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26680" yWindow="1020" windowWidth="20740" windowHeight="11760" firstSheet="1" activeTab="2"/>
  </bookViews>
  <sheets>
    <sheet name="Guide" sheetId="1" r:id="rId1"/>
    <sheet name="WB" sheetId="2" r:id="rId2"/>
    <sheet name="Data 1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'Data 1'!$A$907</definedName>
    <definedName name="csd_data_goats_milk">'Data 1'!$A$913</definedName>
    <definedName name="csd_data_small_business">'Data 1'!$A$974</definedName>
    <definedName name="csd_data_social_development">'Data 1'!$A$976</definedName>
    <definedName name="csd_egg_sales">Summ!$A$916</definedName>
    <definedName name="csd_employment" localSheetId="6">Summ!$A$964</definedName>
    <definedName name="CSD_Employment">'Data 1'!$A$964</definedName>
    <definedName name="csd_enset_cassava" localSheetId="6">Summ!$A$941</definedName>
    <definedName name="CSD_Enset_cassava">'Data 1'!$A$941</definedName>
    <definedName name="csd_livestock_sales" localSheetId="6">Summ!$A$919</definedName>
    <definedName name="CSD_Livestock_sales">'Data 1'!$A$919</definedName>
    <definedName name="csd_main_cashcrop" localSheetId="6">Summ!$A$950</definedName>
    <definedName name="CSD_Main_cashcrop">'Data 1'!$A$950</definedName>
    <definedName name="csd_main_cereal" localSheetId="6">Summ!$A$933</definedName>
    <definedName name="CSD_Main_cereal">'Data 1'!$A$933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'Data 1'!$A$910</definedName>
    <definedName name="csd_summ_small_business">Summ!$A$974</definedName>
    <definedName name="data_expenditure_summary">'Data 1'!$A$31</definedName>
    <definedName name="data_food_summary">'Data 1'!$A$10</definedName>
    <definedName name="data_food_summary_detailed">'Data 1'!$A$818</definedName>
    <definedName name="Excel_BuiltIn_Print_Titles" localSheetId="2">('Data 1'!$A:$A,'Data 1'!$A$3:$A$7)</definedName>
    <definedName name="Excel_BuiltIn_Print_Titles" localSheetId="1">NA()</definedName>
    <definedName name="fsd_data_cows_milk">'Data 1'!$A$822</definedName>
    <definedName name="fsd_data_goats_milk">'Data 1'!$A$826</definedName>
    <definedName name="fsd_enset_cassava" localSheetId="6">Summ!$A$841</definedName>
    <definedName name="FSD_Enset_cassava">'Data 1'!$A$841</definedName>
    <definedName name="fsd_fishing_wild_foods">Summ!$A$850</definedName>
    <definedName name="FSD_Food_Aid" localSheetId="6">Summ!$A$888</definedName>
    <definedName name="FSD_Food_Aid">'Data 1'!$A$888</definedName>
    <definedName name="FSD_Gifts__other" localSheetId="6">Summ!$A$895</definedName>
    <definedName name="FSD_Gifts__other">'Data 1'!$A$895</definedName>
    <definedName name="FSD_Main_cereal" localSheetId="6">Summ!$A$832</definedName>
    <definedName name="FSD_Main_cereal">'Data 1'!$A$832</definedName>
    <definedName name="FSD_Payment_in_kind" localSheetId="6">Summ!$A$853</definedName>
    <definedName name="FSD_Payment_in_kind">'Data 1'!$A$853</definedName>
    <definedName name="FSD_Purchase" localSheetId="6">Summ!$A$858</definedName>
    <definedName name="FSD_Purchase">'Data 1'!$A$858</definedName>
    <definedName name="FSD_Sugar_purchase" localSheetId="6">Summ!$A$865</definedName>
    <definedName name="FSD_Sugar_purchase">'Data 1'!$A$865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'Data 1'!$A$20</definedName>
    <definedName name="Income_Summary_detailed" localSheetId="6">Summ!$A$902</definedName>
    <definedName name="Income_Summary_detailed">'Data 1'!$A$902</definedName>
    <definedName name="lp_camels">WB!$CK$34</definedName>
    <definedName name="lp_cattle">WB!$CK$66</definedName>
    <definedName name="lp_shoats">WB!$CK$102</definedName>
    <definedName name="_xlnm.Print_Area" localSheetId="2">'Data 1'!$A$818:$BY$1004</definedName>
    <definedName name="_xlnm.Print_Area" localSheetId="6">Summ!$A$818:$F$1004</definedName>
    <definedName name="_xlnm.Print_Area" localSheetId="1">WB!$A$2:$BZ$189</definedName>
    <definedName name="_xlnm.Print_Titles" localSheetId="2">('Data 1'!$A:$A,'Data 1'!$3:$7)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'Data 1'!$A$987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'Data 1'!$A$392</definedName>
    <definedName name="WGD_Crops_main_cereal" localSheetId="6">Summ!$A$237</definedName>
    <definedName name="WGD_Crops_main_cereal">'Data 1'!$A$237</definedName>
    <definedName name="WGD_Crops_roots_tubers_stems" localSheetId="6">Summ!$A$300</definedName>
    <definedName name="WGD_Crops_roots_tubers_stems">'Data 1'!$A$300</definedName>
    <definedName name="wgd_data_camel_sales">'Data 1'!$A$184</definedName>
    <definedName name="wgd_data_cows_milk">'Data 1'!$A$92</definedName>
    <definedName name="wgd_data_small_business">'Data 1'!$A$756</definedName>
    <definedName name="wgd_data_social_development">'Data 1'!$A$738</definedName>
    <definedName name="wgd_employment">Summ!$A$702</definedName>
    <definedName name="WGD_Firewood" localSheetId="6">Summ!$A$728</definedName>
    <definedName name="WGD_Firewood">'Data 1'!$A$728</definedName>
    <definedName name="WGD_Food_purchase" localSheetId="6">Summ!$A$448</definedName>
    <definedName name="WGD_Food_purchase">'Data 1'!$A$448</definedName>
    <definedName name="WGD_Payment_in_kind" localSheetId="6">Summ!$A$643</definedName>
    <definedName name="WGD_Payment_in_kind">'Data 1'!$A$643</definedName>
    <definedName name="WGD_Purchase_non_food" localSheetId="6">Summ!$A$771</definedName>
    <definedName name="WGD_Purchase_non_food">'Data 1'!$A$771</definedName>
    <definedName name="WGD_Purchase_Sugar_etc" localSheetId="6">Summ!$A$503</definedName>
    <definedName name="WGD_Purchase_Sugar_etc">'Data 1'!$A$503</definedName>
    <definedName name="WGD_Relief_gifts" localSheetId="6">Summ!$A$665</definedName>
    <definedName name="WGD_Relief_gifts">'Data 1'!$A$665</definedName>
    <definedName name="WGD_slaughter">'Data 1'!$A$175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'Data 1'!$C$8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03" i="3" l="1"/>
  <c r="K1" i="3"/>
  <c r="G304" i="3"/>
  <c r="G1" i="3"/>
  <c r="G309" i="3"/>
  <c r="G84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39" i="3"/>
  <c r="G844" i="3"/>
  <c r="G11" i="3"/>
  <c r="B238" i="3"/>
  <c r="B243" i="3"/>
  <c r="B832" i="3"/>
  <c r="B304" i="3"/>
  <c r="B309" i="3"/>
  <c r="B841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39" i="3"/>
  <c r="B844" i="3"/>
  <c r="B11" i="3"/>
  <c r="BE26" i="3"/>
  <c r="BY179" i="4"/>
  <c r="V26" i="3"/>
  <c r="U14" i="4"/>
  <c r="U44" i="4"/>
  <c r="U63" i="4"/>
  <c r="U708" i="3"/>
  <c r="U965" i="3"/>
  <c r="U101" i="4"/>
  <c r="U120" i="4"/>
  <c r="U714" i="3"/>
  <c r="U966" i="3"/>
  <c r="U24" i="3"/>
  <c r="AA21" i="3"/>
  <c r="AA23" i="3"/>
  <c r="AA179" i="4"/>
  <c r="AA210" i="4"/>
  <c r="AA755" i="3"/>
  <c r="AA973" i="3"/>
  <c r="AA26" i="3"/>
  <c r="AB27" i="3"/>
  <c r="AB28" i="3"/>
  <c r="AB29" i="3"/>
  <c r="AB30" i="3"/>
  <c r="AB32" i="3"/>
  <c r="AB33" i="3"/>
  <c r="AB34" i="3"/>
  <c r="AB35" i="3"/>
  <c r="AB36" i="3"/>
  <c r="AB37" i="3"/>
  <c r="AB38" i="3"/>
  <c r="AB39" i="3"/>
  <c r="AB40" i="3"/>
  <c r="AB41" i="3"/>
  <c r="AB31" i="3"/>
  <c r="AB20" i="3"/>
  <c r="AB42" i="3"/>
  <c r="AB43" i="3"/>
  <c r="AM23" i="3"/>
  <c r="D21" i="3"/>
  <c r="D26" i="4"/>
  <c r="D63" i="4"/>
  <c r="D708" i="3"/>
  <c r="D965" i="3"/>
  <c r="D24" i="3"/>
  <c r="D209" i="4"/>
  <c r="D210" i="4"/>
  <c r="D755" i="3"/>
  <c r="D973" i="3"/>
  <c r="D26" i="3"/>
  <c r="C26" i="3"/>
  <c r="C30" i="3"/>
  <c r="C29" i="3"/>
  <c r="C27" i="3"/>
  <c r="C83" i="4"/>
  <c r="C120" i="4"/>
  <c r="C714" i="3"/>
  <c r="C966" i="3"/>
  <c r="C32" i="4"/>
  <c r="C63" i="4"/>
  <c r="C708" i="3"/>
  <c r="C965" i="3"/>
  <c r="C24" i="3"/>
  <c r="C21" i="3"/>
  <c r="E21" i="3"/>
  <c r="F21" i="3"/>
  <c r="E167" i="4"/>
  <c r="E185" i="4"/>
  <c r="E210" i="4"/>
  <c r="E755" i="3"/>
  <c r="E973" i="3"/>
  <c r="E26" i="3"/>
  <c r="F26" i="3"/>
  <c r="E30" i="3"/>
  <c r="G23" i="3"/>
  <c r="G14" i="4"/>
  <c r="G26" i="4"/>
  <c r="G32" i="4"/>
  <c r="G63" i="4"/>
  <c r="G708" i="3"/>
  <c r="G965" i="3"/>
  <c r="G24" i="3"/>
  <c r="G30" i="3"/>
  <c r="G26" i="3"/>
  <c r="G20" i="3"/>
  <c r="G43" i="3"/>
  <c r="H727" i="3"/>
  <c r="H983" i="3"/>
  <c r="H29" i="3"/>
  <c r="H32" i="4"/>
  <c r="H63" i="4"/>
  <c r="H708" i="3"/>
  <c r="H965" i="3"/>
  <c r="H24" i="3"/>
  <c r="H20" i="3"/>
  <c r="H43" i="3"/>
  <c r="J179" i="4"/>
  <c r="J185" i="4"/>
  <c r="J210" i="4"/>
  <c r="J755" i="3"/>
  <c r="J973" i="3"/>
  <c r="J26" i="3"/>
  <c r="J30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46" i="3"/>
  <c r="BY578" i="3"/>
  <c r="BY877" i="3"/>
  <c r="BX577" i="3"/>
  <c r="BX46" i="3"/>
  <c r="BX578" i="3"/>
  <c r="BX877" i="3"/>
  <c r="BW577" i="3"/>
  <c r="BW46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5" i="3"/>
  <c r="BY566" i="3"/>
  <c r="BY875" i="3"/>
  <c r="BX565" i="3"/>
  <c r="BX566" i="3"/>
  <c r="BX875" i="3"/>
  <c r="BW565" i="3"/>
  <c r="BW566" i="3"/>
  <c r="BW875" i="3"/>
  <c r="BV565" i="3"/>
  <c r="BV566" i="3"/>
  <c r="BV875" i="3"/>
  <c r="BY559" i="3"/>
  <c r="BY560" i="3"/>
  <c r="BY874" i="3"/>
  <c r="BX559" i="3"/>
  <c r="BX560" i="3"/>
  <c r="BX874" i="3"/>
  <c r="BW559" i="3"/>
  <c r="BW560" i="3"/>
  <c r="BW874" i="3"/>
  <c r="BV559" i="3"/>
  <c r="BV560" i="3"/>
  <c r="BV874" i="3"/>
  <c r="BY554" i="3"/>
  <c r="BY873" i="3"/>
  <c r="BX554" i="3"/>
  <c r="BX873" i="3"/>
  <c r="BW554" i="3"/>
  <c r="BW873" i="3"/>
  <c r="BV554" i="3"/>
  <c r="BV873" i="3"/>
  <c r="BY547" i="3"/>
  <c r="BY548" i="3"/>
  <c r="BY872" i="3"/>
  <c r="BX547" i="3"/>
  <c r="BX548" i="3"/>
  <c r="BX872" i="3"/>
  <c r="BW547" i="3"/>
  <c r="BW548" i="3"/>
  <c r="BW872" i="3"/>
  <c r="BV547" i="3"/>
  <c r="BV548" i="3"/>
  <c r="BV872" i="3"/>
  <c r="BY541" i="3"/>
  <c r="BY542" i="3"/>
  <c r="BY871" i="3"/>
  <c r="BX541" i="3"/>
  <c r="BX542" i="3"/>
  <c r="BX871" i="3"/>
  <c r="BW541" i="3"/>
  <c r="BW542" i="3"/>
  <c r="BW871" i="3"/>
  <c r="BV541" i="3"/>
  <c r="BV542" i="3"/>
  <c r="BV871" i="3"/>
  <c r="BY536" i="3"/>
  <c r="BY870" i="3"/>
  <c r="BX536" i="3"/>
  <c r="BX870" i="3"/>
  <c r="BW536" i="3"/>
  <c r="BW870" i="3"/>
  <c r="BV536" i="3"/>
  <c r="BV870" i="3"/>
  <c r="BY529" i="3"/>
  <c r="BY530" i="3"/>
  <c r="BY869" i="3"/>
  <c r="BX529" i="3"/>
  <c r="BX530" i="3"/>
  <c r="BX869" i="3"/>
  <c r="BW529" i="3"/>
  <c r="BW530" i="3"/>
  <c r="BW869" i="3"/>
  <c r="BV52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876" i="3"/>
  <c r="BI876" i="3"/>
  <c r="BH876" i="3"/>
  <c r="BG572" i="3"/>
  <c r="BG876" i="3"/>
  <c r="BF876" i="3"/>
  <c r="BE876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5" i="3"/>
  <c r="BL46" i="3"/>
  <c r="BL566" i="3"/>
  <c r="BL875" i="3"/>
  <c r="BK565" i="3"/>
  <c r="BK46" i="3"/>
  <c r="BK566" i="3"/>
  <c r="BK875" i="3"/>
  <c r="BJ565" i="3"/>
  <c r="BJ46" i="3"/>
  <c r="BJ566" i="3"/>
  <c r="BJ875" i="3"/>
  <c r="BI565" i="3"/>
  <c r="BI46" i="3"/>
  <c r="BI566" i="3"/>
  <c r="BI875" i="3"/>
  <c r="BH565" i="3"/>
  <c r="BH46" i="3"/>
  <c r="BH566" i="3"/>
  <c r="BH875" i="3"/>
  <c r="BG565" i="3"/>
  <c r="BG46" i="3"/>
  <c r="BG566" i="3"/>
  <c r="BG875" i="3"/>
  <c r="BF566" i="3"/>
  <c r="BF875" i="3"/>
  <c r="BE565" i="3"/>
  <c r="BE46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59" i="3"/>
  <c r="BK560" i="3"/>
  <c r="BK874" i="3"/>
  <c r="BJ559" i="3"/>
  <c r="BJ560" i="3"/>
  <c r="BJ874" i="3"/>
  <c r="BI559" i="3"/>
  <c r="BI560" i="3"/>
  <c r="BI874" i="3"/>
  <c r="BH559" i="3"/>
  <c r="BH560" i="3"/>
  <c r="BH874" i="3"/>
  <c r="BG559" i="3"/>
  <c r="BG560" i="3"/>
  <c r="BG874" i="3"/>
  <c r="BF560" i="3"/>
  <c r="BF874" i="3"/>
  <c r="BE559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7" i="3"/>
  <c r="BL548" i="3"/>
  <c r="BL872" i="3"/>
  <c r="BK547" i="3"/>
  <c r="BK548" i="3"/>
  <c r="BK872" i="3"/>
  <c r="BJ547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542" i="3"/>
  <c r="BL871" i="3"/>
  <c r="BK541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46" i="3"/>
  <c r="BF542" i="3"/>
  <c r="BF871" i="3"/>
  <c r="BE541" i="3"/>
  <c r="BE542" i="3"/>
  <c r="BE871" i="3"/>
  <c r="BD541" i="3"/>
  <c r="BD46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29" i="3"/>
  <c r="BJ530" i="3"/>
  <c r="BJ869" i="3"/>
  <c r="BI529" i="3"/>
  <c r="BI530" i="3"/>
  <c r="BI869" i="3"/>
  <c r="BH530" i="3"/>
  <c r="BH869" i="3"/>
  <c r="BG530" i="3"/>
  <c r="BG869" i="3"/>
  <c r="BF529" i="3"/>
  <c r="BF530" i="3"/>
  <c r="BF869" i="3"/>
  <c r="BE529" i="3"/>
  <c r="BE530" i="3"/>
  <c r="BE869" i="3"/>
  <c r="BD52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3" i="3"/>
  <c r="AT46" i="3"/>
  <c r="AT584" i="3"/>
  <c r="AT878" i="3"/>
  <c r="AS584" i="3"/>
  <c r="AS878" i="3"/>
  <c r="AR584" i="3"/>
  <c r="AR878" i="3"/>
  <c r="AQ583" i="3"/>
  <c r="AQ46" i="3"/>
  <c r="AQ584" i="3"/>
  <c r="AQ878" i="3"/>
  <c r="AP584" i="3"/>
  <c r="AP878" i="3"/>
  <c r="AO584" i="3"/>
  <c r="AO878" i="3"/>
  <c r="AN583" i="3"/>
  <c r="AN46" i="3"/>
  <c r="AN584" i="3"/>
  <c r="AN878" i="3"/>
  <c r="AM583" i="3"/>
  <c r="AM46" i="3"/>
  <c r="AM584" i="3"/>
  <c r="AM878" i="3"/>
  <c r="AL583" i="3"/>
  <c r="AL46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5" i="3"/>
  <c r="AT566" i="3"/>
  <c r="AT875" i="3"/>
  <c r="AS565" i="3"/>
  <c r="AS46" i="3"/>
  <c r="AS566" i="3"/>
  <c r="AS875" i="3"/>
  <c r="AR565" i="3"/>
  <c r="AR46" i="3"/>
  <c r="AR566" i="3"/>
  <c r="AR875" i="3"/>
  <c r="AQ565" i="3"/>
  <c r="AQ566" i="3"/>
  <c r="AQ875" i="3"/>
  <c r="AP565" i="3"/>
  <c r="AP46" i="3"/>
  <c r="AP566" i="3"/>
  <c r="AP875" i="3"/>
  <c r="AO565" i="3"/>
  <c r="AO46" i="3"/>
  <c r="AO566" i="3"/>
  <c r="AO875" i="3"/>
  <c r="AN566" i="3"/>
  <c r="AN875" i="3"/>
  <c r="AM565" i="3"/>
  <c r="AM566" i="3"/>
  <c r="AM875" i="3"/>
  <c r="AL56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59" i="3"/>
  <c r="AS560" i="3"/>
  <c r="AS874" i="3"/>
  <c r="AR559" i="3"/>
  <c r="AR560" i="3"/>
  <c r="AR874" i="3"/>
  <c r="AQ559" i="3"/>
  <c r="AQ560" i="3"/>
  <c r="AQ874" i="3"/>
  <c r="AP559" i="3"/>
  <c r="AP560" i="3"/>
  <c r="AP874" i="3"/>
  <c r="AO559" i="3"/>
  <c r="AO560" i="3"/>
  <c r="AO874" i="3"/>
  <c r="AN560" i="3"/>
  <c r="AN874" i="3"/>
  <c r="AM559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7" i="3"/>
  <c r="AT548" i="3"/>
  <c r="AT872" i="3"/>
  <c r="AS548" i="3"/>
  <c r="AS872" i="3"/>
  <c r="AR548" i="3"/>
  <c r="AR872" i="3"/>
  <c r="AQ547" i="3"/>
  <c r="AQ548" i="3"/>
  <c r="AQ872" i="3"/>
  <c r="AP547" i="3"/>
  <c r="AP548" i="3"/>
  <c r="AP872" i="3"/>
  <c r="AO548" i="3"/>
  <c r="AO872" i="3"/>
  <c r="AN548" i="3"/>
  <c r="AN872" i="3"/>
  <c r="AM548" i="3"/>
  <c r="AM872" i="3"/>
  <c r="AL547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1" i="3"/>
  <c r="AN542" i="3"/>
  <c r="AN871" i="3"/>
  <c r="AM54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29" i="3"/>
  <c r="AQ530" i="3"/>
  <c r="AQ869" i="3"/>
  <c r="AP530" i="3"/>
  <c r="AP869" i="3"/>
  <c r="AO529" i="3"/>
  <c r="AO530" i="3"/>
  <c r="AO869" i="3"/>
  <c r="AN52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5" i="3"/>
  <c r="V46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7" i="3"/>
  <c r="AA46" i="3"/>
  <c r="AA548" i="3"/>
  <c r="AA872" i="3"/>
  <c r="Z547" i="3"/>
  <c r="Z46" i="3"/>
  <c r="Z548" i="3"/>
  <c r="Z872" i="3"/>
  <c r="Y548" i="3"/>
  <c r="Y872" i="3"/>
  <c r="X548" i="3"/>
  <c r="X872" i="3"/>
  <c r="W548" i="3"/>
  <c r="W872" i="3"/>
  <c r="V547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1" i="3"/>
  <c r="X46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2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1" i="3"/>
  <c r="D46" i="3"/>
  <c r="D542" i="3"/>
  <c r="D871" i="3"/>
  <c r="E542" i="3"/>
  <c r="E871" i="3"/>
  <c r="F542" i="3"/>
  <c r="F871" i="3"/>
  <c r="G542" i="3"/>
  <c r="G871" i="3"/>
  <c r="H542" i="3"/>
  <c r="H871" i="3"/>
  <c r="I541" i="3"/>
  <c r="I46" i="3"/>
  <c r="I542" i="3"/>
  <c r="I871" i="3"/>
  <c r="J541" i="3"/>
  <c r="J46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7" i="3"/>
  <c r="F46" i="3"/>
  <c r="F548" i="3"/>
  <c r="F872" i="3"/>
  <c r="G548" i="3"/>
  <c r="G872" i="3"/>
  <c r="H547" i="3"/>
  <c r="H46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5" i="3"/>
  <c r="B46" i="3"/>
  <c r="B566" i="3"/>
  <c r="B875" i="3"/>
  <c r="B559" i="3"/>
  <c r="B560" i="3"/>
  <c r="B874" i="3"/>
  <c r="B554" i="3"/>
  <c r="B873" i="3"/>
  <c r="B548" i="3"/>
  <c r="B872" i="3"/>
  <c r="B541" i="3"/>
  <c r="B542" i="3"/>
  <c r="B871" i="3"/>
  <c r="B536" i="3"/>
  <c r="B870" i="3"/>
  <c r="B529" i="3"/>
  <c r="B530" i="3"/>
  <c r="B869" i="3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D23" i="6"/>
  <c r="BD25" i="6"/>
  <c r="K1" i="6"/>
  <c r="BE24" i="6"/>
  <c r="G1" i="6"/>
  <c r="BE23" i="6"/>
  <c r="BE7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F50" i="6"/>
  <c r="BG50" i="6"/>
  <c r="BH50" i="6"/>
  <c r="BI50" i="6"/>
  <c r="BJ50" i="6"/>
  <c r="BK50" i="6"/>
  <c r="BL50" i="6"/>
  <c r="BF52" i="6"/>
  <c r="BG52" i="6"/>
  <c r="BH52" i="6"/>
  <c r="BI52" i="6"/>
  <c r="BJ52" i="6"/>
  <c r="BK52" i="6"/>
  <c r="BL52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1" i="6"/>
  <c r="BF61" i="6"/>
  <c r="BG61" i="6"/>
  <c r="BH61" i="6"/>
  <c r="BI61" i="6"/>
  <c r="BJ61" i="6"/>
  <c r="BK61" i="6"/>
  <c r="BL61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0" i="6"/>
  <c r="BG70" i="6"/>
  <c r="BH70" i="6"/>
  <c r="BI70" i="6"/>
  <c r="BJ70" i="6"/>
  <c r="BK70" i="6"/>
  <c r="BL70" i="6"/>
  <c r="BF72" i="6"/>
  <c r="BG72" i="6"/>
  <c r="BH72" i="6"/>
  <c r="BI72" i="6"/>
  <c r="BJ72" i="6"/>
  <c r="BK72" i="6"/>
  <c r="BL7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1" i="6"/>
  <c r="AM61" i="6"/>
  <c r="AN61" i="6"/>
  <c r="AO61" i="6"/>
  <c r="AP61" i="6"/>
  <c r="AQ61" i="6"/>
  <c r="AR61" i="6"/>
  <c r="AS61" i="6"/>
  <c r="AT61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0" i="6"/>
  <c r="AM70" i="6"/>
  <c r="AN70" i="6"/>
  <c r="AO70" i="6"/>
  <c r="AP70" i="6"/>
  <c r="AQ70" i="6"/>
  <c r="AR70" i="6"/>
  <c r="AS70" i="6"/>
  <c r="AT70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6" i="6"/>
  <c r="AM16" i="6"/>
  <c r="AN16" i="6"/>
  <c r="AO16" i="6"/>
  <c r="AP16" i="6"/>
  <c r="AQ16" i="6"/>
  <c r="AR16" i="6"/>
  <c r="AS16" i="6"/>
  <c r="AT16" i="6"/>
  <c r="AU16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5" i="6"/>
  <c r="AM25" i="6"/>
  <c r="AN25" i="6"/>
  <c r="AO25" i="6"/>
  <c r="AP25" i="6"/>
  <c r="AQ25" i="6"/>
  <c r="AR25" i="6"/>
  <c r="AS25" i="6"/>
  <c r="AT25" i="6"/>
  <c r="AU25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4" i="6"/>
  <c r="AM34" i="6"/>
  <c r="AN34" i="6"/>
  <c r="AO34" i="6"/>
  <c r="AP34" i="6"/>
  <c r="AQ34" i="6"/>
  <c r="AR34" i="6"/>
  <c r="AS34" i="6"/>
  <c r="AT34" i="6"/>
  <c r="AU34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3" i="6"/>
  <c r="AM43" i="6"/>
  <c r="AN43" i="6"/>
  <c r="AO43" i="6"/>
  <c r="AP43" i="6"/>
  <c r="AQ43" i="6"/>
  <c r="AR43" i="6"/>
  <c r="AS43" i="6"/>
  <c r="AT43" i="6"/>
  <c r="AU43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6" i="6"/>
  <c r="U16" i="6"/>
  <c r="V16" i="6"/>
  <c r="W16" i="6"/>
  <c r="X16" i="6"/>
  <c r="Y16" i="6"/>
  <c r="Z16" i="6"/>
  <c r="AA16" i="6"/>
  <c r="AB16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5" i="6"/>
  <c r="U25" i="6"/>
  <c r="V25" i="6"/>
  <c r="W25" i="6"/>
  <c r="X25" i="6"/>
  <c r="Y25" i="6"/>
  <c r="Z25" i="6"/>
  <c r="AA25" i="6"/>
  <c r="AB25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4" i="6"/>
  <c r="U34" i="6"/>
  <c r="V34" i="6"/>
  <c r="W34" i="6"/>
  <c r="X34" i="6"/>
  <c r="Y34" i="6"/>
  <c r="Z34" i="6"/>
  <c r="AA34" i="6"/>
  <c r="AB34" i="6"/>
  <c r="T36" i="6"/>
  <c r="U36" i="6"/>
  <c r="V36" i="6"/>
  <c r="W36" i="6"/>
  <c r="X36" i="6"/>
  <c r="Y36" i="6"/>
  <c r="Z36" i="6"/>
  <c r="AA36" i="6"/>
  <c r="AB36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2" i="6"/>
  <c r="U52" i="6"/>
  <c r="V52" i="6"/>
  <c r="W52" i="6"/>
  <c r="X52" i="6"/>
  <c r="Y52" i="6"/>
  <c r="Z52" i="6"/>
  <c r="AA52" i="6"/>
  <c r="AB52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1" i="6"/>
  <c r="U61" i="6"/>
  <c r="V61" i="6"/>
  <c r="W61" i="6"/>
  <c r="X61" i="6"/>
  <c r="Y61" i="6"/>
  <c r="Z61" i="6"/>
  <c r="AA61" i="6"/>
  <c r="AB61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T70" i="6"/>
  <c r="U70" i="6"/>
  <c r="V70" i="6"/>
  <c r="W70" i="6"/>
  <c r="X70" i="6"/>
  <c r="Y70" i="6"/>
  <c r="Z70" i="6"/>
  <c r="AA7" i="6"/>
  <c r="AA70" i="6"/>
  <c r="AB70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1" i="6"/>
  <c r="C61" i="6"/>
  <c r="D61" i="6"/>
  <c r="E61" i="6"/>
  <c r="F61" i="6"/>
  <c r="G61" i="6"/>
  <c r="H61" i="6"/>
  <c r="I61" i="6"/>
  <c r="J61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0" i="6"/>
  <c r="C70" i="6"/>
  <c r="D70" i="6"/>
  <c r="E70" i="6"/>
  <c r="F70" i="6"/>
  <c r="G70" i="6"/>
  <c r="H70" i="6"/>
  <c r="I70" i="6"/>
  <c r="J70" i="6"/>
  <c r="B72" i="6"/>
  <c r="C72" i="6"/>
  <c r="D72" i="6"/>
  <c r="E72" i="6"/>
  <c r="F72" i="6"/>
  <c r="G72" i="6"/>
  <c r="H72" i="6"/>
  <c r="I72" i="6"/>
  <c r="J72" i="6"/>
  <c r="B50" i="6"/>
  <c r="B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0" i="6"/>
  <c r="K52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1" i="6"/>
  <c r="K43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2" i="6"/>
  <c r="K34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3" i="6"/>
  <c r="K25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1" i="3"/>
  <c r="U781" i="3"/>
  <c r="V781" i="3"/>
  <c r="W781" i="3"/>
  <c r="X781" i="3"/>
  <c r="Y781" i="3"/>
  <c r="Z781" i="3"/>
  <c r="AA781" i="3"/>
  <c r="AB781" i="3"/>
  <c r="T770" i="3"/>
  <c r="U770" i="3"/>
  <c r="V770" i="3"/>
  <c r="W770" i="3"/>
  <c r="X770" i="3"/>
  <c r="Y770" i="3"/>
  <c r="Z770" i="3"/>
  <c r="AA770" i="3"/>
  <c r="AB770" i="3"/>
  <c r="AC770" i="3"/>
  <c r="T765" i="3"/>
  <c r="U765" i="3"/>
  <c r="V765" i="3"/>
  <c r="W765" i="3"/>
  <c r="X765" i="3"/>
  <c r="Y765" i="3"/>
  <c r="Z765" i="3"/>
  <c r="AA765" i="3"/>
  <c r="AB765" i="3"/>
  <c r="AC765" i="3"/>
  <c r="AL781" i="3"/>
  <c r="AM781" i="3"/>
  <c r="AN781" i="3"/>
  <c r="AO781" i="3"/>
  <c r="AP781" i="3"/>
  <c r="AQ781" i="3"/>
  <c r="AR781" i="3"/>
  <c r="AS781" i="3"/>
  <c r="AT781" i="3"/>
  <c r="BD765" i="3"/>
  <c r="BE765" i="3"/>
  <c r="BF765" i="3"/>
  <c r="BG765" i="3"/>
  <c r="BH765" i="3"/>
  <c r="BI765" i="3"/>
  <c r="BJ765" i="3"/>
  <c r="BK765" i="3"/>
  <c r="BL765" i="3"/>
  <c r="BM765" i="3"/>
  <c r="BD737" i="3"/>
  <c r="BE737" i="3"/>
  <c r="BF737" i="3"/>
  <c r="BG737" i="3"/>
  <c r="BD727" i="3"/>
  <c r="BE727" i="3"/>
  <c r="BF727" i="3"/>
  <c r="BG727" i="3"/>
  <c r="BH727" i="3"/>
  <c r="BI727" i="3"/>
  <c r="BJ727" i="3"/>
  <c r="BK727" i="3"/>
  <c r="BL727" i="3"/>
  <c r="BM727" i="3"/>
  <c r="BD724" i="3"/>
  <c r="BE724" i="3"/>
  <c r="BF724" i="3"/>
  <c r="BG724" i="3"/>
  <c r="BH724" i="3"/>
  <c r="BI724" i="3"/>
  <c r="BJ724" i="3"/>
  <c r="BK724" i="3"/>
  <c r="BL724" i="3"/>
  <c r="BM724" i="3"/>
  <c r="AL724" i="3"/>
  <c r="AM724" i="3"/>
  <c r="AN724" i="3"/>
  <c r="AO724" i="3"/>
  <c r="AL770" i="3"/>
  <c r="AM770" i="3"/>
  <c r="AN770" i="3"/>
  <c r="AO770" i="3"/>
  <c r="AP770" i="3"/>
  <c r="AQ770" i="3"/>
  <c r="AR770" i="3"/>
  <c r="AS770" i="3"/>
  <c r="AT770" i="3"/>
  <c r="B724" i="3"/>
  <c r="C724" i="3"/>
  <c r="D724" i="3"/>
  <c r="E724" i="3"/>
  <c r="F724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T676" i="3"/>
  <c r="U676" i="3"/>
  <c r="V676" i="3"/>
  <c r="W676" i="3"/>
  <c r="X676" i="3"/>
  <c r="Y676" i="3"/>
  <c r="Z676" i="3"/>
  <c r="AA676" i="3"/>
  <c r="AB676" i="3"/>
  <c r="T673" i="3"/>
  <c r="U673" i="3"/>
  <c r="V673" i="3"/>
  <c r="W673" i="3"/>
  <c r="X673" i="3"/>
  <c r="Y673" i="3"/>
  <c r="Z673" i="3"/>
  <c r="AA673" i="3"/>
  <c r="AB673" i="3"/>
  <c r="T670" i="3"/>
  <c r="U670" i="3"/>
  <c r="V670" i="3"/>
  <c r="W670" i="3"/>
  <c r="X670" i="3"/>
  <c r="Y670" i="3"/>
  <c r="Z670" i="3"/>
  <c r="AA670" i="3"/>
  <c r="AB670" i="3"/>
  <c r="T667" i="3"/>
  <c r="U667" i="3"/>
  <c r="V667" i="3"/>
  <c r="W667" i="3"/>
  <c r="X667" i="3"/>
  <c r="Y667" i="3"/>
  <c r="Z667" i="3"/>
  <c r="AA667" i="3"/>
  <c r="AB667" i="3"/>
  <c r="AL649" i="3"/>
  <c r="AM649" i="3"/>
  <c r="AN649" i="3"/>
  <c r="AO649" i="3"/>
  <c r="AP649" i="3"/>
  <c r="AQ649" i="3"/>
  <c r="AR649" i="3"/>
  <c r="AS649" i="3"/>
  <c r="AT649" i="3"/>
  <c r="AL655" i="3"/>
  <c r="AM655" i="3"/>
  <c r="AN655" i="3"/>
  <c r="AO655" i="3"/>
  <c r="AP655" i="3"/>
  <c r="AQ655" i="3"/>
  <c r="AR655" i="3"/>
  <c r="AS655" i="3"/>
  <c r="AT655" i="3"/>
  <c r="AL661" i="3"/>
  <c r="AM661" i="3"/>
  <c r="AN661" i="3"/>
  <c r="AO661" i="3"/>
  <c r="AP661" i="3"/>
  <c r="AQ661" i="3"/>
  <c r="AR661" i="3"/>
  <c r="AS661" i="3"/>
  <c r="AT661" i="3"/>
  <c r="AL664" i="3"/>
  <c r="AM664" i="3"/>
  <c r="AN664" i="3"/>
  <c r="AO664" i="3"/>
  <c r="AP664" i="3"/>
  <c r="AQ664" i="3"/>
  <c r="AR664" i="3"/>
  <c r="AS664" i="3"/>
  <c r="AT664" i="3"/>
  <c r="AU664" i="3"/>
  <c r="AV664" i="3"/>
  <c r="AL667" i="3"/>
  <c r="AM667" i="3"/>
  <c r="AN667" i="3"/>
  <c r="AO667" i="3"/>
  <c r="AP667" i="3"/>
  <c r="AQ667" i="3"/>
  <c r="AR667" i="3"/>
  <c r="AS667" i="3"/>
  <c r="AT667" i="3"/>
  <c r="AL670" i="3"/>
  <c r="AM670" i="3"/>
  <c r="AN670" i="3"/>
  <c r="AO670" i="3"/>
  <c r="AP670" i="3"/>
  <c r="AQ670" i="3"/>
  <c r="AR670" i="3"/>
  <c r="AS670" i="3"/>
  <c r="AT670" i="3"/>
  <c r="AL673" i="3"/>
  <c r="AM673" i="3"/>
  <c r="AN673" i="3"/>
  <c r="AO673" i="3"/>
  <c r="AP673" i="3"/>
  <c r="AQ673" i="3"/>
  <c r="AR673" i="3"/>
  <c r="AS673" i="3"/>
  <c r="AT673" i="3"/>
  <c r="AL676" i="3"/>
  <c r="AM676" i="3"/>
  <c r="AN676" i="3"/>
  <c r="AO676" i="3"/>
  <c r="AP676" i="3"/>
  <c r="AQ676" i="3"/>
  <c r="AR676" i="3"/>
  <c r="AS676" i="3"/>
  <c r="AT676" i="3"/>
  <c r="BD676" i="3"/>
  <c r="BE676" i="3"/>
  <c r="BF676" i="3"/>
  <c r="BG676" i="3"/>
  <c r="BH676" i="3"/>
  <c r="BI676" i="3"/>
  <c r="BJ676" i="3"/>
  <c r="BK676" i="3"/>
  <c r="BL676" i="3"/>
  <c r="BM676" i="3"/>
  <c r="BD673" i="3"/>
  <c r="BE673" i="3"/>
  <c r="BF673" i="3"/>
  <c r="BG673" i="3"/>
  <c r="BH673" i="3"/>
  <c r="BI673" i="3"/>
  <c r="BJ673" i="3"/>
  <c r="BK673" i="3"/>
  <c r="BL673" i="3"/>
  <c r="BM673" i="3"/>
  <c r="BD670" i="3"/>
  <c r="BE670" i="3"/>
  <c r="BF670" i="3"/>
  <c r="BG670" i="3"/>
  <c r="BH670" i="3"/>
  <c r="BI670" i="3"/>
  <c r="BJ670" i="3"/>
  <c r="BK670" i="3"/>
  <c r="BL670" i="3"/>
  <c r="BM670" i="3"/>
  <c r="BD667" i="3"/>
  <c r="BE667" i="3"/>
  <c r="BF667" i="3"/>
  <c r="BG667" i="3"/>
  <c r="BH667" i="3"/>
  <c r="BI667" i="3"/>
  <c r="BJ667" i="3"/>
  <c r="BK667" i="3"/>
  <c r="BL667" i="3"/>
  <c r="BM667" i="3"/>
  <c r="BD664" i="3"/>
  <c r="BE664" i="3"/>
  <c r="BF664" i="3"/>
  <c r="BG664" i="3"/>
  <c r="BH664" i="3"/>
  <c r="BI664" i="3"/>
  <c r="T463" i="3"/>
  <c r="T462" i="3"/>
  <c r="T46" i="3"/>
  <c r="T464" i="3"/>
  <c r="U462" i="3"/>
  <c r="U464" i="3"/>
  <c r="V462" i="3"/>
  <c r="V464" i="3"/>
  <c r="W462" i="3"/>
  <c r="W464" i="3"/>
  <c r="X462" i="3"/>
  <c r="X464" i="3"/>
  <c r="Y462" i="3"/>
  <c r="Y464" i="3"/>
  <c r="Z463" i="3"/>
  <c r="Z462" i="3"/>
  <c r="Z464" i="3"/>
  <c r="AA462" i="3"/>
  <c r="AA464" i="3"/>
  <c r="T457" i="3"/>
  <c r="U457" i="3"/>
  <c r="V457" i="3"/>
  <c r="W457" i="3"/>
  <c r="X457" i="3"/>
  <c r="Y457" i="3"/>
  <c r="Z457" i="3"/>
  <c r="AA457" i="3"/>
  <c r="T453" i="3"/>
  <c r="T455" i="3"/>
  <c r="U453" i="3"/>
  <c r="U455" i="3"/>
  <c r="V453" i="3"/>
  <c r="V455" i="3"/>
  <c r="W453" i="3"/>
  <c r="W455" i="3"/>
  <c r="X453" i="3"/>
  <c r="X455" i="3"/>
  <c r="Y453" i="3"/>
  <c r="Y455" i="3"/>
  <c r="Z453" i="3"/>
  <c r="Z455" i="3"/>
  <c r="AA453" i="3"/>
  <c r="AA455" i="3"/>
  <c r="AL484" i="3"/>
  <c r="AM484" i="3"/>
  <c r="AN484" i="3"/>
  <c r="AO484" i="3"/>
  <c r="AP484" i="3"/>
  <c r="AQ484" i="3"/>
  <c r="AR484" i="3"/>
  <c r="AS484" i="3"/>
  <c r="AT484" i="3"/>
  <c r="BD453" i="3"/>
  <c r="BE453" i="3"/>
  <c r="BF453" i="3"/>
  <c r="BG453" i="3"/>
  <c r="BH453" i="3"/>
  <c r="BI453" i="3"/>
  <c r="BJ453" i="3"/>
  <c r="BK453" i="3"/>
  <c r="BL453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D462" i="3"/>
  <c r="BE462" i="3"/>
  <c r="BF462" i="3"/>
  <c r="BG462" i="3"/>
  <c r="BH462" i="3"/>
  <c r="BI462" i="3"/>
  <c r="BJ462" i="3"/>
  <c r="BK462" i="3"/>
  <c r="BL462" i="3"/>
  <c r="BM462" i="3"/>
  <c r="BN462" i="3"/>
  <c r="BD484" i="3"/>
  <c r="BE484" i="3"/>
  <c r="BF484" i="3"/>
  <c r="BG484" i="3"/>
  <c r="BH484" i="3"/>
  <c r="BI484" i="3"/>
  <c r="BJ484" i="3"/>
  <c r="BK484" i="3"/>
  <c r="BL484" i="3"/>
  <c r="BD493" i="3"/>
  <c r="BE493" i="3"/>
  <c r="BF493" i="3"/>
  <c r="BG493" i="3"/>
  <c r="BH493" i="3"/>
  <c r="BI493" i="3"/>
  <c r="BJ493" i="3"/>
  <c r="BK493" i="3"/>
  <c r="BL493" i="3"/>
  <c r="BD556" i="3"/>
  <c r="BE556" i="3"/>
  <c r="BF556" i="3"/>
  <c r="BG556" i="3"/>
  <c r="BH556" i="3"/>
  <c r="BI556" i="3"/>
  <c r="BJ556" i="3"/>
  <c r="BK556" i="3"/>
  <c r="BL556" i="3"/>
  <c r="BM556" i="3"/>
  <c r="B484" i="3"/>
  <c r="C484" i="3"/>
  <c r="D484" i="3"/>
  <c r="E484" i="3"/>
  <c r="F484" i="3"/>
  <c r="G484" i="3"/>
  <c r="H484" i="3"/>
  <c r="B313" i="3"/>
  <c r="B319" i="3"/>
  <c r="C313" i="3"/>
  <c r="C319" i="3"/>
  <c r="D313" i="3"/>
  <c r="D319" i="3"/>
  <c r="E313" i="3"/>
  <c r="E319" i="3"/>
  <c r="F313" i="3"/>
  <c r="F319" i="3"/>
  <c r="G313" i="3"/>
  <c r="G319" i="3"/>
  <c r="H313" i="3"/>
  <c r="H319" i="3"/>
  <c r="I313" i="3"/>
  <c r="I319" i="3"/>
  <c r="J313" i="3"/>
  <c r="J319" i="3"/>
  <c r="B327" i="3"/>
  <c r="C327" i="3"/>
  <c r="D327" i="3"/>
  <c r="E327" i="3"/>
  <c r="F327" i="3"/>
  <c r="G327" i="3"/>
  <c r="H327" i="3"/>
  <c r="I327" i="3"/>
  <c r="J327" i="3"/>
  <c r="B323" i="3"/>
  <c r="B329" i="3"/>
  <c r="C323" i="3"/>
  <c r="C329" i="3"/>
  <c r="D323" i="3"/>
  <c r="D329" i="3"/>
  <c r="E323" i="3"/>
  <c r="E329" i="3"/>
  <c r="F323" i="3"/>
  <c r="F329" i="3"/>
  <c r="G323" i="3"/>
  <c r="G329" i="3"/>
  <c r="H323" i="3"/>
  <c r="H329" i="3"/>
  <c r="I323" i="3"/>
  <c r="I329" i="3"/>
  <c r="J323" i="3"/>
  <c r="J329" i="3"/>
  <c r="B379" i="3"/>
  <c r="C379" i="3"/>
  <c r="D379" i="3"/>
  <c r="E379" i="3"/>
  <c r="F379" i="3"/>
  <c r="G379" i="3"/>
  <c r="H379" i="3"/>
  <c r="I379" i="3"/>
  <c r="J379" i="3"/>
  <c r="B375" i="3"/>
  <c r="B381" i="3"/>
  <c r="C375" i="3"/>
  <c r="C381" i="3"/>
  <c r="D375" i="3"/>
  <c r="D381" i="3"/>
  <c r="E375" i="3"/>
  <c r="E381" i="3"/>
  <c r="F375" i="3"/>
  <c r="F381" i="3"/>
  <c r="G375" i="3"/>
  <c r="G381" i="3"/>
  <c r="H375" i="3"/>
  <c r="H381" i="3"/>
  <c r="I375" i="3"/>
  <c r="I381" i="3"/>
  <c r="J375" i="3"/>
  <c r="J381" i="3"/>
  <c r="E385" i="3"/>
  <c r="B385" i="3"/>
  <c r="C385" i="3"/>
  <c r="D385" i="3"/>
  <c r="F385" i="3"/>
  <c r="G385" i="3"/>
  <c r="H385" i="3"/>
  <c r="I385" i="3"/>
  <c r="J385" i="3"/>
  <c r="B389" i="3"/>
  <c r="C389" i="3"/>
  <c r="D389" i="3"/>
  <c r="E389" i="3"/>
  <c r="F389" i="3"/>
  <c r="G389" i="3"/>
  <c r="H389" i="3"/>
  <c r="I389" i="3"/>
  <c r="J389" i="3"/>
  <c r="B391" i="3"/>
  <c r="C391" i="3"/>
  <c r="D391" i="3"/>
  <c r="E46" i="3"/>
  <c r="E391" i="3"/>
  <c r="F391" i="3"/>
  <c r="G391" i="3"/>
  <c r="H391" i="3"/>
  <c r="I391" i="3"/>
  <c r="B394" i="3"/>
  <c r="C394" i="3"/>
  <c r="D394" i="3"/>
  <c r="E394" i="3"/>
  <c r="F394" i="3"/>
  <c r="G394" i="3"/>
  <c r="H394" i="3"/>
  <c r="I394" i="3"/>
  <c r="J394" i="3"/>
  <c r="B397" i="3"/>
  <c r="C397" i="3"/>
  <c r="D397" i="3"/>
  <c r="E397" i="3"/>
  <c r="F397" i="3"/>
  <c r="G397" i="3"/>
  <c r="H397" i="3"/>
  <c r="I397" i="3"/>
  <c r="J397" i="3"/>
  <c r="B400" i="3"/>
  <c r="C400" i="3"/>
  <c r="D400" i="3"/>
  <c r="E400" i="3"/>
  <c r="F400" i="3"/>
  <c r="G400" i="3"/>
  <c r="H400" i="3"/>
  <c r="I400" i="3"/>
  <c r="J400" i="3"/>
  <c r="B403" i="3"/>
  <c r="C403" i="3"/>
  <c r="D403" i="3"/>
  <c r="E403" i="3"/>
  <c r="F403" i="3"/>
  <c r="G403" i="3"/>
  <c r="H403" i="3"/>
  <c r="I403" i="3"/>
  <c r="J403" i="3"/>
  <c r="B406" i="3"/>
  <c r="C406" i="3"/>
  <c r="D406" i="3"/>
  <c r="E406" i="3"/>
  <c r="F406" i="3"/>
  <c r="G406" i="3"/>
  <c r="H406" i="3"/>
  <c r="I406" i="3"/>
  <c r="J406" i="3"/>
  <c r="B409" i="3"/>
  <c r="C409" i="3"/>
  <c r="D409" i="3"/>
  <c r="E409" i="3"/>
  <c r="F409" i="3"/>
  <c r="G409" i="3"/>
  <c r="H409" i="3"/>
  <c r="I409" i="3"/>
  <c r="J409" i="3"/>
  <c r="B412" i="3"/>
  <c r="C412" i="3"/>
  <c r="D412" i="3"/>
  <c r="E412" i="3"/>
  <c r="F412" i="3"/>
  <c r="G412" i="3"/>
  <c r="H412" i="3"/>
  <c r="I412" i="3"/>
  <c r="B415" i="3"/>
  <c r="C415" i="3"/>
  <c r="D415" i="3"/>
  <c r="E415" i="3"/>
  <c r="F415" i="3"/>
  <c r="G415" i="3"/>
  <c r="H415" i="3"/>
  <c r="I415" i="3"/>
  <c r="J415" i="3"/>
  <c r="B418" i="3"/>
  <c r="C418" i="3"/>
  <c r="D418" i="3"/>
  <c r="E418" i="3"/>
  <c r="F418" i="3"/>
  <c r="G418" i="3"/>
  <c r="H418" i="3"/>
  <c r="I418" i="3"/>
  <c r="J418" i="3"/>
  <c r="B422" i="3"/>
  <c r="C422" i="3"/>
  <c r="D422" i="3"/>
  <c r="E422" i="3"/>
  <c r="F422" i="3"/>
  <c r="G422" i="3"/>
  <c r="H422" i="3"/>
  <c r="I422" i="3"/>
  <c r="J422" i="3"/>
  <c r="B426" i="3"/>
  <c r="C426" i="3"/>
  <c r="D426" i="3"/>
  <c r="E426" i="3"/>
  <c r="F426" i="3"/>
  <c r="G426" i="3"/>
  <c r="H426" i="3"/>
  <c r="I426" i="3"/>
  <c r="J426" i="3"/>
  <c r="T426" i="3"/>
  <c r="U426" i="3"/>
  <c r="V426" i="3"/>
  <c r="W426" i="3"/>
  <c r="X426" i="3"/>
  <c r="Y426" i="3"/>
  <c r="Z426" i="3"/>
  <c r="AA426" i="3"/>
  <c r="AB426" i="3"/>
  <c r="AC426" i="3"/>
  <c r="T422" i="3"/>
  <c r="U422" i="3"/>
  <c r="V422" i="3"/>
  <c r="W422" i="3"/>
  <c r="X422" i="3"/>
  <c r="Y422" i="3"/>
  <c r="Z422" i="3"/>
  <c r="AA422" i="3"/>
  <c r="AB422" i="3"/>
  <c r="AC422" i="3"/>
  <c r="T418" i="3"/>
  <c r="U418" i="3"/>
  <c r="V418" i="3"/>
  <c r="W418" i="3"/>
  <c r="X418" i="3"/>
  <c r="Y418" i="3"/>
  <c r="Z418" i="3"/>
  <c r="AA418" i="3"/>
  <c r="AB418" i="3"/>
  <c r="AC418" i="3"/>
  <c r="T415" i="3"/>
  <c r="U415" i="3"/>
  <c r="V415" i="3"/>
  <c r="W415" i="3"/>
  <c r="X415" i="3"/>
  <c r="Y415" i="3"/>
  <c r="Z415" i="3"/>
  <c r="AA415" i="3"/>
  <c r="AB415" i="3"/>
  <c r="AC415" i="3"/>
  <c r="T412" i="3"/>
  <c r="U412" i="3"/>
  <c r="V412" i="3"/>
  <c r="W412" i="3"/>
  <c r="X412" i="3"/>
  <c r="Y412" i="3"/>
  <c r="Z412" i="3"/>
  <c r="AA412" i="3"/>
  <c r="AB412" i="3"/>
  <c r="AC412" i="3"/>
  <c r="T409" i="3"/>
  <c r="U409" i="3"/>
  <c r="V409" i="3"/>
  <c r="W409" i="3"/>
  <c r="X409" i="3"/>
  <c r="Y409" i="3"/>
  <c r="Z409" i="3"/>
  <c r="AA409" i="3"/>
  <c r="AB409" i="3"/>
  <c r="AC409" i="3"/>
  <c r="T406" i="3"/>
  <c r="U406" i="3"/>
  <c r="V406" i="3"/>
  <c r="W406" i="3"/>
  <c r="X406" i="3"/>
  <c r="Y406" i="3"/>
  <c r="Z406" i="3"/>
  <c r="AA406" i="3"/>
  <c r="AB406" i="3"/>
  <c r="AC406" i="3"/>
  <c r="T403" i="3"/>
  <c r="U403" i="3"/>
  <c r="V403" i="3"/>
  <c r="W403" i="3"/>
  <c r="X403" i="3"/>
  <c r="Y403" i="3"/>
  <c r="Z403" i="3"/>
  <c r="AA403" i="3"/>
  <c r="AB403" i="3"/>
  <c r="AC403" i="3"/>
  <c r="T400" i="3"/>
  <c r="U400" i="3"/>
  <c r="V400" i="3"/>
  <c r="W400" i="3"/>
  <c r="X400" i="3"/>
  <c r="Y400" i="3"/>
  <c r="Z400" i="3"/>
  <c r="AA400" i="3"/>
  <c r="AB400" i="3"/>
  <c r="AC400" i="3"/>
  <c r="T397" i="3"/>
  <c r="U397" i="3"/>
  <c r="V397" i="3"/>
  <c r="W397" i="3"/>
  <c r="X397" i="3"/>
  <c r="Y397" i="3"/>
  <c r="Z397" i="3"/>
  <c r="AA397" i="3"/>
  <c r="AB397" i="3"/>
  <c r="AC397" i="3"/>
  <c r="T394" i="3"/>
  <c r="U394" i="3"/>
  <c r="V394" i="3"/>
  <c r="W394" i="3"/>
  <c r="X394" i="3"/>
  <c r="Y394" i="3"/>
  <c r="Z394" i="3"/>
  <c r="AA394" i="3"/>
  <c r="AB394" i="3"/>
  <c r="AC394" i="3"/>
  <c r="T379" i="3"/>
  <c r="U379" i="3"/>
  <c r="V379" i="3"/>
  <c r="W379" i="3"/>
  <c r="X379" i="3"/>
  <c r="Y379" i="3"/>
  <c r="Z379" i="3"/>
  <c r="AA379" i="3"/>
  <c r="AB379" i="3"/>
  <c r="Y344" i="3"/>
  <c r="Y343" i="3"/>
  <c r="Y46" i="3"/>
  <c r="Y349" i="3"/>
  <c r="T343" i="3"/>
  <c r="U343" i="3"/>
  <c r="V343" i="3"/>
  <c r="W343" i="3"/>
  <c r="X343" i="3"/>
  <c r="Z343" i="3"/>
  <c r="AA343" i="3"/>
  <c r="AB343" i="3"/>
  <c r="T347" i="3"/>
  <c r="U347" i="3"/>
  <c r="V347" i="3"/>
  <c r="W347" i="3"/>
  <c r="X347" i="3"/>
  <c r="Y347" i="3"/>
  <c r="Z347" i="3"/>
  <c r="AA347" i="3"/>
  <c r="AB347" i="3"/>
  <c r="T344" i="3"/>
  <c r="T349" i="3"/>
  <c r="U344" i="3"/>
  <c r="U46" i="3"/>
  <c r="U349" i="3"/>
  <c r="V344" i="3"/>
  <c r="V349" i="3"/>
  <c r="W344" i="3"/>
  <c r="W46" i="3"/>
  <c r="W349" i="3"/>
  <c r="X344" i="3"/>
  <c r="X349" i="3"/>
  <c r="Z344" i="3"/>
  <c r="Z349" i="3"/>
  <c r="AA344" i="3"/>
  <c r="AA349" i="3"/>
  <c r="AB344" i="3"/>
  <c r="AB46" i="3"/>
  <c r="AB349" i="3"/>
  <c r="T357" i="3"/>
  <c r="U357" i="3"/>
  <c r="V357" i="3"/>
  <c r="W357" i="3"/>
  <c r="X357" i="3"/>
  <c r="Y357" i="3"/>
  <c r="Z357" i="3"/>
  <c r="AA357" i="3"/>
  <c r="AB357" i="3"/>
  <c r="AL385" i="3"/>
  <c r="AL391" i="3"/>
  <c r="AM385" i="3"/>
  <c r="AM391" i="3"/>
  <c r="AN385" i="3"/>
  <c r="AN391" i="3"/>
  <c r="AO385" i="3"/>
  <c r="AO391" i="3"/>
  <c r="AP385" i="3"/>
  <c r="AP391" i="3"/>
  <c r="AQ385" i="3"/>
  <c r="AQ391" i="3"/>
  <c r="AR385" i="3"/>
  <c r="AR391" i="3"/>
  <c r="AS385" i="3"/>
  <c r="AS391" i="3"/>
  <c r="AT385" i="3"/>
  <c r="AT391" i="3"/>
  <c r="AL394" i="3"/>
  <c r="AM394" i="3"/>
  <c r="AN394" i="3"/>
  <c r="AO394" i="3"/>
  <c r="AP394" i="3"/>
  <c r="AQ394" i="3"/>
  <c r="AR394" i="3"/>
  <c r="AS394" i="3"/>
  <c r="AT394" i="3"/>
  <c r="AL397" i="3"/>
  <c r="AM397" i="3"/>
  <c r="AN397" i="3"/>
  <c r="AO397" i="3"/>
  <c r="AP397" i="3"/>
  <c r="AQ397" i="3"/>
  <c r="AR397" i="3"/>
  <c r="AS397" i="3"/>
  <c r="AT397" i="3"/>
  <c r="AL400" i="3"/>
  <c r="AM400" i="3"/>
  <c r="AN400" i="3"/>
  <c r="AO400" i="3"/>
  <c r="AP400" i="3"/>
  <c r="AQ400" i="3"/>
  <c r="AR400" i="3"/>
  <c r="AS400" i="3"/>
  <c r="AT400" i="3"/>
  <c r="AL403" i="3"/>
  <c r="AM403" i="3"/>
  <c r="AN403" i="3"/>
  <c r="AO403" i="3"/>
  <c r="AP403" i="3"/>
  <c r="AQ403" i="3"/>
  <c r="AR403" i="3"/>
  <c r="AS403" i="3"/>
  <c r="AT403" i="3"/>
  <c r="AL406" i="3"/>
  <c r="AM406" i="3"/>
  <c r="AN406" i="3"/>
  <c r="AO406" i="3"/>
  <c r="AP406" i="3"/>
  <c r="AQ406" i="3"/>
  <c r="AR406" i="3"/>
  <c r="AS406" i="3"/>
  <c r="AT406" i="3"/>
  <c r="AL409" i="3"/>
  <c r="AM409" i="3"/>
  <c r="AN409" i="3"/>
  <c r="AO409" i="3"/>
  <c r="AP409" i="3"/>
  <c r="AQ409" i="3"/>
  <c r="AR409" i="3"/>
  <c r="AS409" i="3"/>
  <c r="AT409" i="3"/>
  <c r="AL412" i="3"/>
  <c r="AM412" i="3"/>
  <c r="AN412" i="3"/>
  <c r="AO412" i="3"/>
  <c r="AP412" i="3"/>
  <c r="AQ412" i="3"/>
  <c r="AR412" i="3"/>
  <c r="AS412" i="3"/>
  <c r="AT412" i="3"/>
  <c r="AL415" i="3"/>
  <c r="AM415" i="3"/>
  <c r="AN415" i="3"/>
  <c r="AO415" i="3"/>
  <c r="AP415" i="3"/>
  <c r="AQ415" i="3"/>
  <c r="AR415" i="3"/>
  <c r="AS415" i="3"/>
  <c r="AT415" i="3"/>
  <c r="AL418" i="3"/>
  <c r="AM418" i="3"/>
  <c r="AN418" i="3"/>
  <c r="AO418" i="3"/>
  <c r="AP418" i="3"/>
  <c r="AQ418" i="3"/>
  <c r="AR418" i="3"/>
  <c r="AS418" i="3"/>
  <c r="AT418" i="3"/>
  <c r="AL422" i="3"/>
  <c r="AM422" i="3"/>
  <c r="AN422" i="3"/>
  <c r="AO422" i="3"/>
  <c r="AP422" i="3"/>
  <c r="AQ422" i="3"/>
  <c r="AR422" i="3"/>
  <c r="AS422" i="3"/>
  <c r="AT422" i="3"/>
  <c r="AL426" i="3"/>
  <c r="AM426" i="3"/>
  <c r="AN426" i="3"/>
  <c r="AO426" i="3"/>
  <c r="AP426" i="3"/>
  <c r="AQ426" i="3"/>
  <c r="AR426" i="3"/>
  <c r="AS426" i="3"/>
  <c r="AT426" i="3"/>
  <c r="BD426" i="3"/>
  <c r="BE426" i="3"/>
  <c r="BF426" i="3"/>
  <c r="BG426" i="3"/>
  <c r="BH426" i="3"/>
  <c r="BI426" i="3"/>
  <c r="BJ426" i="3"/>
  <c r="BK426" i="3"/>
  <c r="BL426" i="3"/>
  <c r="BD422" i="3"/>
  <c r="BE422" i="3"/>
  <c r="BF422" i="3"/>
  <c r="BG422" i="3"/>
  <c r="BH422" i="3"/>
  <c r="BI422" i="3"/>
  <c r="BJ422" i="3"/>
  <c r="BK422" i="3"/>
  <c r="BL422" i="3"/>
  <c r="BD418" i="3"/>
  <c r="BE418" i="3"/>
  <c r="BF418" i="3"/>
  <c r="BG418" i="3"/>
  <c r="BH418" i="3"/>
  <c r="BI418" i="3"/>
  <c r="BJ418" i="3"/>
  <c r="BK418" i="3"/>
  <c r="BL418" i="3"/>
  <c r="BM418" i="3"/>
  <c r="BD415" i="3"/>
  <c r="BE415" i="3"/>
  <c r="BF415" i="3"/>
  <c r="BG415" i="3"/>
  <c r="BH415" i="3"/>
  <c r="BI415" i="3"/>
  <c r="BD412" i="3"/>
  <c r="BE412" i="3"/>
  <c r="BF412" i="3"/>
  <c r="BG412" i="3"/>
  <c r="BH412" i="3"/>
  <c r="BI412" i="3"/>
  <c r="BD409" i="3"/>
  <c r="BE409" i="3"/>
  <c r="BF409" i="3"/>
  <c r="BG409" i="3"/>
  <c r="BH409" i="3"/>
  <c r="BI409" i="3"/>
  <c r="BD406" i="3"/>
  <c r="BE406" i="3"/>
  <c r="BF406" i="3"/>
  <c r="BG406" i="3"/>
  <c r="BH406" i="3"/>
  <c r="BI406" i="3"/>
  <c r="BD403" i="3"/>
  <c r="BE403" i="3"/>
  <c r="BF403" i="3"/>
  <c r="BG403" i="3"/>
  <c r="BH403" i="3"/>
  <c r="BI403" i="3"/>
  <c r="BJ403" i="3"/>
  <c r="BK403" i="3"/>
  <c r="BL403" i="3"/>
  <c r="BD400" i="3"/>
  <c r="BE400" i="3"/>
  <c r="BF400" i="3"/>
  <c r="BG400" i="3"/>
  <c r="BH400" i="3"/>
  <c r="BI400" i="3"/>
  <c r="BJ400" i="3"/>
  <c r="BK400" i="3"/>
  <c r="BL400" i="3"/>
  <c r="BD397" i="3"/>
  <c r="BE397" i="3"/>
  <c r="BF397" i="3"/>
  <c r="BG397" i="3"/>
  <c r="BH397" i="3"/>
  <c r="BI397" i="3"/>
  <c r="BJ397" i="3"/>
  <c r="BK397" i="3"/>
  <c r="BL397" i="3"/>
  <c r="BD394" i="3"/>
  <c r="BE394" i="3"/>
  <c r="BF394" i="3"/>
  <c r="BG394" i="3"/>
  <c r="BH394" i="3"/>
  <c r="BI394" i="3"/>
  <c r="BJ394" i="3"/>
  <c r="BK394" i="3"/>
  <c r="BL394" i="3"/>
  <c r="BD385" i="3"/>
  <c r="BD391" i="3"/>
  <c r="BE385" i="3"/>
  <c r="BE391" i="3"/>
  <c r="BF385" i="3"/>
  <c r="BF391" i="3"/>
  <c r="BG385" i="3"/>
  <c r="BG391" i="3"/>
  <c r="BH385" i="3"/>
  <c r="BH391" i="3"/>
  <c r="BI385" i="3"/>
  <c r="BI391" i="3"/>
  <c r="BJ385" i="3"/>
  <c r="BJ391" i="3"/>
  <c r="BK385" i="3"/>
  <c r="BK391" i="3"/>
  <c r="BL385" i="3"/>
  <c r="BL391" i="3"/>
  <c r="BD389" i="3"/>
  <c r="BE389" i="3"/>
  <c r="BF389" i="3"/>
  <c r="BG389" i="3"/>
  <c r="BH389" i="3"/>
  <c r="BI389" i="3"/>
  <c r="BJ389" i="3"/>
  <c r="BK389" i="3"/>
  <c r="BL389" i="3"/>
  <c r="BD379" i="3"/>
  <c r="BE379" i="3"/>
  <c r="BF379" i="3"/>
  <c r="BG379" i="3"/>
  <c r="BH379" i="3"/>
  <c r="BI379" i="3"/>
  <c r="BJ379" i="3"/>
  <c r="BK379" i="3"/>
  <c r="BL379" i="3"/>
  <c r="BM379" i="3"/>
  <c r="BD364" i="3"/>
  <c r="BD370" i="3"/>
  <c r="BE364" i="3"/>
  <c r="BE370" i="3"/>
  <c r="BF364" i="3"/>
  <c r="BF370" i="3"/>
  <c r="BG364" i="3"/>
  <c r="BG370" i="3"/>
  <c r="BH364" i="3"/>
  <c r="BH370" i="3"/>
  <c r="BI364" i="3"/>
  <c r="BI370" i="3"/>
  <c r="BJ364" i="3"/>
  <c r="BJ370" i="3"/>
  <c r="BK364" i="3"/>
  <c r="BK370" i="3"/>
  <c r="BL364" i="3"/>
  <c r="BL370" i="3"/>
  <c r="BM364" i="3"/>
  <c r="BM370" i="3"/>
  <c r="BD368" i="3"/>
  <c r="BE368" i="3"/>
  <c r="BF368" i="3"/>
  <c r="BG368" i="3"/>
  <c r="BH368" i="3"/>
  <c r="BI368" i="3"/>
  <c r="BJ368" i="3"/>
  <c r="BK368" i="3"/>
  <c r="BL368" i="3"/>
  <c r="BM368" i="3"/>
  <c r="BD353" i="3"/>
  <c r="BD359" i="3"/>
  <c r="BE353" i="3"/>
  <c r="BE359" i="3"/>
  <c r="BF353" i="3"/>
  <c r="BF359" i="3"/>
  <c r="BG353" i="3"/>
  <c r="BG359" i="3"/>
  <c r="BH353" i="3"/>
  <c r="BH359" i="3"/>
  <c r="BI353" i="3"/>
  <c r="BI359" i="3"/>
  <c r="BJ353" i="3"/>
  <c r="BJ359" i="3"/>
  <c r="BK353" i="3"/>
  <c r="BK359" i="3"/>
  <c r="BL353" i="3"/>
  <c r="BL359" i="3"/>
  <c r="BM353" i="3"/>
  <c r="BM359" i="3"/>
  <c r="BD357" i="3"/>
  <c r="BE357" i="3"/>
  <c r="BF357" i="3"/>
  <c r="BG357" i="3"/>
  <c r="BH357" i="3"/>
  <c r="BI357" i="3"/>
  <c r="BJ357" i="3"/>
  <c r="BK357" i="3"/>
  <c r="BL357" i="3"/>
  <c r="BM357" i="3"/>
  <c r="BD323" i="3"/>
  <c r="BE323" i="3"/>
  <c r="BF323" i="3"/>
  <c r="BG323" i="3"/>
  <c r="BH323" i="3"/>
  <c r="BI323" i="3"/>
  <c r="BJ323" i="3"/>
  <c r="BK323" i="3"/>
  <c r="BL323" i="3"/>
  <c r="BD313" i="3"/>
  <c r="BD319" i="3"/>
  <c r="BE313" i="3"/>
  <c r="BE319" i="3"/>
  <c r="BF313" i="3"/>
  <c r="BF319" i="3"/>
  <c r="BG313" i="3"/>
  <c r="BG319" i="3"/>
  <c r="BH313" i="3"/>
  <c r="BH319" i="3"/>
  <c r="BI313" i="3"/>
  <c r="BI319" i="3"/>
  <c r="BJ313" i="3"/>
  <c r="BJ319" i="3"/>
  <c r="BK313" i="3"/>
  <c r="BK319" i="3"/>
  <c r="BL313" i="3"/>
  <c r="BL319" i="3"/>
  <c r="BD317" i="3"/>
  <c r="BE317" i="3"/>
  <c r="BF317" i="3"/>
  <c r="BG317" i="3"/>
  <c r="BH317" i="3"/>
  <c r="BI317" i="3"/>
  <c r="BJ317" i="3"/>
  <c r="BK317" i="3"/>
  <c r="BL317" i="3"/>
  <c r="AL323" i="3"/>
  <c r="AL329" i="3"/>
  <c r="AM323" i="3"/>
  <c r="AM329" i="3"/>
  <c r="AN323" i="3"/>
  <c r="AN329" i="3"/>
  <c r="AO323" i="3"/>
  <c r="AO329" i="3"/>
  <c r="AP323" i="3"/>
  <c r="AP329" i="3"/>
  <c r="AQ323" i="3"/>
  <c r="AQ329" i="3"/>
  <c r="AR323" i="3"/>
  <c r="AR329" i="3"/>
  <c r="AS323" i="3"/>
  <c r="AS329" i="3"/>
  <c r="AT323" i="3"/>
  <c r="AT329" i="3"/>
  <c r="AL327" i="3"/>
  <c r="AM327" i="3"/>
  <c r="AN327" i="3"/>
  <c r="AO327" i="3"/>
  <c r="AP327" i="3"/>
  <c r="AQ327" i="3"/>
  <c r="AR327" i="3"/>
  <c r="AS327" i="3"/>
  <c r="AT327" i="3"/>
  <c r="AL313" i="3"/>
  <c r="AL319" i="3"/>
  <c r="AM313" i="3"/>
  <c r="AM319" i="3"/>
  <c r="AN313" i="3"/>
  <c r="AN319" i="3"/>
  <c r="AO313" i="3"/>
  <c r="AO319" i="3"/>
  <c r="AP313" i="3"/>
  <c r="AP319" i="3"/>
  <c r="AQ313" i="3"/>
  <c r="AQ319" i="3"/>
  <c r="AR313" i="3"/>
  <c r="AR319" i="3"/>
  <c r="AS313" i="3"/>
  <c r="AS319" i="3"/>
  <c r="AT313" i="3"/>
  <c r="AT319" i="3"/>
  <c r="AL317" i="3"/>
  <c r="AM317" i="3"/>
  <c r="AN317" i="3"/>
  <c r="AO317" i="3"/>
  <c r="AP317" i="3"/>
  <c r="AQ317" i="3"/>
  <c r="AR317" i="3"/>
  <c r="AS317" i="3"/>
  <c r="AT317" i="3"/>
  <c r="T327" i="3"/>
  <c r="U327" i="3"/>
  <c r="V327" i="3"/>
  <c r="W327" i="3"/>
  <c r="X327" i="3"/>
  <c r="Y327" i="3"/>
  <c r="Z327" i="3"/>
  <c r="AA327" i="3"/>
  <c r="AB327" i="3"/>
  <c r="AC327" i="3"/>
  <c r="AD327" i="3"/>
  <c r="T323" i="3"/>
  <c r="U323" i="3"/>
  <c r="V323" i="3"/>
  <c r="W323" i="3"/>
  <c r="X323" i="3"/>
  <c r="Y323" i="3"/>
  <c r="Z323" i="3"/>
  <c r="AA323" i="3"/>
  <c r="AB323" i="3"/>
  <c r="AC323" i="3"/>
  <c r="AD323" i="3"/>
  <c r="T313" i="3"/>
  <c r="T319" i="3"/>
  <c r="U313" i="3"/>
  <c r="U319" i="3"/>
  <c r="V313" i="3"/>
  <c r="V319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T317" i="3"/>
  <c r="U317" i="3"/>
  <c r="V317" i="3"/>
  <c r="W317" i="3"/>
  <c r="X317" i="3"/>
  <c r="Y317" i="3"/>
  <c r="Z317" i="3"/>
  <c r="AA317" i="3"/>
  <c r="AB317" i="3"/>
  <c r="AC317" i="3"/>
  <c r="AD317" i="3"/>
  <c r="B317" i="3"/>
  <c r="C317" i="3"/>
  <c r="D317" i="3"/>
  <c r="E317" i="3"/>
  <c r="F317" i="3"/>
  <c r="G317" i="3"/>
  <c r="H317" i="3"/>
  <c r="I317" i="3"/>
  <c r="J317" i="3"/>
  <c r="C299" i="3"/>
  <c r="D299" i="3"/>
  <c r="E299" i="3"/>
  <c r="F299" i="3"/>
  <c r="H299" i="3"/>
  <c r="I299" i="3"/>
  <c r="J299" i="3"/>
  <c r="B297" i="3"/>
  <c r="C297" i="3"/>
  <c r="D297" i="3"/>
  <c r="E297" i="3"/>
  <c r="F297" i="3"/>
  <c r="G297" i="3"/>
  <c r="H297" i="3"/>
  <c r="I297" i="3"/>
  <c r="J297" i="3"/>
  <c r="C292" i="3"/>
  <c r="D292" i="3"/>
  <c r="E292" i="3"/>
  <c r="F292" i="3"/>
  <c r="H292" i="3"/>
  <c r="I292" i="3"/>
  <c r="J292" i="3"/>
  <c r="B290" i="3"/>
  <c r="C290" i="3"/>
  <c r="D290" i="3"/>
  <c r="E290" i="3"/>
  <c r="F290" i="3"/>
  <c r="G290" i="3"/>
  <c r="H290" i="3"/>
  <c r="I290" i="3"/>
  <c r="J290" i="3"/>
  <c r="C285" i="3"/>
  <c r="D285" i="3"/>
  <c r="E285" i="3"/>
  <c r="F285" i="3"/>
  <c r="H285" i="3"/>
  <c r="I285" i="3"/>
  <c r="J285" i="3"/>
  <c r="B283" i="3"/>
  <c r="C283" i="3"/>
  <c r="D283" i="3"/>
  <c r="E283" i="3"/>
  <c r="F283" i="3"/>
  <c r="G283" i="3"/>
  <c r="H283" i="3"/>
  <c r="I283" i="3"/>
  <c r="J283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AL304" i="3"/>
  <c r="AM304" i="3"/>
  <c r="AN304" i="3"/>
  <c r="AO304" i="3"/>
  <c r="AP304" i="3"/>
  <c r="AQ304" i="3"/>
  <c r="AS304" i="3"/>
  <c r="AT304" i="3"/>
  <c r="AU304" i="3"/>
  <c r="AV304" i="3"/>
  <c r="AW304" i="3"/>
  <c r="AX304" i="3"/>
  <c r="AY304" i="3"/>
  <c r="AZ304" i="3"/>
  <c r="BA304" i="3"/>
  <c r="BB304" i="3"/>
  <c r="T299" i="3"/>
  <c r="U299" i="3"/>
  <c r="V299" i="3"/>
  <c r="W299" i="3"/>
  <c r="X299" i="3"/>
  <c r="Y299" i="3"/>
  <c r="Z299" i="3"/>
  <c r="AA299" i="3"/>
  <c r="AB299" i="3"/>
  <c r="AC299" i="3"/>
  <c r="T297" i="3"/>
  <c r="U297" i="3"/>
  <c r="V297" i="3"/>
  <c r="W297" i="3"/>
  <c r="X297" i="3"/>
  <c r="Y297" i="3"/>
  <c r="Z297" i="3"/>
  <c r="AA297" i="3"/>
  <c r="AB297" i="3"/>
  <c r="AC297" i="3"/>
  <c r="T283" i="3"/>
  <c r="AL285" i="3"/>
  <c r="AM285" i="3"/>
  <c r="AN285" i="3"/>
  <c r="AO285" i="3"/>
  <c r="AP285" i="3"/>
  <c r="AQ285" i="3"/>
  <c r="AR285" i="3"/>
  <c r="AS285" i="3"/>
  <c r="AT285" i="3"/>
  <c r="AL283" i="3"/>
  <c r="AM283" i="3"/>
  <c r="AN283" i="3"/>
  <c r="AO283" i="3"/>
  <c r="AP283" i="3"/>
  <c r="AQ283" i="3"/>
  <c r="AR283" i="3"/>
  <c r="AS283" i="3"/>
  <c r="AT283" i="3"/>
  <c r="U283" i="3"/>
  <c r="V283" i="3"/>
  <c r="W283" i="3"/>
  <c r="X283" i="3"/>
  <c r="Y283" i="3"/>
  <c r="Z283" i="3"/>
  <c r="AA283" i="3"/>
  <c r="AB283" i="3"/>
  <c r="AC283" i="3"/>
  <c r="U290" i="3"/>
  <c r="V290" i="3"/>
  <c r="W290" i="3"/>
  <c r="X290" i="3"/>
  <c r="Y290" i="3"/>
  <c r="Z290" i="3"/>
  <c r="AA290" i="3"/>
  <c r="AB290" i="3"/>
  <c r="AL297" i="3"/>
  <c r="AM297" i="3"/>
  <c r="AN297" i="3"/>
  <c r="AO297" i="3"/>
  <c r="AP297" i="3"/>
  <c r="AQ297" i="3"/>
  <c r="AR297" i="3"/>
  <c r="AS297" i="3"/>
  <c r="AT297" i="3"/>
  <c r="AL292" i="3"/>
  <c r="AM292" i="3"/>
  <c r="AN292" i="3"/>
  <c r="AO292" i="3"/>
  <c r="AP292" i="3"/>
  <c r="AQ292" i="3"/>
  <c r="AR292" i="3"/>
  <c r="AS292" i="3"/>
  <c r="AT292" i="3"/>
  <c r="AU292" i="3"/>
  <c r="AL290" i="3"/>
  <c r="AM290" i="3"/>
  <c r="AN290" i="3"/>
  <c r="AO290" i="3"/>
  <c r="AP290" i="3"/>
  <c r="AQ290" i="3"/>
  <c r="AR290" i="3"/>
  <c r="AS290" i="3"/>
  <c r="AT290" i="3"/>
  <c r="AU290" i="3"/>
  <c r="BD299" i="3"/>
  <c r="BE299" i="3"/>
  <c r="BF299" i="3"/>
  <c r="BG299" i="3"/>
  <c r="BH299" i="3"/>
  <c r="BI299" i="3"/>
  <c r="BJ299" i="3"/>
  <c r="BK299" i="3"/>
  <c r="BL299" i="3"/>
  <c r="BE297" i="3"/>
  <c r="BF297" i="3"/>
  <c r="BG297" i="3"/>
  <c r="BH297" i="3"/>
  <c r="BI297" i="3"/>
  <c r="BJ297" i="3"/>
  <c r="BK297" i="3"/>
  <c r="BL297" i="3"/>
  <c r="BM297" i="3"/>
  <c r="BE292" i="3"/>
  <c r="BF292" i="3"/>
  <c r="BG292" i="3"/>
  <c r="BH292" i="3"/>
  <c r="BI292" i="3"/>
  <c r="BJ292" i="3"/>
  <c r="BK292" i="3"/>
  <c r="BL292" i="3"/>
  <c r="BM292" i="3"/>
  <c r="BN292" i="3"/>
  <c r="BD290" i="3"/>
  <c r="BE290" i="3"/>
  <c r="BF290" i="3"/>
  <c r="BG290" i="3"/>
  <c r="BH290" i="3"/>
  <c r="BI290" i="3"/>
  <c r="BJ290" i="3"/>
  <c r="BK290" i="3"/>
  <c r="BL290" i="3"/>
  <c r="BE285" i="3"/>
  <c r="BF285" i="3"/>
  <c r="BG285" i="3"/>
  <c r="BH285" i="3"/>
  <c r="BI285" i="3"/>
  <c r="BJ285" i="3"/>
  <c r="BK285" i="3"/>
  <c r="BL285" i="3"/>
  <c r="BM285" i="3"/>
  <c r="BN285" i="3"/>
  <c r="BD283" i="3"/>
  <c r="BE283" i="3"/>
  <c r="BF283" i="3"/>
  <c r="BG283" i="3"/>
  <c r="BH283" i="3"/>
  <c r="BI283" i="3"/>
  <c r="BJ283" i="3"/>
  <c r="BK283" i="3"/>
  <c r="BL283" i="3"/>
  <c r="T264" i="3"/>
  <c r="U264" i="3"/>
  <c r="V264" i="3"/>
  <c r="W264" i="3"/>
  <c r="X264" i="3"/>
  <c r="Y264" i="3"/>
  <c r="Z264" i="3"/>
  <c r="AA264" i="3"/>
  <c r="AB264" i="3"/>
  <c r="AC264" i="3"/>
  <c r="T262" i="3"/>
  <c r="U262" i="3"/>
  <c r="V262" i="3"/>
  <c r="W262" i="3"/>
  <c r="X262" i="3"/>
  <c r="Y262" i="3"/>
  <c r="Z262" i="3"/>
  <c r="AA262" i="3"/>
  <c r="AB262" i="3"/>
  <c r="AC262" i="3"/>
  <c r="T257" i="3"/>
  <c r="U257" i="3"/>
  <c r="V257" i="3"/>
  <c r="W257" i="3"/>
  <c r="X257" i="3"/>
  <c r="Y257" i="3"/>
  <c r="Z257" i="3"/>
  <c r="AA257" i="3"/>
  <c r="AB257" i="3"/>
  <c r="AC257" i="3"/>
  <c r="AD257" i="3"/>
  <c r="T255" i="3"/>
  <c r="U255" i="3"/>
  <c r="V255" i="3"/>
  <c r="W255" i="3"/>
  <c r="X255" i="3"/>
  <c r="Y255" i="3"/>
  <c r="Z255" i="3"/>
  <c r="AA255" i="3"/>
  <c r="AB255" i="3"/>
  <c r="AC255" i="3"/>
  <c r="AD255" i="3"/>
  <c r="AL262" i="3"/>
  <c r="AM262" i="3"/>
  <c r="AN262" i="3"/>
  <c r="AO262" i="3"/>
  <c r="AP262" i="3"/>
  <c r="AQ262" i="3"/>
  <c r="AR262" i="3"/>
  <c r="AS262" i="3"/>
  <c r="AT262" i="3"/>
  <c r="AL257" i="3"/>
  <c r="AM257" i="3"/>
  <c r="AN257" i="3"/>
  <c r="AO257" i="3"/>
  <c r="AP257" i="3"/>
  <c r="AQ257" i="3"/>
  <c r="AR257" i="3"/>
  <c r="AS257" i="3"/>
  <c r="AT257" i="3"/>
  <c r="AL255" i="3"/>
  <c r="AM255" i="3"/>
  <c r="AN255" i="3"/>
  <c r="AO255" i="3"/>
  <c r="AP255" i="3"/>
  <c r="AQ255" i="3"/>
  <c r="AR255" i="3"/>
  <c r="AS255" i="3"/>
  <c r="AT255" i="3"/>
  <c r="BD264" i="3"/>
  <c r="BE264" i="3"/>
  <c r="BF264" i="3"/>
  <c r="BG264" i="3"/>
  <c r="BH264" i="3"/>
  <c r="BI264" i="3"/>
  <c r="BJ264" i="3"/>
  <c r="BK264" i="3"/>
  <c r="BL264" i="3"/>
  <c r="BM264" i="3"/>
  <c r="BD262" i="3"/>
  <c r="BE262" i="3"/>
  <c r="BF262" i="3"/>
  <c r="BG262" i="3"/>
  <c r="BH262" i="3"/>
  <c r="BI262" i="3"/>
  <c r="BJ262" i="3"/>
  <c r="BK262" i="3"/>
  <c r="BL262" i="3"/>
  <c r="BM262" i="3"/>
  <c r="BD257" i="3"/>
  <c r="BE257" i="3"/>
  <c r="BF257" i="3"/>
  <c r="BG257" i="3"/>
  <c r="BH257" i="3"/>
  <c r="BI252" i="3"/>
  <c r="BI257" i="3"/>
  <c r="BJ257" i="3"/>
  <c r="BK257" i="3"/>
  <c r="BL257" i="3"/>
  <c r="BM257" i="3"/>
  <c r="BD255" i="3"/>
  <c r="BE255" i="3"/>
  <c r="BF255" i="3"/>
  <c r="BG255" i="3"/>
  <c r="BH255" i="3"/>
  <c r="BI255" i="3"/>
  <c r="BJ255" i="3"/>
  <c r="BK255" i="3"/>
  <c r="BL255" i="3"/>
  <c r="BM255" i="3"/>
  <c r="BD250" i="3"/>
  <c r="BE250" i="3"/>
  <c r="BF250" i="3"/>
  <c r="BG250" i="3"/>
  <c r="BH250" i="3"/>
  <c r="BI250" i="3"/>
  <c r="BJ250" i="3"/>
  <c r="BK250" i="3"/>
  <c r="BL250" i="3"/>
  <c r="BD248" i="3"/>
  <c r="BE248" i="3"/>
  <c r="BF248" i="3"/>
  <c r="BG248" i="3"/>
  <c r="BH248" i="3"/>
  <c r="BI248" i="3"/>
  <c r="BJ248" i="3"/>
  <c r="BK248" i="3"/>
  <c r="BL248" i="3"/>
  <c r="AL250" i="3"/>
  <c r="AM250" i="3"/>
  <c r="AN250" i="3"/>
  <c r="AO250" i="3"/>
  <c r="AP250" i="3"/>
  <c r="AQ250" i="3"/>
  <c r="AR250" i="3"/>
  <c r="AS250" i="3"/>
  <c r="AT250" i="3"/>
  <c r="AL248" i="3"/>
  <c r="AM248" i="3"/>
  <c r="AN248" i="3"/>
  <c r="AO248" i="3"/>
  <c r="AP248" i="3"/>
  <c r="AQ248" i="3"/>
  <c r="AR248" i="3"/>
  <c r="AS248" i="3"/>
  <c r="AT248" i="3"/>
  <c r="AU248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T250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T248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B233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B230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D226" i="3"/>
  <c r="E226" i="3"/>
  <c r="F226" i="3"/>
  <c r="G226" i="3"/>
  <c r="H226" i="3"/>
  <c r="I226" i="3"/>
  <c r="J226" i="3"/>
  <c r="K226" i="3"/>
  <c r="B226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D211" i="3"/>
  <c r="BE211" i="3"/>
  <c r="BF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B211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BT205" i="3"/>
  <c r="BT207" i="3"/>
  <c r="BS205" i="3"/>
  <c r="BS207" i="3"/>
  <c r="BR205" i="3"/>
  <c r="BR207" i="3"/>
  <c r="BQ205" i="3"/>
  <c r="BQ207" i="3"/>
  <c r="BP205" i="3"/>
  <c r="BP207" i="3"/>
  <c r="BO205" i="3"/>
  <c r="BO207" i="3"/>
  <c r="BN205" i="3"/>
  <c r="BN207" i="3"/>
  <c r="BM205" i="3"/>
  <c r="BM207" i="3"/>
  <c r="BL205" i="3"/>
  <c r="BL207" i="3"/>
  <c r="BK205" i="3"/>
  <c r="BK207" i="3"/>
  <c r="BJ205" i="3"/>
  <c r="BJ207" i="3"/>
  <c r="BI205" i="3"/>
  <c r="BI207" i="3"/>
  <c r="BH205" i="3"/>
  <c r="BH207" i="3"/>
  <c r="BG205" i="3"/>
  <c r="BG207" i="3"/>
  <c r="BF205" i="3"/>
  <c r="BF207" i="3"/>
  <c r="BE205" i="3"/>
  <c r="BE207" i="3"/>
  <c r="BD205" i="3"/>
  <c r="BD207" i="3"/>
  <c r="BB205" i="3"/>
  <c r="BB207" i="3"/>
  <c r="BA205" i="3"/>
  <c r="BA207" i="3"/>
  <c r="AZ205" i="3"/>
  <c r="AZ207" i="3"/>
  <c r="AY205" i="3"/>
  <c r="AY207" i="3"/>
  <c r="AX205" i="3"/>
  <c r="AX207" i="3"/>
  <c r="AW205" i="3"/>
  <c r="AW207" i="3"/>
  <c r="AV205" i="3"/>
  <c r="AV207" i="3"/>
  <c r="AU205" i="3"/>
  <c r="AU207" i="3"/>
  <c r="AT205" i="3"/>
  <c r="AT207" i="3"/>
  <c r="AS205" i="3"/>
  <c r="AS207" i="3"/>
  <c r="AR205" i="3"/>
  <c r="AR207" i="3"/>
  <c r="AQ205" i="3"/>
  <c r="AQ207" i="3"/>
  <c r="AP205" i="3"/>
  <c r="AP207" i="3"/>
  <c r="AO205" i="3"/>
  <c r="AO207" i="3"/>
  <c r="AN205" i="3"/>
  <c r="AN207" i="3"/>
  <c r="AM205" i="3"/>
  <c r="AM207" i="3"/>
  <c r="AL205" i="3"/>
  <c r="AL207" i="3"/>
  <c r="AJ205" i="3"/>
  <c r="AJ207" i="3"/>
  <c r="AI205" i="3"/>
  <c r="AI207" i="3"/>
  <c r="AH205" i="3"/>
  <c r="AH207" i="3"/>
  <c r="AG205" i="3"/>
  <c r="AG207" i="3"/>
  <c r="AF205" i="3"/>
  <c r="AF207" i="3"/>
  <c r="AE205" i="3"/>
  <c r="AE207" i="3"/>
  <c r="AD205" i="3"/>
  <c r="AD207" i="3"/>
  <c r="AC205" i="3"/>
  <c r="AC207" i="3"/>
  <c r="AB205" i="3"/>
  <c r="AB207" i="3"/>
  <c r="AA205" i="3"/>
  <c r="AA207" i="3"/>
  <c r="Z205" i="3"/>
  <c r="Z207" i="3"/>
  <c r="Y205" i="3"/>
  <c r="Y207" i="3"/>
  <c r="X205" i="3"/>
  <c r="X207" i="3"/>
  <c r="W205" i="3"/>
  <c r="W207" i="3"/>
  <c r="V205" i="3"/>
  <c r="V207" i="3"/>
  <c r="U205" i="3"/>
  <c r="U207" i="3"/>
  <c r="T205" i="3"/>
  <c r="T207" i="3"/>
  <c r="E205" i="3"/>
  <c r="E207" i="3"/>
  <c r="R205" i="3"/>
  <c r="R207" i="3"/>
  <c r="Q205" i="3"/>
  <c r="Q207" i="3"/>
  <c r="P205" i="3"/>
  <c r="P207" i="3"/>
  <c r="O205" i="3"/>
  <c r="O207" i="3"/>
  <c r="N205" i="3"/>
  <c r="N207" i="3"/>
  <c r="M205" i="3"/>
  <c r="M207" i="3"/>
  <c r="L205" i="3"/>
  <c r="L207" i="3"/>
  <c r="K205" i="3"/>
  <c r="K207" i="3"/>
  <c r="J205" i="3"/>
  <c r="J207" i="3"/>
  <c r="I205" i="3"/>
  <c r="I207" i="3"/>
  <c r="H205" i="3"/>
  <c r="H207" i="3"/>
  <c r="G205" i="3"/>
  <c r="G207" i="3"/>
  <c r="F205" i="3"/>
  <c r="F207" i="3"/>
  <c r="D205" i="3"/>
  <c r="D207" i="3"/>
  <c r="B205" i="3"/>
  <c r="B207" i="3"/>
  <c r="C205" i="3"/>
  <c r="C207" i="3"/>
  <c r="BT198" i="3"/>
  <c r="BT200" i="3"/>
  <c r="BS198" i="3"/>
  <c r="BS200" i="3"/>
  <c r="BR198" i="3"/>
  <c r="BR200" i="3"/>
  <c r="BQ198" i="3"/>
  <c r="BQ200" i="3"/>
  <c r="BP198" i="3"/>
  <c r="BP200" i="3"/>
  <c r="BO198" i="3"/>
  <c r="BO200" i="3"/>
  <c r="BN198" i="3"/>
  <c r="BN200" i="3"/>
  <c r="BM198" i="3"/>
  <c r="BM200" i="3"/>
  <c r="BL198" i="3"/>
  <c r="BL200" i="3"/>
  <c r="BK198" i="3"/>
  <c r="BK200" i="3"/>
  <c r="BJ198" i="3"/>
  <c r="BJ200" i="3"/>
  <c r="BI198" i="3"/>
  <c r="BI200" i="3"/>
  <c r="BH198" i="3"/>
  <c r="BH200" i="3"/>
  <c r="BG198" i="3"/>
  <c r="BG200" i="3"/>
  <c r="BF198" i="3"/>
  <c r="BF200" i="3"/>
  <c r="BE198" i="3"/>
  <c r="BE200" i="3"/>
  <c r="BD198" i="3"/>
  <c r="BD200" i="3"/>
  <c r="BB198" i="3"/>
  <c r="BB200" i="3"/>
  <c r="BA198" i="3"/>
  <c r="BA200" i="3"/>
  <c r="AZ198" i="3"/>
  <c r="AZ200" i="3"/>
  <c r="AY198" i="3"/>
  <c r="AY200" i="3"/>
  <c r="AX198" i="3"/>
  <c r="AX200" i="3"/>
  <c r="AW198" i="3"/>
  <c r="AW200" i="3"/>
  <c r="AV198" i="3"/>
  <c r="AV200" i="3"/>
  <c r="AU198" i="3"/>
  <c r="AU200" i="3"/>
  <c r="AT198" i="3"/>
  <c r="AT200" i="3"/>
  <c r="AS198" i="3"/>
  <c r="AS200" i="3"/>
  <c r="AR198" i="3"/>
  <c r="AR200" i="3"/>
  <c r="AQ198" i="3"/>
  <c r="AQ200" i="3"/>
  <c r="AP198" i="3"/>
  <c r="AP200" i="3"/>
  <c r="AO198" i="3"/>
  <c r="AO200" i="3"/>
  <c r="AN198" i="3"/>
  <c r="AN200" i="3"/>
  <c r="AM198" i="3"/>
  <c r="AM200" i="3"/>
  <c r="AL198" i="3"/>
  <c r="AL200" i="3"/>
  <c r="AJ198" i="3"/>
  <c r="AJ200" i="3"/>
  <c r="AI198" i="3"/>
  <c r="AI200" i="3"/>
  <c r="AH198" i="3"/>
  <c r="AH200" i="3"/>
  <c r="AG198" i="3"/>
  <c r="AG200" i="3"/>
  <c r="AF198" i="3"/>
  <c r="AF200" i="3"/>
  <c r="AE198" i="3"/>
  <c r="AE200" i="3"/>
  <c r="AD198" i="3"/>
  <c r="AD200" i="3"/>
  <c r="AC198" i="3"/>
  <c r="AC200" i="3"/>
  <c r="AB198" i="3"/>
  <c r="AB200" i="3"/>
  <c r="AA198" i="3"/>
  <c r="AA200" i="3"/>
  <c r="Z198" i="3"/>
  <c r="Z200" i="3"/>
  <c r="Y198" i="3"/>
  <c r="Y200" i="3"/>
  <c r="X198" i="3"/>
  <c r="X200" i="3"/>
  <c r="W198" i="3"/>
  <c r="W200" i="3"/>
  <c r="V198" i="3"/>
  <c r="V200" i="3"/>
  <c r="U198" i="3"/>
  <c r="U200" i="3"/>
  <c r="T198" i="3"/>
  <c r="T200" i="3"/>
  <c r="D198" i="3"/>
  <c r="D200" i="3"/>
  <c r="E198" i="3"/>
  <c r="E200" i="3"/>
  <c r="F198" i="3"/>
  <c r="F200" i="3"/>
  <c r="G198" i="3"/>
  <c r="G200" i="3"/>
  <c r="H198" i="3"/>
  <c r="H200" i="3"/>
  <c r="I198" i="3"/>
  <c r="I200" i="3"/>
  <c r="J198" i="3"/>
  <c r="J200" i="3"/>
  <c r="K198" i="3"/>
  <c r="K200" i="3"/>
  <c r="L198" i="3"/>
  <c r="L200" i="3"/>
  <c r="M198" i="3"/>
  <c r="M200" i="3"/>
  <c r="N198" i="3"/>
  <c r="N200" i="3"/>
  <c r="O198" i="3"/>
  <c r="O200" i="3"/>
  <c r="P198" i="3"/>
  <c r="P200" i="3"/>
  <c r="Q198" i="3"/>
  <c r="Q200" i="3"/>
  <c r="R198" i="3"/>
  <c r="R200" i="3"/>
  <c r="B198" i="3"/>
  <c r="B200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D197" i="3"/>
  <c r="BE197" i="3"/>
  <c r="BF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B197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194" i="3"/>
  <c r="AP84" i="5"/>
  <c r="AP435" i="3"/>
  <c r="BH181" i="3"/>
  <c r="AP181" i="3"/>
  <c r="BH178" i="3"/>
  <c r="AP178" i="3"/>
  <c r="BH148" i="3"/>
  <c r="AP148" i="3"/>
  <c r="BH120" i="3"/>
  <c r="AP120" i="3"/>
  <c r="BH760" i="3"/>
  <c r="AP760" i="3"/>
  <c r="BH161" i="4"/>
  <c r="BH167" i="4"/>
  <c r="BH173" i="4"/>
  <c r="BH191" i="4"/>
  <c r="BH197" i="4"/>
  <c r="BH179" i="4"/>
  <c r="BH185" i="4"/>
  <c r="BH203" i="4"/>
  <c r="BH209" i="4"/>
  <c r="BH210" i="4"/>
  <c r="BH755" i="3"/>
  <c r="AP185" i="4"/>
  <c r="AP179" i="4"/>
  <c r="AP173" i="4"/>
  <c r="AP167" i="4"/>
  <c r="AP161" i="4"/>
  <c r="AP209" i="4"/>
  <c r="AP210" i="4"/>
  <c r="AP755" i="3"/>
  <c r="BH326" i="4"/>
  <c r="BH327" i="4"/>
  <c r="BH749" i="3"/>
  <c r="AP327" i="4"/>
  <c r="AP749" i="3"/>
  <c r="BH299" i="4"/>
  <c r="BH300" i="4"/>
  <c r="BH743" i="3"/>
  <c r="AP300" i="4"/>
  <c r="AP743" i="3"/>
  <c r="BH128" i="4"/>
  <c r="BH134" i="4"/>
  <c r="BH140" i="4"/>
  <c r="BH146" i="4"/>
  <c r="BH152" i="4"/>
  <c r="BH153" i="4"/>
  <c r="BH720" i="3"/>
  <c r="AP128" i="4"/>
  <c r="AP134" i="4"/>
  <c r="AP152" i="4"/>
  <c r="AP153" i="4"/>
  <c r="AP720" i="3"/>
  <c r="BH113" i="4"/>
  <c r="BH119" i="4"/>
  <c r="BH120" i="4"/>
  <c r="BH714" i="3"/>
  <c r="AP113" i="4"/>
  <c r="AP119" i="4"/>
  <c r="AP120" i="4"/>
  <c r="AP714" i="3"/>
  <c r="BH708" i="3"/>
  <c r="AP20" i="4"/>
  <c r="AP26" i="4"/>
  <c r="AP32" i="4"/>
  <c r="AP14" i="4"/>
  <c r="AP38" i="4"/>
  <c r="AP56" i="4"/>
  <c r="AP62" i="4"/>
  <c r="AP63" i="4"/>
  <c r="AP708" i="3"/>
  <c r="BH45" i="6"/>
  <c r="BH36" i="6"/>
  <c r="BH27" i="6"/>
  <c r="BH18" i="6"/>
  <c r="BH74" i="6"/>
  <c r="BH642" i="3"/>
  <c r="AP74" i="6"/>
  <c r="AP642" i="3"/>
  <c r="BH73" i="6"/>
  <c r="BH640" i="3"/>
  <c r="AP73" i="6"/>
  <c r="AP640" i="3"/>
  <c r="BH37" i="5"/>
  <c r="BH16" i="5"/>
  <c r="BH46" i="5"/>
  <c r="BH447" i="3"/>
  <c r="AP46" i="5"/>
  <c r="AP447" i="3"/>
  <c r="BH14" i="5"/>
  <c r="BH21" i="5"/>
  <c r="BH45" i="5"/>
  <c r="BH445" i="3"/>
  <c r="AP28" i="5"/>
  <c r="AP45" i="5"/>
  <c r="AP445" i="3"/>
  <c r="BH62" i="5"/>
  <c r="BH85" i="5"/>
  <c r="BH437" i="3"/>
  <c r="AP85" i="5"/>
  <c r="AP437" i="3"/>
  <c r="BH53" i="5"/>
  <c r="BH60" i="5"/>
  <c r="BH84" i="5"/>
  <c r="BH435" i="3"/>
  <c r="G84" i="5"/>
  <c r="G435" i="3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60" i="3"/>
  <c r="BE760" i="3"/>
  <c r="BD760" i="3"/>
  <c r="AQ760" i="3"/>
  <c r="AM760" i="3"/>
  <c r="Y760" i="3"/>
  <c r="U760" i="3"/>
  <c r="G760" i="3"/>
  <c r="BI161" i="4"/>
  <c r="BI167" i="4"/>
  <c r="BI173" i="4"/>
  <c r="BI191" i="4"/>
  <c r="BI197" i="4"/>
  <c r="BI179" i="4"/>
  <c r="BI185" i="4"/>
  <c r="BI203" i="4"/>
  <c r="BI209" i="4"/>
  <c r="BI210" i="4"/>
  <c r="BI755" i="3"/>
  <c r="BE161" i="4"/>
  <c r="BE167" i="4"/>
  <c r="BE173" i="4"/>
  <c r="BE179" i="4"/>
  <c r="BE185" i="4"/>
  <c r="BE191" i="4"/>
  <c r="BE197" i="4"/>
  <c r="BE209" i="4"/>
  <c r="BE203" i="4"/>
  <c r="BE210" i="4"/>
  <c r="BE755" i="3"/>
  <c r="BD161" i="4"/>
  <c r="BD173" i="4"/>
  <c r="BD179" i="4"/>
  <c r="BD185" i="4"/>
  <c r="BD191" i="4"/>
  <c r="BD197" i="4"/>
  <c r="BD209" i="4"/>
  <c r="BD167" i="4"/>
  <c r="BD203" i="4"/>
  <c r="BD210" i="4"/>
  <c r="BD755" i="3"/>
  <c r="AQ185" i="4"/>
  <c r="AQ179" i="4"/>
  <c r="AQ173" i="4"/>
  <c r="AQ167" i="4"/>
  <c r="AQ161" i="4"/>
  <c r="AQ209" i="4"/>
  <c r="AQ210" i="4"/>
  <c r="AQ755" i="3"/>
  <c r="AM185" i="4"/>
  <c r="AM179" i="4"/>
  <c r="AM173" i="4"/>
  <c r="AM167" i="4"/>
  <c r="AM161" i="4"/>
  <c r="AM209" i="4"/>
  <c r="AM210" i="4"/>
  <c r="AM755" i="3"/>
  <c r="Y161" i="4"/>
  <c r="Y167" i="4"/>
  <c r="Y173" i="4"/>
  <c r="Y179" i="4"/>
  <c r="Y191" i="4"/>
  <c r="Y185" i="4"/>
  <c r="Y197" i="4"/>
  <c r="Y203" i="4"/>
  <c r="Y209" i="4"/>
  <c r="Y210" i="4"/>
  <c r="Y755" i="3"/>
  <c r="U161" i="4"/>
  <c r="U167" i="4"/>
  <c r="U173" i="4"/>
  <c r="U191" i="4"/>
  <c r="U179" i="4"/>
  <c r="U185" i="4"/>
  <c r="U197" i="4"/>
  <c r="U203" i="4"/>
  <c r="U209" i="4"/>
  <c r="U210" i="4"/>
  <c r="U755" i="3"/>
  <c r="G179" i="4"/>
  <c r="G173" i="4"/>
  <c r="G167" i="4"/>
  <c r="G161" i="4"/>
  <c r="G185" i="4"/>
  <c r="G197" i="4"/>
  <c r="G203" i="4"/>
  <c r="G209" i="4"/>
  <c r="G210" i="4"/>
  <c r="G755" i="3"/>
  <c r="BI326" i="4"/>
  <c r="BI327" i="4"/>
  <c r="BI749" i="3"/>
  <c r="BE326" i="4"/>
  <c r="BE327" i="4"/>
  <c r="BE749" i="3"/>
  <c r="BD326" i="4"/>
  <c r="BD327" i="4"/>
  <c r="BD749" i="3"/>
  <c r="AQ327" i="4"/>
  <c r="AQ749" i="3"/>
  <c r="AM327" i="4"/>
  <c r="AM749" i="3"/>
  <c r="Y327" i="4"/>
  <c r="Y749" i="3"/>
  <c r="U327" i="4"/>
  <c r="U749" i="3"/>
  <c r="G308" i="4"/>
  <c r="G314" i="4"/>
  <c r="G320" i="4"/>
  <c r="G326" i="4"/>
  <c r="G327" i="4"/>
  <c r="G749" i="3"/>
  <c r="BI743" i="3"/>
  <c r="BE743" i="3"/>
  <c r="BD743" i="3"/>
  <c r="AQ743" i="3"/>
  <c r="AM743" i="3"/>
  <c r="Y299" i="4"/>
  <c r="Y300" i="4"/>
  <c r="Y743" i="3"/>
  <c r="U299" i="4"/>
  <c r="U300" i="4"/>
  <c r="U743" i="3"/>
  <c r="G263" i="4"/>
  <c r="G299" i="4"/>
  <c r="G300" i="4"/>
  <c r="G743" i="3"/>
  <c r="BI128" i="4"/>
  <c r="BI134" i="4"/>
  <c r="BI140" i="4"/>
  <c r="BI146" i="4"/>
  <c r="BI152" i="4"/>
  <c r="BI153" i="4"/>
  <c r="BI720" i="3"/>
  <c r="BE128" i="4"/>
  <c r="BE134" i="4"/>
  <c r="BE140" i="4"/>
  <c r="BE146" i="4"/>
  <c r="BE152" i="4"/>
  <c r="BE153" i="4"/>
  <c r="BE720" i="3"/>
  <c r="BD128" i="4"/>
  <c r="BD134" i="4"/>
  <c r="BD140" i="4"/>
  <c r="BD146" i="4"/>
  <c r="BD152" i="4"/>
  <c r="BD153" i="4"/>
  <c r="BD720" i="3"/>
  <c r="AQ128" i="4"/>
  <c r="AQ134" i="4"/>
  <c r="AQ152" i="4"/>
  <c r="AQ153" i="4"/>
  <c r="AQ720" i="3"/>
  <c r="AM128" i="4"/>
  <c r="AM134" i="4"/>
  <c r="AM152" i="4"/>
  <c r="AM153" i="4"/>
  <c r="AM720" i="3"/>
  <c r="Y128" i="4"/>
  <c r="Y134" i="4"/>
  <c r="Y140" i="4"/>
  <c r="Y146" i="4"/>
  <c r="Y152" i="4"/>
  <c r="Y153" i="4"/>
  <c r="Y720" i="3"/>
  <c r="U128" i="4"/>
  <c r="U134" i="4"/>
  <c r="U140" i="4"/>
  <c r="U146" i="4"/>
  <c r="U152" i="4"/>
  <c r="U153" i="4"/>
  <c r="U720" i="3"/>
  <c r="G128" i="4"/>
  <c r="G134" i="4"/>
  <c r="G140" i="4"/>
  <c r="G146" i="4"/>
  <c r="G152" i="4"/>
  <c r="G153" i="4"/>
  <c r="G720" i="3"/>
  <c r="BI113" i="4"/>
  <c r="BI119" i="4"/>
  <c r="BI120" i="4"/>
  <c r="BI714" i="3"/>
  <c r="BE113" i="4"/>
  <c r="BE119" i="4"/>
  <c r="BE120" i="4"/>
  <c r="BE714" i="3"/>
  <c r="BD113" i="4"/>
  <c r="BD119" i="4"/>
  <c r="BD120" i="4"/>
  <c r="BD714" i="3"/>
  <c r="AQ113" i="4"/>
  <c r="AQ119" i="4"/>
  <c r="AQ120" i="4"/>
  <c r="AQ714" i="3"/>
  <c r="AM113" i="4"/>
  <c r="AM119" i="4"/>
  <c r="AM120" i="4"/>
  <c r="AM714" i="3"/>
  <c r="Y89" i="4"/>
  <c r="Y113" i="4"/>
  <c r="Y119" i="4"/>
  <c r="Y120" i="4"/>
  <c r="Y714" i="3"/>
  <c r="U89" i="4"/>
  <c r="U113" i="4"/>
  <c r="U119" i="4"/>
  <c r="G113" i="4"/>
  <c r="G119" i="4"/>
  <c r="G120" i="4"/>
  <c r="G714" i="3"/>
  <c r="BI32" i="4"/>
  <c r="BI38" i="4"/>
  <c r="BI44" i="4"/>
  <c r="BI50" i="4"/>
  <c r="BI56" i="4"/>
  <c r="BI14" i="4"/>
  <c r="BI20" i="4"/>
  <c r="BI26" i="4"/>
  <c r="BI62" i="4"/>
  <c r="BI63" i="4"/>
  <c r="BI708" i="3"/>
  <c r="BE32" i="4"/>
  <c r="BE38" i="4"/>
  <c r="BE44" i="4"/>
  <c r="BE50" i="4"/>
  <c r="BE56" i="4"/>
  <c r="BE14" i="4"/>
  <c r="BE20" i="4"/>
  <c r="BE26" i="4"/>
  <c r="BE62" i="4"/>
  <c r="BE63" i="4"/>
  <c r="BE708" i="3"/>
  <c r="BD32" i="4"/>
  <c r="BD38" i="4"/>
  <c r="BD44" i="4"/>
  <c r="BD50" i="4"/>
  <c r="BD56" i="4"/>
  <c r="BD14" i="4"/>
  <c r="BD20" i="4"/>
  <c r="BD26" i="4"/>
  <c r="BD62" i="4"/>
  <c r="BD63" i="4"/>
  <c r="BD708" i="3"/>
  <c r="AQ14" i="4"/>
  <c r="AQ20" i="4"/>
  <c r="AQ26" i="4"/>
  <c r="AQ32" i="4"/>
  <c r="AQ38" i="4"/>
  <c r="AQ56" i="4"/>
  <c r="AQ62" i="4"/>
  <c r="AQ63" i="4"/>
  <c r="AQ708" i="3"/>
  <c r="AM14" i="4"/>
  <c r="AM20" i="4"/>
  <c r="AM26" i="4"/>
  <c r="AM32" i="4"/>
  <c r="AM38" i="4"/>
  <c r="AM56" i="4"/>
  <c r="AM62" i="4"/>
  <c r="AM63" i="4"/>
  <c r="AM708" i="3"/>
  <c r="Y38" i="4"/>
  <c r="Y32" i="4"/>
  <c r="Y14" i="4"/>
  <c r="Y20" i="4"/>
  <c r="Y26" i="4"/>
  <c r="Y44" i="4"/>
  <c r="Y50" i="4"/>
  <c r="Y56" i="4"/>
  <c r="Y62" i="4"/>
  <c r="Y63" i="4"/>
  <c r="Y708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I642" i="3"/>
  <c r="BE45" i="6"/>
  <c r="BE36" i="6"/>
  <c r="BE18" i="6"/>
  <c r="BE27" i="6"/>
  <c r="BE50" i="6"/>
  <c r="BE54" i="6"/>
  <c r="BE68" i="6"/>
  <c r="BE72" i="6"/>
  <c r="BE74" i="6"/>
  <c r="BE642" i="3"/>
  <c r="BD45" i="6"/>
  <c r="BD36" i="6"/>
  <c r="BD27" i="6"/>
  <c r="BD18" i="6"/>
  <c r="BD50" i="6"/>
  <c r="BD54" i="6"/>
  <c r="BD59" i="6"/>
  <c r="BD63" i="6"/>
  <c r="BD68" i="6"/>
  <c r="BD72" i="6"/>
  <c r="BD74" i="6"/>
  <c r="BD642" i="3"/>
  <c r="AQ74" i="6"/>
  <c r="AQ642" i="3"/>
  <c r="AM74" i="6"/>
  <c r="AM642" i="3"/>
  <c r="Y74" i="6"/>
  <c r="Y642" i="3"/>
  <c r="U74" i="6"/>
  <c r="U642" i="3"/>
  <c r="G18" i="6"/>
  <c r="G27" i="6"/>
  <c r="G36" i="6"/>
  <c r="G45" i="6"/>
  <c r="G54" i="6"/>
  <c r="G74" i="6"/>
  <c r="G642" i="3"/>
  <c r="BI73" i="6"/>
  <c r="BI640" i="3"/>
  <c r="BE52" i="6"/>
  <c r="BE70" i="6"/>
  <c r="BE73" i="6"/>
  <c r="BE640" i="3"/>
  <c r="BD7" i="6"/>
  <c r="BD52" i="6"/>
  <c r="BD61" i="6"/>
  <c r="BD70" i="6"/>
  <c r="BD73" i="6"/>
  <c r="BD640" i="3"/>
  <c r="AQ73" i="6"/>
  <c r="AQ640" i="3"/>
  <c r="AM73" i="6"/>
  <c r="AM640" i="3"/>
  <c r="Y73" i="6"/>
  <c r="Y640" i="3"/>
  <c r="U73" i="6"/>
  <c r="U640" i="3"/>
  <c r="G73" i="6"/>
  <c r="G640" i="3"/>
  <c r="BI16" i="5"/>
  <c r="BI37" i="5"/>
  <c r="BI44" i="5"/>
  <c r="BI46" i="5"/>
  <c r="BI447" i="3"/>
  <c r="BE37" i="5"/>
  <c r="BE16" i="5"/>
  <c r="BE44" i="5"/>
  <c r="BE46" i="5"/>
  <c r="BE447" i="3"/>
  <c r="BD16" i="5"/>
  <c r="BD37" i="5"/>
  <c r="BD44" i="5"/>
  <c r="BD46" i="5"/>
  <c r="BD447" i="3"/>
  <c r="AQ46" i="5"/>
  <c r="AQ447" i="3"/>
  <c r="AM46" i="5"/>
  <c r="AM447" i="3"/>
  <c r="Y37" i="5"/>
  <c r="Y16" i="5"/>
  <c r="Y23" i="5"/>
  <c r="Y44" i="5"/>
  <c r="Y46" i="5"/>
  <c r="Y447" i="3"/>
  <c r="U37" i="5"/>
  <c r="U16" i="5"/>
  <c r="U23" i="5"/>
  <c r="U44" i="5"/>
  <c r="U46" i="5"/>
  <c r="U447" i="3"/>
  <c r="G30" i="5"/>
  <c r="G44" i="5"/>
  <c r="G46" i="5"/>
  <c r="G447" i="3"/>
  <c r="BI14" i="5"/>
  <c r="BI21" i="5"/>
  <c r="BI45" i="5"/>
  <c r="BI445" i="3"/>
  <c r="BE21" i="5"/>
  <c r="BE14" i="5"/>
  <c r="BE45" i="5"/>
  <c r="BE445" i="3"/>
  <c r="BD14" i="5"/>
  <c r="BD21" i="5"/>
  <c r="BD45" i="5"/>
  <c r="BD445" i="3"/>
  <c r="AQ28" i="5"/>
  <c r="AQ45" i="5"/>
  <c r="AQ445" i="3"/>
  <c r="AM28" i="5"/>
  <c r="AM45" i="5"/>
  <c r="AM445" i="3"/>
  <c r="Y14" i="5"/>
  <c r="Y21" i="5"/>
  <c r="Y45" i="5"/>
  <c r="Y445" i="3"/>
  <c r="U14" i="5"/>
  <c r="U21" i="5"/>
  <c r="U45" i="5"/>
  <c r="U445" i="3"/>
  <c r="G42" i="5"/>
  <c r="G45" i="5"/>
  <c r="G445" i="3"/>
  <c r="BI62" i="5"/>
  <c r="BI85" i="5"/>
  <c r="BI437" i="3"/>
  <c r="BE62" i="5"/>
  <c r="BE85" i="5"/>
  <c r="BE437" i="3"/>
  <c r="BD62" i="5"/>
  <c r="BD85" i="5"/>
  <c r="BD437" i="3"/>
  <c r="AQ85" i="5"/>
  <c r="AQ437" i="3"/>
  <c r="AM85" i="5"/>
  <c r="AM437" i="3"/>
  <c r="Y55" i="5"/>
  <c r="Y85" i="5"/>
  <c r="Y437" i="3"/>
  <c r="U55" i="5"/>
  <c r="U85" i="5"/>
  <c r="U437" i="3"/>
  <c r="G85" i="5"/>
  <c r="G437" i="3"/>
  <c r="BI435" i="3"/>
  <c r="BE435" i="3"/>
  <c r="BD435" i="3"/>
  <c r="AQ84" i="5"/>
  <c r="AQ435" i="3"/>
  <c r="AM84" i="5"/>
  <c r="AM435" i="3"/>
  <c r="Y53" i="5"/>
  <c r="Y84" i="5"/>
  <c r="Y435" i="3"/>
  <c r="U53" i="5"/>
  <c r="U84" i="5"/>
  <c r="U435" i="3"/>
  <c r="E84" i="5"/>
  <c r="E435" i="3"/>
  <c r="BG211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60" i="3"/>
  <c r="AO760" i="3"/>
  <c r="X760" i="3"/>
  <c r="W760" i="3"/>
  <c r="F760" i="3"/>
  <c r="E760" i="3"/>
  <c r="BG161" i="4"/>
  <c r="BG167" i="4"/>
  <c r="BG173" i="4"/>
  <c r="BG185" i="4"/>
  <c r="BG191" i="4"/>
  <c r="BG197" i="4"/>
  <c r="BG209" i="4"/>
  <c r="BG179" i="4"/>
  <c r="BG203" i="4"/>
  <c r="BG210" i="4"/>
  <c r="BG755" i="3"/>
  <c r="AO185" i="4"/>
  <c r="AO179" i="4"/>
  <c r="AO173" i="4"/>
  <c r="AO167" i="4"/>
  <c r="AO161" i="4"/>
  <c r="AO209" i="4"/>
  <c r="AO210" i="4"/>
  <c r="AO755" i="3"/>
  <c r="X161" i="4"/>
  <c r="X167" i="4"/>
  <c r="X173" i="4"/>
  <c r="X179" i="4"/>
  <c r="X191" i="4"/>
  <c r="X185" i="4"/>
  <c r="X197" i="4"/>
  <c r="X203" i="4"/>
  <c r="X209" i="4"/>
  <c r="X210" i="4"/>
  <c r="X755" i="3"/>
  <c r="W161" i="4"/>
  <c r="W167" i="4"/>
  <c r="W173" i="4"/>
  <c r="W191" i="4"/>
  <c r="W197" i="4"/>
  <c r="W179" i="4"/>
  <c r="W185" i="4"/>
  <c r="W203" i="4"/>
  <c r="W209" i="4"/>
  <c r="W210" i="4"/>
  <c r="W755" i="3"/>
  <c r="F203" i="4"/>
  <c r="F179" i="4"/>
  <c r="F173" i="4"/>
  <c r="F167" i="4"/>
  <c r="F161" i="4"/>
  <c r="F185" i="4"/>
  <c r="F197" i="4"/>
  <c r="F209" i="4"/>
  <c r="F210" i="4"/>
  <c r="F755" i="3"/>
  <c r="E203" i="4"/>
  <c r="E209" i="4"/>
  <c r="E179" i="4"/>
  <c r="E173" i="4"/>
  <c r="E161" i="4"/>
  <c r="E197" i="4"/>
  <c r="BG326" i="4"/>
  <c r="BG327" i="4"/>
  <c r="BG749" i="3"/>
  <c r="AO327" i="4"/>
  <c r="AO749" i="3"/>
  <c r="X327" i="4"/>
  <c r="X749" i="3"/>
  <c r="W327" i="4"/>
  <c r="W749" i="3"/>
  <c r="F308" i="4"/>
  <c r="F314" i="4"/>
  <c r="F320" i="4"/>
  <c r="F326" i="4"/>
  <c r="F327" i="4"/>
  <c r="F749" i="3"/>
  <c r="E308" i="4"/>
  <c r="E314" i="4"/>
  <c r="E320" i="4"/>
  <c r="E326" i="4"/>
  <c r="E327" i="4"/>
  <c r="E749" i="3"/>
  <c r="BG299" i="4"/>
  <c r="BG300" i="4"/>
  <c r="BG743" i="3"/>
  <c r="AO300" i="4"/>
  <c r="AO743" i="3"/>
  <c r="X299" i="4"/>
  <c r="X300" i="4"/>
  <c r="X743" i="3"/>
  <c r="W299" i="4"/>
  <c r="W300" i="4"/>
  <c r="W743" i="3"/>
  <c r="F263" i="4"/>
  <c r="F299" i="4"/>
  <c r="F300" i="4"/>
  <c r="F743" i="3"/>
  <c r="E263" i="4"/>
  <c r="E299" i="4"/>
  <c r="E300" i="4"/>
  <c r="E743" i="3"/>
  <c r="BG128" i="4"/>
  <c r="BG134" i="4"/>
  <c r="BG140" i="4"/>
  <c r="BG146" i="4"/>
  <c r="BG152" i="4"/>
  <c r="BG153" i="4"/>
  <c r="BG720" i="3"/>
  <c r="AO134" i="4"/>
  <c r="AO128" i="4"/>
  <c r="AO152" i="4"/>
  <c r="AO153" i="4"/>
  <c r="AO720" i="3"/>
  <c r="X128" i="4"/>
  <c r="X134" i="4"/>
  <c r="X140" i="4"/>
  <c r="X146" i="4"/>
  <c r="X152" i="4"/>
  <c r="X153" i="4"/>
  <c r="X720" i="3"/>
  <c r="W128" i="4"/>
  <c r="W134" i="4"/>
  <c r="W140" i="4"/>
  <c r="W146" i="4"/>
  <c r="W152" i="4"/>
  <c r="W153" i="4"/>
  <c r="W720" i="3"/>
  <c r="F128" i="4"/>
  <c r="F134" i="4"/>
  <c r="F140" i="4"/>
  <c r="F146" i="4"/>
  <c r="F152" i="4"/>
  <c r="F153" i="4"/>
  <c r="F720" i="3"/>
  <c r="E128" i="4"/>
  <c r="E134" i="4"/>
  <c r="E140" i="4"/>
  <c r="E146" i="4"/>
  <c r="E152" i="4"/>
  <c r="E153" i="4"/>
  <c r="E720" i="3"/>
  <c r="BG113" i="4"/>
  <c r="BG119" i="4"/>
  <c r="BG120" i="4"/>
  <c r="BG714" i="3"/>
  <c r="AO113" i="4"/>
  <c r="AO119" i="4"/>
  <c r="AO120" i="4"/>
  <c r="AO714" i="3"/>
  <c r="X89" i="4"/>
  <c r="X113" i="4"/>
  <c r="X119" i="4"/>
  <c r="X120" i="4"/>
  <c r="X714" i="3"/>
  <c r="W89" i="4"/>
  <c r="W113" i="4"/>
  <c r="W119" i="4"/>
  <c r="W120" i="4"/>
  <c r="W714" i="3"/>
  <c r="F113" i="4"/>
  <c r="F119" i="4"/>
  <c r="F120" i="4"/>
  <c r="F714" i="3"/>
  <c r="E113" i="4"/>
  <c r="E119" i="4"/>
  <c r="E120" i="4"/>
  <c r="E714" i="3"/>
  <c r="BG32" i="4"/>
  <c r="BG38" i="4"/>
  <c r="BG44" i="4"/>
  <c r="BG50" i="4"/>
  <c r="BG56" i="4"/>
  <c r="BG14" i="4"/>
  <c r="BG20" i="4"/>
  <c r="BG26" i="4"/>
  <c r="BG62" i="4"/>
  <c r="BG63" i="4"/>
  <c r="BG708" i="3"/>
  <c r="AO20" i="4"/>
  <c r="AO26" i="4"/>
  <c r="AO32" i="4"/>
  <c r="AO14" i="4"/>
  <c r="AO38" i="4"/>
  <c r="AO56" i="4"/>
  <c r="AO62" i="4"/>
  <c r="AO63" i="4"/>
  <c r="AO708" i="3"/>
  <c r="X38" i="4"/>
  <c r="X32" i="4"/>
  <c r="X26" i="4"/>
  <c r="X20" i="4"/>
  <c r="X14" i="4"/>
  <c r="X44" i="4"/>
  <c r="X50" i="4"/>
  <c r="X56" i="4"/>
  <c r="X62" i="4"/>
  <c r="X63" i="4"/>
  <c r="X708" i="3"/>
  <c r="W38" i="4"/>
  <c r="W32" i="4"/>
  <c r="W26" i="4"/>
  <c r="W20" i="4"/>
  <c r="W14" i="4"/>
  <c r="W44" i="4"/>
  <c r="W50" i="4"/>
  <c r="W56" i="4"/>
  <c r="W62" i="4"/>
  <c r="W63" i="4"/>
  <c r="W708" i="3"/>
  <c r="F20" i="4"/>
  <c r="F38" i="4"/>
  <c r="F14" i="4"/>
  <c r="F26" i="4"/>
  <c r="F32" i="4"/>
  <c r="F44" i="4"/>
  <c r="F50" i="4"/>
  <c r="F56" i="4"/>
  <c r="F62" i="4"/>
  <c r="F63" i="4"/>
  <c r="F708" i="3"/>
  <c r="E20" i="4"/>
  <c r="E38" i="4"/>
  <c r="E14" i="4"/>
  <c r="E26" i="4"/>
  <c r="E32" i="4"/>
  <c r="E44" i="4"/>
  <c r="E50" i="4"/>
  <c r="E56" i="4"/>
  <c r="E62" i="4"/>
  <c r="E63" i="4"/>
  <c r="E708" i="3"/>
  <c r="BG45" i="6"/>
  <c r="BG36" i="6"/>
  <c r="BG27" i="6"/>
  <c r="BG18" i="6"/>
  <c r="BG74" i="6"/>
  <c r="BG642" i="3"/>
  <c r="AO74" i="6"/>
  <c r="AO642" i="3"/>
  <c r="X74" i="6"/>
  <c r="X642" i="3"/>
  <c r="W74" i="6"/>
  <c r="W642" i="3"/>
  <c r="F18" i="6"/>
  <c r="F27" i="6"/>
  <c r="F36" i="6"/>
  <c r="F45" i="6"/>
  <c r="F54" i="6"/>
  <c r="F74" i="6"/>
  <c r="F642" i="3"/>
  <c r="E18" i="6"/>
  <c r="E27" i="6"/>
  <c r="E36" i="6"/>
  <c r="E45" i="6"/>
  <c r="E54" i="6"/>
  <c r="E74" i="6"/>
  <c r="E642" i="3"/>
  <c r="BG73" i="6"/>
  <c r="BG640" i="3"/>
  <c r="AO73" i="6"/>
  <c r="AO640" i="3"/>
  <c r="X73" i="6"/>
  <c r="X640" i="3"/>
  <c r="W73" i="6"/>
  <c r="W640" i="3"/>
  <c r="F73" i="6"/>
  <c r="F640" i="3"/>
  <c r="E73" i="6"/>
  <c r="E640" i="3"/>
  <c r="BG37" i="5"/>
  <c r="BG16" i="5"/>
  <c r="BG44" i="5"/>
  <c r="BG46" i="5"/>
  <c r="BG447" i="3"/>
  <c r="AO46" i="5"/>
  <c r="AO447" i="3"/>
  <c r="X37" i="5"/>
  <c r="X16" i="5"/>
  <c r="X23" i="5"/>
  <c r="X44" i="5"/>
  <c r="X46" i="5"/>
  <c r="X447" i="3"/>
  <c r="W37" i="5"/>
  <c r="W7" i="5"/>
  <c r="W16" i="5"/>
  <c r="W23" i="5"/>
  <c r="W44" i="5"/>
  <c r="W46" i="5"/>
  <c r="W447" i="3"/>
  <c r="F30" i="5"/>
  <c r="F44" i="5"/>
  <c r="F46" i="5"/>
  <c r="F447" i="3"/>
  <c r="E30" i="5"/>
  <c r="E44" i="5"/>
  <c r="E46" i="5"/>
  <c r="E447" i="3"/>
  <c r="BG14" i="5"/>
  <c r="BG21" i="5"/>
  <c r="BG45" i="5"/>
  <c r="BG445" i="3"/>
  <c r="AO45" i="5"/>
  <c r="AO445" i="3"/>
  <c r="X14" i="5"/>
  <c r="X21" i="5"/>
  <c r="X45" i="5"/>
  <c r="X445" i="3"/>
  <c r="W14" i="5"/>
  <c r="W21" i="5"/>
  <c r="W45" i="5"/>
  <c r="W445" i="3"/>
  <c r="F45" i="5"/>
  <c r="F445" i="3"/>
  <c r="E45" i="5"/>
  <c r="E445" i="3"/>
  <c r="BG62" i="5"/>
  <c r="BG85" i="5"/>
  <c r="BG437" i="3"/>
  <c r="AO85" i="5"/>
  <c r="AO437" i="3"/>
  <c r="X55" i="5"/>
  <c r="X85" i="5"/>
  <c r="X437" i="3"/>
  <c r="W55" i="5"/>
  <c r="W85" i="5"/>
  <c r="W437" i="3"/>
  <c r="F85" i="5"/>
  <c r="F437" i="3"/>
  <c r="E85" i="5"/>
  <c r="E437" i="3"/>
  <c r="BG53" i="5"/>
  <c r="BG60" i="5"/>
  <c r="BG84" i="5"/>
  <c r="BG435" i="3"/>
  <c r="AO84" i="5"/>
  <c r="AO435" i="3"/>
  <c r="X53" i="5"/>
  <c r="X84" i="5"/>
  <c r="X435" i="3"/>
  <c r="W53" i="5"/>
  <c r="W84" i="5"/>
  <c r="W435" i="3"/>
  <c r="F84" i="5"/>
  <c r="F435" i="3"/>
  <c r="D84" i="5"/>
  <c r="D435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60" i="3"/>
  <c r="AB760" i="3"/>
  <c r="V760" i="3"/>
  <c r="J760" i="3"/>
  <c r="D760" i="3"/>
  <c r="BL161" i="4"/>
  <c r="BL167" i="4"/>
  <c r="BL173" i="4"/>
  <c r="BL209" i="4"/>
  <c r="BL179" i="4"/>
  <c r="BL185" i="4"/>
  <c r="BL191" i="4"/>
  <c r="BL197" i="4"/>
  <c r="BL203" i="4"/>
  <c r="BL210" i="4"/>
  <c r="BL755" i="3"/>
  <c r="AB161" i="4"/>
  <c r="AB167" i="4"/>
  <c r="AB173" i="4"/>
  <c r="AB191" i="4"/>
  <c r="AB197" i="4"/>
  <c r="AB203" i="4"/>
  <c r="AB179" i="4"/>
  <c r="AB185" i="4"/>
  <c r="AB209" i="4"/>
  <c r="AB210" i="4"/>
  <c r="AB755" i="3"/>
  <c r="V161" i="4"/>
  <c r="V167" i="4"/>
  <c r="V173" i="4"/>
  <c r="V191" i="4"/>
  <c r="V197" i="4"/>
  <c r="V203" i="4"/>
  <c r="V179" i="4"/>
  <c r="V185" i="4"/>
  <c r="V209" i="4"/>
  <c r="V210" i="4"/>
  <c r="V755" i="3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9" i="3"/>
  <c r="AB308" i="4"/>
  <c r="AB314" i="4"/>
  <c r="AB320" i="4"/>
  <c r="AB326" i="4"/>
  <c r="AB327" i="4"/>
  <c r="AB749" i="3"/>
  <c r="V327" i="4"/>
  <c r="V749" i="3"/>
  <c r="J308" i="4"/>
  <c r="J314" i="4"/>
  <c r="J320" i="4"/>
  <c r="J326" i="4"/>
  <c r="J327" i="4"/>
  <c r="J749" i="3"/>
  <c r="D308" i="4"/>
  <c r="D314" i="4"/>
  <c r="D320" i="4"/>
  <c r="D326" i="4"/>
  <c r="D327" i="4"/>
  <c r="D749" i="3"/>
  <c r="BL257" i="4"/>
  <c r="BL263" i="4"/>
  <c r="BL269" i="4"/>
  <c r="BL275" i="4"/>
  <c r="BL281" i="4"/>
  <c r="BL287" i="4"/>
  <c r="BL293" i="4"/>
  <c r="BL299" i="4"/>
  <c r="BL300" i="4"/>
  <c r="BL743" i="3"/>
  <c r="AB257" i="4"/>
  <c r="AB263" i="4"/>
  <c r="AB269" i="4"/>
  <c r="AB275" i="4"/>
  <c r="AB281" i="4"/>
  <c r="AB287" i="4"/>
  <c r="AB293" i="4"/>
  <c r="AB299" i="4"/>
  <c r="AB300" i="4"/>
  <c r="AB743" i="3"/>
  <c r="V299" i="4"/>
  <c r="V300" i="4"/>
  <c r="V743" i="3"/>
  <c r="J743" i="3"/>
  <c r="D263" i="4"/>
  <c r="D299" i="4"/>
  <c r="D300" i="4"/>
  <c r="D743" i="3"/>
  <c r="BL128" i="4"/>
  <c r="BL134" i="4"/>
  <c r="BL140" i="4"/>
  <c r="BL146" i="4"/>
  <c r="BL152" i="4"/>
  <c r="BL153" i="4"/>
  <c r="BL720" i="3"/>
  <c r="AT128" i="4"/>
  <c r="AT134" i="4"/>
  <c r="AT140" i="4"/>
  <c r="AT146" i="4"/>
  <c r="AT152" i="4"/>
  <c r="AT153" i="4"/>
  <c r="AT720" i="3"/>
  <c r="AB128" i="4"/>
  <c r="AB134" i="4"/>
  <c r="AB140" i="4"/>
  <c r="AB146" i="4"/>
  <c r="AB152" i="4"/>
  <c r="AB153" i="4"/>
  <c r="AB720" i="3"/>
  <c r="V128" i="4"/>
  <c r="V134" i="4"/>
  <c r="V140" i="4"/>
  <c r="V146" i="4"/>
  <c r="V152" i="4"/>
  <c r="V153" i="4"/>
  <c r="V720" i="3"/>
  <c r="J128" i="4"/>
  <c r="J134" i="4"/>
  <c r="J140" i="4"/>
  <c r="J146" i="4"/>
  <c r="J152" i="4"/>
  <c r="J153" i="4"/>
  <c r="J720" i="3"/>
  <c r="D128" i="4"/>
  <c r="D134" i="4"/>
  <c r="D140" i="4"/>
  <c r="D146" i="4"/>
  <c r="D152" i="4"/>
  <c r="D153" i="4"/>
  <c r="D720" i="3"/>
  <c r="BL71" i="4"/>
  <c r="BL89" i="4"/>
  <c r="BL77" i="4"/>
  <c r="BL83" i="4"/>
  <c r="BL95" i="4"/>
  <c r="BL101" i="4"/>
  <c r="BL107" i="4"/>
  <c r="BL113" i="4"/>
  <c r="BL119" i="4"/>
  <c r="BL120" i="4"/>
  <c r="BL714" i="3"/>
  <c r="AT113" i="4"/>
  <c r="AT119" i="4"/>
  <c r="AT120" i="4"/>
  <c r="AT714" i="3"/>
  <c r="AB71" i="4"/>
  <c r="AB77" i="4"/>
  <c r="AB89" i="4"/>
  <c r="AB95" i="4"/>
  <c r="AB107" i="4"/>
  <c r="AB113" i="4"/>
  <c r="AB119" i="4"/>
  <c r="AB120" i="4"/>
  <c r="AB714" i="3"/>
  <c r="V89" i="4"/>
  <c r="V113" i="4"/>
  <c r="V119" i="4"/>
  <c r="V120" i="4"/>
  <c r="V714" i="3"/>
  <c r="J113" i="4"/>
  <c r="J119" i="4"/>
  <c r="J120" i="4"/>
  <c r="J714" i="3"/>
  <c r="D113" i="4"/>
  <c r="D119" i="4"/>
  <c r="D120" i="4"/>
  <c r="D714" i="3"/>
  <c r="BL14" i="4"/>
  <c r="BL20" i="4"/>
  <c r="BL26" i="4"/>
  <c r="BL32" i="4"/>
  <c r="BL38" i="4"/>
  <c r="BL44" i="4"/>
  <c r="BL50" i="4"/>
  <c r="BL56" i="4"/>
  <c r="BL62" i="4"/>
  <c r="BL63" i="4"/>
  <c r="BL708" i="3"/>
  <c r="AT14" i="4"/>
  <c r="AT20" i="4"/>
  <c r="AT26" i="4"/>
  <c r="AT32" i="4"/>
  <c r="AT38" i="4"/>
  <c r="AT44" i="4"/>
  <c r="AT50" i="4"/>
  <c r="AT56" i="4"/>
  <c r="AT62" i="4"/>
  <c r="AT63" i="4"/>
  <c r="AT708" i="3"/>
  <c r="AB38" i="4"/>
  <c r="AB32" i="4"/>
  <c r="AB14" i="4"/>
  <c r="AB20" i="4"/>
  <c r="AB26" i="4"/>
  <c r="AB44" i="4"/>
  <c r="AB50" i="4"/>
  <c r="AB56" i="4"/>
  <c r="AB62" i="4"/>
  <c r="AB63" i="4"/>
  <c r="AB708" i="3"/>
  <c r="V38" i="4"/>
  <c r="V32" i="4"/>
  <c r="V26" i="4"/>
  <c r="V20" i="4"/>
  <c r="V14" i="4"/>
  <c r="V44" i="4"/>
  <c r="V50" i="4"/>
  <c r="V62" i="4"/>
  <c r="V63" i="4"/>
  <c r="V708" i="3"/>
  <c r="J14" i="4"/>
  <c r="J20" i="4"/>
  <c r="J26" i="4"/>
  <c r="J32" i="4"/>
  <c r="J38" i="4"/>
  <c r="J44" i="4"/>
  <c r="J50" i="4"/>
  <c r="J56" i="4"/>
  <c r="J62" i="4"/>
  <c r="J63" i="4"/>
  <c r="J708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BL642" i="3"/>
  <c r="AT74" i="6"/>
  <c r="AT642" i="3"/>
  <c r="AB74" i="6"/>
  <c r="AB642" i="3"/>
  <c r="V74" i="6"/>
  <c r="V642" i="3"/>
  <c r="J18" i="6"/>
  <c r="J27" i="6"/>
  <c r="J36" i="6"/>
  <c r="J45" i="6"/>
  <c r="J54" i="6"/>
  <c r="J74" i="6"/>
  <c r="J642" i="3"/>
  <c r="D18" i="6"/>
  <c r="D27" i="6"/>
  <c r="D36" i="6"/>
  <c r="D45" i="6"/>
  <c r="D54" i="6"/>
  <c r="D74" i="6"/>
  <c r="D642" i="3"/>
  <c r="BL73" i="6"/>
  <c r="BL640" i="3"/>
  <c r="AT73" i="6"/>
  <c r="AT640" i="3"/>
  <c r="AB73" i="6"/>
  <c r="AB640" i="3"/>
  <c r="V73" i="6"/>
  <c r="V640" i="3"/>
  <c r="J73" i="6"/>
  <c r="J640" i="3"/>
  <c r="D73" i="6"/>
  <c r="D640" i="3"/>
  <c r="BL30" i="5"/>
  <c r="BL37" i="5"/>
  <c r="BL16" i="5"/>
  <c r="BL44" i="5"/>
  <c r="BL46" i="5"/>
  <c r="BL447" i="3"/>
  <c r="AT23" i="5"/>
  <c r="AT46" i="5"/>
  <c r="AT447" i="3"/>
  <c r="AB37" i="5"/>
  <c r="AB7" i="5"/>
  <c r="AB16" i="5"/>
  <c r="AB23" i="5"/>
  <c r="AB44" i="5"/>
  <c r="AB46" i="5"/>
  <c r="AB447" i="3"/>
  <c r="V37" i="5"/>
  <c r="V16" i="5"/>
  <c r="V23" i="5"/>
  <c r="V44" i="5"/>
  <c r="V46" i="5"/>
  <c r="V447" i="3"/>
  <c r="J30" i="5"/>
  <c r="J44" i="5"/>
  <c r="J46" i="5"/>
  <c r="J447" i="3"/>
  <c r="D30" i="5"/>
  <c r="D44" i="5"/>
  <c r="D46" i="5"/>
  <c r="D447" i="3"/>
  <c r="BL28" i="5"/>
  <c r="BL35" i="5"/>
  <c r="BL14" i="5"/>
  <c r="BL21" i="5"/>
  <c r="BL45" i="5"/>
  <c r="BL445" i="3"/>
  <c r="AT28" i="5"/>
  <c r="AT21" i="5"/>
  <c r="AT45" i="5"/>
  <c r="AT445" i="3"/>
  <c r="AB14" i="5"/>
  <c r="AB21" i="5"/>
  <c r="AB45" i="5"/>
  <c r="AB445" i="3"/>
  <c r="V14" i="5"/>
  <c r="V21" i="5"/>
  <c r="V45" i="5"/>
  <c r="V445" i="3"/>
  <c r="J45" i="5"/>
  <c r="J445" i="3"/>
  <c r="D45" i="5"/>
  <c r="D445" i="3"/>
  <c r="BL55" i="5"/>
  <c r="BL62" i="5"/>
  <c r="BL85" i="5"/>
  <c r="BL437" i="3"/>
  <c r="AT55" i="5"/>
  <c r="AT69" i="5"/>
  <c r="AT62" i="5"/>
  <c r="AT85" i="5"/>
  <c r="AT437" i="3"/>
  <c r="AB55" i="5"/>
  <c r="AB76" i="5"/>
  <c r="AB83" i="5"/>
  <c r="AB85" i="5"/>
  <c r="AB437" i="3"/>
  <c r="V55" i="5"/>
  <c r="V85" i="5"/>
  <c r="V437" i="3"/>
  <c r="J85" i="5"/>
  <c r="J437" i="3"/>
  <c r="D85" i="5"/>
  <c r="D437" i="3"/>
  <c r="BL435" i="3"/>
  <c r="AT53" i="5"/>
  <c r="AT67" i="5"/>
  <c r="AT60" i="5"/>
  <c r="AT84" i="5"/>
  <c r="AT435" i="3"/>
  <c r="AB53" i="5"/>
  <c r="AB74" i="5"/>
  <c r="AB81" i="5"/>
  <c r="AB84" i="5"/>
  <c r="AB435" i="3"/>
  <c r="V53" i="5"/>
  <c r="V84" i="5"/>
  <c r="V435" i="3"/>
  <c r="J84" i="5"/>
  <c r="J435" i="3"/>
  <c r="C84" i="5"/>
  <c r="C435" i="3"/>
  <c r="C760" i="3"/>
  <c r="C173" i="4"/>
  <c r="C167" i="4"/>
  <c r="C161" i="4"/>
  <c r="C179" i="4"/>
  <c r="C185" i="4"/>
  <c r="C197" i="4"/>
  <c r="C203" i="4"/>
  <c r="C209" i="4"/>
  <c r="C210" i="4"/>
  <c r="C755" i="3"/>
  <c r="C308" i="4"/>
  <c r="C314" i="4"/>
  <c r="C320" i="4"/>
  <c r="C326" i="4"/>
  <c r="C327" i="4"/>
  <c r="C749" i="3"/>
  <c r="C263" i="4"/>
  <c r="C299" i="4"/>
  <c r="C300" i="4"/>
  <c r="C743" i="3"/>
  <c r="C128" i="4"/>
  <c r="C134" i="4"/>
  <c r="C140" i="4"/>
  <c r="C146" i="4"/>
  <c r="C152" i="4"/>
  <c r="C153" i="4"/>
  <c r="C720" i="3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642" i="3"/>
  <c r="C73" i="6"/>
  <c r="C640" i="3"/>
  <c r="C30" i="5"/>
  <c r="C44" i="5"/>
  <c r="C46" i="5"/>
  <c r="C447" i="3"/>
  <c r="C45" i="5"/>
  <c r="C445" i="3"/>
  <c r="C85" i="5"/>
  <c r="C437" i="3"/>
  <c r="C148" i="3"/>
  <c r="C211" i="3"/>
  <c r="C198" i="3"/>
  <c r="C120" i="3"/>
  <c r="C181" i="3"/>
  <c r="C178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90" i="3"/>
  <c r="C781" i="3"/>
  <c r="C770" i="3"/>
  <c r="C765" i="3"/>
  <c r="C737" i="3"/>
  <c r="C732" i="3"/>
  <c r="C727" i="3"/>
  <c r="C46" i="3"/>
  <c r="C695" i="3"/>
  <c r="C690" i="3"/>
  <c r="C685" i="3"/>
  <c r="C680" i="3"/>
  <c r="C681" i="3"/>
  <c r="C676" i="3"/>
  <c r="C661" i="3"/>
  <c r="C635" i="3"/>
  <c r="C632" i="3"/>
  <c r="C633" i="3"/>
  <c r="C629" i="3"/>
  <c r="C626" i="3"/>
  <c r="C627" i="3"/>
  <c r="C623" i="3"/>
  <c r="C620" i="3"/>
  <c r="C621" i="3"/>
  <c r="C617" i="3"/>
  <c r="C614" i="3"/>
  <c r="C615" i="3"/>
  <c r="C611" i="3"/>
  <c r="C608" i="3"/>
  <c r="C609" i="3"/>
  <c r="C605" i="3"/>
  <c r="C602" i="3"/>
  <c r="C603" i="3"/>
  <c r="C599" i="3"/>
  <c r="C596" i="3"/>
  <c r="C597" i="3"/>
  <c r="C592" i="3"/>
  <c r="C589" i="3"/>
  <c r="C586" i="3"/>
  <c r="C583" i="3"/>
  <c r="C580" i="3"/>
  <c r="C577" i="3"/>
  <c r="C574" i="3"/>
  <c r="C571" i="3"/>
  <c r="C568" i="3"/>
  <c r="C565" i="3"/>
  <c r="C562" i="3"/>
  <c r="C556" i="3"/>
  <c r="C553" i="3"/>
  <c r="C550" i="3"/>
  <c r="C547" i="3"/>
  <c r="C544" i="3"/>
  <c r="C541" i="3"/>
  <c r="C538" i="3"/>
  <c r="C535" i="3"/>
  <c r="C532" i="3"/>
  <c r="C529" i="3"/>
  <c r="C526" i="3"/>
  <c r="C523" i="3"/>
  <c r="C524" i="3"/>
  <c r="C520" i="3"/>
  <c r="C517" i="3"/>
  <c r="C518" i="3"/>
  <c r="C514" i="3"/>
  <c r="C511" i="3"/>
  <c r="C512" i="3"/>
  <c r="C508" i="3"/>
  <c r="C505" i="3"/>
  <c r="C506" i="3"/>
  <c r="C502" i="3"/>
  <c r="C498" i="3"/>
  <c r="C499" i="3"/>
  <c r="C500" i="3"/>
  <c r="C493" i="3"/>
  <c r="C489" i="3"/>
  <c r="C490" i="3"/>
  <c r="C491" i="3"/>
  <c r="C480" i="3"/>
  <c r="C481" i="3"/>
  <c r="C482" i="3"/>
  <c r="C471" i="3"/>
  <c r="C475" i="3"/>
  <c r="C472" i="3"/>
  <c r="C473" i="3"/>
  <c r="C466" i="3"/>
  <c r="C462" i="3"/>
  <c r="C463" i="3"/>
  <c r="C464" i="3"/>
  <c r="C457" i="3"/>
  <c r="C453" i="3"/>
  <c r="C454" i="3"/>
  <c r="C455" i="3"/>
  <c r="C441" i="3"/>
  <c r="C431" i="3"/>
  <c r="C364" i="3"/>
  <c r="C370" i="3"/>
  <c r="C368" i="3"/>
  <c r="C353" i="3"/>
  <c r="C354" i="3"/>
  <c r="C359" i="3"/>
  <c r="C357" i="3"/>
  <c r="C343" i="3"/>
  <c r="C344" i="3"/>
  <c r="C349" i="3"/>
  <c r="C347" i="3"/>
  <c r="C333" i="3"/>
  <c r="C339" i="3"/>
  <c r="C337" i="3"/>
  <c r="C324" i="3"/>
  <c r="C314" i="3"/>
  <c r="C303" i="3"/>
  <c r="C304" i="3"/>
  <c r="C309" i="3"/>
  <c r="C307" i="3"/>
  <c r="C294" i="3"/>
  <c r="C287" i="3"/>
  <c r="C280" i="3"/>
  <c r="C273" i="3"/>
  <c r="C278" i="3"/>
  <c r="C276" i="3"/>
  <c r="C266" i="3"/>
  <c r="C271" i="3"/>
  <c r="C269" i="3"/>
  <c r="C259" i="3"/>
  <c r="C264" i="3"/>
  <c r="C262" i="3"/>
  <c r="C252" i="3"/>
  <c r="C257" i="3"/>
  <c r="C255" i="3"/>
  <c r="C245" i="3"/>
  <c r="C250" i="3"/>
  <c r="C248" i="3"/>
  <c r="C238" i="3"/>
  <c r="C243" i="3"/>
  <c r="C241" i="3"/>
  <c r="C236" i="3"/>
  <c r="C233" i="3"/>
  <c r="C230" i="3"/>
  <c r="C226" i="3"/>
  <c r="C223" i="3"/>
  <c r="C220" i="3"/>
  <c r="C217" i="3"/>
  <c r="C54" i="3"/>
  <c r="C55" i="3"/>
  <c r="C214" i="3"/>
  <c r="C213" i="3"/>
  <c r="C210" i="3"/>
  <c r="C204" i="3"/>
  <c r="C52" i="3"/>
  <c r="C201" i="3"/>
  <c r="C200" i="3"/>
  <c r="C197" i="3"/>
  <c r="C194" i="3"/>
  <c r="C51" i="3"/>
  <c r="C190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90" i="3"/>
  <c r="BG781" i="3"/>
  <c r="BG770" i="3"/>
  <c r="BG695" i="3"/>
  <c r="BG690" i="3"/>
  <c r="BG686" i="3"/>
  <c r="BG685" i="3"/>
  <c r="BG681" i="3"/>
  <c r="BG661" i="3"/>
  <c r="BG655" i="3"/>
  <c r="BG649" i="3"/>
  <c r="BG635" i="3"/>
  <c r="BG632" i="3"/>
  <c r="BG633" i="3"/>
  <c r="BG629" i="3"/>
  <c r="BG626" i="3"/>
  <c r="BG627" i="3"/>
  <c r="BG623" i="3"/>
  <c r="BG620" i="3"/>
  <c r="BG621" i="3"/>
  <c r="BG617" i="3"/>
  <c r="BG615" i="3"/>
  <c r="BG614" i="3"/>
  <c r="BG611" i="3"/>
  <c r="BG608" i="3"/>
  <c r="BG609" i="3"/>
  <c r="BG605" i="3"/>
  <c r="BG602" i="3"/>
  <c r="BG603" i="3"/>
  <c r="BG599" i="3"/>
  <c r="BG596" i="3"/>
  <c r="BG597" i="3"/>
  <c r="BG592" i="3"/>
  <c r="BG589" i="3"/>
  <c r="BG586" i="3"/>
  <c r="BG583" i="3"/>
  <c r="BG580" i="3"/>
  <c r="BG577" i="3"/>
  <c r="BG574" i="3"/>
  <c r="BG571" i="3"/>
  <c r="BG568" i="3"/>
  <c r="BG562" i="3"/>
  <c r="BG553" i="3"/>
  <c r="BG550" i="3"/>
  <c r="BG547" i="3"/>
  <c r="BG544" i="3"/>
  <c r="BG538" i="3"/>
  <c r="BG535" i="3"/>
  <c r="BG532" i="3"/>
  <c r="BG529" i="3"/>
  <c r="BG526" i="3"/>
  <c r="BG523" i="3"/>
  <c r="BG524" i="3"/>
  <c r="BG520" i="3"/>
  <c r="BG517" i="3"/>
  <c r="BG518" i="3"/>
  <c r="BG514" i="3"/>
  <c r="BG511" i="3"/>
  <c r="BG512" i="3"/>
  <c r="BG508" i="3"/>
  <c r="BG506" i="3"/>
  <c r="BG505" i="3"/>
  <c r="BG502" i="3"/>
  <c r="BG498" i="3"/>
  <c r="BG499" i="3"/>
  <c r="BG500" i="3"/>
  <c r="BG489" i="3"/>
  <c r="BG491" i="3"/>
  <c r="BG490" i="3"/>
  <c r="BG480" i="3"/>
  <c r="BG482" i="3"/>
  <c r="BG481" i="3"/>
  <c r="BG471" i="3"/>
  <c r="BG475" i="3"/>
  <c r="BG472" i="3"/>
  <c r="BG473" i="3"/>
  <c r="BG466" i="3"/>
  <c r="BG463" i="3"/>
  <c r="BG464" i="3"/>
  <c r="BG454" i="3"/>
  <c r="BG455" i="3"/>
  <c r="BG441" i="3"/>
  <c r="BG431" i="3"/>
  <c r="BG375" i="3"/>
  <c r="BG381" i="3"/>
  <c r="BG354" i="3"/>
  <c r="BG343" i="3"/>
  <c r="BG344" i="3"/>
  <c r="BG349" i="3"/>
  <c r="BG347" i="3"/>
  <c r="BG333" i="3"/>
  <c r="BG339" i="3"/>
  <c r="BG337" i="3"/>
  <c r="BG329" i="3"/>
  <c r="BG327" i="3"/>
  <c r="BG324" i="3"/>
  <c r="BG303" i="3"/>
  <c r="BG309" i="3"/>
  <c r="BG307" i="3"/>
  <c r="BG294" i="3"/>
  <c r="BG287" i="3"/>
  <c r="BG280" i="3"/>
  <c r="BG273" i="3"/>
  <c r="BG278" i="3"/>
  <c r="BG276" i="3"/>
  <c r="BG266" i="3"/>
  <c r="BG271" i="3"/>
  <c r="BG269" i="3"/>
  <c r="BG259" i="3"/>
  <c r="BG252" i="3"/>
  <c r="BG245" i="3"/>
  <c r="BG238" i="3"/>
  <c r="BG243" i="3"/>
  <c r="BG241" i="3"/>
  <c r="BG223" i="3"/>
  <c r="BG220" i="3"/>
  <c r="BG217" i="3"/>
  <c r="BG54" i="3"/>
  <c r="BG55" i="3"/>
  <c r="BG214" i="3"/>
  <c r="BG213" i="3"/>
  <c r="BG204" i="3"/>
  <c r="BG52" i="3"/>
  <c r="BG201" i="3"/>
  <c r="BG197" i="3"/>
  <c r="BG51" i="3"/>
  <c r="BG190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BE592" i="3"/>
  <c r="BF592" i="3"/>
  <c r="BH592" i="3"/>
  <c r="BI592" i="3"/>
  <c r="BJ592" i="3"/>
  <c r="BK592" i="3"/>
  <c r="BL592" i="3"/>
  <c r="BD586" i="3"/>
  <c r="BE586" i="3"/>
  <c r="BF586" i="3"/>
  <c r="BH586" i="3"/>
  <c r="BI586" i="3"/>
  <c r="BJ586" i="3"/>
  <c r="BK586" i="3"/>
  <c r="BL586" i="3"/>
  <c r="AR304" i="3"/>
  <c r="AR347" i="3"/>
  <c r="AR93" i="3"/>
  <c r="AR96" i="3"/>
  <c r="AR104" i="3"/>
  <c r="AR107" i="3"/>
  <c r="U790" i="3"/>
  <c r="U737" i="3"/>
  <c r="U732" i="3"/>
  <c r="U727" i="3"/>
  <c r="U724" i="3"/>
  <c r="U695" i="3"/>
  <c r="U690" i="3"/>
  <c r="U685" i="3"/>
  <c r="U686" i="3"/>
  <c r="U680" i="3"/>
  <c r="U681" i="3"/>
  <c r="U664" i="3"/>
  <c r="U661" i="3"/>
  <c r="U655" i="3"/>
  <c r="U649" i="3"/>
  <c r="U635" i="3"/>
  <c r="U632" i="3"/>
  <c r="U633" i="3"/>
  <c r="U629" i="3"/>
  <c r="U626" i="3"/>
  <c r="U627" i="3"/>
  <c r="U623" i="3"/>
  <c r="U620" i="3"/>
  <c r="U621" i="3"/>
  <c r="U617" i="3"/>
  <c r="U614" i="3"/>
  <c r="U615" i="3"/>
  <c r="U611" i="3"/>
  <c r="U608" i="3"/>
  <c r="U609" i="3"/>
  <c r="U605" i="3"/>
  <c r="U602" i="3"/>
  <c r="U603" i="3"/>
  <c r="U599" i="3"/>
  <c r="U596" i="3"/>
  <c r="U597" i="3"/>
  <c r="U592" i="3"/>
  <c r="U589" i="3"/>
  <c r="U586" i="3"/>
  <c r="U583" i="3"/>
  <c r="U580" i="3"/>
  <c r="U577" i="3"/>
  <c r="U574" i="3"/>
  <c r="U571" i="3"/>
  <c r="U568" i="3"/>
  <c r="U565" i="3"/>
  <c r="U562" i="3"/>
  <c r="U559" i="3"/>
  <c r="U556" i="3"/>
  <c r="U553" i="3"/>
  <c r="U550" i="3"/>
  <c r="U547" i="3"/>
  <c r="U544" i="3"/>
  <c r="U541" i="3"/>
  <c r="U538" i="3"/>
  <c r="U535" i="3"/>
  <c r="U532" i="3"/>
  <c r="U529" i="3"/>
  <c r="U526" i="3"/>
  <c r="U523" i="3"/>
  <c r="U524" i="3"/>
  <c r="U520" i="3"/>
  <c r="U517" i="3"/>
  <c r="U518" i="3"/>
  <c r="U514" i="3"/>
  <c r="U511" i="3"/>
  <c r="U512" i="3"/>
  <c r="U508" i="3"/>
  <c r="U505" i="3"/>
  <c r="U506" i="3"/>
  <c r="U502" i="3"/>
  <c r="U498" i="3"/>
  <c r="U499" i="3"/>
  <c r="U500" i="3"/>
  <c r="U489" i="3"/>
  <c r="U493" i="3"/>
  <c r="U490" i="3"/>
  <c r="U491" i="3"/>
  <c r="U484" i="3"/>
  <c r="U480" i="3"/>
  <c r="U481" i="3"/>
  <c r="U482" i="3"/>
  <c r="U471" i="3"/>
  <c r="U475" i="3"/>
  <c r="U472" i="3"/>
  <c r="U473" i="3"/>
  <c r="U466" i="3"/>
  <c r="U463" i="3"/>
  <c r="U454" i="3"/>
  <c r="U441" i="3"/>
  <c r="U431" i="3"/>
  <c r="U385" i="3"/>
  <c r="U391" i="3"/>
  <c r="U389" i="3"/>
  <c r="U375" i="3"/>
  <c r="U381" i="3"/>
  <c r="U364" i="3"/>
  <c r="U370" i="3"/>
  <c r="U368" i="3"/>
  <c r="U353" i="3"/>
  <c r="U354" i="3"/>
  <c r="U359" i="3"/>
  <c r="U333" i="3"/>
  <c r="U339" i="3"/>
  <c r="U337" i="3"/>
  <c r="U324" i="3"/>
  <c r="U329" i="3"/>
  <c r="U314" i="3"/>
  <c r="U303" i="3"/>
  <c r="U304" i="3"/>
  <c r="U309" i="3"/>
  <c r="U307" i="3"/>
  <c r="U294" i="3"/>
  <c r="U287" i="3"/>
  <c r="U292" i="3"/>
  <c r="U280" i="3"/>
  <c r="U285" i="3"/>
  <c r="U273" i="3"/>
  <c r="U278" i="3"/>
  <c r="U276" i="3"/>
  <c r="U266" i="3"/>
  <c r="U271" i="3"/>
  <c r="U269" i="3"/>
  <c r="U259" i="3"/>
  <c r="U252" i="3"/>
  <c r="U245" i="3"/>
  <c r="U250" i="3"/>
  <c r="U248" i="3"/>
  <c r="U238" i="3"/>
  <c r="U243" i="3"/>
  <c r="U241" i="3"/>
  <c r="U223" i="3"/>
  <c r="U220" i="3"/>
  <c r="U217" i="3"/>
  <c r="U54" i="3"/>
  <c r="U55" i="3"/>
  <c r="U214" i="3"/>
  <c r="U213" i="3"/>
  <c r="U204" i="3"/>
  <c r="U52" i="3"/>
  <c r="U201" i="3"/>
  <c r="U51" i="3"/>
  <c r="U190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90" i="3"/>
  <c r="AM765" i="3"/>
  <c r="AM737" i="3"/>
  <c r="AM732" i="3"/>
  <c r="AM727" i="3"/>
  <c r="AM695" i="3"/>
  <c r="AM690" i="3"/>
  <c r="AM685" i="3"/>
  <c r="AM681" i="3"/>
  <c r="AM635" i="3"/>
  <c r="AM632" i="3"/>
  <c r="AM633" i="3"/>
  <c r="AM629" i="3"/>
  <c r="AM626" i="3"/>
  <c r="AM627" i="3"/>
  <c r="AM623" i="3"/>
  <c r="AM620" i="3"/>
  <c r="AM617" i="3"/>
  <c r="AM614" i="3"/>
  <c r="AM615" i="3"/>
  <c r="AM611" i="3"/>
  <c r="AM608" i="3"/>
  <c r="AM609" i="3"/>
  <c r="AM605" i="3"/>
  <c r="AM602" i="3"/>
  <c r="AM603" i="3"/>
  <c r="AM599" i="3"/>
  <c r="AM596" i="3"/>
  <c r="AM597" i="3"/>
  <c r="AM592" i="3"/>
  <c r="AM589" i="3"/>
  <c r="AM586" i="3"/>
  <c r="AM580" i="3"/>
  <c r="AM577" i="3"/>
  <c r="AM574" i="3"/>
  <c r="AM571" i="3"/>
  <c r="AM568" i="3"/>
  <c r="AM562" i="3"/>
  <c r="AM556" i="3"/>
  <c r="AM553" i="3"/>
  <c r="AM550" i="3"/>
  <c r="AM547" i="3"/>
  <c r="AM544" i="3"/>
  <c r="AM538" i="3"/>
  <c r="AM535" i="3"/>
  <c r="AM532" i="3"/>
  <c r="AM529" i="3"/>
  <c r="AM526" i="3"/>
  <c r="AM523" i="3"/>
  <c r="AM524" i="3"/>
  <c r="AM520" i="3"/>
  <c r="AM517" i="3"/>
  <c r="AM518" i="3"/>
  <c r="AM514" i="3"/>
  <c r="AM511" i="3"/>
  <c r="AM512" i="3"/>
  <c r="AM508" i="3"/>
  <c r="AM505" i="3"/>
  <c r="AM506" i="3"/>
  <c r="AM502" i="3"/>
  <c r="AM498" i="3"/>
  <c r="AM499" i="3"/>
  <c r="AM500" i="3"/>
  <c r="AM489" i="3"/>
  <c r="AM493" i="3"/>
  <c r="AM490" i="3"/>
  <c r="AM491" i="3"/>
  <c r="AM480" i="3"/>
  <c r="AM481" i="3"/>
  <c r="AM482" i="3"/>
  <c r="AM471" i="3"/>
  <c r="AM475" i="3"/>
  <c r="AM472" i="3"/>
  <c r="AM473" i="3"/>
  <c r="AM466" i="3"/>
  <c r="AM462" i="3"/>
  <c r="AM463" i="3"/>
  <c r="AM464" i="3"/>
  <c r="AM457" i="3"/>
  <c r="AM453" i="3"/>
  <c r="AM454" i="3"/>
  <c r="AM455" i="3"/>
  <c r="AM441" i="3"/>
  <c r="AM431" i="3"/>
  <c r="AM389" i="3"/>
  <c r="AM375" i="3"/>
  <c r="AM381" i="3"/>
  <c r="AM379" i="3"/>
  <c r="AM364" i="3"/>
  <c r="AM370" i="3"/>
  <c r="AM368" i="3"/>
  <c r="AM353" i="3"/>
  <c r="AM354" i="3"/>
  <c r="AM359" i="3"/>
  <c r="AM343" i="3"/>
  <c r="AM344" i="3"/>
  <c r="AM349" i="3"/>
  <c r="AM347" i="3"/>
  <c r="AM333" i="3"/>
  <c r="AM339" i="3"/>
  <c r="AM337" i="3"/>
  <c r="AM324" i="3"/>
  <c r="AM303" i="3"/>
  <c r="AM309" i="3"/>
  <c r="AM307" i="3"/>
  <c r="AM294" i="3"/>
  <c r="AM299" i="3"/>
  <c r="AM287" i="3"/>
  <c r="AM280" i="3"/>
  <c r="AM273" i="3"/>
  <c r="AM278" i="3"/>
  <c r="AM276" i="3"/>
  <c r="AM266" i="3"/>
  <c r="AM271" i="3"/>
  <c r="AM269" i="3"/>
  <c r="AM259" i="3"/>
  <c r="AM264" i="3"/>
  <c r="AM252" i="3"/>
  <c r="AM245" i="3"/>
  <c r="AM238" i="3"/>
  <c r="AM243" i="3"/>
  <c r="AM241" i="3"/>
  <c r="AM236" i="3"/>
  <c r="AM223" i="3"/>
  <c r="AM220" i="3"/>
  <c r="AM217" i="3"/>
  <c r="AM54" i="3"/>
  <c r="AM55" i="3"/>
  <c r="AM214" i="3"/>
  <c r="AM213" i="3"/>
  <c r="AM204" i="3"/>
  <c r="AM180" i="3"/>
  <c r="AM52" i="3"/>
  <c r="AM201" i="3"/>
  <c r="AM51" i="3"/>
  <c r="AM190" i="3"/>
  <c r="AM189" i="3"/>
  <c r="AM186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90" i="3"/>
  <c r="BE781" i="3"/>
  <c r="BE770" i="3"/>
  <c r="BE695" i="3"/>
  <c r="BE690" i="3"/>
  <c r="BE685" i="3"/>
  <c r="BE686" i="3"/>
  <c r="BE681" i="3"/>
  <c r="BE661" i="3"/>
  <c r="BE655" i="3"/>
  <c r="BE649" i="3"/>
  <c r="BE635" i="3"/>
  <c r="BE632" i="3"/>
  <c r="BE633" i="3"/>
  <c r="BE629" i="3"/>
  <c r="BE626" i="3"/>
  <c r="BE627" i="3"/>
  <c r="BE623" i="3"/>
  <c r="BE620" i="3"/>
  <c r="BE621" i="3"/>
  <c r="BE617" i="3"/>
  <c r="BE614" i="3"/>
  <c r="BE615" i="3"/>
  <c r="BE611" i="3"/>
  <c r="BE608" i="3"/>
  <c r="BE609" i="3"/>
  <c r="BE605" i="3"/>
  <c r="BE602" i="3"/>
  <c r="BE603" i="3"/>
  <c r="BE599" i="3"/>
  <c r="BE596" i="3"/>
  <c r="BE597" i="3"/>
  <c r="BE589" i="3"/>
  <c r="BE583" i="3"/>
  <c r="BE580" i="3"/>
  <c r="BE577" i="3"/>
  <c r="BE571" i="3"/>
  <c r="BE568" i="3"/>
  <c r="BE562" i="3"/>
  <c r="BE553" i="3"/>
  <c r="BE550" i="3"/>
  <c r="BE547" i="3"/>
  <c r="BE544" i="3"/>
  <c r="BE538" i="3"/>
  <c r="BE535" i="3"/>
  <c r="BE532" i="3"/>
  <c r="BE526" i="3"/>
  <c r="BE523" i="3"/>
  <c r="BE524" i="3"/>
  <c r="BE520" i="3"/>
  <c r="BE517" i="3"/>
  <c r="BE518" i="3"/>
  <c r="BE514" i="3"/>
  <c r="BE511" i="3"/>
  <c r="BE512" i="3"/>
  <c r="BE508" i="3"/>
  <c r="BE505" i="3"/>
  <c r="BE506" i="3"/>
  <c r="BE502" i="3"/>
  <c r="BE498" i="3"/>
  <c r="BE499" i="3"/>
  <c r="BE500" i="3"/>
  <c r="BE489" i="3"/>
  <c r="BE490" i="3"/>
  <c r="BE491" i="3"/>
  <c r="BE480" i="3"/>
  <c r="BE481" i="3"/>
  <c r="BE471" i="3"/>
  <c r="BE475" i="3"/>
  <c r="BE472" i="3"/>
  <c r="BE473" i="3"/>
  <c r="BE466" i="3"/>
  <c r="BE463" i="3"/>
  <c r="BE464" i="3"/>
  <c r="BE454" i="3"/>
  <c r="BE441" i="3"/>
  <c r="BE431" i="3"/>
  <c r="BE375" i="3"/>
  <c r="BE381" i="3"/>
  <c r="BE354" i="3"/>
  <c r="BE343" i="3"/>
  <c r="BE344" i="3"/>
  <c r="BE349" i="3"/>
  <c r="BE347" i="3"/>
  <c r="BE333" i="3"/>
  <c r="BE339" i="3"/>
  <c r="BE337" i="3"/>
  <c r="BE324" i="3"/>
  <c r="BE329" i="3"/>
  <c r="BE327" i="3"/>
  <c r="BE303" i="3"/>
  <c r="BE309" i="3"/>
  <c r="BE307" i="3"/>
  <c r="BE294" i="3"/>
  <c r="BE287" i="3"/>
  <c r="BE280" i="3"/>
  <c r="BE273" i="3"/>
  <c r="BE278" i="3"/>
  <c r="BE276" i="3"/>
  <c r="BE266" i="3"/>
  <c r="BE271" i="3"/>
  <c r="BE269" i="3"/>
  <c r="BE259" i="3"/>
  <c r="BE252" i="3"/>
  <c r="BE245" i="3"/>
  <c r="BE238" i="3"/>
  <c r="BE243" i="3"/>
  <c r="BE241" i="3"/>
  <c r="BE223" i="3"/>
  <c r="BE220" i="3"/>
  <c r="BE217" i="3"/>
  <c r="BE54" i="3"/>
  <c r="BE55" i="3"/>
  <c r="BE214" i="3"/>
  <c r="BE213" i="3"/>
  <c r="BE204" i="3"/>
  <c r="BE52" i="3"/>
  <c r="BE201" i="3"/>
  <c r="BE51" i="3"/>
  <c r="BE190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90" i="3"/>
  <c r="BD781" i="3"/>
  <c r="BD770" i="3"/>
  <c r="BD695" i="3"/>
  <c r="BD690" i="3"/>
  <c r="BD686" i="3"/>
  <c r="BD685" i="3"/>
  <c r="BD681" i="3"/>
  <c r="BD649" i="3"/>
  <c r="BD635" i="3"/>
  <c r="BD632" i="3"/>
  <c r="BD633" i="3"/>
  <c r="BD629" i="3"/>
  <c r="BD626" i="3"/>
  <c r="BD627" i="3"/>
  <c r="BD623" i="3"/>
  <c r="BD620" i="3"/>
  <c r="BD621" i="3"/>
  <c r="BD617" i="3"/>
  <c r="BD614" i="3"/>
  <c r="BD615" i="3"/>
  <c r="BD611" i="3"/>
  <c r="BD608" i="3"/>
  <c r="BD609" i="3"/>
  <c r="BD605" i="3"/>
  <c r="BD602" i="3"/>
  <c r="BD603" i="3"/>
  <c r="BD599" i="3"/>
  <c r="BD596" i="3"/>
  <c r="BD597" i="3"/>
  <c r="BD592" i="3"/>
  <c r="BD589" i="3"/>
  <c r="BD583" i="3"/>
  <c r="BD580" i="3"/>
  <c r="BD577" i="3"/>
  <c r="BD571" i="3"/>
  <c r="BD568" i="3"/>
  <c r="BD565" i="3"/>
  <c r="BD562" i="3"/>
  <c r="BD559" i="3"/>
  <c r="BD553" i="3"/>
  <c r="BD550" i="3"/>
  <c r="BD547" i="3"/>
  <c r="BD544" i="3"/>
  <c r="BD538" i="3"/>
  <c r="BD535" i="3"/>
  <c r="BD532" i="3"/>
  <c r="BD526" i="3"/>
  <c r="BD523" i="3"/>
  <c r="BD524" i="3"/>
  <c r="BD520" i="3"/>
  <c r="BD517" i="3"/>
  <c r="BD518" i="3"/>
  <c r="BD514" i="3"/>
  <c r="BD511" i="3"/>
  <c r="BD512" i="3"/>
  <c r="BD508" i="3"/>
  <c r="BD505" i="3"/>
  <c r="BD506" i="3"/>
  <c r="BD502" i="3"/>
  <c r="BD498" i="3"/>
  <c r="BD499" i="3"/>
  <c r="BD500" i="3"/>
  <c r="BD489" i="3"/>
  <c r="BD490" i="3"/>
  <c r="BD491" i="3"/>
  <c r="BD480" i="3"/>
  <c r="BD481" i="3"/>
  <c r="BD471" i="3"/>
  <c r="BD475" i="3"/>
  <c r="BD472" i="3"/>
  <c r="BD473" i="3"/>
  <c r="BD466" i="3"/>
  <c r="BD463" i="3"/>
  <c r="BD464" i="3"/>
  <c r="BD454" i="3"/>
  <c r="BD441" i="3"/>
  <c r="BD431" i="3"/>
  <c r="BD375" i="3"/>
  <c r="BD381" i="3"/>
  <c r="BD354" i="3"/>
  <c r="BD343" i="3"/>
  <c r="BD344" i="3"/>
  <c r="BD349" i="3"/>
  <c r="BD347" i="3"/>
  <c r="BD333" i="3"/>
  <c r="BD339" i="3"/>
  <c r="BD337" i="3"/>
  <c r="BD324" i="3"/>
  <c r="BD329" i="3"/>
  <c r="BD327" i="3"/>
  <c r="BD303" i="3"/>
  <c r="BD309" i="3"/>
  <c r="BD307" i="3"/>
  <c r="BD294" i="3"/>
  <c r="BD297" i="3"/>
  <c r="BD287" i="3"/>
  <c r="BD292" i="3"/>
  <c r="BD280" i="3"/>
  <c r="BD285" i="3"/>
  <c r="BD273" i="3"/>
  <c r="BD278" i="3"/>
  <c r="BD276" i="3"/>
  <c r="BD266" i="3"/>
  <c r="BD271" i="3"/>
  <c r="BD269" i="3"/>
  <c r="BD259" i="3"/>
  <c r="BD252" i="3"/>
  <c r="BD245" i="3"/>
  <c r="BD238" i="3"/>
  <c r="BD243" i="3"/>
  <c r="BD241" i="3"/>
  <c r="BD236" i="3"/>
  <c r="BD223" i="3"/>
  <c r="BD220" i="3"/>
  <c r="BD217" i="3"/>
  <c r="BD54" i="3"/>
  <c r="BD55" i="3"/>
  <c r="BD214" i="3"/>
  <c r="BD213" i="3"/>
  <c r="BD204" i="3"/>
  <c r="BD52" i="3"/>
  <c r="BD201" i="3"/>
  <c r="BD51" i="3"/>
  <c r="BD190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90" i="3"/>
  <c r="BI781" i="3"/>
  <c r="BI770" i="3"/>
  <c r="BI737" i="3"/>
  <c r="BI695" i="3"/>
  <c r="BI690" i="3"/>
  <c r="BI686" i="3"/>
  <c r="BI685" i="3"/>
  <c r="BI681" i="3"/>
  <c r="BI661" i="3"/>
  <c r="BI655" i="3"/>
  <c r="BI649" i="3"/>
  <c r="BI635" i="3"/>
  <c r="BI632" i="3"/>
  <c r="BI633" i="3"/>
  <c r="BI629" i="3"/>
  <c r="BI626" i="3"/>
  <c r="BI627" i="3"/>
  <c r="BI623" i="3"/>
  <c r="BI620" i="3"/>
  <c r="BI621" i="3"/>
  <c r="BI617" i="3"/>
  <c r="BI614" i="3"/>
  <c r="BI615" i="3"/>
  <c r="BI611" i="3"/>
  <c r="BI608" i="3"/>
  <c r="BI609" i="3"/>
  <c r="BI605" i="3"/>
  <c r="BI602" i="3"/>
  <c r="BI603" i="3"/>
  <c r="BI599" i="3"/>
  <c r="BI596" i="3"/>
  <c r="BI597" i="3"/>
  <c r="BI589" i="3"/>
  <c r="BI583" i="3"/>
  <c r="BI580" i="3"/>
  <c r="BI577" i="3"/>
  <c r="BI571" i="3"/>
  <c r="BI568" i="3"/>
  <c r="BI562" i="3"/>
  <c r="BI553" i="3"/>
  <c r="BI550" i="3"/>
  <c r="BI547" i="3"/>
  <c r="BI544" i="3"/>
  <c r="BI538" i="3"/>
  <c r="BI535" i="3"/>
  <c r="BI532" i="3"/>
  <c r="BI526" i="3"/>
  <c r="BI523" i="3"/>
  <c r="BI524" i="3"/>
  <c r="BI520" i="3"/>
  <c r="BI517" i="3"/>
  <c r="BI518" i="3"/>
  <c r="BI514" i="3"/>
  <c r="BI511" i="3"/>
  <c r="BI512" i="3"/>
  <c r="BI508" i="3"/>
  <c r="BI505" i="3"/>
  <c r="BI502" i="3"/>
  <c r="BI498" i="3"/>
  <c r="BI499" i="3"/>
  <c r="BI500" i="3"/>
  <c r="BI489" i="3"/>
  <c r="BI490" i="3"/>
  <c r="BI491" i="3"/>
  <c r="BI480" i="3"/>
  <c r="BI481" i="3"/>
  <c r="BI471" i="3"/>
  <c r="BI475" i="3"/>
  <c r="BI472" i="3"/>
  <c r="BI473" i="3"/>
  <c r="BI466" i="3"/>
  <c r="BI463" i="3"/>
  <c r="BI464" i="3"/>
  <c r="BI454" i="3"/>
  <c r="BI441" i="3"/>
  <c r="BI375" i="3"/>
  <c r="BI381" i="3"/>
  <c r="BI354" i="3"/>
  <c r="BI343" i="3"/>
  <c r="BI344" i="3"/>
  <c r="BI349" i="3"/>
  <c r="BI347" i="3"/>
  <c r="BI333" i="3"/>
  <c r="BI339" i="3"/>
  <c r="BI337" i="3"/>
  <c r="BI324" i="3"/>
  <c r="BI329" i="3"/>
  <c r="BI327" i="3"/>
  <c r="BI303" i="3"/>
  <c r="BI309" i="3"/>
  <c r="BI307" i="3"/>
  <c r="BI294" i="3"/>
  <c r="BI287" i="3"/>
  <c r="BI280" i="3"/>
  <c r="BI273" i="3"/>
  <c r="BI278" i="3"/>
  <c r="BI276" i="3"/>
  <c r="BI266" i="3"/>
  <c r="BI271" i="3"/>
  <c r="BI269" i="3"/>
  <c r="BI259" i="3"/>
  <c r="BI245" i="3"/>
  <c r="BI238" i="3"/>
  <c r="BI243" i="3"/>
  <c r="BI241" i="3"/>
  <c r="BI223" i="3"/>
  <c r="BI220" i="3"/>
  <c r="BI217" i="3"/>
  <c r="BI54" i="3"/>
  <c r="BI55" i="3"/>
  <c r="BI214" i="3"/>
  <c r="BI213" i="3"/>
  <c r="BI204" i="3"/>
  <c r="BI52" i="3"/>
  <c r="BI201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90" i="3"/>
  <c r="AQ765" i="3"/>
  <c r="AQ737" i="3"/>
  <c r="AQ732" i="3"/>
  <c r="AQ727" i="3"/>
  <c r="AQ724" i="3"/>
  <c r="AQ695" i="3"/>
  <c r="AQ690" i="3"/>
  <c r="AQ686" i="3"/>
  <c r="AQ685" i="3"/>
  <c r="AQ681" i="3"/>
  <c r="AQ635" i="3"/>
  <c r="AQ632" i="3"/>
  <c r="AQ633" i="3"/>
  <c r="AQ629" i="3"/>
  <c r="AQ626" i="3"/>
  <c r="AQ627" i="3"/>
  <c r="AQ623" i="3"/>
  <c r="AQ620" i="3"/>
  <c r="AQ621" i="3"/>
  <c r="AQ617" i="3"/>
  <c r="AQ614" i="3"/>
  <c r="AQ615" i="3"/>
  <c r="AQ611" i="3"/>
  <c r="AQ608" i="3"/>
  <c r="AQ609" i="3"/>
  <c r="AQ605" i="3"/>
  <c r="AQ602" i="3"/>
  <c r="AQ603" i="3"/>
  <c r="AQ599" i="3"/>
  <c r="AQ596" i="3"/>
  <c r="AQ597" i="3"/>
  <c r="AQ592" i="3"/>
  <c r="AQ589" i="3"/>
  <c r="AQ586" i="3"/>
  <c r="AQ580" i="3"/>
  <c r="AQ577" i="3"/>
  <c r="AQ574" i="3"/>
  <c r="AQ571" i="3"/>
  <c r="AQ568" i="3"/>
  <c r="AQ562" i="3"/>
  <c r="AQ556" i="3"/>
  <c r="AQ553" i="3"/>
  <c r="AQ550" i="3"/>
  <c r="AQ544" i="3"/>
  <c r="AQ541" i="3"/>
  <c r="AQ538" i="3"/>
  <c r="AQ535" i="3"/>
  <c r="AQ532" i="3"/>
  <c r="AQ526" i="3"/>
  <c r="AQ523" i="3"/>
  <c r="AQ524" i="3"/>
  <c r="AQ520" i="3"/>
  <c r="AQ517" i="3"/>
  <c r="AQ518" i="3"/>
  <c r="AQ514" i="3"/>
  <c r="AQ511" i="3"/>
  <c r="AQ512" i="3"/>
  <c r="AQ508" i="3"/>
  <c r="AQ505" i="3"/>
  <c r="AQ506" i="3"/>
  <c r="AQ502" i="3"/>
  <c r="AQ498" i="3"/>
  <c r="AQ499" i="3"/>
  <c r="AQ500" i="3"/>
  <c r="AQ489" i="3"/>
  <c r="AQ493" i="3"/>
  <c r="AQ490" i="3"/>
  <c r="AQ491" i="3"/>
  <c r="AQ480" i="3"/>
  <c r="AQ481" i="3"/>
  <c r="AQ482" i="3"/>
  <c r="AQ471" i="3"/>
  <c r="AQ475" i="3"/>
  <c r="AQ472" i="3"/>
  <c r="AQ473" i="3"/>
  <c r="AQ466" i="3"/>
  <c r="AQ462" i="3"/>
  <c r="AQ463" i="3"/>
  <c r="AQ464" i="3"/>
  <c r="AQ457" i="3"/>
  <c r="AQ453" i="3"/>
  <c r="AQ454" i="3"/>
  <c r="AQ455" i="3"/>
  <c r="AQ441" i="3"/>
  <c r="AQ431" i="3"/>
  <c r="AQ389" i="3"/>
  <c r="AQ375" i="3"/>
  <c r="AQ381" i="3"/>
  <c r="AQ379" i="3"/>
  <c r="AQ364" i="3"/>
  <c r="AQ370" i="3"/>
  <c r="AQ368" i="3"/>
  <c r="AQ353" i="3"/>
  <c r="AQ354" i="3"/>
  <c r="AQ359" i="3"/>
  <c r="AQ343" i="3"/>
  <c r="AQ344" i="3"/>
  <c r="AQ349" i="3"/>
  <c r="AQ347" i="3"/>
  <c r="AQ333" i="3"/>
  <c r="AQ339" i="3"/>
  <c r="AQ337" i="3"/>
  <c r="AQ324" i="3"/>
  <c r="AQ303" i="3"/>
  <c r="AQ309" i="3"/>
  <c r="AQ307" i="3"/>
  <c r="AQ294" i="3"/>
  <c r="AQ299" i="3"/>
  <c r="AQ287" i="3"/>
  <c r="AQ280" i="3"/>
  <c r="AQ273" i="3"/>
  <c r="AQ278" i="3"/>
  <c r="AQ276" i="3"/>
  <c r="AQ266" i="3"/>
  <c r="AQ271" i="3"/>
  <c r="AQ269" i="3"/>
  <c r="AQ259" i="3"/>
  <c r="AQ264" i="3"/>
  <c r="AQ252" i="3"/>
  <c r="AQ245" i="3"/>
  <c r="AQ238" i="3"/>
  <c r="AQ243" i="3"/>
  <c r="AQ241" i="3"/>
  <c r="AQ236" i="3"/>
  <c r="AQ223" i="3"/>
  <c r="AQ220" i="3"/>
  <c r="AQ217" i="3"/>
  <c r="AQ54" i="3"/>
  <c r="AQ55" i="3"/>
  <c r="AQ214" i="3"/>
  <c r="AQ213" i="3"/>
  <c r="AQ204" i="3"/>
  <c r="AQ52" i="3"/>
  <c r="AQ201" i="3"/>
  <c r="AQ51" i="3"/>
  <c r="AQ190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90" i="3"/>
  <c r="Y737" i="3"/>
  <c r="Y732" i="3"/>
  <c r="Y727" i="3"/>
  <c r="Y724" i="3"/>
  <c r="Y695" i="3"/>
  <c r="Y690" i="3"/>
  <c r="Y685" i="3"/>
  <c r="Y686" i="3"/>
  <c r="Y680" i="3"/>
  <c r="Y681" i="3"/>
  <c r="Y664" i="3"/>
  <c r="Y661" i="3"/>
  <c r="Y655" i="3"/>
  <c r="Y649" i="3"/>
  <c r="Y635" i="3"/>
  <c r="Y632" i="3"/>
  <c r="Y633" i="3"/>
  <c r="Y629" i="3"/>
  <c r="Y626" i="3"/>
  <c r="Y627" i="3"/>
  <c r="Y623" i="3"/>
  <c r="Y620" i="3"/>
  <c r="Y621" i="3"/>
  <c r="Y617" i="3"/>
  <c r="Y614" i="3"/>
  <c r="Y615" i="3"/>
  <c r="Y611" i="3"/>
  <c r="Y608" i="3"/>
  <c r="Y609" i="3"/>
  <c r="Y605" i="3"/>
  <c r="Y602" i="3"/>
  <c r="Y603" i="3"/>
  <c r="Y599" i="3"/>
  <c r="Y596" i="3"/>
  <c r="Y597" i="3"/>
  <c r="Y592" i="3"/>
  <c r="Y589" i="3"/>
  <c r="Y586" i="3"/>
  <c r="Y583" i="3"/>
  <c r="Y580" i="3"/>
  <c r="Y577" i="3"/>
  <c r="Y574" i="3"/>
  <c r="Y571" i="3"/>
  <c r="Y568" i="3"/>
  <c r="Y565" i="3"/>
  <c r="Y562" i="3"/>
  <c r="Y559" i="3"/>
  <c r="Y556" i="3"/>
  <c r="Y553" i="3"/>
  <c r="Y550" i="3"/>
  <c r="Y547" i="3"/>
  <c r="Y544" i="3"/>
  <c r="Y541" i="3"/>
  <c r="Y538" i="3"/>
  <c r="Y535" i="3"/>
  <c r="Y532" i="3"/>
  <c r="Y529" i="3"/>
  <c r="Y526" i="3"/>
  <c r="Y523" i="3"/>
  <c r="Y524" i="3"/>
  <c r="Y520" i="3"/>
  <c r="Y517" i="3"/>
  <c r="Y518" i="3"/>
  <c r="Y514" i="3"/>
  <c r="Y511" i="3"/>
  <c r="Y512" i="3"/>
  <c r="Y508" i="3"/>
  <c r="Y505" i="3"/>
  <c r="Y506" i="3"/>
  <c r="Y502" i="3"/>
  <c r="Y498" i="3"/>
  <c r="Y499" i="3"/>
  <c r="Y500" i="3"/>
  <c r="Y489" i="3"/>
  <c r="Y493" i="3"/>
  <c r="Y490" i="3"/>
  <c r="Y491" i="3"/>
  <c r="Y484" i="3"/>
  <c r="Y480" i="3"/>
  <c r="Y481" i="3"/>
  <c r="Y482" i="3"/>
  <c r="Y471" i="3"/>
  <c r="Y475" i="3"/>
  <c r="Y472" i="3"/>
  <c r="Y473" i="3"/>
  <c r="Y466" i="3"/>
  <c r="Y463" i="3"/>
  <c r="Y454" i="3"/>
  <c r="Y441" i="3"/>
  <c r="Y431" i="3"/>
  <c r="Y385" i="3"/>
  <c r="Y391" i="3"/>
  <c r="Y389" i="3"/>
  <c r="Y375" i="3"/>
  <c r="Y381" i="3"/>
  <c r="Y364" i="3"/>
  <c r="Y370" i="3"/>
  <c r="Y368" i="3"/>
  <c r="Y353" i="3"/>
  <c r="Y354" i="3"/>
  <c r="Y359" i="3"/>
  <c r="Y333" i="3"/>
  <c r="Y339" i="3"/>
  <c r="Y337" i="3"/>
  <c r="Y324" i="3"/>
  <c r="Y329" i="3"/>
  <c r="Y314" i="3"/>
  <c r="Y303" i="3"/>
  <c r="Y304" i="3"/>
  <c r="Y309" i="3"/>
  <c r="Y307" i="3"/>
  <c r="Y294" i="3"/>
  <c r="Y287" i="3"/>
  <c r="Y292" i="3"/>
  <c r="Y280" i="3"/>
  <c r="Y285" i="3"/>
  <c r="Y273" i="3"/>
  <c r="Y278" i="3"/>
  <c r="Y276" i="3"/>
  <c r="Y266" i="3"/>
  <c r="Y271" i="3"/>
  <c r="Y269" i="3"/>
  <c r="Y259" i="3"/>
  <c r="Y252" i="3"/>
  <c r="Y245" i="3"/>
  <c r="Y238" i="3"/>
  <c r="Y243" i="3"/>
  <c r="Y241" i="3"/>
  <c r="Y223" i="3"/>
  <c r="Y220" i="3"/>
  <c r="Y217" i="3"/>
  <c r="Y54" i="3"/>
  <c r="Y55" i="3"/>
  <c r="Y214" i="3"/>
  <c r="Y213" i="3"/>
  <c r="Y204" i="3"/>
  <c r="Y52" i="3"/>
  <c r="Y201" i="3"/>
  <c r="Y51" i="3"/>
  <c r="Y190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790" i="3"/>
  <c r="G781" i="3"/>
  <c r="G770" i="3"/>
  <c r="G765" i="3"/>
  <c r="G737" i="3"/>
  <c r="G732" i="3"/>
  <c r="G727" i="3"/>
  <c r="G724" i="3"/>
  <c r="G695" i="3"/>
  <c r="G690" i="3"/>
  <c r="G685" i="3"/>
  <c r="G681" i="3"/>
  <c r="G680" i="3"/>
  <c r="G676" i="3"/>
  <c r="G673" i="3"/>
  <c r="G670" i="3"/>
  <c r="G667" i="3"/>
  <c r="G661" i="3"/>
  <c r="G46" i="3"/>
  <c r="G649" i="3"/>
  <c r="G635" i="3"/>
  <c r="G632" i="3"/>
  <c r="G633" i="3"/>
  <c r="G629" i="3"/>
  <c r="G626" i="3"/>
  <c r="G623" i="3"/>
  <c r="G620" i="3"/>
  <c r="G621" i="3"/>
  <c r="G617" i="3"/>
  <c r="G614" i="3"/>
  <c r="G615" i="3"/>
  <c r="G611" i="3"/>
  <c r="G608" i="3"/>
  <c r="G609" i="3"/>
  <c r="G605" i="3"/>
  <c r="G602" i="3"/>
  <c r="G599" i="3"/>
  <c r="G596" i="3"/>
  <c r="G597" i="3"/>
  <c r="G592" i="3"/>
  <c r="G589" i="3"/>
  <c r="G586" i="3"/>
  <c r="G583" i="3"/>
  <c r="G580" i="3"/>
  <c r="G577" i="3"/>
  <c r="G574" i="3"/>
  <c r="G571" i="3"/>
  <c r="G568" i="3"/>
  <c r="G565" i="3"/>
  <c r="G562" i="3"/>
  <c r="G559" i="3"/>
  <c r="G556" i="3"/>
  <c r="G553" i="3"/>
  <c r="G550" i="3"/>
  <c r="G547" i="3"/>
  <c r="G544" i="3"/>
  <c r="G541" i="3"/>
  <c r="G538" i="3"/>
  <c r="G535" i="3"/>
  <c r="G532" i="3"/>
  <c r="G529" i="3"/>
  <c r="G526" i="3"/>
  <c r="G523" i="3"/>
  <c r="G524" i="3"/>
  <c r="G520" i="3"/>
  <c r="G517" i="3"/>
  <c r="G518" i="3"/>
  <c r="G514" i="3"/>
  <c r="G511" i="3"/>
  <c r="G512" i="3"/>
  <c r="G508" i="3"/>
  <c r="G505" i="3"/>
  <c r="G506" i="3"/>
  <c r="G502" i="3"/>
  <c r="G498" i="3"/>
  <c r="G499" i="3"/>
  <c r="G500" i="3"/>
  <c r="G493" i="3"/>
  <c r="G489" i="3"/>
  <c r="G490" i="3"/>
  <c r="G491" i="3"/>
  <c r="G480" i="3"/>
  <c r="G481" i="3"/>
  <c r="G482" i="3"/>
  <c r="G471" i="3"/>
  <c r="G475" i="3"/>
  <c r="G472" i="3"/>
  <c r="G473" i="3"/>
  <c r="G466" i="3"/>
  <c r="G462" i="3"/>
  <c r="G463" i="3"/>
  <c r="G464" i="3"/>
  <c r="G457" i="3"/>
  <c r="G453" i="3"/>
  <c r="G454" i="3"/>
  <c r="G455" i="3"/>
  <c r="G441" i="3"/>
  <c r="G431" i="3"/>
  <c r="G364" i="3"/>
  <c r="G370" i="3"/>
  <c r="G368" i="3"/>
  <c r="G353" i="3"/>
  <c r="G354" i="3"/>
  <c r="G359" i="3"/>
  <c r="G357" i="3"/>
  <c r="G343" i="3"/>
  <c r="G344" i="3"/>
  <c r="G349" i="3"/>
  <c r="G347" i="3"/>
  <c r="G333" i="3"/>
  <c r="G337" i="3"/>
  <c r="G324" i="3"/>
  <c r="G314" i="3"/>
  <c r="G307" i="3"/>
  <c r="G294" i="3"/>
  <c r="G287" i="3"/>
  <c r="G280" i="3"/>
  <c r="G273" i="3"/>
  <c r="G278" i="3"/>
  <c r="G276" i="3"/>
  <c r="G266" i="3"/>
  <c r="G271" i="3"/>
  <c r="G269" i="3"/>
  <c r="G259" i="3"/>
  <c r="G262" i="3"/>
  <c r="G252" i="3"/>
  <c r="G255" i="3"/>
  <c r="G245" i="3"/>
  <c r="G248" i="3"/>
  <c r="G241" i="3"/>
  <c r="G236" i="3"/>
  <c r="G223" i="3"/>
  <c r="G220" i="3"/>
  <c r="G217" i="3"/>
  <c r="G54" i="3"/>
  <c r="G55" i="3"/>
  <c r="G214" i="3"/>
  <c r="G213" i="3"/>
  <c r="G204" i="3"/>
  <c r="G52" i="3"/>
  <c r="G201" i="3"/>
  <c r="G51" i="3"/>
  <c r="G190" i="3"/>
  <c r="G189" i="3"/>
  <c r="G186" i="3"/>
  <c r="G183" i="3"/>
  <c r="G180" i="3"/>
  <c r="G177" i="3"/>
  <c r="G151" i="3"/>
  <c r="G160" i="3"/>
  <c r="G167" i="3"/>
  <c r="G174" i="3"/>
  <c r="G173" i="3"/>
  <c r="G172" i="3"/>
  <c r="G171" i="3"/>
  <c r="G166" i="3"/>
  <c r="G163" i="3"/>
  <c r="G154" i="3"/>
  <c r="G123" i="3"/>
  <c r="G132" i="3"/>
  <c r="G139" i="3"/>
  <c r="G146" i="3"/>
  <c r="G145" i="3"/>
  <c r="G144" i="3"/>
  <c r="G143" i="3"/>
  <c r="G138" i="3"/>
  <c r="G135" i="3"/>
  <c r="G126" i="3"/>
  <c r="G96" i="3"/>
  <c r="G104" i="3"/>
  <c r="G111" i="3"/>
  <c r="G116" i="3"/>
  <c r="G115" i="3"/>
  <c r="G110" i="3"/>
  <c r="G107" i="3"/>
  <c r="G99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4" i="3"/>
  <c r="AA324" i="3"/>
  <c r="AB324" i="3"/>
  <c r="AC324" i="3"/>
  <c r="AD324" i="3"/>
  <c r="T324" i="3"/>
  <c r="V324" i="3"/>
  <c r="W324" i="3"/>
  <c r="X324" i="3"/>
  <c r="Z661" i="3"/>
  <c r="Z655" i="3"/>
  <c r="Z649" i="3"/>
  <c r="Z74" i="6"/>
  <c r="Z642" i="3"/>
  <c r="Z73" i="6"/>
  <c r="Z640" i="3"/>
  <c r="Z635" i="3"/>
  <c r="Z633" i="3"/>
  <c r="Z632" i="3"/>
  <c r="Z629" i="3"/>
  <c r="Z626" i="3"/>
  <c r="Z627" i="3"/>
  <c r="Z623" i="3"/>
  <c r="Z621" i="3"/>
  <c r="Z620" i="3"/>
  <c r="Z617" i="3"/>
  <c r="Z615" i="3"/>
  <c r="Z614" i="3"/>
  <c r="Z611" i="3"/>
  <c r="Z608" i="3"/>
  <c r="Z609" i="3"/>
  <c r="Z605" i="3"/>
  <c r="Z603" i="3"/>
  <c r="Z602" i="3"/>
  <c r="Z599" i="3"/>
  <c r="Z597" i="3"/>
  <c r="Z596" i="3"/>
  <c r="Z592" i="3"/>
  <c r="Z589" i="3"/>
  <c r="Z586" i="3"/>
  <c r="Z583" i="3"/>
  <c r="Z580" i="3"/>
  <c r="Z577" i="3"/>
  <c r="Z574" i="3"/>
  <c r="Z571" i="3"/>
  <c r="Z568" i="3"/>
  <c r="Z565" i="3"/>
  <c r="Z562" i="3"/>
  <c r="Z559" i="3"/>
  <c r="Z556" i="3"/>
  <c r="Z553" i="3"/>
  <c r="Z550" i="3"/>
  <c r="Z544" i="3"/>
  <c r="Z541" i="3"/>
  <c r="Z538" i="3"/>
  <c r="Z535" i="3"/>
  <c r="Z532" i="3"/>
  <c r="Z529" i="3"/>
  <c r="Z526" i="3"/>
  <c r="Z524" i="3"/>
  <c r="Z523" i="3"/>
  <c r="Z520" i="3"/>
  <c r="Z517" i="3"/>
  <c r="Z518" i="3"/>
  <c r="Z514" i="3"/>
  <c r="Z511" i="3"/>
  <c r="Z512" i="3"/>
  <c r="Z508" i="3"/>
  <c r="Z506" i="3"/>
  <c r="Z505" i="3"/>
  <c r="Z502" i="3"/>
  <c r="Z498" i="3"/>
  <c r="Z500" i="3"/>
  <c r="Z499" i="3"/>
  <c r="Z493" i="3"/>
  <c r="Z489" i="3"/>
  <c r="Z491" i="3"/>
  <c r="Z490" i="3"/>
  <c r="Z484" i="3"/>
  <c r="Z480" i="3"/>
  <c r="Z482" i="3"/>
  <c r="Z481" i="3"/>
  <c r="Z471" i="3"/>
  <c r="Z475" i="3"/>
  <c r="Z472" i="3"/>
  <c r="Z473" i="3"/>
  <c r="Z466" i="3"/>
  <c r="Z44" i="5"/>
  <c r="Z16" i="5"/>
  <c r="Z23" i="5"/>
  <c r="Z37" i="5"/>
  <c r="Z46" i="5"/>
  <c r="Z447" i="3"/>
  <c r="Z14" i="5"/>
  <c r="Z21" i="5"/>
  <c r="Z45" i="5"/>
  <c r="Z445" i="3"/>
  <c r="Z441" i="3"/>
  <c r="Z50" i="5"/>
  <c r="Z55" i="5"/>
  <c r="Z85" i="5"/>
  <c r="Z437" i="3"/>
  <c r="Z57" i="5"/>
  <c r="Z53" i="5"/>
  <c r="Z84" i="5"/>
  <c r="Z435" i="3"/>
  <c r="Z431" i="3"/>
  <c r="Z385" i="3"/>
  <c r="Z391" i="3"/>
  <c r="Z389" i="3"/>
  <c r="Z375" i="3"/>
  <c r="Z381" i="3"/>
  <c r="Z364" i="3"/>
  <c r="Z370" i="3"/>
  <c r="Z368" i="3"/>
  <c r="Z353" i="3"/>
  <c r="Z359" i="3"/>
  <c r="Z354" i="3"/>
  <c r="Z333" i="3"/>
  <c r="Z339" i="3"/>
  <c r="Z337" i="3"/>
  <c r="Z324" i="3"/>
  <c r="Z314" i="3"/>
  <c r="Z303" i="3"/>
  <c r="Z304" i="3"/>
  <c r="Z309" i="3"/>
  <c r="Z307" i="3"/>
  <c r="Z294" i="3"/>
  <c r="Z292" i="3"/>
  <c r="Z287" i="3"/>
  <c r="Z285" i="3"/>
  <c r="Z280" i="3"/>
  <c r="Z273" i="3"/>
  <c r="Z278" i="3"/>
  <c r="Z276" i="3"/>
  <c r="Z266" i="3"/>
  <c r="Z271" i="3"/>
  <c r="Z269" i="3"/>
  <c r="Z259" i="3"/>
  <c r="Z252" i="3"/>
  <c r="Z245" i="3"/>
  <c r="Z238" i="3"/>
  <c r="Z243" i="3"/>
  <c r="Z241" i="3"/>
  <c r="Z223" i="3"/>
  <c r="Z220" i="3"/>
  <c r="Z217" i="3"/>
  <c r="Z54" i="3"/>
  <c r="Z55" i="3"/>
  <c r="Z214" i="3"/>
  <c r="Z204" i="3"/>
  <c r="Z178" i="3"/>
  <c r="Z52" i="3"/>
  <c r="Z201" i="3"/>
  <c r="Z51" i="3"/>
  <c r="Z190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90" i="3"/>
  <c r="AO765" i="3"/>
  <c r="AO737" i="3"/>
  <c r="AO732" i="3"/>
  <c r="AO727" i="3"/>
  <c r="AO695" i="3"/>
  <c r="AO690" i="3"/>
  <c r="AO686" i="3"/>
  <c r="AO685" i="3"/>
  <c r="AO681" i="3"/>
  <c r="AO635" i="3"/>
  <c r="AO632" i="3"/>
  <c r="AO633" i="3"/>
  <c r="AO629" i="3"/>
  <c r="AO626" i="3"/>
  <c r="AO627" i="3"/>
  <c r="AO623" i="3"/>
  <c r="AO620" i="3"/>
  <c r="AO621" i="3"/>
  <c r="AO617" i="3"/>
  <c r="AO614" i="3"/>
  <c r="AO615" i="3"/>
  <c r="AO611" i="3"/>
  <c r="AO608" i="3"/>
  <c r="AO609" i="3"/>
  <c r="AO605" i="3"/>
  <c r="AO602" i="3"/>
  <c r="AO603" i="3"/>
  <c r="AO599" i="3"/>
  <c r="AO596" i="3"/>
  <c r="AO597" i="3"/>
  <c r="AO592" i="3"/>
  <c r="AO589" i="3"/>
  <c r="AO586" i="3"/>
  <c r="AO583" i="3"/>
  <c r="AO580" i="3"/>
  <c r="AO577" i="3"/>
  <c r="AO574" i="3"/>
  <c r="AO571" i="3"/>
  <c r="AO568" i="3"/>
  <c r="AO562" i="3"/>
  <c r="AO556" i="3"/>
  <c r="AO553" i="3"/>
  <c r="AO550" i="3"/>
  <c r="AO547" i="3"/>
  <c r="AO544" i="3"/>
  <c r="AO541" i="3"/>
  <c r="AO538" i="3"/>
  <c r="AO535" i="3"/>
  <c r="AO532" i="3"/>
  <c r="AO526" i="3"/>
  <c r="AO520" i="3"/>
  <c r="AO517" i="3"/>
  <c r="AO518" i="3"/>
  <c r="AO514" i="3"/>
  <c r="AO511" i="3"/>
  <c r="AO512" i="3"/>
  <c r="AO508" i="3"/>
  <c r="AO505" i="3"/>
  <c r="AO506" i="3"/>
  <c r="AO502" i="3"/>
  <c r="AO498" i="3"/>
  <c r="AO499" i="3"/>
  <c r="AO500" i="3"/>
  <c r="AO493" i="3"/>
  <c r="AO489" i="3"/>
  <c r="AO491" i="3"/>
  <c r="AO490" i="3"/>
  <c r="AO480" i="3"/>
  <c r="AO482" i="3"/>
  <c r="AO481" i="3"/>
  <c r="AO471" i="3"/>
  <c r="AO475" i="3"/>
  <c r="AO472" i="3"/>
  <c r="AO473" i="3"/>
  <c r="AO466" i="3"/>
  <c r="AO462" i="3"/>
  <c r="AO463" i="3"/>
  <c r="AO464" i="3"/>
  <c r="AO457" i="3"/>
  <c r="AO453" i="3"/>
  <c r="AO454" i="3"/>
  <c r="AO455" i="3"/>
  <c r="AO441" i="3"/>
  <c r="AO431" i="3"/>
  <c r="AO389" i="3"/>
  <c r="AO375" i="3"/>
  <c r="AO381" i="3"/>
  <c r="AO379" i="3"/>
  <c r="AO364" i="3"/>
  <c r="AO370" i="3"/>
  <c r="AO368" i="3"/>
  <c r="AO353" i="3"/>
  <c r="AO359" i="3"/>
  <c r="AO354" i="3"/>
  <c r="AO343" i="3"/>
  <c r="AO344" i="3"/>
  <c r="AO349" i="3"/>
  <c r="AO347" i="3"/>
  <c r="AO333" i="3"/>
  <c r="AO339" i="3"/>
  <c r="AO337" i="3"/>
  <c r="AO324" i="3"/>
  <c r="AO303" i="3"/>
  <c r="AO309" i="3"/>
  <c r="AO307" i="3"/>
  <c r="AO299" i="3"/>
  <c r="AO294" i="3"/>
  <c r="AO287" i="3"/>
  <c r="AO280" i="3"/>
  <c r="AO273" i="3"/>
  <c r="AO278" i="3"/>
  <c r="AO276" i="3"/>
  <c r="AO266" i="3"/>
  <c r="AO271" i="3"/>
  <c r="AO269" i="3"/>
  <c r="AO264" i="3"/>
  <c r="AO259" i="3"/>
  <c r="AO252" i="3"/>
  <c r="AO245" i="3"/>
  <c r="AO238" i="3"/>
  <c r="AO243" i="3"/>
  <c r="AO241" i="3"/>
  <c r="AO236" i="3"/>
  <c r="AO223" i="3"/>
  <c r="AO220" i="3"/>
  <c r="AO217" i="3"/>
  <c r="AO54" i="3"/>
  <c r="AO55" i="3"/>
  <c r="AO214" i="3"/>
  <c r="AO213" i="3"/>
  <c r="AO204" i="3"/>
  <c r="AO52" i="3"/>
  <c r="AO201" i="3"/>
  <c r="AO51" i="3"/>
  <c r="AO190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90" i="3"/>
  <c r="X695" i="3"/>
  <c r="X690" i="3"/>
  <c r="X686" i="3"/>
  <c r="X685" i="3"/>
  <c r="X680" i="3"/>
  <c r="X681" i="3"/>
  <c r="X661" i="3"/>
  <c r="X655" i="3"/>
  <c r="X649" i="3"/>
  <c r="X635" i="3"/>
  <c r="X632" i="3"/>
  <c r="X633" i="3"/>
  <c r="X629" i="3"/>
  <c r="X626" i="3"/>
  <c r="X627" i="3"/>
  <c r="X623" i="3"/>
  <c r="X621" i="3"/>
  <c r="X620" i="3"/>
  <c r="X617" i="3"/>
  <c r="X615" i="3"/>
  <c r="X614" i="3"/>
  <c r="X611" i="3"/>
  <c r="X608" i="3"/>
  <c r="X609" i="3"/>
  <c r="X605" i="3"/>
  <c r="X602" i="3"/>
  <c r="X603" i="3"/>
  <c r="X599" i="3"/>
  <c r="X596" i="3"/>
  <c r="X597" i="3"/>
  <c r="X592" i="3"/>
  <c r="X589" i="3"/>
  <c r="X586" i="3"/>
  <c r="X583" i="3"/>
  <c r="X580" i="3"/>
  <c r="X577" i="3"/>
  <c r="X574" i="3"/>
  <c r="X571" i="3"/>
  <c r="X568" i="3"/>
  <c r="X565" i="3"/>
  <c r="X562" i="3"/>
  <c r="X559" i="3"/>
  <c r="X556" i="3"/>
  <c r="X553" i="3"/>
  <c r="X550" i="3"/>
  <c r="X547" i="3"/>
  <c r="X544" i="3"/>
  <c r="X538" i="3"/>
  <c r="X535" i="3"/>
  <c r="X532" i="3"/>
  <c r="X529" i="3"/>
  <c r="X526" i="3"/>
  <c r="X523" i="3"/>
  <c r="X524" i="3"/>
  <c r="X520" i="3"/>
  <c r="X517" i="3"/>
  <c r="X514" i="3"/>
  <c r="X511" i="3"/>
  <c r="X512" i="3"/>
  <c r="X508" i="3"/>
  <c r="X506" i="3"/>
  <c r="X505" i="3"/>
  <c r="X502" i="3"/>
  <c r="X498" i="3"/>
  <c r="X499" i="3"/>
  <c r="X500" i="3"/>
  <c r="X493" i="3"/>
  <c r="X489" i="3"/>
  <c r="X491" i="3"/>
  <c r="X490" i="3"/>
  <c r="X484" i="3"/>
  <c r="X480" i="3"/>
  <c r="X482" i="3"/>
  <c r="X481" i="3"/>
  <c r="X471" i="3"/>
  <c r="X475" i="3"/>
  <c r="X472" i="3"/>
  <c r="X473" i="3"/>
  <c r="X466" i="3"/>
  <c r="X463" i="3"/>
  <c r="X454" i="3"/>
  <c r="X441" i="3"/>
  <c r="X431" i="3"/>
  <c r="X385" i="3"/>
  <c r="X391" i="3"/>
  <c r="X389" i="3"/>
  <c r="X375" i="3"/>
  <c r="X381" i="3"/>
  <c r="X364" i="3"/>
  <c r="X368" i="3"/>
  <c r="X353" i="3"/>
  <c r="X359" i="3"/>
  <c r="X354" i="3"/>
  <c r="X333" i="3"/>
  <c r="X339" i="3"/>
  <c r="X337" i="3"/>
  <c r="X329" i="3"/>
  <c r="X314" i="3"/>
  <c r="X303" i="3"/>
  <c r="X304" i="3"/>
  <c r="X309" i="3"/>
  <c r="X307" i="3"/>
  <c r="X294" i="3"/>
  <c r="X292" i="3"/>
  <c r="X287" i="3"/>
  <c r="X280" i="3"/>
  <c r="X285" i="3"/>
  <c r="X273" i="3"/>
  <c r="X278" i="3"/>
  <c r="X276" i="3"/>
  <c r="X266" i="3"/>
  <c r="X271" i="3"/>
  <c r="X269" i="3"/>
  <c r="X259" i="3"/>
  <c r="X252" i="3"/>
  <c r="X245" i="3"/>
  <c r="X243" i="3"/>
  <c r="X241" i="3"/>
  <c r="X238" i="3"/>
  <c r="X223" i="3"/>
  <c r="X220" i="3"/>
  <c r="X217" i="3"/>
  <c r="X54" i="3"/>
  <c r="X55" i="3"/>
  <c r="X214" i="3"/>
  <c r="X213" i="3"/>
  <c r="X204" i="3"/>
  <c r="X52" i="3"/>
  <c r="X201" i="3"/>
  <c r="X51" i="3"/>
  <c r="X190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90" i="3"/>
  <c r="W695" i="3"/>
  <c r="W690" i="3"/>
  <c r="W686" i="3"/>
  <c r="W685" i="3"/>
  <c r="W680" i="3"/>
  <c r="W681" i="3"/>
  <c r="W655" i="3"/>
  <c r="W649" i="3"/>
  <c r="W635" i="3"/>
  <c r="W632" i="3"/>
  <c r="W633" i="3"/>
  <c r="W629" i="3"/>
  <c r="W626" i="3"/>
  <c r="W627" i="3"/>
  <c r="W623" i="3"/>
  <c r="W621" i="3"/>
  <c r="W620" i="3"/>
  <c r="W617" i="3"/>
  <c r="W615" i="3"/>
  <c r="W614" i="3"/>
  <c r="W611" i="3"/>
  <c r="W608" i="3"/>
  <c r="W609" i="3"/>
  <c r="W605" i="3"/>
  <c r="W602" i="3"/>
  <c r="W603" i="3"/>
  <c r="W599" i="3"/>
  <c r="W596" i="3"/>
  <c r="W592" i="3"/>
  <c r="W589" i="3"/>
  <c r="W586" i="3"/>
  <c r="W583" i="3"/>
  <c r="W580" i="3"/>
  <c r="W577" i="3"/>
  <c r="W574" i="3"/>
  <c r="W571" i="3"/>
  <c r="W568" i="3"/>
  <c r="W565" i="3"/>
  <c r="W562" i="3"/>
  <c r="W559" i="3"/>
  <c r="W556" i="3"/>
  <c r="W553" i="3"/>
  <c r="W550" i="3"/>
  <c r="W547" i="3"/>
  <c r="W544" i="3"/>
  <c r="W541" i="3"/>
  <c r="W538" i="3"/>
  <c r="W535" i="3"/>
  <c r="W532" i="3"/>
  <c r="W529" i="3"/>
  <c r="W526" i="3"/>
  <c r="W523" i="3"/>
  <c r="W520" i="3"/>
  <c r="W517" i="3"/>
  <c r="W518" i="3"/>
  <c r="W514" i="3"/>
  <c r="W511" i="3"/>
  <c r="W512" i="3"/>
  <c r="W508" i="3"/>
  <c r="W506" i="3"/>
  <c r="W505" i="3"/>
  <c r="W502" i="3"/>
  <c r="W498" i="3"/>
  <c r="W499" i="3"/>
  <c r="W500" i="3"/>
  <c r="W493" i="3"/>
  <c r="W489" i="3"/>
  <c r="W491" i="3"/>
  <c r="W490" i="3"/>
  <c r="W484" i="3"/>
  <c r="W480" i="3"/>
  <c r="W482" i="3"/>
  <c r="W481" i="3"/>
  <c r="W471" i="3"/>
  <c r="W475" i="3"/>
  <c r="W472" i="3"/>
  <c r="W473" i="3"/>
  <c r="W466" i="3"/>
  <c r="W463" i="3"/>
  <c r="W454" i="3"/>
  <c r="W441" i="3"/>
  <c r="W431" i="3"/>
  <c r="W385" i="3"/>
  <c r="W391" i="3"/>
  <c r="W389" i="3"/>
  <c r="W375" i="3"/>
  <c r="W381" i="3"/>
  <c r="W364" i="3"/>
  <c r="W370" i="3"/>
  <c r="W368" i="3"/>
  <c r="W353" i="3"/>
  <c r="W359" i="3"/>
  <c r="W354" i="3"/>
  <c r="W333" i="3"/>
  <c r="W339" i="3"/>
  <c r="W337" i="3"/>
  <c r="W329" i="3"/>
  <c r="W314" i="3"/>
  <c r="W303" i="3"/>
  <c r="W304" i="3"/>
  <c r="W309" i="3"/>
  <c r="W307" i="3"/>
  <c r="W294" i="3"/>
  <c r="W292" i="3"/>
  <c r="W287" i="3"/>
  <c r="W280" i="3"/>
  <c r="W285" i="3"/>
  <c r="W273" i="3"/>
  <c r="W278" i="3"/>
  <c r="W276" i="3"/>
  <c r="W266" i="3"/>
  <c r="W271" i="3"/>
  <c r="W269" i="3"/>
  <c r="W259" i="3"/>
  <c r="W252" i="3"/>
  <c r="W245" i="3"/>
  <c r="W238" i="3"/>
  <c r="W241" i="3"/>
  <c r="W223" i="3"/>
  <c r="W220" i="3"/>
  <c r="W217" i="3"/>
  <c r="W54" i="3"/>
  <c r="W55" i="3"/>
  <c r="W214" i="3"/>
  <c r="W213" i="3"/>
  <c r="W204" i="3"/>
  <c r="W52" i="3"/>
  <c r="W201" i="3"/>
  <c r="W51" i="3"/>
  <c r="W190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90" i="3"/>
  <c r="E781" i="3"/>
  <c r="E770" i="3"/>
  <c r="E765" i="3"/>
  <c r="E737" i="3"/>
  <c r="E732" i="3"/>
  <c r="E727" i="3"/>
  <c r="E695" i="3"/>
  <c r="E690" i="3"/>
  <c r="E685" i="3"/>
  <c r="E680" i="3"/>
  <c r="E673" i="3"/>
  <c r="E681" i="3"/>
  <c r="E670" i="3"/>
  <c r="E667" i="3"/>
  <c r="E655" i="3"/>
  <c r="E649" i="3"/>
  <c r="E635" i="3"/>
  <c r="E632" i="3"/>
  <c r="E633" i="3"/>
  <c r="E629" i="3"/>
  <c r="E626" i="3"/>
  <c r="E627" i="3"/>
  <c r="E623" i="3"/>
  <c r="E621" i="3"/>
  <c r="E620" i="3"/>
  <c r="E617" i="3"/>
  <c r="E615" i="3"/>
  <c r="E614" i="3"/>
  <c r="E611" i="3"/>
  <c r="E608" i="3"/>
  <c r="E609" i="3"/>
  <c r="E605" i="3"/>
  <c r="E602" i="3"/>
  <c r="E603" i="3"/>
  <c r="E599" i="3"/>
  <c r="E596" i="3"/>
  <c r="E597" i="3"/>
  <c r="E592" i="3"/>
  <c r="E589" i="3"/>
  <c r="E586" i="3"/>
  <c r="E583" i="3"/>
  <c r="E580" i="3"/>
  <c r="E577" i="3"/>
  <c r="E574" i="3"/>
  <c r="E571" i="3"/>
  <c r="E568" i="3"/>
  <c r="E565" i="3"/>
  <c r="E562" i="3"/>
  <c r="E559" i="3"/>
  <c r="E556" i="3"/>
  <c r="E553" i="3"/>
  <c r="E550" i="3"/>
  <c r="E547" i="3"/>
  <c r="E544" i="3"/>
  <c r="E541" i="3"/>
  <c r="E538" i="3"/>
  <c r="E535" i="3"/>
  <c r="E532" i="3"/>
  <c r="E529" i="3"/>
  <c r="E526" i="3"/>
  <c r="E523" i="3"/>
  <c r="E524" i="3"/>
  <c r="E520" i="3"/>
  <c r="E517" i="3"/>
  <c r="E514" i="3"/>
  <c r="E511" i="3"/>
  <c r="E512" i="3"/>
  <c r="E508" i="3"/>
  <c r="E506" i="3"/>
  <c r="E505" i="3"/>
  <c r="E502" i="3"/>
  <c r="E498" i="3"/>
  <c r="E499" i="3"/>
  <c r="E500" i="3"/>
  <c r="E493" i="3"/>
  <c r="E489" i="3"/>
  <c r="E491" i="3"/>
  <c r="E490" i="3"/>
  <c r="E480" i="3"/>
  <c r="E482" i="3"/>
  <c r="E481" i="3"/>
  <c r="E471" i="3"/>
  <c r="E475" i="3"/>
  <c r="E472" i="3"/>
  <c r="E473" i="3"/>
  <c r="E466" i="3"/>
  <c r="E462" i="3"/>
  <c r="E463" i="3"/>
  <c r="E464" i="3"/>
  <c r="E457" i="3"/>
  <c r="E453" i="3"/>
  <c r="E454" i="3"/>
  <c r="E455" i="3"/>
  <c r="E441" i="3"/>
  <c r="E431" i="3"/>
  <c r="E364" i="3"/>
  <c r="E370" i="3"/>
  <c r="E368" i="3"/>
  <c r="E353" i="3"/>
  <c r="E359" i="3"/>
  <c r="E357" i="3"/>
  <c r="E354" i="3"/>
  <c r="E343" i="3"/>
  <c r="E344" i="3"/>
  <c r="E349" i="3"/>
  <c r="E347" i="3"/>
  <c r="E333" i="3"/>
  <c r="E339" i="3"/>
  <c r="E337" i="3"/>
  <c r="E324" i="3"/>
  <c r="E314" i="3"/>
  <c r="E303" i="3"/>
  <c r="E304" i="3"/>
  <c r="E309" i="3"/>
  <c r="E307" i="3"/>
  <c r="E294" i="3"/>
  <c r="E287" i="3"/>
  <c r="E280" i="3"/>
  <c r="E273" i="3"/>
  <c r="E278" i="3"/>
  <c r="E276" i="3"/>
  <c r="E266" i="3"/>
  <c r="E271" i="3"/>
  <c r="E269" i="3"/>
  <c r="E264" i="3"/>
  <c r="E262" i="3"/>
  <c r="E259" i="3"/>
  <c r="E257" i="3"/>
  <c r="E255" i="3"/>
  <c r="E252" i="3"/>
  <c r="E250" i="3"/>
  <c r="E248" i="3"/>
  <c r="E245" i="3"/>
  <c r="E238" i="3"/>
  <c r="E243" i="3"/>
  <c r="E241" i="3"/>
  <c r="E236" i="3"/>
  <c r="E223" i="3"/>
  <c r="E220" i="3"/>
  <c r="E217" i="3"/>
  <c r="E54" i="3"/>
  <c r="E55" i="3"/>
  <c r="E214" i="3"/>
  <c r="E204" i="3"/>
  <c r="E52" i="3"/>
  <c r="E201" i="3"/>
  <c r="E51" i="3"/>
  <c r="E190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90" i="3"/>
  <c r="F781" i="3"/>
  <c r="F770" i="3"/>
  <c r="F765" i="3"/>
  <c r="F737" i="3"/>
  <c r="F732" i="3"/>
  <c r="F727" i="3"/>
  <c r="F695" i="3"/>
  <c r="F690" i="3"/>
  <c r="F685" i="3"/>
  <c r="F680" i="3"/>
  <c r="F673" i="3"/>
  <c r="F681" i="3"/>
  <c r="F676" i="3"/>
  <c r="F670" i="3"/>
  <c r="F667" i="3"/>
  <c r="F661" i="3"/>
  <c r="F649" i="3"/>
  <c r="F635" i="3"/>
  <c r="F632" i="3"/>
  <c r="F633" i="3"/>
  <c r="F629" i="3"/>
  <c r="F626" i="3"/>
  <c r="F627" i="3"/>
  <c r="F623" i="3"/>
  <c r="F621" i="3"/>
  <c r="F620" i="3"/>
  <c r="F617" i="3"/>
  <c r="F615" i="3"/>
  <c r="F614" i="3"/>
  <c r="F611" i="3"/>
  <c r="F608" i="3"/>
  <c r="F609" i="3"/>
  <c r="F605" i="3"/>
  <c r="F602" i="3"/>
  <c r="F603" i="3"/>
  <c r="F599" i="3"/>
  <c r="F596" i="3"/>
  <c r="F597" i="3"/>
  <c r="F592" i="3"/>
  <c r="F589" i="3"/>
  <c r="F586" i="3"/>
  <c r="F583" i="3"/>
  <c r="F580" i="3"/>
  <c r="F577" i="3"/>
  <c r="F574" i="3"/>
  <c r="F571" i="3"/>
  <c r="F568" i="3"/>
  <c r="F565" i="3"/>
  <c r="F562" i="3"/>
  <c r="F559" i="3"/>
  <c r="F556" i="3"/>
  <c r="F553" i="3"/>
  <c r="F550" i="3"/>
  <c r="F544" i="3"/>
  <c r="F541" i="3"/>
  <c r="F538" i="3"/>
  <c r="F535" i="3"/>
  <c r="F532" i="3"/>
  <c r="F529" i="3"/>
  <c r="F526" i="3"/>
  <c r="F523" i="3"/>
  <c r="F524" i="3"/>
  <c r="F520" i="3"/>
  <c r="F517" i="3"/>
  <c r="F518" i="3"/>
  <c r="F514" i="3"/>
  <c r="F511" i="3"/>
  <c r="F512" i="3"/>
  <c r="F508" i="3"/>
  <c r="F506" i="3"/>
  <c r="F505" i="3"/>
  <c r="F502" i="3"/>
  <c r="F498" i="3"/>
  <c r="F499" i="3"/>
  <c r="F500" i="3"/>
  <c r="F493" i="3"/>
  <c r="F489" i="3"/>
  <c r="F491" i="3"/>
  <c r="F490" i="3"/>
  <c r="F480" i="3"/>
  <c r="F482" i="3"/>
  <c r="F481" i="3"/>
  <c r="F471" i="3"/>
  <c r="F475" i="3"/>
  <c r="F472" i="3"/>
  <c r="F473" i="3"/>
  <c r="F466" i="3"/>
  <c r="F462" i="3"/>
  <c r="F463" i="3"/>
  <c r="F464" i="3"/>
  <c r="F457" i="3"/>
  <c r="F453" i="3"/>
  <c r="F454" i="3"/>
  <c r="F455" i="3"/>
  <c r="F441" i="3"/>
  <c r="F431" i="3"/>
  <c r="F364" i="3"/>
  <c r="F370" i="3"/>
  <c r="F368" i="3"/>
  <c r="F353" i="3"/>
  <c r="F359" i="3"/>
  <c r="F357" i="3"/>
  <c r="F354" i="3"/>
  <c r="F343" i="3"/>
  <c r="F344" i="3"/>
  <c r="F349" i="3"/>
  <c r="F347" i="3"/>
  <c r="F333" i="3"/>
  <c r="F339" i="3"/>
  <c r="F337" i="3"/>
  <c r="F324" i="3"/>
  <c r="F314" i="3"/>
  <c r="F303" i="3"/>
  <c r="F304" i="3"/>
  <c r="F309" i="3"/>
  <c r="F307" i="3"/>
  <c r="F294" i="3"/>
  <c r="F287" i="3"/>
  <c r="F280" i="3"/>
  <c r="F273" i="3"/>
  <c r="F278" i="3"/>
  <c r="F276" i="3"/>
  <c r="F266" i="3"/>
  <c r="F271" i="3"/>
  <c r="F269" i="3"/>
  <c r="F264" i="3"/>
  <c r="F262" i="3"/>
  <c r="F259" i="3"/>
  <c r="F257" i="3"/>
  <c r="F255" i="3"/>
  <c r="F252" i="3"/>
  <c r="F250" i="3"/>
  <c r="F248" i="3"/>
  <c r="F245" i="3"/>
  <c r="F238" i="3"/>
  <c r="F243" i="3"/>
  <c r="F241" i="3"/>
  <c r="F236" i="3"/>
  <c r="F223" i="3"/>
  <c r="F220" i="3"/>
  <c r="F217" i="3"/>
  <c r="F54" i="3"/>
  <c r="F55" i="3"/>
  <c r="F214" i="3"/>
  <c r="F204" i="3"/>
  <c r="F52" i="3"/>
  <c r="F201" i="3"/>
  <c r="F51" i="3"/>
  <c r="F190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J511" i="3"/>
  <c r="BJ512" i="3"/>
  <c r="BF511" i="3"/>
  <c r="BF512" i="3"/>
  <c r="BJ307" i="3"/>
  <c r="BK303" i="3"/>
  <c r="BK309" i="3"/>
  <c r="BK307" i="3"/>
  <c r="BK273" i="3"/>
  <c r="T7" i="6"/>
  <c r="U7" i="6"/>
  <c r="V7" i="6"/>
  <c r="W7" i="6"/>
  <c r="Y7" i="6"/>
  <c r="Z7" i="6"/>
  <c r="I661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90" i="3"/>
  <c r="AP765" i="3"/>
  <c r="AP737" i="3"/>
  <c r="AP732" i="3"/>
  <c r="AP727" i="3"/>
  <c r="AP724" i="3"/>
  <c r="AP695" i="3"/>
  <c r="AP690" i="3"/>
  <c r="AP685" i="3"/>
  <c r="AP686" i="3"/>
  <c r="AP681" i="3"/>
  <c r="AP635" i="3"/>
  <c r="AP632" i="3"/>
  <c r="AP633" i="3"/>
  <c r="AP629" i="3"/>
  <c r="AP626" i="3"/>
  <c r="AP627" i="3"/>
  <c r="AP623" i="3"/>
  <c r="AP620" i="3"/>
  <c r="AP621" i="3"/>
  <c r="AP617" i="3"/>
  <c r="AP614" i="3"/>
  <c r="AP615" i="3"/>
  <c r="AP611" i="3"/>
  <c r="AP608" i="3"/>
  <c r="AP609" i="3"/>
  <c r="AP605" i="3"/>
  <c r="AP599" i="3"/>
  <c r="AP596" i="3"/>
  <c r="AP597" i="3"/>
  <c r="AP592" i="3"/>
  <c r="AP589" i="3"/>
  <c r="AP586" i="3"/>
  <c r="AP583" i="3"/>
  <c r="AP580" i="3"/>
  <c r="AP577" i="3"/>
  <c r="AP574" i="3"/>
  <c r="AP571" i="3"/>
  <c r="AP568" i="3"/>
  <c r="AP562" i="3"/>
  <c r="AP556" i="3"/>
  <c r="AP553" i="3"/>
  <c r="AP550" i="3"/>
  <c r="AP544" i="3"/>
  <c r="AP541" i="3"/>
  <c r="AP538" i="3"/>
  <c r="AP535" i="3"/>
  <c r="AP532" i="3"/>
  <c r="AP529" i="3"/>
  <c r="AP526" i="3"/>
  <c r="AP523" i="3"/>
  <c r="AP524" i="3"/>
  <c r="AP520" i="3"/>
  <c r="AP517" i="3"/>
  <c r="AP518" i="3"/>
  <c r="AP514" i="3"/>
  <c r="AP511" i="3"/>
  <c r="AP512" i="3"/>
  <c r="AP508" i="3"/>
  <c r="AP505" i="3"/>
  <c r="AP506" i="3"/>
  <c r="AP502" i="3"/>
  <c r="AP498" i="3"/>
  <c r="AP499" i="3"/>
  <c r="AP500" i="3"/>
  <c r="AP493" i="3"/>
  <c r="AP489" i="3"/>
  <c r="AP491" i="3"/>
  <c r="AP490" i="3"/>
  <c r="AP480" i="3"/>
  <c r="AP482" i="3"/>
  <c r="AP481" i="3"/>
  <c r="AP471" i="3"/>
  <c r="AP475" i="3"/>
  <c r="AP472" i="3"/>
  <c r="AP473" i="3"/>
  <c r="AP466" i="3"/>
  <c r="AP462" i="3"/>
  <c r="AP463" i="3"/>
  <c r="AP464" i="3"/>
  <c r="AP457" i="3"/>
  <c r="AP453" i="3"/>
  <c r="AP454" i="3"/>
  <c r="AP455" i="3"/>
  <c r="AP441" i="3"/>
  <c r="AP431" i="3"/>
  <c r="AP389" i="3"/>
  <c r="AP375" i="3"/>
  <c r="AP381" i="3"/>
  <c r="AP379" i="3"/>
  <c r="AP364" i="3"/>
  <c r="AP370" i="3"/>
  <c r="AP368" i="3"/>
  <c r="AP353" i="3"/>
  <c r="AP359" i="3"/>
  <c r="AP354" i="3"/>
  <c r="AP343" i="3"/>
  <c r="AP344" i="3"/>
  <c r="AP349" i="3"/>
  <c r="AP347" i="3"/>
  <c r="AP333" i="3"/>
  <c r="AP339" i="3"/>
  <c r="AP337" i="3"/>
  <c r="AP324" i="3"/>
  <c r="AP303" i="3"/>
  <c r="AP309" i="3"/>
  <c r="AP307" i="3"/>
  <c r="AP299" i="3"/>
  <c r="AP294" i="3"/>
  <c r="AP287" i="3"/>
  <c r="AP280" i="3"/>
  <c r="AP273" i="3"/>
  <c r="AP278" i="3"/>
  <c r="AP276" i="3"/>
  <c r="AP266" i="3"/>
  <c r="AP271" i="3"/>
  <c r="AP269" i="3"/>
  <c r="AP264" i="3"/>
  <c r="AP259" i="3"/>
  <c r="AP252" i="3"/>
  <c r="AP245" i="3"/>
  <c r="AP238" i="3"/>
  <c r="AP243" i="3"/>
  <c r="AP241" i="3"/>
  <c r="AP236" i="3"/>
  <c r="AP223" i="3"/>
  <c r="AP220" i="3"/>
  <c r="AP217" i="3"/>
  <c r="AP54" i="3"/>
  <c r="AP55" i="3"/>
  <c r="AP214" i="3"/>
  <c r="AP213" i="3"/>
  <c r="AP204" i="3"/>
  <c r="AP52" i="3"/>
  <c r="AP201" i="3"/>
  <c r="AP51" i="3"/>
  <c r="AP190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90" i="3"/>
  <c r="BH781" i="3"/>
  <c r="BH770" i="3"/>
  <c r="BH737" i="3"/>
  <c r="BH695" i="3"/>
  <c r="BH690" i="3"/>
  <c r="BH685" i="3"/>
  <c r="BH681" i="3"/>
  <c r="BH893" i="3"/>
  <c r="BH635" i="3"/>
  <c r="BH632" i="3"/>
  <c r="BH633" i="3"/>
  <c r="BH629" i="3"/>
  <c r="BH626" i="3"/>
  <c r="BH623" i="3"/>
  <c r="BH620" i="3"/>
  <c r="BH617" i="3"/>
  <c r="BH614" i="3"/>
  <c r="BH615" i="3"/>
  <c r="BH883" i="3"/>
  <c r="BH611" i="3"/>
  <c r="BH605" i="3"/>
  <c r="BH602" i="3"/>
  <c r="BH599" i="3"/>
  <c r="BH596" i="3"/>
  <c r="BH597" i="3"/>
  <c r="BH880" i="3"/>
  <c r="BH589" i="3"/>
  <c r="BH583" i="3"/>
  <c r="BH580" i="3"/>
  <c r="BH577" i="3"/>
  <c r="BH571" i="3"/>
  <c r="BH568" i="3"/>
  <c r="BH562" i="3"/>
  <c r="BH553" i="3"/>
  <c r="BH550" i="3"/>
  <c r="BH547" i="3"/>
  <c r="BH544" i="3"/>
  <c r="BH538" i="3"/>
  <c r="BH535" i="3"/>
  <c r="BH532" i="3"/>
  <c r="BH529" i="3"/>
  <c r="BH526" i="3"/>
  <c r="BH523" i="3"/>
  <c r="BH524" i="3"/>
  <c r="BH868" i="3"/>
  <c r="BH520" i="3"/>
  <c r="BH517" i="3"/>
  <c r="BH518" i="3"/>
  <c r="BH867" i="3"/>
  <c r="BH514" i="3"/>
  <c r="BH511" i="3"/>
  <c r="BH508" i="3"/>
  <c r="BH505" i="3"/>
  <c r="BH502" i="3"/>
  <c r="BH498" i="3"/>
  <c r="BH499" i="3"/>
  <c r="BH500" i="3"/>
  <c r="BH864" i="3"/>
  <c r="BH489" i="3"/>
  <c r="BH491" i="3"/>
  <c r="BH863" i="3"/>
  <c r="BH490" i="3"/>
  <c r="BH480" i="3"/>
  <c r="BH481" i="3"/>
  <c r="BH471" i="3"/>
  <c r="BH475" i="3"/>
  <c r="BH472" i="3"/>
  <c r="BH473" i="3"/>
  <c r="BH861" i="3"/>
  <c r="BH466" i="3"/>
  <c r="BH463" i="3"/>
  <c r="BH464" i="3"/>
  <c r="BH860" i="3"/>
  <c r="BH454" i="3"/>
  <c r="BH441" i="3"/>
  <c r="BH375" i="3"/>
  <c r="BH381" i="3"/>
  <c r="BH848" i="3"/>
  <c r="BH354" i="3"/>
  <c r="BH343" i="3"/>
  <c r="BH344" i="3"/>
  <c r="BH349" i="3"/>
  <c r="BH845" i="3"/>
  <c r="BH347" i="3"/>
  <c r="BH333" i="3"/>
  <c r="BH339" i="3"/>
  <c r="BH844" i="3"/>
  <c r="BH337" i="3"/>
  <c r="BH324" i="3"/>
  <c r="BH303" i="3"/>
  <c r="BH307" i="3"/>
  <c r="BH294" i="3"/>
  <c r="BH287" i="3"/>
  <c r="BH280" i="3"/>
  <c r="BH273" i="3"/>
  <c r="BH278" i="3"/>
  <c r="BH837" i="3"/>
  <c r="BH276" i="3"/>
  <c r="BH266" i="3"/>
  <c r="BH269" i="3"/>
  <c r="BH259" i="3"/>
  <c r="BH252" i="3"/>
  <c r="BH245" i="3"/>
  <c r="BH238" i="3"/>
  <c r="BH243" i="3"/>
  <c r="BH832" i="3"/>
  <c r="BH241" i="3"/>
  <c r="BH223" i="3"/>
  <c r="BH220" i="3"/>
  <c r="BH217" i="3"/>
  <c r="BH54" i="3"/>
  <c r="BH55" i="3"/>
  <c r="BH213" i="3"/>
  <c r="BH204" i="3"/>
  <c r="BH52" i="3"/>
  <c r="BH201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5" i="3"/>
  <c r="BH144" i="3"/>
  <c r="BH143" i="3"/>
  <c r="BH138" i="3"/>
  <c r="BH135" i="3"/>
  <c r="BH126" i="3"/>
  <c r="BH111" i="3"/>
  <c r="BH115" i="3"/>
  <c r="BH107" i="3"/>
  <c r="BH99" i="3"/>
  <c r="BH812" i="3"/>
  <c r="BH69" i="3"/>
  <c r="BH77" i="3"/>
  <c r="BH84" i="3"/>
  <c r="BH90" i="3"/>
  <c r="BH821" i="3"/>
  <c r="BH89" i="3"/>
  <c r="BH820" i="3"/>
  <c r="BH824" i="3"/>
  <c r="BH826" i="3"/>
  <c r="BH827" i="3"/>
  <c r="BH830" i="3"/>
  <c r="BH831" i="3"/>
  <c r="BH833" i="3"/>
  <c r="BH834" i="3"/>
  <c r="BH835" i="3"/>
  <c r="BH838" i="3"/>
  <c r="BH839" i="3"/>
  <c r="BH840" i="3"/>
  <c r="BH842" i="3"/>
  <c r="BH843" i="3"/>
  <c r="BH846" i="3"/>
  <c r="BH847" i="3"/>
  <c r="BH849" i="3"/>
  <c r="BH851" i="3"/>
  <c r="BH852" i="3"/>
  <c r="BH857" i="3"/>
  <c r="BH859" i="3"/>
  <c r="BH862" i="3"/>
  <c r="BH865" i="3"/>
  <c r="BH886" i="3"/>
  <c r="BH887" i="3"/>
  <c r="BH889" i="3"/>
  <c r="BH890" i="3"/>
  <c r="BH891" i="3"/>
  <c r="BH892" i="3"/>
  <c r="BH72" i="3"/>
  <c r="BH904" i="3"/>
  <c r="BH80" i="3"/>
  <c r="BH905" i="3"/>
  <c r="BH88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8" i="3"/>
  <c r="BH920" i="3"/>
  <c r="BH921" i="3"/>
  <c r="BH922" i="3"/>
  <c r="BH923" i="3"/>
  <c r="BH924" i="3"/>
  <c r="BH925" i="3"/>
  <c r="BH926" i="3"/>
  <c r="BH927" i="3"/>
  <c r="BH928" i="3"/>
  <c r="BH929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0" i="3"/>
  <c r="BH962" i="3"/>
  <c r="BH963" i="3"/>
  <c r="BH965" i="3"/>
  <c r="BH966" i="3"/>
  <c r="BH967" i="3"/>
  <c r="BH969" i="3"/>
  <c r="BH970" i="3"/>
  <c r="BH975" i="3"/>
  <c r="BH977" i="3"/>
  <c r="BH979" i="3"/>
  <c r="BH981" i="3"/>
  <c r="BH982" i="3"/>
  <c r="BH983" i="3"/>
  <c r="BH985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H1002" i="3"/>
  <c r="BH1004" i="3"/>
  <c r="J368" i="3"/>
  <c r="J364" i="3"/>
  <c r="J343" i="3"/>
  <c r="J344" i="3"/>
  <c r="J349" i="3"/>
  <c r="J347" i="3"/>
  <c r="AT727" i="3"/>
  <c r="AS727" i="3"/>
  <c r="AR727" i="3"/>
  <c r="AN727" i="3"/>
  <c r="AL727" i="3"/>
  <c r="AT765" i="3"/>
  <c r="AS765" i="3"/>
  <c r="AR765" i="3"/>
  <c r="AL765" i="3"/>
  <c r="AN765" i="3"/>
  <c r="AN220" i="3"/>
  <c r="AR220" i="3"/>
  <c r="AS220" i="3"/>
  <c r="AT220" i="3"/>
  <c r="AN223" i="3"/>
  <c r="AR223" i="3"/>
  <c r="AS223" i="3"/>
  <c r="AT223" i="3"/>
  <c r="AT217" i="3"/>
  <c r="D364" i="3"/>
  <c r="D368" i="3"/>
  <c r="AN173" i="4"/>
  <c r="AB790" i="3"/>
  <c r="AB695" i="3"/>
  <c r="AB690" i="3"/>
  <c r="AB685" i="3"/>
  <c r="AB686" i="3"/>
  <c r="AB680" i="3"/>
  <c r="AB681" i="3"/>
  <c r="AB664" i="3"/>
  <c r="AB661" i="3"/>
  <c r="AB655" i="3"/>
  <c r="AB649" i="3"/>
  <c r="AB635" i="3"/>
  <c r="AB632" i="3"/>
  <c r="AB633" i="3"/>
  <c r="AB629" i="3"/>
  <c r="AB626" i="3"/>
  <c r="AB627" i="3"/>
  <c r="AB623" i="3"/>
  <c r="AB620" i="3"/>
  <c r="AB621" i="3"/>
  <c r="AB617" i="3"/>
  <c r="AB614" i="3"/>
  <c r="AB615" i="3"/>
  <c r="AB611" i="3"/>
  <c r="AB608" i="3"/>
  <c r="AB609" i="3"/>
  <c r="AB605" i="3"/>
  <c r="AB602" i="3"/>
  <c r="AB603" i="3"/>
  <c r="AB599" i="3"/>
  <c r="AB597" i="3"/>
  <c r="AB592" i="3"/>
  <c r="AB589" i="3"/>
  <c r="AB586" i="3"/>
  <c r="AB583" i="3"/>
  <c r="AB580" i="3"/>
  <c r="AB577" i="3"/>
  <c r="AB574" i="3"/>
  <c r="AB571" i="3"/>
  <c r="AB568" i="3"/>
  <c r="AB565" i="3"/>
  <c r="AB562" i="3"/>
  <c r="AB559" i="3"/>
  <c r="AB556" i="3"/>
  <c r="AB553" i="3"/>
  <c r="AB550" i="3"/>
  <c r="AB547" i="3"/>
  <c r="AB544" i="3"/>
  <c r="AB541" i="3"/>
  <c r="AB538" i="3"/>
  <c r="AB535" i="3"/>
  <c r="AB532" i="3"/>
  <c r="AB529" i="3"/>
  <c r="AB526" i="3"/>
  <c r="AB523" i="3"/>
  <c r="AB524" i="3"/>
  <c r="AB520" i="3"/>
  <c r="AB517" i="3"/>
  <c r="AB518" i="3"/>
  <c r="AB514" i="3"/>
  <c r="AB511" i="3"/>
  <c r="AB512" i="3"/>
  <c r="AB508" i="3"/>
  <c r="AB505" i="3"/>
  <c r="AB506" i="3"/>
  <c r="AB502" i="3"/>
  <c r="AB498" i="3"/>
  <c r="AB499" i="3"/>
  <c r="AB500" i="3"/>
  <c r="AB489" i="3"/>
  <c r="AB493" i="3"/>
  <c r="AB490" i="3"/>
  <c r="AB491" i="3"/>
  <c r="AB484" i="3"/>
  <c r="AB480" i="3"/>
  <c r="AB481" i="3"/>
  <c r="AB482" i="3"/>
  <c r="AB471" i="3"/>
  <c r="AB475" i="3"/>
  <c r="AB472" i="3"/>
  <c r="AB473" i="3"/>
  <c r="AB466" i="3"/>
  <c r="AB462" i="3"/>
  <c r="AB463" i="3"/>
  <c r="AB464" i="3"/>
  <c r="AB457" i="3"/>
  <c r="AB453" i="3"/>
  <c r="AB454" i="3"/>
  <c r="AB455" i="3"/>
  <c r="AB441" i="3"/>
  <c r="AB431" i="3"/>
  <c r="AB385" i="3"/>
  <c r="AB391" i="3"/>
  <c r="AB389" i="3"/>
  <c r="AB375" i="3"/>
  <c r="AB381" i="3"/>
  <c r="AB364" i="3"/>
  <c r="AB370" i="3"/>
  <c r="AB368" i="3"/>
  <c r="AB353" i="3"/>
  <c r="AB354" i="3"/>
  <c r="AB359" i="3"/>
  <c r="AB333" i="3"/>
  <c r="AB339" i="3"/>
  <c r="AB337" i="3"/>
  <c r="AB329" i="3"/>
  <c r="AB314" i="3"/>
  <c r="AB303" i="3"/>
  <c r="AB304" i="3"/>
  <c r="AB309" i="3"/>
  <c r="AB307" i="3"/>
  <c r="AB294" i="3"/>
  <c r="AB287" i="3"/>
  <c r="AB292" i="3"/>
  <c r="AB280" i="3"/>
  <c r="AB285" i="3"/>
  <c r="AB273" i="3"/>
  <c r="AB278" i="3"/>
  <c r="AB276" i="3"/>
  <c r="AB266" i="3"/>
  <c r="AB271" i="3"/>
  <c r="AB269" i="3"/>
  <c r="AB259" i="3"/>
  <c r="AB252" i="3"/>
  <c r="AB245" i="3"/>
  <c r="AB238" i="3"/>
  <c r="AB243" i="3"/>
  <c r="AB241" i="3"/>
  <c r="AB223" i="3"/>
  <c r="AB220" i="3"/>
  <c r="AB217" i="3"/>
  <c r="AB54" i="3"/>
  <c r="AB55" i="3"/>
  <c r="AB214" i="3"/>
  <c r="AB213" i="3"/>
  <c r="AB204" i="3"/>
  <c r="AB180" i="3"/>
  <c r="AB52" i="3"/>
  <c r="AB51" i="3"/>
  <c r="AB190" i="3"/>
  <c r="AB189" i="3"/>
  <c r="AB186" i="3"/>
  <c r="AB183" i="3"/>
  <c r="AB177" i="3"/>
  <c r="AB151" i="3"/>
  <c r="AB160" i="3"/>
  <c r="AB167" i="3"/>
  <c r="AB174" i="3"/>
  <c r="AB171" i="3"/>
  <c r="AB166" i="3"/>
  <c r="AB163" i="3"/>
  <c r="AB154" i="3"/>
  <c r="AB123" i="3"/>
  <c r="AB132" i="3"/>
  <c r="AB143" i="3"/>
  <c r="AB135" i="3"/>
  <c r="AB126" i="3"/>
  <c r="AB93" i="3"/>
  <c r="AB104" i="3"/>
  <c r="AB96" i="3"/>
  <c r="AB115" i="3"/>
  <c r="AB107" i="3"/>
  <c r="AB99" i="3"/>
  <c r="J790" i="3"/>
  <c r="J781" i="3"/>
  <c r="J770" i="3"/>
  <c r="J765" i="3"/>
  <c r="J737" i="3"/>
  <c r="J732" i="3"/>
  <c r="J727" i="3"/>
  <c r="J724" i="3"/>
  <c r="J695" i="3"/>
  <c r="J690" i="3"/>
  <c r="J685" i="3"/>
  <c r="J680" i="3"/>
  <c r="J681" i="3"/>
  <c r="J676" i="3"/>
  <c r="J673" i="3"/>
  <c r="J670" i="3"/>
  <c r="J667" i="3"/>
  <c r="J661" i="3"/>
  <c r="J655" i="3"/>
  <c r="J649" i="3"/>
  <c r="J635" i="3"/>
  <c r="J632" i="3"/>
  <c r="J633" i="3"/>
  <c r="J629" i="3"/>
  <c r="J626" i="3"/>
  <c r="J627" i="3"/>
  <c r="J623" i="3"/>
  <c r="J620" i="3"/>
  <c r="J621" i="3"/>
  <c r="J617" i="3"/>
  <c r="J614" i="3"/>
  <c r="J615" i="3"/>
  <c r="J611" i="3"/>
  <c r="J608" i="3"/>
  <c r="J609" i="3"/>
  <c r="J605" i="3"/>
  <c r="J602" i="3"/>
  <c r="J603" i="3"/>
  <c r="J599" i="3"/>
  <c r="J596" i="3"/>
  <c r="J597" i="3"/>
  <c r="J592" i="3"/>
  <c r="J589" i="3"/>
  <c r="J586" i="3"/>
  <c r="J583" i="3"/>
  <c r="J580" i="3"/>
  <c r="J577" i="3"/>
  <c r="J574" i="3"/>
  <c r="J571" i="3"/>
  <c r="J568" i="3"/>
  <c r="J565" i="3"/>
  <c r="J562" i="3"/>
  <c r="J559" i="3"/>
  <c r="J556" i="3"/>
  <c r="J553" i="3"/>
  <c r="J550" i="3"/>
  <c r="J547" i="3"/>
  <c r="J544" i="3"/>
  <c r="J538" i="3"/>
  <c r="J535" i="3"/>
  <c r="J532" i="3"/>
  <c r="J529" i="3"/>
  <c r="J526" i="3"/>
  <c r="J523" i="3"/>
  <c r="J524" i="3"/>
  <c r="J520" i="3"/>
  <c r="J517" i="3"/>
  <c r="J518" i="3"/>
  <c r="J514" i="3"/>
  <c r="J511" i="3"/>
  <c r="J512" i="3"/>
  <c r="J508" i="3"/>
  <c r="J505" i="3"/>
  <c r="J506" i="3"/>
  <c r="J502" i="3"/>
  <c r="J498" i="3"/>
  <c r="J499" i="3"/>
  <c r="J500" i="3"/>
  <c r="J493" i="3"/>
  <c r="J489" i="3"/>
  <c r="J490" i="3"/>
  <c r="J491" i="3"/>
  <c r="J484" i="3"/>
  <c r="J480" i="3"/>
  <c r="J481" i="3"/>
  <c r="J482" i="3"/>
  <c r="J471" i="3"/>
  <c r="J475" i="3"/>
  <c r="J472" i="3"/>
  <c r="J473" i="3"/>
  <c r="J466" i="3"/>
  <c r="J462" i="3"/>
  <c r="J463" i="3"/>
  <c r="J464" i="3"/>
  <c r="J457" i="3"/>
  <c r="J453" i="3"/>
  <c r="J454" i="3"/>
  <c r="J455" i="3"/>
  <c r="J441" i="3"/>
  <c r="J431" i="3"/>
  <c r="J412" i="3"/>
  <c r="J391" i="3"/>
  <c r="J370" i="3"/>
  <c r="J353" i="3"/>
  <c r="J354" i="3"/>
  <c r="J359" i="3"/>
  <c r="J357" i="3"/>
  <c r="J333" i="3"/>
  <c r="J339" i="3"/>
  <c r="J337" i="3"/>
  <c r="J324" i="3"/>
  <c r="J314" i="3"/>
  <c r="J303" i="3"/>
  <c r="J304" i="3"/>
  <c r="J309" i="3"/>
  <c r="J307" i="3"/>
  <c r="J294" i="3"/>
  <c r="J287" i="3"/>
  <c r="J280" i="3"/>
  <c r="J273" i="3"/>
  <c r="J278" i="3"/>
  <c r="J276" i="3"/>
  <c r="J266" i="3"/>
  <c r="J271" i="3"/>
  <c r="J269" i="3"/>
  <c r="J259" i="3"/>
  <c r="J264" i="3"/>
  <c r="J262" i="3"/>
  <c r="J252" i="3"/>
  <c r="J257" i="3"/>
  <c r="J255" i="3"/>
  <c r="J245" i="3"/>
  <c r="J250" i="3"/>
  <c r="J248" i="3"/>
  <c r="J238" i="3"/>
  <c r="J243" i="3"/>
  <c r="J241" i="3"/>
  <c r="J236" i="3"/>
  <c r="J223" i="3"/>
  <c r="J220" i="3"/>
  <c r="J217" i="3"/>
  <c r="J54" i="3"/>
  <c r="J55" i="3"/>
  <c r="J214" i="3"/>
  <c r="J204" i="3"/>
  <c r="J52" i="3"/>
  <c r="J201" i="3"/>
  <c r="J51" i="3"/>
  <c r="J190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90" i="3"/>
  <c r="AT737" i="3"/>
  <c r="AT732" i="3"/>
  <c r="AT724" i="3"/>
  <c r="AT333" i="3"/>
  <c r="AT339" i="3"/>
  <c r="AT695" i="3"/>
  <c r="AT690" i="3"/>
  <c r="AT685" i="3"/>
  <c r="AT686" i="3"/>
  <c r="AT681" i="3"/>
  <c r="AT635" i="3"/>
  <c r="AT632" i="3"/>
  <c r="AT633" i="3"/>
  <c r="AT629" i="3"/>
  <c r="AT626" i="3"/>
  <c r="AT627" i="3"/>
  <c r="AT623" i="3"/>
  <c r="AT620" i="3"/>
  <c r="AT621" i="3"/>
  <c r="AT617" i="3"/>
  <c r="AT614" i="3"/>
  <c r="AT615" i="3"/>
  <c r="AT611" i="3"/>
  <c r="AT608" i="3"/>
  <c r="AT609" i="3"/>
  <c r="AT605" i="3"/>
  <c r="AT602" i="3"/>
  <c r="AT603" i="3"/>
  <c r="AT599" i="3"/>
  <c r="AT596" i="3"/>
  <c r="AT597" i="3"/>
  <c r="AT592" i="3"/>
  <c r="AT589" i="3"/>
  <c r="AT586" i="3"/>
  <c r="AT580" i="3"/>
  <c r="AT577" i="3"/>
  <c r="AT574" i="3"/>
  <c r="AT571" i="3"/>
  <c r="AT568" i="3"/>
  <c r="AT562" i="3"/>
  <c r="AT556" i="3"/>
  <c r="AT553" i="3"/>
  <c r="AT550" i="3"/>
  <c r="AT544" i="3"/>
  <c r="AT541" i="3"/>
  <c r="AT538" i="3"/>
  <c r="AT535" i="3"/>
  <c r="AT532" i="3"/>
  <c r="AT529" i="3"/>
  <c r="AT526" i="3"/>
  <c r="AT523" i="3"/>
  <c r="AT524" i="3"/>
  <c r="AT520" i="3"/>
  <c r="AT517" i="3"/>
  <c r="AT518" i="3"/>
  <c r="AT514" i="3"/>
  <c r="AT511" i="3"/>
  <c r="AT512" i="3"/>
  <c r="AT508" i="3"/>
  <c r="AT505" i="3"/>
  <c r="AT506" i="3"/>
  <c r="AT502" i="3"/>
  <c r="AT498" i="3"/>
  <c r="AT499" i="3"/>
  <c r="AT500" i="3"/>
  <c r="AT489" i="3"/>
  <c r="AT493" i="3"/>
  <c r="AT490" i="3"/>
  <c r="AT491" i="3"/>
  <c r="AT480" i="3"/>
  <c r="AT481" i="3"/>
  <c r="AT482" i="3"/>
  <c r="AT471" i="3"/>
  <c r="AT475" i="3"/>
  <c r="AT472" i="3"/>
  <c r="AT473" i="3"/>
  <c r="AT466" i="3"/>
  <c r="AT462" i="3"/>
  <c r="AT463" i="3"/>
  <c r="AT464" i="3"/>
  <c r="AT457" i="3"/>
  <c r="AT453" i="3"/>
  <c r="AT454" i="3"/>
  <c r="AT455" i="3"/>
  <c r="AT441" i="3"/>
  <c r="AT431" i="3"/>
  <c r="AT389" i="3"/>
  <c r="AT375" i="3"/>
  <c r="AT381" i="3"/>
  <c r="AT379" i="3"/>
  <c r="AT364" i="3"/>
  <c r="AT368" i="3"/>
  <c r="AT353" i="3"/>
  <c r="AT354" i="3"/>
  <c r="AT359" i="3"/>
  <c r="AT343" i="3"/>
  <c r="AT344" i="3"/>
  <c r="AT349" i="3"/>
  <c r="AT347" i="3"/>
  <c r="AT337" i="3"/>
  <c r="AT324" i="3"/>
  <c r="AT303" i="3"/>
  <c r="AT307" i="3"/>
  <c r="AT294" i="3"/>
  <c r="AT299" i="3"/>
  <c r="AT287" i="3"/>
  <c r="AT280" i="3"/>
  <c r="AT273" i="3"/>
  <c r="AT278" i="3"/>
  <c r="AT276" i="3"/>
  <c r="AT266" i="3"/>
  <c r="AT271" i="3"/>
  <c r="AT269" i="3"/>
  <c r="AT259" i="3"/>
  <c r="AT264" i="3"/>
  <c r="AT252" i="3"/>
  <c r="AT245" i="3"/>
  <c r="AT238" i="3"/>
  <c r="AT243" i="3"/>
  <c r="AT241" i="3"/>
  <c r="AT236" i="3"/>
  <c r="AT54" i="3"/>
  <c r="AT55" i="3"/>
  <c r="AT214" i="3"/>
  <c r="AT213" i="3"/>
  <c r="AT204" i="3"/>
  <c r="AT52" i="3"/>
  <c r="AT201" i="3"/>
  <c r="AT51" i="3"/>
  <c r="AT190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90" i="3"/>
  <c r="BL781" i="3"/>
  <c r="BL770" i="3"/>
  <c r="BL737" i="3"/>
  <c r="BL649" i="3"/>
  <c r="BL695" i="3"/>
  <c r="BL685" i="3"/>
  <c r="BL686" i="3"/>
  <c r="BL681" i="3"/>
  <c r="BL664" i="3"/>
  <c r="BL655" i="3"/>
  <c r="BL635" i="3"/>
  <c r="BL629" i="3"/>
  <c r="BL626" i="3"/>
  <c r="BL627" i="3"/>
  <c r="BL623" i="3"/>
  <c r="BL620" i="3"/>
  <c r="BL621" i="3"/>
  <c r="BL617" i="3"/>
  <c r="BL614" i="3"/>
  <c r="BL615" i="3"/>
  <c r="BL611" i="3"/>
  <c r="BL608" i="3"/>
  <c r="BL609" i="3"/>
  <c r="BL605" i="3"/>
  <c r="BL602" i="3"/>
  <c r="BL603" i="3"/>
  <c r="BL599" i="3"/>
  <c r="BL596" i="3"/>
  <c r="BL597" i="3"/>
  <c r="BL589" i="3"/>
  <c r="BL583" i="3"/>
  <c r="BL580" i="3"/>
  <c r="BL577" i="3"/>
  <c r="BL568" i="3"/>
  <c r="BL562" i="3"/>
  <c r="BL553" i="3"/>
  <c r="BL550" i="3"/>
  <c r="BL544" i="3"/>
  <c r="BL538" i="3"/>
  <c r="BL535" i="3"/>
  <c r="BL532" i="3"/>
  <c r="BL529" i="3"/>
  <c r="BL526" i="3"/>
  <c r="BL523" i="3"/>
  <c r="BL524" i="3"/>
  <c r="BL520" i="3"/>
  <c r="BL517" i="3"/>
  <c r="BL518" i="3"/>
  <c r="BL514" i="3"/>
  <c r="BL511" i="3"/>
  <c r="BL512" i="3"/>
  <c r="BL508" i="3"/>
  <c r="BL505" i="3"/>
  <c r="BL506" i="3"/>
  <c r="BL502" i="3"/>
  <c r="BL498" i="3"/>
  <c r="BL499" i="3"/>
  <c r="BL500" i="3"/>
  <c r="BL489" i="3"/>
  <c r="BL490" i="3"/>
  <c r="BL491" i="3"/>
  <c r="BL480" i="3"/>
  <c r="BL481" i="3"/>
  <c r="BL482" i="3"/>
  <c r="BL471" i="3"/>
  <c r="BL475" i="3"/>
  <c r="BL472" i="3"/>
  <c r="BL473" i="3"/>
  <c r="BL466" i="3"/>
  <c r="BL463" i="3"/>
  <c r="BL464" i="3"/>
  <c r="BL454" i="3"/>
  <c r="BL441" i="3"/>
  <c r="BL431" i="3"/>
  <c r="BL415" i="3"/>
  <c r="BL412" i="3"/>
  <c r="BL409" i="3"/>
  <c r="BL406" i="3"/>
  <c r="BL375" i="3"/>
  <c r="BL381" i="3"/>
  <c r="BL354" i="3"/>
  <c r="BL343" i="3"/>
  <c r="BL344" i="3"/>
  <c r="BL349" i="3"/>
  <c r="BL347" i="3"/>
  <c r="BL333" i="3"/>
  <c r="BL337" i="3"/>
  <c r="BL324" i="3"/>
  <c r="BL303" i="3"/>
  <c r="BL309" i="3"/>
  <c r="BL307" i="3"/>
  <c r="BL294" i="3"/>
  <c r="BL287" i="3"/>
  <c r="BL280" i="3"/>
  <c r="BL273" i="3"/>
  <c r="BL278" i="3"/>
  <c r="BL276" i="3"/>
  <c r="BL266" i="3"/>
  <c r="BL271" i="3"/>
  <c r="BL269" i="3"/>
  <c r="BL259" i="3"/>
  <c r="BL252" i="3"/>
  <c r="BL245" i="3"/>
  <c r="BL238" i="3"/>
  <c r="BL243" i="3"/>
  <c r="BL241" i="3"/>
  <c r="BL223" i="3"/>
  <c r="BL220" i="3"/>
  <c r="BL217" i="3"/>
  <c r="BL54" i="3"/>
  <c r="BL55" i="3"/>
  <c r="BL214" i="3"/>
  <c r="BL213" i="3"/>
  <c r="BL204" i="3"/>
  <c r="BL52" i="3"/>
  <c r="BL51" i="3"/>
  <c r="BL190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90" i="3"/>
  <c r="V695" i="3"/>
  <c r="V690" i="3"/>
  <c r="V685" i="3"/>
  <c r="V680" i="3"/>
  <c r="V681" i="3"/>
  <c r="V664" i="3"/>
  <c r="V655" i="3"/>
  <c r="V635" i="3"/>
  <c r="V632" i="3"/>
  <c r="V633" i="3"/>
  <c r="V629" i="3"/>
  <c r="V626" i="3"/>
  <c r="V627" i="3"/>
  <c r="V623" i="3"/>
  <c r="V620" i="3"/>
  <c r="V621" i="3"/>
  <c r="V617" i="3"/>
  <c r="V614" i="3"/>
  <c r="V615" i="3"/>
  <c r="V611" i="3"/>
  <c r="V608" i="3"/>
  <c r="V609" i="3"/>
  <c r="V605" i="3"/>
  <c r="V602" i="3"/>
  <c r="V603" i="3"/>
  <c r="V599" i="3"/>
  <c r="V596" i="3"/>
  <c r="V597" i="3"/>
  <c r="V592" i="3"/>
  <c r="V589" i="3"/>
  <c r="V586" i="3"/>
  <c r="V583" i="3"/>
  <c r="V580" i="3"/>
  <c r="V577" i="3"/>
  <c r="V574" i="3"/>
  <c r="V571" i="3"/>
  <c r="V568" i="3"/>
  <c r="V562" i="3"/>
  <c r="V559" i="3"/>
  <c r="V556" i="3"/>
  <c r="V553" i="3"/>
  <c r="V550" i="3"/>
  <c r="V544" i="3"/>
  <c r="V541" i="3"/>
  <c r="V538" i="3"/>
  <c r="V532" i="3"/>
  <c r="V529" i="3"/>
  <c r="V526" i="3"/>
  <c r="V523" i="3"/>
  <c r="V524" i="3"/>
  <c r="V520" i="3"/>
  <c r="V517" i="3"/>
  <c r="V518" i="3"/>
  <c r="V514" i="3"/>
  <c r="V511" i="3"/>
  <c r="V512" i="3"/>
  <c r="V508" i="3"/>
  <c r="V505" i="3"/>
  <c r="V506" i="3"/>
  <c r="V502" i="3"/>
  <c r="V498" i="3"/>
  <c r="V499" i="3"/>
  <c r="V500" i="3"/>
  <c r="V489" i="3"/>
  <c r="V493" i="3"/>
  <c r="V490" i="3"/>
  <c r="V491" i="3"/>
  <c r="V484" i="3"/>
  <c r="V480" i="3"/>
  <c r="V481" i="3"/>
  <c r="V482" i="3"/>
  <c r="V471" i="3"/>
  <c r="V475" i="3"/>
  <c r="V472" i="3"/>
  <c r="V473" i="3"/>
  <c r="V466" i="3"/>
  <c r="V463" i="3"/>
  <c r="V454" i="3"/>
  <c r="V441" i="3"/>
  <c r="V431" i="3"/>
  <c r="V385" i="3"/>
  <c r="V391" i="3"/>
  <c r="V389" i="3"/>
  <c r="V375" i="3"/>
  <c r="V381" i="3"/>
  <c r="V364" i="3"/>
  <c r="V368" i="3"/>
  <c r="V353" i="3"/>
  <c r="V354" i="3"/>
  <c r="V359" i="3"/>
  <c r="V333" i="3"/>
  <c r="V337" i="3"/>
  <c r="V329" i="3"/>
  <c r="V314" i="3"/>
  <c r="V303" i="3"/>
  <c r="V304" i="3"/>
  <c r="V309" i="3"/>
  <c r="V307" i="3"/>
  <c r="V287" i="3"/>
  <c r="V292" i="3"/>
  <c r="V280" i="3"/>
  <c r="V285" i="3"/>
  <c r="V273" i="3"/>
  <c r="V278" i="3"/>
  <c r="V276" i="3"/>
  <c r="V266" i="3"/>
  <c r="V271" i="3"/>
  <c r="V269" i="3"/>
  <c r="V259" i="3"/>
  <c r="V245" i="3"/>
  <c r="V238" i="3"/>
  <c r="V243" i="3"/>
  <c r="V241" i="3"/>
  <c r="V223" i="3"/>
  <c r="V220" i="3"/>
  <c r="V217" i="3"/>
  <c r="V54" i="3"/>
  <c r="V55" i="3"/>
  <c r="V214" i="3"/>
  <c r="V213" i="3"/>
  <c r="V204" i="3"/>
  <c r="V52" i="3"/>
  <c r="V201" i="3"/>
  <c r="V51" i="3"/>
  <c r="V190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90" i="3"/>
  <c r="D781" i="3"/>
  <c r="D770" i="3"/>
  <c r="D765" i="3"/>
  <c r="D737" i="3"/>
  <c r="D732" i="3"/>
  <c r="D727" i="3"/>
  <c r="D673" i="3"/>
  <c r="D695" i="3"/>
  <c r="D685" i="3"/>
  <c r="D680" i="3"/>
  <c r="D681" i="3"/>
  <c r="D676" i="3"/>
  <c r="D670" i="3"/>
  <c r="D667" i="3"/>
  <c r="D661" i="3"/>
  <c r="D655" i="3"/>
  <c r="D649" i="3"/>
  <c r="D635" i="3"/>
  <c r="D632" i="3"/>
  <c r="D633" i="3"/>
  <c r="D629" i="3"/>
  <c r="D626" i="3"/>
  <c r="D627" i="3"/>
  <c r="D623" i="3"/>
  <c r="D620" i="3"/>
  <c r="D621" i="3"/>
  <c r="D617" i="3"/>
  <c r="D614" i="3"/>
  <c r="D615" i="3"/>
  <c r="D611" i="3"/>
  <c r="D608" i="3"/>
  <c r="D609" i="3"/>
  <c r="D605" i="3"/>
  <c r="D602" i="3"/>
  <c r="D603" i="3"/>
  <c r="D599" i="3"/>
  <c r="D596" i="3"/>
  <c r="D597" i="3"/>
  <c r="D592" i="3"/>
  <c r="D589" i="3"/>
  <c r="D586" i="3"/>
  <c r="D583" i="3"/>
  <c r="D580" i="3"/>
  <c r="D577" i="3"/>
  <c r="D574" i="3"/>
  <c r="D571" i="3"/>
  <c r="D568" i="3"/>
  <c r="D565" i="3"/>
  <c r="D562" i="3"/>
  <c r="D559" i="3"/>
  <c r="D556" i="3"/>
  <c r="D553" i="3"/>
  <c r="D550" i="3"/>
  <c r="D547" i="3"/>
  <c r="D544" i="3"/>
  <c r="D538" i="3"/>
  <c r="D535" i="3"/>
  <c r="D532" i="3"/>
  <c r="D529" i="3"/>
  <c r="D526" i="3"/>
  <c r="D523" i="3"/>
  <c r="D524" i="3"/>
  <c r="D520" i="3"/>
  <c r="D517" i="3"/>
  <c r="D518" i="3"/>
  <c r="D514" i="3"/>
  <c r="D511" i="3"/>
  <c r="D512" i="3"/>
  <c r="D508" i="3"/>
  <c r="D505" i="3"/>
  <c r="D506" i="3"/>
  <c r="D502" i="3"/>
  <c r="D498" i="3"/>
  <c r="D499" i="3"/>
  <c r="D500" i="3"/>
  <c r="D493" i="3"/>
  <c r="D489" i="3"/>
  <c r="D490" i="3"/>
  <c r="D491" i="3"/>
  <c r="D480" i="3"/>
  <c r="D481" i="3"/>
  <c r="D482" i="3"/>
  <c r="D471" i="3"/>
  <c r="D475" i="3"/>
  <c r="D472" i="3"/>
  <c r="D473" i="3"/>
  <c r="D466" i="3"/>
  <c r="D462" i="3"/>
  <c r="D463" i="3"/>
  <c r="D464" i="3"/>
  <c r="D457" i="3"/>
  <c r="D453" i="3"/>
  <c r="D454" i="3"/>
  <c r="D455" i="3"/>
  <c r="D441" i="3"/>
  <c r="D431" i="3"/>
  <c r="D370" i="3"/>
  <c r="D353" i="3"/>
  <c r="D354" i="3"/>
  <c r="D359" i="3"/>
  <c r="D357" i="3"/>
  <c r="D343" i="3"/>
  <c r="D344" i="3"/>
  <c r="D349" i="3"/>
  <c r="D347" i="3"/>
  <c r="D333" i="3"/>
  <c r="D339" i="3"/>
  <c r="D337" i="3"/>
  <c r="D324" i="3"/>
  <c r="D314" i="3"/>
  <c r="D303" i="3"/>
  <c r="D304" i="3"/>
  <c r="D309" i="3"/>
  <c r="D307" i="3"/>
  <c r="D294" i="3"/>
  <c r="D287" i="3"/>
  <c r="D280" i="3"/>
  <c r="D273" i="3"/>
  <c r="D278" i="3"/>
  <c r="D276" i="3"/>
  <c r="D266" i="3"/>
  <c r="D271" i="3"/>
  <c r="D269" i="3"/>
  <c r="D259" i="3"/>
  <c r="D264" i="3"/>
  <c r="D262" i="3"/>
  <c r="D252" i="3"/>
  <c r="D257" i="3"/>
  <c r="D255" i="3"/>
  <c r="D245" i="3"/>
  <c r="D250" i="3"/>
  <c r="D248" i="3"/>
  <c r="D238" i="3"/>
  <c r="D243" i="3"/>
  <c r="D241" i="3"/>
  <c r="D236" i="3"/>
  <c r="D223" i="3"/>
  <c r="D220" i="3"/>
  <c r="D217" i="3"/>
  <c r="D54" i="3"/>
  <c r="D55" i="3"/>
  <c r="D214" i="3"/>
  <c r="D204" i="3"/>
  <c r="D52" i="3"/>
  <c r="D201" i="3"/>
  <c r="D51" i="3"/>
  <c r="D190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H73" i="6"/>
  <c r="I73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90" i="3"/>
  <c r="BF781" i="3"/>
  <c r="BF770" i="3"/>
  <c r="BF760" i="3"/>
  <c r="BF755" i="3"/>
  <c r="BF327" i="4"/>
  <c r="BF749" i="3"/>
  <c r="BF743" i="3"/>
  <c r="BF720" i="3"/>
  <c r="BF714" i="3"/>
  <c r="BF708" i="3"/>
  <c r="BF695" i="3"/>
  <c r="BF690" i="3"/>
  <c r="BF685" i="3"/>
  <c r="BF686" i="3"/>
  <c r="BF681" i="3"/>
  <c r="BF661" i="3"/>
  <c r="BF655" i="3"/>
  <c r="BF649" i="3"/>
  <c r="BF74" i="6"/>
  <c r="BF642" i="3"/>
  <c r="BF73" i="6"/>
  <c r="BF640" i="3"/>
  <c r="BF635" i="3"/>
  <c r="BF632" i="3"/>
  <c r="BF633" i="3"/>
  <c r="BF629" i="3"/>
  <c r="BF626" i="3"/>
  <c r="BF627" i="3"/>
  <c r="BF623" i="3"/>
  <c r="BF620" i="3"/>
  <c r="BF621" i="3"/>
  <c r="BF617" i="3"/>
  <c r="BF614" i="3"/>
  <c r="BF615" i="3"/>
  <c r="BF611" i="3"/>
  <c r="BF608" i="3"/>
  <c r="BF609" i="3"/>
  <c r="BF605" i="3"/>
  <c r="BF602" i="3"/>
  <c r="BF603" i="3"/>
  <c r="BF599" i="3"/>
  <c r="BF596" i="3"/>
  <c r="BF597" i="3"/>
  <c r="BF589" i="3"/>
  <c r="BF583" i="3"/>
  <c r="BF580" i="3"/>
  <c r="BF577" i="3"/>
  <c r="BF571" i="3"/>
  <c r="BF568" i="3"/>
  <c r="BF565" i="3"/>
  <c r="BF562" i="3"/>
  <c r="BF559" i="3"/>
  <c r="BF553" i="3"/>
  <c r="BF550" i="3"/>
  <c r="BF547" i="3"/>
  <c r="BF544" i="3"/>
  <c r="BF538" i="3"/>
  <c r="BF535" i="3"/>
  <c r="BF532" i="3"/>
  <c r="BF526" i="3"/>
  <c r="BF523" i="3"/>
  <c r="BF524" i="3"/>
  <c r="BF520" i="3"/>
  <c r="BF517" i="3"/>
  <c r="BF518" i="3"/>
  <c r="BF514" i="3"/>
  <c r="BF508" i="3"/>
  <c r="BF505" i="3"/>
  <c r="BF506" i="3"/>
  <c r="BF502" i="3"/>
  <c r="BF498" i="3"/>
  <c r="BF499" i="3"/>
  <c r="BF500" i="3"/>
  <c r="BF489" i="3"/>
  <c r="BF490" i="3"/>
  <c r="BF491" i="3"/>
  <c r="BF480" i="3"/>
  <c r="BF481" i="3"/>
  <c r="BF471" i="3"/>
  <c r="BF475" i="3"/>
  <c r="BF472" i="3"/>
  <c r="BF473" i="3"/>
  <c r="BF466" i="3"/>
  <c r="BF463" i="3"/>
  <c r="BF464" i="3"/>
  <c r="BF454" i="3"/>
  <c r="BF445" i="3"/>
  <c r="BF441" i="3"/>
  <c r="BF435" i="3"/>
  <c r="BF431" i="3"/>
  <c r="BF375" i="3"/>
  <c r="BF381" i="3"/>
  <c r="BF354" i="3"/>
  <c r="BF343" i="3"/>
  <c r="BF344" i="3"/>
  <c r="BF349" i="3"/>
  <c r="BF347" i="3"/>
  <c r="BF333" i="3"/>
  <c r="BF339" i="3"/>
  <c r="BF337" i="3"/>
  <c r="BF324" i="3"/>
  <c r="BF303" i="3"/>
  <c r="BF309" i="3"/>
  <c r="BF307" i="3"/>
  <c r="BF294" i="3"/>
  <c r="BF287" i="3"/>
  <c r="BF280" i="3"/>
  <c r="BF273" i="3"/>
  <c r="BF278" i="3"/>
  <c r="BF276" i="3"/>
  <c r="BF266" i="3"/>
  <c r="BF271" i="3"/>
  <c r="BF269" i="3"/>
  <c r="BF259" i="3"/>
  <c r="BF252" i="3"/>
  <c r="BF245" i="3"/>
  <c r="BF238" i="3"/>
  <c r="BF243" i="3"/>
  <c r="BF241" i="3"/>
  <c r="BF223" i="3"/>
  <c r="BF220" i="3"/>
  <c r="BF217" i="3"/>
  <c r="BF181" i="3"/>
  <c r="BF54" i="3"/>
  <c r="BF55" i="3"/>
  <c r="BF214" i="3"/>
  <c r="BF213" i="3"/>
  <c r="BF204" i="3"/>
  <c r="BF178" i="3"/>
  <c r="BF52" i="3"/>
  <c r="BF201" i="3"/>
  <c r="BF51" i="3"/>
  <c r="BF190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1" i="3"/>
  <c r="CF351" i="3"/>
  <c r="CJ351" i="3"/>
  <c r="CN351" i="3"/>
  <c r="CR351" i="3"/>
  <c r="DN351" i="3"/>
  <c r="CB351" i="3"/>
  <c r="AN333" i="3"/>
  <c r="CF331" i="3"/>
  <c r="CJ331" i="3"/>
  <c r="CN331" i="3"/>
  <c r="CR331" i="3"/>
  <c r="DN331" i="3"/>
  <c r="CB331" i="3"/>
  <c r="CG321" i="3"/>
  <c r="CK321" i="3"/>
  <c r="CO321" i="3"/>
  <c r="CS321" i="3"/>
  <c r="DN321" i="3"/>
  <c r="CB321" i="3"/>
  <c r="CD311" i="3"/>
  <c r="CH311" i="3"/>
  <c r="CL311" i="3"/>
  <c r="CP311" i="3"/>
  <c r="CT311" i="3"/>
  <c r="DN311" i="3"/>
  <c r="CB311" i="3"/>
  <c r="CE808" i="3"/>
  <c r="CI808" i="3"/>
  <c r="CM808" i="3"/>
  <c r="CQ808" i="3"/>
  <c r="DN808" i="3"/>
  <c r="CB808" i="3"/>
  <c r="CF807" i="3"/>
  <c r="CJ807" i="3"/>
  <c r="CN807" i="3"/>
  <c r="CR807" i="3"/>
  <c r="DN807" i="3"/>
  <c r="CB807" i="3"/>
  <c r="B680" i="3"/>
  <c r="H445" i="7"/>
  <c r="I445" i="7"/>
  <c r="H447" i="7"/>
  <c r="I447" i="7"/>
  <c r="CR581" i="3"/>
  <c r="CN581" i="3"/>
  <c r="CJ581" i="3"/>
  <c r="CF581" i="3"/>
  <c r="CS587" i="3"/>
  <c r="CO587" i="3"/>
  <c r="CK587" i="3"/>
  <c r="CG587" i="3"/>
  <c r="T632" i="3"/>
  <c r="T633" i="3"/>
  <c r="AA633" i="3"/>
  <c r="AC633" i="3"/>
  <c r="AD633" i="3"/>
  <c r="AE633" i="3"/>
  <c r="AF633" i="3"/>
  <c r="AG633" i="3"/>
  <c r="AH633" i="3"/>
  <c r="AI633" i="3"/>
  <c r="AJ633" i="3"/>
  <c r="BJ633" i="3"/>
  <c r="BK633" i="3"/>
  <c r="BL633" i="3"/>
  <c r="BM633" i="3"/>
  <c r="BN633" i="3"/>
  <c r="BO633" i="3"/>
  <c r="BP633" i="3"/>
  <c r="BQ633" i="3"/>
  <c r="BR633" i="3"/>
  <c r="BS633" i="3"/>
  <c r="BT633" i="3"/>
  <c r="CL633" i="3"/>
  <c r="CH633" i="3"/>
  <c r="CP633" i="3"/>
  <c r="CG575" i="3"/>
  <c r="CK575" i="3"/>
  <c r="CO575" i="3"/>
  <c r="CS575" i="3"/>
  <c r="DL539" i="3"/>
  <c r="BZ539" i="3"/>
  <c r="DM539" i="3"/>
  <c r="CA539" i="3"/>
  <c r="DN539" i="3"/>
  <c r="CB539" i="3"/>
  <c r="DO539" i="3"/>
  <c r="CC539" i="3"/>
  <c r="CF539" i="3"/>
  <c r="CJ539" i="3"/>
  <c r="CN539" i="3"/>
  <c r="CR539" i="3"/>
  <c r="T626" i="3"/>
  <c r="T627" i="3"/>
  <c r="AA627" i="3"/>
  <c r="AC627" i="3"/>
  <c r="AD627" i="3"/>
  <c r="AE627" i="3"/>
  <c r="AF627" i="3"/>
  <c r="AG627" i="3"/>
  <c r="AH627" i="3"/>
  <c r="AI627" i="3"/>
  <c r="AJ627" i="3"/>
  <c r="BH627" i="3"/>
  <c r="BJ626" i="3"/>
  <c r="BJ627" i="3"/>
  <c r="BK627" i="3"/>
  <c r="BM627" i="3"/>
  <c r="BN627" i="3"/>
  <c r="BO627" i="3"/>
  <c r="BP627" i="3"/>
  <c r="BQ627" i="3"/>
  <c r="BR627" i="3"/>
  <c r="BS627" i="3"/>
  <c r="BT627" i="3"/>
  <c r="CR627" i="3"/>
  <c r="CN627" i="3"/>
  <c r="CJ627" i="3"/>
  <c r="CF627" i="3"/>
  <c r="AL626" i="3"/>
  <c r="AN626" i="3"/>
  <c r="AN627" i="3"/>
  <c r="AR627" i="3"/>
  <c r="AS627" i="3"/>
  <c r="AU627" i="3"/>
  <c r="AV627" i="3"/>
  <c r="AW627" i="3"/>
  <c r="AX627" i="3"/>
  <c r="AY627" i="3"/>
  <c r="AZ627" i="3"/>
  <c r="BA627" i="3"/>
  <c r="BB627" i="3"/>
  <c r="B626" i="3"/>
  <c r="B627" i="3"/>
  <c r="H627" i="3"/>
  <c r="I627" i="3"/>
  <c r="K627" i="3"/>
  <c r="L627" i="3"/>
  <c r="M627" i="3"/>
  <c r="N627" i="3"/>
  <c r="O627" i="3"/>
  <c r="P627" i="3"/>
  <c r="Q627" i="3"/>
  <c r="R627" i="3"/>
  <c r="T621" i="3"/>
  <c r="AA621" i="3"/>
  <c r="AC621" i="3"/>
  <c r="AD621" i="3"/>
  <c r="AE621" i="3"/>
  <c r="AF621" i="3"/>
  <c r="AG621" i="3"/>
  <c r="AH621" i="3"/>
  <c r="AI621" i="3"/>
  <c r="AJ621" i="3"/>
  <c r="BH621" i="3"/>
  <c r="BJ621" i="3"/>
  <c r="BK621" i="3"/>
  <c r="BM621" i="3"/>
  <c r="BN621" i="3"/>
  <c r="BO621" i="3"/>
  <c r="BP621" i="3"/>
  <c r="BQ621" i="3"/>
  <c r="BR621" i="3"/>
  <c r="BS621" i="3"/>
  <c r="BT621" i="3"/>
  <c r="CP621" i="3"/>
  <c r="CL621" i="3"/>
  <c r="CT621" i="3"/>
  <c r="CD621" i="3"/>
  <c r="AL620" i="3"/>
  <c r="AN620" i="3"/>
  <c r="AN621" i="3"/>
  <c r="AR621" i="3"/>
  <c r="AS621" i="3"/>
  <c r="AU621" i="3"/>
  <c r="AV621" i="3"/>
  <c r="AW621" i="3"/>
  <c r="AX621" i="3"/>
  <c r="AY621" i="3"/>
  <c r="AZ621" i="3"/>
  <c r="BA621" i="3"/>
  <c r="BB621" i="3"/>
  <c r="B620" i="3"/>
  <c r="B621" i="3"/>
  <c r="H621" i="3"/>
  <c r="I621" i="3"/>
  <c r="K621" i="3"/>
  <c r="L621" i="3"/>
  <c r="M621" i="3"/>
  <c r="N621" i="3"/>
  <c r="O621" i="3"/>
  <c r="P621" i="3"/>
  <c r="Q621" i="3"/>
  <c r="R621" i="3"/>
  <c r="T614" i="3"/>
  <c r="T615" i="3"/>
  <c r="AA615" i="3"/>
  <c r="AC615" i="3"/>
  <c r="AD615" i="3"/>
  <c r="AE615" i="3"/>
  <c r="AF615" i="3"/>
  <c r="AG615" i="3"/>
  <c r="AH615" i="3"/>
  <c r="AI615" i="3"/>
  <c r="AJ615" i="3"/>
  <c r="DM615" i="3"/>
  <c r="CA615" i="3"/>
  <c r="BJ615" i="3"/>
  <c r="BK615" i="3"/>
  <c r="BM615" i="3"/>
  <c r="BN615" i="3"/>
  <c r="BO615" i="3"/>
  <c r="BP615" i="3"/>
  <c r="BQ615" i="3"/>
  <c r="BR615" i="3"/>
  <c r="BS615" i="3"/>
  <c r="BT615" i="3"/>
  <c r="CH615" i="3"/>
  <c r="CT615" i="3"/>
  <c r="CL615" i="3"/>
  <c r="CD615" i="3"/>
  <c r="DO615" i="3"/>
  <c r="CC615" i="3"/>
  <c r="AL614" i="3"/>
  <c r="AN614" i="3"/>
  <c r="AN615" i="3"/>
  <c r="AR615" i="3"/>
  <c r="AS615" i="3"/>
  <c r="AU615" i="3"/>
  <c r="AV615" i="3"/>
  <c r="AW615" i="3"/>
  <c r="AX615" i="3"/>
  <c r="AY615" i="3"/>
  <c r="AZ615" i="3"/>
  <c r="BA615" i="3"/>
  <c r="BB615" i="3"/>
  <c r="B614" i="3"/>
  <c r="B615" i="3"/>
  <c r="H615" i="3"/>
  <c r="I615" i="3"/>
  <c r="K615" i="3"/>
  <c r="L615" i="3"/>
  <c r="M615" i="3"/>
  <c r="N615" i="3"/>
  <c r="O615" i="3"/>
  <c r="P615" i="3"/>
  <c r="Q615" i="3"/>
  <c r="R615" i="3"/>
  <c r="T608" i="3"/>
  <c r="T609" i="3"/>
  <c r="AA609" i="3"/>
  <c r="AC609" i="3"/>
  <c r="AD609" i="3"/>
  <c r="AE609" i="3"/>
  <c r="AF609" i="3"/>
  <c r="AG609" i="3"/>
  <c r="AH609" i="3"/>
  <c r="AI609" i="3"/>
  <c r="AJ609" i="3"/>
  <c r="BH609" i="3"/>
  <c r="BJ609" i="3"/>
  <c r="BK608" i="3"/>
  <c r="BK609" i="3"/>
  <c r="BM609" i="3"/>
  <c r="BN609" i="3"/>
  <c r="BO609" i="3"/>
  <c r="BP609" i="3"/>
  <c r="BQ609" i="3"/>
  <c r="BR609" i="3"/>
  <c r="BS609" i="3"/>
  <c r="BT609" i="3"/>
  <c r="CL609" i="3"/>
  <c r="CT609" i="3"/>
  <c r="CD609" i="3"/>
  <c r="BJ608" i="3"/>
  <c r="AL608" i="3"/>
  <c r="AL609" i="3"/>
  <c r="AN608" i="3"/>
  <c r="AN609" i="3"/>
  <c r="AR609" i="3"/>
  <c r="AS609" i="3"/>
  <c r="AU609" i="3"/>
  <c r="AV609" i="3"/>
  <c r="AW609" i="3"/>
  <c r="AX609" i="3"/>
  <c r="AY609" i="3"/>
  <c r="AZ609" i="3"/>
  <c r="BA609" i="3"/>
  <c r="BB609" i="3"/>
  <c r="B608" i="3"/>
  <c r="B609" i="3"/>
  <c r="H609" i="3"/>
  <c r="I609" i="3"/>
  <c r="K609" i="3"/>
  <c r="L609" i="3"/>
  <c r="M609" i="3"/>
  <c r="N609" i="3"/>
  <c r="O609" i="3"/>
  <c r="P609" i="3"/>
  <c r="Q609" i="3"/>
  <c r="R609" i="3"/>
  <c r="DL609" i="3"/>
  <c r="BZ609" i="3"/>
  <c r="T602" i="3"/>
  <c r="T603" i="3"/>
  <c r="AA602" i="3"/>
  <c r="AA603" i="3"/>
  <c r="AC603" i="3"/>
  <c r="AD603" i="3"/>
  <c r="AE603" i="3"/>
  <c r="AF603" i="3"/>
  <c r="AG603" i="3"/>
  <c r="AH603" i="3"/>
  <c r="AI603" i="3"/>
  <c r="AJ603" i="3"/>
  <c r="BH603" i="3"/>
  <c r="BJ602" i="3"/>
  <c r="BJ603" i="3"/>
  <c r="BK603" i="3"/>
  <c r="BM603" i="3"/>
  <c r="BN603" i="3"/>
  <c r="BO603" i="3"/>
  <c r="BP603" i="3"/>
  <c r="BQ603" i="3"/>
  <c r="BR603" i="3"/>
  <c r="BS603" i="3"/>
  <c r="BT603" i="3"/>
  <c r="CH603" i="3"/>
  <c r="CL603" i="3"/>
  <c r="CT603" i="3"/>
  <c r="CD603" i="3"/>
  <c r="AL602" i="3"/>
  <c r="AL603" i="3"/>
  <c r="AN602" i="3"/>
  <c r="AN603" i="3"/>
  <c r="AR602" i="3"/>
  <c r="AR603" i="3"/>
  <c r="AS603" i="3"/>
  <c r="AU603" i="3"/>
  <c r="AV603" i="3"/>
  <c r="AW603" i="3"/>
  <c r="AX603" i="3"/>
  <c r="AY603" i="3"/>
  <c r="AZ603" i="3"/>
  <c r="BA603" i="3"/>
  <c r="BB603" i="3"/>
  <c r="B602" i="3"/>
  <c r="B603" i="3"/>
  <c r="H603" i="3"/>
  <c r="I602" i="3"/>
  <c r="I603" i="3"/>
  <c r="K603" i="3"/>
  <c r="L603" i="3"/>
  <c r="M603" i="3"/>
  <c r="N603" i="3"/>
  <c r="O603" i="3"/>
  <c r="P603" i="3"/>
  <c r="Q603" i="3"/>
  <c r="R603" i="3"/>
  <c r="T596" i="3"/>
  <c r="T597" i="3"/>
  <c r="AA596" i="3"/>
  <c r="AA597" i="3"/>
  <c r="AC597" i="3"/>
  <c r="AD597" i="3"/>
  <c r="AE597" i="3"/>
  <c r="AF597" i="3"/>
  <c r="AG597" i="3"/>
  <c r="AH597" i="3"/>
  <c r="AI597" i="3"/>
  <c r="AJ597" i="3"/>
  <c r="BJ597" i="3"/>
  <c r="BK596" i="3"/>
  <c r="BK597" i="3"/>
  <c r="BM597" i="3"/>
  <c r="BN597" i="3"/>
  <c r="BO597" i="3"/>
  <c r="BP597" i="3"/>
  <c r="BQ597" i="3"/>
  <c r="BR597" i="3"/>
  <c r="BS597" i="3"/>
  <c r="BT597" i="3"/>
  <c r="AL596" i="3"/>
  <c r="AL597" i="3"/>
  <c r="AN596" i="3"/>
  <c r="AN597" i="3"/>
  <c r="AR596" i="3"/>
  <c r="AR597" i="3"/>
  <c r="AS596" i="3"/>
  <c r="AS597" i="3"/>
  <c r="AU597" i="3"/>
  <c r="AV597" i="3"/>
  <c r="AW597" i="3"/>
  <c r="AX597" i="3"/>
  <c r="AY597" i="3"/>
  <c r="AZ597" i="3"/>
  <c r="BA597" i="3"/>
  <c r="BB597" i="3"/>
  <c r="DN597" i="3"/>
  <c r="CB597" i="3"/>
  <c r="B596" i="3"/>
  <c r="B597" i="3"/>
  <c r="H597" i="3"/>
  <c r="I597" i="3"/>
  <c r="K597" i="3"/>
  <c r="L597" i="3"/>
  <c r="M597" i="3"/>
  <c r="N597" i="3"/>
  <c r="O597" i="3"/>
  <c r="P597" i="3"/>
  <c r="Q597" i="3"/>
  <c r="R597" i="3"/>
  <c r="DL597" i="3"/>
  <c r="BZ597" i="3"/>
  <c r="T589" i="3"/>
  <c r="CQ590" i="3"/>
  <c r="CI590" i="3"/>
  <c r="CM590" i="3"/>
  <c r="CE590" i="3"/>
  <c r="BJ589" i="3"/>
  <c r="BK589" i="3"/>
  <c r="AL589" i="3"/>
  <c r="AN589" i="3"/>
  <c r="B589" i="3"/>
  <c r="DL590" i="3"/>
  <c r="BZ590" i="3"/>
  <c r="T583" i="3"/>
  <c r="CS584" i="3"/>
  <c r="CG584" i="3"/>
  <c r="CO584" i="3"/>
  <c r="BJ583" i="3"/>
  <c r="BK583" i="3"/>
  <c r="DN584" i="3"/>
  <c r="CB584" i="3"/>
  <c r="B583" i="3"/>
  <c r="DL584" i="3"/>
  <c r="BZ584" i="3"/>
  <c r="T577" i="3"/>
  <c r="CM578" i="3"/>
  <c r="CE578" i="3"/>
  <c r="DO578" i="3"/>
  <c r="CC578" i="3"/>
  <c r="AN577" i="3"/>
  <c r="AR577" i="3"/>
  <c r="AS577" i="3"/>
  <c r="DN578" i="3"/>
  <c r="CB578" i="3"/>
  <c r="DM578" i="3"/>
  <c r="CA578" i="3"/>
  <c r="B577" i="3"/>
  <c r="T571" i="3"/>
  <c r="DM572" i="3"/>
  <c r="CA572" i="3"/>
  <c r="CK572" i="3"/>
  <c r="AL571" i="3"/>
  <c r="AN571" i="3"/>
  <c r="B571" i="3"/>
  <c r="T565" i="3"/>
  <c r="AN565" i="3"/>
  <c r="T559" i="3"/>
  <c r="CR560" i="3"/>
  <c r="CN560" i="3"/>
  <c r="CJ560" i="3"/>
  <c r="CF560" i="3"/>
  <c r="AN559" i="3"/>
  <c r="DL560" i="3"/>
  <c r="BZ560" i="3"/>
  <c r="T553" i="3"/>
  <c r="AA553" i="3"/>
  <c r="CS554" i="3"/>
  <c r="CO554" i="3"/>
  <c r="CK554" i="3"/>
  <c r="AL553" i="3"/>
  <c r="AN553" i="3"/>
  <c r="AR553" i="3"/>
  <c r="DN554" i="3"/>
  <c r="CB554" i="3"/>
  <c r="B553" i="3"/>
  <c r="T547" i="3"/>
  <c r="AN547" i="3"/>
  <c r="AR547" i="3"/>
  <c r="DN548" i="3"/>
  <c r="CB548" i="3"/>
  <c r="B547" i="3"/>
  <c r="I547" i="3"/>
  <c r="T541" i="3"/>
  <c r="AR541" i="3"/>
  <c r="T535" i="3"/>
  <c r="AL535" i="3"/>
  <c r="AN535" i="3"/>
  <c r="AR535" i="3"/>
  <c r="DN536" i="3"/>
  <c r="CB536" i="3"/>
  <c r="B535" i="3"/>
  <c r="I535" i="3"/>
  <c r="T529" i="3"/>
  <c r="CQ530" i="3"/>
  <c r="CS530" i="3"/>
  <c r="CO530" i="3"/>
  <c r="CM530" i="3"/>
  <c r="CK530" i="3"/>
  <c r="CI530" i="3"/>
  <c r="CG530" i="3"/>
  <c r="CE530" i="3"/>
  <c r="BK529" i="3"/>
  <c r="DO530" i="3"/>
  <c r="CC530" i="3"/>
  <c r="AL529" i="3"/>
  <c r="AR529" i="3"/>
  <c r="AS529" i="3"/>
  <c r="DN530" i="3"/>
  <c r="CB530" i="3"/>
  <c r="DM530" i="3"/>
  <c r="CA530" i="3"/>
  <c r="I529" i="3"/>
  <c r="T523" i="3"/>
  <c r="T524" i="3"/>
  <c r="AA524" i="3"/>
  <c r="AC524" i="3"/>
  <c r="AD524" i="3"/>
  <c r="AE524" i="3"/>
  <c r="AF524" i="3"/>
  <c r="AG524" i="3"/>
  <c r="AH524" i="3"/>
  <c r="AI524" i="3"/>
  <c r="AJ524" i="3"/>
  <c r="BJ523" i="3"/>
  <c r="BJ524" i="3"/>
  <c r="BK523" i="3"/>
  <c r="BK524" i="3"/>
  <c r="BM524" i="3"/>
  <c r="BN524" i="3"/>
  <c r="BO524" i="3"/>
  <c r="BP524" i="3"/>
  <c r="BQ524" i="3"/>
  <c r="BR524" i="3"/>
  <c r="BS524" i="3"/>
  <c r="BT524" i="3"/>
  <c r="AL523" i="3"/>
  <c r="AL524" i="3"/>
  <c r="AN523" i="3"/>
  <c r="AN524" i="3"/>
  <c r="AR523" i="3"/>
  <c r="AR524" i="3"/>
  <c r="AS523" i="3"/>
  <c r="AS524" i="3"/>
  <c r="AU524" i="3"/>
  <c r="AV524" i="3"/>
  <c r="AW524" i="3"/>
  <c r="AX524" i="3"/>
  <c r="AY524" i="3"/>
  <c r="AZ524" i="3"/>
  <c r="BA524" i="3"/>
  <c r="BB524" i="3"/>
  <c r="B523" i="3"/>
  <c r="B524" i="3"/>
  <c r="H524" i="3"/>
  <c r="I523" i="3"/>
  <c r="I524" i="3"/>
  <c r="K524" i="3"/>
  <c r="L524" i="3"/>
  <c r="M524" i="3"/>
  <c r="N524" i="3"/>
  <c r="O524" i="3"/>
  <c r="P524" i="3"/>
  <c r="Q524" i="3"/>
  <c r="R524" i="3"/>
  <c r="DL524" i="3"/>
  <c r="BZ52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J464" i="3"/>
  <c r="BK464" i="3"/>
  <c r="BM464" i="3"/>
  <c r="BN464" i="3"/>
  <c r="BO464" i="3"/>
  <c r="BP464" i="3"/>
  <c r="BQ464" i="3"/>
  <c r="BR464" i="3"/>
  <c r="BS464" i="3"/>
  <c r="BT464" i="3"/>
  <c r="CS464" i="3"/>
  <c r="CQ464" i="3"/>
  <c r="CI464" i="3"/>
  <c r="BO462" i="3"/>
  <c r="BP462" i="3"/>
  <c r="BQ462" i="3"/>
  <c r="BR462" i="3"/>
  <c r="BS462" i="3"/>
  <c r="BT462" i="3"/>
  <c r="DO464" i="3"/>
  <c r="CC464" i="3"/>
  <c r="AL462" i="3"/>
  <c r="AL463" i="3"/>
  <c r="AL464" i="3"/>
  <c r="AN462" i="3"/>
  <c r="AN463" i="3"/>
  <c r="AN464" i="3"/>
  <c r="AR462" i="3"/>
  <c r="AR463" i="3"/>
  <c r="AR464" i="3"/>
  <c r="AS462" i="3"/>
  <c r="AS463" i="3"/>
  <c r="AS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B462" i="3"/>
  <c r="B463" i="3"/>
  <c r="B464" i="3"/>
  <c r="H462" i="3"/>
  <c r="H464" i="3"/>
  <c r="I462" i="3"/>
  <c r="I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T471" i="3"/>
  <c r="T472" i="3"/>
  <c r="T473" i="3"/>
  <c r="AA471" i="3"/>
  <c r="AA472" i="3"/>
  <c r="AA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J471" i="3"/>
  <c r="BJ472" i="3"/>
  <c r="BJ473" i="3"/>
  <c r="BK471" i="3"/>
  <c r="BK472" i="3"/>
  <c r="BK473" i="3"/>
  <c r="BM473" i="3"/>
  <c r="BN473" i="3"/>
  <c r="BO473" i="3"/>
  <c r="BP473" i="3"/>
  <c r="BQ473" i="3"/>
  <c r="BR473" i="3"/>
  <c r="BS473" i="3"/>
  <c r="BT473" i="3"/>
  <c r="CQ473" i="3"/>
  <c r="CM473" i="3"/>
  <c r="CE473" i="3"/>
  <c r="BM471" i="3"/>
  <c r="BN471" i="3"/>
  <c r="BO471" i="3"/>
  <c r="BP471" i="3"/>
  <c r="BQ471" i="3"/>
  <c r="BR471" i="3"/>
  <c r="BS471" i="3"/>
  <c r="BT471" i="3"/>
  <c r="DO473" i="3"/>
  <c r="CC473" i="3"/>
  <c r="AL471" i="3"/>
  <c r="AL472" i="3"/>
  <c r="AL473" i="3"/>
  <c r="AN471" i="3"/>
  <c r="AN472" i="3"/>
  <c r="AN473" i="3"/>
  <c r="AR471" i="3"/>
  <c r="AR472" i="3"/>
  <c r="AR473" i="3"/>
  <c r="AS471" i="3"/>
  <c r="AS472" i="3"/>
  <c r="AS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B471" i="3"/>
  <c r="B472" i="3"/>
  <c r="B473" i="3"/>
  <c r="H471" i="3"/>
  <c r="H473" i="3"/>
  <c r="I471" i="3"/>
  <c r="I472" i="3"/>
  <c r="I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DL473" i="3"/>
  <c r="BZ473" i="3"/>
  <c r="T480" i="3"/>
  <c r="T481" i="3"/>
  <c r="T482" i="3"/>
  <c r="AA480" i="3"/>
  <c r="AA481" i="3"/>
  <c r="AA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J482" i="3"/>
  <c r="BK482" i="3"/>
  <c r="BM482" i="3"/>
  <c r="BN482" i="3"/>
  <c r="BO482" i="3"/>
  <c r="BP482" i="3"/>
  <c r="BQ482" i="3"/>
  <c r="BR482" i="3"/>
  <c r="BS482" i="3"/>
  <c r="BT482" i="3"/>
  <c r="CT482" i="3"/>
  <c r="CR482" i="3"/>
  <c r="CP482" i="3"/>
  <c r="CN482" i="3"/>
  <c r="CL482" i="3"/>
  <c r="CJ482" i="3"/>
  <c r="CH482" i="3"/>
  <c r="CF482" i="3"/>
  <c r="CD482" i="3"/>
  <c r="BJ480" i="3"/>
  <c r="BK480" i="3"/>
  <c r="BM480" i="3"/>
  <c r="BN480" i="3"/>
  <c r="BO480" i="3"/>
  <c r="BP480" i="3"/>
  <c r="BQ480" i="3"/>
  <c r="BR480" i="3"/>
  <c r="BS480" i="3"/>
  <c r="BT480" i="3"/>
  <c r="AL480" i="3"/>
  <c r="AL481" i="3"/>
  <c r="AL482" i="3"/>
  <c r="AN480" i="3"/>
  <c r="AN481" i="3"/>
  <c r="AN482" i="3"/>
  <c r="AR480" i="3"/>
  <c r="AR482" i="3"/>
  <c r="AS480" i="3"/>
  <c r="AS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B480" i="3"/>
  <c r="B481" i="3"/>
  <c r="B482" i="3"/>
  <c r="H480" i="3"/>
  <c r="H482" i="3"/>
  <c r="I480" i="3"/>
  <c r="I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DL482" i="3"/>
  <c r="BZ482" i="3"/>
  <c r="T489" i="3"/>
  <c r="T490" i="3"/>
  <c r="T491" i="3"/>
  <c r="AA489" i="3"/>
  <c r="AA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J491" i="3"/>
  <c r="BK491" i="3"/>
  <c r="BM491" i="3"/>
  <c r="BN491" i="3"/>
  <c r="BO491" i="3"/>
  <c r="BP491" i="3"/>
  <c r="BQ491" i="3"/>
  <c r="BR491" i="3"/>
  <c r="BS491" i="3"/>
  <c r="BT491" i="3"/>
  <c r="CS491" i="3"/>
  <c r="CQ491" i="3"/>
  <c r="CI491" i="3"/>
  <c r="BJ489" i="3"/>
  <c r="BK489" i="3"/>
  <c r="BM489" i="3"/>
  <c r="BN489" i="3"/>
  <c r="BO489" i="3"/>
  <c r="BP489" i="3"/>
  <c r="BQ489" i="3"/>
  <c r="BR489" i="3"/>
  <c r="BS489" i="3"/>
  <c r="BT489" i="3"/>
  <c r="DO491" i="3"/>
  <c r="CC491" i="3"/>
  <c r="AL489" i="3"/>
  <c r="AL490" i="3"/>
  <c r="AL491" i="3"/>
  <c r="AN489" i="3"/>
  <c r="AN490" i="3"/>
  <c r="AN491" i="3"/>
  <c r="AR489" i="3"/>
  <c r="AR491" i="3"/>
  <c r="AS489" i="3"/>
  <c r="AS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B489" i="3"/>
  <c r="B490" i="3"/>
  <c r="B491" i="3"/>
  <c r="H489" i="3"/>
  <c r="H491" i="3"/>
  <c r="I489" i="3"/>
  <c r="I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DL491" i="3"/>
  <c r="BZ491" i="3"/>
  <c r="T498" i="3"/>
  <c r="T499" i="3"/>
  <c r="T500" i="3"/>
  <c r="AA498" i="3"/>
  <c r="AA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J498" i="3"/>
  <c r="BJ499" i="3"/>
  <c r="BJ500" i="3"/>
  <c r="BK498" i="3"/>
  <c r="BK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DO500" i="3"/>
  <c r="CC500" i="3"/>
  <c r="AL498" i="3"/>
  <c r="AL499" i="3"/>
  <c r="AL500" i="3"/>
  <c r="AN498" i="3"/>
  <c r="AN499" i="3"/>
  <c r="AN500" i="3"/>
  <c r="AR498" i="3"/>
  <c r="AR499" i="3"/>
  <c r="AR500" i="3"/>
  <c r="AS498" i="3"/>
  <c r="AS499" i="3"/>
  <c r="AS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B498" i="3"/>
  <c r="B499" i="3"/>
  <c r="B500" i="3"/>
  <c r="H498" i="3"/>
  <c r="H500" i="3"/>
  <c r="I498" i="3"/>
  <c r="I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DL500" i="3"/>
  <c r="BZ500" i="3"/>
  <c r="T505" i="3"/>
  <c r="T506" i="3"/>
  <c r="AA506" i="3"/>
  <c r="AC506" i="3"/>
  <c r="AD506" i="3"/>
  <c r="AE506" i="3"/>
  <c r="AF506" i="3"/>
  <c r="AG506" i="3"/>
  <c r="AH506" i="3"/>
  <c r="AI506" i="3"/>
  <c r="AJ506" i="3"/>
  <c r="BJ506" i="3"/>
  <c r="BK506" i="3"/>
  <c r="BM506" i="3"/>
  <c r="BN506" i="3"/>
  <c r="BO506" i="3"/>
  <c r="BP506" i="3"/>
  <c r="BQ506" i="3"/>
  <c r="BR506" i="3"/>
  <c r="BS506" i="3"/>
  <c r="BT506" i="3"/>
  <c r="CT506" i="3"/>
  <c r="CR506" i="3"/>
  <c r="CN506" i="3"/>
  <c r="CJ506" i="3"/>
  <c r="CF506" i="3"/>
  <c r="DO506" i="3"/>
  <c r="CC506" i="3"/>
  <c r="AL505" i="3"/>
  <c r="AL506" i="3"/>
  <c r="AN505" i="3"/>
  <c r="AN506" i="3"/>
  <c r="AR505" i="3"/>
  <c r="AR506" i="3"/>
  <c r="AS505" i="3"/>
  <c r="AS506" i="3"/>
  <c r="AW506" i="3"/>
  <c r="AX506" i="3"/>
  <c r="AY506" i="3"/>
  <c r="AZ506" i="3"/>
  <c r="BA506" i="3"/>
  <c r="BB506" i="3"/>
  <c r="DN506" i="3"/>
  <c r="CB506" i="3"/>
  <c r="B505" i="3"/>
  <c r="B506" i="3"/>
  <c r="H506" i="3"/>
  <c r="I506" i="3"/>
  <c r="K506" i="3"/>
  <c r="L506" i="3"/>
  <c r="M506" i="3"/>
  <c r="N506" i="3"/>
  <c r="O506" i="3"/>
  <c r="P506" i="3"/>
  <c r="Q506" i="3"/>
  <c r="R506" i="3"/>
  <c r="DL506" i="3"/>
  <c r="BZ506" i="3"/>
  <c r="T511" i="3"/>
  <c r="T512" i="3"/>
  <c r="AA511" i="3"/>
  <c r="AA512" i="3"/>
  <c r="AC512" i="3"/>
  <c r="AD512" i="3"/>
  <c r="AE512" i="3"/>
  <c r="AF512" i="3"/>
  <c r="AG512" i="3"/>
  <c r="AH512" i="3"/>
  <c r="AI512" i="3"/>
  <c r="AJ512" i="3"/>
  <c r="BH512" i="3"/>
  <c r="BK511" i="3"/>
  <c r="BK512" i="3"/>
  <c r="BM512" i="3"/>
  <c r="BN512" i="3"/>
  <c r="BO512" i="3"/>
  <c r="BP512" i="3"/>
  <c r="BQ512" i="3"/>
  <c r="BR512" i="3"/>
  <c r="BS512" i="3"/>
  <c r="BT512" i="3"/>
  <c r="CQ512" i="3"/>
  <c r="CS512" i="3"/>
  <c r="CO512" i="3"/>
  <c r="CK512" i="3"/>
  <c r="CG512" i="3"/>
  <c r="AL511" i="3"/>
  <c r="AL512" i="3"/>
  <c r="AN511" i="3"/>
  <c r="AN512" i="3"/>
  <c r="AR511" i="3"/>
  <c r="AR512" i="3"/>
  <c r="AS511" i="3"/>
  <c r="AS512" i="3"/>
  <c r="AU512" i="3"/>
  <c r="AV512" i="3"/>
  <c r="AW512" i="3"/>
  <c r="AX512" i="3"/>
  <c r="AY512" i="3"/>
  <c r="AZ512" i="3"/>
  <c r="BA512" i="3"/>
  <c r="BB512" i="3"/>
  <c r="DN512" i="3"/>
  <c r="CB512" i="3"/>
  <c r="B511" i="3"/>
  <c r="B512" i="3"/>
  <c r="H511" i="3"/>
  <c r="H512" i="3"/>
  <c r="I511" i="3"/>
  <c r="I512" i="3"/>
  <c r="K512" i="3"/>
  <c r="L512" i="3"/>
  <c r="M512" i="3"/>
  <c r="N512" i="3"/>
  <c r="O512" i="3"/>
  <c r="P512" i="3"/>
  <c r="Q512" i="3"/>
  <c r="R512" i="3"/>
  <c r="DL512" i="3"/>
  <c r="BZ512" i="3"/>
  <c r="A1024" i="3"/>
  <c r="A1026" i="3"/>
  <c r="A1022" i="3"/>
  <c r="A695" i="3"/>
  <c r="A639" i="3"/>
  <c r="A614" i="3"/>
  <c r="A589" i="3"/>
  <c r="A565" i="3"/>
  <c r="A541" i="3"/>
  <c r="A517" i="3"/>
  <c r="A490" i="3"/>
  <c r="H1" i="5"/>
  <c r="A85" i="5"/>
  <c r="A37" i="5"/>
  <c r="A83" i="5"/>
  <c r="A55" i="5"/>
  <c r="A370" i="3"/>
  <c r="A329" i="3"/>
  <c r="A292" i="3"/>
  <c r="A264" i="3"/>
  <c r="A233" i="3"/>
  <c r="A696" i="3"/>
  <c r="A676" i="3"/>
  <c r="A664" i="3"/>
  <c r="A640" i="3"/>
  <c r="A615" i="3"/>
  <c r="A590" i="3"/>
  <c r="A566" i="3"/>
  <c r="A542" i="3"/>
  <c r="A518" i="3"/>
  <c r="A491" i="3"/>
  <c r="A455" i="3"/>
  <c r="A386" i="3"/>
  <c r="A344" i="3"/>
  <c r="A304" i="3"/>
  <c r="A273" i="3"/>
  <c r="A245" i="3"/>
  <c r="A32" i="5"/>
  <c r="A78" i="5"/>
  <c r="A89" i="3"/>
  <c r="A180" i="3"/>
  <c r="J595" i="7"/>
  <c r="K595" i="7"/>
  <c r="H595" i="7"/>
  <c r="D588" i="7"/>
  <c r="I588" i="7"/>
  <c r="I587" i="7"/>
  <c r="D582" i="7"/>
  <c r="I582" i="7"/>
  <c r="D576" i="7"/>
  <c r="I576" i="7"/>
  <c r="J576" i="7"/>
  <c r="I575" i="7"/>
  <c r="D540" i="7"/>
  <c r="I540" i="7"/>
  <c r="J540" i="7"/>
  <c r="K540" i="7"/>
  <c r="H540" i="7"/>
  <c r="I534" i="7"/>
  <c r="K534" i="7"/>
  <c r="I528" i="7"/>
  <c r="K528" i="7"/>
  <c r="D522" i="7"/>
  <c r="I522" i="7"/>
  <c r="D516" i="7"/>
  <c r="I516" i="7"/>
  <c r="K516" i="7"/>
  <c r="J516" i="7"/>
  <c r="H516" i="7"/>
  <c r="D510" i="7"/>
  <c r="I510" i="7"/>
  <c r="D504" i="7"/>
  <c r="I504" i="7"/>
  <c r="J504" i="7"/>
  <c r="K504" i="7"/>
  <c r="H504" i="7"/>
  <c r="D495" i="7"/>
  <c r="D497" i="7"/>
  <c r="I497" i="7"/>
  <c r="J497" i="7"/>
  <c r="K497" i="7"/>
  <c r="H497" i="7"/>
  <c r="D486" i="7"/>
  <c r="D488" i="7"/>
  <c r="I488" i="7"/>
  <c r="J488" i="7"/>
  <c r="K488" i="7"/>
  <c r="H488" i="7"/>
  <c r="D477" i="7"/>
  <c r="D479" i="7"/>
  <c r="I479" i="7"/>
  <c r="D468" i="7"/>
  <c r="D470" i="7"/>
  <c r="I470" i="7"/>
  <c r="J470" i="7"/>
  <c r="K470" i="7"/>
  <c r="H470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T577" i="3"/>
  <c r="BS577" i="3"/>
  <c r="BR577" i="3"/>
  <c r="BQ577" i="3"/>
  <c r="BP577" i="3"/>
  <c r="BO577" i="3"/>
  <c r="BN577" i="3"/>
  <c r="BM577" i="3"/>
  <c r="BK577" i="3"/>
  <c r="BJ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AA577" i="3"/>
  <c r="H577" i="3"/>
  <c r="I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S583" i="3"/>
  <c r="AR583" i="3"/>
  <c r="AJ583" i="3"/>
  <c r="AI583" i="3"/>
  <c r="AH583" i="3"/>
  <c r="AG583" i="3"/>
  <c r="AF583" i="3"/>
  <c r="AE583" i="3"/>
  <c r="AD583" i="3"/>
  <c r="AC583" i="3"/>
  <c r="AA583" i="3"/>
  <c r="H583" i="3"/>
  <c r="I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S589" i="3"/>
  <c r="AR589" i="3"/>
  <c r="AJ589" i="3"/>
  <c r="AI589" i="3"/>
  <c r="AH589" i="3"/>
  <c r="AG589" i="3"/>
  <c r="AF589" i="3"/>
  <c r="AE589" i="3"/>
  <c r="AD589" i="3"/>
  <c r="AC589" i="3"/>
  <c r="AA589" i="3"/>
  <c r="H589" i="3"/>
  <c r="I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K632" i="3"/>
  <c r="BJ632" i="3"/>
  <c r="BB632" i="3"/>
  <c r="BA632" i="3"/>
  <c r="AZ632" i="3"/>
  <c r="AY632" i="3"/>
  <c r="AX632" i="3"/>
  <c r="AW632" i="3"/>
  <c r="AV632" i="3"/>
  <c r="AU632" i="3"/>
  <c r="AS632" i="3"/>
  <c r="AR632" i="3"/>
  <c r="AN632" i="3"/>
  <c r="AL632" i="3"/>
  <c r="AJ632" i="3"/>
  <c r="AI632" i="3"/>
  <c r="AH632" i="3"/>
  <c r="AG632" i="3"/>
  <c r="AF632" i="3"/>
  <c r="AE632" i="3"/>
  <c r="AD632" i="3"/>
  <c r="AC632" i="3"/>
  <c r="AA632" i="3"/>
  <c r="BY626" i="3"/>
  <c r="BX626" i="3"/>
  <c r="BW626" i="3"/>
  <c r="BV626" i="3"/>
  <c r="AA626" i="3"/>
  <c r="AC626" i="3"/>
  <c r="AD626" i="3"/>
  <c r="AE626" i="3"/>
  <c r="AF626" i="3"/>
  <c r="AG626" i="3"/>
  <c r="AH626" i="3"/>
  <c r="AI626" i="3"/>
  <c r="AJ626" i="3"/>
  <c r="BK626" i="3"/>
  <c r="BM626" i="3"/>
  <c r="BN626" i="3"/>
  <c r="BO626" i="3"/>
  <c r="BP626" i="3"/>
  <c r="BQ626" i="3"/>
  <c r="BR626" i="3"/>
  <c r="BS626" i="3"/>
  <c r="BT626" i="3"/>
  <c r="CG626" i="3"/>
  <c r="CD626" i="3"/>
  <c r="CF626" i="3"/>
  <c r="CJ626" i="3"/>
  <c r="BB626" i="3"/>
  <c r="BA626" i="3"/>
  <c r="AZ626" i="3"/>
  <c r="AY626" i="3"/>
  <c r="AX626" i="3"/>
  <c r="AW626" i="3"/>
  <c r="AV626" i="3"/>
  <c r="AU626" i="3"/>
  <c r="AS626" i="3"/>
  <c r="AR626" i="3"/>
  <c r="H626" i="3"/>
  <c r="I626" i="3"/>
  <c r="K626" i="3"/>
  <c r="L626" i="3"/>
  <c r="M626" i="3"/>
  <c r="N626" i="3"/>
  <c r="O626" i="3"/>
  <c r="P626" i="3"/>
  <c r="Q626" i="3"/>
  <c r="R626" i="3"/>
  <c r="H632" i="3"/>
  <c r="I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K602" i="3"/>
  <c r="BB602" i="3"/>
  <c r="BA602" i="3"/>
  <c r="AZ602" i="3"/>
  <c r="AY602" i="3"/>
  <c r="AX602" i="3"/>
  <c r="AW602" i="3"/>
  <c r="AV602" i="3"/>
  <c r="AU602" i="3"/>
  <c r="AS602" i="3"/>
  <c r="AJ602" i="3"/>
  <c r="AI602" i="3"/>
  <c r="AH602" i="3"/>
  <c r="AG602" i="3"/>
  <c r="AF602" i="3"/>
  <c r="AE602" i="3"/>
  <c r="AD602" i="3"/>
  <c r="AC602" i="3"/>
  <c r="H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I608" i="3"/>
  <c r="H608" i="3"/>
  <c r="AJ608" i="3"/>
  <c r="AI608" i="3"/>
  <c r="AH608" i="3"/>
  <c r="AG608" i="3"/>
  <c r="AF608" i="3"/>
  <c r="AE608" i="3"/>
  <c r="AD608" i="3"/>
  <c r="AC608" i="3"/>
  <c r="AA608" i="3"/>
  <c r="BB608" i="3"/>
  <c r="BA608" i="3"/>
  <c r="AZ608" i="3"/>
  <c r="AY608" i="3"/>
  <c r="AX608" i="3"/>
  <c r="AW608" i="3"/>
  <c r="AV608" i="3"/>
  <c r="AU608" i="3"/>
  <c r="AS608" i="3"/>
  <c r="AR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K614" i="3"/>
  <c r="BJ614" i="3"/>
  <c r="BB614" i="3"/>
  <c r="BA614" i="3"/>
  <c r="AZ614" i="3"/>
  <c r="AY614" i="3"/>
  <c r="AX614" i="3"/>
  <c r="AW614" i="3"/>
  <c r="AV614" i="3"/>
  <c r="AU614" i="3"/>
  <c r="AS614" i="3"/>
  <c r="AR614" i="3"/>
  <c r="AJ614" i="3"/>
  <c r="AI614" i="3"/>
  <c r="AH614" i="3"/>
  <c r="AG614" i="3"/>
  <c r="AF614" i="3"/>
  <c r="AE614" i="3"/>
  <c r="AD614" i="3"/>
  <c r="AC614" i="3"/>
  <c r="AA614" i="3"/>
  <c r="H614" i="3"/>
  <c r="I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K620" i="3"/>
  <c r="BJ620" i="3"/>
  <c r="BB620" i="3"/>
  <c r="BA620" i="3"/>
  <c r="AZ620" i="3"/>
  <c r="AY620" i="3"/>
  <c r="AX620" i="3"/>
  <c r="AW620" i="3"/>
  <c r="AV620" i="3"/>
  <c r="AU620" i="3"/>
  <c r="AS620" i="3"/>
  <c r="AR620" i="3"/>
  <c r="AJ620" i="3"/>
  <c r="AI620" i="3"/>
  <c r="AH620" i="3"/>
  <c r="AG620" i="3"/>
  <c r="AF620" i="3"/>
  <c r="AE620" i="3"/>
  <c r="AD620" i="3"/>
  <c r="AC620" i="3"/>
  <c r="AA620" i="3"/>
  <c r="H620" i="3"/>
  <c r="I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K553" i="3"/>
  <c r="BJ553" i="3"/>
  <c r="BB553" i="3"/>
  <c r="BA553" i="3"/>
  <c r="AZ553" i="3"/>
  <c r="AY553" i="3"/>
  <c r="AX553" i="3"/>
  <c r="AW553" i="3"/>
  <c r="AV553" i="3"/>
  <c r="AU553" i="3"/>
  <c r="AS553" i="3"/>
  <c r="AJ553" i="3"/>
  <c r="AI553" i="3"/>
  <c r="AH553" i="3"/>
  <c r="AG553" i="3"/>
  <c r="AF553" i="3"/>
  <c r="AE553" i="3"/>
  <c r="AD553" i="3"/>
  <c r="AC553" i="3"/>
  <c r="H553" i="3"/>
  <c r="I553" i="3"/>
  <c r="K553" i="3"/>
  <c r="L553" i="3"/>
  <c r="M553" i="3"/>
  <c r="N553" i="3"/>
  <c r="O553" i="3"/>
  <c r="P553" i="3"/>
  <c r="Q553" i="3"/>
  <c r="R553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S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K505" i="3"/>
  <c r="BJ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AA505" i="3"/>
  <c r="H505" i="3"/>
  <c r="I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K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AA499" i="3"/>
  <c r="H499" i="3"/>
  <c r="I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K490" i="3"/>
  <c r="BJ490" i="3"/>
  <c r="BB490" i="3"/>
  <c r="BA490" i="3"/>
  <c r="AZ490" i="3"/>
  <c r="AY490" i="3"/>
  <c r="AX490" i="3"/>
  <c r="AW490" i="3"/>
  <c r="AV490" i="3"/>
  <c r="AU490" i="3"/>
  <c r="AS490" i="3"/>
  <c r="AR490" i="3"/>
  <c r="AJ490" i="3"/>
  <c r="AI490" i="3"/>
  <c r="AH490" i="3"/>
  <c r="AG490" i="3"/>
  <c r="AF490" i="3"/>
  <c r="AE490" i="3"/>
  <c r="AD490" i="3"/>
  <c r="AC490" i="3"/>
  <c r="AA490" i="3"/>
  <c r="H490" i="3"/>
  <c r="I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K481" i="3"/>
  <c r="BJ481" i="3"/>
  <c r="BB481" i="3"/>
  <c r="BA481" i="3"/>
  <c r="AZ481" i="3"/>
  <c r="AY481" i="3"/>
  <c r="AX481" i="3"/>
  <c r="AW481" i="3"/>
  <c r="AV481" i="3"/>
  <c r="AU481" i="3"/>
  <c r="AS481" i="3"/>
  <c r="AR481" i="3"/>
  <c r="AJ481" i="3"/>
  <c r="AI481" i="3"/>
  <c r="AH481" i="3"/>
  <c r="AG481" i="3"/>
  <c r="AF481" i="3"/>
  <c r="AE481" i="3"/>
  <c r="AD481" i="3"/>
  <c r="AC481" i="3"/>
  <c r="H481" i="3"/>
  <c r="I481" i="3"/>
  <c r="K481" i="3"/>
  <c r="L481" i="3"/>
  <c r="M481" i="3"/>
  <c r="N481" i="3"/>
  <c r="O481" i="3"/>
  <c r="P481" i="3"/>
  <c r="Q481" i="3"/>
  <c r="R481" i="3"/>
  <c r="E688" i="7"/>
  <c r="J688" i="7"/>
  <c r="J691" i="7"/>
  <c r="J896" i="7"/>
  <c r="E662" i="7"/>
  <c r="E664" i="7"/>
  <c r="E857" i="7"/>
  <c r="E658" i="7"/>
  <c r="J658" i="7"/>
  <c r="J661" i="7"/>
  <c r="J856" i="7"/>
  <c r="E652" i="7"/>
  <c r="E653" i="7"/>
  <c r="E654" i="7"/>
  <c r="P1" i="7"/>
  <c r="E655" i="7"/>
  <c r="E855" i="7"/>
  <c r="E646" i="7"/>
  <c r="J646" i="7"/>
  <c r="E647" i="7"/>
  <c r="J647" i="7"/>
  <c r="E648" i="7"/>
  <c r="J645" i="7"/>
  <c r="J649" i="7"/>
  <c r="J854" i="7"/>
  <c r="BX16" i="5"/>
  <c r="BX23" i="5"/>
  <c r="BX30" i="5"/>
  <c r="BX37" i="5"/>
  <c r="BX44" i="5"/>
  <c r="BX46" i="5"/>
  <c r="BX447" i="3"/>
  <c r="E447" i="7"/>
  <c r="E852" i="7"/>
  <c r="BX50" i="5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2" i="7"/>
  <c r="E343" i="7"/>
  <c r="E345" i="7"/>
  <c r="E348" i="7"/>
  <c r="E349" i="7"/>
  <c r="E8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2" i="7"/>
  <c r="E303" i="7"/>
  <c r="E305" i="7"/>
  <c r="E308" i="7"/>
  <c r="E304" i="7"/>
  <c r="E309" i="7"/>
  <c r="E841" i="7"/>
  <c r="J300" i="7"/>
  <c r="J303" i="7"/>
  <c r="J305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67" i="7"/>
  <c r="E270" i="7"/>
  <c r="BX266" i="3"/>
  <c r="E266" i="7"/>
  <c r="E271" i="7"/>
  <c r="E836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39" i="7"/>
  <c r="E242" i="7"/>
  <c r="E243" i="7"/>
  <c r="E832" i="7"/>
  <c r="J239" i="7"/>
  <c r="J243" i="7"/>
  <c r="J832" i="7"/>
  <c r="BX181" i="3"/>
  <c r="E181" i="7"/>
  <c r="E182" i="7"/>
  <c r="E183" i="7"/>
  <c r="BX178" i="3"/>
  <c r="E178" i="7"/>
  <c r="E179" i="7"/>
  <c r="E180" i="7"/>
  <c r="E176" i="7"/>
  <c r="E177" i="7"/>
  <c r="J183" i="7"/>
  <c r="J180" i="7"/>
  <c r="J177" i="7"/>
  <c r="J828" i="7"/>
  <c r="E150" i="7"/>
  <c r="E151" i="7"/>
  <c r="E159" i="7"/>
  <c r="E160" i="7"/>
  <c r="E167" i="7"/>
  <c r="E152" i="7"/>
  <c r="J152" i="7"/>
  <c r="E161" i="7"/>
  <c r="J161" i="7"/>
  <c r="E169" i="7"/>
  <c r="J169" i="7"/>
  <c r="J173" i="7"/>
  <c r="J827" i="7"/>
  <c r="E122" i="7"/>
  <c r="E123" i="7"/>
  <c r="E131" i="7"/>
  <c r="E132" i="7"/>
  <c r="E139" i="7"/>
  <c r="E124" i="7"/>
  <c r="J124" i="7"/>
  <c r="E133" i="7"/>
  <c r="J133" i="7"/>
  <c r="E141" i="7"/>
  <c r="J141" i="7"/>
  <c r="J145" i="7"/>
  <c r="J825" i="7"/>
  <c r="J144" i="7"/>
  <c r="J824" i="7"/>
  <c r="BX93" i="3"/>
  <c r="E93" i="7"/>
  <c r="E95" i="7"/>
  <c r="E96" i="7"/>
  <c r="E103" i="7"/>
  <c r="E104" i="7"/>
  <c r="E111" i="7"/>
  <c r="E97" i="7"/>
  <c r="J97" i="7"/>
  <c r="E105" i="7"/>
  <c r="J105" i="7"/>
  <c r="E113" i="7"/>
  <c r="J113" i="7"/>
  <c r="E68" i="7"/>
  <c r="E69" i="7"/>
  <c r="E76" i="7"/>
  <c r="E77" i="7"/>
  <c r="E84" i="7"/>
  <c r="E89" i="7"/>
  <c r="E820" i="7"/>
  <c r="E90" i="7"/>
  <c r="E821" i="7"/>
  <c r="E70" i="7"/>
  <c r="J70" i="7"/>
  <c r="E78" i="7"/>
  <c r="J78" i="7"/>
  <c r="E86" i="7"/>
  <c r="J86" i="7"/>
  <c r="J90" i="7"/>
  <c r="J821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90" i="7"/>
  <c r="K821" i="7"/>
  <c r="C68" i="7"/>
  <c r="C69" i="7"/>
  <c r="C76" i="7"/>
  <c r="C77" i="7"/>
  <c r="C84" i="7"/>
  <c r="C89" i="7"/>
  <c r="C820" i="7"/>
  <c r="D68" i="7"/>
  <c r="D69" i="7"/>
  <c r="D76" i="7"/>
  <c r="D77" i="7"/>
  <c r="D84" i="7"/>
  <c r="C70" i="7"/>
  <c r="H70" i="7"/>
  <c r="C78" i="7"/>
  <c r="H78" i="7"/>
  <c r="C86" i="7"/>
  <c r="H86" i="7"/>
  <c r="D70" i="7"/>
  <c r="I70" i="7"/>
  <c r="D78" i="7"/>
  <c r="I78" i="7"/>
  <c r="D86" i="7"/>
  <c r="I86" i="7"/>
  <c r="C90" i="7"/>
  <c r="C821" i="7"/>
  <c r="BY93" i="3"/>
  <c r="F93" i="7"/>
  <c r="F95" i="7"/>
  <c r="F96" i="7"/>
  <c r="F103" i="7"/>
  <c r="F104" i="7"/>
  <c r="F111" i="7"/>
  <c r="F117" i="7"/>
  <c r="F116" i="7"/>
  <c r="F822" i="7"/>
  <c r="F97" i="7"/>
  <c r="K97" i="7"/>
  <c r="F105" i="7"/>
  <c r="K105" i="7"/>
  <c r="F113" i="7"/>
  <c r="K113" i="7"/>
  <c r="K116" i="7"/>
  <c r="K822" i="7"/>
  <c r="BW93" i="3"/>
  <c r="D93" i="7"/>
  <c r="D95" i="7"/>
  <c r="D96" i="7"/>
  <c r="D103" i="7"/>
  <c r="D104" i="7"/>
  <c r="D111" i="7"/>
  <c r="D97" i="7"/>
  <c r="I97" i="7"/>
  <c r="D105" i="7"/>
  <c r="I105" i="7"/>
  <c r="D113" i="7"/>
  <c r="I113" i="7"/>
  <c r="C95" i="7"/>
  <c r="C96" i="7"/>
  <c r="C103" i="7"/>
  <c r="C104" i="7"/>
  <c r="C111" i="7"/>
  <c r="C117" i="7"/>
  <c r="C823" i="7"/>
  <c r="C116" i="7"/>
  <c r="C822" i="7"/>
  <c r="C97" i="7"/>
  <c r="H97" i="7"/>
  <c r="C105" i="7"/>
  <c r="H105" i="7"/>
  <c r="C113" i="7"/>
  <c r="H113" i="7"/>
  <c r="H117" i="7"/>
  <c r="H823" i="7"/>
  <c r="H116" i="7"/>
  <c r="H822" i="7"/>
  <c r="F823" i="7"/>
  <c r="F122" i="7"/>
  <c r="F123" i="7"/>
  <c r="F131" i="7"/>
  <c r="F132" i="7"/>
  <c r="F139" i="7"/>
  <c r="F124" i="7"/>
  <c r="K124" i="7"/>
  <c r="F133" i="7"/>
  <c r="K133" i="7"/>
  <c r="F141" i="7"/>
  <c r="K141" i="7"/>
  <c r="C122" i="7"/>
  <c r="C123" i="7"/>
  <c r="C131" i="7"/>
  <c r="C132" i="7"/>
  <c r="C139" i="7"/>
  <c r="C145" i="7"/>
  <c r="C825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24" i="7"/>
  <c r="I124" i="7"/>
  <c r="D133" i="7"/>
  <c r="I133" i="7"/>
  <c r="D141" i="7"/>
  <c r="I141" i="7"/>
  <c r="I145" i="7"/>
  <c r="I825" i="7"/>
  <c r="K145" i="7"/>
  <c r="K825" i="7"/>
  <c r="F150" i="7"/>
  <c r="F151" i="7"/>
  <c r="F159" i="7"/>
  <c r="F160" i="7"/>
  <c r="F167" i="7"/>
  <c r="F173" i="7"/>
  <c r="F827" i="7"/>
  <c r="F152" i="7"/>
  <c r="K152" i="7"/>
  <c r="F161" i="7"/>
  <c r="K161" i="7"/>
  <c r="F169" i="7"/>
  <c r="K169" i="7"/>
  <c r="K173" i="7"/>
  <c r="K827" i="7"/>
  <c r="C150" i="7"/>
  <c r="C151" i="7"/>
  <c r="C159" i="7"/>
  <c r="C160" i="7"/>
  <c r="C167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52" i="7"/>
  <c r="I152" i="7"/>
  <c r="D161" i="7"/>
  <c r="I161" i="7"/>
  <c r="D169" i="7"/>
  <c r="I169" i="7"/>
  <c r="BY181" i="3"/>
  <c r="F181" i="7"/>
  <c r="F182" i="7"/>
  <c r="BY178" i="3"/>
  <c r="F178" i="7"/>
  <c r="F179" i="7"/>
  <c r="F180" i="7"/>
  <c r="F176" i="7"/>
  <c r="F177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79" i="7"/>
  <c r="BV178" i="3"/>
  <c r="C178" i="7"/>
  <c r="C180" i="7"/>
  <c r="C176" i="7"/>
  <c r="C177" i="7"/>
  <c r="H180" i="7"/>
  <c r="H177" i="7"/>
  <c r="H183" i="7"/>
  <c r="H828" i="7"/>
  <c r="I180" i="7"/>
  <c r="I177" i="7"/>
  <c r="I183" i="7"/>
  <c r="I828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BY238" i="3"/>
  <c r="F238" i="7"/>
  <c r="F237" i="7"/>
  <c r="F239" i="7"/>
  <c r="F242" i="7"/>
  <c r="F243" i="7"/>
  <c r="F832" i="7"/>
  <c r="K239" i="7"/>
  <c r="K243" i="7"/>
  <c r="K832" i="7"/>
  <c r="BV238" i="3"/>
  <c r="C238" i="7"/>
  <c r="C237" i="7"/>
  <c r="C239" i="7"/>
  <c r="C242" i="7"/>
  <c r="C243" i="7"/>
  <c r="C832" i="7"/>
  <c r="BW238" i="3"/>
  <c r="D238" i="7"/>
  <c r="D237" i="7"/>
  <c r="D239" i="7"/>
  <c r="D242" i="7"/>
  <c r="D243" i="7"/>
  <c r="D832" i="7"/>
  <c r="H239" i="7"/>
  <c r="H243" i="7"/>
  <c r="I239" i="7"/>
  <c r="I243" i="7"/>
  <c r="I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F265" i="7"/>
  <c r="F267" i="7"/>
  <c r="F270" i="7"/>
  <c r="BY266" i="3"/>
  <c r="F266" i="7"/>
  <c r="F271" i="7"/>
  <c r="F836" i="7"/>
  <c r="K267" i="7"/>
  <c r="K271" i="7"/>
  <c r="K836" i="7"/>
  <c r="C265" i="7"/>
  <c r="C267" i="7"/>
  <c r="C270" i="7"/>
  <c r="BV266" i="3"/>
  <c r="C266" i="7"/>
  <c r="C271" i="7"/>
  <c r="C836" i="7"/>
  <c r="D265" i="7"/>
  <c r="D267" i="7"/>
  <c r="D270" i="7"/>
  <c r="BW266" i="3"/>
  <c r="D266" i="7"/>
  <c r="D271" i="7"/>
  <c r="D836" i="7"/>
  <c r="H267" i="7"/>
  <c r="H271" i="7"/>
  <c r="H836" i="7"/>
  <c r="I267" i="7"/>
  <c r="I271" i="7"/>
  <c r="I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F300" i="7"/>
  <c r="F302" i="7"/>
  <c r="F303" i="7"/>
  <c r="F305" i="7"/>
  <c r="F308" i="7"/>
  <c r="F304" i="7"/>
  <c r="F309" i="7"/>
  <c r="F841" i="7"/>
  <c r="K300" i="7"/>
  <c r="K303" i="7"/>
  <c r="K305" i="7"/>
  <c r="K309" i="7"/>
  <c r="K841" i="7"/>
  <c r="C300" i="7"/>
  <c r="C302" i="7"/>
  <c r="C303" i="7"/>
  <c r="C305" i="7"/>
  <c r="C308" i="7"/>
  <c r="C304" i="7"/>
  <c r="C309" i="7"/>
  <c r="C841" i="7"/>
  <c r="D300" i="7"/>
  <c r="D302" i="7"/>
  <c r="D303" i="7"/>
  <c r="D305" i="7"/>
  <c r="D308" i="7"/>
  <c r="D304" i="7"/>
  <c r="D309" i="7"/>
  <c r="D841" i="7"/>
  <c r="H300" i="7"/>
  <c r="H303" i="7"/>
  <c r="H305" i="7"/>
  <c r="H309" i="7"/>
  <c r="H841" i="7"/>
  <c r="I300" i="7"/>
  <c r="I303" i="7"/>
  <c r="I305" i="7"/>
  <c r="I309" i="7"/>
  <c r="I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F330" i="7"/>
  <c r="F332" i="7"/>
  <c r="F333" i="7"/>
  <c r="F334" i="7"/>
  <c r="F335" i="7"/>
  <c r="F338" i="7"/>
  <c r="F339" i="7"/>
  <c r="F844" i="7"/>
  <c r="K335" i="7"/>
  <c r="K339" i="7"/>
  <c r="K844" i="7"/>
  <c r="C330" i="7"/>
  <c r="C333" i="7"/>
  <c r="C339" i="7"/>
  <c r="C844" i="7"/>
  <c r="D330" i="7"/>
  <c r="D332" i="7"/>
  <c r="D333" i="7"/>
  <c r="D334" i="7"/>
  <c r="D335" i="7"/>
  <c r="D338" i="7"/>
  <c r="D339" i="7"/>
  <c r="D844" i="7"/>
  <c r="C335" i="7"/>
  <c r="H335" i="7"/>
  <c r="H339" i="7"/>
  <c r="H844" i="7"/>
  <c r="I335" i="7"/>
  <c r="I339" i="7"/>
  <c r="I844" i="7"/>
  <c r="F340" i="7"/>
  <c r="F342" i="7"/>
  <c r="F343" i="7"/>
  <c r="F345" i="7"/>
  <c r="F348" i="7"/>
  <c r="F349" i="7"/>
  <c r="F845" i="7"/>
  <c r="K345" i="7"/>
  <c r="K349" i="7"/>
  <c r="K845" i="7"/>
  <c r="C340" i="7"/>
  <c r="C342" i="7"/>
  <c r="C343" i="7"/>
  <c r="C345" i="7"/>
  <c r="C348" i="7"/>
  <c r="C349" i="7"/>
  <c r="C845" i="7"/>
  <c r="D340" i="7"/>
  <c r="D342" i="7"/>
  <c r="D343" i="7"/>
  <c r="D345" i="7"/>
  <c r="D348" i="7"/>
  <c r="D349" i="7"/>
  <c r="D845" i="7"/>
  <c r="H345" i="7"/>
  <c r="H349" i="7"/>
  <c r="H845" i="7"/>
  <c r="I345" i="7"/>
  <c r="I349" i="7"/>
  <c r="I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F361" i="7"/>
  <c r="F364" i="7"/>
  <c r="F370" i="7"/>
  <c r="F847" i="7"/>
  <c r="F366" i="7"/>
  <c r="K366" i="7"/>
  <c r="K370" i="7"/>
  <c r="K847" i="7"/>
  <c r="C361" i="7"/>
  <c r="C363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F372" i="7"/>
  <c r="F375" i="7"/>
  <c r="F381" i="7"/>
  <c r="F848" i="7"/>
  <c r="F377" i="7"/>
  <c r="K377" i="7"/>
  <c r="K381" i="7"/>
  <c r="K848" i="7"/>
  <c r="C372" i="7"/>
  <c r="C374" i="7"/>
  <c r="C375" i="7"/>
  <c r="C377" i="7"/>
  <c r="C380" i="7"/>
  <c r="C381" i="7"/>
  <c r="C848" i="7"/>
  <c r="D372" i="7"/>
  <c r="D375" i="7"/>
  <c r="D381" i="7"/>
  <c r="D848" i="7"/>
  <c r="H377" i="7"/>
  <c r="H381" i="7"/>
  <c r="H848" i="7"/>
  <c r="D377" i="7"/>
  <c r="I377" i="7"/>
  <c r="I381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BY55" i="5"/>
  <c r="BY62" i="5"/>
  <c r="BY69" i="5"/>
  <c r="BY76" i="5"/>
  <c r="BY83" i="5"/>
  <c r="BY85" i="5"/>
  <c r="BY437" i="3"/>
  <c r="F437" i="7"/>
  <c r="F851" i="7"/>
  <c r="BV50" i="5"/>
  <c r="BV55" i="5"/>
  <c r="BV62" i="5"/>
  <c r="BV69" i="5"/>
  <c r="BV76" i="5"/>
  <c r="BV83" i="5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BY46" i="5"/>
  <c r="BY447" i="3"/>
  <c r="F447" i="7"/>
  <c r="H852" i="7"/>
  <c r="I852" i="7"/>
  <c r="BV16" i="5"/>
  <c r="BV23" i="5"/>
  <c r="BV30" i="5"/>
  <c r="BV37" i="5"/>
  <c r="BV44" i="5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F646" i="7"/>
  <c r="C646" i="7"/>
  <c r="C647" i="7"/>
  <c r="C645" i="7"/>
  <c r="C648" i="7"/>
  <c r="C649" i="7"/>
  <c r="C854" i="7"/>
  <c r="D646" i="7"/>
  <c r="I646" i="7"/>
  <c r="D647" i="7"/>
  <c r="D648" i="7"/>
  <c r="D645" i="7"/>
  <c r="D649" i="7"/>
  <c r="D854" i="7"/>
  <c r="H646" i="7"/>
  <c r="H647" i="7"/>
  <c r="H645" i="7"/>
  <c r="H649" i="7"/>
  <c r="H854" i="7"/>
  <c r="I647" i="7"/>
  <c r="I645" i="7"/>
  <c r="I649" i="7"/>
  <c r="I854" i="7"/>
  <c r="F652" i="7"/>
  <c r="F655" i="7"/>
  <c r="F855" i="7"/>
  <c r="K652" i="7"/>
  <c r="K655" i="7"/>
  <c r="K855" i="7"/>
  <c r="C652" i="7"/>
  <c r="H652" i="7"/>
  <c r="C653" i="7"/>
  <c r="C654" i="7"/>
  <c r="C655" i="7"/>
  <c r="C855" i="7"/>
  <c r="D652" i="7"/>
  <c r="D653" i="7"/>
  <c r="D654" i="7"/>
  <c r="D655" i="7"/>
  <c r="D855" i="7"/>
  <c r="H653" i="7"/>
  <c r="H651" i="7"/>
  <c r="H655" i="7"/>
  <c r="H855" i="7"/>
  <c r="I652" i="7"/>
  <c r="I653" i="7"/>
  <c r="I651" i="7"/>
  <c r="I655" i="7"/>
  <c r="I855" i="7"/>
  <c r="F658" i="7"/>
  <c r="C658" i="7"/>
  <c r="C659" i="7"/>
  <c r="C660" i="7"/>
  <c r="C661" i="7"/>
  <c r="C856" i="7"/>
  <c r="D658" i="7"/>
  <c r="D659" i="7"/>
  <c r="D660" i="7"/>
  <c r="D661" i="7"/>
  <c r="D856" i="7"/>
  <c r="H658" i="7"/>
  <c r="H659" i="7"/>
  <c r="H657" i="7"/>
  <c r="H661" i="7"/>
  <c r="H856" i="7"/>
  <c r="I658" i="7"/>
  <c r="I659" i="7"/>
  <c r="I657" i="7"/>
  <c r="I661" i="7"/>
  <c r="I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F688" i="7"/>
  <c r="BV690" i="3"/>
  <c r="C690" i="7"/>
  <c r="C688" i="7"/>
  <c r="C691" i="7"/>
  <c r="C896" i="7"/>
  <c r="BW690" i="3"/>
  <c r="D690" i="7"/>
  <c r="D688" i="7"/>
  <c r="I688" i="7"/>
  <c r="D691" i="7"/>
  <c r="D896" i="7"/>
  <c r="H688" i="7"/>
  <c r="H691" i="7"/>
  <c r="H896" i="7"/>
  <c r="I691" i="7"/>
  <c r="I89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657" i="7"/>
  <c r="D651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BY690" i="3"/>
  <c r="BX690" i="3"/>
  <c r="BT690" i="3"/>
  <c r="BS690" i="3"/>
  <c r="BR690" i="3"/>
  <c r="BQ690" i="3"/>
  <c r="BP690" i="3"/>
  <c r="BO690" i="3"/>
  <c r="BN690" i="3"/>
  <c r="BM690" i="3"/>
  <c r="BK690" i="3"/>
  <c r="BJ690" i="3"/>
  <c r="BB690" i="3"/>
  <c r="BA690" i="3"/>
  <c r="AZ690" i="3"/>
  <c r="AY690" i="3"/>
  <c r="AX690" i="3"/>
  <c r="AW690" i="3"/>
  <c r="AV690" i="3"/>
  <c r="AU690" i="3"/>
  <c r="AS690" i="3"/>
  <c r="AR690" i="3"/>
  <c r="AN690" i="3"/>
  <c r="AL690" i="3"/>
  <c r="AJ690" i="3"/>
  <c r="AI690" i="3"/>
  <c r="AH690" i="3"/>
  <c r="AG690" i="3"/>
  <c r="AF690" i="3"/>
  <c r="AE690" i="3"/>
  <c r="AD690" i="3"/>
  <c r="AC690" i="3"/>
  <c r="AA690" i="3"/>
  <c r="Z690" i="3"/>
  <c r="T690" i="3"/>
  <c r="BS695" i="3"/>
  <c r="BR695" i="3"/>
  <c r="BQ695" i="3"/>
  <c r="BP695" i="3"/>
  <c r="BO695" i="3"/>
  <c r="BN695" i="3"/>
  <c r="BM695" i="3"/>
  <c r="BK695" i="3"/>
  <c r="BJ695" i="3"/>
  <c r="BB695" i="3"/>
  <c r="BA695" i="3"/>
  <c r="AZ695" i="3"/>
  <c r="AY695" i="3"/>
  <c r="AX695" i="3"/>
  <c r="AW695" i="3"/>
  <c r="AV695" i="3"/>
  <c r="AU695" i="3"/>
  <c r="AS695" i="3"/>
  <c r="AR695" i="3"/>
  <c r="AN695" i="3"/>
  <c r="AJ695" i="3"/>
  <c r="AI695" i="3"/>
  <c r="AH695" i="3"/>
  <c r="AG695" i="3"/>
  <c r="AF695" i="3"/>
  <c r="AE695" i="3"/>
  <c r="AD695" i="3"/>
  <c r="AC695" i="3"/>
  <c r="AA695" i="3"/>
  <c r="Z695" i="3"/>
  <c r="T695" i="3"/>
  <c r="R695" i="3"/>
  <c r="Q695" i="3"/>
  <c r="P695" i="3"/>
  <c r="O695" i="3"/>
  <c r="N695" i="3"/>
  <c r="M695" i="3"/>
  <c r="L695" i="3"/>
  <c r="K695" i="3"/>
  <c r="I695" i="3"/>
  <c r="H695" i="3"/>
  <c r="B695" i="3"/>
  <c r="R690" i="3"/>
  <c r="Q690" i="3"/>
  <c r="P690" i="3"/>
  <c r="O690" i="3"/>
  <c r="N690" i="3"/>
  <c r="M690" i="3"/>
  <c r="L690" i="3"/>
  <c r="K690" i="3"/>
  <c r="I690" i="3"/>
  <c r="H690" i="3"/>
  <c r="B690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N685" i="3"/>
  <c r="M685" i="3"/>
  <c r="L685" i="3"/>
  <c r="K685" i="3"/>
  <c r="I685" i="3"/>
  <c r="H685" i="3"/>
  <c r="B685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K661" i="3"/>
  <c r="BJ661" i="3"/>
  <c r="BB661" i="3"/>
  <c r="BA661" i="3"/>
  <c r="AZ661" i="3"/>
  <c r="AY661" i="3"/>
  <c r="AX661" i="3"/>
  <c r="AW661" i="3"/>
  <c r="AV661" i="3"/>
  <c r="AU661" i="3"/>
  <c r="AJ661" i="3"/>
  <c r="AI661" i="3"/>
  <c r="AH661" i="3"/>
  <c r="AG661" i="3"/>
  <c r="AF661" i="3"/>
  <c r="AE661" i="3"/>
  <c r="AD661" i="3"/>
  <c r="AC661" i="3"/>
  <c r="AA661" i="3"/>
  <c r="T661" i="3"/>
  <c r="R661" i="3"/>
  <c r="Q661" i="3"/>
  <c r="P661" i="3"/>
  <c r="O661" i="3"/>
  <c r="N661" i="3"/>
  <c r="M661" i="3"/>
  <c r="L661" i="3"/>
  <c r="K661" i="3"/>
  <c r="H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K655" i="3"/>
  <c r="BJ655" i="3"/>
  <c r="BB655" i="3"/>
  <c r="BA655" i="3"/>
  <c r="AZ655" i="3"/>
  <c r="AY655" i="3"/>
  <c r="AX655" i="3"/>
  <c r="AW655" i="3"/>
  <c r="AV655" i="3"/>
  <c r="AU655" i="3"/>
  <c r="AJ655" i="3"/>
  <c r="AI655" i="3"/>
  <c r="AH655" i="3"/>
  <c r="AG655" i="3"/>
  <c r="AF655" i="3"/>
  <c r="AE655" i="3"/>
  <c r="AD655" i="3"/>
  <c r="AC655" i="3"/>
  <c r="AA655" i="3"/>
  <c r="T655" i="3"/>
  <c r="R655" i="3"/>
  <c r="Q655" i="3"/>
  <c r="P655" i="3"/>
  <c r="O655" i="3"/>
  <c r="N655" i="3"/>
  <c r="M655" i="3"/>
  <c r="L655" i="3"/>
  <c r="K655" i="3"/>
  <c r="I655" i="3"/>
  <c r="H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K649" i="3"/>
  <c r="BJ649" i="3"/>
  <c r="BB649" i="3"/>
  <c r="BA649" i="3"/>
  <c r="AZ649" i="3"/>
  <c r="AY649" i="3"/>
  <c r="AX649" i="3"/>
  <c r="AW649" i="3"/>
  <c r="AV649" i="3"/>
  <c r="AU649" i="3"/>
  <c r="AJ649" i="3"/>
  <c r="AI649" i="3"/>
  <c r="AH649" i="3"/>
  <c r="AG649" i="3"/>
  <c r="AF649" i="3"/>
  <c r="AE649" i="3"/>
  <c r="AD649" i="3"/>
  <c r="AC649" i="3"/>
  <c r="AA649" i="3"/>
  <c r="T649" i="3"/>
  <c r="R649" i="3"/>
  <c r="Q649" i="3"/>
  <c r="P649" i="3"/>
  <c r="O649" i="3"/>
  <c r="N649" i="3"/>
  <c r="M649" i="3"/>
  <c r="L649" i="3"/>
  <c r="K649" i="3"/>
  <c r="I649" i="3"/>
  <c r="H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J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I596" i="3"/>
  <c r="H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K571" i="3"/>
  <c r="BJ571" i="3"/>
  <c r="BB571" i="3"/>
  <c r="BA571" i="3"/>
  <c r="AZ571" i="3"/>
  <c r="AY571" i="3"/>
  <c r="AX571" i="3"/>
  <c r="AW571" i="3"/>
  <c r="AV571" i="3"/>
  <c r="AU571" i="3"/>
  <c r="AS571" i="3"/>
  <c r="AR571" i="3"/>
  <c r="AJ571" i="3"/>
  <c r="AI571" i="3"/>
  <c r="AH571" i="3"/>
  <c r="AG571" i="3"/>
  <c r="AF571" i="3"/>
  <c r="AE571" i="3"/>
  <c r="AD571" i="3"/>
  <c r="AC571" i="3"/>
  <c r="AA571" i="3"/>
  <c r="H571" i="3"/>
  <c r="I571" i="3"/>
  <c r="K571" i="3"/>
  <c r="L571" i="3"/>
  <c r="M571" i="3"/>
  <c r="N571" i="3"/>
  <c r="O571" i="3"/>
  <c r="P571" i="3"/>
  <c r="Q571" i="3"/>
  <c r="R571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AA565" i="3"/>
  <c r="H565" i="3"/>
  <c r="I565" i="3"/>
  <c r="K565" i="3"/>
  <c r="L565" i="3"/>
  <c r="M565" i="3"/>
  <c r="N565" i="3"/>
  <c r="O565" i="3"/>
  <c r="P565" i="3"/>
  <c r="Q565" i="3"/>
  <c r="R565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AA559" i="3"/>
  <c r="H559" i="3"/>
  <c r="I559" i="3"/>
  <c r="K559" i="3"/>
  <c r="L559" i="3"/>
  <c r="M559" i="3"/>
  <c r="N559" i="3"/>
  <c r="O559" i="3"/>
  <c r="P559" i="3"/>
  <c r="Q559" i="3"/>
  <c r="R559" i="3"/>
  <c r="BT541" i="3"/>
  <c r="BS541" i="3"/>
  <c r="BR541" i="3"/>
  <c r="BQ541" i="3"/>
  <c r="BP541" i="3"/>
  <c r="BO541" i="3"/>
  <c r="BN541" i="3"/>
  <c r="BM541" i="3"/>
  <c r="BJ541" i="3"/>
  <c r="BB541" i="3"/>
  <c r="BA541" i="3"/>
  <c r="AZ541" i="3"/>
  <c r="AY541" i="3"/>
  <c r="AX541" i="3"/>
  <c r="AW541" i="3"/>
  <c r="AV541" i="3"/>
  <c r="AU541" i="3"/>
  <c r="AS541" i="3"/>
  <c r="AJ541" i="3"/>
  <c r="AI541" i="3"/>
  <c r="AH541" i="3"/>
  <c r="AG541" i="3"/>
  <c r="AF541" i="3"/>
  <c r="AE541" i="3"/>
  <c r="AD541" i="3"/>
  <c r="AC541" i="3"/>
  <c r="AA541" i="3"/>
  <c r="H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K535" i="3"/>
  <c r="BJ535" i="3"/>
  <c r="BB535" i="3"/>
  <c r="BA535" i="3"/>
  <c r="AZ535" i="3"/>
  <c r="AY535" i="3"/>
  <c r="AX535" i="3"/>
  <c r="AW535" i="3"/>
  <c r="AV535" i="3"/>
  <c r="AU535" i="3"/>
  <c r="AS535" i="3"/>
  <c r="AJ535" i="3"/>
  <c r="AI535" i="3"/>
  <c r="AH535" i="3"/>
  <c r="AG535" i="3"/>
  <c r="AF535" i="3"/>
  <c r="AE535" i="3"/>
  <c r="AD535" i="3"/>
  <c r="AC535" i="3"/>
  <c r="AA535" i="3"/>
  <c r="H535" i="3"/>
  <c r="K535" i="3"/>
  <c r="L535" i="3"/>
  <c r="M535" i="3"/>
  <c r="N535" i="3"/>
  <c r="O535" i="3"/>
  <c r="P535" i="3"/>
  <c r="Q535" i="3"/>
  <c r="R535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H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AA523" i="3"/>
  <c r="H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K517" i="3"/>
  <c r="BJ517" i="3"/>
  <c r="BB517" i="3"/>
  <c r="BA517" i="3"/>
  <c r="AZ517" i="3"/>
  <c r="AY517" i="3"/>
  <c r="AX517" i="3"/>
  <c r="AW517" i="3"/>
  <c r="AV517" i="3"/>
  <c r="AU517" i="3"/>
  <c r="AS517" i="3"/>
  <c r="AR517" i="3"/>
  <c r="AN517" i="3"/>
  <c r="AL517" i="3"/>
  <c r="AJ517" i="3"/>
  <c r="AI517" i="3"/>
  <c r="AH517" i="3"/>
  <c r="AG517" i="3"/>
  <c r="AF517" i="3"/>
  <c r="AE517" i="3"/>
  <c r="AD517" i="3"/>
  <c r="AC517" i="3"/>
  <c r="AA517" i="3"/>
  <c r="T517" i="3"/>
  <c r="R517" i="3"/>
  <c r="Q517" i="3"/>
  <c r="P517" i="3"/>
  <c r="O517" i="3"/>
  <c r="N517" i="3"/>
  <c r="M517" i="3"/>
  <c r="L517" i="3"/>
  <c r="K517" i="3"/>
  <c r="I517" i="3"/>
  <c r="H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H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K463" i="3"/>
  <c r="BJ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AA463" i="3"/>
  <c r="R463" i="3"/>
  <c r="Q463" i="3"/>
  <c r="P463" i="3"/>
  <c r="O463" i="3"/>
  <c r="N463" i="3"/>
  <c r="M463" i="3"/>
  <c r="L463" i="3"/>
  <c r="K463" i="3"/>
  <c r="I463" i="3"/>
  <c r="H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K454" i="3"/>
  <c r="BJ454" i="3"/>
  <c r="BB454" i="3"/>
  <c r="BA454" i="3"/>
  <c r="AZ454" i="3"/>
  <c r="AY454" i="3"/>
  <c r="AX454" i="3"/>
  <c r="AW454" i="3"/>
  <c r="AV454" i="3"/>
  <c r="AU454" i="3"/>
  <c r="AS454" i="3"/>
  <c r="AR454" i="3"/>
  <c r="AN454" i="3"/>
  <c r="AL454" i="3"/>
  <c r="AJ454" i="3"/>
  <c r="AI454" i="3"/>
  <c r="AH454" i="3"/>
  <c r="AG454" i="3"/>
  <c r="AF454" i="3"/>
  <c r="AE454" i="3"/>
  <c r="AD454" i="3"/>
  <c r="AC454" i="3"/>
  <c r="AA454" i="3"/>
  <c r="T454" i="3"/>
  <c r="H454" i="3"/>
  <c r="I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K354" i="3"/>
  <c r="BJ354" i="3"/>
  <c r="BB354" i="3"/>
  <c r="BA354" i="3"/>
  <c r="AZ354" i="3"/>
  <c r="AY354" i="3"/>
  <c r="AX354" i="3"/>
  <c r="AW354" i="3"/>
  <c r="AV354" i="3"/>
  <c r="AU354" i="3"/>
  <c r="AS354" i="3"/>
  <c r="AR354" i="3"/>
  <c r="AN354" i="3"/>
  <c r="AL354" i="3"/>
  <c r="AJ354" i="3"/>
  <c r="AI354" i="3"/>
  <c r="AH354" i="3"/>
  <c r="AG354" i="3"/>
  <c r="AF354" i="3"/>
  <c r="AE354" i="3"/>
  <c r="AD354" i="3"/>
  <c r="AC354" i="3"/>
  <c r="AA354" i="3"/>
  <c r="T354" i="3"/>
  <c r="R354" i="3"/>
  <c r="Q354" i="3"/>
  <c r="P354" i="3"/>
  <c r="O354" i="3"/>
  <c r="N354" i="3"/>
  <c r="M354" i="3"/>
  <c r="L354" i="3"/>
  <c r="K354" i="3"/>
  <c r="I354" i="3"/>
  <c r="H354" i="3"/>
  <c r="B354" i="3"/>
  <c r="BT344" i="3"/>
  <c r="BS344" i="3"/>
  <c r="BR344" i="3"/>
  <c r="BQ344" i="3"/>
  <c r="BP344" i="3"/>
  <c r="BO344" i="3"/>
  <c r="BN344" i="3"/>
  <c r="BM344" i="3"/>
  <c r="BK344" i="3"/>
  <c r="BJ344" i="3"/>
  <c r="BB344" i="3"/>
  <c r="BA344" i="3"/>
  <c r="AZ344" i="3"/>
  <c r="AY344" i="3"/>
  <c r="AX344" i="3"/>
  <c r="AW344" i="3"/>
  <c r="AV344" i="3"/>
  <c r="AU344" i="3"/>
  <c r="AS344" i="3"/>
  <c r="AR344" i="3"/>
  <c r="AN344" i="3"/>
  <c r="AL344" i="3"/>
  <c r="AJ344" i="3"/>
  <c r="AI344" i="3"/>
  <c r="AH344" i="3"/>
  <c r="AG344" i="3"/>
  <c r="AF344" i="3"/>
  <c r="AE344" i="3"/>
  <c r="AD344" i="3"/>
  <c r="AC344" i="3"/>
  <c r="R344" i="3"/>
  <c r="Q344" i="3"/>
  <c r="P344" i="3"/>
  <c r="O344" i="3"/>
  <c r="N344" i="3"/>
  <c r="M344" i="3"/>
  <c r="L344" i="3"/>
  <c r="K344" i="3"/>
  <c r="I344" i="3"/>
  <c r="H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K324" i="3"/>
  <c r="BJ324" i="3"/>
  <c r="BB324" i="3"/>
  <c r="BA324" i="3"/>
  <c r="AZ324" i="3"/>
  <c r="AY324" i="3"/>
  <c r="AX324" i="3"/>
  <c r="AW324" i="3"/>
  <c r="AV324" i="3"/>
  <c r="AU324" i="3"/>
  <c r="AS324" i="3"/>
  <c r="AR324" i="3"/>
  <c r="AN324" i="3"/>
  <c r="AL324" i="3"/>
  <c r="AJ324" i="3"/>
  <c r="AI324" i="3"/>
  <c r="AH324" i="3"/>
  <c r="AG324" i="3"/>
  <c r="AF324" i="3"/>
  <c r="AE324" i="3"/>
  <c r="R324" i="3"/>
  <c r="Q324" i="3"/>
  <c r="P324" i="3"/>
  <c r="O324" i="3"/>
  <c r="N324" i="3"/>
  <c r="M324" i="3"/>
  <c r="L324" i="3"/>
  <c r="K324" i="3"/>
  <c r="I324" i="3"/>
  <c r="H324" i="3"/>
  <c r="B324" i="3"/>
  <c r="AJ314" i="3"/>
  <c r="AI314" i="3"/>
  <c r="AH314" i="3"/>
  <c r="AG314" i="3"/>
  <c r="AF314" i="3"/>
  <c r="AE314" i="3"/>
  <c r="AD314" i="3"/>
  <c r="AC314" i="3"/>
  <c r="AA314" i="3"/>
  <c r="T314" i="3"/>
  <c r="R314" i="3"/>
  <c r="Q314" i="3"/>
  <c r="P314" i="3"/>
  <c r="O314" i="3"/>
  <c r="N314" i="3"/>
  <c r="M314" i="3"/>
  <c r="L314" i="3"/>
  <c r="K314" i="3"/>
  <c r="I314" i="3"/>
  <c r="H314" i="3"/>
  <c r="B314" i="3"/>
  <c r="AJ304" i="3"/>
  <c r="AI304" i="3"/>
  <c r="AH304" i="3"/>
  <c r="AG304" i="3"/>
  <c r="AF304" i="3"/>
  <c r="AE304" i="3"/>
  <c r="AD304" i="3"/>
  <c r="AC304" i="3"/>
  <c r="AA304" i="3"/>
  <c r="T304" i="3"/>
  <c r="R304" i="3"/>
  <c r="Q304" i="3"/>
  <c r="P304" i="3"/>
  <c r="O304" i="3"/>
  <c r="N304" i="3"/>
  <c r="M304" i="3"/>
  <c r="L304" i="3"/>
  <c r="K304" i="3"/>
  <c r="I304" i="3"/>
  <c r="H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K294" i="3"/>
  <c r="BJ294" i="3"/>
  <c r="BB294" i="3"/>
  <c r="BA294" i="3"/>
  <c r="AZ294" i="3"/>
  <c r="AY294" i="3"/>
  <c r="AX294" i="3"/>
  <c r="AW294" i="3"/>
  <c r="AV294" i="3"/>
  <c r="AU294" i="3"/>
  <c r="AS294" i="3"/>
  <c r="AR294" i="3"/>
  <c r="AN294" i="3"/>
  <c r="AL294" i="3"/>
  <c r="AJ294" i="3"/>
  <c r="AI294" i="3"/>
  <c r="AH294" i="3"/>
  <c r="AG294" i="3"/>
  <c r="AF294" i="3"/>
  <c r="AE294" i="3"/>
  <c r="AD294" i="3"/>
  <c r="AC294" i="3"/>
  <c r="AA294" i="3"/>
  <c r="T294" i="3"/>
  <c r="R294" i="3"/>
  <c r="Q294" i="3"/>
  <c r="P294" i="3"/>
  <c r="O294" i="3"/>
  <c r="N294" i="3"/>
  <c r="M294" i="3"/>
  <c r="L294" i="3"/>
  <c r="K294" i="3"/>
  <c r="I294" i="3"/>
  <c r="H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K287" i="3"/>
  <c r="BJ287" i="3"/>
  <c r="BB287" i="3"/>
  <c r="BA287" i="3"/>
  <c r="AZ287" i="3"/>
  <c r="AY287" i="3"/>
  <c r="AX287" i="3"/>
  <c r="AW287" i="3"/>
  <c r="AV287" i="3"/>
  <c r="AU287" i="3"/>
  <c r="AS287" i="3"/>
  <c r="AR287" i="3"/>
  <c r="AN287" i="3"/>
  <c r="AL287" i="3"/>
  <c r="AJ287" i="3"/>
  <c r="AI287" i="3"/>
  <c r="AH287" i="3"/>
  <c r="AG287" i="3"/>
  <c r="AF287" i="3"/>
  <c r="AE287" i="3"/>
  <c r="AD287" i="3"/>
  <c r="AC287" i="3"/>
  <c r="AA287" i="3"/>
  <c r="T287" i="3"/>
  <c r="R287" i="3"/>
  <c r="Q287" i="3"/>
  <c r="P287" i="3"/>
  <c r="O287" i="3"/>
  <c r="N287" i="3"/>
  <c r="M287" i="3"/>
  <c r="L287" i="3"/>
  <c r="K287" i="3"/>
  <c r="I287" i="3"/>
  <c r="H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K280" i="3"/>
  <c r="BJ280" i="3"/>
  <c r="BB280" i="3"/>
  <c r="BA280" i="3"/>
  <c r="AZ280" i="3"/>
  <c r="AY280" i="3"/>
  <c r="AX280" i="3"/>
  <c r="AW280" i="3"/>
  <c r="AV280" i="3"/>
  <c r="AU280" i="3"/>
  <c r="AS280" i="3"/>
  <c r="AR280" i="3"/>
  <c r="AN280" i="3"/>
  <c r="AL280" i="3"/>
  <c r="AJ280" i="3"/>
  <c r="AI280" i="3"/>
  <c r="AH280" i="3"/>
  <c r="AG280" i="3"/>
  <c r="AF280" i="3"/>
  <c r="AE280" i="3"/>
  <c r="AD280" i="3"/>
  <c r="AC280" i="3"/>
  <c r="AA280" i="3"/>
  <c r="T280" i="3"/>
  <c r="R280" i="3"/>
  <c r="Q280" i="3"/>
  <c r="P280" i="3"/>
  <c r="O280" i="3"/>
  <c r="N280" i="3"/>
  <c r="M280" i="3"/>
  <c r="L280" i="3"/>
  <c r="K280" i="3"/>
  <c r="I280" i="3"/>
  <c r="H280" i="3"/>
  <c r="B280" i="3"/>
  <c r="BV273" i="3"/>
  <c r="BT273" i="3"/>
  <c r="BS273" i="3"/>
  <c r="BR273" i="3"/>
  <c r="BQ273" i="3"/>
  <c r="BP273" i="3"/>
  <c r="BO273" i="3"/>
  <c r="BN273" i="3"/>
  <c r="BM273" i="3"/>
  <c r="BJ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K252" i="3"/>
  <c r="BJ252" i="3"/>
  <c r="BB252" i="3"/>
  <c r="BA252" i="3"/>
  <c r="AZ252" i="3"/>
  <c r="AY252" i="3"/>
  <c r="AX252" i="3"/>
  <c r="AW252" i="3"/>
  <c r="AV252" i="3"/>
  <c r="AU252" i="3"/>
  <c r="AS252" i="3"/>
  <c r="AR252" i="3"/>
  <c r="AN252" i="3"/>
  <c r="AL252" i="3"/>
  <c r="BB273" i="3"/>
  <c r="BA273" i="3"/>
  <c r="AZ273" i="3"/>
  <c r="AY273" i="3"/>
  <c r="AX273" i="3"/>
  <c r="AW273" i="3"/>
  <c r="AV273" i="3"/>
  <c r="AU273" i="3"/>
  <c r="AS273" i="3"/>
  <c r="AR273" i="3"/>
  <c r="AN273" i="3"/>
  <c r="AL273" i="3"/>
  <c r="AJ273" i="3"/>
  <c r="AI273" i="3"/>
  <c r="AH273" i="3"/>
  <c r="AG273" i="3"/>
  <c r="AF273" i="3"/>
  <c r="AE273" i="3"/>
  <c r="AD273" i="3"/>
  <c r="AC273" i="3"/>
  <c r="AA273" i="3"/>
  <c r="T273" i="3"/>
  <c r="R273" i="3"/>
  <c r="Q273" i="3"/>
  <c r="P273" i="3"/>
  <c r="O273" i="3"/>
  <c r="N273" i="3"/>
  <c r="M273" i="3"/>
  <c r="L273" i="3"/>
  <c r="K273" i="3"/>
  <c r="I273" i="3"/>
  <c r="H273" i="3"/>
  <c r="B273" i="3"/>
  <c r="BT266" i="3"/>
  <c r="BS266" i="3"/>
  <c r="BR266" i="3"/>
  <c r="BQ266" i="3"/>
  <c r="BP266" i="3"/>
  <c r="BO266" i="3"/>
  <c r="BN266" i="3"/>
  <c r="BM266" i="3"/>
  <c r="BK266" i="3"/>
  <c r="BJ266" i="3"/>
  <c r="BB266" i="3"/>
  <c r="BA266" i="3"/>
  <c r="AZ266" i="3"/>
  <c r="AY266" i="3"/>
  <c r="AX266" i="3"/>
  <c r="AW266" i="3"/>
  <c r="AV266" i="3"/>
  <c r="AU266" i="3"/>
  <c r="AS266" i="3"/>
  <c r="AR266" i="3"/>
  <c r="AN266" i="3"/>
  <c r="AL266" i="3"/>
  <c r="AJ266" i="3"/>
  <c r="AI266" i="3"/>
  <c r="AH266" i="3"/>
  <c r="AG266" i="3"/>
  <c r="AF266" i="3"/>
  <c r="AE266" i="3"/>
  <c r="AD266" i="3"/>
  <c r="AC266" i="3"/>
  <c r="AA266" i="3"/>
  <c r="T266" i="3"/>
  <c r="R266" i="3"/>
  <c r="Q266" i="3"/>
  <c r="P266" i="3"/>
  <c r="O266" i="3"/>
  <c r="N266" i="3"/>
  <c r="M266" i="3"/>
  <c r="L266" i="3"/>
  <c r="K266" i="3"/>
  <c r="I266" i="3"/>
  <c r="H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K259" i="3"/>
  <c r="BJ259" i="3"/>
  <c r="BB259" i="3"/>
  <c r="BA259" i="3"/>
  <c r="AZ259" i="3"/>
  <c r="AY259" i="3"/>
  <c r="AX259" i="3"/>
  <c r="AW259" i="3"/>
  <c r="AV259" i="3"/>
  <c r="AU259" i="3"/>
  <c r="AS259" i="3"/>
  <c r="AR259" i="3"/>
  <c r="AN259" i="3"/>
  <c r="AL259" i="3"/>
  <c r="AJ259" i="3"/>
  <c r="AI259" i="3"/>
  <c r="AH259" i="3"/>
  <c r="AG259" i="3"/>
  <c r="AF259" i="3"/>
  <c r="AE259" i="3"/>
  <c r="AD259" i="3"/>
  <c r="AC259" i="3"/>
  <c r="AA259" i="3"/>
  <c r="T259" i="3"/>
  <c r="R259" i="3"/>
  <c r="Q259" i="3"/>
  <c r="P259" i="3"/>
  <c r="O259" i="3"/>
  <c r="N259" i="3"/>
  <c r="M259" i="3"/>
  <c r="L259" i="3"/>
  <c r="K259" i="3"/>
  <c r="I259" i="3"/>
  <c r="H259" i="3"/>
  <c r="B259" i="3"/>
  <c r="AJ252" i="3"/>
  <c r="AI252" i="3"/>
  <c r="AH252" i="3"/>
  <c r="AG252" i="3"/>
  <c r="AF252" i="3"/>
  <c r="AE252" i="3"/>
  <c r="AD252" i="3"/>
  <c r="AC252" i="3"/>
  <c r="AA252" i="3"/>
  <c r="T252" i="3"/>
  <c r="R252" i="3"/>
  <c r="Q252" i="3"/>
  <c r="P252" i="3"/>
  <c r="O252" i="3"/>
  <c r="N252" i="3"/>
  <c r="M252" i="3"/>
  <c r="L252" i="3"/>
  <c r="K252" i="3"/>
  <c r="I252" i="3"/>
  <c r="H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K245" i="3"/>
  <c r="BJ245" i="3"/>
  <c r="BB245" i="3"/>
  <c r="BA245" i="3"/>
  <c r="AZ245" i="3"/>
  <c r="AY245" i="3"/>
  <c r="AX245" i="3"/>
  <c r="AW245" i="3"/>
  <c r="AV245" i="3"/>
  <c r="AU245" i="3"/>
  <c r="AS245" i="3"/>
  <c r="AR245" i="3"/>
  <c r="AN245" i="3"/>
  <c r="AL245" i="3"/>
  <c r="AJ245" i="3"/>
  <c r="AI245" i="3"/>
  <c r="AH245" i="3"/>
  <c r="AG245" i="3"/>
  <c r="AF245" i="3"/>
  <c r="AE245" i="3"/>
  <c r="AD245" i="3"/>
  <c r="AC245" i="3"/>
  <c r="AA245" i="3"/>
  <c r="T245" i="3"/>
  <c r="R245" i="3"/>
  <c r="Q245" i="3"/>
  <c r="P245" i="3"/>
  <c r="O245" i="3"/>
  <c r="N245" i="3"/>
  <c r="M245" i="3"/>
  <c r="L245" i="3"/>
  <c r="K245" i="3"/>
  <c r="I245" i="3"/>
  <c r="H245" i="3"/>
  <c r="BP96" i="3"/>
  <c r="BP104" i="3"/>
  <c r="BP111" i="3"/>
  <c r="BP117" i="3"/>
  <c r="B245" i="3"/>
  <c r="BT238" i="3"/>
  <c r="BS238" i="3"/>
  <c r="BR238" i="3"/>
  <c r="BQ238" i="3"/>
  <c r="BP238" i="3"/>
  <c r="BO238" i="3"/>
  <c r="BN238" i="3"/>
  <c r="BM238" i="3"/>
  <c r="BK238" i="3"/>
  <c r="BJ238" i="3"/>
  <c r="BB238" i="3"/>
  <c r="BA238" i="3"/>
  <c r="AZ238" i="3"/>
  <c r="AY238" i="3"/>
  <c r="AX238" i="3"/>
  <c r="AW238" i="3"/>
  <c r="AV238" i="3"/>
  <c r="AU238" i="3"/>
  <c r="AS238" i="3"/>
  <c r="AR238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8" i="3"/>
  <c r="AL238" i="3"/>
  <c r="AJ238" i="3"/>
  <c r="AI238" i="3"/>
  <c r="AH238" i="3"/>
  <c r="AG238" i="3"/>
  <c r="AF238" i="3"/>
  <c r="AE238" i="3"/>
  <c r="AD238" i="3"/>
  <c r="AC238" i="3"/>
  <c r="AA238" i="3"/>
  <c r="T238" i="3"/>
  <c r="R238" i="3"/>
  <c r="Q238" i="3"/>
  <c r="P238" i="3"/>
  <c r="O238" i="3"/>
  <c r="N238" i="3"/>
  <c r="M238" i="3"/>
  <c r="L238" i="3"/>
  <c r="K238" i="3"/>
  <c r="I238" i="3"/>
  <c r="H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D608" i="7"/>
  <c r="J609" i="7"/>
  <c r="H609" i="7"/>
  <c r="A527" i="7"/>
  <c r="A869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J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K617" i="3"/>
  <c r="BJ617" i="3"/>
  <c r="BB617" i="3"/>
  <c r="BA617" i="3"/>
  <c r="AZ617" i="3"/>
  <c r="AY617" i="3"/>
  <c r="AX617" i="3"/>
  <c r="AW617" i="3"/>
  <c r="AV617" i="3"/>
  <c r="AU617" i="3"/>
  <c r="AS617" i="3"/>
  <c r="AR617" i="3"/>
  <c r="AN617" i="3"/>
  <c r="AL617" i="3"/>
  <c r="AJ617" i="3"/>
  <c r="AI617" i="3"/>
  <c r="AH617" i="3"/>
  <c r="AG617" i="3"/>
  <c r="AF617" i="3"/>
  <c r="AE617" i="3"/>
  <c r="AD617" i="3"/>
  <c r="AC617" i="3"/>
  <c r="AA617" i="3"/>
  <c r="T617" i="3"/>
  <c r="R617" i="3"/>
  <c r="Q617" i="3"/>
  <c r="P617" i="3"/>
  <c r="O617" i="3"/>
  <c r="N617" i="3"/>
  <c r="M617" i="3"/>
  <c r="L617" i="3"/>
  <c r="K617" i="3"/>
  <c r="I617" i="3"/>
  <c r="H617" i="3"/>
  <c r="B617" i="3"/>
  <c r="BY615" i="3"/>
  <c r="BX615" i="3"/>
  <c r="BW615" i="3"/>
  <c r="BV615" i="3"/>
  <c r="C601" i="7"/>
  <c r="C602" i="7"/>
  <c r="C603" i="7"/>
  <c r="C607" i="7"/>
  <c r="C608" i="7"/>
  <c r="C609" i="7"/>
  <c r="C619" i="7"/>
  <c r="C621" i="7"/>
  <c r="D884" i="7"/>
  <c r="F472" i="7"/>
  <c r="F469" i="7"/>
  <c r="F470" i="7"/>
  <c r="F468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5" i="7"/>
  <c r="F497" i="7"/>
  <c r="F498" i="7"/>
  <c r="F499" i="7"/>
  <c r="F500" i="7"/>
  <c r="F864" i="7"/>
  <c r="F505" i="7"/>
  <c r="F503" i="7"/>
  <c r="F504" i="7"/>
  <c r="F506" i="7"/>
  <c r="F865" i="7"/>
  <c r="F509" i="7"/>
  <c r="F510" i="7"/>
  <c r="F511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29" i="7"/>
  <c r="C530" i="7"/>
  <c r="N869" i="7"/>
  <c r="C534" i="7"/>
  <c r="C536" i="7"/>
  <c r="P870" i="7"/>
  <c r="F870" i="7"/>
  <c r="C539" i="7"/>
  <c r="C540" i="7"/>
  <c r="C541" i="7"/>
  <c r="C542" i="7"/>
  <c r="C546" i="7"/>
  <c r="C547" i="7"/>
  <c r="C548" i="7"/>
  <c r="C553" i="7"/>
  <c r="C552" i="7"/>
  <c r="C554" i="7"/>
  <c r="C558" i="7"/>
  <c r="C559" i="7"/>
  <c r="C560" i="7"/>
  <c r="E874" i="7"/>
  <c r="C564" i="7"/>
  <c r="C565" i="7"/>
  <c r="C566" i="7"/>
  <c r="F875" i="7"/>
  <c r="C570" i="7"/>
  <c r="C572" i="7"/>
  <c r="C577" i="7"/>
  <c r="C575" i="7"/>
  <c r="C578" i="7"/>
  <c r="C576" i="7"/>
  <c r="C581" i="7"/>
  <c r="C584" i="7"/>
  <c r="C587" i="7"/>
  <c r="C590" i="7"/>
  <c r="K603" i="7"/>
  <c r="F601" i="7"/>
  <c r="F602" i="7"/>
  <c r="F603" i="7"/>
  <c r="P603" i="7"/>
  <c r="P881" i="7"/>
  <c r="F607" i="7"/>
  <c r="F608" i="7"/>
  <c r="F609" i="7"/>
  <c r="D620" i="7"/>
  <c r="K621" i="7"/>
  <c r="F619" i="7"/>
  <c r="F621" i="7"/>
  <c r="P621" i="7"/>
  <c r="P884" i="7"/>
  <c r="D472" i="7"/>
  <c r="D481" i="7"/>
  <c r="D490" i="7"/>
  <c r="D499" i="7"/>
  <c r="D505" i="7"/>
  <c r="D511" i="7"/>
  <c r="D517" i="7"/>
  <c r="D523" i="7"/>
  <c r="P872" i="7"/>
  <c r="P875" i="7"/>
  <c r="P876" i="7"/>
  <c r="C613" i="7"/>
  <c r="C615" i="7"/>
  <c r="C631" i="7"/>
  <c r="C633" i="7"/>
  <c r="F596" i="7"/>
  <c r="F594" i="7"/>
  <c r="F595" i="7"/>
  <c r="F597" i="7"/>
  <c r="F880" i="7"/>
  <c r="C625" i="7"/>
  <c r="C626" i="7"/>
  <c r="C627" i="7"/>
  <c r="F885" i="7"/>
  <c r="K615" i="7"/>
  <c r="F613" i="7"/>
  <c r="F615" i="7"/>
  <c r="P615" i="7"/>
  <c r="P883" i="7"/>
  <c r="D632" i="7"/>
  <c r="F631" i="7"/>
  <c r="F633" i="7"/>
  <c r="D596" i="7"/>
  <c r="D626" i="7"/>
  <c r="F625" i="7"/>
  <c r="F626" i="7"/>
  <c r="F627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499" i="7"/>
  <c r="E500" i="7"/>
  <c r="E864" i="7"/>
  <c r="E505" i="7"/>
  <c r="E503" i="7"/>
  <c r="E506" i="7"/>
  <c r="E504" i="7"/>
  <c r="E865" i="7"/>
  <c r="E509" i="7"/>
  <c r="E511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70" i="7"/>
  <c r="E871" i="7"/>
  <c r="E875" i="7"/>
  <c r="E879" i="7"/>
  <c r="E601" i="7"/>
  <c r="E602" i="7"/>
  <c r="E603" i="7"/>
  <c r="E607" i="7"/>
  <c r="E608" i="7"/>
  <c r="E609" i="7"/>
  <c r="E619" i="7"/>
  <c r="E621" i="7"/>
  <c r="O869" i="7"/>
  <c r="O870" i="7"/>
  <c r="O872" i="7"/>
  <c r="O875" i="7"/>
  <c r="O876" i="7"/>
  <c r="E596" i="7"/>
  <c r="E594" i="7"/>
  <c r="E595" i="7"/>
  <c r="E597" i="7"/>
  <c r="E880" i="7"/>
  <c r="E885" i="7"/>
  <c r="J615" i="7"/>
  <c r="E613" i="7"/>
  <c r="E615" i="7"/>
  <c r="O615" i="7"/>
  <c r="O883" i="7"/>
  <c r="E631" i="7"/>
  <c r="E633" i="7"/>
  <c r="E625" i="7"/>
  <c r="E626" i="7"/>
  <c r="E627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3" i="7"/>
  <c r="D874" i="7"/>
  <c r="D875" i="7"/>
  <c r="D877" i="7"/>
  <c r="D878" i="7"/>
  <c r="I603" i="7"/>
  <c r="D601" i="7"/>
  <c r="D603" i="7"/>
  <c r="I609" i="7"/>
  <c r="D607" i="7"/>
  <c r="D609" i="7"/>
  <c r="N609" i="7"/>
  <c r="N882" i="7"/>
  <c r="D619" i="7"/>
  <c r="D621" i="7"/>
  <c r="N870" i="7"/>
  <c r="N871" i="7"/>
  <c r="N874" i="7"/>
  <c r="N875" i="7"/>
  <c r="N878" i="7"/>
  <c r="N879" i="7"/>
  <c r="D886" i="7"/>
  <c r="D594" i="7"/>
  <c r="D595" i="7"/>
  <c r="D597" i="7"/>
  <c r="D880" i="7"/>
  <c r="D885" i="7"/>
  <c r="I615" i="7"/>
  <c r="D613" i="7"/>
  <c r="D615" i="7"/>
  <c r="I633" i="7"/>
  <c r="D631" i="7"/>
  <c r="D633" i="7"/>
  <c r="N633" i="7"/>
  <c r="N886" i="7"/>
  <c r="D625" i="7"/>
  <c r="D627" i="7"/>
  <c r="C884" i="7"/>
  <c r="C469" i="7"/>
  <c r="C470" i="7"/>
  <c r="C468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1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2" i="7"/>
  <c r="C873" i="7"/>
  <c r="C875" i="7"/>
  <c r="C876" i="7"/>
  <c r="C877" i="7"/>
  <c r="M609" i="7"/>
  <c r="M882" i="7"/>
  <c r="M869" i="7"/>
  <c r="M870" i="7"/>
  <c r="M872" i="7"/>
  <c r="M873" i="7"/>
  <c r="M875" i="7"/>
  <c r="M876" i="7"/>
  <c r="M877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8" i="7"/>
  <c r="C780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883" i="7"/>
  <c r="C886" i="7"/>
  <c r="C594" i="7"/>
  <c r="C597" i="7"/>
  <c r="C880" i="7"/>
  <c r="C885" i="7"/>
  <c r="C1063" i="7"/>
  <c r="H615" i="7"/>
  <c r="M615" i="7"/>
  <c r="M883" i="7"/>
  <c r="C1034" i="7"/>
  <c r="C689" i="7"/>
  <c r="H689" i="7"/>
  <c r="D689" i="7"/>
  <c r="I689" i="7"/>
  <c r="C376" i="7"/>
  <c r="D344" i="7"/>
  <c r="D312" i="7"/>
  <c r="D318" i="7"/>
  <c r="D314" i="7"/>
  <c r="D277" i="7"/>
  <c r="E277" i="7"/>
  <c r="F277" i="7"/>
  <c r="C694" i="7"/>
  <c r="A870" i="7"/>
  <c r="A871" i="7"/>
  <c r="A872" i="7"/>
  <c r="A873" i="7"/>
  <c r="A874" i="7"/>
  <c r="A875" i="7"/>
  <c r="A876" i="7"/>
  <c r="A877" i="7"/>
  <c r="A878" i="7"/>
  <c r="A879" i="7"/>
  <c r="O183" i="7"/>
  <c r="O180" i="7"/>
  <c r="O177" i="7"/>
  <c r="O828" i="7"/>
  <c r="O278" i="7"/>
  <c r="O837" i="7"/>
  <c r="A237" i="7"/>
  <c r="A832" i="7"/>
  <c r="O243" i="7"/>
  <c r="O832" i="7"/>
  <c r="A272" i="7"/>
  <c r="A837" i="7"/>
  <c r="A310" i="7"/>
  <c r="A842" i="7"/>
  <c r="O319" i="7"/>
  <c r="O842" i="7"/>
  <c r="A340" i="7"/>
  <c r="A845" i="7"/>
  <c r="O349" i="7"/>
  <c r="O845" i="7"/>
  <c r="A371" i="7"/>
  <c r="A848" i="7"/>
  <c r="O381" i="7"/>
  <c r="O848" i="7"/>
  <c r="E649" i="7"/>
  <c r="O649" i="7"/>
  <c r="O854" i="7"/>
  <c r="A852" i="7"/>
  <c r="O447" i="7"/>
  <c r="O852" i="7"/>
  <c r="A644" i="7"/>
  <c r="A854" i="7"/>
  <c r="O691" i="7"/>
  <c r="O896" i="7"/>
  <c r="A650" i="7"/>
  <c r="A855" i="7"/>
  <c r="O696" i="7"/>
  <c r="O897" i="7"/>
  <c r="A687" i="7"/>
  <c r="A896" i="7"/>
  <c r="A692" i="7"/>
  <c r="A897" i="7"/>
  <c r="M183" i="7"/>
  <c r="M180" i="7"/>
  <c r="M177" i="7"/>
  <c r="M278" i="7"/>
  <c r="M837" i="7"/>
  <c r="M319" i="7"/>
  <c r="M842" i="7"/>
  <c r="M349" i="7"/>
  <c r="M845" i="7"/>
  <c r="M381" i="7"/>
  <c r="M848" i="7"/>
  <c r="M649" i="7"/>
  <c r="M854" i="7"/>
  <c r="M655" i="7"/>
  <c r="M855" i="7"/>
  <c r="M691" i="7"/>
  <c r="M896" i="7"/>
  <c r="M696" i="7"/>
  <c r="M897" i="7"/>
  <c r="M116" i="7"/>
  <c r="M822" i="7"/>
  <c r="N183" i="7"/>
  <c r="N180" i="7"/>
  <c r="N177" i="7"/>
  <c r="N828" i="7"/>
  <c r="N278" i="7"/>
  <c r="N837" i="7"/>
  <c r="N243" i="7"/>
  <c r="N832" i="7"/>
  <c r="N349" i="7"/>
  <c r="N845" i="7"/>
  <c r="N649" i="7"/>
  <c r="N854" i="7"/>
  <c r="N447" i="7"/>
  <c r="N852" i="7"/>
  <c r="N655" i="7"/>
  <c r="N855" i="7"/>
  <c r="N691" i="7"/>
  <c r="N896" i="7"/>
  <c r="N696" i="7"/>
  <c r="N897" i="7"/>
  <c r="K779" i="7"/>
  <c r="F780" i="7"/>
  <c r="K778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3" i="7"/>
  <c r="P183" i="7"/>
  <c r="P180" i="7"/>
  <c r="P177" i="7"/>
  <c r="P828" i="7"/>
  <c r="P278" i="7"/>
  <c r="P837" i="7"/>
  <c r="P243" i="7"/>
  <c r="P832" i="7"/>
  <c r="P319" i="7"/>
  <c r="P842" i="7"/>
  <c r="P349" i="7"/>
  <c r="P845" i="7"/>
  <c r="P381" i="7"/>
  <c r="P848" i="7"/>
  <c r="P655" i="7"/>
  <c r="P855" i="7"/>
  <c r="P696" i="7"/>
  <c r="P897" i="7"/>
  <c r="P116" i="7"/>
  <c r="P822" i="7"/>
  <c r="F776" i="7"/>
  <c r="K776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1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989" i="3"/>
  <c r="BL991" i="3"/>
  <c r="BL33" i="3"/>
  <c r="BK635" i="3"/>
  <c r="BK599" i="3"/>
  <c r="BK629" i="3"/>
  <c r="BK990" i="3"/>
  <c r="BK475" i="3"/>
  <c r="BK508" i="3"/>
  <c r="BK520" i="3"/>
  <c r="BK526" i="3"/>
  <c r="BK532" i="3"/>
  <c r="BK538" i="3"/>
  <c r="BK544" i="3"/>
  <c r="BK550" i="3"/>
  <c r="BK562" i="3"/>
  <c r="BK568" i="3"/>
  <c r="BK580" i="3"/>
  <c r="BK605" i="3"/>
  <c r="BK611" i="3"/>
  <c r="BK623" i="3"/>
  <c r="BK502" i="3"/>
  <c r="BK514" i="3"/>
  <c r="BK989" i="3"/>
  <c r="BK74" i="6"/>
  <c r="BK642" i="3"/>
  <c r="BK991" i="3"/>
  <c r="BJ635" i="3"/>
  <c r="BJ599" i="3"/>
  <c r="BJ629" i="3"/>
  <c r="BJ990" i="3"/>
  <c r="BJ475" i="3"/>
  <c r="BJ508" i="3"/>
  <c r="BJ520" i="3"/>
  <c r="BJ526" i="3"/>
  <c r="BJ532" i="3"/>
  <c r="BJ538" i="3"/>
  <c r="BJ544" i="3"/>
  <c r="BJ550" i="3"/>
  <c r="BJ562" i="3"/>
  <c r="BJ568" i="3"/>
  <c r="BJ580" i="3"/>
  <c r="BJ605" i="3"/>
  <c r="BJ611" i="3"/>
  <c r="BJ623" i="3"/>
  <c r="BJ502" i="3"/>
  <c r="BJ514" i="3"/>
  <c r="BJ989" i="3"/>
  <c r="BJ74" i="6"/>
  <c r="BJ642" i="3"/>
  <c r="BJ991" i="3"/>
  <c r="BJ33" i="3"/>
  <c r="BI990" i="3"/>
  <c r="BI989" i="3"/>
  <c r="BI991" i="3"/>
  <c r="BI33" i="3"/>
  <c r="BH33" i="3"/>
  <c r="BG990" i="3"/>
  <c r="BG989" i="3"/>
  <c r="BG991" i="3"/>
  <c r="BG33" i="3"/>
  <c r="BF990" i="3"/>
  <c r="BF989" i="3"/>
  <c r="BF991" i="3"/>
  <c r="BF33" i="3"/>
  <c r="BE990" i="3"/>
  <c r="BE989" i="3"/>
  <c r="BE991" i="3"/>
  <c r="BE33" i="3"/>
  <c r="BD990" i="3"/>
  <c r="BD989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66" i="3"/>
  <c r="BO988" i="3"/>
  <c r="BO32" i="3"/>
  <c r="BN466" i="3"/>
  <c r="BN988" i="3"/>
  <c r="BN32" i="3"/>
  <c r="BM466" i="3"/>
  <c r="BM988" i="3"/>
  <c r="BM32" i="3"/>
  <c r="BL988" i="3"/>
  <c r="BL32" i="3"/>
  <c r="BK466" i="3"/>
  <c r="BK988" i="3"/>
  <c r="BK32" i="3"/>
  <c r="BJ466" i="3"/>
  <c r="BJ988" i="3"/>
  <c r="BJ32" i="3"/>
  <c r="BI988" i="3"/>
  <c r="BI32" i="3"/>
  <c r="BH32" i="3"/>
  <c r="BG988" i="3"/>
  <c r="BG32" i="3"/>
  <c r="BF988" i="3"/>
  <c r="BF32" i="3"/>
  <c r="BE988" i="3"/>
  <c r="BE32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54" i="6"/>
  <c r="AU63" i="6"/>
  <c r="AU72" i="6"/>
  <c r="AU74" i="6"/>
  <c r="AU642" i="3"/>
  <c r="AU991" i="3"/>
  <c r="AU33" i="3"/>
  <c r="AT990" i="3"/>
  <c r="AT989" i="3"/>
  <c r="AT991" i="3"/>
  <c r="AT33" i="3"/>
  <c r="AS635" i="3"/>
  <c r="AS599" i="3"/>
  <c r="AS629" i="3"/>
  <c r="AS990" i="3"/>
  <c r="AS493" i="3"/>
  <c r="AS475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74" i="6"/>
  <c r="AS642" i="3"/>
  <c r="AS991" i="3"/>
  <c r="AS33" i="3"/>
  <c r="AR635" i="3"/>
  <c r="AR599" i="3"/>
  <c r="AR629" i="3"/>
  <c r="AR990" i="3"/>
  <c r="AR493" i="3"/>
  <c r="AR475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74" i="6"/>
  <c r="AR642" i="3"/>
  <c r="AR991" i="3"/>
  <c r="AR33" i="3"/>
  <c r="AQ990" i="3"/>
  <c r="AQ989" i="3"/>
  <c r="AQ991" i="3"/>
  <c r="AQ33" i="3"/>
  <c r="AP990" i="3"/>
  <c r="AP989" i="3"/>
  <c r="AP991" i="3"/>
  <c r="AP33" i="3"/>
  <c r="AO990" i="3"/>
  <c r="AO989" i="3"/>
  <c r="AO991" i="3"/>
  <c r="AO33" i="3"/>
  <c r="AN635" i="3"/>
  <c r="AN599" i="3"/>
  <c r="AN629" i="3"/>
  <c r="AN990" i="3"/>
  <c r="AN493" i="3"/>
  <c r="AN475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74" i="6"/>
  <c r="AN642" i="3"/>
  <c r="AN991" i="3"/>
  <c r="AN33" i="3"/>
  <c r="AM990" i="3"/>
  <c r="AM989" i="3"/>
  <c r="AM991" i="3"/>
  <c r="AM33" i="3"/>
  <c r="AL635" i="3"/>
  <c r="AL599" i="3"/>
  <c r="AL629" i="3"/>
  <c r="AL990" i="3"/>
  <c r="AL493" i="3"/>
  <c r="AL475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74" i="6"/>
  <c r="AL642" i="3"/>
  <c r="AL991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988" i="3"/>
  <c r="AT32" i="3"/>
  <c r="AS457" i="3"/>
  <c r="AS466" i="3"/>
  <c r="AS988" i="3"/>
  <c r="AS32" i="3"/>
  <c r="AR457" i="3"/>
  <c r="AR466" i="3"/>
  <c r="AR988" i="3"/>
  <c r="AR32" i="3"/>
  <c r="AQ988" i="3"/>
  <c r="AQ32" i="3"/>
  <c r="AP988" i="3"/>
  <c r="AP32" i="3"/>
  <c r="AO988" i="3"/>
  <c r="AO32" i="3"/>
  <c r="AN457" i="3"/>
  <c r="AN466" i="3"/>
  <c r="AN988" i="3"/>
  <c r="AN32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989" i="3"/>
  <c r="AB991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74" i="6"/>
  <c r="AA642" i="3"/>
  <c r="AA991" i="3"/>
  <c r="AA33" i="3"/>
  <c r="Z990" i="3"/>
  <c r="Z989" i="3"/>
  <c r="Z991" i="3"/>
  <c r="Z33" i="3"/>
  <c r="Y990" i="3"/>
  <c r="Y989" i="3"/>
  <c r="Y991" i="3"/>
  <c r="Y33" i="3"/>
  <c r="X990" i="3"/>
  <c r="X989" i="3"/>
  <c r="X991" i="3"/>
  <c r="X33" i="3"/>
  <c r="W990" i="3"/>
  <c r="W989" i="3"/>
  <c r="W991" i="3"/>
  <c r="W33" i="3"/>
  <c r="V990" i="3"/>
  <c r="V989" i="3"/>
  <c r="V991" i="3"/>
  <c r="V33" i="3"/>
  <c r="U990" i="3"/>
  <c r="U989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74" i="6"/>
  <c r="T642" i="3"/>
  <c r="T991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988" i="3"/>
  <c r="AA466" i="3"/>
  <c r="AA988" i="3"/>
  <c r="AA32" i="3"/>
  <c r="Z988" i="3"/>
  <c r="Z32" i="3"/>
  <c r="Y988" i="3"/>
  <c r="Y32" i="3"/>
  <c r="X988" i="3"/>
  <c r="X32" i="3"/>
  <c r="W988" i="3"/>
  <c r="W32" i="3"/>
  <c r="V988" i="3"/>
  <c r="V32" i="3"/>
  <c r="U988" i="3"/>
  <c r="U32" i="3"/>
  <c r="T466" i="3"/>
  <c r="T988" i="3"/>
  <c r="T32" i="3"/>
  <c r="C988" i="3"/>
  <c r="C32" i="3"/>
  <c r="D988" i="3"/>
  <c r="D32" i="3"/>
  <c r="E988" i="3"/>
  <c r="E32" i="3"/>
  <c r="F988" i="3"/>
  <c r="F32" i="3"/>
  <c r="G988" i="3"/>
  <c r="G32" i="3"/>
  <c r="H457" i="3"/>
  <c r="H466" i="3"/>
  <c r="H988" i="3"/>
  <c r="H32" i="3"/>
  <c r="I457" i="3"/>
  <c r="I466" i="3"/>
  <c r="I988" i="3"/>
  <c r="I32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990" i="3"/>
  <c r="C991" i="3"/>
  <c r="C989" i="3"/>
  <c r="C33" i="3"/>
  <c r="D990" i="3"/>
  <c r="D991" i="3"/>
  <c r="D989" i="3"/>
  <c r="D33" i="3"/>
  <c r="E990" i="3"/>
  <c r="E991" i="3"/>
  <c r="E989" i="3"/>
  <c r="E33" i="3"/>
  <c r="F990" i="3"/>
  <c r="F991" i="3"/>
  <c r="F989" i="3"/>
  <c r="F33" i="3"/>
  <c r="G990" i="3"/>
  <c r="G991" i="3"/>
  <c r="G989" i="3"/>
  <c r="G33" i="3"/>
  <c r="H635" i="3"/>
  <c r="H599" i="3"/>
  <c r="H629" i="3"/>
  <c r="H990" i="3"/>
  <c r="H74" i="6"/>
  <c r="H642" i="3"/>
  <c r="H991" i="3"/>
  <c r="H475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05" i="3"/>
  <c r="H611" i="3"/>
  <c r="H623" i="3"/>
  <c r="H989" i="3"/>
  <c r="H33" i="3"/>
  <c r="I635" i="3"/>
  <c r="I599" i="3"/>
  <c r="I629" i="3"/>
  <c r="I990" i="3"/>
  <c r="I74" i="6"/>
  <c r="I642" i="3"/>
  <c r="I991" i="3"/>
  <c r="I475" i="3"/>
  <c r="I484" i="3"/>
  <c r="I493" i="3"/>
  <c r="I502" i="3"/>
  <c r="I508" i="3"/>
  <c r="I514" i="3"/>
  <c r="I520" i="3"/>
  <c r="I526" i="3"/>
  <c r="I532" i="3"/>
  <c r="I538" i="3"/>
  <c r="I544" i="3"/>
  <c r="I550" i="3"/>
  <c r="I556" i="3"/>
  <c r="I562" i="3"/>
  <c r="I568" i="3"/>
  <c r="I574" i="3"/>
  <c r="I580" i="3"/>
  <c r="I586" i="3"/>
  <c r="I592" i="3"/>
  <c r="I605" i="3"/>
  <c r="I611" i="3"/>
  <c r="I623" i="3"/>
  <c r="I989" i="3"/>
  <c r="I33" i="3"/>
  <c r="J990" i="3"/>
  <c r="J991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520" i="3"/>
  <c r="B526" i="3"/>
  <c r="B493" i="3"/>
  <c r="B989" i="3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V603" i="3"/>
  <c r="BV881" i="3"/>
  <c r="BV883" i="3"/>
  <c r="BV609" i="3"/>
  <c r="BV882" i="3"/>
  <c r="BV621" i="3"/>
  <c r="BV884" i="3"/>
  <c r="BV633" i="3"/>
  <c r="BV886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L881" i="3"/>
  <c r="BL883" i="3"/>
  <c r="BL882" i="3"/>
  <c r="BL884" i="3"/>
  <c r="BL861" i="3"/>
  <c r="BL862" i="3"/>
  <c r="BL863" i="3"/>
  <c r="BL864" i="3"/>
  <c r="BL865" i="3"/>
  <c r="BL866" i="3"/>
  <c r="BL867" i="3"/>
  <c r="BL868" i="3"/>
  <c r="BL880" i="3"/>
  <c r="BL885" i="3"/>
  <c r="BL88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3" i="6"/>
  <c r="BK640" i="3"/>
  <c r="BK88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867" i="3"/>
  <c r="BI868" i="3"/>
  <c r="BI880" i="3"/>
  <c r="BI885" i="3"/>
  <c r="BI887" i="3"/>
  <c r="BI865" i="3"/>
  <c r="BI17" i="3"/>
  <c r="BG881" i="3"/>
  <c r="BG883" i="3"/>
  <c r="BG882" i="3"/>
  <c r="BG884" i="3"/>
  <c r="BG886" i="3"/>
  <c r="BG861" i="3"/>
  <c r="BG862" i="3"/>
  <c r="BG863" i="3"/>
  <c r="BG864" i="3"/>
  <c r="BG865" i="3"/>
  <c r="BG866" i="3"/>
  <c r="BG867" i="3"/>
  <c r="BG868" i="3"/>
  <c r="BG880" i="3"/>
  <c r="BG885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867" i="3"/>
  <c r="BF868" i="3"/>
  <c r="BF880" i="3"/>
  <c r="BF885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867" i="3"/>
  <c r="BE868" i="3"/>
  <c r="BE880" i="3"/>
  <c r="BE885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867" i="3"/>
  <c r="BD868" i="3"/>
  <c r="BD880" i="3"/>
  <c r="BD885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859" i="3"/>
  <c r="BO860" i="3"/>
  <c r="BO16" i="3"/>
  <c r="BN453" i="3"/>
  <c r="BN859" i="3"/>
  <c r="BN860" i="3"/>
  <c r="BN16" i="3"/>
  <c r="BM453" i="3"/>
  <c r="BM859" i="3"/>
  <c r="BM860" i="3"/>
  <c r="BM16" i="3"/>
  <c r="BL859" i="3"/>
  <c r="BL860" i="3"/>
  <c r="BL16" i="3"/>
  <c r="BK859" i="3"/>
  <c r="BK860" i="3"/>
  <c r="BK16" i="3"/>
  <c r="BJ859" i="3"/>
  <c r="BJ860" i="3"/>
  <c r="BJ16" i="3"/>
  <c r="BI859" i="3"/>
  <c r="BI860" i="3"/>
  <c r="BI16" i="3"/>
  <c r="BH16" i="3"/>
  <c r="BG859" i="3"/>
  <c r="BG860" i="3"/>
  <c r="BG16" i="3"/>
  <c r="BF859" i="3"/>
  <c r="BF860" i="3"/>
  <c r="BF16" i="3"/>
  <c r="BE859" i="3"/>
  <c r="BE860" i="3"/>
  <c r="BE16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52" i="6"/>
  <c r="AU59" i="6"/>
  <c r="AU61" i="6"/>
  <c r="AU68" i="6"/>
  <c r="AU70" i="6"/>
  <c r="AU73" i="6"/>
  <c r="AU640" i="3"/>
  <c r="AU887" i="3"/>
  <c r="AU865" i="3"/>
  <c r="AT881" i="3"/>
  <c r="AT883" i="3"/>
  <c r="AT882" i="3"/>
  <c r="AT884" i="3"/>
  <c r="AT886" i="3"/>
  <c r="AT861" i="3"/>
  <c r="AT862" i="3"/>
  <c r="AT863" i="3"/>
  <c r="AT864" i="3"/>
  <c r="AT865" i="3"/>
  <c r="AT866" i="3"/>
  <c r="AT867" i="3"/>
  <c r="AT868" i="3"/>
  <c r="AT880" i="3"/>
  <c r="AT885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3" i="6"/>
  <c r="AR640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867" i="3"/>
  <c r="AQ868" i="3"/>
  <c r="AQ880" i="3"/>
  <c r="AQ885" i="3"/>
  <c r="AQ887" i="3"/>
  <c r="AQ17" i="3"/>
  <c r="AP883" i="3"/>
  <c r="AP882" i="3"/>
  <c r="AP884" i="3"/>
  <c r="AP886" i="3"/>
  <c r="AP861" i="3"/>
  <c r="AP862" i="3"/>
  <c r="AP863" i="3"/>
  <c r="AP864" i="3"/>
  <c r="AP865" i="3"/>
  <c r="AP866" i="3"/>
  <c r="AP867" i="3"/>
  <c r="AP868" i="3"/>
  <c r="AP880" i="3"/>
  <c r="AP885" i="3"/>
  <c r="AP887" i="3"/>
  <c r="AO881" i="3"/>
  <c r="AO883" i="3"/>
  <c r="AO882" i="3"/>
  <c r="AO884" i="3"/>
  <c r="AO886" i="3"/>
  <c r="AO861" i="3"/>
  <c r="AO862" i="3"/>
  <c r="AO863" i="3"/>
  <c r="AO864" i="3"/>
  <c r="AO865" i="3"/>
  <c r="AO866" i="3"/>
  <c r="AO867" i="3"/>
  <c r="AO880" i="3"/>
  <c r="AO885" i="3"/>
  <c r="AO88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3" i="6"/>
  <c r="AN640" i="3"/>
  <c r="AN887" i="3"/>
  <c r="AM881" i="3"/>
  <c r="AM883" i="3"/>
  <c r="AM882" i="3"/>
  <c r="AM886" i="3"/>
  <c r="AM861" i="3"/>
  <c r="AM862" i="3"/>
  <c r="AM863" i="3"/>
  <c r="AM864" i="3"/>
  <c r="AM865" i="3"/>
  <c r="AM866" i="3"/>
  <c r="AM867" i="3"/>
  <c r="AM868" i="3"/>
  <c r="AM880" i="3"/>
  <c r="AM885" i="3"/>
  <c r="AM887" i="3"/>
  <c r="AL881" i="3"/>
  <c r="AL882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73" i="6"/>
  <c r="AL640" i="3"/>
  <c r="AL88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859" i="3"/>
  <c r="AQ860" i="3"/>
  <c r="AQ16" i="3"/>
  <c r="AP859" i="3"/>
  <c r="AP860" i="3"/>
  <c r="AP16" i="3"/>
  <c r="AO859" i="3"/>
  <c r="AO860" i="3"/>
  <c r="AO16" i="3"/>
  <c r="AN453" i="3"/>
  <c r="AN455" i="3"/>
  <c r="AN859" i="3"/>
  <c r="AN860" i="3"/>
  <c r="AN16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B881" i="3"/>
  <c r="AB883" i="3"/>
  <c r="AB882" i="3"/>
  <c r="AB884" i="3"/>
  <c r="AB886" i="3"/>
  <c r="AB861" i="3"/>
  <c r="AB862" i="3"/>
  <c r="AB863" i="3"/>
  <c r="AB864" i="3"/>
  <c r="AB865" i="3"/>
  <c r="AB866" i="3"/>
  <c r="AB867" i="3"/>
  <c r="AB868" i="3"/>
  <c r="AB880" i="3"/>
  <c r="AB885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3" i="6"/>
  <c r="AA640" i="3"/>
  <c r="AA887" i="3"/>
  <c r="AA17" i="3"/>
  <c r="T73" i="6"/>
  <c r="T640" i="3"/>
  <c r="T887" i="3"/>
  <c r="U887" i="3"/>
  <c r="V887" i="3"/>
  <c r="W887" i="3"/>
  <c r="X887" i="3"/>
  <c r="Y887" i="3"/>
  <c r="Z887" i="3"/>
  <c r="DM887" i="3"/>
  <c r="CA887" i="3"/>
  <c r="Z881" i="3"/>
  <c r="Z883" i="3"/>
  <c r="Z882" i="3"/>
  <c r="Z884" i="3"/>
  <c r="Z886" i="3"/>
  <c r="Z861" i="3"/>
  <c r="Z862" i="3"/>
  <c r="Z863" i="3"/>
  <c r="Z864" i="3"/>
  <c r="Z865" i="3"/>
  <c r="Z866" i="3"/>
  <c r="Z867" i="3"/>
  <c r="Z868" i="3"/>
  <c r="Z880" i="3"/>
  <c r="Z885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867" i="3"/>
  <c r="Y868" i="3"/>
  <c r="Y880" i="3"/>
  <c r="Y885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868" i="3"/>
  <c r="X880" i="3"/>
  <c r="X885" i="3"/>
  <c r="W881" i="3"/>
  <c r="W883" i="3"/>
  <c r="W882" i="3"/>
  <c r="W884" i="3"/>
  <c r="W886" i="3"/>
  <c r="W861" i="3"/>
  <c r="W862" i="3"/>
  <c r="W863" i="3"/>
  <c r="W864" i="3"/>
  <c r="W865" i="3"/>
  <c r="W866" i="3"/>
  <c r="W867" i="3"/>
  <c r="W885" i="3"/>
  <c r="V881" i="3"/>
  <c r="V883" i="3"/>
  <c r="V882" i="3"/>
  <c r="V884" i="3"/>
  <c r="V886" i="3"/>
  <c r="V861" i="3"/>
  <c r="V862" i="3"/>
  <c r="V863" i="3"/>
  <c r="V864" i="3"/>
  <c r="V865" i="3"/>
  <c r="V866" i="3"/>
  <c r="V867" i="3"/>
  <c r="V868" i="3"/>
  <c r="V880" i="3"/>
  <c r="V885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867" i="3"/>
  <c r="U868" i="3"/>
  <c r="U880" i="3"/>
  <c r="U885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859" i="3"/>
  <c r="AB860" i="3"/>
  <c r="AB16" i="3"/>
  <c r="AA859" i="3"/>
  <c r="AA860" i="3"/>
  <c r="AA16" i="3"/>
  <c r="Z859" i="3"/>
  <c r="Z860" i="3"/>
  <c r="Z16" i="3"/>
  <c r="Y859" i="3"/>
  <c r="Y860" i="3"/>
  <c r="Y16" i="3"/>
  <c r="X859" i="3"/>
  <c r="X860" i="3"/>
  <c r="X16" i="3"/>
  <c r="W859" i="3"/>
  <c r="W860" i="3"/>
  <c r="W16" i="3"/>
  <c r="V859" i="3"/>
  <c r="V860" i="3"/>
  <c r="V16" i="3"/>
  <c r="U859" i="3"/>
  <c r="U860" i="3"/>
  <c r="U16" i="3"/>
  <c r="T859" i="3"/>
  <c r="T860" i="3"/>
  <c r="T16" i="3"/>
  <c r="C859" i="3"/>
  <c r="C860" i="3"/>
  <c r="C16" i="3"/>
  <c r="D859" i="3"/>
  <c r="D860" i="3"/>
  <c r="D16" i="3"/>
  <c r="E859" i="3"/>
  <c r="E860" i="3"/>
  <c r="E16" i="3"/>
  <c r="F859" i="3"/>
  <c r="F860" i="3"/>
  <c r="F16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867" i="3"/>
  <c r="C868" i="3"/>
  <c r="C880" i="3"/>
  <c r="C885" i="3"/>
  <c r="C886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867" i="3"/>
  <c r="D868" i="3"/>
  <c r="D880" i="3"/>
  <c r="D885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868" i="3"/>
  <c r="E880" i="3"/>
  <c r="E885" i="3"/>
  <c r="E887" i="3"/>
  <c r="F881" i="3"/>
  <c r="F883" i="3"/>
  <c r="F882" i="3"/>
  <c r="F884" i="3"/>
  <c r="F886" i="3"/>
  <c r="F861" i="3"/>
  <c r="F862" i="3"/>
  <c r="F863" i="3"/>
  <c r="F864" i="3"/>
  <c r="F865" i="3"/>
  <c r="F866" i="3"/>
  <c r="F867" i="3"/>
  <c r="F868" i="3"/>
  <c r="F880" i="3"/>
  <c r="F885" i="3"/>
  <c r="F887" i="3"/>
  <c r="F17" i="3"/>
  <c r="G883" i="3"/>
  <c r="G882" i="3"/>
  <c r="G884" i="3"/>
  <c r="G886" i="3"/>
  <c r="G861" i="3"/>
  <c r="G862" i="3"/>
  <c r="G863" i="3"/>
  <c r="G864" i="3"/>
  <c r="G865" i="3"/>
  <c r="G866" i="3"/>
  <c r="G867" i="3"/>
  <c r="G868" i="3"/>
  <c r="G880" i="3"/>
  <c r="G887" i="3"/>
  <c r="H881" i="3"/>
  <c r="H883" i="3"/>
  <c r="H882" i="3"/>
  <c r="H884" i="3"/>
  <c r="H633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640" i="3"/>
  <c r="H887" i="3"/>
  <c r="H17" i="3"/>
  <c r="I881" i="3"/>
  <c r="I883" i="3"/>
  <c r="I882" i="3"/>
  <c r="I884" i="3"/>
  <c r="I633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867" i="3"/>
  <c r="J868" i="3"/>
  <c r="J880" i="3"/>
  <c r="J885" i="3"/>
  <c r="J887" i="3"/>
  <c r="J17" i="3"/>
  <c r="K881" i="3"/>
  <c r="K883" i="3"/>
  <c r="K882" i="3"/>
  <c r="K884" i="3"/>
  <c r="K633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59" i="6"/>
  <c r="K61" i="6"/>
  <c r="K68" i="6"/>
  <c r="K70" i="6"/>
  <c r="K73" i="6"/>
  <c r="K640" i="3"/>
  <c r="K887" i="3"/>
  <c r="K17" i="3"/>
  <c r="L881" i="3"/>
  <c r="L883" i="3"/>
  <c r="L882" i="3"/>
  <c r="L884" i="3"/>
  <c r="L633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633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633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633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633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633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633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633" i="3"/>
  <c r="B886" i="3"/>
  <c r="B73" i="6"/>
  <c r="B640" i="3"/>
  <c r="B887" i="3"/>
  <c r="B17" i="3"/>
  <c r="B453" i="3"/>
  <c r="B455" i="3"/>
  <c r="B859" i="3"/>
  <c r="B860" i="3"/>
  <c r="B16" i="3"/>
  <c r="D591" i="7"/>
  <c r="D579" i="7"/>
  <c r="D585" i="7"/>
  <c r="I592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C518" i="3"/>
  <c r="CB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C579" i="7"/>
  <c r="C580" i="7"/>
  <c r="D577" i="7"/>
  <c r="D573" i="7"/>
  <c r="D571" i="7"/>
  <c r="D567" i="7"/>
  <c r="D561" i="7"/>
  <c r="D565" i="7"/>
  <c r="D559" i="7"/>
  <c r="D553" i="7"/>
  <c r="D555" i="7"/>
  <c r="D549" i="7"/>
  <c r="D547" i="7"/>
  <c r="D529" i="7"/>
  <c r="D543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K538" i="7"/>
  <c r="D531" i="7"/>
  <c r="I532" i="7"/>
  <c r="D525" i="7"/>
  <c r="D519" i="7"/>
  <c r="D513" i="7"/>
  <c r="D507" i="7"/>
  <c r="D501" i="7"/>
  <c r="D492" i="7"/>
  <c r="D483" i="7"/>
  <c r="D474" i="7"/>
  <c r="D541" i="7"/>
  <c r="F527" i="7"/>
  <c r="E527" i="7"/>
  <c r="D527" i="7"/>
  <c r="C527" i="7"/>
  <c r="F591" i="7"/>
  <c r="F592" i="7"/>
  <c r="E591" i="7"/>
  <c r="C591" i="7"/>
  <c r="C592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F584" i="7"/>
  <c r="E581" i="7"/>
  <c r="E584" i="7"/>
  <c r="D581" i="7"/>
  <c r="F579" i="7"/>
  <c r="E579" i="7"/>
  <c r="E580" i="7"/>
  <c r="F577" i="7"/>
  <c r="E577" i="7"/>
  <c r="F576" i="7"/>
  <c r="E576" i="7"/>
  <c r="F575" i="7"/>
  <c r="F578" i="7"/>
  <c r="E575" i="7"/>
  <c r="D575" i="7"/>
  <c r="D578" i="7"/>
  <c r="F573" i="7"/>
  <c r="E573" i="7"/>
  <c r="E574" i="7"/>
  <c r="C573" i="7"/>
  <c r="F571" i="7"/>
  <c r="E571" i="7"/>
  <c r="C571" i="7"/>
  <c r="F570" i="7"/>
  <c r="E570" i="7"/>
  <c r="E572" i="7"/>
  <c r="D570" i="7"/>
  <c r="F569" i="7"/>
  <c r="E569" i="7"/>
  <c r="D569" i="7"/>
  <c r="C569" i="7"/>
  <c r="F567" i="7"/>
  <c r="F568" i="7"/>
  <c r="E567" i="7"/>
  <c r="C567" i="7"/>
  <c r="F565" i="7"/>
  <c r="E565" i="7"/>
  <c r="F564" i="7"/>
  <c r="F566" i="7"/>
  <c r="E564" i="7"/>
  <c r="D564" i="7"/>
  <c r="D566" i="7"/>
  <c r="F563" i="7"/>
  <c r="E563" i="7"/>
  <c r="D563" i="7"/>
  <c r="C563" i="7"/>
  <c r="F561" i="7"/>
  <c r="E561" i="7"/>
  <c r="E558" i="7"/>
  <c r="E562" i="7"/>
  <c r="C561" i="7"/>
  <c r="F559" i="7"/>
  <c r="E559" i="7"/>
  <c r="F558" i="7"/>
  <c r="E560" i="7"/>
  <c r="D558" i="7"/>
  <c r="F557" i="7"/>
  <c r="E557" i="7"/>
  <c r="D557" i="7"/>
  <c r="C557" i="7"/>
  <c r="F555" i="7"/>
  <c r="F556" i="7"/>
  <c r="E555" i="7"/>
  <c r="C555" i="7"/>
  <c r="C556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C550" i="7"/>
  <c r="F547" i="7"/>
  <c r="E547" i="7"/>
  <c r="F546" i="7"/>
  <c r="F548" i="7"/>
  <c r="E546" i="7"/>
  <c r="D546" i="7"/>
  <c r="F545" i="7"/>
  <c r="E545" i="7"/>
  <c r="D545" i="7"/>
  <c r="C545" i="7"/>
  <c r="F543" i="7"/>
  <c r="F540" i="7"/>
  <c r="F544" i="7"/>
  <c r="E543" i="7"/>
  <c r="E544" i="7"/>
  <c r="C543" i="7"/>
  <c r="F541" i="7"/>
  <c r="E541" i="7"/>
  <c r="E540" i="7"/>
  <c r="F539" i="7"/>
  <c r="F542" i="7"/>
  <c r="E539" i="7"/>
  <c r="D539" i="7"/>
  <c r="D542" i="7"/>
  <c r="F537" i="7"/>
  <c r="E537" i="7"/>
  <c r="E538" i="7"/>
  <c r="C537" i="7"/>
  <c r="F535" i="7"/>
  <c r="E535" i="7"/>
  <c r="D535" i="7"/>
  <c r="C535" i="7"/>
  <c r="F534" i="7"/>
  <c r="E534" i="7"/>
  <c r="E536" i="7"/>
  <c r="D534" i="7"/>
  <c r="D536" i="7"/>
  <c r="F533" i="7"/>
  <c r="E533" i="7"/>
  <c r="D533" i="7"/>
  <c r="C533" i="7"/>
  <c r="F531" i="7"/>
  <c r="E531" i="7"/>
  <c r="C531" i="7"/>
  <c r="F529" i="7"/>
  <c r="E529" i="7"/>
  <c r="F528" i="7"/>
  <c r="E528" i="7"/>
  <c r="D528" i="7"/>
  <c r="E592" i="7"/>
  <c r="D592" i="7"/>
  <c r="F590" i="7"/>
  <c r="E590" i="7"/>
  <c r="D590" i="7"/>
  <c r="F586" i="7"/>
  <c r="E586" i="7"/>
  <c r="D586" i="7"/>
  <c r="C586" i="7"/>
  <c r="D584" i="7"/>
  <c r="F580" i="7"/>
  <c r="D580" i="7"/>
  <c r="E578" i="7"/>
  <c r="F574" i="7"/>
  <c r="D574" i="7"/>
  <c r="C574" i="7"/>
  <c r="F572" i="7"/>
  <c r="D572" i="7"/>
  <c r="E568" i="7"/>
  <c r="D568" i="7"/>
  <c r="C568" i="7"/>
  <c r="E566" i="7"/>
  <c r="F562" i="7"/>
  <c r="D562" i="7"/>
  <c r="C562" i="7"/>
  <c r="F560" i="7"/>
  <c r="D560" i="7"/>
  <c r="E556" i="7"/>
  <c r="D556" i="7"/>
  <c r="F554" i="7"/>
  <c r="E554" i="7"/>
  <c r="D554" i="7"/>
  <c r="F550" i="7"/>
  <c r="E550" i="7"/>
  <c r="D550" i="7"/>
  <c r="E548" i="7"/>
  <c r="D548" i="7"/>
  <c r="D544" i="7"/>
  <c r="C544" i="7"/>
  <c r="E542" i="7"/>
  <c r="F538" i="7"/>
  <c r="D538" i="7"/>
  <c r="C538" i="7"/>
  <c r="F536" i="7"/>
  <c r="F532" i="7"/>
  <c r="E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CB571" i="3"/>
  <c r="DM571" i="3"/>
  <c r="CA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1022" i="7"/>
  <c r="D456" i="7"/>
  <c r="K686" i="7"/>
  <c r="J686" i="7"/>
  <c r="I686" i="7"/>
  <c r="H686" i="7"/>
  <c r="F683" i="7"/>
  <c r="F686" i="7"/>
  <c r="E683" i="7"/>
  <c r="E686" i="7"/>
  <c r="D685" i="7"/>
  <c r="D683" i="7"/>
  <c r="D686" i="7"/>
  <c r="D684" i="7"/>
  <c r="C685" i="7"/>
  <c r="C683" i="7"/>
  <c r="C686" i="7"/>
  <c r="C684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5" i="7"/>
  <c r="F454" i="7"/>
  <c r="E450" i="7"/>
  <c r="E452" i="7"/>
  <c r="E451" i="7"/>
  <c r="E453" i="7"/>
  <c r="E455" i="7"/>
  <c r="E454" i="7"/>
  <c r="D451" i="7"/>
  <c r="D453" i="7"/>
  <c r="D455" i="7"/>
  <c r="D452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K686" i="3"/>
  <c r="BJ686" i="3"/>
  <c r="BB686" i="3"/>
  <c r="BA686" i="3"/>
  <c r="AZ686" i="3"/>
  <c r="AY686" i="3"/>
  <c r="AX686" i="3"/>
  <c r="AW686" i="3"/>
  <c r="AV686" i="3"/>
  <c r="AU686" i="3"/>
  <c r="AS686" i="3"/>
  <c r="AR686" i="3"/>
  <c r="AN686" i="3"/>
  <c r="AL686" i="3"/>
  <c r="AJ686" i="3"/>
  <c r="AI686" i="3"/>
  <c r="AH686" i="3"/>
  <c r="AG686" i="3"/>
  <c r="AF686" i="3"/>
  <c r="AE686" i="3"/>
  <c r="AD686" i="3"/>
  <c r="AC686" i="3"/>
  <c r="AA686" i="3"/>
  <c r="Z686" i="3"/>
  <c r="T686" i="3"/>
  <c r="R686" i="3"/>
  <c r="Q686" i="3"/>
  <c r="P686" i="3"/>
  <c r="O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K681" i="3"/>
  <c r="BJ681" i="3"/>
  <c r="BB681" i="3"/>
  <c r="BA681" i="3"/>
  <c r="AZ681" i="3"/>
  <c r="AY681" i="3"/>
  <c r="AX681" i="3"/>
  <c r="AW681" i="3"/>
  <c r="AV681" i="3"/>
  <c r="AU681" i="3"/>
  <c r="AS681" i="3"/>
  <c r="AR681" i="3"/>
  <c r="AN681" i="3"/>
  <c r="AL681" i="3"/>
  <c r="AJ681" i="3"/>
  <c r="AI681" i="3"/>
  <c r="AH681" i="3"/>
  <c r="AG681" i="3"/>
  <c r="AF681" i="3"/>
  <c r="AE681" i="3"/>
  <c r="AD681" i="3"/>
  <c r="AC681" i="3"/>
  <c r="AA681" i="3"/>
  <c r="Z681" i="3"/>
  <c r="T681" i="3"/>
  <c r="R681" i="3"/>
  <c r="Q681" i="3"/>
  <c r="P681" i="3"/>
  <c r="O681" i="3"/>
  <c r="N681" i="3"/>
  <c r="M681" i="3"/>
  <c r="L681" i="3"/>
  <c r="K681" i="3"/>
  <c r="I681" i="3"/>
  <c r="H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A385" i="3"/>
  <c r="AA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K375" i="3"/>
  <c r="BK381" i="3"/>
  <c r="BJ375" i="3"/>
  <c r="BJ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S375" i="3"/>
  <c r="AS381" i="3"/>
  <c r="AR375" i="3"/>
  <c r="AR381" i="3"/>
  <c r="AN375" i="3"/>
  <c r="AN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A375" i="3"/>
  <c r="AA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S364" i="3"/>
  <c r="AS370" i="3"/>
  <c r="AR364" i="3"/>
  <c r="AR370" i="3"/>
  <c r="AN364" i="3"/>
  <c r="AN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A364" i="3"/>
  <c r="AA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I364" i="3"/>
  <c r="I370" i="3"/>
  <c r="H364" i="3"/>
  <c r="H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S353" i="3"/>
  <c r="AS359" i="3"/>
  <c r="AR353" i="3"/>
  <c r="AR359" i="3"/>
  <c r="AN353" i="3"/>
  <c r="AN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A353" i="3"/>
  <c r="AA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I353" i="3"/>
  <c r="I359" i="3"/>
  <c r="H353" i="3"/>
  <c r="H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K343" i="3"/>
  <c r="BK349" i="3"/>
  <c r="BJ343" i="3"/>
  <c r="BJ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S343" i="3"/>
  <c r="AS349" i="3"/>
  <c r="AR343" i="3"/>
  <c r="AR349" i="3"/>
  <c r="AN343" i="3"/>
  <c r="AN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I343" i="3"/>
  <c r="I349" i="3"/>
  <c r="H343" i="3"/>
  <c r="H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K333" i="3"/>
  <c r="BK339" i="3"/>
  <c r="BJ333" i="3"/>
  <c r="BJ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S333" i="3"/>
  <c r="AS339" i="3"/>
  <c r="AR333" i="3"/>
  <c r="AR339" i="3"/>
  <c r="AN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A333" i="3"/>
  <c r="AA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I333" i="3"/>
  <c r="I339" i="3"/>
  <c r="H333" i="3"/>
  <c r="H339" i="3"/>
  <c r="B333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9" i="3"/>
  <c r="AC329" i="3"/>
  <c r="AA329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J303" i="3"/>
  <c r="BJ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S303" i="3"/>
  <c r="AS309" i="3"/>
  <c r="AR303" i="3"/>
  <c r="AR309" i="3"/>
  <c r="AN303" i="3"/>
  <c r="AN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A303" i="3"/>
  <c r="AA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I303" i="3"/>
  <c r="I309" i="3"/>
  <c r="H303" i="3"/>
  <c r="H309" i="3"/>
  <c r="B303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B299" i="3"/>
  <c r="BA299" i="3"/>
  <c r="AZ299" i="3"/>
  <c r="AY299" i="3"/>
  <c r="AX299" i="3"/>
  <c r="AW299" i="3"/>
  <c r="AV299" i="3"/>
  <c r="AU299" i="3"/>
  <c r="AS299" i="3"/>
  <c r="AR299" i="3"/>
  <c r="AN299" i="3"/>
  <c r="AL299" i="3"/>
  <c r="AJ299" i="3"/>
  <c r="AI299" i="3"/>
  <c r="AH299" i="3"/>
  <c r="AG299" i="3"/>
  <c r="AF299" i="3"/>
  <c r="AE299" i="3"/>
  <c r="AD299" i="3"/>
  <c r="R299" i="3"/>
  <c r="Q299" i="3"/>
  <c r="P299" i="3"/>
  <c r="O299" i="3"/>
  <c r="N299" i="3"/>
  <c r="M299" i="3"/>
  <c r="L299" i="3"/>
  <c r="K299" i="3"/>
  <c r="BY292" i="3"/>
  <c r="BX292" i="3"/>
  <c r="BW292" i="3"/>
  <c r="BV292" i="3"/>
  <c r="BT292" i="3"/>
  <c r="BS292" i="3"/>
  <c r="BR292" i="3"/>
  <c r="BQ292" i="3"/>
  <c r="BP292" i="3"/>
  <c r="BO292" i="3"/>
  <c r="BB292" i="3"/>
  <c r="BA292" i="3"/>
  <c r="AZ292" i="3"/>
  <c r="AY292" i="3"/>
  <c r="AX292" i="3"/>
  <c r="AW292" i="3"/>
  <c r="AV292" i="3"/>
  <c r="AJ292" i="3"/>
  <c r="AI292" i="3"/>
  <c r="AH292" i="3"/>
  <c r="AG292" i="3"/>
  <c r="AF292" i="3"/>
  <c r="AE292" i="3"/>
  <c r="AD292" i="3"/>
  <c r="AC292" i="3"/>
  <c r="AA292" i="3"/>
  <c r="T292" i="3"/>
  <c r="R292" i="3"/>
  <c r="Q292" i="3"/>
  <c r="P292" i="3"/>
  <c r="O292" i="3"/>
  <c r="N292" i="3"/>
  <c r="M292" i="3"/>
  <c r="L292" i="3"/>
  <c r="K292" i="3"/>
  <c r="BY285" i="3"/>
  <c r="BX285" i="3"/>
  <c r="BW285" i="3"/>
  <c r="BV285" i="3"/>
  <c r="BT285" i="3"/>
  <c r="BS285" i="3"/>
  <c r="BR285" i="3"/>
  <c r="BQ285" i="3"/>
  <c r="BP285" i="3"/>
  <c r="BO285" i="3"/>
  <c r="BB285" i="3"/>
  <c r="BA285" i="3"/>
  <c r="AZ285" i="3"/>
  <c r="AY285" i="3"/>
  <c r="AX285" i="3"/>
  <c r="AW285" i="3"/>
  <c r="AV285" i="3"/>
  <c r="AU285" i="3"/>
  <c r="AJ285" i="3"/>
  <c r="AI285" i="3"/>
  <c r="AH285" i="3"/>
  <c r="AG285" i="3"/>
  <c r="AF285" i="3"/>
  <c r="AE285" i="3"/>
  <c r="AD285" i="3"/>
  <c r="AC285" i="3"/>
  <c r="AA285" i="3"/>
  <c r="T285" i="3"/>
  <c r="R285" i="3"/>
  <c r="Q285" i="3"/>
  <c r="P285" i="3"/>
  <c r="O285" i="3"/>
  <c r="N285" i="3"/>
  <c r="M285" i="3"/>
  <c r="L285" i="3"/>
  <c r="K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K278" i="3"/>
  <c r="BJ278" i="3"/>
  <c r="BB278" i="3"/>
  <c r="BA278" i="3"/>
  <c r="AZ278" i="3"/>
  <c r="AY278" i="3"/>
  <c r="AX278" i="3"/>
  <c r="AW278" i="3"/>
  <c r="AV278" i="3"/>
  <c r="AU278" i="3"/>
  <c r="AS278" i="3"/>
  <c r="AR278" i="3"/>
  <c r="AN278" i="3"/>
  <c r="AL278" i="3"/>
  <c r="AJ278" i="3"/>
  <c r="AI278" i="3"/>
  <c r="AH278" i="3"/>
  <c r="AG278" i="3"/>
  <c r="AF278" i="3"/>
  <c r="AE278" i="3"/>
  <c r="AD278" i="3"/>
  <c r="AC278" i="3"/>
  <c r="AA278" i="3"/>
  <c r="T278" i="3"/>
  <c r="R278" i="3"/>
  <c r="Q278" i="3"/>
  <c r="P278" i="3"/>
  <c r="O278" i="3"/>
  <c r="N278" i="3"/>
  <c r="M278" i="3"/>
  <c r="L278" i="3"/>
  <c r="K278" i="3"/>
  <c r="I278" i="3"/>
  <c r="H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K271" i="3"/>
  <c r="BJ271" i="3"/>
  <c r="BB271" i="3"/>
  <c r="BA271" i="3"/>
  <c r="AZ271" i="3"/>
  <c r="AY271" i="3"/>
  <c r="AX271" i="3"/>
  <c r="AW271" i="3"/>
  <c r="AV271" i="3"/>
  <c r="AU271" i="3"/>
  <c r="AS271" i="3"/>
  <c r="AR271" i="3"/>
  <c r="AN271" i="3"/>
  <c r="AL271" i="3"/>
  <c r="AJ271" i="3"/>
  <c r="AI271" i="3"/>
  <c r="AH271" i="3"/>
  <c r="AG271" i="3"/>
  <c r="AF271" i="3"/>
  <c r="AE271" i="3"/>
  <c r="AD271" i="3"/>
  <c r="AC271" i="3"/>
  <c r="AA271" i="3"/>
  <c r="T271" i="3"/>
  <c r="R271" i="3"/>
  <c r="Q271" i="3"/>
  <c r="P271" i="3"/>
  <c r="O271" i="3"/>
  <c r="N271" i="3"/>
  <c r="M271" i="3"/>
  <c r="L271" i="3"/>
  <c r="K271" i="3"/>
  <c r="I271" i="3"/>
  <c r="H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B264" i="3"/>
  <c r="BA264" i="3"/>
  <c r="AZ264" i="3"/>
  <c r="AY264" i="3"/>
  <c r="AX264" i="3"/>
  <c r="AW264" i="3"/>
  <c r="AV264" i="3"/>
  <c r="AU264" i="3"/>
  <c r="AS264" i="3"/>
  <c r="AR264" i="3"/>
  <c r="AN264" i="3"/>
  <c r="AL264" i="3"/>
  <c r="AJ264" i="3"/>
  <c r="AI264" i="3"/>
  <c r="AH264" i="3"/>
  <c r="AG264" i="3"/>
  <c r="AF264" i="3"/>
  <c r="AE264" i="3"/>
  <c r="AD264" i="3"/>
  <c r="R264" i="3"/>
  <c r="Q264" i="3"/>
  <c r="P264" i="3"/>
  <c r="O264" i="3"/>
  <c r="N264" i="3"/>
  <c r="M264" i="3"/>
  <c r="L264" i="3"/>
  <c r="K264" i="3"/>
  <c r="I264" i="3"/>
  <c r="H264" i="3"/>
  <c r="BY257" i="3"/>
  <c r="BX257" i="3"/>
  <c r="BW257" i="3"/>
  <c r="BV257" i="3"/>
  <c r="BT257" i="3"/>
  <c r="BS257" i="3"/>
  <c r="BR257" i="3"/>
  <c r="BQ257" i="3"/>
  <c r="BP257" i="3"/>
  <c r="BO257" i="3"/>
  <c r="BN257" i="3"/>
  <c r="BB257" i="3"/>
  <c r="BA257" i="3"/>
  <c r="AZ257" i="3"/>
  <c r="AY257" i="3"/>
  <c r="AX257" i="3"/>
  <c r="AW257" i="3"/>
  <c r="AV257" i="3"/>
  <c r="AU257" i="3"/>
  <c r="AJ257" i="3"/>
  <c r="AI257" i="3"/>
  <c r="AH257" i="3"/>
  <c r="AG257" i="3"/>
  <c r="AF257" i="3"/>
  <c r="AE257" i="3"/>
  <c r="R257" i="3"/>
  <c r="Q257" i="3"/>
  <c r="P257" i="3"/>
  <c r="O257" i="3"/>
  <c r="N257" i="3"/>
  <c r="M257" i="3"/>
  <c r="L257" i="3"/>
  <c r="K257" i="3"/>
  <c r="I257" i="3"/>
  <c r="H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B250" i="3"/>
  <c r="BA250" i="3"/>
  <c r="AZ250" i="3"/>
  <c r="AY250" i="3"/>
  <c r="AX250" i="3"/>
  <c r="AW250" i="3"/>
  <c r="AV250" i="3"/>
  <c r="AU250" i="3"/>
  <c r="R250" i="3"/>
  <c r="Q250" i="3"/>
  <c r="P250" i="3"/>
  <c r="O250" i="3"/>
  <c r="N250" i="3"/>
  <c r="M250" i="3"/>
  <c r="L250" i="3"/>
  <c r="K250" i="3"/>
  <c r="I250" i="3"/>
  <c r="H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K243" i="3"/>
  <c r="BJ243" i="3"/>
  <c r="BB243" i="3"/>
  <c r="BA243" i="3"/>
  <c r="AZ243" i="3"/>
  <c r="AY243" i="3"/>
  <c r="AX243" i="3"/>
  <c r="AW243" i="3"/>
  <c r="AV243" i="3"/>
  <c r="AU243" i="3"/>
  <c r="AS243" i="3"/>
  <c r="AR243" i="3"/>
  <c r="AN243" i="3"/>
  <c r="AL243" i="3"/>
  <c r="AJ243" i="3"/>
  <c r="AI243" i="3"/>
  <c r="AH243" i="3"/>
  <c r="AG243" i="3"/>
  <c r="AF243" i="3"/>
  <c r="AE243" i="3"/>
  <c r="AD243" i="3"/>
  <c r="AC243" i="3"/>
  <c r="AA243" i="3"/>
  <c r="T243" i="3"/>
  <c r="R243" i="3"/>
  <c r="Q243" i="3"/>
  <c r="P243" i="3"/>
  <c r="O243" i="3"/>
  <c r="N243" i="3"/>
  <c r="M243" i="3"/>
  <c r="L243" i="3"/>
  <c r="K243" i="3"/>
  <c r="I243" i="3"/>
  <c r="H243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910" i="3"/>
  <c r="BD911" i="3"/>
  <c r="BD912" i="3"/>
  <c r="BD913" i="3"/>
  <c r="BD914" i="3"/>
  <c r="BD915" i="3"/>
  <c r="BD924" i="3"/>
  <c r="BD926" i="3"/>
  <c r="BD907" i="3"/>
  <c r="BD908" i="3"/>
  <c r="BD927" i="3"/>
  <c r="BD928" i="3"/>
  <c r="BD929" i="3"/>
  <c r="BD916" i="3"/>
  <c r="BD917" i="3"/>
  <c r="BD918" i="3"/>
  <c r="BD932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69" i="3"/>
  <c r="BD983" i="3"/>
  <c r="BD970" i="3"/>
  <c r="BD981" i="3"/>
  <c r="BD965" i="3"/>
  <c r="BD966" i="3"/>
  <c r="BD967" i="3"/>
  <c r="BD973" i="3"/>
  <c r="BD975" i="3"/>
  <c r="BD977" i="3"/>
  <c r="BD979" i="3"/>
  <c r="BD962" i="3"/>
  <c r="BD963" i="3"/>
  <c r="BD909" i="3"/>
  <c r="BD920" i="3"/>
  <c r="BD921" i="3"/>
  <c r="BD922" i="3"/>
  <c r="BD923" i="3"/>
  <c r="BD925" i="3"/>
  <c r="BD931" i="3"/>
  <c r="BD933" i="3"/>
  <c r="BD934" i="3"/>
  <c r="BD935" i="3"/>
  <c r="BD956" i="3"/>
  <c r="BD957" i="3"/>
  <c r="BD958" i="3"/>
  <c r="BD959" i="3"/>
  <c r="BD960" i="3"/>
  <c r="BD972" i="3"/>
  <c r="BD982" i="3"/>
  <c r="BD985" i="3"/>
  <c r="BD1002" i="3"/>
  <c r="BE992" i="3"/>
  <c r="BE993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910" i="3"/>
  <c r="BE911" i="3"/>
  <c r="BE912" i="3"/>
  <c r="BE913" i="3"/>
  <c r="BE914" i="3"/>
  <c r="BE915" i="3"/>
  <c r="BE924" i="3"/>
  <c r="BE926" i="3"/>
  <c r="BE907" i="3"/>
  <c r="BE908" i="3"/>
  <c r="BE927" i="3"/>
  <c r="BE928" i="3"/>
  <c r="BE929" i="3"/>
  <c r="BE916" i="3"/>
  <c r="BE917" i="3"/>
  <c r="BE918" i="3"/>
  <c r="BE932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55" i="3"/>
  <c r="BE969" i="3"/>
  <c r="BE983" i="3"/>
  <c r="BE970" i="3"/>
  <c r="BE981" i="3"/>
  <c r="BE965" i="3"/>
  <c r="BE966" i="3"/>
  <c r="BE967" i="3"/>
  <c r="BE973" i="3"/>
  <c r="BE975" i="3"/>
  <c r="BE977" i="3"/>
  <c r="BE979" i="3"/>
  <c r="BE962" i="3"/>
  <c r="BE963" i="3"/>
  <c r="BE909" i="3"/>
  <c r="BE920" i="3"/>
  <c r="BE921" i="3"/>
  <c r="BE922" i="3"/>
  <c r="BE923" i="3"/>
  <c r="BE925" i="3"/>
  <c r="BE931" i="3"/>
  <c r="BE933" i="3"/>
  <c r="BE934" i="3"/>
  <c r="BE935" i="3"/>
  <c r="BE956" i="3"/>
  <c r="BE957" i="3"/>
  <c r="BE958" i="3"/>
  <c r="BE959" i="3"/>
  <c r="BE960" i="3"/>
  <c r="BE972" i="3"/>
  <c r="BE982" i="3"/>
  <c r="BE985" i="3"/>
  <c r="BE1002" i="3"/>
  <c r="BF992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910" i="3"/>
  <c r="BF911" i="3"/>
  <c r="BF912" i="3"/>
  <c r="BF913" i="3"/>
  <c r="BF914" i="3"/>
  <c r="BF915" i="3"/>
  <c r="BF926" i="3"/>
  <c r="BF907" i="3"/>
  <c r="BF908" i="3"/>
  <c r="BF927" i="3"/>
  <c r="BF928" i="3"/>
  <c r="BF929" i="3"/>
  <c r="BF916" i="3"/>
  <c r="BF917" i="3"/>
  <c r="BF918" i="3"/>
  <c r="BF932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69" i="3"/>
  <c r="BF983" i="3"/>
  <c r="BF970" i="3"/>
  <c r="BF981" i="3"/>
  <c r="BF965" i="3"/>
  <c r="BF966" i="3"/>
  <c r="BF967" i="3"/>
  <c r="BF973" i="3"/>
  <c r="BF975" i="3"/>
  <c r="BF977" i="3"/>
  <c r="BF979" i="3"/>
  <c r="BF962" i="3"/>
  <c r="BF963" i="3"/>
  <c r="BF909" i="3"/>
  <c r="BF920" i="3"/>
  <c r="BF921" i="3"/>
  <c r="BF922" i="3"/>
  <c r="BF923" i="3"/>
  <c r="BF925" i="3"/>
  <c r="BF931" i="3"/>
  <c r="BF933" i="3"/>
  <c r="BF934" i="3"/>
  <c r="BF935" i="3"/>
  <c r="BF956" i="3"/>
  <c r="BF957" i="3"/>
  <c r="BF958" i="3"/>
  <c r="BF959" i="3"/>
  <c r="BF960" i="3"/>
  <c r="BF972" i="3"/>
  <c r="BF982" i="3"/>
  <c r="BG992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910" i="3"/>
  <c r="BG911" i="3"/>
  <c r="BG912" i="3"/>
  <c r="BG913" i="3"/>
  <c r="BG914" i="3"/>
  <c r="BG915" i="3"/>
  <c r="BG924" i="3"/>
  <c r="BG926" i="3"/>
  <c r="BG907" i="3"/>
  <c r="BG908" i="3"/>
  <c r="BG927" i="3"/>
  <c r="BG928" i="3"/>
  <c r="BG929" i="3"/>
  <c r="BG916" i="3"/>
  <c r="BG917" i="3"/>
  <c r="BG918" i="3"/>
  <c r="BG932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69" i="3"/>
  <c r="BG983" i="3"/>
  <c r="BG970" i="3"/>
  <c r="BG981" i="3"/>
  <c r="BG965" i="3"/>
  <c r="BG966" i="3"/>
  <c r="BG967" i="3"/>
  <c r="BG973" i="3"/>
  <c r="BG975" i="3"/>
  <c r="BG977" i="3"/>
  <c r="BG979" i="3"/>
  <c r="BG962" i="3"/>
  <c r="BG963" i="3"/>
  <c r="BG909" i="3"/>
  <c r="BG920" i="3"/>
  <c r="BG921" i="3"/>
  <c r="BG922" i="3"/>
  <c r="BG923" i="3"/>
  <c r="BG925" i="3"/>
  <c r="BG931" i="3"/>
  <c r="BG933" i="3"/>
  <c r="BG934" i="3"/>
  <c r="BG935" i="3"/>
  <c r="BG956" i="3"/>
  <c r="BG957" i="3"/>
  <c r="BG958" i="3"/>
  <c r="BG959" i="3"/>
  <c r="BG960" i="3"/>
  <c r="BG972" i="3"/>
  <c r="BG982" i="3"/>
  <c r="BG985" i="3"/>
  <c r="BG1002" i="3"/>
  <c r="BI992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910" i="3"/>
  <c r="BI911" i="3"/>
  <c r="BI912" i="3"/>
  <c r="BI913" i="3"/>
  <c r="BI914" i="3"/>
  <c r="BI915" i="3"/>
  <c r="BI924" i="3"/>
  <c r="BI926" i="3"/>
  <c r="BI907" i="3"/>
  <c r="BI908" i="3"/>
  <c r="BI927" i="3"/>
  <c r="BI928" i="3"/>
  <c r="BI929" i="3"/>
  <c r="BI916" i="3"/>
  <c r="BI917" i="3"/>
  <c r="BI918" i="3"/>
  <c r="BI932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69" i="3"/>
  <c r="BI983" i="3"/>
  <c r="BI970" i="3"/>
  <c r="BI981" i="3"/>
  <c r="BI966" i="3"/>
  <c r="BI967" i="3"/>
  <c r="BI975" i="3"/>
  <c r="BI977" i="3"/>
  <c r="BI979" i="3"/>
  <c r="BI962" i="3"/>
  <c r="BI963" i="3"/>
  <c r="BI965" i="3"/>
  <c r="BI909" i="3"/>
  <c r="BI920" i="3"/>
  <c r="BI921" i="3"/>
  <c r="BI922" i="3"/>
  <c r="BI923" i="3"/>
  <c r="BI925" i="3"/>
  <c r="BI931" i="3"/>
  <c r="BI933" i="3"/>
  <c r="BI934" i="3"/>
  <c r="BI935" i="3"/>
  <c r="BI956" i="3"/>
  <c r="BI957" i="3"/>
  <c r="BI958" i="3"/>
  <c r="BI959" i="3"/>
  <c r="BI960" i="3"/>
  <c r="BI982" i="3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24" i="3"/>
  <c r="BJ926" i="3"/>
  <c r="BJ99" i="3"/>
  <c r="BJ907" i="3"/>
  <c r="BJ107" i="3"/>
  <c r="BJ908" i="3"/>
  <c r="BJ927" i="3"/>
  <c r="BJ213" i="3"/>
  <c r="BJ928" i="3"/>
  <c r="BJ217" i="3"/>
  <c r="BJ929" i="3"/>
  <c r="BJ220" i="3"/>
  <c r="BJ916" i="3"/>
  <c r="BJ223" i="3"/>
  <c r="BJ917" i="3"/>
  <c r="BJ918" i="3"/>
  <c r="BJ241" i="3"/>
  <c r="BJ932" i="3"/>
  <c r="BJ269" i="3"/>
  <c r="BJ936" i="3"/>
  <c r="BJ276" i="3"/>
  <c r="BJ937" i="3"/>
  <c r="BJ938" i="3"/>
  <c r="BJ939" i="3"/>
  <c r="BJ940" i="3"/>
  <c r="BJ941" i="3"/>
  <c r="BJ942" i="3"/>
  <c r="BJ943" i="3"/>
  <c r="BJ337" i="3"/>
  <c r="BJ944" i="3"/>
  <c r="BJ347" i="3"/>
  <c r="BJ945" i="3"/>
  <c r="BJ946" i="3"/>
  <c r="BJ947" i="3"/>
  <c r="BJ948" i="3"/>
  <c r="BJ949" i="3"/>
  <c r="BJ950" i="3"/>
  <c r="BJ951" i="3"/>
  <c r="BJ952" i="3"/>
  <c r="BJ953" i="3"/>
  <c r="BJ406" i="3"/>
  <c r="BJ954" i="3"/>
  <c r="BJ409" i="3"/>
  <c r="BJ955" i="3"/>
  <c r="BJ969" i="3"/>
  <c r="BJ983" i="3"/>
  <c r="BJ737" i="3"/>
  <c r="BJ970" i="3"/>
  <c r="BJ981" i="3"/>
  <c r="BJ708" i="3"/>
  <c r="BJ965" i="3"/>
  <c r="BJ714" i="3"/>
  <c r="BJ966" i="3"/>
  <c r="BJ720" i="3"/>
  <c r="BJ967" i="3"/>
  <c r="BJ755" i="3"/>
  <c r="BJ973" i="3"/>
  <c r="BJ760" i="3"/>
  <c r="BJ975" i="3"/>
  <c r="BJ743" i="3"/>
  <c r="BJ977" i="3"/>
  <c r="BJ327" i="4"/>
  <c r="BJ749" i="3"/>
  <c r="BJ979" i="3"/>
  <c r="BJ435" i="3"/>
  <c r="BJ962" i="3"/>
  <c r="BJ445" i="3"/>
  <c r="BJ963" i="3"/>
  <c r="BJ115" i="3"/>
  <c r="BJ909" i="3"/>
  <c r="BJ186" i="3"/>
  <c r="BJ920" i="3"/>
  <c r="BJ189" i="3"/>
  <c r="BJ921" i="3"/>
  <c r="BJ922" i="3"/>
  <c r="BJ923" i="3"/>
  <c r="BJ204" i="3"/>
  <c r="BJ925" i="3"/>
  <c r="BJ931" i="3"/>
  <c r="BJ933" i="3"/>
  <c r="BJ934" i="3"/>
  <c r="BJ935" i="3"/>
  <c r="BJ412" i="3"/>
  <c r="BJ956" i="3"/>
  <c r="BJ415" i="3"/>
  <c r="BJ957" i="3"/>
  <c r="BJ958" i="3"/>
  <c r="BJ959" i="3"/>
  <c r="BJ960" i="3"/>
  <c r="BJ972" i="3"/>
  <c r="BJ770" i="3"/>
  <c r="BJ982" i="3"/>
  <c r="BK992" i="3"/>
  <c r="BK790" i="3"/>
  <c r="BK781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924" i="3"/>
  <c r="BK926" i="3"/>
  <c r="BK99" i="3"/>
  <c r="BK907" i="3"/>
  <c r="BK107" i="3"/>
  <c r="BK908" i="3"/>
  <c r="BK927" i="3"/>
  <c r="BK213" i="3"/>
  <c r="BK928" i="3"/>
  <c r="BK217" i="3"/>
  <c r="BK929" i="3"/>
  <c r="BK220" i="3"/>
  <c r="BK916" i="3"/>
  <c r="BK223" i="3"/>
  <c r="BK917" i="3"/>
  <c r="BK918" i="3"/>
  <c r="BK241" i="3"/>
  <c r="BK932" i="3"/>
  <c r="BK269" i="3"/>
  <c r="BK936" i="3"/>
  <c r="BK276" i="3"/>
  <c r="BK937" i="3"/>
  <c r="BK938" i="3"/>
  <c r="BK939" i="3"/>
  <c r="BK940" i="3"/>
  <c r="BK941" i="3"/>
  <c r="BK942" i="3"/>
  <c r="BK943" i="3"/>
  <c r="BK337" i="3"/>
  <c r="BK944" i="3"/>
  <c r="BK347" i="3"/>
  <c r="BK945" i="3"/>
  <c r="BK946" i="3"/>
  <c r="BK947" i="3"/>
  <c r="BK948" i="3"/>
  <c r="BK949" i="3"/>
  <c r="BK950" i="3"/>
  <c r="BK951" i="3"/>
  <c r="BK952" i="3"/>
  <c r="BK953" i="3"/>
  <c r="BK406" i="3"/>
  <c r="BK954" i="3"/>
  <c r="BK409" i="3"/>
  <c r="BK955" i="3"/>
  <c r="BK969" i="3"/>
  <c r="BK983" i="3"/>
  <c r="BK737" i="3"/>
  <c r="BK970" i="3"/>
  <c r="BK981" i="3"/>
  <c r="BK708" i="3"/>
  <c r="BK965" i="3"/>
  <c r="BK714" i="3"/>
  <c r="BK966" i="3"/>
  <c r="BK720" i="3"/>
  <c r="BK967" i="3"/>
  <c r="BK755" i="3"/>
  <c r="BK973" i="3"/>
  <c r="BK760" i="3"/>
  <c r="BK975" i="3"/>
  <c r="BK743" i="3"/>
  <c r="BK977" i="3"/>
  <c r="BK749" i="3"/>
  <c r="BK979" i="3"/>
  <c r="BK435" i="3"/>
  <c r="BK962" i="3"/>
  <c r="BK445" i="3"/>
  <c r="BK963" i="3"/>
  <c r="BK115" i="3"/>
  <c r="BK909" i="3"/>
  <c r="BK186" i="3"/>
  <c r="BK920" i="3"/>
  <c r="BK189" i="3"/>
  <c r="BK921" i="3"/>
  <c r="BK922" i="3"/>
  <c r="BK923" i="3"/>
  <c r="BK204" i="3"/>
  <c r="BK925" i="3"/>
  <c r="BK931" i="3"/>
  <c r="BK933" i="3"/>
  <c r="BK934" i="3"/>
  <c r="BK935" i="3"/>
  <c r="BK412" i="3"/>
  <c r="BK956" i="3"/>
  <c r="BK415" i="3"/>
  <c r="BK957" i="3"/>
  <c r="BK958" i="3"/>
  <c r="BK959" i="3"/>
  <c r="BK960" i="3"/>
  <c r="BK972" i="3"/>
  <c r="BK770" i="3"/>
  <c r="BK982" i="3"/>
  <c r="BL992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910" i="3"/>
  <c r="BL911" i="3"/>
  <c r="BL912" i="3"/>
  <c r="BL913" i="3"/>
  <c r="BL914" i="3"/>
  <c r="BL915" i="3"/>
  <c r="BL924" i="3"/>
  <c r="BL926" i="3"/>
  <c r="BL907" i="3"/>
  <c r="BL908" i="3"/>
  <c r="BL927" i="3"/>
  <c r="BL928" i="3"/>
  <c r="BL929" i="3"/>
  <c r="BL916" i="3"/>
  <c r="BL917" i="3"/>
  <c r="BL918" i="3"/>
  <c r="BL932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69" i="3"/>
  <c r="BL983" i="3"/>
  <c r="BL970" i="3"/>
  <c r="BL981" i="3"/>
  <c r="BL965" i="3"/>
  <c r="BL966" i="3"/>
  <c r="BL967" i="3"/>
  <c r="BL973" i="3"/>
  <c r="BL975" i="3"/>
  <c r="BL977" i="3"/>
  <c r="BL979" i="3"/>
  <c r="BL962" i="3"/>
  <c r="BL963" i="3"/>
  <c r="BL909" i="3"/>
  <c r="BL920" i="3"/>
  <c r="BL921" i="3"/>
  <c r="BL922" i="3"/>
  <c r="BL923" i="3"/>
  <c r="BL925" i="3"/>
  <c r="BL931" i="3"/>
  <c r="BL933" i="3"/>
  <c r="BL934" i="3"/>
  <c r="BL935" i="3"/>
  <c r="BL956" i="3"/>
  <c r="BL957" i="3"/>
  <c r="BL958" i="3"/>
  <c r="BL959" i="3"/>
  <c r="BL960" i="3"/>
  <c r="BL972" i="3"/>
  <c r="BL982" i="3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24" i="3"/>
  <c r="BM926" i="3"/>
  <c r="BM99" i="3"/>
  <c r="BM907" i="3"/>
  <c r="BM107" i="3"/>
  <c r="BM908" i="3"/>
  <c r="BM927" i="3"/>
  <c r="BM213" i="3"/>
  <c r="BM928" i="3"/>
  <c r="BM217" i="3"/>
  <c r="BM929" i="3"/>
  <c r="BM220" i="3"/>
  <c r="BM916" i="3"/>
  <c r="BM223" i="3"/>
  <c r="BM917" i="3"/>
  <c r="BM918" i="3"/>
  <c r="BM241" i="3"/>
  <c r="BM932" i="3"/>
  <c r="BM269" i="3"/>
  <c r="BM936" i="3"/>
  <c r="BM276" i="3"/>
  <c r="BM937" i="3"/>
  <c r="BM283" i="3"/>
  <c r="BM938" i="3"/>
  <c r="BM290" i="3"/>
  <c r="BM939" i="3"/>
  <c r="BM940" i="3"/>
  <c r="BM307" i="3"/>
  <c r="BM941" i="3"/>
  <c r="BM317" i="3"/>
  <c r="BM942" i="3"/>
  <c r="BM943" i="3"/>
  <c r="BM337" i="3"/>
  <c r="BM944" i="3"/>
  <c r="BM347" i="3"/>
  <c r="BM945" i="3"/>
  <c r="BM946" i="3"/>
  <c r="BM947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969" i="3"/>
  <c r="BM983" i="3"/>
  <c r="BM737" i="3"/>
  <c r="BM970" i="3"/>
  <c r="BM981" i="3"/>
  <c r="BM20" i="4"/>
  <c r="BM26" i="4"/>
  <c r="BM32" i="4"/>
  <c r="BM38" i="4"/>
  <c r="BM56" i="4"/>
  <c r="BM63" i="4"/>
  <c r="BM708" i="3"/>
  <c r="BM965" i="3"/>
  <c r="BM77" i="4"/>
  <c r="BM83" i="4"/>
  <c r="BM89" i="4"/>
  <c r="BM101" i="4"/>
  <c r="BM107" i="4"/>
  <c r="BM113" i="4"/>
  <c r="BM119" i="4"/>
  <c r="BM95" i="4"/>
  <c r="BM120" i="4"/>
  <c r="BM714" i="3"/>
  <c r="BM966" i="3"/>
  <c r="BM140" i="4"/>
  <c r="BM146" i="4"/>
  <c r="BM152" i="4"/>
  <c r="BM153" i="4"/>
  <c r="BM720" i="3"/>
  <c r="BM967" i="3"/>
  <c r="BM161" i="4"/>
  <c r="BM167" i="4"/>
  <c r="BM197" i="4"/>
  <c r="BM209" i="4"/>
  <c r="BM191" i="4"/>
  <c r="BM203" i="4"/>
  <c r="BM210" i="4"/>
  <c r="BM755" i="3"/>
  <c r="BM973" i="3"/>
  <c r="BM760" i="3"/>
  <c r="BM975" i="3"/>
  <c r="BM257" i="4"/>
  <c r="BM263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15" i="3"/>
  <c r="BM909" i="3"/>
  <c r="BM186" i="3"/>
  <c r="BM920" i="3"/>
  <c r="BM189" i="3"/>
  <c r="BM921" i="3"/>
  <c r="BM922" i="3"/>
  <c r="BM923" i="3"/>
  <c r="BM925" i="3"/>
  <c r="BM931" i="3"/>
  <c r="BM248" i="3"/>
  <c r="BM933" i="3"/>
  <c r="BM934" i="3"/>
  <c r="BM935" i="3"/>
  <c r="BM412" i="3"/>
  <c r="BM956" i="3"/>
  <c r="BM415" i="3"/>
  <c r="BM957" i="3"/>
  <c r="BM958" i="3"/>
  <c r="BM422" i="3"/>
  <c r="BM959" i="3"/>
  <c r="BM426" i="3"/>
  <c r="BM960" i="3"/>
  <c r="BM14" i="5"/>
  <c r="BM21" i="5"/>
  <c r="BM28" i="5"/>
  <c r="BM35" i="5"/>
  <c r="BM42" i="5"/>
  <c r="BM45" i="5"/>
  <c r="BM445" i="3"/>
  <c r="BM963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24" i="3"/>
  <c r="BN926" i="3"/>
  <c r="BN99" i="3"/>
  <c r="BN907" i="3"/>
  <c r="BN107" i="3"/>
  <c r="BN908" i="3"/>
  <c r="BN927" i="3"/>
  <c r="BN213" i="3"/>
  <c r="BN928" i="3"/>
  <c r="BN217" i="3"/>
  <c r="BN929" i="3"/>
  <c r="BN220" i="3"/>
  <c r="BN916" i="3"/>
  <c r="BN223" i="3"/>
  <c r="BN917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34" i="4"/>
  <c r="BN140" i="4"/>
  <c r="BN146" i="4"/>
  <c r="BN152" i="4"/>
  <c r="BN153" i="4"/>
  <c r="BN720" i="3"/>
  <c r="BN967" i="3"/>
  <c r="BN161" i="4"/>
  <c r="BN167" i="4"/>
  <c r="BN179" i="4"/>
  <c r="BN185" i="4"/>
  <c r="BN197" i="4"/>
  <c r="BN209" i="4"/>
  <c r="BN191" i="4"/>
  <c r="BN203" i="4"/>
  <c r="BN210" i="4"/>
  <c r="BN755" i="3"/>
  <c r="BN973" i="3"/>
  <c r="BN760" i="3"/>
  <c r="BN975" i="3"/>
  <c r="BN257" i="4"/>
  <c r="BN263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15" i="3"/>
  <c r="BN909" i="3"/>
  <c r="BN186" i="3"/>
  <c r="BN920" i="3"/>
  <c r="BN189" i="3"/>
  <c r="BN921" i="3"/>
  <c r="BN922" i="3"/>
  <c r="BN923" i="3"/>
  <c r="BN925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14" i="5"/>
  <c r="BN21" i="5"/>
  <c r="BN28" i="5"/>
  <c r="BN35" i="5"/>
  <c r="BN42" i="5"/>
  <c r="BN45" i="5"/>
  <c r="BN445" i="3"/>
  <c r="BN963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924" i="3"/>
  <c r="BO926" i="3"/>
  <c r="BO99" i="3"/>
  <c r="BO907" i="3"/>
  <c r="BO107" i="3"/>
  <c r="BO908" i="3"/>
  <c r="BO927" i="3"/>
  <c r="BO213" i="3"/>
  <c r="BO928" i="3"/>
  <c r="BO217" i="3"/>
  <c r="BO929" i="3"/>
  <c r="BO220" i="3"/>
  <c r="BO916" i="3"/>
  <c r="BO223" i="3"/>
  <c r="BO917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9" i="4"/>
  <c r="BO185" i="4"/>
  <c r="BO197" i="4"/>
  <c r="BO209" i="4"/>
  <c r="BO191" i="4"/>
  <c r="BO203" i="4"/>
  <c r="BO210" i="4"/>
  <c r="BO755" i="3"/>
  <c r="BO973" i="3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15" i="3"/>
  <c r="BO909" i="3"/>
  <c r="BO920" i="3"/>
  <c r="BO921" i="3"/>
  <c r="BO922" i="3"/>
  <c r="BO923" i="3"/>
  <c r="BO925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14" i="5"/>
  <c r="BO21" i="5"/>
  <c r="BO28" i="5"/>
  <c r="BO35" i="5"/>
  <c r="BO42" i="5"/>
  <c r="BO45" i="5"/>
  <c r="BO445" i="3"/>
  <c r="BO963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924" i="3"/>
  <c r="BP926" i="3"/>
  <c r="BP99" i="3"/>
  <c r="BP907" i="3"/>
  <c r="BP107" i="3"/>
  <c r="BP908" i="3"/>
  <c r="BP927" i="3"/>
  <c r="BP213" i="3"/>
  <c r="BP928" i="3"/>
  <c r="BP217" i="3"/>
  <c r="BP929" i="3"/>
  <c r="BP220" i="3"/>
  <c r="BP916" i="3"/>
  <c r="BP223" i="3"/>
  <c r="BP917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15" i="3"/>
  <c r="BP909" i="3"/>
  <c r="BP920" i="3"/>
  <c r="BP921" i="3"/>
  <c r="BP922" i="3"/>
  <c r="BP923" i="3"/>
  <c r="BP925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14" i="5"/>
  <c r="BP21" i="5"/>
  <c r="BP28" i="5"/>
  <c r="BP35" i="5"/>
  <c r="BP42" i="5"/>
  <c r="BP45" i="5"/>
  <c r="BP445" i="3"/>
  <c r="BP963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924" i="3"/>
  <c r="BQ926" i="3"/>
  <c r="BQ99" i="3"/>
  <c r="BQ907" i="3"/>
  <c r="BQ107" i="3"/>
  <c r="BQ908" i="3"/>
  <c r="BQ927" i="3"/>
  <c r="BQ213" i="3"/>
  <c r="BQ928" i="3"/>
  <c r="BQ217" i="3"/>
  <c r="BQ929" i="3"/>
  <c r="BQ220" i="3"/>
  <c r="BQ916" i="3"/>
  <c r="BQ223" i="3"/>
  <c r="BQ917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15" i="3"/>
  <c r="BQ909" i="3"/>
  <c r="BQ920" i="3"/>
  <c r="BQ921" i="3"/>
  <c r="BQ922" i="3"/>
  <c r="BQ923" i="3"/>
  <c r="BQ925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14" i="5"/>
  <c r="BQ21" i="5"/>
  <c r="BQ28" i="5"/>
  <c r="BQ35" i="5"/>
  <c r="BQ42" i="5"/>
  <c r="BQ45" i="5"/>
  <c r="BQ445" i="3"/>
  <c r="BQ963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924" i="3"/>
  <c r="BR926" i="3"/>
  <c r="BR99" i="3"/>
  <c r="BR907" i="3"/>
  <c r="BR107" i="3"/>
  <c r="BR908" i="3"/>
  <c r="BR927" i="3"/>
  <c r="BR213" i="3"/>
  <c r="BR928" i="3"/>
  <c r="BR217" i="3"/>
  <c r="BR929" i="3"/>
  <c r="BR220" i="3"/>
  <c r="BR916" i="3"/>
  <c r="BR223" i="3"/>
  <c r="BR917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15" i="3"/>
  <c r="BR909" i="3"/>
  <c r="BR920" i="3"/>
  <c r="BR921" i="3"/>
  <c r="BR922" i="3"/>
  <c r="BR923" i="3"/>
  <c r="BR925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14" i="5"/>
  <c r="BR21" i="5"/>
  <c r="BR28" i="5"/>
  <c r="BR35" i="5"/>
  <c r="BR42" i="5"/>
  <c r="BR45" i="5"/>
  <c r="BR445" i="3"/>
  <c r="BR963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924" i="3"/>
  <c r="BS926" i="3"/>
  <c r="BS99" i="3"/>
  <c r="BS907" i="3"/>
  <c r="BS107" i="3"/>
  <c r="BS908" i="3"/>
  <c r="BS927" i="3"/>
  <c r="BS213" i="3"/>
  <c r="BS928" i="3"/>
  <c r="BS217" i="3"/>
  <c r="BS929" i="3"/>
  <c r="BS220" i="3"/>
  <c r="BS916" i="3"/>
  <c r="BS223" i="3"/>
  <c r="BS917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15" i="3"/>
  <c r="BS909" i="3"/>
  <c r="BS920" i="3"/>
  <c r="BS921" i="3"/>
  <c r="BS922" i="3"/>
  <c r="BS923" i="3"/>
  <c r="BS925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14" i="5"/>
  <c r="BS21" i="5"/>
  <c r="BS28" i="5"/>
  <c r="BS35" i="5"/>
  <c r="BS42" i="5"/>
  <c r="BS45" i="5"/>
  <c r="BS445" i="3"/>
  <c r="BS963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924" i="3"/>
  <c r="BT926" i="3"/>
  <c r="BT99" i="3"/>
  <c r="BT907" i="3"/>
  <c r="BT107" i="3"/>
  <c r="BT908" i="3"/>
  <c r="BT927" i="3"/>
  <c r="BT213" i="3"/>
  <c r="BT928" i="3"/>
  <c r="BT217" i="3"/>
  <c r="BT929" i="3"/>
  <c r="BT220" i="3"/>
  <c r="BT916" i="3"/>
  <c r="BT223" i="3"/>
  <c r="BT917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15" i="3"/>
  <c r="BT909" i="3"/>
  <c r="BT186" i="3"/>
  <c r="BT920" i="3"/>
  <c r="BT189" i="3"/>
  <c r="BT921" i="3"/>
  <c r="BT922" i="3"/>
  <c r="BT923" i="3"/>
  <c r="BT925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14" i="5"/>
  <c r="BT21" i="5"/>
  <c r="BT28" i="5"/>
  <c r="BT35" i="5"/>
  <c r="BT42" i="5"/>
  <c r="BT45" i="5"/>
  <c r="BT445" i="3"/>
  <c r="BT963" i="3"/>
  <c r="BT732" i="3"/>
  <c r="BT972" i="3"/>
  <c r="BT770" i="3"/>
  <c r="BT982" i="3"/>
  <c r="BT985" i="3"/>
  <c r="BT1002" i="3"/>
  <c r="AL992" i="3"/>
  <c r="AL790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924" i="3"/>
  <c r="AL926" i="3"/>
  <c r="AL211" i="3"/>
  <c r="AL213" i="3"/>
  <c r="AL928" i="3"/>
  <c r="AL99" i="3"/>
  <c r="AL907" i="3"/>
  <c r="AL107" i="3"/>
  <c r="AL908" i="3"/>
  <c r="AL927" i="3"/>
  <c r="AL217" i="3"/>
  <c r="AL929" i="3"/>
  <c r="AL220" i="3"/>
  <c r="AL916" i="3"/>
  <c r="AL223" i="3"/>
  <c r="AL917" i="3"/>
  <c r="AL918" i="3"/>
  <c r="AL241" i="3"/>
  <c r="AL932" i="3"/>
  <c r="AL269" i="3"/>
  <c r="AL936" i="3"/>
  <c r="AL276" i="3"/>
  <c r="AL937" i="3"/>
  <c r="AL938" i="3"/>
  <c r="AL939" i="3"/>
  <c r="AL940" i="3"/>
  <c r="AL307" i="3"/>
  <c r="AL941" i="3"/>
  <c r="AL942" i="3"/>
  <c r="AL943" i="3"/>
  <c r="AL337" i="3"/>
  <c r="AL944" i="3"/>
  <c r="AL347" i="3"/>
  <c r="AL945" i="3"/>
  <c r="AL946" i="3"/>
  <c r="AL368" i="3"/>
  <c r="AL947" i="3"/>
  <c r="AL379" i="3"/>
  <c r="AL948" i="3"/>
  <c r="AL389" i="3"/>
  <c r="AL949" i="3"/>
  <c r="AL950" i="3"/>
  <c r="AL951" i="3"/>
  <c r="AL952" i="3"/>
  <c r="AL953" i="3"/>
  <c r="AL954" i="3"/>
  <c r="AL955" i="3"/>
  <c r="AL969" i="3"/>
  <c r="AL983" i="3"/>
  <c r="AL737" i="3"/>
  <c r="AL970" i="3"/>
  <c r="AL981" i="3"/>
  <c r="AL708" i="3"/>
  <c r="AL965" i="3"/>
  <c r="AL714" i="3"/>
  <c r="AL966" i="3"/>
  <c r="AL720" i="3"/>
  <c r="AL967" i="3"/>
  <c r="AL973" i="3"/>
  <c r="AL975" i="3"/>
  <c r="AL977" i="3"/>
  <c r="AL327" i="4"/>
  <c r="AL979" i="3"/>
  <c r="AL435" i="3"/>
  <c r="AL962" i="3"/>
  <c r="AL445" i="3"/>
  <c r="AL963" i="3"/>
  <c r="AL115" i="3"/>
  <c r="AL909" i="3"/>
  <c r="AL186" i="3"/>
  <c r="AL920" i="3"/>
  <c r="AL189" i="3"/>
  <c r="AL921" i="3"/>
  <c r="AL922" i="3"/>
  <c r="AL197" i="3"/>
  <c r="AL923" i="3"/>
  <c r="AL204" i="3"/>
  <c r="AL925" i="3"/>
  <c r="AL236" i="3"/>
  <c r="AL931" i="3"/>
  <c r="AL933" i="3"/>
  <c r="AL934" i="3"/>
  <c r="AL935" i="3"/>
  <c r="AL956" i="3"/>
  <c r="AL957" i="3"/>
  <c r="AL958" i="3"/>
  <c r="AL959" i="3"/>
  <c r="AL960" i="3"/>
  <c r="AL972" i="3"/>
  <c r="AL982" i="3"/>
  <c r="AM992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910" i="3"/>
  <c r="AM911" i="3"/>
  <c r="AM912" i="3"/>
  <c r="AM913" i="3"/>
  <c r="AM914" i="3"/>
  <c r="AM915" i="3"/>
  <c r="AM924" i="3"/>
  <c r="AM926" i="3"/>
  <c r="AM928" i="3"/>
  <c r="AM907" i="3"/>
  <c r="AM908" i="3"/>
  <c r="AM927" i="3"/>
  <c r="AM929" i="3"/>
  <c r="AM916" i="3"/>
  <c r="AM917" i="3"/>
  <c r="AM918" i="3"/>
  <c r="AM932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69" i="3"/>
  <c r="AM983" i="3"/>
  <c r="AM970" i="3"/>
  <c r="AM981" i="3"/>
  <c r="AM965" i="3"/>
  <c r="AM966" i="3"/>
  <c r="AM967" i="3"/>
  <c r="AM973" i="3"/>
  <c r="AM975" i="3"/>
  <c r="AM977" i="3"/>
  <c r="AM979" i="3"/>
  <c r="AM962" i="3"/>
  <c r="AM909" i="3"/>
  <c r="AM920" i="3"/>
  <c r="AM921" i="3"/>
  <c r="AM922" i="3"/>
  <c r="AM923" i="3"/>
  <c r="AM925" i="3"/>
  <c r="AM931" i="3"/>
  <c r="AM933" i="3"/>
  <c r="AM934" i="3"/>
  <c r="AM935" i="3"/>
  <c r="AM956" i="3"/>
  <c r="AM957" i="3"/>
  <c r="AM958" i="3"/>
  <c r="AM959" i="3"/>
  <c r="AM960" i="3"/>
  <c r="AM963" i="3"/>
  <c r="AM972" i="3"/>
  <c r="AM982" i="3"/>
  <c r="AM985" i="3"/>
  <c r="AM1002" i="3"/>
  <c r="AN992" i="3"/>
  <c r="AN790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924" i="3"/>
  <c r="AN926" i="3"/>
  <c r="AN213" i="3"/>
  <c r="AN928" i="3"/>
  <c r="AN99" i="3"/>
  <c r="AN907" i="3"/>
  <c r="AN107" i="3"/>
  <c r="AN908" i="3"/>
  <c r="AN927" i="3"/>
  <c r="AN217" i="3"/>
  <c r="AN929" i="3"/>
  <c r="AN916" i="3"/>
  <c r="AN917" i="3"/>
  <c r="AN918" i="3"/>
  <c r="AN241" i="3"/>
  <c r="AN932" i="3"/>
  <c r="AN269" i="3"/>
  <c r="AN936" i="3"/>
  <c r="AN276" i="3"/>
  <c r="AN937" i="3"/>
  <c r="AN938" i="3"/>
  <c r="AN939" i="3"/>
  <c r="AN940" i="3"/>
  <c r="AN307" i="3"/>
  <c r="AN941" i="3"/>
  <c r="AN942" i="3"/>
  <c r="AN943" i="3"/>
  <c r="AN337" i="3"/>
  <c r="AN944" i="3"/>
  <c r="AN347" i="3"/>
  <c r="AN945" i="3"/>
  <c r="AN946" i="3"/>
  <c r="AN368" i="3"/>
  <c r="AN947" i="3"/>
  <c r="AN379" i="3"/>
  <c r="AN948" i="3"/>
  <c r="AN389" i="3"/>
  <c r="AN949" i="3"/>
  <c r="AN950" i="3"/>
  <c r="AN951" i="3"/>
  <c r="AN952" i="3"/>
  <c r="AN953" i="3"/>
  <c r="AN954" i="3"/>
  <c r="AN955" i="3"/>
  <c r="AN969" i="3"/>
  <c r="AN983" i="3"/>
  <c r="AN737" i="3"/>
  <c r="AN970" i="3"/>
  <c r="AN981" i="3"/>
  <c r="AN708" i="3"/>
  <c r="AN965" i="3"/>
  <c r="AN714" i="3"/>
  <c r="AN966" i="3"/>
  <c r="AN720" i="3"/>
  <c r="AN967" i="3"/>
  <c r="AN755" i="3"/>
  <c r="AN973" i="3"/>
  <c r="AN975" i="3"/>
  <c r="AN977" i="3"/>
  <c r="AN327" i="4"/>
  <c r="AN979" i="3"/>
  <c r="AN435" i="3"/>
  <c r="AN962" i="3"/>
  <c r="AN445" i="3"/>
  <c r="AN963" i="3"/>
  <c r="AN115" i="3"/>
  <c r="AN909" i="3"/>
  <c r="AN186" i="3"/>
  <c r="AN920" i="3"/>
  <c r="AN189" i="3"/>
  <c r="AN921" i="3"/>
  <c r="AN922" i="3"/>
  <c r="AN923" i="3"/>
  <c r="AN204" i="3"/>
  <c r="AN925" i="3"/>
  <c r="AN236" i="3"/>
  <c r="AN931" i="3"/>
  <c r="AN933" i="3"/>
  <c r="AN934" i="3"/>
  <c r="AN935" i="3"/>
  <c r="AN956" i="3"/>
  <c r="AN957" i="3"/>
  <c r="AN958" i="3"/>
  <c r="AN959" i="3"/>
  <c r="AN960" i="3"/>
  <c r="AN972" i="3"/>
  <c r="AN982" i="3"/>
  <c r="AO992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910" i="3"/>
  <c r="AO911" i="3"/>
  <c r="AO912" i="3"/>
  <c r="AO913" i="3"/>
  <c r="AO914" i="3"/>
  <c r="AO915" i="3"/>
  <c r="AO924" i="3"/>
  <c r="AO926" i="3"/>
  <c r="AO928" i="3"/>
  <c r="AO907" i="3"/>
  <c r="AO908" i="3"/>
  <c r="AO927" i="3"/>
  <c r="AO929" i="3"/>
  <c r="AO916" i="3"/>
  <c r="AO917" i="3"/>
  <c r="AO918" i="3"/>
  <c r="AO932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69" i="3"/>
  <c r="AO983" i="3"/>
  <c r="AO970" i="3"/>
  <c r="AO981" i="3"/>
  <c r="AO965" i="3"/>
  <c r="AO966" i="3"/>
  <c r="AO967" i="3"/>
  <c r="AO973" i="3"/>
  <c r="AO975" i="3"/>
  <c r="AO977" i="3"/>
  <c r="AO979" i="3"/>
  <c r="AO962" i="3"/>
  <c r="AO963" i="3"/>
  <c r="AO909" i="3"/>
  <c r="AO920" i="3"/>
  <c r="AO921" i="3"/>
  <c r="AO922" i="3"/>
  <c r="AO923" i="3"/>
  <c r="AO925" i="3"/>
  <c r="AO931" i="3"/>
  <c r="AO933" i="3"/>
  <c r="AO934" i="3"/>
  <c r="AO935" i="3"/>
  <c r="AO956" i="3"/>
  <c r="AO957" i="3"/>
  <c r="AO958" i="3"/>
  <c r="AO959" i="3"/>
  <c r="AO960" i="3"/>
  <c r="AO972" i="3"/>
  <c r="AO982" i="3"/>
  <c r="AO985" i="3"/>
  <c r="AO1002" i="3"/>
  <c r="AP992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910" i="3"/>
  <c r="AP911" i="3"/>
  <c r="AP912" i="3"/>
  <c r="AP913" i="3"/>
  <c r="AP914" i="3"/>
  <c r="AP915" i="3"/>
  <c r="AP924" i="3"/>
  <c r="AP926" i="3"/>
  <c r="AP928" i="3"/>
  <c r="AP907" i="3"/>
  <c r="AP908" i="3"/>
  <c r="AP927" i="3"/>
  <c r="AP929" i="3"/>
  <c r="AP916" i="3"/>
  <c r="AP917" i="3"/>
  <c r="AP918" i="3"/>
  <c r="AP932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69" i="3"/>
  <c r="AP983" i="3"/>
  <c r="AP970" i="3"/>
  <c r="AP981" i="3"/>
  <c r="AP965" i="3"/>
  <c r="AP966" i="3"/>
  <c r="AP967" i="3"/>
  <c r="AP973" i="3"/>
  <c r="AP975" i="3"/>
  <c r="AP977" i="3"/>
  <c r="AP979" i="3"/>
  <c r="AP962" i="3"/>
  <c r="AP963" i="3"/>
  <c r="AP909" i="3"/>
  <c r="AP920" i="3"/>
  <c r="AP921" i="3"/>
  <c r="AP922" i="3"/>
  <c r="AP923" i="3"/>
  <c r="AP925" i="3"/>
  <c r="AP931" i="3"/>
  <c r="AP933" i="3"/>
  <c r="AP934" i="3"/>
  <c r="AP935" i="3"/>
  <c r="AP956" i="3"/>
  <c r="AP957" i="3"/>
  <c r="AP958" i="3"/>
  <c r="AP959" i="3"/>
  <c r="AP960" i="3"/>
  <c r="AP972" i="3"/>
  <c r="AP982" i="3"/>
  <c r="AP985" i="3"/>
  <c r="AP1002" i="3"/>
  <c r="AQ992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910" i="3"/>
  <c r="AQ911" i="3"/>
  <c r="AQ912" i="3"/>
  <c r="AQ913" i="3"/>
  <c r="AQ914" i="3"/>
  <c r="AQ915" i="3"/>
  <c r="AQ924" i="3"/>
  <c r="AQ926" i="3"/>
  <c r="AQ928" i="3"/>
  <c r="AQ907" i="3"/>
  <c r="AQ908" i="3"/>
  <c r="AQ927" i="3"/>
  <c r="AQ929" i="3"/>
  <c r="AQ916" i="3"/>
  <c r="AQ917" i="3"/>
  <c r="AQ918" i="3"/>
  <c r="AQ932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69" i="3"/>
  <c r="AQ983" i="3"/>
  <c r="AQ970" i="3"/>
  <c r="AQ981" i="3"/>
  <c r="AQ965" i="3"/>
  <c r="AQ966" i="3"/>
  <c r="AQ967" i="3"/>
  <c r="AQ973" i="3"/>
  <c r="AQ975" i="3"/>
  <c r="AQ977" i="3"/>
  <c r="AQ979" i="3"/>
  <c r="AQ962" i="3"/>
  <c r="AQ963" i="3"/>
  <c r="AQ909" i="3"/>
  <c r="AQ920" i="3"/>
  <c r="AQ921" i="3"/>
  <c r="AQ922" i="3"/>
  <c r="AQ923" i="3"/>
  <c r="AQ925" i="3"/>
  <c r="AQ931" i="3"/>
  <c r="AQ933" i="3"/>
  <c r="AQ934" i="3"/>
  <c r="AQ935" i="3"/>
  <c r="AQ956" i="3"/>
  <c r="AQ957" i="3"/>
  <c r="AQ958" i="3"/>
  <c r="AQ959" i="3"/>
  <c r="AQ960" i="3"/>
  <c r="AQ972" i="3"/>
  <c r="AQ982" i="3"/>
  <c r="AQ985" i="3"/>
  <c r="AQ1002" i="3"/>
  <c r="AR992" i="3"/>
  <c r="AR790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924" i="3"/>
  <c r="AR926" i="3"/>
  <c r="AR213" i="3"/>
  <c r="AR928" i="3"/>
  <c r="AR99" i="3"/>
  <c r="AR907" i="3"/>
  <c r="AR908" i="3"/>
  <c r="AR927" i="3"/>
  <c r="AR217" i="3"/>
  <c r="AR929" i="3"/>
  <c r="AR916" i="3"/>
  <c r="AR917" i="3"/>
  <c r="AR918" i="3"/>
  <c r="AR241" i="3"/>
  <c r="AR932" i="3"/>
  <c r="AR269" i="3"/>
  <c r="AR936" i="3"/>
  <c r="AR276" i="3"/>
  <c r="AR937" i="3"/>
  <c r="AR938" i="3"/>
  <c r="AR939" i="3"/>
  <c r="AR940" i="3"/>
  <c r="AR307" i="3"/>
  <c r="AR941" i="3"/>
  <c r="AR942" i="3"/>
  <c r="AR943" i="3"/>
  <c r="AR337" i="3"/>
  <c r="AR944" i="3"/>
  <c r="AR945" i="3"/>
  <c r="AR946" i="3"/>
  <c r="AR368" i="3"/>
  <c r="AR947" i="3"/>
  <c r="AR379" i="3"/>
  <c r="AR948" i="3"/>
  <c r="AR389" i="3"/>
  <c r="AR949" i="3"/>
  <c r="AR950" i="3"/>
  <c r="AR951" i="3"/>
  <c r="AR952" i="3"/>
  <c r="AR953" i="3"/>
  <c r="AR954" i="3"/>
  <c r="AR955" i="3"/>
  <c r="AR724" i="3"/>
  <c r="AR969" i="3"/>
  <c r="AR983" i="3"/>
  <c r="AR737" i="3"/>
  <c r="AR970" i="3"/>
  <c r="AR981" i="3"/>
  <c r="AR708" i="3"/>
  <c r="AR965" i="3"/>
  <c r="AR714" i="3"/>
  <c r="AR966" i="3"/>
  <c r="AR720" i="3"/>
  <c r="AR967" i="3"/>
  <c r="AR973" i="3"/>
  <c r="AR975" i="3"/>
  <c r="AR977" i="3"/>
  <c r="AR327" i="4"/>
  <c r="AR979" i="3"/>
  <c r="AR435" i="3"/>
  <c r="AR962" i="3"/>
  <c r="AR445" i="3"/>
  <c r="AR963" i="3"/>
  <c r="AR115" i="3"/>
  <c r="AR909" i="3"/>
  <c r="AR186" i="3"/>
  <c r="AR920" i="3"/>
  <c r="AR189" i="3"/>
  <c r="AR921" i="3"/>
  <c r="AR922" i="3"/>
  <c r="AR923" i="3"/>
  <c r="AR204" i="3"/>
  <c r="AR925" i="3"/>
  <c r="AR236" i="3"/>
  <c r="AR931" i="3"/>
  <c r="AR933" i="3"/>
  <c r="AR934" i="3"/>
  <c r="AR935" i="3"/>
  <c r="AR956" i="3"/>
  <c r="AR957" i="3"/>
  <c r="AR958" i="3"/>
  <c r="AR959" i="3"/>
  <c r="AR960" i="3"/>
  <c r="AR732" i="3"/>
  <c r="AR972" i="3"/>
  <c r="AR982" i="3"/>
  <c r="AS992" i="3"/>
  <c r="AS790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924" i="3"/>
  <c r="AS926" i="3"/>
  <c r="AS213" i="3"/>
  <c r="AS928" i="3"/>
  <c r="AS99" i="3"/>
  <c r="AS907" i="3"/>
  <c r="AS107" i="3"/>
  <c r="AS908" i="3"/>
  <c r="AS927" i="3"/>
  <c r="AS217" i="3"/>
  <c r="AS929" i="3"/>
  <c r="AS916" i="3"/>
  <c r="AS917" i="3"/>
  <c r="AS918" i="3"/>
  <c r="AS241" i="3"/>
  <c r="AS932" i="3"/>
  <c r="AS269" i="3"/>
  <c r="AS936" i="3"/>
  <c r="AS276" i="3"/>
  <c r="AS937" i="3"/>
  <c r="AS938" i="3"/>
  <c r="AS939" i="3"/>
  <c r="AS940" i="3"/>
  <c r="AS307" i="3"/>
  <c r="AS941" i="3"/>
  <c r="AS942" i="3"/>
  <c r="AS943" i="3"/>
  <c r="AS337" i="3"/>
  <c r="AS944" i="3"/>
  <c r="AS347" i="3"/>
  <c r="AS945" i="3"/>
  <c r="AS946" i="3"/>
  <c r="AS368" i="3"/>
  <c r="AS947" i="3"/>
  <c r="AS379" i="3"/>
  <c r="AS948" i="3"/>
  <c r="AS389" i="3"/>
  <c r="AS949" i="3"/>
  <c r="AS950" i="3"/>
  <c r="AS951" i="3"/>
  <c r="AS952" i="3"/>
  <c r="AS953" i="3"/>
  <c r="AS954" i="3"/>
  <c r="AS955" i="3"/>
  <c r="AS724" i="3"/>
  <c r="AS969" i="3"/>
  <c r="AS983" i="3"/>
  <c r="AS737" i="3"/>
  <c r="AS970" i="3"/>
  <c r="AS981" i="3"/>
  <c r="AS708" i="3"/>
  <c r="AS965" i="3"/>
  <c r="AS714" i="3"/>
  <c r="AS966" i="3"/>
  <c r="AS720" i="3"/>
  <c r="AS967" i="3"/>
  <c r="AS973" i="3"/>
  <c r="AS975" i="3"/>
  <c r="AS977" i="3"/>
  <c r="AS327" i="4"/>
  <c r="AS979" i="3"/>
  <c r="AS435" i="3"/>
  <c r="AS962" i="3"/>
  <c r="AS445" i="3"/>
  <c r="AS963" i="3"/>
  <c r="AS115" i="3"/>
  <c r="AS909" i="3"/>
  <c r="AS186" i="3"/>
  <c r="AS920" i="3"/>
  <c r="AS189" i="3"/>
  <c r="AS921" i="3"/>
  <c r="AS922" i="3"/>
  <c r="AS923" i="3"/>
  <c r="AS204" i="3"/>
  <c r="AS925" i="3"/>
  <c r="AS236" i="3"/>
  <c r="AS931" i="3"/>
  <c r="AS933" i="3"/>
  <c r="AS934" i="3"/>
  <c r="AS935" i="3"/>
  <c r="AS956" i="3"/>
  <c r="AS957" i="3"/>
  <c r="AS958" i="3"/>
  <c r="AS959" i="3"/>
  <c r="AS960" i="3"/>
  <c r="AS732" i="3"/>
  <c r="AS972" i="3"/>
  <c r="AS982" i="3"/>
  <c r="AT992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910" i="3"/>
  <c r="AT911" i="3"/>
  <c r="AT912" i="3"/>
  <c r="AT913" i="3"/>
  <c r="AT914" i="3"/>
  <c r="AT915" i="3"/>
  <c r="AT924" i="3"/>
  <c r="AT926" i="3"/>
  <c r="AT907" i="3"/>
  <c r="AT908" i="3"/>
  <c r="AT909" i="3"/>
  <c r="AT916" i="3"/>
  <c r="AT917" i="3"/>
  <c r="AT918" i="3"/>
  <c r="AT920" i="3"/>
  <c r="AT921" i="3"/>
  <c r="AT922" i="3"/>
  <c r="AT923" i="3"/>
  <c r="AT925" i="3"/>
  <c r="AT927" i="3"/>
  <c r="AT928" i="3"/>
  <c r="AT929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2" i="3"/>
  <c r="AT963" i="3"/>
  <c r="AT965" i="3"/>
  <c r="AT966" i="3"/>
  <c r="AT967" i="3"/>
  <c r="AT969" i="3"/>
  <c r="AT970" i="3"/>
  <c r="AT972" i="3"/>
  <c r="AT973" i="3"/>
  <c r="AT975" i="3"/>
  <c r="AT977" i="3"/>
  <c r="AT979" i="3"/>
  <c r="AT981" i="3"/>
  <c r="AT982" i="3"/>
  <c r="AT983" i="3"/>
  <c r="AT985" i="3"/>
  <c r="AT1002" i="3"/>
  <c r="AT327" i="4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924" i="3"/>
  <c r="AU926" i="3"/>
  <c r="AU213" i="3"/>
  <c r="AU928" i="3"/>
  <c r="AU99" i="3"/>
  <c r="AU907" i="3"/>
  <c r="AU107" i="3"/>
  <c r="AU908" i="3"/>
  <c r="AU927" i="3"/>
  <c r="AU217" i="3"/>
  <c r="AU929" i="3"/>
  <c r="AU220" i="3"/>
  <c r="AU916" i="3"/>
  <c r="AU223" i="3"/>
  <c r="AU917" i="3"/>
  <c r="AU918" i="3"/>
  <c r="AU241" i="3"/>
  <c r="AU932" i="3"/>
  <c r="AU269" i="3"/>
  <c r="AU936" i="3"/>
  <c r="AU276" i="3"/>
  <c r="AU937" i="3"/>
  <c r="AU283" i="3"/>
  <c r="AU938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973" i="3"/>
  <c r="AU975" i="3"/>
  <c r="AU257" i="4"/>
  <c r="AU263" i="4"/>
  <c r="AU269" i="4"/>
  <c r="AU275" i="4"/>
  <c r="AU281" i="4"/>
  <c r="AU287" i="4"/>
  <c r="AU293" i="4"/>
  <c r="AU299" i="4"/>
  <c r="AU300" i="4"/>
  <c r="AU977" i="3"/>
  <c r="AU308" i="4"/>
  <c r="AU314" i="4"/>
  <c r="AU320" i="4"/>
  <c r="AU326" i="4"/>
  <c r="AU327" i="4"/>
  <c r="AU979" i="3"/>
  <c r="AU53" i="5"/>
  <c r="AU60" i="5"/>
  <c r="AU67" i="5"/>
  <c r="AU84" i="5"/>
  <c r="AU435" i="3"/>
  <c r="AU962" i="3"/>
  <c r="AU14" i="5"/>
  <c r="AU21" i="5"/>
  <c r="AU28" i="5"/>
  <c r="AU35" i="5"/>
  <c r="AU42" i="5"/>
  <c r="AU45" i="5"/>
  <c r="AU445" i="3"/>
  <c r="AU963" i="3"/>
  <c r="AU909" i="3"/>
  <c r="AU920" i="3"/>
  <c r="AU921" i="3"/>
  <c r="AU922" i="3"/>
  <c r="AU923" i="3"/>
  <c r="AU925" i="3"/>
  <c r="AU236" i="3"/>
  <c r="AU931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924" i="3"/>
  <c r="AV926" i="3"/>
  <c r="AV213" i="3"/>
  <c r="AV928" i="3"/>
  <c r="AV99" i="3"/>
  <c r="AV907" i="3"/>
  <c r="AV107" i="3"/>
  <c r="AV908" i="3"/>
  <c r="AV927" i="3"/>
  <c r="AV217" i="3"/>
  <c r="AV929" i="3"/>
  <c r="AV220" i="3"/>
  <c r="AV916" i="3"/>
  <c r="AV223" i="3"/>
  <c r="AV917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973" i="3"/>
  <c r="AV975" i="3"/>
  <c r="AV257" i="4"/>
  <c r="AV263" i="4"/>
  <c r="AV269" i="4"/>
  <c r="AV275" i="4"/>
  <c r="AV281" i="4"/>
  <c r="AV287" i="4"/>
  <c r="AV293" i="4"/>
  <c r="AV299" i="4"/>
  <c r="AV300" i="4"/>
  <c r="AV977" i="3"/>
  <c r="AV308" i="4"/>
  <c r="AV314" i="4"/>
  <c r="AV320" i="4"/>
  <c r="AV326" i="4"/>
  <c r="AV327" i="4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09" i="3"/>
  <c r="AV920" i="3"/>
  <c r="AV921" i="3"/>
  <c r="AV922" i="3"/>
  <c r="AV923" i="3"/>
  <c r="AV925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924" i="3"/>
  <c r="AW926" i="3"/>
  <c r="AW213" i="3"/>
  <c r="AW928" i="3"/>
  <c r="AW99" i="3"/>
  <c r="AW907" i="3"/>
  <c r="AW107" i="3"/>
  <c r="AW908" i="3"/>
  <c r="AW927" i="3"/>
  <c r="AW217" i="3"/>
  <c r="AW929" i="3"/>
  <c r="AW220" i="3"/>
  <c r="AW916" i="3"/>
  <c r="AW223" i="3"/>
  <c r="AW917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973" i="3"/>
  <c r="AW975" i="3"/>
  <c r="AW257" i="4"/>
  <c r="AW263" i="4"/>
  <c r="AW269" i="4"/>
  <c r="AW275" i="4"/>
  <c r="AW281" i="4"/>
  <c r="AW287" i="4"/>
  <c r="AW293" i="4"/>
  <c r="AW299" i="4"/>
  <c r="AW300" i="4"/>
  <c r="AW977" i="3"/>
  <c r="AW308" i="4"/>
  <c r="AW314" i="4"/>
  <c r="AW320" i="4"/>
  <c r="AW326" i="4"/>
  <c r="AW327" i="4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115" i="3"/>
  <c r="AW909" i="3"/>
  <c r="AW186" i="3"/>
  <c r="AW920" i="3"/>
  <c r="AW189" i="3"/>
  <c r="AW921" i="3"/>
  <c r="AW922" i="3"/>
  <c r="AW923" i="3"/>
  <c r="AW204" i="3"/>
  <c r="AW925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924" i="3"/>
  <c r="AX213" i="3"/>
  <c r="AX928" i="3"/>
  <c r="AX99" i="3"/>
  <c r="AX907" i="3"/>
  <c r="AX107" i="3"/>
  <c r="AX908" i="3"/>
  <c r="AX926" i="3"/>
  <c r="AX927" i="3"/>
  <c r="AX217" i="3"/>
  <c r="AX929" i="3"/>
  <c r="AX220" i="3"/>
  <c r="AX916" i="3"/>
  <c r="AX223" i="3"/>
  <c r="AX917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973" i="3"/>
  <c r="AX975" i="3"/>
  <c r="AX257" i="4"/>
  <c r="AX263" i="4"/>
  <c r="AX269" i="4"/>
  <c r="AX275" i="4"/>
  <c r="AX281" i="4"/>
  <c r="AX287" i="4"/>
  <c r="AX293" i="4"/>
  <c r="AX299" i="4"/>
  <c r="AX300" i="4"/>
  <c r="AX977" i="3"/>
  <c r="AX308" i="4"/>
  <c r="AX314" i="4"/>
  <c r="AX320" i="4"/>
  <c r="AX326" i="4"/>
  <c r="AX327" i="4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115" i="3"/>
  <c r="AX909" i="3"/>
  <c r="AX920" i="3"/>
  <c r="AX921" i="3"/>
  <c r="AX922" i="3"/>
  <c r="AX923" i="3"/>
  <c r="AX925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924" i="3"/>
  <c r="AY213" i="3"/>
  <c r="AY928" i="3"/>
  <c r="AY99" i="3"/>
  <c r="AY907" i="3"/>
  <c r="AY107" i="3"/>
  <c r="AY908" i="3"/>
  <c r="AY926" i="3"/>
  <c r="AY927" i="3"/>
  <c r="AY217" i="3"/>
  <c r="AY929" i="3"/>
  <c r="AY220" i="3"/>
  <c r="AY916" i="3"/>
  <c r="AY223" i="3"/>
  <c r="AY917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973" i="3"/>
  <c r="AY975" i="3"/>
  <c r="AY257" i="4"/>
  <c r="AY263" i="4"/>
  <c r="AY269" i="4"/>
  <c r="AY275" i="4"/>
  <c r="AY281" i="4"/>
  <c r="AY287" i="4"/>
  <c r="AY293" i="4"/>
  <c r="AY299" i="4"/>
  <c r="AY300" i="4"/>
  <c r="AY977" i="3"/>
  <c r="AY308" i="4"/>
  <c r="AY314" i="4"/>
  <c r="AY320" i="4"/>
  <c r="AY326" i="4"/>
  <c r="AY327" i="4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115" i="3"/>
  <c r="AY909" i="3"/>
  <c r="AY920" i="3"/>
  <c r="AY921" i="3"/>
  <c r="AY922" i="3"/>
  <c r="AY923" i="3"/>
  <c r="AY925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924" i="3"/>
  <c r="AZ213" i="3"/>
  <c r="AZ928" i="3"/>
  <c r="AZ99" i="3"/>
  <c r="AZ907" i="3"/>
  <c r="AZ107" i="3"/>
  <c r="AZ908" i="3"/>
  <c r="AZ926" i="3"/>
  <c r="AZ927" i="3"/>
  <c r="AZ217" i="3"/>
  <c r="AZ929" i="3"/>
  <c r="AZ220" i="3"/>
  <c r="AZ916" i="3"/>
  <c r="AZ223" i="3"/>
  <c r="AZ917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973" i="3"/>
  <c r="AZ975" i="3"/>
  <c r="AZ257" i="4"/>
  <c r="AZ263" i="4"/>
  <c r="AZ269" i="4"/>
  <c r="AZ275" i="4"/>
  <c r="AZ281" i="4"/>
  <c r="AZ287" i="4"/>
  <c r="AZ293" i="4"/>
  <c r="AZ299" i="4"/>
  <c r="AZ300" i="4"/>
  <c r="AZ977" i="3"/>
  <c r="AZ308" i="4"/>
  <c r="AZ314" i="4"/>
  <c r="AZ320" i="4"/>
  <c r="AZ326" i="4"/>
  <c r="AZ327" i="4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115" i="3"/>
  <c r="AZ909" i="3"/>
  <c r="AZ920" i="3"/>
  <c r="AZ921" i="3"/>
  <c r="AZ922" i="3"/>
  <c r="AZ923" i="3"/>
  <c r="AZ925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924" i="3"/>
  <c r="BA213" i="3"/>
  <c r="BA928" i="3"/>
  <c r="BA99" i="3"/>
  <c r="BA907" i="3"/>
  <c r="BA107" i="3"/>
  <c r="BA908" i="3"/>
  <c r="BA926" i="3"/>
  <c r="BA927" i="3"/>
  <c r="BA217" i="3"/>
  <c r="BA929" i="3"/>
  <c r="BA220" i="3"/>
  <c r="BA916" i="3"/>
  <c r="BA223" i="3"/>
  <c r="BA917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973" i="3"/>
  <c r="BA975" i="3"/>
  <c r="BA257" i="4"/>
  <c r="BA263" i="4"/>
  <c r="BA269" i="4"/>
  <c r="BA275" i="4"/>
  <c r="BA281" i="4"/>
  <c r="BA287" i="4"/>
  <c r="BA293" i="4"/>
  <c r="BA299" i="4"/>
  <c r="BA300" i="4"/>
  <c r="BA977" i="3"/>
  <c r="BA308" i="4"/>
  <c r="BA314" i="4"/>
  <c r="BA320" i="4"/>
  <c r="BA326" i="4"/>
  <c r="BA327" i="4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115" i="3"/>
  <c r="BA909" i="3"/>
  <c r="BA186" i="3"/>
  <c r="BA920" i="3"/>
  <c r="BA189" i="3"/>
  <c r="BA921" i="3"/>
  <c r="BA922" i="3"/>
  <c r="BA923" i="3"/>
  <c r="BA204" i="3"/>
  <c r="BA925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924" i="3"/>
  <c r="BB99" i="3"/>
  <c r="BB907" i="3"/>
  <c r="BB107" i="3"/>
  <c r="BB908" i="3"/>
  <c r="BB926" i="3"/>
  <c r="BB927" i="3"/>
  <c r="BB213" i="3"/>
  <c r="BB928" i="3"/>
  <c r="BB217" i="3"/>
  <c r="BB929" i="3"/>
  <c r="BB220" i="3"/>
  <c r="BB916" i="3"/>
  <c r="BB223" i="3"/>
  <c r="BB917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973" i="3"/>
  <c r="BB975" i="3"/>
  <c r="BB257" i="4"/>
  <c r="BB263" i="4"/>
  <c r="BB269" i="4"/>
  <c r="BB275" i="4"/>
  <c r="BB281" i="4"/>
  <c r="BB287" i="4"/>
  <c r="BB293" i="4"/>
  <c r="BB299" i="4"/>
  <c r="BB300" i="4"/>
  <c r="BB977" i="3"/>
  <c r="BB308" i="4"/>
  <c r="BB314" i="4"/>
  <c r="BB320" i="4"/>
  <c r="BB326" i="4"/>
  <c r="BB327" i="4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115" i="3"/>
  <c r="BB909" i="3"/>
  <c r="BB186" i="3"/>
  <c r="BB920" i="3"/>
  <c r="BB189" i="3"/>
  <c r="BB921" i="3"/>
  <c r="BB922" i="3"/>
  <c r="BB923" i="3"/>
  <c r="BB204" i="3"/>
  <c r="BB925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T992" i="3"/>
  <c r="T790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924" i="3"/>
  <c r="T926" i="3"/>
  <c r="T99" i="3"/>
  <c r="T907" i="3"/>
  <c r="T107" i="3"/>
  <c r="T908" i="3"/>
  <c r="T927" i="3"/>
  <c r="T211" i="3"/>
  <c r="T213" i="3"/>
  <c r="T928" i="3"/>
  <c r="T217" i="3"/>
  <c r="T929" i="3"/>
  <c r="T220" i="3"/>
  <c r="T916" i="3"/>
  <c r="T223" i="3"/>
  <c r="T917" i="3"/>
  <c r="T918" i="3"/>
  <c r="T241" i="3"/>
  <c r="T932" i="3"/>
  <c r="T269" i="3"/>
  <c r="T936" i="3"/>
  <c r="T276" i="3"/>
  <c r="T937" i="3"/>
  <c r="T938" i="3"/>
  <c r="T939" i="3"/>
  <c r="T940" i="3"/>
  <c r="T307" i="3"/>
  <c r="T941" i="3"/>
  <c r="T942" i="3"/>
  <c r="T943" i="3"/>
  <c r="T337" i="3"/>
  <c r="T944" i="3"/>
  <c r="T945" i="3"/>
  <c r="T946" i="3"/>
  <c r="T368" i="3"/>
  <c r="T947" i="3"/>
  <c r="T948" i="3"/>
  <c r="T389" i="3"/>
  <c r="T949" i="3"/>
  <c r="T950" i="3"/>
  <c r="T951" i="3"/>
  <c r="T952" i="3"/>
  <c r="T953" i="3"/>
  <c r="T954" i="3"/>
  <c r="T955" i="3"/>
  <c r="T969" i="3"/>
  <c r="T983" i="3"/>
  <c r="T970" i="3"/>
  <c r="T981" i="3"/>
  <c r="T708" i="3"/>
  <c r="T965" i="3"/>
  <c r="T714" i="3"/>
  <c r="T966" i="3"/>
  <c r="T720" i="3"/>
  <c r="T967" i="3"/>
  <c r="T755" i="3"/>
  <c r="T973" i="3"/>
  <c r="T760" i="3"/>
  <c r="T975" i="3"/>
  <c r="T743" i="3"/>
  <c r="T977" i="3"/>
  <c r="T749" i="3"/>
  <c r="T979" i="3"/>
  <c r="T435" i="3"/>
  <c r="T962" i="3"/>
  <c r="T445" i="3"/>
  <c r="T963" i="3"/>
  <c r="T115" i="3"/>
  <c r="T909" i="3"/>
  <c r="T186" i="3"/>
  <c r="T920" i="3"/>
  <c r="T189" i="3"/>
  <c r="T921" i="3"/>
  <c r="T922" i="3"/>
  <c r="T197" i="3"/>
  <c r="T923" i="3"/>
  <c r="T204" i="3"/>
  <c r="T925" i="3"/>
  <c r="T236" i="3"/>
  <c r="T931" i="3"/>
  <c r="T933" i="3"/>
  <c r="T934" i="3"/>
  <c r="T935" i="3"/>
  <c r="T956" i="3"/>
  <c r="T957" i="3"/>
  <c r="T958" i="3"/>
  <c r="T959" i="3"/>
  <c r="T960" i="3"/>
  <c r="T972" i="3"/>
  <c r="T982" i="3"/>
  <c r="U992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910" i="3"/>
  <c r="U911" i="3"/>
  <c r="U912" i="3"/>
  <c r="U913" i="3"/>
  <c r="U914" i="3"/>
  <c r="U915" i="3"/>
  <c r="U924" i="3"/>
  <c r="U926" i="3"/>
  <c r="U907" i="3"/>
  <c r="U908" i="3"/>
  <c r="U927" i="3"/>
  <c r="U928" i="3"/>
  <c r="U929" i="3"/>
  <c r="U916" i="3"/>
  <c r="U917" i="3"/>
  <c r="U918" i="3"/>
  <c r="U932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69" i="3"/>
  <c r="U983" i="3"/>
  <c r="U970" i="3"/>
  <c r="U981" i="3"/>
  <c r="U967" i="3"/>
  <c r="U973" i="3"/>
  <c r="U975" i="3"/>
  <c r="U977" i="3"/>
  <c r="U979" i="3"/>
  <c r="U962" i="3"/>
  <c r="U963" i="3"/>
  <c r="U909" i="3"/>
  <c r="U920" i="3"/>
  <c r="U921" i="3"/>
  <c r="U922" i="3"/>
  <c r="U923" i="3"/>
  <c r="U925" i="3"/>
  <c r="U931" i="3"/>
  <c r="U933" i="3"/>
  <c r="U934" i="3"/>
  <c r="U935" i="3"/>
  <c r="U956" i="3"/>
  <c r="U957" i="3"/>
  <c r="U958" i="3"/>
  <c r="U959" i="3"/>
  <c r="U960" i="3"/>
  <c r="U972" i="3"/>
  <c r="U982" i="3"/>
  <c r="U985" i="3"/>
  <c r="U1002" i="3"/>
  <c r="V992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910" i="3"/>
  <c r="V911" i="3"/>
  <c r="V912" i="3"/>
  <c r="V913" i="3"/>
  <c r="V914" i="3"/>
  <c r="V915" i="3"/>
  <c r="V924" i="3"/>
  <c r="V926" i="3"/>
  <c r="V907" i="3"/>
  <c r="V908" i="3"/>
  <c r="V927" i="3"/>
  <c r="V928" i="3"/>
  <c r="V929" i="3"/>
  <c r="V916" i="3"/>
  <c r="V917" i="3"/>
  <c r="V918" i="3"/>
  <c r="V932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69" i="3"/>
  <c r="V983" i="3"/>
  <c r="V970" i="3"/>
  <c r="V981" i="3"/>
  <c r="V965" i="3"/>
  <c r="V966" i="3"/>
  <c r="V967" i="3"/>
  <c r="V973" i="3"/>
  <c r="V975" i="3"/>
  <c r="V977" i="3"/>
  <c r="V979" i="3"/>
  <c r="V962" i="3"/>
  <c r="V963" i="3"/>
  <c r="V909" i="3"/>
  <c r="V920" i="3"/>
  <c r="V921" i="3"/>
  <c r="V922" i="3"/>
  <c r="V923" i="3"/>
  <c r="V925" i="3"/>
  <c r="V931" i="3"/>
  <c r="V933" i="3"/>
  <c r="V934" i="3"/>
  <c r="V935" i="3"/>
  <c r="V956" i="3"/>
  <c r="V957" i="3"/>
  <c r="V958" i="3"/>
  <c r="V959" i="3"/>
  <c r="V960" i="3"/>
  <c r="V972" i="3"/>
  <c r="V982" i="3"/>
  <c r="V985" i="3"/>
  <c r="V1002" i="3"/>
  <c r="W992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910" i="3"/>
  <c r="W911" i="3"/>
  <c r="W912" i="3"/>
  <c r="W913" i="3"/>
  <c r="W914" i="3"/>
  <c r="W915" i="3"/>
  <c r="W924" i="3"/>
  <c r="W926" i="3"/>
  <c r="W928" i="3"/>
  <c r="W907" i="3"/>
  <c r="W908" i="3"/>
  <c r="W927" i="3"/>
  <c r="W929" i="3"/>
  <c r="W916" i="3"/>
  <c r="W917" i="3"/>
  <c r="W918" i="3"/>
  <c r="W932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69" i="3"/>
  <c r="W983" i="3"/>
  <c r="W970" i="3"/>
  <c r="W981" i="3"/>
  <c r="W965" i="3"/>
  <c r="W966" i="3"/>
  <c r="W967" i="3"/>
  <c r="W973" i="3"/>
  <c r="W975" i="3"/>
  <c r="W977" i="3"/>
  <c r="W979" i="3"/>
  <c r="W962" i="3"/>
  <c r="W963" i="3"/>
  <c r="W909" i="3"/>
  <c r="W920" i="3"/>
  <c r="W921" i="3"/>
  <c r="W922" i="3"/>
  <c r="W923" i="3"/>
  <c r="W925" i="3"/>
  <c r="W931" i="3"/>
  <c r="W933" i="3"/>
  <c r="W934" i="3"/>
  <c r="W935" i="3"/>
  <c r="W956" i="3"/>
  <c r="W957" i="3"/>
  <c r="W958" i="3"/>
  <c r="W959" i="3"/>
  <c r="W960" i="3"/>
  <c r="W972" i="3"/>
  <c r="W982" i="3"/>
  <c r="W985" i="3"/>
  <c r="W1002" i="3"/>
  <c r="X992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910" i="3"/>
  <c r="X911" i="3"/>
  <c r="X912" i="3"/>
  <c r="X913" i="3"/>
  <c r="X914" i="3"/>
  <c r="X915" i="3"/>
  <c r="X924" i="3"/>
  <c r="X926" i="3"/>
  <c r="X928" i="3"/>
  <c r="X907" i="3"/>
  <c r="X908" i="3"/>
  <c r="X927" i="3"/>
  <c r="X929" i="3"/>
  <c r="X916" i="3"/>
  <c r="X917" i="3"/>
  <c r="X918" i="3"/>
  <c r="X932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69" i="3"/>
  <c r="X983" i="3"/>
  <c r="X970" i="3"/>
  <c r="X981" i="3"/>
  <c r="X965" i="3"/>
  <c r="X966" i="3"/>
  <c r="X967" i="3"/>
  <c r="X973" i="3"/>
  <c r="X975" i="3"/>
  <c r="X977" i="3"/>
  <c r="X979" i="3"/>
  <c r="X962" i="3"/>
  <c r="X963" i="3"/>
  <c r="X909" i="3"/>
  <c r="X920" i="3"/>
  <c r="X921" i="3"/>
  <c r="X922" i="3"/>
  <c r="X923" i="3"/>
  <c r="X925" i="3"/>
  <c r="X931" i="3"/>
  <c r="X933" i="3"/>
  <c r="X934" i="3"/>
  <c r="X935" i="3"/>
  <c r="X956" i="3"/>
  <c r="X957" i="3"/>
  <c r="X958" i="3"/>
  <c r="X959" i="3"/>
  <c r="X960" i="3"/>
  <c r="X972" i="3"/>
  <c r="X982" i="3"/>
  <c r="X985" i="3"/>
  <c r="X1002" i="3"/>
  <c r="Y992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910" i="3"/>
  <c r="Y911" i="3"/>
  <c r="Y912" i="3"/>
  <c r="Y913" i="3"/>
  <c r="Y914" i="3"/>
  <c r="Y915" i="3"/>
  <c r="Y924" i="3"/>
  <c r="Y926" i="3"/>
  <c r="Y928" i="3"/>
  <c r="Y907" i="3"/>
  <c r="Y908" i="3"/>
  <c r="Y927" i="3"/>
  <c r="Y929" i="3"/>
  <c r="Y916" i="3"/>
  <c r="Y917" i="3"/>
  <c r="Y918" i="3"/>
  <c r="Y932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69" i="3"/>
  <c r="Y983" i="3"/>
  <c r="Y970" i="3"/>
  <c r="Y981" i="3"/>
  <c r="Y965" i="3"/>
  <c r="Y966" i="3"/>
  <c r="Y967" i="3"/>
  <c r="Y973" i="3"/>
  <c r="Y975" i="3"/>
  <c r="Y977" i="3"/>
  <c r="Y979" i="3"/>
  <c r="Y962" i="3"/>
  <c r="Y963" i="3"/>
  <c r="Y909" i="3"/>
  <c r="Y920" i="3"/>
  <c r="Y921" i="3"/>
  <c r="Y922" i="3"/>
  <c r="Y923" i="3"/>
  <c r="Y925" i="3"/>
  <c r="Y931" i="3"/>
  <c r="Y933" i="3"/>
  <c r="Y934" i="3"/>
  <c r="Y935" i="3"/>
  <c r="Y956" i="3"/>
  <c r="Y957" i="3"/>
  <c r="Y958" i="3"/>
  <c r="Y959" i="3"/>
  <c r="Y960" i="3"/>
  <c r="Y972" i="3"/>
  <c r="Y982" i="3"/>
  <c r="Y985" i="3"/>
  <c r="Y1002" i="3"/>
  <c r="Z992" i="3"/>
  <c r="Z790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910" i="3"/>
  <c r="Z911" i="3"/>
  <c r="Z912" i="3"/>
  <c r="Z913" i="3"/>
  <c r="Z914" i="3"/>
  <c r="Z915" i="3"/>
  <c r="Z924" i="3"/>
  <c r="Z926" i="3"/>
  <c r="Z928" i="3"/>
  <c r="Z907" i="3"/>
  <c r="Z908" i="3"/>
  <c r="Z927" i="3"/>
  <c r="Z929" i="3"/>
  <c r="Z916" i="3"/>
  <c r="Z917" i="3"/>
  <c r="Z918" i="3"/>
  <c r="Z932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69" i="3"/>
  <c r="Z983" i="3"/>
  <c r="Z970" i="3"/>
  <c r="Z981" i="3"/>
  <c r="Z708" i="3"/>
  <c r="Z965" i="3"/>
  <c r="Z714" i="3"/>
  <c r="Z966" i="3"/>
  <c r="Z720" i="3"/>
  <c r="Z967" i="3"/>
  <c r="Z755" i="3"/>
  <c r="Z973" i="3"/>
  <c r="Z760" i="3"/>
  <c r="Z975" i="3"/>
  <c r="Z743" i="3"/>
  <c r="Z977" i="3"/>
  <c r="Z749" i="3"/>
  <c r="Z979" i="3"/>
  <c r="Z962" i="3"/>
  <c r="Z909" i="3"/>
  <c r="Z920" i="3"/>
  <c r="Z921" i="3"/>
  <c r="Z922" i="3"/>
  <c r="Z923" i="3"/>
  <c r="Z925" i="3"/>
  <c r="Z931" i="3"/>
  <c r="Z933" i="3"/>
  <c r="Z934" i="3"/>
  <c r="Z935" i="3"/>
  <c r="Z956" i="3"/>
  <c r="Z957" i="3"/>
  <c r="Z958" i="3"/>
  <c r="Z959" i="3"/>
  <c r="Z960" i="3"/>
  <c r="Z963" i="3"/>
  <c r="Z972" i="3"/>
  <c r="Z982" i="3"/>
  <c r="Z985" i="3"/>
  <c r="Z1002" i="3"/>
  <c r="AA992" i="3"/>
  <c r="AA790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924" i="3"/>
  <c r="AA926" i="3"/>
  <c r="AA213" i="3"/>
  <c r="AA928" i="3"/>
  <c r="AA99" i="3"/>
  <c r="AA907" i="3"/>
  <c r="AA107" i="3"/>
  <c r="AA908" i="3"/>
  <c r="AA927" i="3"/>
  <c r="AA217" i="3"/>
  <c r="AA929" i="3"/>
  <c r="AA220" i="3"/>
  <c r="AA916" i="3"/>
  <c r="AA223" i="3"/>
  <c r="AA917" i="3"/>
  <c r="AA918" i="3"/>
  <c r="AA241" i="3"/>
  <c r="AA932" i="3"/>
  <c r="AA269" i="3"/>
  <c r="AA936" i="3"/>
  <c r="AA276" i="3"/>
  <c r="AA937" i="3"/>
  <c r="AA938" i="3"/>
  <c r="AA939" i="3"/>
  <c r="AA940" i="3"/>
  <c r="AA307" i="3"/>
  <c r="AA941" i="3"/>
  <c r="AA942" i="3"/>
  <c r="AA943" i="3"/>
  <c r="AA337" i="3"/>
  <c r="AA944" i="3"/>
  <c r="AA945" i="3"/>
  <c r="AA946" i="3"/>
  <c r="AA368" i="3"/>
  <c r="AA947" i="3"/>
  <c r="AA948" i="3"/>
  <c r="AA389" i="3"/>
  <c r="AA949" i="3"/>
  <c r="AA950" i="3"/>
  <c r="AA951" i="3"/>
  <c r="AA952" i="3"/>
  <c r="AA953" i="3"/>
  <c r="AA954" i="3"/>
  <c r="AA955" i="3"/>
  <c r="AA969" i="3"/>
  <c r="AA983" i="3"/>
  <c r="AA970" i="3"/>
  <c r="AA981" i="3"/>
  <c r="AA708" i="3"/>
  <c r="AA965" i="3"/>
  <c r="AA714" i="3"/>
  <c r="AA966" i="3"/>
  <c r="AA720" i="3"/>
  <c r="AA967" i="3"/>
  <c r="AA760" i="3"/>
  <c r="AA975" i="3"/>
  <c r="AA743" i="3"/>
  <c r="AA977" i="3"/>
  <c r="AA749" i="3"/>
  <c r="AA979" i="3"/>
  <c r="AA435" i="3"/>
  <c r="AA962" i="3"/>
  <c r="AA445" i="3"/>
  <c r="AA963" i="3"/>
  <c r="AA115" i="3"/>
  <c r="AA909" i="3"/>
  <c r="AA186" i="3"/>
  <c r="AA920" i="3"/>
  <c r="AA189" i="3"/>
  <c r="AA921" i="3"/>
  <c r="AA922" i="3"/>
  <c r="AA923" i="3"/>
  <c r="AA204" i="3"/>
  <c r="AA925" i="3"/>
  <c r="AA931" i="3"/>
  <c r="AA933" i="3"/>
  <c r="AA934" i="3"/>
  <c r="AA935" i="3"/>
  <c r="AA956" i="3"/>
  <c r="AA957" i="3"/>
  <c r="AA958" i="3"/>
  <c r="AA959" i="3"/>
  <c r="AA960" i="3"/>
  <c r="AA972" i="3"/>
  <c r="AA982" i="3"/>
  <c r="AB992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910" i="3"/>
  <c r="AB911" i="3"/>
  <c r="AB912" i="3"/>
  <c r="AB913" i="3"/>
  <c r="AB914" i="3"/>
  <c r="AB915" i="3"/>
  <c r="AB924" i="3"/>
  <c r="AB907" i="3"/>
  <c r="AB908" i="3"/>
  <c r="AB909" i="3"/>
  <c r="AB916" i="3"/>
  <c r="AB917" i="3"/>
  <c r="AB918" i="3"/>
  <c r="AB920" i="3"/>
  <c r="AB921" i="3"/>
  <c r="AB922" i="3"/>
  <c r="AB923" i="3"/>
  <c r="AB925" i="3"/>
  <c r="AB926" i="3"/>
  <c r="AB927" i="3"/>
  <c r="AB928" i="3"/>
  <c r="AB929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2" i="3"/>
  <c r="AB963" i="3"/>
  <c r="AB965" i="3"/>
  <c r="AB966" i="3"/>
  <c r="AB967" i="3"/>
  <c r="AB969" i="3"/>
  <c r="AB970" i="3"/>
  <c r="AB972" i="3"/>
  <c r="AB973" i="3"/>
  <c r="AB975" i="3"/>
  <c r="AB977" i="3"/>
  <c r="AB979" i="3"/>
  <c r="AB981" i="3"/>
  <c r="AB982" i="3"/>
  <c r="AB983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924" i="3"/>
  <c r="AC926" i="3"/>
  <c r="AC213" i="3"/>
  <c r="AC928" i="3"/>
  <c r="AC99" i="3"/>
  <c r="AC907" i="3"/>
  <c r="AC107" i="3"/>
  <c r="AC908" i="3"/>
  <c r="AC922" i="3"/>
  <c r="AC923" i="3"/>
  <c r="AC927" i="3"/>
  <c r="AC217" i="3"/>
  <c r="AC929" i="3"/>
  <c r="AC220" i="3"/>
  <c r="AC916" i="3"/>
  <c r="AC223" i="3"/>
  <c r="AC917" i="3"/>
  <c r="AC918" i="3"/>
  <c r="AC241" i="3"/>
  <c r="AC932" i="3"/>
  <c r="AC269" i="3"/>
  <c r="AC936" i="3"/>
  <c r="AC276" i="3"/>
  <c r="AC937" i="3"/>
  <c r="AC938" i="3"/>
  <c r="AC290" i="3"/>
  <c r="AC939" i="3"/>
  <c r="AC940" i="3"/>
  <c r="AC307" i="3"/>
  <c r="AC941" i="3"/>
  <c r="AC942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950" i="3"/>
  <c r="AC951" i="3"/>
  <c r="AC952" i="3"/>
  <c r="AC953" i="3"/>
  <c r="AC954" i="3"/>
  <c r="AC955" i="3"/>
  <c r="AC969" i="3"/>
  <c r="AC983" i="3"/>
  <c r="AC970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115" i="3"/>
  <c r="AC909" i="3"/>
  <c r="AC186" i="3"/>
  <c r="AC920" i="3"/>
  <c r="AC189" i="3"/>
  <c r="AC921" i="3"/>
  <c r="AC204" i="3"/>
  <c r="AC925" i="3"/>
  <c r="AC931" i="3"/>
  <c r="AC933" i="3"/>
  <c r="AC934" i="3"/>
  <c r="AC935" i="3"/>
  <c r="AC956" i="3"/>
  <c r="AC957" i="3"/>
  <c r="AC958" i="3"/>
  <c r="AC959" i="3"/>
  <c r="AC960" i="3"/>
  <c r="AC972" i="3"/>
  <c r="AC98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924" i="3"/>
  <c r="AD926" i="3"/>
  <c r="AD213" i="3"/>
  <c r="AD928" i="3"/>
  <c r="AD99" i="3"/>
  <c r="AD907" i="3"/>
  <c r="AD107" i="3"/>
  <c r="AD908" i="3"/>
  <c r="AD927" i="3"/>
  <c r="AD217" i="3"/>
  <c r="AD929" i="3"/>
  <c r="AD220" i="3"/>
  <c r="AD916" i="3"/>
  <c r="AD223" i="3"/>
  <c r="AD917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942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115" i="3"/>
  <c r="AD909" i="3"/>
  <c r="AD186" i="3"/>
  <c r="AD920" i="3"/>
  <c r="AD189" i="3"/>
  <c r="AD921" i="3"/>
  <c r="AD922" i="3"/>
  <c r="AD923" i="3"/>
  <c r="AD204" i="3"/>
  <c r="AD925" i="3"/>
  <c r="AD931" i="3"/>
  <c r="AD933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924" i="3"/>
  <c r="AE926" i="3"/>
  <c r="AE213" i="3"/>
  <c r="AE928" i="3"/>
  <c r="AE99" i="3"/>
  <c r="AE907" i="3"/>
  <c r="AE107" i="3"/>
  <c r="AE908" i="3"/>
  <c r="AE927" i="3"/>
  <c r="AE217" i="3"/>
  <c r="AE929" i="3"/>
  <c r="AE220" i="3"/>
  <c r="AE916" i="3"/>
  <c r="AE223" i="3"/>
  <c r="AE917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115" i="3"/>
  <c r="AE909" i="3"/>
  <c r="AE920" i="3"/>
  <c r="AE921" i="3"/>
  <c r="AE922" i="3"/>
  <c r="AE923" i="3"/>
  <c r="AE925" i="3"/>
  <c r="AE931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924" i="3"/>
  <c r="AF926" i="3"/>
  <c r="AF213" i="3"/>
  <c r="AF928" i="3"/>
  <c r="AF99" i="3"/>
  <c r="AF907" i="3"/>
  <c r="AF107" i="3"/>
  <c r="AF908" i="3"/>
  <c r="AF927" i="3"/>
  <c r="AF217" i="3"/>
  <c r="AF929" i="3"/>
  <c r="AF220" i="3"/>
  <c r="AF916" i="3"/>
  <c r="AF223" i="3"/>
  <c r="AF917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115" i="3"/>
  <c r="AF909" i="3"/>
  <c r="AF920" i="3"/>
  <c r="AF921" i="3"/>
  <c r="AF922" i="3"/>
  <c r="AF923" i="3"/>
  <c r="AF925" i="3"/>
  <c r="AF931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924" i="3"/>
  <c r="AG926" i="3"/>
  <c r="AG213" i="3"/>
  <c r="AG928" i="3"/>
  <c r="AG99" i="3"/>
  <c r="AG907" i="3"/>
  <c r="AG107" i="3"/>
  <c r="AG908" i="3"/>
  <c r="AG927" i="3"/>
  <c r="AG217" i="3"/>
  <c r="AG929" i="3"/>
  <c r="AG220" i="3"/>
  <c r="AG916" i="3"/>
  <c r="AG223" i="3"/>
  <c r="AG917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115" i="3"/>
  <c r="AG909" i="3"/>
  <c r="AG920" i="3"/>
  <c r="AG921" i="3"/>
  <c r="AG922" i="3"/>
  <c r="AG923" i="3"/>
  <c r="AG925" i="3"/>
  <c r="AG931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924" i="3"/>
  <c r="AH926" i="3"/>
  <c r="AH99" i="3"/>
  <c r="AH907" i="3"/>
  <c r="AH107" i="3"/>
  <c r="AH908" i="3"/>
  <c r="AH927" i="3"/>
  <c r="AH213" i="3"/>
  <c r="AH928" i="3"/>
  <c r="AH217" i="3"/>
  <c r="AH929" i="3"/>
  <c r="AH220" i="3"/>
  <c r="AH916" i="3"/>
  <c r="AH223" i="3"/>
  <c r="AH917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115" i="3"/>
  <c r="AH909" i="3"/>
  <c r="AH920" i="3"/>
  <c r="AH921" i="3"/>
  <c r="AH922" i="3"/>
  <c r="AH923" i="3"/>
  <c r="AH925" i="3"/>
  <c r="AH931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924" i="3"/>
  <c r="AI926" i="3"/>
  <c r="AI99" i="3"/>
  <c r="AI907" i="3"/>
  <c r="AI107" i="3"/>
  <c r="AI908" i="3"/>
  <c r="AI927" i="3"/>
  <c r="AI213" i="3"/>
  <c r="AI928" i="3"/>
  <c r="AI217" i="3"/>
  <c r="AI929" i="3"/>
  <c r="AI220" i="3"/>
  <c r="AI916" i="3"/>
  <c r="AI223" i="3"/>
  <c r="AI917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115" i="3"/>
  <c r="AI909" i="3"/>
  <c r="AI920" i="3"/>
  <c r="AI921" i="3"/>
  <c r="AI922" i="3"/>
  <c r="AI923" i="3"/>
  <c r="AI925" i="3"/>
  <c r="AI931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924" i="3"/>
  <c r="AJ926" i="3"/>
  <c r="AJ99" i="3"/>
  <c r="AJ907" i="3"/>
  <c r="AJ107" i="3"/>
  <c r="AJ908" i="3"/>
  <c r="AJ927" i="3"/>
  <c r="AJ213" i="3"/>
  <c r="AJ928" i="3"/>
  <c r="AJ217" i="3"/>
  <c r="AJ929" i="3"/>
  <c r="AJ220" i="3"/>
  <c r="AJ916" i="3"/>
  <c r="AJ223" i="3"/>
  <c r="AJ917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115" i="3"/>
  <c r="AJ909" i="3"/>
  <c r="AJ186" i="3"/>
  <c r="AJ920" i="3"/>
  <c r="AJ189" i="3"/>
  <c r="AJ921" i="3"/>
  <c r="AJ922" i="3"/>
  <c r="AJ923" i="3"/>
  <c r="AJ204" i="3"/>
  <c r="AJ925" i="3"/>
  <c r="AJ931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924" i="3"/>
  <c r="B926" i="3"/>
  <c r="B928" i="3"/>
  <c r="B107" i="3"/>
  <c r="B908" i="3"/>
  <c r="B927" i="3"/>
  <c r="B217" i="3"/>
  <c r="B929" i="3"/>
  <c r="B220" i="3"/>
  <c r="B916" i="3"/>
  <c r="B223" i="3"/>
  <c r="B917" i="3"/>
  <c r="B918" i="3"/>
  <c r="B241" i="3"/>
  <c r="B932" i="3"/>
  <c r="B269" i="3"/>
  <c r="B936" i="3"/>
  <c r="B276" i="3"/>
  <c r="B937" i="3"/>
  <c r="B938" i="3"/>
  <c r="B939" i="3"/>
  <c r="B940" i="3"/>
  <c r="B307" i="3"/>
  <c r="B941" i="3"/>
  <c r="B942" i="3"/>
  <c r="B943" i="3"/>
  <c r="B337" i="3"/>
  <c r="B944" i="3"/>
  <c r="B347" i="3"/>
  <c r="B945" i="3"/>
  <c r="B357" i="3"/>
  <c r="B946" i="3"/>
  <c r="B368" i="3"/>
  <c r="B947" i="3"/>
  <c r="B948" i="3"/>
  <c r="B949" i="3"/>
  <c r="B950" i="3"/>
  <c r="B951" i="3"/>
  <c r="B952" i="3"/>
  <c r="B953" i="3"/>
  <c r="B954" i="3"/>
  <c r="B955" i="3"/>
  <c r="B969" i="3"/>
  <c r="B727" i="3"/>
  <c r="B983" i="3"/>
  <c r="B737" i="3"/>
  <c r="B970" i="3"/>
  <c r="B765" i="3"/>
  <c r="B981" i="3"/>
  <c r="B708" i="3"/>
  <c r="B965" i="3"/>
  <c r="B714" i="3"/>
  <c r="B966" i="3"/>
  <c r="B720" i="3"/>
  <c r="B967" i="3"/>
  <c r="B755" i="3"/>
  <c r="B973" i="3"/>
  <c r="B760" i="3"/>
  <c r="B975" i="3"/>
  <c r="B743" i="3"/>
  <c r="B977" i="3"/>
  <c r="B327" i="4"/>
  <c r="B749" i="3"/>
  <c r="B979" i="3"/>
  <c r="B435" i="3"/>
  <c r="B962" i="3"/>
  <c r="B445" i="3"/>
  <c r="B963" i="3"/>
  <c r="B99" i="3"/>
  <c r="B907" i="3"/>
  <c r="B115" i="3"/>
  <c r="B909" i="3"/>
  <c r="B186" i="3"/>
  <c r="B920" i="3"/>
  <c r="B189" i="3"/>
  <c r="B921" i="3"/>
  <c r="B922" i="3"/>
  <c r="B923" i="3"/>
  <c r="B204" i="3"/>
  <c r="B925" i="3"/>
  <c r="B236" i="3"/>
  <c r="B931" i="3"/>
  <c r="B248" i="3"/>
  <c r="B933" i="3"/>
  <c r="B255" i="3"/>
  <c r="B934" i="3"/>
  <c r="B262" i="3"/>
  <c r="B935" i="3"/>
  <c r="B956" i="3"/>
  <c r="B957" i="3"/>
  <c r="B958" i="3"/>
  <c r="B959" i="3"/>
  <c r="B960" i="3"/>
  <c r="B732" i="3"/>
  <c r="B972" i="3"/>
  <c r="B770" i="3"/>
  <c r="B982" i="3"/>
  <c r="C992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910" i="3"/>
  <c r="C911" i="3"/>
  <c r="C912" i="3"/>
  <c r="C913" i="3"/>
  <c r="C914" i="3"/>
  <c r="C915" i="3"/>
  <c r="C924" i="3"/>
  <c r="C926" i="3"/>
  <c r="C928" i="3"/>
  <c r="C908" i="3"/>
  <c r="C927" i="3"/>
  <c r="C929" i="3"/>
  <c r="C916" i="3"/>
  <c r="C917" i="3"/>
  <c r="C918" i="3"/>
  <c r="C932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69" i="3"/>
  <c r="C983" i="3"/>
  <c r="C970" i="3"/>
  <c r="C981" i="3"/>
  <c r="C967" i="3"/>
  <c r="C973" i="3"/>
  <c r="C975" i="3"/>
  <c r="C977" i="3"/>
  <c r="C979" i="3"/>
  <c r="C962" i="3"/>
  <c r="C963" i="3"/>
  <c r="C907" i="3"/>
  <c r="C909" i="3"/>
  <c r="C920" i="3"/>
  <c r="C921" i="3"/>
  <c r="C922" i="3"/>
  <c r="C923" i="3"/>
  <c r="C925" i="3"/>
  <c r="C931" i="3"/>
  <c r="C933" i="3"/>
  <c r="C934" i="3"/>
  <c r="C935" i="3"/>
  <c r="C956" i="3"/>
  <c r="C957" i="3"/>
  <c r="C958" i="3"/>
  <c r="C959" i="3"/>
  <c r="C960" i="3"/>
  <c r="C972" i="3"/>
  <c r="C982" i="3"/>
  <c r="C985" i="3"/>
  <c r="C1002" i="3"/>
  <c r="D992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910" i="3"/>
  <c r="D911" i="3"/>
  <c r="D912" i="3"/>
  <c r="D913" i="3"/>
  <c r="D914" i="3"/>
  <c r="D915" i="3"/>
  <c r="D924" i="3"/>
  <c r="D926" i="3"/>
  <c r="D928" i="3"/>
  <c r="D908" i="3"/>
  <c r="D927" i="3"/>
  <c r="D929" i="3"/>
  <c r="D916" i="3"/>
  <c r="D917" i="3"/>
  <c r="D918" i="3"/>
  <c r="D932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69" i="3"/>
  <c r="D983" i="3"/>
  <c r="D970" i="3"/>
  <c r="D981" i="3"/>
  <c r="D966" i="3"/>
  <c r="D967" i="3"/>
  <c r="D975" i="3"/>
  <c r="D977" i="3"/>
  <c r="D979" i="3"/>
  <c r="D962" i="3"/>
  <c r="D963" i="3"/>
  <c r="D907" i="3"/>
  <c r="D909" i="3"/>
  <c r="D920" i="3"/>
  <c r="D921" i="3"/>
  <c r="D922" i="3"/>
  <c r="D923" i="3"/>
  <c r="D925" i="3"/>
  <c r="D931" i="3"/>
  <c r="D933" i="3"/>
  <c r="D934" i="3"/>
  <c r="D935" i="3"/>
  <c r="D956" i="3"/>
  <c r="D957" i="3"/>
  <c r="D958" i="3"/>
  <c r="D959" i="3"/>
  <c r="D960" i="3"/>
  <c r="D972" i="3"/>
  <c r="D982" i="3"/>
  <c r="D985" i="3"/>
  <c r="D1002" i="3"/>
  <c r="E992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910" i="3"/>
  <c r="E911" i="3"/>
  <c r="E912" i="3"/>
  <c r="E913" i="3"/>
  <c r="E914" i="3"/>
  <c r="E915" i="3"/>
  <c r="E924" i="3"/>
  <c r="E926" i="3"/>
  <c r="E928" i="3"/>
  <c r="E908" i="3"/>
  <c r="E927" i="3"/>
  <c r="E929" i="3"/>
  <c r="E916" i="3"/>
  <c r="E917" i="3"/>
  <c r="E918" i="3"/>
  <c r="E932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69" i="3"/>
  <c r="E983" i="3"/>
  <c r="E970" i="3"/>
  <c r="E981" i="3"/>
  <c r="E965" i="3"/>
  <c r="E966" i="3"/>
  <c r="E967" i="3"/>
  <c r="E975" i="3"/>
  <c r="E977" i="3"/>
  <c r="E979" i="3"/>
  <c r="E962" i="3"/>
  <c r="E963" i="3"/>
  <c r="E907" i="3"/>
  <c r="E909" i="3"/>
  <c r="E920" i="3"/>
  <c r="E921" i="3"/>
  <c r="E922" i="3"/>
  <c r="E923" i="3"/>
  <c r="E925" i="3"/>
  <c r="E931" i="3"/>
  <c r="E933" i="3"/>
  <c r="E934" i="3"/>
  <c r="E935" i="3"/>
  <c r="E956" i="3"/>
  <c r="E957" i="3"/>
  <c r="E958" i="3"/>
  <c r="E959" i="3"/>
  <c r="E960" i="3"/>
  <c r="E972" i="3"/>
  <c r="E982" i="3"/>
  <c r="E985" i="3"/>
  <c r="E1002" i="3"/>
  <c r="F992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910" i="3"/>
  <c r="F911" i="3"/>
  <c r="F912" i="3"/>
  <c r="F913" i="3"/>
  <c r="F914" i="3"/>
  <c r="F915" i="3"/>
  <c r="F924" i="3"/>
  <c r="F926" i="3"/>
  <c r="F928" i="3"/>
  <c r="F908" i="3"/>
  <c r="F927" i="3"/>
  <c r="F929" i="3"/>
  <c r="F916" i="3"/>
  <c r="F917" i="3"/>
  <c r="F918" i="3"/>
  <c r="F932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69" i="3"/>
  <c r="F983" i="3"/>
  <c r="F970" i="3"/>
  <c r="F981" i="3"/>
  <c r="F965" i="3"/>
  <c r="F966" i="3"/>
  <c r="F967" i="3"/>
  <c r="F973" i="3"/>
  <c r="F975" i="3"/>
  <c r="F977" i="3"/>
  <c r="F979" i="3"/>
  <c r="F962" i="3"/>
  <c r="F963" i="3"/>
  <c r="F907" i="3"/>
  <c r="F909" i="3"/>
  <c r="F920" i="3"/>
  <c r="F921" i="3"/>
  <c r="F922" i="3"/>
  <c r="F923" i="3"/>
  <c r="F925" i="3"/>
  <c r="F931" i="3"/>
  <c r="F933" i="3"/>
  <c r="F934" i="3"/>
  <c r="F935" i="3"/>
  <c r="F956" i="3"/>
  <c r="F957" i="3"/>
  <c r="F958" i="3"/>
  <c r="F959" i="3"/>
  <c r="F960" i="3"/>
  <c r="F972" i="3"/>
  <c r="F982" i="3"/>
  <c r="F985" i="3"/>
  <c r="F1002" i="3"/>
  <c r="G992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910" i="3"/>
  <c r="G911" i="3"/>
  <c r="G912" i="3"/>
  <c r="G913" i="3"/>
  <c r="G914" i="3"/>
  <c r="G915" i="3"/>
  <c r="G924" i="3"/>
  <c r="G926" i="3"/>
  <c r="G928" i="3"/>
  <c r="G908" i="3"/>
  <c r="G927" i="3"/>
  <c r="G929" i="3"/>
  <c r="G916" i="3"/>
  <c r="G917" i="3"/>
  <c r="G918" i="3"/>
  <c r="G932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69" i="3"/>
  <c r="G983" i="3"/>
  <c r="G970" i="3"/>
  <c r="G981" i="3"/>
  <c r="G966" i="3"/>
  <c r="G967" i="3"/>
  <c r="G973" i="3"/>
  <c r="G975" i="3"/>
  <c r="G977" i="3"/>
  <c r="G979" i="3"/>
  <c r="G962" i="3"/>
  <c r="G963" i="3"/>
  <c r="G907" i="3"/>
  <c r="G909" i="3"/>
  <c r="G920" i="3"/>
  <c r="G921" i="3"/>
  <c r="G922" i="3"/>
  <c r="G923" i="3"/>
  <c r="G925" i="3"/>
  <c r="G931" i="3"/>
  <c r="G933" i="3"/>
  <c r="G934" i="3"/>
  <c r="G935" i="3"/>
  <c r="G956" i="3"/>
  <c r="G957" i="3"/>
  <c r="G958" i="3"/>
  <c r="G959" i="3"/>
  <c r="G960" i="3"/>
  <c r="G972" i="3"/>
  <c r="G98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924" i="3"/>
  <c r="H926" i="3"/>
  <c r="H928" i="3"/>
  <c r="H107" i="3"/>
  <c r="H908" i="3"/>
  <c r="H927" i="3"/>
  <c r="H217" i="3"/>
  <c r="H929" i="3"/>
  <c r="H220" i="3"/>
  <c r="H916" i="3"/>
  <c r="H223" i="3"/>
  <c r="H917" i="3"/>
  <c r="H918" i="3"/>
  <c r="H241" i="3"/>
  <c r="H932" i="3"/>
  <c r="H269" i="3"/>
  <c r="H936" i="3"/>
  <c r="H276" i="3"/>
  <c r="H937" i="3"/>
  <c r="H938" i="3"/>
  <c r="H939" i="3"/>
  <c r="H940" i="3"/>
  <c r="H307" i="3"/>
  <c r="H941" i="3"/>
  <c r="H942" i="3"/>
  <c r="H943" i="3"/>
  <c r="H337" i="3"/>
  <c r="H944" i="3"/>
  <c r="H347" i="3"/>
  <c r="H945" i="3"/>
  <c r="H357" i="3"/>
  <c r="H946" i="3"/>
  <c r="H368" i="3"/>
  <c r="H947" i="3"/>
  <c r="H948" i="3"/>
  <c r="H949" i="3"/>
  <c r="H950" i="3"/>
  <c r="H951" i="3"/>
  <c r="H952" i="3"/>
  <c r="H953" i="3"/>
  <c r="H954" i="3"/>
  <c r="H955" i="3"/>
  <c r="H724" i="3"/>
  <c r="H969" i="3"/>
  <c r="H737" i="3"/>
  <c r="H970" i="3"/>
  <c r="H765" i="3"/>
  <c r="H981" i="3"/>
  <c r="H714" i="3"/>
  <c r="H966" i="3"/>
  <c r="H720" i="3"/>
  <c r="H967" i="3"/>
  <c r="H755" i="3"/>
  <c r="H973" i="3"/>
  <c r="H760" i="3"/>
  <c r="H975" i="3"/>
  <c r="H743" i="3"/>
  <c r="H977" i="3"/>
  <c r="H327" i="4"/>
  <c r="H749" i="3"/>
  <c r="H979" i="3"/>
  <c r="H435" i="3"/>
  <c r="H962" i="3"/>
  <c r="H99" i="3"/>
  <c r="H907" i="3"/>
  <c r="H115" i="3"/>
  <c r="H909" i="3"/>
  <c r="H186" i="3"/>
  <c r="H920" i="3"/>
  <c r="H189" i="3"/>
  <c r="H921" i="3"/>
  <c r="H922" i="3"/>
  <c r="H923" i="3"/>
  <c r="H204" i="3"/>
  <c r="H925" i="3"/>
  <c r="H236" i="3"/>
  <c r="H931" i="3"/>
  <c r="H248" i="3"/>
  <c r="H933" i="3"/>
  <c r="H255" i="3"/>
  <c r="H934" i="3"/>
  <c r="H262" i="3"/>
  <c r="H935" i="3"/>
  <c r="H956" i="3"/>
  <c r="H957" i="3"/>
  <c r="H958" i="3"/>
  <c r="H959" i="3"/>
  <c r="H960" i="3"/>
  <c r="H445" i="3"/>
  <c r="H963" i="3"/>
  <c r="H732" i="3"/>
  <c r="H972" i="3"/>
  <c r="H770" i="3"/>
  <c r="H98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924" i="3"/>
  <c r="I926" i="3"/>
  <c r="I928" i="3"/>
  <c r="I107" i="3"/>
  <c r="I908" i="3"/>
  <c r="I927" i="3"/>
  <c r="I217" i="3"/>
  <c r="I929" i="3"/>
  <c r="I220" i="3"/>
  <c r="I916" i="3"/>
  <c r="I223" i="3"/>
  <c r="I917" i="3"/>
  <c r="I918" i="3"/>
  <c r="I241" i="3"/>
  <c r="I932" i="3"/>
  <c r="I269" i="3"/>
  <c r="I936" i="3"/>
  <c r="I276" i="3"/>
  <c r="I937" i="3"/>
  <c r="I938" i="3"/>
  <c r="I939" i="3"/>
  <c r="I940" i="3"/>
  <c r="I307" i="3"/>
  <c r="I941" i="3"/>
  <c r="I942" i="3"/>
  <c r="I943" i="3"/>
  <c r="I337" i="3"/>
  <c r="I944" i="3"/>
  <c r="I347" i="3"/>
  <c r="I945" i="3"/>
  <c r="I357" i="3"/>
  <c r="I946" i="3"/>
  <c r="I368" i="3"/>
  <c r="I947" i="3"/>
  <c r="I948" i="3"/>
  <c r="I949" i="3"/>
  <c r="I950" i="3"/>
  <c r="I951" i="3"/>
  <c r="I952" i="3"/>
  <c r="I953" i="3"/>
  <c r="I954" i="3"/>
  <c r="I955" i="3"/>
  <c r="I724" i="3"/>
  <c r="I969" i="3"/>
  <c r="I727" i="3"/>
  <c r="I983" i="3"/>
  <c r="I737" i="3"/>
  <c r="I970" i="3"/>
  <c r="I765" i="3"/>
  <c r="I981" i="3"/>
  <c r="I708" i="3"/>
  <c r="I965" i="3"/>
  <c r="I714" i="3"/>
  <c r="I966" i="3"/>
  <c r="I720" i="3"/>
  <c r="I967" i="3"/>
  <c r="I755" i="3"/>
  <c r="I973" i="3"/>
  <c r="I760" i="3"/>
  <c r="I975" i="3"/>
  <c r="I743" i="3"/>
  <c r="I977" i="3"/>
  <c r="I327" i="4"/>
  <c r="I749" i="3"/>
  <c r="I979" i="3"/>
  <c r="I435" i="3"/>
  <c r="I962" i="3"/>
  <c r="I99" i="3"/>
  <c r="I907" i="3"/>
  <c r="I115" i="3"/>
  <c r="I909" i="3"/>
  <c r="I186" i="3"/>
  <c r="I920" i="3"/>
  <c r="I189" i="3"/>
  <c r="I921" i="3"/>
  <c r="I922" i="3"/>
  <c r="I923" i="3"/>
  <c r="I204" i="3"/>
  <c r="I925" i="3"/>
  <c r="I236" i="3"/>
  <c r="I931" i="3"/>
  <c r="I248" i="3"/>
  <c r="I933" i="3"/>
  <c r="I255" i="3"/>
  <c r="I934" i="3"/>
  <c r="I262" i="3"/>
  <c r="I935" i="3"/>
  <c r="I956" i="3"/>
  <c r="I957" i="3"/>
  <c r="I958" i="3"/>
  <c r="I959" i="3"/>
  <c r="I960" i="3"/>
  <c r="I445" i="3"/>
  <c r="I963" i="3"/>
  <c r="I732" i="3"/>
  <c r="I972" i="3"/>
  <c r="I770" i="3"/>
  <c r="I982" i="3"/>
  <c r="I985" i="3"/>
  <c r="I1002" i="3"/>
  <c r="J992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910" i="3"/>
  <c r="J911" i="3"/>
  <c r="J912" i="3"/>
  <c r="J913" i="3"/>
  <c r="J914" i="3"/>
  <c r="J915" i="3"/>
  <c r="J924" i="3"/>
  <c r="J926" i="3"/>
  <c r="J928" i="3"/>
  <c r="J908" i="3"/>
  <c r="J927" i="3"/>
  <c r="J929" i="3"/>
  <c r="J916" i="3"/>
  <c r="J917" i="3"/>
  <c r="J918" i="3"/>
  <c r="J932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69" i="3"/>
  <c r="J983" i="3"/>
  <c r="J970" i="3"/>
  <c r="J981" i="3"/>
  <c r="J965" i="3"/>
  <c r="J966" i="3"/>
  <c r="J967" i="3"/>
  <c r="J975" i="3"/>
  <c r="J977" i="3"/>
  <c r="J979" i="3"/>
  <c r="J962" i="3"/>
  <c r="J963" i="3"/>
  <c r="J907" i="3"/>
  <c r="J909" i="3"/>
  <c r="J920" i="3"/>
  <c r="J921" i="3"/>
  <c r="J922" i="3"/>
  <c r="J923" i="3"/>
  <c r="J925" i="3"/>
  <c r="J931" i="3"/>
  <c r="J933" i="3"/>
  <c r="J934" i="3"/>
  <c r="J935" i="3"/>
  <c r="J956" i="3"/>
  <c r="J957" i="3"/>
  <c r="J958" i="3"/>
  <c r="J959" i="3"/>
  <c r="J960" i="3"/>
  <c r="J972" i="3"/>
  <c r="J98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926" i="3"/>
  <c r="K928" i="3"/>
  <c r="K107" i="3"/>
  <c r="K908" i="3"/>
  <c r="K927" i="3"/>
  <c r="K217" i="3"/>
  <c r="K929" i="3"/>
  <c r="K220" i="3"/>
  <c r="K916" i="3"/>
  <c r="K223" i="3"/>
  <c r="K917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0" i="4"/>
  <c r="K26" i="4"/>
  <c r="K32" i="4"/>
  <c r="K38" i="4"/>
  <c r="K44" i="4"/>
  <c r="K50" i="4"/>
  <c r="K56" i="4"/>
  <c r="K62" i="4"/>
  <c r="K63" i="4"/>
  <c r="K708" i="3"/>
  <c r="K965" i="3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203" i="4"/>
  <c r="K210" i="4"/>
  <c r="K755" i="3"/>
  <c r="K973" i="3"/>
  <c r="K760" i="3"/>
  <c r="K975" i="3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53" i="5"/>
  <c r="K60" i="5"/>
  <c r="K67" i="5"/>
  <c r="K74" i="5"/>
  <c r="K81" i="5"/>
  <c r="K84" i="5"/>
  <c r="K435" i="3"/>
  <c r="K962" i="3"/>
  <c r="K99" i="3"/>
  <c r="K907" i="3"/>
  <c r="K115" i="3"/>
  <c r="K909" i="3"/>
  <c r="K186" i="3"/>
  <c r="K920" i="3"/>
  <c r="K189" i="3"/>
  <c r="K921" i="3"/>
  <c r="K922" i="3"/>
  <c r="K923" i="3"/>
  <c r="K204" i="3"/>
  <c r="K925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14" i="5"/>
  <c r="K21" i="5"/>
  <c r="K28" i="5"/>
  <c r="K35" i="5"/>
  <c r="K42" i="5"/>
  <c r="K45" i="5"/>
  <c r="K445" i="3"/>
  <c r="K963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926" i="3"/>
  <c r="L928" i="3"/>
  <c r="L107" i="3"/>
  <c r="L908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0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53" i="5"/>
  <c r="L60" i="5"/>
  <c r="L67" i="5"/>
  <c r="L74" i="5"/>
  <c r="L81" i="5"/>
  <c r="L84" i="5"/>
  <c r="L435" i="3"/>
  <c r="L962" i="3"/>
  <c r="L99" i="3"/>
  <c r="L907" i="3"/>
  <c r="L909" i="3"/>
  <c r="L920" i="3"/>
  <c r="L921" i="3"/>
  <c r="L922" i="3"/>
  <c r="L923" i="3"/>
  <c r="L924" i="3"/>
  <c r="L925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14" i="5"/>
  <c r="L21" i="5"/>
  <c r="L28" i="5"/>
  <c r="L35" i="5"/>
  <c r="L42" i="5"/>
  <c r="L45" i="5"/>
  <c r="L445" i="3"/>
  <c r="L963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926" i="3"/>
  <c r="M928" i="3"/>
  <c r="M107" i="3"/>
  <c r="M908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0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53" i="5"/>
  <c r="M60" i="5"/>
  <c r="M67" i="5"/>
  <c r="M74" i="5"/>
  <c r="M81" i="5"/>
  <c r="M84" i="5"/>
  <c r="M435" i="3"/>
  <c r="M962" i="3"/>
  <c r="M99" i="3"/>
  <c r="M907" i="3"/>
  <c r="M909" i="3"/>
  <c r="M920" i="3"/>
  <c r="M921" i="3"/>
  <c r="M922" i="3"/>
  <c r="M923" i="3"/>
  <c r="M924" i="3"/>
  <c r="M925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14" i="5"/>
  <c r="M21" i="5"/>
  <c r="M28" i="5"/>
  <c r="M35" i="5"/>
  <c r="M42" i="5"/>
  <c r="M45" i="5"/>
  <c r="M445" i="3"/>
  <c r="M963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926" i="3"/>
  <c r="N928" i="3"/>
  <c r="N107" i="3"/>
  <c r="N908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0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53" i="5"/>
  <c r="N60" i="5"/>
  <c r="N67" i="5"/>
  <c r="N74" i="5"/>
  <c r="N81" i="5"/>
  <c r="N84" i="5"/>
  <c r="N435" i="3"/>
  <c r="N962" i="3"/>
  <c r="N99" i="3"/>
  <c r="N907" i="3"/>
  <c r="N909" i="3"/>
  <c r="N920" i="3"/>
  <c r="N921" i="3"/>
  <c r="N922" i="3"/>
  <c r="N923" i="3"/>
  <c r="N924" i="3"/>
  <c r="N925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14" i="5"/>
  <c r="N21" i="5"/>
  <c r="N28" i="5"/>
  <c r="N35" i="5"/>
  <c r="N42" i="5"/>
  <c r="N45" i="5"/>
  <c r="N445" i="3"/>
  <c r="N963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924" i="3"/>
  <c r="O926" i="3"/>
  <c r="O928" i="3"/>
  <c r="O107" i="3"/>
  <c r="O908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0" i="4"/>
  <c r="O26" i="4"/>
  <c r="O32" i="4"/>
  <c r="O38" i="4"/>
  <c r="O44" i="4"/>
  <c r="O50" i="4"/>
  <c r="O56" i="4"/>
  <c r="O62" i="4"/>
  <c r="O63" i="4"/>
  <c r="O708" i="3"/>
  <c r="O965" i="3"/>
  <c r="O99" i="3"/>
  <c r="O907" i="3"/>
  <c r="O115" i="3"/>
  <c r="O909" i="3"/>
  <c r="O186" i="3"/>
  <c r="O920" i="3"/>
  <c r="O189" i="3"/>
  <c r="O921" i="3"/>
  <c r="O922" i="3"/>
  <c r="O923" i="3"/>
  <c r="O925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924" i="3"/>
  <c r="P926" i="3"/>
  <c r="P928" i="3"/>
  <c r="P107" i="3"/>
  <c r="P908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53" i="5"/>
  <c r="P60" i="5"/>
  <c r="P67" i="5"/>
  <c r="P74" i="5"/>
  <c r="P81" i="5"/>
  <c r="P84" i="5"/>
  <c r="P435" i="3"/>
  <c r="P962" i="3"/>
  <c r="P99" i="3"/>
  <c r="P907" i="3"/>
  <c r="P115" i="3"/>
  <c r="P909" i="3"/>
  <c r="P186" i="3"/>
  <c r="P920" i="3"/>
  <c r="P189" i="3"/>
  <c r="P921" i="3"/>
  <c r="P922" i="3"/>
  <c r="P923" i="3"/>
  <c r="P925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14" i="5"/>
  <c r="P21" i="5"/>
  <c r="P28" i="5"/>
  <c r="P35" i="5"/>
  <c r="P42" i="5"/>
  <c r="P45" i="5"/>
  <c r="P445" i="3"/>
  <c r="P963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924" i="3"/>
  <c r="Q926" i="3"/>
  <c r="Q928" i="3"/>
  <c r="Q107" i="3"/>
  <c r="Q908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53" i="5"/>
  <c r="Q60" i="5"/>
  <c r="Q67" i="5"/>
  <c r="Q74" i="5"/>
  <c r="Q81" i="5"/>
  <c r="Q84" i="5"/>
  <c r="Q435" i="3"/>
  <c r="Q962" i="3"/>
  <c r="Q99" i="3"/>
  <c r="Q907" i="3"/>
  <c r="Q115" i="3"/>
  <c r="Q909" i="3"/>
  <c r="Q920" i="3"/>
  <c r="Q921" i="3"/>
  <c r="Q922" i="3"/>
  <c r="Q923" i="3"/>
  <c r="Q925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14" i="5"/>
  <c r="Q21" i="5"/>
  <c r="Q28" i="5"/>
  <c r="Q35" i="5"/>
  <c r="Q42" i="5"/>
  <c r="Q45" i="5"/>
  <c r="Q445" i="3"/>
  <c r="Q963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924" i="3"/>
  <c r="R926" i="3"/>
  <c r="R928" i="3"/>
  <c r="R107" i="3"/>
  <c r="R908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0" i="4"/>
  <c r="R26" i="4"/>
  <c r="R32" i="4"/>
  <c r="R38" i="4"/>
  <c r="R44" i="4"/>
  <c r="R50" i="4"/>
  <c r="R56" i="4"/>
  <c r="R62" i="4"/>
  <c r="R63" i="4"/>
  <c r="R708" i="3"/>
  <c r="R965" i="3"/>
  <c r="R99" i="3"/>
  <c r="R907" i="3"/>
  <c r="R115" i="3"/>
  <c r="R909" i="3"/>
  <c r="R186" i="3"/>
  <c r="R920" i="3"/>
  <c r="R189" i="3"/>
  <c r="R921" i="3"/>
  <c r="R922" i="3"/>
  <c r="R923" i="3"/>
  <c r="R925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770" i="3"/>
  <c r="R982" i="3"/>
  <c r="R985" i="3"/>
  <c r="R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85" i="4"/>
  <c r="BY197" i="4"/>
  <c r="BY209" i="4"/>
  <c r="BY161" i="4"/>
  <c r="BY173" i="4"/>
  <c r="BY191" i="4"/>
  <c r="BY203" i="4"/>
  <c r="BY210" i="4"/>
  <c r="BY755" i="3"/>
  <c r="BY973" i="3"/>
  <c r="BY760" i="3"/>
  <c r="BY975" i="3"/>
  <c r="BY308" i="4"/>
  <c r="BY314" i="4"/>
  <c r="BY320" i="4"/>
  <c r="BY326" i="4"/>
  <c r="BY327" i="4"/>
  <c r="BY749" i="3"/>
  <c r="BY979" i="3"/>
  <c r="BY187" i="3"/>
  <c r="BY189" i="3"/>
  <c r="BY921" i="3"/>
  <c r="BY115" i="3"/>
  <c r="BY909" i="3"/>
  <c r="BY186" i="3"/>
  <c r="BY920" i="3"/>
  <c r="BY194" i="3"/>
  <c r="BY922" i="3"/>
  <c r="BY197" i="3"/>
  <c r="BY923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760" i="3"/>
  <c r="BX975" i="3"/>
  <c r="BX308" i="4"/>
  <c r="BX314" i="4"/>
  <c r="BX320" i="4"/>
  <c r="BX326" i="4"/>
  <c r="BX327" i="4"/>
  <c r="BX749" i="3"/>
  <c r="BX979" i="3"/>
  <c r="BX187" i="3"/>
  <c r="BX189" i="3"/>
  <c r="BX921" i="3"/>
  <c r="BX115" i="3"/>
  <c r="BX909" i="3"/>
  <c r="BX186" i="3"/>
  <c r="BX920" i="3"/>
  <c r="BX194" i="3"/>
  <c r="BX922" i="3"/>
  <c r="BX197" i="3"/>
  <c r="BX923" i="3"/>
  <c r="BX204" i="3"/>
  <c r="BX925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760" i="3"/>
  <c r="BW975" i="3"/>
  <c r="BW308" i="4"/>
  <c r="BW314" i="4"/>
  <c r="BW320" i="4"/>
  <c r="BW326" i="4"/>
  <c r="BW327" i="4"/>
  <c r="BW749" i="3"/>
  <c r="BW979" i="3"/>
  <c r="BW187" i="3"/>
  <c r="BW189" i="3"/>
  <c r="BW921" i="3"/>
  <c r="BW115" i="3"/>
  <c r="BW909" i="3"/>
  <c r="BW186" i="3"/>
  <c r="BW920" i="3"/>
  <c r="BW194" i="3"/>
  <c r="BW922" i="3"/>
  <c r="BW197" i="3"/>
  <c r="BW923" i="3"/>
  <c r="BW204" i="3"/>
  <c r="BW925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760" i="3"/>
  <c r="BV975" i="3"/>
  <c r="BV308" i="4"/>
  <c r="BV314" i="4"/>
  <c r="BV320" i="4"/>
  <c r="BV326" i="4"/>
  <c r="BV327" i="4"/>
  <c r="BV749" i="3"/>
  <c r="BV979" i="3"/>
  <c r="BV187" i="3"/>
  <c r="BV189" i="3"/>
  <c r="BV921" i="3"/>
  <c r="BV115" i="3"/>
  <c r="BV909" i="3"/>
  <c r="BV186" i="3"/>
  <c r="BV920" i="3"/>
  <c r="BV194" i="3"/>
  <c r="BV922" i="3"/>
  <c r="BV197" i="3"/>
  <c r="BV923" i="3"/>
  <c r="BV204" i="3"/>
  <c r="BV925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N991" i="3"/>
  <c r="DL991" i="3"/>
  <c r="BZ991" i="3"/>
  <c r="DJ991" i="3"/>
  <c r="DH991" i="3"/>
  <c r="DF991" i="3"/>
  <c r="DD991" i="3"/>
  <c r="DB991" i="3"/>
  <c r="CZ991" i="3"/>
  <c r="CX991" i="3"/>
  <c r="CV991" i="3"/>
  <c r="CT991" i="3"/>
  <c r="CR991" i="3"/>
  <c r="CP991" i="3"/>
  <c r="CN991" i="3"/>
  <c r="CL991" i="3"/>
  <c r="CJ991" i="3"/>
  <c r="CH991" i="3"/>
  <c r="CF991" i="3"/>
  <c r="CD991" i="3"/>
  <c r="CB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N887" i="3"/>
  <c r="CB887" i="3"/>
  <c r="DL887" i="3"/>
  <c r="DJ887" i="3"/>
  <c r="DH887" i="3"/>
  <c r="DF887" i="3"/>
  <c r="DD887" i="3"/>
  <c r="DB887" i="3"/>
  <c r="CZ887" i="3"/>
  <c r="CX887" i="3"/>
  <c r="CV887" i="3"/>
  <c r="CT887" i="3"/>
  <c r="CR887" i="3"/>
  <c r="CP887" i="3"/>
  <c r="CN887" i="3"/>
  <c r="CL887" i="3"/>
  <c r="CJ887" i="3"/>
  <c r="CH887" i="3"/>
  <c r="CF887" i="3"/>
  <c r="CD887" i="3"/>
  <c r="BZ887" i="3"/>
  <c r="DN886" i="3"/>
  <c r="DM886" i="3"/>
  <c r="DL886" i="3"/>
  <c r="CT886" i="3"/>
  <c r="CR886" i="3"/>
  <c r="CP886" i="3"/>
  <c r="CN886" i="3"/>
  <c r="CL886" i="3"/>
  <c r="CJ886" i="3"/>
  <c r="CH886" i="3"/>
  <c r="CF886" i="3"/>
  <c r="CD886" i="3"/>
  <c r="CB886" i="3"/>
  <c r="CA886" i="3"/>
  <c r="BZ886" i="3"/>
  <c r="DM885" i="3"/>
  <c r="CA885" i="3"/>
  <c r="DM884" i="3"/>
  <c r="DL884" i="3"/>
  <c r="CA884" i="3"/>
  <c r="BZ884" i="3"/>
  <c r="DO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C883" i="3"/>
  <c r="CA883" i="3"/>
  <c r="BZ883" i="3"/>
  <c r="DN882" i="3"/>
  <c r="DM882" i="3"/>
  <c r="DL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B882" i="3"/>
  <c r="CA882" i="3"/>
  <c r="BZ882" i="3"/>
  <c r="DM881" i="3"/>
  <c r="CA881" i="3"/>
  <c r="DO880" i="3"/>
  <c r="DN880" i="3"/>
  <c r="DL880" i="3"/>
  <c r="BZ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DO879" i="3"/>
  <c r="DN879" i="3"/>
  <c r="CB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A879" i="3"/>
  <c r="BZ879" i="3"/>
  <c r="DO878" i="3"/>
  <c r="DN878" i="3"/>
  <c r="DM878" i="3"/>
  <c r="DL878" i="3"/>
  <c r="BZ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DO877" i="3"/>
  <c r="DN877" i="3"/>
  <c r="CB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A877" i="3"/>
  <c r="BZ877" i="3"/>
  <c r="DO876" i="3"/>
  <c r="DN876" i="3"/>
  <c r="DM876" i="3"/>
  <c r="DL876" i="3"/>
  <c r="BZ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DO875" i="3"/>
  <c r="DN875" i="3"/>
  <c r="CB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A875" i="3"/>
  <c r="BZ875" i="3"/>
  <c r="DO874" i="3"/>
  <c r="DN874" i="3"/>
  <c r="DM874" i="3"/>
  <c r="DL874" i="3"/>
  <c r="BZ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DO873" i="3"/>
  <c r="DN873" i="3"/>
  <c r="CB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A873" i="3"/>
  <c r="BZ873" i="3"/>
  <c r="DO872" i="3"/>
  <c r="DN872" i="3"/>
  <c r="DM872" i="3"/>
  <c r="DL872" i="3"/>
  <c r="BZ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DO871" i="3"/>
  <c r="DN871" i="3"/>
  <c r="CB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A871" i="3"/>
  <c r="BZ871" i="3"/>
  <c r="DO870" i="3"/>
  <c r="DN870" i="3"/>
  <c r="DM870" i="3"/>
  <c r="DL870" i="3"/>
  <c r="BZ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DO869" i="3"/>
  <c r="DN869" i="3"/>
  <c r="CB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A869" i="3"/>
  <c r="BZ869" i="3"/>
  <c r="DO868" i="3"/>
  <c r="DL868" i="3"/>
  <c r="BZ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C868" i="3"/>
  <c r="DO867" i="3"/>
  <c r="DN867" i="3"/>
  <c r="CB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DN866" i="3"/>
  <c r="DM866" i="3"/>
  <c r="DL866" i="3"/>
  <c r="BZ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B866" i="3"/>
  <c r="CA866" i="3"/>
  <c r="DO865" i="3"/>
  <c r="DN865" i="3"/>
  <c r="CB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A865" i="3"/>
  <c r="BZ865" i="3"/>
  <c r="DO864" i="3"/>
  <c r="DN864" i="3"/>
  <c r="DM864" i="3"/>
  <c r="DL864" i="3"/>
  <c r="BZ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DO863" i="3"/>
  <c r="DN863" i="3"/>
  <c r="CB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A863" i="3"/>
  <c r="BZ863" i="3"/>
  <c r="DO862" i="3"/>
  <c r="DN862" i="3"/>
  <c r="DM862" i="3"/>
  <c r="DL862" i="3"/>
  <c r="BZ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DO861" i="3"/>
  <c r="DN861" i="3"/>
  <c r="CB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A861" i="3"/>
  <c r="BZ861" i="3"/>
  <c r="DO860" i="3"/>
  <c r="DN860" i="3"/>
  <c r="DM860" i="3"/>
  <c r="DL860" i="3"/>
  <c r="BZ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DO859" i="3"/>
  <c r="DN859" i="3"/>
  <c r="CB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N999" i="7"/>
  <c r="C805" i="7"/>
  <c r="M805" i="7"/>
  <c r="P804" i="7"/>
  <c r="O804" i="7"/>
  <c r="N804" i="7"/>
  <c r="M804" i="7"/>
  <c r="F803" i="7"/>
  <c r="P803" i="7"/>
  <c r="P998" i="7"/>
  <c r="E803" i="7"/>
  <c r="O803" i="7"/>
  <c r="D803" i="7"/>
  <c r="N803" i="7"/>
  <c r="N998" i="7"/>
  <c r="C803" i="7"/>
  <c r="M803" i="7"/>
  <c r="F802" i="7"/>
  <c r="P802" i="7"/>
  <c r="P997" i="7"/>
  <c r="E802" i="7"/>
  <c r="O802" i="7"/>
  <c r="D802" i="7"/>
  <c r="N802" i="7"/>
  <c r="N997" i="7"/>
  <c r="C802" i="7"/>
  <c r="M802" i="7"/>
  <c r="F801" i="7"/>
  <c r="P801" i="7"/>
  <c r="P996" i="7"/>
  <c r="E801" i="7"/>
  <c r="O801" i="7"/>
  <c r="O996" i="7"/>
  <c r="D801" i="7"/>
  <c r="N801" i="7"/>
  <c r="N996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P995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F790" i="7"/>
  <c r="F993" i="7"/>
  <c r="F35" i="7"/>
  <c r="E780" i="7"/>
  <c r="E778" i="7"/>
  <c r="E781" i="7"/>
  <c r="D780" i="7"/>
  <c r="D778" i="7"/>
  <c r="D781" i="7"/>
  <c r="C778" i="7"/>
  <c r="C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E642" i="7"/>
  <c r="D642" i="7"/>
  <c r="N642" i="7"/>
  <c r="C642" i="7"/>
  <c r="D639" i="7"/>
  <c r="I640" i="7"/>
  <c r="F640" i="7"/>
  <c r="F887" i="7"/>
  <c r="J1062" i="7"/>
  <c r="E640" i="7"/>
  <c r="E887" i="7"/>
  <c r="H1062" i="7"/>
  <c r="D640" i="7"/>
  <c r="D887" i="7"/>
  <c r="E1062" i="7"/>
  <c r="C640" i="7"/>
  <c r="F634" i="7"/>
  <c r="F635" i="7"/>
  <c r="E634" i="7"/>
  <c r="E635" i="7"/>
  <c r="D635" i="7"/>
  <c r="N635" i="7"/>
  <c r="C634" i="7"/>
  <c r="C635" i="7"/>
  <c r="F628" i="7"/>
  <c r="F629" i="7"/>
  <c r="E628" i="7"/>
  <c r="E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D611" i="7"/>
  <c r="N611" i="7"/>
  <c r="C610" i="7"/>
  <c r="C611" i="7"/>
  <c r="F604" i="7"/>
  <c r="F605" i="7"/>
  <c r="E604" i="7"/>
  <c r="E605" i="7"/>
  <c r="O605" i="7"/>
  <c r="D605" i="7"/>
  <c r="C604" i="7"/>
  <c r="C605" i="7"/>
  <c r="D598" i="7"/>
  <c r="F598" i="7"/>
  <c r="F599" i="7"/>
  <c r="F990" i="7"/>
  <c r="E598" i="7"/>
  <c r="E599" i="7"/>
  <c r="D599" i="7"/>
  <c r="C598" i="7"/>
  <c r="C599" i="7"/>
  <c r="N592" i="7"/>
  <c r="I590" i="7"/>
  <c r="N590" i="7"/>
  <c r="N580" i="7"/>
  <c r="I578" i="7"/>
  <c r="N578" i="7"/>
  <c r="P538" i="7"/>
  <c r="N538" i="7"/>
  <c r="K536" i="7"/>
  <c r="P536" i="7"/>
  <c r="I536" i="7"/>
  <c r="N536" i="7"/>
  <c r="K530" i="7"/>
  <c r="P530" i="7"/>
  <c r="I530" i="7"/>
  <c r="N530" i="7"/>
  <c r="F525" i="7"/>
  <c r="F526" i="7"/>
  <c r="E525" i="7"/>
  <c r="E526" i="7"/>
  <c r="D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C513" i="7"/>
  <c r="C514" i="7"/>
  <c r="F507" i="7"/>
  <c r="F508" i="7"/>
  <c r="E507" i="7"/>
  <c r="E508" i="7"/>
  <c r="D508" i="7"/>
  <c r="C507" i="7"/>
  <c r="C508" i="7"/>
  <c r="F501" i="7"/>
  <c r="F502" i="7"/>
  <c r="E501" i="7"/>
  <c r="E502" i="7"/>
  <c r="D502" i="7"/>
  <c r="C501" i="7"/>
  <c r="C502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D484" i="7"/>
  <c r="C483" i="7"/>
  <c r="C484" i="7"/>
  <c r="F474" i="7"/>
  <c r="F475" i="7"/>
  <c r="F989" i="7"/>
  <c r="E474" i="7"/>
  <c r="E475" i="7"/>
  <c r="D475" i="7"/>
  <c r="C474" i="7"/>
  <c r="C475" i="7"/>
  <c r="E645" i="7"/>
  <c r="F645" i="7"/>
  <c r="K645" i="7"/>
  <c r="F647" i="7"/>
  <c r="K647" i="7"/>
  <c r="C651" i="7"/>
  <c r="E651" i="7"/>
  <c r="J651" i="7"/>
  <c r="F651" i="7"/>
  <c r="K651" i="7"/>
  <c r="J653" i="7"/>
  <c r="F653" i="7"/>
  <c r="K653" i="7"/>
  <c r="C657" i="7"/>
  <c r="E657" i="7"/>
  <c r="J657" i="7"/>
  <c r="F657" i="7"/>
  <c r="K657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E1039" i="7"/>
  <c r="E1040" i="7"/>
  <c r="I988" i="7"/>
  <c r="D457" i="7"/>
  <c r="D465" i="7"/>
  <c r="D466" i="7"/>
  <c r="D988" i="7"/>
  <c r="N988" i="7"/>
  <c r="M859" i="7"/>
  <c r="M860" i="7"/>
  <c r="D1065" i="7"/>
  <c r="C859" i="7"/>
  <c r="C860" i="7"/>
  <c r="C1065" i="7"/>
  <c r="C1038" i="7"/>
  <c r="C1039" i="7"/>
  <c r="C1040" i="7"/>
  <c r="H988" i="7"/>
  <c r="C887" i="7"/>
  <c r="C1062" i="7"/>
  <c r="P681" i="7"/>
  <c r="P893" i="7"/>
  <c r="P889" i="7"/>
  <c r="P890" i="7"/>
  <c r="P891" i="7"/>
  <c r="P892" i="7"/>
  <c r="P686" i="7"/>
  <c r="P894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O686" i="7"/>
  <c r="O894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N686" i="7"/>
  <c r="N894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1" i="7"/>
  <c r="M893" i="7"/>
  <c r="M889" i="7"/>
  <c r="M890" i="7"/>
  <c r="M891" i="7"/>
  <c r="M892" i="7"/>
  <c r="M686" i="7"/>
  <c r="M894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H1033" i="7"/>
  <c r="E1033" i="7"/>
  <c r="J1040" i="7"/>
  <c r="J1038" i="7"/>
  <c r="J1039" i="7"/>
  <c r="F456" i="7"/>
  <c r="F457" i="7"/>
  <c r="F465" i="7"/>
  <c r="F466" i="7"/>
  <c r="F988" i="7"/>
  <c r="F32" i="7"/>
  <c r="P994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F52" i="7"/>
  <c r="K52" i="7"/>
  <c r="F198" i="7"/>
  <c r="K198" i="7"/>
  <c r="F199" i="7"/>
  <c r="K200" i="7"/>
  <c r="F191" i="7"/>
  <c r="F192" i="7"/>
  <c r="F195" i="7"/>
  <c r="F200" i="7"/>
  <c r="F54" i="7"/>
  <c r="K54" i="7"/>
  <c r="F55" i="7"/>
  <c r="K55" i="7"/>
  <c r="F202" i="7"/>
  <c r="F208" i="7"/>
  <c r="F211" i="7"/>
  <c r="F205" i="7"/>
  <c r="F206" i="7"/>
  <c r="F207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F268" i="7"/>
  <c r="K269" i="7"/>
  <c r="F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6" i="7"/>
  <c r="K307" i="7"/>
  <c r="K317" i="7"/>
  <c r="P317" i="7"/>
  <c r="P942" i="7"/>
  <c r="K327" i="7"/>
  <c r="P327" i="7"/>
  <c r="P943" i="7"/>
  <c r="F336" i="7"/>
  <c r="K337" i="7"/>
  <c r="F337" i="7"/>
  <c r="P337" i="7"/>
  <c r="P944" i="7"/>
  <c r="K347" i="7"/>
  <c r="F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F737" i="7"/>
  <c r="F970" i="7"/>
  <c r="F735" i="7"/>
  <c r="K735" i="7"/>
  <c r="F736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F746" i="7"/>
  <c r="K746" i="7"/>
  <c r="K74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8" i="7"/>
  <c r="H1039" i="7"/>
  <c r="E456" i="7"/>
  <c r="E457" i="7"/>
  <c r="E465" i="7"/>
  <c r="E466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E52" i="7"/>
  <c r="J52" i="7"/>
  <c r="E191" i="7"/>
  <c r="E194" i="7"/>
  <c r="E922" i="7"/>
  <c r="E192" i="7"/>
  <c r="E195" i="7"/>
  <c r="E198" i="7"/>
  <c r="J198" i="7"/>
  <c r="E199" i="7"/>
  <c r="J200" i="7"/>
  <c r="E200" i="7"/>
  <c r="E54" i="7"/>
  <c r="J54" i="7"/>
  <c r="E55" i="7"/>
  <c r="J55" i="7"/>
  <c r="E211" i="7"/>
  <c r="E205" i="7"/>
  <c r="J205" i="7"/>
  <c r="E206" i="7"/>
  <c r="J207" i="7"/>
  <c r="E207" i="7"/>
  <c r="O207" i="7"/>
  <c r="O926" i="7"/>
  <c r="E202" i="7"/>
  <c r="E208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E268" i="7"/>
  <c r="J269" i="7"/>
  <c r="E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6" i="7"/>
  <c r="J307" i="7"/>
  <c r="J317" i="7"/>
  <c r="O317" i="7"/>
  <c r="O942" i="7"/>
  <c r="J327" i="7"/>
  <c r="O327" i="7"/>
  <c r="O943" i="7"/>
  <c r="J337" i="7"/>
  <c r="O337" i="7"/>
  <c r="O944" i="7"/>
  <c r="J347" i="7"/>
  <c r="E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E714" i="7"/>
  <c r="J714" i="7"/>
  <c r="E720" i="7"/>
  <c r="J720" i="7"/>
  <c r="O720" i="7"/>
  <c r="O967" i="7"/>
  <c r="E721" i="7"/>
  <c r="J721" i="7"/>
  <c r="J724" i="7"/>
  <c r="E733" i="7"/>
  <c r="J733" i="7"/>
  <c r="E734" i="7"/>
  <c r="J734" i="7"/>
  <c r="J737" i="7"/>
  <c r="E735" i="7"/>
  <c r="J735" i="7"/>
  <c r="E736" i="7"/>
  <c r="E729" i="7"/>
  <c r="J729" i="7"/>
  <c r="J73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E746" i="7"/>
  <c r="J746" i="7"/>
  <c r="J74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J958" i="7"/>
  <c r="O418" i="7"/>
  <c r="O958" i="7"/>
  <c r="J422" i="7"/>
  <c r="O422" i="7"/>
  <c r="O959" i="7"/>
  <c r="J426" i="7"/>
  <c r="O426" i="7"/>
  <c r="O960" i="7"/>
  <c r="J435" i="7"/>
  <c r="J962" i="7"/>
  <c r="E435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92" i="7"/>
  <c r="O994" i="7"/>
  <c r="O995" i="7"/>
  <c r="O997" i="7"/>
  <c r="O998" i="7"/>
  <c r="O999" i="7"/>
  <c r="D32" i="7"/>
  <c r="N991" i="7"/>
  <c r="N994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D52" i="7"/>
  <c r="I52" i="7"/>
  <c r="D191" i="7"/>
  <c r="D192" i="7"/>
  <c r="D195" i="7"/>
  <c r="D198" i="7"/>
  <c r="I198" i="7"/>
  <c r="I200" i="7"/>
  <c r="N200" i="7"/>
  <c r="N924" i="7"/>
  <c r="D199" i="7"/>
  <c r="D200" i="7"/>
  <c r="D54" i="7"/>
  <c r="I54" i="7"/>
  <c r="D55" i="7"/>
  <c r="I55" i="7"/>
  <c r="D202" i="7"/>
  <c r="D208" i="7"/>
  <c r="D211" i="7"/>
  <c r="D213" i="7"/>
  <c r="D928" i="7"/>
  <c r="D205" i="7"/>
  <c r="D206" i="7"/>
  <c r="D207" i="7"/>
  <c r="D240" i="7"/>
  <c r="I241" i="7"/>
  <c r="D241" i="7"/>
  <c r="N241" i="7"/>
  <c r="N932" i="7"/>
  <c r="I248" i="7"/>
  <c r="N248" i="7"/>
  <c r="N933" i="7"/>
  <c r="I255" i="7"/>
  <c r="N255" i="7"/>
  <c r="N934" i="7"/>
  <c r="I262" i="7"/>
  <c r="N262" i="7"/>
  <c r="N935" i="7"/>
  <c r="D268" i="7"/>
  <c r="I269" i="7"/>
  <c r="D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6" i="7"/>
  <c r="I307" i="7"/>
  <c r="D316" i="7"/>
  <c r="I317" i="7"/>
  <c r="N317" i="7"/>
  <c r="N942" i="7"/>
  <c r="D317" i="7"/>
  <c r="I327" i="7"/>
  <c r="N327" i="7"/>
  <c r="N943" i="7"/>
  <c r="D336" i="7"/>
  <c r="I337" i="7"/>
  <c r="D337" i="7"/>
  <c r="N337" i="7"/>
  <c r="N944" i="7"/>
  <c r="D346" i="7"/>
  <c r="I347" i="7"/>
  <c r="D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D724" i="7"/>
  <c r="I721" i="7"/>
  <c r="I724" i="7"/>
  <c r="D722" i="7"/>
  <c r="I722" i="7"/>
  <c r="D723" i="7"/>
  <c r="I723" i="7"/>
  <c r="D734" i="7"/>
  <c r="I734" i="7"/>
  <c r="I737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D740" i="7"/>
  <c r="I740" i="7"/>
  <c r="I743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I727" i="7"/>
  <c r="D726" i="7"/>
  <c r="I726" i="7"/>
  <c r="D727" i="7"/>
  <c r="D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456" i="7"/>
  <c r="C457" i="7"/>
  <c r="C465" i="7"/>
  <c r="C466" i="7"/>
  <c r="C988" i="7"/>
  <c r="C32" i="7"/>
  <c r="M992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H921" i="7"/>
  <c r="C52" i="7"/>
  <c r="H52" i="7"/>
  <c r="H198" i="7"/>
  <c r="H200" i="7"/>
  <c r="C54" i="7"/>
  <c r="H54" i="7"/>
  <c r="C55" i="7"/>
  <c r="H55" i="7"/>
  <c r="C211" i="7"/>
  <c r="C205" i="7"/>
  <c r="H205" i="7"/>
  <c r="C206" i="7"/>
  <c r="H207" i="7"/>
  <c r="C207" i="7"/>
  <c r="M207" i="7"/>
  <c r="M926" i="7"/>
  <c r="C240" i="7"/>
  <c r="H241" i="7"/>
  <c r="H248" i="7"/>
  <c r="H933" i="7"/>
  <c r="M248" i="7"/>
  <c r="M933" i="7"/>
  <c r="H255" i="7"/>
  <c r="M255" i="7"/>
  <c r="M934" i="7"/>
  <c r="H262" i="7"/>
  <c r="M262" i="7"/>
  <c r="M935" i="7"/>
  <c r="C268" i="7"/>
  <c r="H269" i="7"/>
  <c r="H276" i="7"/>
  <c r="H937" i="7"/>
  <c r="M276" i="7"/>
  <c r="M937" i="7"/>
  <c r="H283" i="7"/>
  <c r="M283" i="7"/>
  <c r="M938" i="7"/>
  <c r="H290" i="7"/>
  <c r="M290" i="7"/>
  <c r="M939" i="7"/>
  <c r="H297" i="7"/>
  <c r="C306" i="7"/>
  <c r="H307" i="7"/>
  <c r="H317" i="7"/>
  <c r="H327" i="7"/>
  <c r="M327" i="7"/>
  <c r="M943" i="7"/>
  <c r="H337" i="7"/>
  <c r="M337" i="7"/>
  <c r="M944" i="7"/>
  <c r="C346" i="7"/>
  <c r="H347" i="7"/>
  <c r="C347" i="7"/>
  <c r="M347" i="7"/>
  <c r="M945" i="7"/>
  <c r="H357" i="7"/>
  <c r="H368" i="7"/>
  <c r="M368" i="7"/>
  <c r="M947" i="7"/>
  <c r="C378" i="7"/>
  <c r="H379" i="7"/>
  <c r="C379" i="7"/>
  <c r="M379" i="7"/>
  <c r="M948" i="7"/>
  <c r="C708" i="7"/>
  <c r="H708" i="7"/>
  <c r="C714" i="7"/>
  <c r="H714" i="7"/>
  <c r="C720" i="7"/>
  <c r="H720" i="7"/>
  <c r="M720" i="7"/>
  <c r="M967" i="7"/>
  <c r="C721" i="7"/>
  <c r="H721" i="7"/>
  <c r="H724" i="7"/>
  <c r="H969" i="7"/>
  <c r="C734" i="7"/>
  <c r="H734" i="7"/>
  <c r="H737" i="7"/>
  <c r="C729" i="7"/>
  <c r="H729" i="7"/>
  <c r="H732" i="7"/>
  <c r="C755" i="7"/>
  <c r="H755" i="7"/>
  <c r="M755" i="7"/>
  <c r="M973" i="7"/>
  <c r="C757" i="7"/>
  <c r="H757" i="7"/>
  <c r="H760" i="7"/>
  <c r="C740" i="7"/>
  <c r="H740" i="7"/>
  <c r="H743" i="7"/>
  <c r="H977" i="7"/>
  <c r="M743" i="7"/>
  <c r="M977" i="7"/>
  <c r="C746" i="7"/>
  <c r="H746" i="7"/>
  <c r="H749" i="7"/>
  <c r="C762" i="7"/>
  <c r="H762" i="7"/>
  <c r="H765" i="7"/>
  <c r="M765" i="7"/>
  <c r="M981" i="7"/>
  <c r="C725" i="7"/>
  <c r="H725" i="7"/>
  <c r="C726" i="7"/>
  <c r="H726" i="7"/>
  <c r="H727" i="7"/>
  <c r="H186" i="7"/>
  <c r="M186" i="7"/>
  <c r="M920" i="7"/>
  <c r="H197" i="7"/>
  <c r="H204" i="7"/>
  <c r="M204" i="7"/>
  <c r="M925" i="7"/>
  <c r="H210" i="7"/>
  <c r="M210" i="7"/>
  <c r="M927" i="7"/>
  <c r="H213" i="7"/>
  <c r="M213" i="7"/>
  <c r="M928" i="7"/>
  <c r="H217" i="7"/>
  <c r="H389" i="7"/>
  <c r="M389" i="7"/>
  <c r="M949" i="7"/>
  <c r="H415" i="7"/>
  <c r="M415" i="7"/>
  <c r="M957" i="7"/>
  <c r="H418" i="7"/>
  <c r="M418" i="7"/>
  <c r="M958" i="7"/>
  <c r="H422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92" i="7"/>
  <c r="K994" i="7"/>
  <c r="K995" i="7"/>
  <c r="K996" i="7"/>
  <c r="K997" i="7"/>
  <c r="K998" i="7"/>
  <c r="K999" i="7"/>
  <c r="K904" i="7"/>
  <c r="K906" i="7"/>
  <c r="K907" i="7"/>
  <c r="K908" i="7"/>
  <c r="K910" i="7"/>
  <c r="K911" i="7"/>
  <c r="K912" i="7"/>
  <c r="K914" i="7"/>
  <c r="K915" i="7"/>
  <c r="K932" i="7"/>
  <c r="K933" i="7"/>
  <c r="K934" i="7"/>
  <c r="K935" i="7"/>
  <c r="K936" i="7"/>
  <c r="K937" i="7"/>
  <c r="K938" i="7"/>
  <c r="K939" i="7"/>
  <c r="K940" i="7"/>
  <c r="K942" i="7"/>
  <c r="K943" i="7"/>
  <c r="K944" i="7"/>
  <c r="K945" i="7"/>
  <c r="K946" i="7"/>
  <c r="K947" i="7"/>
  <c r="K948" i="7"/>
  <c r="K965" i="7"/>
  <c r="K966" i="7"/>
  <c r="K967" i="7"/>
  <c r="K969" i="7"/>
  <c r="K973" i="7"/>
  <c r="K975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J905" i="7"/>
  <c r="J906" i="7"/>
  <c r="J907" i="7"/>
  <c r="J909" i="7"/>
  <c r="J910" i="7"/>
  <c r="J911" i="7"/>
  <c r="J913" i="7"/>
  <c r="J914" i="7"/>
  <c r="J915" i="7"/>
  <c r="J926" i="7"/>
  <c r="J932" i="7"/>
  <c r="J935" i="7"/>
  <c r="J936" i="7"/>
  <c r="J937" i="7"/>
  <c r="J938" i="7"/>
  <c r="J939" i="7"/>
  <c r="J943" i="7"/>
  <c r="J944" i="7"/>
  <c r="J947" i="7"/>
  <c r="J948" i="7"/>
  <c r="J967" i="7"/>
  <c r="J973" i="7"/>
  <c r="J981" i="7"/>
  <c r="J920" i="7"/>
  <c r="J923" i="7"/>
  <c r="J925" i="7"/>
  <c r="J928" i="7"/>
  <c r="J929" i="7"/>
  <c r="J949" i="7"/>
  <c r="J959" i="7"/>
  <c r="J960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92" i="7"/>
  <c r="J994" i="7"/>
  <c r="J995" i="7"/>
  <c r="J996" i="7"/>
  <c r="J997" i="7"/>
  <c r="J998" i="7"/>
  <c r="J999" i="7"/>
  <c r="I991" i="7"/>
  <c r="I992" i="7"/>
  <c r="I994" i="7"/>
  <c r="I995" i="7"/>
  <c r="I996" i="7"/>
  <c r="I997" i="7"/>
  <c r="I998" i="7"/>
  <c r="I999" i="7"/>
  <c r="I905" i="7"/>
  <c r="I906" i="7"/>
  <c r="I909" i="7"/>
  <c r="I910" i="7"/>
  <c r="I913" i="7"/>
  <c r="I914" i="7"/>
  <c r="I924" i="7"/>
  <c r="I933" i="7"/>
  <c r="I934" i="7"/>
  <c r="I935" i="7"/>
  <c r="I937" i="7"/>
  <c r="I938" i="7"/>
  <c r="I939" i="7"/>
  <c r="I942" i="7"/>
  <c r="I943" i="7"/>
  <c r="I945" i="7"/>
  <c r="I946" i="7"/>
  <c r="I947" i="7"/>
  <c r="I966" i="7"/>
  <c r="I972" i="7"/>
  <c r="I979" i="7"/>
  <c r="I920" i="7"/>
  <c r="I923" i="7"/>
  <c r="I925" i="7"/>
  <c r="I928" i="7"/>
  <c r="I929" i="7"/>
  <c r="I949" i="7"/>
  <c r="I958" i="7"/>
  <c r="I959" i="7"/>
  <c r="I960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H992" i="7"/>
  <c r="H994" i="7"/>
  <c r="H995" i="7"/>
  <c r="H996" i="7"/>
  <c r="H997" i="7"/>
  <c r="H998" i="7"/>
  <c r="H999" i="7"/>
  <c r="H905" i="7"/>
  <c r="H906" i="7"/>
  <c r="H907" i="7"/>
  <c r="H909" i="7"/>
  <c r="H910" i="7"/>
  <c r="H911" i="7"/>
  <c r="H913" i="7"/>
  <c r="H914" i="7"/>
  <c r="H915" i="7"/>
  <c r="H926" i="7"/>
  <c r="H934" i="7"/>
  <c r="H935" i="7"/>
  <c r="H938" i="7"/>
  <c r="H939" i="7"/>
  <c r="H943" i="7"/>
  <c r="H944" i="7"/>
  <c r="H947" i="7"/>
  <c r="H948" i="7"/>
  <c r="H967" i="7"/>
  <c r="H973" i="7"/>
  <c r="H925" i="7"/>
  <c r="H927" i="7"/>
  <c r="H949" i="7"/>
  <c r="H957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F991" i="7"/>
  <c r="F33" i="7"/>
  <c r="F992" i="7"/>
  <c r="F34" i="7"/>
  <c r="F994" i="7"/>
  <c r="F36" i="7"/>
  <c r="F995" i="7"/>
  <c r="F37" i="7"/>
  <c r="F996" i="7"/>
  <c r="F38" i="7"/>
  <c r="F997" i="7"/>
  <c r="F39" i="7"/>
  <c r="F998" i="7"/>
  <c r="F999" i="7"/>
  <c r="F41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936" i="7"/>
  <c r="F937" i="7"/>
  <c r="F283" i="7"/>
  <c r="F938" i="7"/>
  <c r="F290" i="7"/>
  <c r="F939" i="7"/>
  <c r="F297" i="7"/>
  <c r="F940" i="7"/>
  <c r="F317" i="7"/>
  <c r="F942" i="7"/>
  <c r="F327" i="7"/>
  <c r="F943" i="7"/>
  <c r="F944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E990" i="7"/>
  <c r="E991" i="7"/>
  <c r="E33" i="7"/>
  <c r="E992" i="7"/>
  <c r="E34" i="7"/>
  <c r="E790" i="7"/>
  <c r="E993" i="7"/>
  <c r="E35" i="7"/>
  <c r="E994" i="7"/>
  <c r="E36" i="7"/>
  <c r="E995" i="7"/>
  <c r="E37" i="7"/>
  <c r="E996" i="7"/>
  <c r="E38" i="7"/>
  <c r="E997" i="7"/>
  <c r="E39" i="7"/>
  <c r="E998" i="7"/>
  <c r="E999" i="7"/>
  <c r="E41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D990" i="7"/>
  <c r="D991" i="7"/>
  <c r="D33" i="7"/>
  <c r="D992" i="7"/>
  <c r="D34" i="7"/>
  <c r="D790" i="7"/>
  <c r="D993" i="7"/>
  <c r="D35" i="7"/>
  <c r="D994" i="7"/>
  <c r="D36" i="7"/>
  <c r="D995" i="7"/>
  <c r="D37" i="7"/>
  <c r="D996" i="7"/>
  <c r="D38" i="7"/>
  <c r="D997" i="7"/>
  <c r="D39" i="7"/>
  <c r="D998" i="7"/>
  <c r="D999" i="7"/>
  <c r="D41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2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5" i="7"/>
  <c r="D216" i="7"/>
  <c r="D217" i="7"/>
  <c r="D929" i="7"/>
  <c r="D234" i="7"/>
  <c r="D236" i="7"/>
  <c r="D931" i="7"/>
  <c r="D932" i="7"/>
  <c r="D248" i="7"/>
  <c r="D933" i="7"/>
  <c r="D255" i="7"/>
  <c r="D934" i="7"/>
  <c r="D262" i="7"/>
  <c r="D935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944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C990" i="7"/>
  <c r="C991" i="7"/>
  <c r="C33" i="7"/>
  <c r="C992" i="7"/>
  <c r="C34" i="7"/>
  <c r="C790" i="7"/>
  <c r="C993" i="7"/>
  <c r="C35" i="7"/>
  <c r="C994" i="7"/>
  <c r="C36" i="7"/>
  <c r="C995" i="7"/>
  <c r="C37" i="7"/>
  <c r="C996" i="7"/>
  <c r="C38" i="7"/>
  <c r="C997" i="7"/>
  <c r="C39" i="7"/>
  <c r="C998" i="7"/>
  <c r="C40" i="7"/>
  <c r="C999" i="7"/>
  <c r="C41" i="7"/>
  <c r="C31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926" i="7"/>
  <c r="C208" i="7"/>
  <c r="C210" i="7"/>
  <c r="C927" i="7"/>
  <c r="C213" i="7"/>
  <c r="C928" i="7"/>
  <c r="C215" i="7"/>
  <c r="C216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945" i="7"/>
  <c r="C357" i="7"/>
  <c r="C946" i="7"/>
  <c r="C368" i="7"/>
  <c r="C947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P1001" i="7"/>
  <c r="O1001" i="7"/>
  <c r="N1001" i="7"/>
  <c r="M1001" i="7"/>
  <c r="K1001" i="7"/>
  <c r="J1001" i="7"/>
  <c r="I1001" i="7"/>
  <c r="H1001" i="7"/>
  <c r="F1001" i="7"/>
  <c r="F43" i="7"/>
  <c r="E1001" i="7"/>
  <c r="E43" i="7"/>
  <c r="D1001" i="7"/>
  <c r="D43" i="7"/>
  <c r="C1001" i="7"/>
  <c r="P1000" i="7"/>
  <c r="O1000" i="7"/>
  <c r="N1000" i="7"/>
  <c r="M1000" i="7"/>
  <c r="K1000" i="7"/>
  <c r="J1000" i="7"/>
  <c r="I1000" i="7"/>
  <c r="H1000" i="7"/>
  <c r="F1000" i="7"/>
  <c r="F42" i="7"/>
  <c r="E1000" i="7"/>
  <c r="E42" i="7"/>
  <c r="D1000" i="7"/>
  <c r="D42" i="7"/>
  <c r="C1000" i="7"/>
  <c r="C42" i="7"/>
  <c r="Q887" i="7"/>
  <c r="Q886" i="7"/>
  <c r="I886" i="7"/>
  <c r="Q885" i="7"/>
  <c r="Q884" i="7"/>
  <c r="K884" i="7"/>
  <c r="Q883" i="7"/>
  <c r="K883" i="7"/>
  <c r="J883" i="7"/>
  <c r="I883" i="7"/>
  <c r="H883" i="7"/>
  <c r="Q882" i="7"/>
  <c r="J882" i="7"/>
  <c r="I882" i="7"/>
  <c r="H882" i="7"/>
  <c r="Q881" i="7"/>
  <c r="K881" i="7"/>
  <c r="J881" i="7"/>
  <c r="I881" i="7"/>
  <c r="Q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C632" i="7"/>
  <c r="A924" i="7"/>
  <c r="A205" i="7"/>
  <c r="A926" i="7"/>
  <c r="A215" i="7"/>
  <c r="A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22" i="7"/>
  <c r="F23" i="7"/>
  <c r="F24" i="7"/>
  <c r="F25" i="7"/>
  <c r="F26" i="7"/>
  <c r="F27" i="7"/>
  <c r="F28" i="7"/>
  <c r="F29" i="7"/>
  <c r="F30" i="7"/>
  <c r="F40" i="7"/>
  <c r="F31" i="7"/>
  <c r="E510" i="7"/>
  <c r="E779" i="7"/>
  <c r="E21" i="7"/>
  <c r="E22" i="7"/>
  <c r="E23" i="7"/>
  <c r="E24" i="7"/>
  <c r="E26" i="7"/>
  <c r="E27" i="7"/>
  <c r="E28" i="7"/>
  <c r="E29" i="7"/>
  <c r="E30" i="7"/>
  <c r="E40" i="7"/>
  <c r="E490" i="7"/>
  <c r="D22" i="7"/>
  <c r="D24" i="7"/>
  <c r="D25" i="7"/>
  <c r="D26" i="7"/>
  <c r="D27" i="7"/>
  <c r="D28" i="7"/>
  <c r="D30" i="7"/>
  <c r="D40" i="7"/>
  <c r="D31" i="7"/>
  <c r="C486" i="7"/>
  <c r="C779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K893" i="7"/>
  <c r="J893" i="7"/>
  <c r="I893" i="7"/>
  <c r="H893" i="7"/>
  <c r="B836" i="3"/>
  <c r="B830" i="3"/>
  <c r="B831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271" i="7"/>
  <c r="O836" i="7"/>
  <c r="O830" i="7"/>
  <c r="O831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830" i="7"/>
  <c r="M831" i="7"/>
  <c r="M329" i="7"/>
  <c r="M843" i="7"/>
  <c r="M359" i="7"/>
  <c r="M846" i="7"/>
  <c r="M370" i="7"/>
  <c r="M847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F12" i="7"/>
  <c r="E12" i="7"/>
  <c r="D12" i="7"/>
  <c r="C12" i="7"/>
  <c r="F11" i="7"/>
  <c r="E11" i="7"/>
  <c r="D11" i="7"/>
  <c r="C11" i="7"/>
  <c r="C836" i="3"/>
  <c r="C830" i="3"/>
  <c r="C831" i="3"/>
  <c r="C837" i="3"/>
  <c r="C842" i="3"/>
  <c r="C843" i="3"/>
  <c r="C845" i="3"/>
  <c r="C846" i="3"/>
  <c r="C847" i="3"/>
  <c r="C848" i="3"/>
  <c r="C849" i="3"/>
  <c r="C12" i="3"/>
  <c r="D836" i="3"/>
  <c r="D830" i="3"/>
  <c r="D831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30" i="3"/>
  <c r="E831" i="3"/>
  <c r="F836" i="3"/>
  <c r="F830" i="3"/>
  <c r="F831" i="3"/>
  <c r="F837" i="3"/>
  <c r="F842" i="3"/>
  <c r="F843" i="3"/>
  <c r="F845" i="3"/>
  <c r="F846" i="3"/>
  <c r="F847" i="3"/>
  <c r="F848" i="3"/>
  <c r="F849" i="3"/>
  <c r="F12" i="3"/>
  <c r="G836" i="3"/>
  <c r="G830" i="3"/>
  <c r="G831" i="3"/>
  <c r="G837" i="3"/>
  <c r="G842" i="3"/>
  <c r="G843" i="3"/>
  <c r="G845" i="3"/>
  <c r="G846" i="3"/>
  <c r="G847" i="3"/>
  <c r="G848" i="3"/>
  <c r="G849" i="3"/>
  <c r="G12" i="3"/>
  <c r="H836" i="3"/>
  <c r="H830" i="3"/>
  <c r="H831" i="3"/>
  <c r="H837" i="3"/>
  <c r="H842" i="3"/>
  <c r="H843" i="3"/>
  <c r="H845" i="3"/>
  <c r="H846" i="3"/>
  <c r="H847" i="3"/>
  <c r="H848" i="3"/>
  <c r="H849" i="3"/>
  <c r="H12" i="3"/>
  <c r="I836" i="3"/>
  <c r="I830" i="3"/>
  <c r="I831" i="3"/>
  <c r="I837" i="3"/>
  <c r="I842" i="3"/>
  <c r="I843" i="3"/>
  <c r="I845" i="3"/>
  <c r="I846" i="3"/>
  <c r="I847" i="3"/>
  <c r="I848" i="3"/>
  <c r="I849" i="3"/>
  <c r="I12" i="3"/>
  <c r="J836" i="3"/>
  <c r="J830" i="3"/>
  <c r="J831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830" i="3"/>
  <c r="K831" i="3"/>
  <c r="K12" i="3"/>
  <c r="L836" i="3"/>
  <c r="L830" i="3"/>
  <c r="L831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830" i="3"/>
  <c r="M831" i="3"/>
  <c r="M12" i="3"/>
  <c r="N836" i="3"/>
  <c r="N830" i="3"/>
  <c r="N831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830" i="3"/>
  <c r="O831" i="3"/>
  <c r="O12" i="3"/>
  <c r="P836" i="3"/>
  <c r="P830" i="3"/>
  <c r="P831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830" i="3"/>
  <c r="Q831" i="3"/>
  <c r="Q12" i="3"/>
  <c r="R836" i="3"/>
  <c r="R830" i="3"/>
  <c r="R831" i="3"/>
  <c r="R837" i="3"/>
  <c r="R842" i="3"/>
  <c r="R843" i="3"/>
  <c r="R845" i="3"/>
  <c r="R846" i="3"/>
  <c r="R847" i="3"/>
  <c r="R848" i="3"/>
  <c r="R849" i="3"/>
  <c r="R12" i="3"/>
  <c r="T836" i="3"/>
  <c r="T837" i="3"/>
  <c r="T842" i="3"/>
  <c r="T843" i="3"/>
  <c r="T845" i="3"/>
  <c r="T846" i="3"/>
  <c r="T847" i="3"/>
  <c r="T848" i="3"/>
  <c r="T849" i="3"/>
  <c r="T830" i="3"/>
  <c r="T831" i="3"/>
  <c r="T12" i="3"/>
  <c r="U836" i="3"/>
  <c r="U837" i="3"/>
  <c r="U842" i="3"/>
  <c r="U843" i="3"/>
  <c r="U845" i="3"/>
  <c r="U846" i="3"/>
  <c r="U847" i="3"/>
  <c r="U848" i="3"/>
  <c r="U849" i="3"/>
  <c r="U830" i="3"/>
  <c r="U831" i="3"/>
  <c r="U12" i="3"/>
  <c r="V836" i="3"/>
  <c r="V837" i="3"/>
  <c r="V842" i="3"/>
  <c r="V843" i="3"/>
  <c r="V845" i="3"/>
  <c r="V846" i="3"/>
  <c r="V848" i="3"/>
  <c r="V849" i="3"/>
  <c r="V830" i="3"/>
  <c r="V831" i="3"/>
  <c r="W836" i="3"/>
  <c r="W837" i="3"/>
  <c r="W842" i="3"/>
  <c r="W843" i="3"/>
  <c r="W845" i="3"/>
  <c r="W846" i="3"/>
  <c r="W847" i="3"/>
  <c r="W848" i="3"/>
  <c r="W849" i="3"/>
  <c r="W830" i="3"/>
  <c r="W831" i="3"/>
  <c r="W12" i="3"/>
  <c r="X836" i="3"/>
  <c r="X837" i="3"/>
  <c r="X842" i="3"/>
  <c r="X843" i="3"/>
  <c r="X845" i="3"/>
  <c r="X846" i="3"/>
  <c r="X848" i="3"/>
  <c r="X849" i="3"/>
  <c r="X830" i="3"/>
  <c r="X831" i="3"/>
  <c r="Y836" i="3"/>
  <c r="Y837" i="3"/>
  <c r="Y842" i="3"/>
  <c r="Y843" i="3"/>
  <c r="Y845" i="3"/>
  <c r="Y846" i="3"/>
  <c r="Y847" i="3"/>
  <c r="Y848" i="3"/>
  <c r="Y849" i="3"/>
  <c r="Y830" i="3"/>
  <c r="Y831" i="3"/>
  <c r="Y12" i="3"/>
  <c r="Z836" i="3"/>
  <c r="Z837" i="3"/>
  <c r="Z842" i="3"/>
  <c r="Z843" i="3"/>
  <c r="Z845" i="3"/>
  <c r="Z846" i="3"/>
  <c r="Z847" i="3"/>
  <c r="Z848" i="3"/>
  <c r="Z849" i="3"/>
  <c r="Z830" i="3"/>
  <c r="Z831" i="3"/>
  <c r="Z12" i="3"/>
  <c r="AA836" i="3"/>
  <c r="AA837" i="3"/>
  <c r="AA842" i="3"/>
  <c r="AA843" i="3"/>
  <c r="AA845" i="3"/>
  <c r="AA846" i="3"/>
  <c r="AA847" i="3"/>
  <c r="AA848" i="3"/>
  <c r="AA849" i="3"/>
  <c r="AA830" i="3"/>
  <c r="AA831" i="3"/>
  <c r="AA12" i="3"/>
  <c r="AB836" i="3"/>
  <c r="AB837" i="3"/>
  <c r="AB842" i="3"/>
  <c r="AB843" i="3"/>
  <c r="AB845" i="3"/>
  <c r="AB846" i="3"/>
  <c r="AB847" i="3"/>
  <c r="AB848" i="3"/>
  <c r="AB849" i="3"/>
  <c r="AB830" i="3"/>
  <c r="AB831" i="3"/>
  <c r="AB12" i="3"/>
  <c r="AC836" i="3"/>
  <c r="AC837" i="3"/>
  <c r="AC842" i="3"/>
  <c r="AC843" i="3"/>
  <c r="AC845" i="3"/>
  <c r="AC846" i="3"/>
  <c r="AC847" i="3"/>
  <c r="AC848" i="3"/>
  <c r="AC849" i="3"/>
  <c r="AC830" i="3"/>
  <c r="AC831" i="3"/>
  <c r="AC12" i="3"/>
  <c r="AD836" i="3"/>
  <c r="AD830" i="3"/>
  <c r="AD831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830" i="3"/>
  <c r="AE831" i="3"/>
  <c r="AE12" i="3"/>
  <c r="AF836" i="3"/>
  <c r="AF830" i="3"/>
  <c r="AF831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830" i="3"/>
  <c r="AG831" i="3"/>
  <c r="AG12" i="3"/>
  <c r="AH836" i="3"/>
  <c r="AH830" i="3"/>
  <c r="AH831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830" i="3"/>
  <c r="AI831" i="3"/>
  <c r="AI12" i="3"/>
  <c r="AJ836" i="3"/>
  <c r="AJ830" i="3"/>
  <c r="AJ831" i="3"/>
  <c r="AJ837" i="3"/>
  <c r="AJ842" i="3"/>
  <c r="AJ843" i="3"/>
  <c r="AJ845" i="3"/>
  <c r="AJ846" i="3"/>
  <c r="AJ847" i="3"/>
  <c r="AJ848" i="3"/>
  <c r="AJ849" i="3"/>
  <c r="AJ12" i="3"/>
  <c r="AL836" i="3"/>
  <c r="AL837" i="3"/>
  <c r="AL842" i="3"/>
  <c r="AL843" i="3"/>
  <c r="AL845" i="3"/>
  <c r="AL846" i="3"/>
  <c r="AL847" i="3"/>
  <c r="AL848" i="3"/>
  <c r="AL849" i="3"/>
  <c r="AL830" i="3"/>
  <c r="AL831" i="3"/>
  <c r="AL12" i="3"/>
  <c r="AM836" i="3"/>
  <c r="AM837" i="3"/>
  <c r="AM842" i="3"/>
  <c r="AM843" i="3"/>
  <c r="AM845" i="3"/>
  <c r="AM846" i="3"/>
  <c r="AM847" i="3"/>
  <c r="AM848" i="3"/>
  <c r="AM849" i="3"/>
  <c r="AM830" i="3"/>
  <c r="AM831" i="3"/>
  <c r="AM12" i="3"/>
  <c r="AN836" i="3"/>
  <c r="AN837" i="3"/>
  <c r="AN842" i="3"/>
  <c r="AN843" i="3"/>
  <c r="AN845" i="3"/>
  <c r="AN846" i="3"/>
  <c r="AN847" i="3"/>
  <c r="AN848" i="3"/>
  <c r="AN849" i="3"/>
  <c r="AN830" i="3"/>
  <c r="AN831" i="3"/>
  <c r="AN12" i="3"/>
  <c r="AO836" i="3"/>
  <c r="AO837" i="3"/>
  <c r="AO842" i="3"/>
  <c r="AO843" i="3"/>
  <c r="AO845" i="3"/>
  <c r="AO846" i="3"/>
  <c r="AO847" i="3"/>
  <c r="AO848" i="3"/>
  <c r="AO849" i="3"/>
  <c r="AO830" i="3"/>
  <c r="AO831" i="3"/>
  <c r="AO12" i="3"/>
  <c r="AP836" i="3"/>
  <c r="AP837" i="3"/>
  <c r="AP842" i="3"/>
  <c r="AP843" i="3"/>
  <c r="AP845" i="3"/>
  <c r="AP846" i="3"/>
  <c r="AP847" i="3"/>
  <c r="AP848" i="3"/>
  <c r="AP849" i="3"/>
  <c r="AP830" i="3"/>
  <c r="AP831" i="3"/>
  <c r="AP12" i="3"/>
  <c r="AQ836" i="3"/>
  <c r="AQ837" i="3"/>
  <c r="AQ842" i="3"/>
  <c r="AQ843" i="3"/>
  <c r="AQ845" i="3"/>
  <c r="AQ846" i="3"/>
  <c r="AQ847" i="3"/>
  <c r="AQ848" i="3"/>
  <c r="AQ849" i="3"/>
  <c r="AQ830" i="3"/>
  <c r="AQ831" i="3"/>
  <c r="AQ12" i="3"/>
  <c r="AR836" i="3"/>
  <c r="AR837" i="3"/>
  <c r="AR842" i="3"/>
  <c r="AR843" i="3"/>
  <c r="AR845" i="3"/>
  <c r="AR846" i="3"/>
  <c r="AR847" i="3"/>
  <c r="AR848" i="3"/>
  <c r="AR849" i="3"/>
  <c r="AR830" i="3"/>
  <c r="AR831" i="3"/>
  <c r="AR12" i="3"/>
  <c r="AS836" i="3"/>
  <c r="AS837" i="3"/>
  <c r="AS842" i="3"/>
  <c r="AS843" i="3"/>
  <c r="AS845" i="3"/>
  <c r="AS846" i="3"/>
  <c r="AS847" i="3"/>
  <c r="AS848" i="3"/>
  <c r="AS849" i="3"/>
  <c r="AS830" i="3"/>
  <c r="AS831" i="3"/>
  <c r="AS12" i="3"/>
  <c r="AT836" i="3"/>
  <c r="AT837" i="3"/>
  <c r="AT842" i="3"/>
  <c r="AT843" i="3"/>
  <c r="AT845" i="3"/>
  <c r="AT846" i="3"/>
  <c r="AT848" i="3"/>
  <c r="AT849" i="3"/>
  <c r="AT830" i="3"/>
  <c r="AT831" i="3"/>
  <c r="AU836" i="3"/>
  <c r="AU830" i="3"/>
  <c r="AU831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830" i="3"/>
  <c r="AV831" i="3"/>
  <c r="AV12" i="3"/>
  <c r="AW836" i="3"/>
  <c r="AW830" i="3"/>
  <c r="AW831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830" i="3"/>
  <c r="AX831" i="3"/>
  <c r="AX12" i="3"/>
  <c r="AY836" i="3"/>
  <c r="AY830" i="3"/>
  <c r="AY831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830" i="3"/>
  <c r="AZ831" i="3"/>
  <c r="AZ12" i="3"/>
  <c r="BA836" i="3"/>
  <c r="BA830" i="3"/>
  <c r="BA831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830" i="3"/>
  <c r="BB831" i="3"/>
  <c r="BB12" i="3"/>
  <c r="BD836" i="3"/>
  <c r="BD837" i="3"/>
  <c r="BD830" i="3"/>
  <c r="BD831" i="3"/>
  <c r="BD842" i="3"/>
  <c r="BD843" i="3"/>
  <c r="BD845" i="3"/>
  <c r="BD846" i="3"/>
  <c r="BD847" i="3"/>
  <c r="BD848" i="3"/>
  <c r="BD849" i="3"/>
  <c r="BD12" i="3"/>
  <c r="BE836" i="3"/>
  <c r="BE837" i="3"/>
  <c r="BE830" i="3"/>
  <c r="BE831" i="3"/>
  <c r="BE842" i="3"/>
  <c r="BE843" i="3"/>
  <c r="BE845" i="3"/>
  <c r="BE846" i="3"/>
  <c r="BE847" i="3"/>
  <c r="BE848" i="3"/>
  <c r="BE849" i="3"/>
  <c r="BE12" i="3"/>
  <c r="BF836" i="3"/>
  <c r="BF837" i="3"/>
  <c r="BF830" i="3"/>
  <c r="BF831" i="3"/>
  <c r="BF842" i="3"/>
  <c r="BF843" i="3"/>
  <c r="BF845" i="3"/>
  <c r="BF846" i="3"/>
  <c r="BF847" i="3"/>
  <c r="BF848" i="3"/>
  <c r="BF849" i="3"/>
  <c r="BF12" i="3"/>
  <c r="BG836" i="3"/>
  <c r="BG837" i="3"/>
  <c r="BG830" i="3"/>
  <c r="BG831" i="3"/>
  <c r="BG842" i="3"/>
  <c r="BG843" i="3"/>
  <c r="BG845" i="3"/>
  <c r="BG846" i="3"/>
  <c r="BG847" i="3"/>
  <c r="BG848" i="3"/>
  <c r="BG849" i="3"/>
  <c r="BG12" i="3"/>
  <c r="BI836" i="3"/>
  <c r="BI830" i="3"/>
  <c r="BI831" i="3"/>
  <c r="BI837" i="3"/>
  <c r="BI842" i="3"/>
  <c r="BI843" i="3"/>
  <c r="BI845" i="3"/>
  <c r="BI846" i="3"/>
  <c r="BI847" i="3"/>
  <c r="BI848" i="3"/>
  <c r="BI849" i="3"/>
  <c r="BI12" i="3"/>
  <c r="BJ836" i="3"/>
  <c r="BJ830" i="3"/>
  <c r="BJ831" i="3"/>
  <c r="BJ837" i="3"/>
  <c r="BJ842" i="3"/>
  <c r="BJ843" i="3"/>
  <c r="BJ845" i="3"/>
  <c r="BJ846" i="3"/>
  <c r="BJ847" i="3"/>
  <c r="BJ848" i="3"/>
  <c r="BJ849" i="3"/>
  <c r="BJ12" i="3"/>
  <c r="BK836" i="3"/>
  <c r="BK830" i="3"/>
  <c r="BK831" i="3"/>
  <c r="BK837" i="3"/>
  <c r="BK842" i="3"/>
  <c r="BK843" i="3"/>
  <c r="BK845" i="3"/>
  <c r="BK846" i="3"/>
  <c r="BK847" i="3"/>
  <c r="BK848" i="3"/>
  <c r="BK849" i="3"/>
  <c r="BK12" i="3"/>
  <c r="BL836" i="3"/>
  <c r="BL830" i="3"/>
  <c r="BL831" i="3"/>
  <c r="BL837" i="3"/>
  <c r="BL842" i="3"/>
  <c r="BL843" i="3"/>
  <c r="BL845" i="3"/>
  <c r="BL846" i="3"/>
  <c r="BL847" i="3"/>
  <c r="BL848" i="3"/>
  <c r="BL849" i="3"/>
  <c r="BL12" i="3"/>
  <c r="BM836" i="3"/>
  <c r="BM830" i="3"/>
  <c r="BM831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30" i="3"/>
  <c r="BN831" i="3"/>
  <c r="BN843" i="3"/>
  <c r="BN845" i="3"/>
  <c r="BN846" i="3"/>
  <c r="BN847" i="3"/>
  <c r="BN848" i="3"/>
  <c r="BN849" i="3"/>
  <c r="BN12" i="3"/>
  <c r="BO836" i="3"/>
  <c r="BO830" i="3"/>
  <c r="BO831" i="3"/>
  <c r="BO837" i="3"/>
  <c r="BO842" i="3"/>
  <c r="BO843" i="3"/>
  <c r="BO845" i="3"/>
  <c r="BO846" i="3"/>
  <c r="BO847" i="3"/>
  <c r="BO848" i="3"/>
  <c r="BO849" i="3"/>
  <c r="BO12" i="3"/>
  <c r="BP836" i="3"/>
  <c r="BP830" i="3"/>
  <c r="BP831" i="3"/>
  <c r="BP837" i="3"/>
  <c r="BP842" i="3"/>
  <c r="BP843" i="3"/>
  <c r="BP845" i="3"/>
  <c r="BP846" i="3"/>
  <c r="BP847" i="3"/>
  <c r="BP848" i="3"/>
  <c r="BP849" i="3"/>
  <c r="BP12" i="3"/>
  <c r="BQ836" i="3"/>
  <c r="BQ830" i="3"/>
  <c r="BQ831" i="3"/>
  <c r="BQ837" i="3"/>
  <c r="BQ842" i="3"/>
  <c r="BQ843" i="3"/>
  <c r="BQ845" i="3"/>
  <c r="BQ846" i="3"/>
  <c r="BQ847" i="3"/>
  <c r="BQ848" i="3"/>
  <c r="BQ849" i="3"/>
  <c r="BQ12" i="3"/>
  <c r="BR836" i="3"/>
  <c r="BR830" i="3"/>
  <c r="BR831" i="3"/>
  <c r="BR837" i="3"/>
  <c r="BR842" i="3"/>
  <c r="BR843" i="3"/>
  <c r="BR845" i="3"/>
  <c r="BR846" i="3"/>
  <c r="BR847" i="3"/>
  <c r="BR848" i="3"/>
  <c r="BR849" i="3"/>
  <c r="BR12" i="3"/>
  <c r="BS836" i="3"/>
  <c r="BS830" i="3"/>
  <c r="BS831" i="3"/>
  <c r="BS837" i="3"/>
  <c r="BS842" i="3"/>
  <c r="BS843" i="3"/>
  <c r="BS845" i="3"/>
  <c r="BS846" i="3"/>
  <c r="BS847" i="3"/>
  <c r="BS848" i="3"/>
  <c r="BS849" i="3"/>
  <c r="BS12" i="3"/>
  <c r="BT836" i="3"/>
  <c r="BT830" i="3"/>
  <c r="BT831" i="3"/>
  <c r="BT837" i="3"/>
  <c r="BT842" i="3"/>
  <c r="BT843" i="3"/>
  <c r="BT845" i="3"/>
  <c r="BT846" i="3"/>
  <c r="BT847" i="3"/>
  <c r="BT848" i="3"/>
  <c r="BT849" i="3"/>
  <c r="BT12" i="3"/>
  <c r="BY836" i="3"/>
  <c r="BY230" i="3"/>
  <c r="BY830" i="3"/>
  <c r="BY233" i="3"/>
  <c r="BY831" i="3"/>
  <c r="BY837" i="3"/>
  <c r="BY842" i="3"/>
  <c r="BY843" i="3"/>
  <c r="BY845" i="3"/>
  <c r="BY846" i="3"/>
  <c r="BY847" i="3"/>
  <c r="BY848" i="3"/>
  <c r="BY849" i="3"/>
  <c r="BY12" i="3"/>
  <c r="BX836" i="3"/>
  <c r="BX230" i="3"/>
  <c r="BX830" i="3"/>
  <c r="BX233" i="3"/>
  <c r="BX831" i="3"/>
  <c r="BX837" i="3"/>
  <c r="BX842" i="3"/>
  <c r="BX843" i="3"/>
  <c r="BX845" i="3"/>
  <c r="BX846" i="3"/>
  <c r="BX847" i="3"/>
  <c r="BX848" i="3"/>
  <c r="BX849" i="3"/>
  <c r="BX12" i="3"/>
  <c r="BW836" i="3"/>
  <c r="BW230" i="3"/>
  <c r="BW830" i="3"/>
  <c r="BW233" i="3"/>
  <c r="BW831" i="3"/>
  <c r="BW837" i="3"/>
  <c r="BW842" i="3"/>
  <c r="BW843" i="3"/>
  <c r="BW845" i="3"/>
  <c r="BW846" i="3"/>
  <c r="BW847" i="3"/>
  <c r="BW848" i="3"/>
  <c r="BW849" i="3"/>
  <c r="BW12" i="3"/>
  <c r="BV836" i="3"/>
  <c r="BV230" i="3"/>
  <c r="BV830" i="3"/>
  <c r="BV233" i="3"/>
  <c r="BV831" i="3"/>
  <c r="BV837" i="3"/>
  <c r="BV842" i="3"/>
  <c r="BV843" i="3"/>
  <c r="BV845" i="3"/>
  <c r="BV846" i="3"/>
  <c r="BV847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4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3" i="3"/>
  <c r="W834" i="3"/>
  <c r="W835" i="3"/>
  <c r="W838" i="3"/>
  <c r="W839" i="3"/>
  <c r="W840" i="3"/>
  <c r="W841" i="3"/>
  <c r="W844" i="3"/>
  <c r="V832" i="3"/>
  <c r="V833" i="3"/>
  <c r="V834" i="3"/>
  <c r="V835" i="3"/>
  <c r="V838" i="3"/>
  <c r="V839" i="3"/>
  <c r="V840" i="3"/>
  <c r="V84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6" i="7"/>
  <c r="E16" i="7"/>
  <c r="D16" i="7"/>
  <c r="C16" i="7"/>
  <c r="F614" i="7"/>
  <c r="F632" i="7"/>
  <c r="E614" i="7"/>
  <c r="E632" i="7"/>
  <c r="B437" i="3"/>
  <c r="B851" i="3"/>
  <c r="B447" i="3"/>
  <c r="B852" i="3"/>
  <c r="B14" i="3"/>
  <c r="C851" i="3"/>
  <c r="C852" i="3"/>
  <c r="C14" i="3"/>
  <c r="D851" i="3"/>
  <c r="D14" i="3"/>
  <c r="E851" i="3"/>
  <c r="E852" i="3"/>
  <c r="E14" i="3"/>
  <c r="F851" i="3"/>
  <c r="F852" i="3"/>
  <c r="F14" i="3"/>
  <c r="G851" i="3"/>
  <c r="G852" i="3"/>
  <c r="G14" i="3"/>
  <c r="H437" i="3"/>
  <c r="H851" i="3"/>
  <c r="H447" i="3"/>
  <c r="H852" i="3"/>
  <c r="I437" i="3"/>
  <c r="I851" i="3"/>
  <c r="J851" i="3"/>
  <c r="J852" i="3"/>
  <c r="J14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T437" i="3"/>
  <c r="T851" i="3"/>
  <c r="T447" i="3"/>
  <c r="T852" i="3"/>
  <c r="U851" i="3"/>
  <c r="U852" i="3"/>
  <c r="U14" i="3"/>
  <c r="V851" i="3"/>
  <c r="V852" i="3"/>
  <c r="V14" i="3"/>
  <c r="W851" i="3"/>
  <c r="W852" i="3"/>
  <c r="W14" i="3"/>
  <c r="X851" i="3"/>
  <c r="X852" i="3"/>
  <c r="X14" i="3"/>
  <c r="Y851" i="3"/>
  <c r="Y852" i="3"/>
  <c r="Y14" i="3"/>
  <c r="Z851" i="3"/>
  <c r="Z852" i="3"/>
  <c r="Z14" i="3"/>
  <c r="AA437" i="3"/>
  <c r="AA851" i="3"/>
  <c r="AB851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J85" i="5"/>
  <c r="AJ437" i="3"/>
  <c r="AJ851" i="3"/>
  <c r="AJ46" i="5"/>
  <c r="AJ447" i="3"/>
  <c r="AJ852" i="3"/>
  <c r="AJ14" i="3"/>
  <c r="AL437" i="3"/>
  <c r="AL851" i="3"/>
  <c r="AM851" i="3"/>
  <c r="AM852" i="3"/>
  <c r="AM14" i="3"/>
  <c r="AN437" i="3"/>
  <c r="AN851" i="3"/>
  <c r="AN447" i="3"/>
  <c r="AN852" i="3"/>
  <c r="AO851" i="3"/>
  <c r="AO852" i="3"/>
  <c r="AO14" i="3"/>
  <c r="AP851" i="3"/>
  <c r="AP852" i="3"/>
  <c r="AP14" i="3"/>
  <c r="AQ851" i="3"/>
  <c r="AQ852" i="3"/>
  <c r="AQ14" i="3"/>
  <c r="AR437" i="3"/>
  <c r="AR851" i="3"/>
  <c r="AR447" i="3"/>
  <c r="AR852" i="3"/>
  <c r="AS437" i="3"/>
  <c r="AS851" i="3"/>
  <c r="AS447" i="3"/>
  <c r="AS852" i="3"/>
  <c r="AS14" i="3"/>
  <c r="AT851" i="3"/>
  <c r="AT852" i="3"/>
  <c r="AT14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BD851" i="3"/>
  <c r="BD852" i="3"/>
  <c r="BD14" i="3"/>
  <c r="BE851" i="3"/>
  <c r="BE852" i="3"/>
  <c r="BE14" i="3"/>
  <c r="BG851" i="3"/>
  <c r="BG852" i="3"/>
  <c r="BG14" i="3"/>
  <c r="BH14" i="3"/>
  <c r="BI851" i="3"/>
  <c r="BI852" i="3"/>
  <c r="BI14" i="3"/>
  <c r="BJ437" i="3"/>
  <c r="BJ851" i="3"/>
  <c r="BJ447" i="3"/>
  <c r="BJ852" i="3"/>
  <c r="BK437" i="3"/>
  <c r="BK851" i="3"/>
  <c r="BL851" i="3"/>
  <c r="BL852" i="3"/>
  <c r="BL14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Q85" i="5"/>
  <c r="BQ437" i="3"/>
  <c r="BQ851" i="3"/>
  <c r="BQ46" i="5"/>
  <c r="BQ447" i="3"/>
  <c r="BQ852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4" i="3"/>
  <c r="B855" i="3"/>
  <c r="B856" i="3"/>
  <c r="B857" i="3"/>
  <c r="B15" i="3"/>
  <c r="C856" i="3"/>
  <c r="C857" i="3"/>
  <c r="D854" i="3"/>
  <c r="D855" i="3"/>
  <c r="D856" i="3"/>
  <c r="D857" i="3"/>
  <c r="D15" i="3"/>
  <c r="E854" i="3"/>
  <c r="E855" i="3"/>
  <c r="F854" i="3"/>
  <c r="F856" i="3"/>
  <c r="F857" i="3"/>
  <c r="G854" i="3"/>
  <c r="G856" i="3"/>
  <c r="G857" i="3"/>
  <c r="H854" i="3"/>
  <c r="H855" i="3"/>
  <c r="H856" i="3"/>
  <c r="H857" i="3"/>
  <c r="H15" i="3"/>
  <c r="I854" i="3"/>
  <c r="I855" i="3"/>
  <c r="I856" i="3"/>
  <c r="I857" i="3"/>
  <c r="I15" i="3"/>
  <c r="J854" i="3"/>
  <c r="J855" i="3"/>
  <c r="J856" i="3"/>
  <c r="J857" i="3"/>
  <c r="J15" i="3"/>
  <c r="K854" i="3"/>
  <c r="K855" i="3"/>
  <c r="K856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T854" i="3"/>
  <c r="T855" i="3"/>
  <c r="T856" i="3"/>
  <c r="T664" i="3"/>
  <c r="T857" i="3"/>
  <c r="U854" i="3"/>
  <c r="U855" i="3"/>
  <c r="U856" i="3"/>
  <c r="U857" i="3"/>
  <c r="U15" i="3"/>
  <c r="V855" i="3"/>
  <c r="V857" i="3"/>
  <c r="W854" i="3"/>
  <c r="W855" i="3"/>
  <c r="X854" i="3"/>
  <c r="X855" i="3"/>
  <c r="X856" i="3"/>
  <c r="Y854" i="3"/>
  <c r="Y855" i="3"/>
  <c r="Y856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AL854" i="3"/>
  <c r="AL855" i="3"/>
  <c r="AL856" i="3"/>
  <c r="AL857" i="3"/>
  <c r="AL15" i="3"/>
  <c r="AM854" i="3"/>
  <c r="AN854" i="3"/>
  <c r="AN855" i="3"/>
  <c r="AN856" i="3"/>
  <c r="AN857" i="3"/>
  <c r="AN15" i="3"/>
  <c r="AO854" i="3"/>
  <c r="AO855" i="3"/>
  <c r="AP854" i="3"/>
  <c r="AP85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S15" i="3"/>
  <c r="AT854" i="3"/>
  <c r="AT855" i="3"/>
  <c r="AT856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BD854" i="3"/>
  <c r="BD857" i="3"/>
  <c r="BE854" i="3"/>
  <c r="BE855" i="3"/>
  <c r="BE856" i="3"/>
  <c r="BE857" i="3"/>
  <c r="BE15" i="3"/>
  <c r="BF854" i="3"/>
  <c r="BF855" i="3"/>
  <c r="BF856" i="3"/>
  <c r="BF857" i="3"/>
  <c r="BF15" i="3"/>
  <c r="BG854" i="3"/>
  <c r="BG855" i="3"/>
  <c r="BG856" i="3"/>
  <c r="BG857" i="3"/>
  <c r="BG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7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BZ16" i="3"/>
  <c r="CA16" i="3"/>
  <c r="CC16" i="3"/>
  <c r="E7" i="6"/>
  <c r="B7" i="6"/>
  <c r="C48" i="7"/>
  <c r="C1020" i="7"/>
  <c r="C1022" i="7"/>
  <c r="K894" i="7"/>
  <c r="J894" i="7"/>
  <c r="I894" i="7"/>
  <c r="H894" i="7"/>
  <c r="K892" i="7"/>
  <c r="J892" i="7"/>
  <c r="I892" i="7"/>
  <c r="H892" i="7"/>
  <c r="D15" i="7"/>
  <c r="D14" i="7"/>
  <c r="D18" i="7"/>
  <c r="D19" i="7"/>
  <c r="N24" i="7"/>
  <c r="P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T24" i="3"/>
  <c r="E24" i="3"/>
  <c r="F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CA4" i="4"/>
  <c r="BW4" i="4"/>
  <c r="CD4" i="4"/>
  <c r="BV4" i="4"/>
  <c r="CE3" i="4"/>
  <c r="CB4" i="4"/>
  <c r="BX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6" i="3"/>
  <c r="CR896" i="3"/>
  <c r="CQ896" i="3"/>
  <c r="CM896" i="3"/>
  <c r="CI896" i="3"/>
  <c r="CE896" i="3"/>
  <c r="T894" i="3"/>
  <c r="U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G893" i="3"/>
  <c r="BJ893" i="3"/>
  <c r="BI893" i="3"/>
  <c r="BD893" i="3"/>
  <c r="BE893" i="3"/>
  <c r="BF893" i="3"/>
  <c r="BK893" i="3"/>
  <c r="BL893" i="3"/>
  <c r="BM893" i="3"/>
  <c r="BN893" i="3"/>
  <c r="BO893" i="3"/>
  <c r="BP893" i="3"/>
  <c r="BQ893" i="3"/>
  <c r="BR893" i="3"/>
  <c r="BS893" i="3"/>
  <c r="BT893" i="3"/>
  <c r="CQ893" i="3"/>
  <c r="CS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R893" i="3"/>
  <c r="CN893" i="3"/>
  <c r="CJ893" i="3"/>
  <c r="CF893" i="3"/>
  <c r="T892" i="3"/>
  <c r="U892" i="3"/>
  <c r="V892" i="3"/>
  <c r="W892" i="3"/>
  <c r="X892" i="3"/>
  <c r="Y892" i="3"/>
  <c r="Z892" i="3"/>
  <c r="AA892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892" i="3"/>
  <c r="D892" i="3"/>
  <c r="F892" i="3"/>
  <c r="G892" i="3"/>
  <c r="H676" i="3"/>
  <c r="H892" i="3"/>
  <c r="I676" i="3"/>
  <c r="I892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892" i="3"/>
  <c r="AM892" i="3"/>
  <c r="AN892" i="3"/>
  <c r="AO892" i="3"/>
  <c r="AP892" i="3"/>
  <c r="AQ892" i="3"/>
  <c r="AR892" i="3"/>
  <c r="AS892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891" i="3"/>
  <c r="U891" i="3"/>
  <c r="V891" i="3"/>
  <c r="W891" i="3"/>
  <c r="X891" i="3"/>
  <c r="Y891" i="3"/>
  <c r="Z891" i="3"/>
  <c r="AA891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G891" i="3"/>
  <c r="BJ891" i="3"/>
  <c r="BI891" i="3"/>
  <c r="CS891" i="3"/>
  <c r="CQ891" i="3"/>
  <c r="B673" i="3"/>
  <c r="B891" i="3"/>
  <c r="D891" i="3"/>
  <c r="E891" i="3"/>
  <c r="F891" i="3"/>
  <c r="G891" i="3"/>
  <c r="H673" i="3"/>
  <c r="H891" i="3"/>
  <c r="I673" i="3"/>
  <c r="I891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891" i="3"/>
  <c r="AM891" i="3"/>
  <c r="AN891" i="3"/>
  <c r="AO891" i="3"/>
  <c r="AP891" i="3"/>
  <c r="AQ891" i="3"/>
  <c r="AR891" i="3"/>
  <c r="AS891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P891" i="3"/>
  <c r="CL891" i="3"/>
  <c r="CH891" i="3"/>
  <c r="CD891" i="3"/>
  <c r="T890" i="3"/>
  <c r="U890" i="3"/>
  <c r="V890" i="3"/>
  <c r="W890" i="3"/>
  <c r="X890" i="3"/>
  <c r="Y890" i="3"/>
  <c r="Z890" i="3"/>
  <c r="AA89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D890" i="3"/>
  <c r="E890" i="3"/>
  <c r="F890" i="3"/>
  <c r="G890" i="3"/>
  <c r="H670" i="3"/>
  <c r="H890" i="3"/>
  <c r="I670" i="3"/>
  <c r="I89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890" i="3"/>
  <c r="AM890" i="3"/>
  <c r="AN890" i="3"/>
  <c r="AO890" i="3"/>
  <c r="AP890" i="3"/>
  <c r="AQ890" i="3"/>
  <c r="AR890" i="3"/>
  <c r="AS89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889" i="3"/>
  <c r="U889" i="3"/>
  <c r="V889" i="3"/>
  <c r="W889" i="3"/>
  <c r="X889" i="3"/>
  <c r="Y889" i="3"/>
  <c r="Z889" i="3"/>
  <c r="AA889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G889" i="3"/>
  <c r="BJ889" i="3"/>
  <c r="BI889" i="3"/>
  <c r="CQ889" i="3"/>
  <c r="CS889" i="3"/>
  <c r="B667" i="3"/>
  <c r="B889" i="3"/>
  <c r="D889" i="3"/>
  <c r="E889" i="3"/>
  <c r="F889" i="3"/>
  <c r="G889" i="3"/>
  <c r="H667" i="3"/>
  <c r="H889" i="3"/>
  <c r="I667" i="3"/>
  <c r="I889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889" i="3"/>
  <c r="AM889" i="3"/>
  <c r="AN889" i="3"/>
  <c r="AO889" i="3"/>
  <c r="AP889" i="3"/>
  <c r="AQ889" i="3"/>
  <c r="AR889" i="3"/>
  <c r="AS889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R889" i="3"/>
  <c r="CN889" i="3"/>
  <c r="CJ889" i="3"/>
  <c r="CF889" i="3"/>
  <c r="BH655" i="3"/>
  <c r="BH855" i="3"/>
  <c r="BD655" i="3"/>
  <c r="BD855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BH309" i="3"/>
  <c r="BH841" i="3"/>
  <c r="AT309" i="3"/>
  <c r="AT841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BH271" i="3"/>
  <c r="BH836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Q828" i="3"/>
  <c r="AR828" i="3"/>
  <c r="AS828" i="3"/>
  <c r="AU181" i="3"/>
  <c r="AU178" i="3"/>
  <c r="AU828" i="3"/>
  <c r="AV828" i="3"/>
  <c r="AW828" i="3"/>
  <c r="AX828" i="3"/>
  <c r="AY828" i="3"/>
  <c r="AZ828" i="3"/>
  <c r="BA828" i="3"/>
  <c r="BB828" i="3"/>
  <c r="T827" i="3"/>
  <c r="U827" i="3"/>
  <c r="V827" i="3"/>
  <c r="W827" i="3"/>
  <c r="X827" i="3"/>
  <c r="Y827" i="3"/>
  <c r="AC827" i="3"/>
  <c r="AE827" i="3"/>
  <c r="AG827" i="3"/>
  <c r="AI827" i="3"/>
  <c r="C827" i="3"/>
  <c r="D827" i="3"/>
  <c r="E827" i="3"/>
  <c r="F827" i="3"/>
  <c r="G827" i="3"/>
  <c r="H827" i="3"/>
  <c r="I827" i="3"/>
  <c r="K827" i="3"/>
  <c r="L827" i="3"/>
  <c r="M827" i="3"/>
  <c r="N827" i="3"/>
  <c r="AL827" i="3"/>
  <c r="AN827" i="3"/>
  <c r="AO827" i="3"/>
  <c r="AP827" i="3"/>
  <c r="AQ827" i="3"/>
  <c r="AR827" i="3"/>
  <c r="AU827" i="3"/>
  <c r="AV827" i="3"/>
  <c r="AY827" i="3"/>
  <c r="AZ827" i="3"/>
  <c r="BA827" i="3"/>
  <c r="T826" i="3"/>
  <c r="U826" i="3"/>
  <c r="V826" i="3"/>
  <c r="W826" i="3"/>
  <c r="X826" i="3"/>
  <c r="Y826" i="3"/>
  <c r="AC826" i="3"/>
  <c r="AD826" i="3"/>
  <c r="AE826" i="3"/>
  <c r="AH826" i="3"/>
  <c r="AI826" i="3"/>
  <c r="AJ826" i="3"/>
  <c r="C826" i="3"/>
  <c r="D826" i="3"/>
  <c r="E826" i="3"/>
  <c r="F826" i="3"/>
  <c r="G826" i="3"/>
  <c r="H826" i="3"/>
  <c r="L826" i="3"/>
  <c r="M826" i="3"/>
  <c r="N826" i="3"/>
  <c r="O826" i="3"/>
  <c r="AN826" i="3"/>
  <c r="AO826" i="3"/>
  <c r="AP826" i="3"/>
  <c r="AQ826" i="3"/>
  <c r="AS826" i="3"/>
  <c r="AU826" i="3"/>
  <c r="AV826" i="3"/>
  <c r="AW826" i="3"/>
  <c r="AX826" i="3"/>
  <c r="AY826" i="3"/>
  <c r="AZ826" i="3"/>
  <c r="BA826" i="3"/>
  <c r="BB826" i="3"/>
  <c r="U825" i="3"/>
  <c r="V825" i="3"/>
  <c r="W825" i="3"/>
  <c r="X825" i="3"/>
  <c r="Y825" i="3"/>
  <c r="AE825" i="3"/>
  <c r="AF825" i="3"/>
  <c r="AG825" i="3"/>
  <c r="AH825" i="3"/>
  <c r="AI825" i="3"/>
  <c r="C825" i="3"/>
  <c r="D825" i="3"/>
  <c r="E825" i="3"/>
  <c r="F825" i="3"/>
  <c r="G825" i="3"/>
  <c r="L825" i="3"/>
  <c r="M825" i="3"/>
  <c r="N825" i="3"/>
  <c r="Q825" i="3"/>
  <c r="AL825" i="3"/>
  <c r="AN825" i="3"/>
  <c r="AO825" i="3"/>
  <c r="AP825" i="3"/>
  <c r="AQ825" i="3"/>
  <c r="AU825" i="3"/>
  <c r="AV825" i="3"/>
  <c r="AX825" i="3"/>
  <c r="AY825" i="3"/>
  <c r="AZ825" i="3"/>
  <c r="U824" i="3"/>
  <c r="V824" i="3"/>
  <c r="W824" i="3"/>
  <c r="X824" i="3"/>
  <c r="Y824" i="3"/>
  <c r="Z824" i="3"/>
  <c r="AE824" i="3"/>
  <c r="AF824" i="3"/>
  <c r="AG824" i="3"/>
  <c r="AH824" i="3"/>
  <c r="AI824" i="3"/>
  <c r="AJ824" i="3"/>
  <c r="C824" i="3"/>
  <c r="D824" i="3"/>
  <c r="E824" i="3"/>
  <c r="F824" i="3"/>
  <c r="G824" i="3"/>
  <c r="L824" i="3"/>
  <c r="M824" i="3"/>
  <c r="N824" i="3"/>
  <c r="Q824" i="3"/>
  <c r="AM824" i="3"/>
  <c r="AN824" i="3"/>
  <c r="AO824" i="3"/>
  <c r="AP824" i="3"/>
  <c r="AQ824" i="3"/>
  <c r="AR824" i="3"/>
  <c r="AS824" i="3"/>
  <c r="AU824" i="3"/>
  <c r="AV824" i="3"/>
  <c r="AX824" i="3"/>
  <c r="AY824" i="3"/>
  <c r="AZ824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C41" i="3"/>
  <c r="AD41" i="3"/>
  <c r="AE41" i="3"/>
  <c r="AF41" i="3"/>
  <c r="AG41" i="3"/>
  <c r="AH41" i="3"/>
  <c r="AI41" i="3"/>
  <c r="AJ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C40" i="3"/>
  <c r="AD40" i="3"/>
  <c r="AE40" i="3"/>
  <c r="AF40" i="3"/>
  <c r="AG40" i="3"/>
  <c r="AH40" i="3"/>
  <c r="AI40" i="3"/>
  <c r="AJ40" i="3"/>
  <c r="BD40" i="3"/>
  <c r="BE40" i="3"/>
  <c r="BJ40" i="3"/>
  <c r="BL40" i="3"/>
  <c r="BG40" i="3"/>
  <c r="BH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C39" i="3"/>
  <c r="AD39" i="3"/>
  <c r="AE39" i="3"/>
  <c r="AF39" i="3"/>
  <c r="AG39" i="3"/>
  <c r="AH39" i="3"/>
  <c r="AI39" i="3"/>
  <c r="AJ39" i="3"/>
  <c r="BD39" i="3"/>
  <c r="BE39" i="3"/>
  <c r="BG39" i="3"/>
  <c r="BI39" i="3"/>
  <c r="BJ39" i="3"/>
  <c r="BL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H36" i="3"/>
  <c r="BI36" i="3"/>
  <c r="BJ36" i="3"/>
  <c r="BK36" i="3"/>
  <c r="BL36" i="3"/>
  <c r="BG36" i="3"/>
  <c r="CQ36" i="3"/>
  <c r="CM36" i="3"/>
  <c r="CI36" i="3"/>
  <c r="CE36" i="3"/>
  <c r="T35" i="3"/>
  <c r="U35" i="3"/>
  <c r="V35" i="3"/>
  <c r="W35" i="3"/>
  <c r="X35" i="3"/>
  <c r="Y35" i="3"/>
  <c r="Z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V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E30" i="3"/>
  <c r="BG30" i="3"/>
  <c r="BH30" i="3"/>
  <c r="BJ30" i="3"/>
  <c r="BK30" i="3"/>
  <c r="BL30" i="3"/>
  <c r="F30" i="3"/>
  <c r="CS30" i="3"/>
  <c r="B30" i="3"/>
  <c r="D30" i="3"/>
  <c r="H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Q30" i="3"/>
  <c r="CM30" i="3"/>
  <c r="CI30" i="3"/>
  <c r="CE30" i="3"/>
  <c r="T29" i="3"/>
  <c r="U29" i="3"/>
  <c r="V29" i="3"/>
  <c r="W29" i="3"/>
  <c r="X29" i="3"/>
  <c r="Y29" i="3"/>
  <c r="Z29" i="3"/>
  <c r="AA29" i="3"/>
  <c r="AC29" i="3"/>
  <c r="AD29" i="3"/>
  <c r="AE29" i="3"/>
  <c r="AF29" i="3"/>
  <c r="AG29" i="3"/>
  <c r="AH29" i="3"/>
  <c r="AI29" i="3"/>
  <c r="AJ29" i="3"/>
  <c r="B29" i="3"/>
  <c r="J29" i="3"/>
  <c r="G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8" i="3"/>
  <c r="U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D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BF85" i="5"/>
  <c r="BF437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2" i="3"/>
  <c r="CS233" i="3"/>
  <c r="CS250" i="3"/>
  <c r="CT257" i="3"/>
  <c r="CS264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2" i="3"/>
  <c r="L822" i="3"/>
  <c r="L823" i="3"/>
  <c r="M822" i="3"/>
  <c r="M823" i="3"/>
  <c r="N822" i="3"/>
  <c r="N823" i="3"/>
  <c r="DM44" i="5"/>
  <c r="Z823" i="3"/>
  <c r="AE110" i="3"/>
  <c r="AM822" i="3"/>
  <c r="DN830" i="3"/>
  <c r="CB830" i="3"/>
  <c r="DN839" i="3"/>
  <c r="CB839" i="3"/>
  <c r="DN849" i="3"/>
  <c r="AR822" i="3"/>
  <c r="DN52" i="6"/>
  <c r="AU822" i="3"/>
  <c r="AU823" i="3"/>
  <c r="AV822" i="3"/>
  <c r="AV823" i="3"/>
  <c r="AW822" i="3"/>
  <c r="DN831" i="3"/>
  <c r="CB831" i="3"/>
  <c r="DN834" i="3"/>
  <c r="CB834" i="3"/>
  <c r="AY823" i="3"/>
  <c r="AZ822" i="3"/>
  <c r="AZ823" i="3"/>
  <c r="DN70" i="6"/>
  <c r="CB70" i="6"/>
  <c r="BA822" i="3"/>
  <c r="DN453" i="3"/>
  <c r="CB453" i="3"/>
  <c r="DN891" i="3"/>
  <c r="CB891" i="3"/>
  <c r="BD828" i="3"/>
  <c r="BD824" i="3"/>
  <c r="BD825" i="3"/>
  <c r="BD826" i="3"/>
  <c r="BD827" i="3"/>
  <c r="BD889" i="3"/>
  <c r="BD890" i="3"/>
  <c r="BD891" i="3"/>
  <c r="BD892" i="3"/>
  <c r="BD894" i="3"/>
  <c r="BD18" i="3"/>
  <c r="BE889" i="3"/>
  <c r="BE890" i="3"/>
  <c r="BE891" i="3"/>
  <c r="BE892" i="3"/>
  <c r="BE894" i="3"/>
  <c r="BF825" i="3"/>
  <c r="BF889" i="3"/>
  <c r="BF890" i="3"/>
  <c r="BF891" i="3"/>
  <c r="BF892" i="3"/>
  <c r="BF894" i="3"/>
  <c r="BG828" i="3"/>
  <c r="BG890" i="3"/>
  <c r="BG892" i="3"/>
  <c r="BG894" i="3"/>
  <c r="BG18" i="3"/>
  <c r="DO835" i="3"/>
  <c r="BI822" i="3"/>
  <c r="BI825" i="3"/>
  <c r="BI824" i="3"/>
  <c r="DO44" i="5"/>
  <c r="BI890" i="3"/>
  <c r="BI892" i="3"/>
  <c r="BI894" i="3"/>
  <c r="BJ823" i="3"/>
  <c r="BJ828" i="3"/>
  <c r="BJ890" i="3"/>
  <c r="BJ892" i="3"/>
  <c r="BJ894" i="3"/>
  <c r="BK889" i="3"/>
  <c r="BK890" i="3"/>
  <c r="BK891" i="3"/>
  <c r="BK892" i="3"/>
  <c r="BK894" i="3"/>
  <c r="BL827" i="3"/>
  <c r="BL826" i="3"/>
  <c r="DO30" i="5"/>
  <c r="BL889" i="3"/>
  <c r="BL890" i="3"/>
  <c r="BL891" i="3"/>
  <c r="BL894" i="3"/>
  <c r="BM826" i="3"/>
  <c r="BM827" i="3"/>
  <c r="BM828" i="3"/>
  <c r="BM889" i="3"/>
  <c r="BM890" i="3"/>
  <c r="BM891" i="3"/>
  <c r="BM892" i="3"/>
  <c r="BM894" i="3"/>
  <c r="BM18" i="3"/>
  <c r="BN828" i="3"/>
  <c r="BN667" i="3"/>
  <c r="BN889" i="3"/>
  <c r="BN670" i="3"/>
  <c r="BN890" i="3"/>
  <c r="BN673" i="3"/>
  <c r="BN891" i="3"/>
  <c r="BN676" i="3"/>
  <c r="BN892" i="3"/>
  <c r="BN894" i="3"/>
  <c r="BO824" i="3"/>
  <c r="BO825" i="3"/>
  <c r="BO827" i="3"/>
  <c r="BO828" i="3"/>
  <c r="BO667" i="3"/>
  <c r="BO889" i="3"/>
  <c r="BO670" i="3"/>
  <c r="BO890" i="3"/>
  <c r="BO673" i="3"/>
  <c r="BO891" i="3"/>
  <c r="BO676" i="3"/>
  <c r="BO892" i="3"/>
  <c r="BO894" i="3"/>
  <c r="BO18" i="3"/>
  <c r="BP824" i="3"/>
  <c r="BP825" i="3"/>
  <c r="BP828" i="3"/>
  <c r="BP667" i="3"/>
  <c r="BP889" i="3"/>
  <c r="BP670" i="3"/>
  <c r="BP890" i="3"/>
  <c r="BP673" i="3"/>
  <c r="BP891" i="3"/>
  <c r="BP676" i="3"/>
  <c r="BP892" i="3"/>
  <c r="BP894" i="3"/>
  <c r="BQ824" i="3"/>
  <c r="BQ825" i="3"/>
  <c r="BQ826" i="3"/>
  <c r="BQ827" i="3"/>
  <c r="BQ828" i="3"/>
  <c r="BQ667" i="3"/>
  <c r="BQ889" i="3"/>
  <c r="BQ670" i="3"/>
  <c r="BQ890" i="3"/>
  <c r="BQ673" i="3"/>
  <c r="BQ891" i="3"/>
  <c r="BQ676" i="3"/>
  <c r="BQ892" i="3"/>
  <c r="BQ894" i="3"/>
  <c r="BQ18" i="3"/>
  <c r="BR824" i="3"/>
  <c r="BR825" i="3"/>
  <c r="BR667" i="3"/>
  <c r="BR889" i="3"/>
  <c r="BR670" i="3"/>
  <c r="BR890" i="3"/>
  <c r="BR673" i="3"/>
  <c r="BR891" i="3"/>
  <c r="BR676" i="3"/>
  <c r="BR892" i="3"/>
  <c r="BR894" i="3"/>
  <c r="BR18" i="3"/>
  <c r="BS824" i="3"/>
  <c r="BS825" i="3"/>
  <c r="BS826" i="3"/>
  <c r="BS828" i="3"/>
  <c r="BS667" i="3"/>
  <c r="BS889" i="3"/>
  <c r="BS670" i="3"/>
  <c r="BS890" i="3"/>
  <c r="BS673" i="3"/>
  <c r="BS891" i="3"/>
  <c r="BS676" i="3"/>
  <c r="BS892" i="3"/>
  <c r="BS894" i="3"/>
  <c r="BS18" i="3"/>
  <c r="BT826" i="3"/>
  <c r="BT667" i="3"/>
  <c r="BT889" i="3"/>
  <c r="BT670" i="3"/>
  <c r="BT890" i="3"/>
  <c r="BT673" i="3"/>
  <c r="BT891" i="3"/>
  <c r="BT676" i="3"/>
  <c r="BT892" i="3"/>
  <c r="BT894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D29" i="3"/>
  <c r="F29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I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G34" i="3"/>
  <c r="G36" i="3"/>
  <c r="G37" i="3"/>
  <c r="G38" i="3"/>
  <c r="G39" i="3"/>
  <c r="G40" i="3"/>
  <c r="G41" i="3"/>
  <c r="H34" i="3"/>
  <c r="H35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41" i="3"/>
  <c r="BE34" i="3"/>
  <c r="BE35" i="3"/>
  <c r="BE37" i="3"/>
  <c r="BE41" i="3"/>
  <c r="BF34" i="3"/>
  <c r="BF37" i="3"/>
  <c r="BF39" i="3"/>
  <c r="BF40" i="3"/>
  <c r="BF41" i="3"/>
  <c r="BG34" i="3"/>
  <c r="BG35" i="3"/>
  <c r="BG37" i="3"/>
  <c r="BG41" i="3"/>
  <c r="BH34" i="3"/>
  <c r="BH35" i="3"/>
  <c r="BH37" i="3"/>
  <c r="BH39" i="3"/>
  <c r="BH41" i="3"/>
  <c r="BI34" i="3"/>
  <c r="BI35" i="3"/>
  <c r="BI37" i="3"/>
  <c r="BI40" i="3"/>
  <c r="BI41" i="3"/>
  <c r="BJ34" i="3"/>
  <c r="BJ37" i="3"/>
  <c r="BJ41" i="3"/>
  <c r="BK34" i="3"/>
  <c r="BK35" i="3"/>
  <c r="BK37" i="3"/>
  <c r="BK39" i="3"/>
  <c r="BK40" i="3"/>
  <c r="BK41" i="3"/>
  <c r="BL34" i="3"/>
  <c r="BL37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1" i="3"/>
  <c r="BW1015" i="3"/>
  <c r="BW1016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I190" i="3"/>
  <c r="B190" i="3"/>
  <c r="H190" i="3"/>
  <c r="K51" i="3"/>
  <c r="K190" i="3"/>
  <c r="O51" i="3"/>
  <c r="O190" i="3"/>
  <c r="P51" i="3"/>
  <c r="P190" i="3"/>
  <c r="R51" i="3"/>
  <c r="R190" i="3"/>
  <c r="DL190" i="3"/>
  <c r="BZ190" i="3"/>
  <c r="L51" i="3"/>
  <c r="M51" i="3"/>
  <c r="N51" i="3"/>
  <c r="Q51" i="3"/>
  <c r="T51" i="3"/>
  <c r="T190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AW190" i="3"/>
  <c r="AL190" i="3"/>
  <c r="AN190" i="3"/>
  <c r="AR190" i="3"/>
  <c r="AS190" i="3"/>
  <c r="BA51" i="3"/>
  <c r="BA190" i="3"/>
  <c r="BB51" i="3"/>
  <c r="BB190" i="3"/>
  <c r="CD190" i="3"/>
  <c r="AX51" i="3"/>
  <c r="AY51" i="3"/>
  <c r="AZ51" i="3"/>
  <c r="BH51" i="3"/>
  <c r="BI51" i="3"/>
  <c r="BJ51" i="3"/>
  <c r="BJ190" i="3"/>
  <c r="BK51" i="3"/>
  <c r="BM51" i="3"/>
  <c r="BM190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Y190" i="3"/>
  <c r="BZ51" i="3"/>
  <c r="CA51" i="3"/>
  <c r="CB51" i="3"/>
  <c r="CC51" i="3"/>
  <c r="B52" i="3"/>
  <c r="B201" i="3"/>
  <c r="T52" i="3"/>
  <c r="T201" i="3"/>
  <c r="AA52" i="3"/>
  <c r="AA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H52" i="3"/>
  <c r="H201" i="3"/>
  <c r="I52" i="3"/>
  <c r="I201" i="3"/>
  <c r="K52" i="3"/>
  <c r="K201" i="3"/>
  <c r="O52" i="3"/>
  <c r="P52" i="3"/>
  <c r="Q52" i="3"/>
  <c r="R52" i="3"/>
  <c r="AL52" i="3"/>
  <c r="AL201" i="3"/>
  <c r="AN52" i="3"/>
  <c r="AN201" i="3"/>
  <c r="AR52" i="3"/>
  <c r="AR201" i="3"/>
  <c r="AS52" i="3"/>
  <c r="AS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J52" i="3"/>
  <c r="BK52" i="3"/>
  <c r="BK201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4" i="3"/>
  <c r="M55" i="3"/>
  <c r="N55" i="3"/>
  <c r="O55" i="3"/>
  <c r="P55" i="3"/>
  <c r="P214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4" i="3"/>
  <c r="AY55" i="3"/>
  <c r="AZ55" i="3"/>
  <c r="BA55" i="3"/>
  <c r="BB55" i="3"/>
  <c r="BB214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M93" i="3"/>
  <c r="BN93" i="3"/>
  <c r="BO93" i="3"/>
  <c r="BP93" i="3"/>
  <c r="BQ93" i="3"/>
  <c r="BR93" i="3"/>
  <c r="BS93" i="3"/>
  <c r="BT93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K190" i="3"/>
  <c r="BT190" i="3"/>
  <c r="AA190" i="3"/>
  <c r="AC190" i="3"/>
  <c r="AD190" i="3"/>
  <c r="AJ190" i="3"/>
  <c r="CM190" i="3"/>
  <c r="CE190" i="3"/>
  <c r="BV190" i="3"/>
  <c r="BW190" i="3"/>
  <c r="BX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J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H214" i="3"/>
  <c r="I214" i="3"/>
  <c r="M214" i="3"/>
  <c r="Q214" i="3"/>
  <c r="AC214" i="3"/>
  <c r="AD214" i="3"/>
  <c r="AG214" i="3"/>
  <c r="AH214" i="3"/>
  <c r="AL214" i="3"/>
  <c r="AU214" i="3"/>
  <c r="AY214" i="3"/>
  <c r="BK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N339" i="3"/>
  <c r="CB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H431" i="3"/>
  <c r="I431" i="3"/>
  <c r="K431" i="3"/>
  <c r="O431" i="3"/>
  <c r="P431" i="3"/>
  <c r="R431" i="3"/>
  <c r="T431" i="3"/>
  <c r="AA431" i="3"/>
  <c r="AC431" i="3"/>
  <c r="AD431" i="3"/>
  <c r="AJ431" i="3"/>
  <c r="AL431" i="3"/>
  <c r="AN431" i="3"/>
  <c r="AR431" i="3"/>
  <c r="AS431" i="3"/>
  <c r="AW431" i="3"/>
  <c r="BA431" i="3"/>
  <c r="BB431" i="3"/>
  <c r="BJ431" i="3"/>
  <c r="BK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H441" i="3"/>
  <c r="I441" i="3"/>
  <c r="K441" i="3"/>
  <c r="O441" i="3"/>
  <c r="P441" i="3"/>
  <c r="Q441" i="3"/>
  <c r="R441" i="3"/>
  <c r="T441" i="3"/>
  <c r="AA441" i="3"/>
  <c r="AC441" i="3"/>
  <c r="AD441" i="3"/>
  <c r="AE441" i="3"/>
  <c r="AF441" i="3"/>
  <c r="AG441" i="3"/>
  <c r="AH441" i="3"/>
  <c r="AI441" i="3"/>
  <c r="AJ441" i="3"/>
  <c r="AL441" i="3"/>
  <c r="AN441" i="3"/>
  <c r="AR441" i="3"/>
  <c r="AS441" i="3"/>
  <c r="AU441" i="3"/>
  <c r="AV441" i="3"/>
  <c r="AW441" i="3"/>
  <c r="AX441" i="3"/>
  <c r="AY441" i="3"/>
  <c r="AZ441" i="3"/>
  <c r="BA441" i="3"/>
  <c r="BB441" i="3"/>
  <c r="BJ441" i="3"/>
  <c r="BK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N649" i="3"/>
  <c r="CB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M655" i="3"/>
  <c r="CA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A842" i="3"/>
  <c r="A843" i="3"/>
  <c r="DL843" i="3"/>
  <c r="BZ843" i="3"/>
  <c r="A844" i="3"/>
  <c r="DL844" i="3"/>
  <c r="BZ844" i="3"/>
  <c r="DN844" i="3"/>
  <c r="CB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CB849" i="3"/>
  <c r="DO849" i="3"/>
  <c r="CC849" i="3"/>
  <c r="A851" i="3"/>
  <c r="A852" i="3"/>
  <c r="A854" i="3"/>
  <c r="A855" i="3"/>
  <c r="DM855" i="3"/>
  <c r="CA855" i="3"/>
  <c r="A856" i="3"/>
  <c r="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A890" i="3"/>
  <c r="DN890" i="3"/>
  <c r="CB890" i="3"/>
  <c r="A891" i="3"/>
  <c r="A892" i="3"/>
  <c r="DN892" i="3"/>
  <c r="CB892" i="3"/>
  <c r="A893" i="3"/>
  <c r="DL893" i="3"/>
  <c r="BZ893" i="3"/>
  <c r="A894" i="3"/>
  <c r="DL894" i="3"/>
  <c r="BZ894" i="3"/>
  <c r="A896" i="3"/>
  <c r="DN896" i="3"/>
  <c r="CB896" i="3"/>
  <c r="A897" i="3"/>
  <c r="DN897" i="3"/>
  <c r="CB897" i="3"/>
  <c r="A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21" i="3"/>
  <c r="BV1021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1" i="7"/>
  <c r="A1169" i="7"/>
  <c r="C219" i="7"/>
  <c r="D219" i="7"/>
  <c r="E219" i="7"/>
  <c r="F219" i="7"/>
  <c r="C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C334" i="7"/>
  <c r="E334" i="7"/>
  <c r="C336" i="7"/>
  <c r="E336" i="7"/>
  <c r="C338" i="7"/>
  <c r="E338" i="7"/>
  <c r="C341" i="7"/>
  <c r="D341" i="7"/>
  <c r="E341" i="7"/>
  <c r="F341" i="7"/>
  <c r="C344" i="7"/>
  <c r="E344" i="7"/>
  <c r="F344" i="7"/>
  <c r="E346" i="7"/>
  <c r="F346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C497" i="7"/>
  <c r="E497" i="7"/>
  <c r="C499" i="7"/>
  <c r="C510" i="7"/>
  <c r="C522" i="7"/>
  <c r="C523" i="7"/>
  <c r="C593" i="7"/>
  <c r="D593" i="7"/>
  <c r="E593" i="7"/>
  <c r="F593" i="7"/>
  <c r="C595" i="7"/>
  <c r="C596" i="7"/>
  <c r="C614" i="7"/>
  <c r="C620" i="7"/>
  <c r="E620" i="7"/>
  <c r="F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F648" i="7"/>
  <c r="A1163" i="7"/>
  <c r="C650" i="7"/>
  <c r="D650" i="7"/>
  <c r="E650" i="7"/>
  <c r="F650" i="7"/>
  <c r="F654" i="7"/>
  <c r="C656" i="7"/>
  <c r="D656" i="7"/>
  <c r="E656" i="7"/>
  <c r="F656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K712" i="7"/>
  <c r="H712" i="7"/>
  <c r="I712" i="7"/>
  <c r="C713" i="7"/>
  <c r="D713" i="7"/>
  <c r="E713" i="7"/>
  <c r="F713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J718" i="7"/>
  <c r="F718" i="7"/>
  <c r="K718" i="7"/>
  <c r="H718" i="7"/>
  <c r="I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E726" i="7"/>
  <c r="J726" i="7"/>
  <c r="F726" i="7"/>
  <c r="K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K763" i="7"/>
  <c r="H763" i="7"/>
  <c r="I763" i="7"/>
  <c r="C764" i="7"/>
  <c r="D764" i="7"/>
  <c r="E764" i="7"/>
  <c r="J764" i="7"/>
  <c r="F764" i="7"/>
  <c r="K764" i="7"/>
  <c r="H764" i="7"/>
  <c r="I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F1068" i="7"/>
  <c r="E1102" i="7"/>
  <c r="H1030" i="7"/>
  <c r="H1036" i="7"/>
  <c r="F1102" i="7"/>
  <c r="J1030" i="7"/>
  <c r="J1036" i="7"/>
  <c r="C1037" i="7"/>
  <c r="H1037" i="7"/>
  <c r="J1037" i="7"/>
  <c r="C1042" i="7"/>
  <c r="E1042" i="7"/>
  <c r="H1042" i="7"/>
  <c r="J1042" i="7"/>
  <c r="I1102" i="7"/>
  <c r="J1102" i="7"/>
  <c r="K1102" i="7"/>
  <c r="C1106" i="7"/>
  <c r="D1106" i="7"/>
  <c r="F1106" i="7"/>
  <c r="M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E812" i="7"/>
  <c r="D1016" i="7"/>
  <c r="K138" i="7"/>
  <c r="C1162" i="7"/>
  <c r="E1012" i="7"/>
  <c r="O701" i="7"/>
  <c r="O898" i="7"/>
  <c r="DE241" i="3"/>
  <c r="CX241" i="3"/>
  <c r="DC230" i="3"/>
  <c r="BX214" i="3"/>
  <c r="BY214" i="3"/>
  <c r="K166" i="7"/>
  <c r="A1180" i="7"/>
  <c r="A1178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BV1011" i="3"/>
  <c r="BV1016" i="3"/>
  <c r="BV1017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5" i="7"/>
  <c r="F1016" i="7"/>
  <c r="I205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90" i="3"/>
  <c r="BZ690" i="3"/>
  <c r="DM633" i="3"/>
  <c r="DL633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DM896" i="3"/>
  <c r="CA896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38" i="3"/>
  <c r="DD834" i="3"/>
  <c r="DM834" i="3"/>
  <c r="CA834" i="3"/>
  <c r="DE737" i="3"/>
  <c r="DA732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23" i="3"/>
  <c r="DO308" i="4"/>
  <c r="CC308" i="4"/>
  <c r="BJ29" i="3"/>
  <c r="DO981" i="3"/>
  <c r="CC981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91" i="3"/>
  <c r="DO313" i="3"/>
  <c r="CC313" i="3"/>
  <c r="DO857" i="3"/>
  <c r="CC857" i="3"/>
  <c r="DO77" i="3"/>
  <c r="CC77" i="3"/>
  <c r="DO838" i="3"/>
  <c r="CC838" i="3"/>
  <c r="DO285" i="3"/>
  <c r="CC285" i="3"/>
  <c r="DO230" i="3"/>
  <c r="CC230" i="3"/>
  <c r="DN69" i="3"/>
  <c r="CB69" i="3"/>
  <c r="DN83" i="3"/>
  <c r="CB83" i="3"/>
  <c r="DN364" i="3"/>
  <c r="CB364" i="3"/>
  <c r="DN848" i="3"/>
  <c r="CB848" i="3"/>
  <c r="DN381" i="3"/>
  <c r="CB381" i="3"/>
  <c r="DN323" i="3"/>
  <c r="CB323" i="3"/>
  <c r="DN343" i="3"/>
  <c r="CB343" i="3"/>
  <c r="DN455" i="3"/>
  <c r="CB4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CW843" i="3"/>
  <c r="DI838" i="3"/>
  <c r="CW834" i="3"/>
  <c r="DU797" i="3"/>
  <c r="DW797" i="3"/>
  <c r="DD737" i="3"/>
  <c r="DM737" i="3"/>
  <c r="CA737" i="3"/>
  <c r="CZ732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BJ826" i="3"/>
  <c r="DO243" i="3"/>
  <c r="CC243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W795" i="3"/>
  <c r="DW803" i="3"/>
  <c r="DU795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DO333" i="3"/>
  <c r="CC333" i="3"/>
  <c r="BG824" i="3"/>
  <c r="BG825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A214" i="3"/>
  <c r="AW214" i="3"/>
  <c r="AS214" i="3"/>
  <c r="AJ214" i="3"/>
  <c r="AF214" i="3"/>
  <c r="T214" i="3"/>
  <c r="O214" i="3"/>
  <c r="K214" i="3"/>
  <c r="AA214" i="3"/>
  <c r="AE214" i="3"/>
  <c r="AI214" i="3"/>
  <c r="DM214" i="3"/>
  <c r="CA214" i="3"/>
  <c r="B214" i="3"/>
  <c r="N214" i="3"/>
  <c r="R214" i="3"/>
  <c r="AN214" i="3"/>
  <c r="AR214" i="3"/>
  <c r="AV214" i="3"/>
  <c r="AZ214" i="3"/>
  <c r="DN214" i="3"/>
  <c r="CB214" i="3"/>
  <c r="CT214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91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DJ695" i="3"/>
  <c r="DF695" i="3"/>
  <c r="DB695" i="3"/>
  <c r="DK632" i="3"/>
  <c r="DG632" i="3"/>
  <c r="DC632" i="3"/>
  <c r="CY632" i="3"/>
  <c r="DK629" i="3"/>
  <c r="DG629" i="3"/>
  <c r="DC629" i="3"/>
  <c r="CY629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AJ22" i="3"/>
  <c r="AJ27" i="3"/>
  <c r="AJ20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L22" i="3"/>
  <c r="L23" i="3"/>
  <c r="L26" i="3"/>
  <c r="L20" i="3"/>
  <c r="BV827" i="3"/>
  <c r="BV826" i="3"/>
  <c r="BV174" i="3"/>
  <c r="BV146" i="3"/>
  <c r="BT18" i="3"/>
  <c r="BK18" i="3"/>
  <c r="DO834" i="3"/>
  <c r="CC834" i="3"/>
  <c r="DO257" i="3"/>
  <c r="CC257" i="3"/>
  <c r="AZ91" i="3"/>
  <c r="DN838" i="3"/>
  <c r="CB838" i="3"/>
  <c r="DN285" i="3"/>
  <c r="CB285" i="3"/>
  <c r="AH174" i="3"/>
  <c r="BG22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H21" i="3"/>
  <c r="AH22" i="3"/>
  <c r="AH28" i="3"/>
  <c r="AH20" i="3"/>
  <c r="AF22" i="3"/>
  <c r="AD28" i="3"/>
  <c r="AB22" i="3"/>
  <c r="Z26" i="3"/>
  <c r="Z27" i="3"/>
  <c r="Z20" i="3"/>
  <c r="X22" i="3"/>
  <c r="X21" i="3"/>
  <c r="W23" i="3"/>
  <c r="T22" i="3"/>
  <c r="T21" i="3"/>
  <c r="R26" i="3"/>
  <c r="R23" i="3"/>
  <c r="M23" i="3"/>
  <c r="K28" i="3"/>
  <c r="I22" i="3"/>
  <c r="E22" i="3"/>
  <c r="C22" i="3"/>
  <c r="BW826" i="3"/>
  <c r="BG826" i="3"/>
  <c r="BG827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I26" i="3"/>
  <c r="AE26" i="3"/>
  <c r="Y22" i="3"/>
  <c r="Y21" i="3"/>
  <c r="X23" i="3"/>
  <c r="U22" i="3"/>
  <c r="U21" i="3"/>
  <c r="T23" i="3"/>
  <c r="O28" i="3"/>
  <c r="O21" i="3"/>
  <c r="N22" i="3"/>
  <c r="J27" i="3"/>
  <c r="I23" i="3"/>
  <c r="H27" i="3"/>
  <c r="H21" i="3"/>
  <c r="H26" i="3"/>
  <c r="H28" i="3"/>
  <c r="F27" i="3"/>
  <c r="E23" i="3"/>
  <c r="D27" i="3"/>
  <c r="BP826" i="3"/>
  <c r="BN18" i="3"/>
  <c r="BE827" i="3"/>
  <c r="BE826" i="3"/>
  <c r="AX822" i="3"/>
  <c r="AF26" i="3"/>
  <c r="Y27" i="3"/>
  <c r="X27" i="3"/>
  <c r="W27" i="3"/>
  <c r="V27" i="3"/>
  <c r="R27" i="3"/>
  <c r="Q27" i="3"/>
  <c r="P28" i="3"/>
  <c r="O26" i="3"/>
  <c r="BT828" i="3"/>
  <c r="BP823" i="3"/>
  <c r="BI18" i="3"/>
  <c r="BE18" i="3"/>
  <c r="AG22" i="3"/>
  <c r="AF23" i="3"/>
  <c r="AD27" i="3"/>
  <c r="AD26" i="3"/>
  <c r="AD21" i="3"/>
  <c r="AD22" i="3"/>
  <c r="AD20" i="3"/>
  <c r="Q23" i="3"/>
  <c r="P26" i="3"/>
  <c r="P22" i="3"/>
  <c r="M29" i="3"/>
  <c r="M27" i="3"/>
  <c r="M22" i="3"/>
  <c r="M26" i="3"/>
  <c r="M20" i="3"/>
  <c r="K29" i="3"/>
  <c r="K27" i="3"/>
  <c r="K26" i="3"/>
  <c r="K21" i="3"/>
  <c r="J28" i="3"/>
  <c r="J21" i="3"/>
  <c r="I26" i="3"/>
  <c r="I21" i="3"/>
  <c r="F28" i="3"/>
  <c r="D28" i="3"/>
  <c r="BY15" i="3"/>
  <c r="BJ18" i="3"/>
  <c r="BK828" i="3"/>
  <c r="BI828" i="3"/>
  <c r="DN180" i="3"/>
  <c r="CB180" i="3"/>
  <c r="BF18" i="3"/>
  <c r="BF828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E1022" i="7"/>
  <c r="F1022" i="7"/>
  <c r="F214" i="7"/>
  <c r="E214" i="7"/>
  <c r="BX827" i="3"/>
  <c r="BX826" i="3"/>
  <c r="BY118" i="3"/>
  <c r="BW118" i="3"/>
  <c r="BY851" i="3"/>
  <c r="BX828" i="3"/>
  <c r="BX1013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67" i="3"/>
  <c r="CB167" i="3"/>
  <c r="BB822" i="3"/>
  <c r="BB118" i="3"/>
  <c r="DL45" i="5"/>
  <c r="BZ45" i="5"/>
  <c r="DK120" i="4"/>
  <c r="DO327" i="4"/>
  <c r="CC327" i="4"/>
  <c r="DN924" i="3"/>
  <c r="CB924" i="3"/>
  <c r="DL911" i="3"/>
  <c r="BZ911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BI826" i="3"/>
  <c r="BI827" i="3"/>
  <c r="BQ91" i="3"/>
  <c r="BI91" i="3"/>
  <c r="BS91" i="3"/>
  <c r="BT91" i="3"/>
  <c r="DO91" i="3"/>
  <c r="CC91" i="3"/>
  <c r="BJ146" i="3"/>
  <c r="U27" i="3"/>
  <c r="DI249" i="4"/>
  <c r="DL84" i="5"/>
  <c r="BZ84" i="5"/>
  <c r="DN300" i="4"/>
  <c r="CB300" i="4"/>
  <c r="AV23" i="3"/>
  <c r="AV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DO932" i="3"/>
  <c r="CC932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BY146" i="3"/>
  <c r="AT1004" i="3"/>
  <c r="BR31" i="3"/>
  <c r="DL243" i="3"/>
  <c r="BZ243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9" i="3"/>
  <c r="BZ309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8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Y22" i="3"/>
  <c r="DN904" i="3"/>
  <c r="CB904" i="3"/>
  <c r="BN20" i="3"/>
  <c r="F1004" i="3"/>
  <c r="F31" i="3"/>
  <c r="N31" i="3"/>
  <c r="AE31" i="3"/>
  <c r="AT31" i="3"/>
  <c r="BB31" i="3"/>
  <c r="BB20" i="3"/>
  <c r="BB43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CW91" i="3"/>
  <c r="BJ31" i="3"/>
  <c r="DG153" i="4"/>
  <c r="DF300" i="4"/>
  <c r="AW31" i="3"/>
  <c r="BN146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BY2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200" i="3"/>
  <c r="CA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40" i="3"/>
  <c r="CB640" i="3"/>
  <c r="DN139" i="3"/>
  <c r="CB139" i="3"/>
  <c r="CU243" i="3"/>
  <c r="CY243" i="3"/>
  <c r="DC243" i="3"/>
  <c r="DG243" i="3"/>
  <c r="DK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21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BR42" i="3"/>
  <c r="BX28" i="3"/>
  <c r="BX27" i="3"/>
  <c r="BX20" i="3"/>
  <c r="D31" i="3"/>
  <c r="L31" i="3"/>
  <c r="U31" i="3"/>
  <c r="AR31" i="3"/>
  <c r="AZ31" i="3"/>
  <c r="BI31" i="3"/>
  <c r="BQ31" i="3"/>
  <c r="DF138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U803" i="3"/>
  <c r="BL18" i="3"/>
  <c r="E20" i="3"/>
  <c r="DI929" i="3"/>
  <c r="AW21" i="3"/>
  <c r="BP1004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P31" i="3"/>
  <c r="BH31" i="3"/>
  <c r="DI166" i="3"/>
  <c r="DJ166" i="3"/>
  <c r="CY166" i="3"/>
  <c r="BQ1004" i="3"/>
  <c r="DN349" i="3"/>
  <c r="CB34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BG20" i="3"/>
  <c r="BM20" i="3"/>
  <c r="BM43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896" i="3"/>
  <c r="BZ896" i="3"/>
  <c r="DL319" i="3"/>
  <c r="BZ319" i="3"/>
  <c r="DL349" i="3"/>
  <c r="BZ349" i="3"/>
  <c r="DN832" i="3"/>
  <c r="CB832" i="3"/>
  <c r="AX26" i="3"/>
  <c r="AX20" i="3"/>
  <c r="DN972" i="3"/>
  <c r="CB972" i="3"/>
  <c r="DO153" i="4"/>
  <c r="CC153" i="4"/>
  <c r="DM309" i="3"/>
  <c r="CA309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AB91" i="3"/>
  <c r="DM91" i="3"/>
  <c r="CA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AI43" i="3"/>
  <c r="BH28" i="3"/>
  <c r="K31" i="3"/>
  <c r="CM138" i="3"/>
  <c r="CR138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DN642" i="3"/>
  <c r="CB642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BI20" i="3"/>
  <c r="DO22" i="3"/>
  <c r="CC22" i="3"/>
  <c r="BI1004" i="3"/>
  <c r="DO904" i="3"/>
  <c r="CC904" i="3"/>
  <c r="BN31" i="3"/>
  <c r="I31" i="3"/>
  <c r="E146" i="7"/>
  <c r="H31" i="3"/>
  <c r="AH31" i="3"/>
  <c r="M661" i="7"/>
  <c r="M856" i="7"/>
  <c r="C1164" i="7"/>
  <c r="I190" i="7"/>
  <c r="F91" i="7"/>
  <c r="DL898" i="3"/>
  <c r="BZ898" i="3"/>
  <c r="F1167" i="7"/>
  <c r="DO714" i="3"/>
  <c r="CC71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3" i="3"/>
  <c r="BG1004" i="3"/>
  <c r="DO946" i="3"/>
  <c r="CC946" i="3"/>
  <c r="AF31" i="3"/>
  <c r="AF43" i="3"/>
  <c r="AP31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AZ43" i="3"/>
  <c r="DO300" i="4"/>
  <c r="CC300" i="4"/>
  <c r="BF28" i="3"/>
  <c r="BP20" i="3"/>
  <c r="BP42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S31" i="3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R43" i="3"/>
  <c r="DD932" i="3"/>
  <c r="DE932" i="3"/>
  <c r="DJ932" i="3"/>
  <c r="CX932" i="3"/>
  <c r="CZ932" i="3"/>
  <c r="DI932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J214" i="7"/>
  <c r="P437" i="7"/>
  <c r="P851" i="7"/>
  <c r="BO43" i="3"/>
  <c r="BO42" i="3"/>
  <c r="X42" i="3"/>
  <c r="O43" i="3"/>
  <c r="O42" i="3"/>
  <c r="J42" i="3"/>
  <c r="J43" i="3"/>
  <c r="I42" i="3"/>
  <c r="I43" i="3"/>
  <c r="AX43" i="3"/>
  <c r="AX42" i="3"/>
  <c r="BH42" i="3"/>
  <c r="BH43" i="3"/>
  <c r="E42" i="3"/>
  <c r="BB42" i="3"/>
  <c r="W42" i="3"/>
  <c r="BT42" i="3"/>
  <c r="BT43" i="3"/>
  <c r="AU42" i="3"/>
  <c r="AU43" i="3"/>
  <c r="Y43" i="3"/>
  <c r="Y42" i="3"/>
  <c r="AC42" i="3"/>
  <c r="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N445" i="3"/>
  <c r="CB445" i="3"/>
  <c r="DO963" i="3"/>
  <c r="CC963" i="3"/>
  <c r="DO445" i="3"/>
  <c r="CC445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M437" i="3"/>
  <c r="CA437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2" i="3"/>
  <c r="DO708" i="3"/>
  <c r="CC708" i="3"/>
  <c r="AS43" i="3"/>
  <c r="AS42" i="3"/>
  <c r="DO21" i="3"/>
  <c r="CC21" i="3"/>
  <c r="DL841" i="3"/>
  <c r="BZ841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DL437" i="3"/>
  <c r="BZ437" i="3"/>
  <c r="DL755" i="3"/>
  <c r="BZ755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BI4" i="3"/>
  <c r="BI4" i="5"/>
  <c r="BI4" i="4"/>
  <c r="BI4" i="6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BQ42" i="3"/>
  <c r="BQ43" i="3"/>
  <c r="DN760" i="3"/>
  <c r="CB760" i="3"/>
  <c r="F1012" i="7"/>
  <c r="F1013" i="7"/>
  <c r="BA43" i="3"/>
  <c r="BA42" i="3"/>
  <c r="DM841" i="3"/>
  <c r="CA84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AN20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5" i="3"/>
  <c r="BZ445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DL749" i="3"/>
  <c r="BZ74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23" i="3"/>
  <c r="CB23" i="3"/>
  <c r="DN843" i="3"/>
  <c r="CB843" i="3"/>
  <c r="DL845" i="3"/>
  <c r="BZ845" i="3"/>
  <c r="DL842" i="3"/>
  <c r="BZ842" i="3"/>
  <c r="DO843" i="3"/>
  <c r="CC84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M924" i="3"/>
  <c r="CA924" i="3"/>
  <c r="AG23" i="3"/>
  <c r="BE23" i="3"/>
  <c r="P23" i="3"/>
  <c r="P1004" i="3"/>
  <c r="BW30" i="3"/>
  <c r="CW22" i="3"/>
  <c r="DF22" i="3"/>
  <c r="CZ22" i="3"/>
  <c r="DG22" i="3"/>
  <c r="DL708" i="3"/>
  <c r="BZ708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Q20" i="3"/>
  <c r="DL435" i="3"/>
  <c r="BZ435" i="3"/>
  <c r="DN708" i="3"/>
  <c r="CB708" i="3"/>
  <c r="DO749" i="3"/>
  <c r="CC749" i="3"/>
  <c r="U20" i="3"/>
  <c r="E1021" i="7"/>
  <c r="E1023" i="7"/>
  <c r="E1020" i="7"/>
  <c r="E1024" i="7"/>
  <c r="E1025" i="7"/>
  <c r="E1026" i="7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DN845" i="3"/>
  <c r="CB845" i="3"/>
  <c r="BJ43" i="3"/>
  <c r="BJ42" i="3"/>
  <c r="N437" i="7"/>
  <c r="N851" i="7"/>
  <c r="DL714" i="3"/>
  <c r="BZ714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D43" i="3"/>
  <c r="D42" i="3"/>
  <c r="AC823" i="3"/>
  <c r="AC11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N43" i="3"/>
  <c r="BN42" i="3"/>
  <c r="AY42" i="3"/>
  <c r="AY43" i="3"/>
  <c r="DO435" i="3"/>
  <c r="CC435" i="3"/>
  <c r="DN21" i="3"/>
  <c r="CB21" i="3"/>
  <c r="DJ22" i="3"/>
  <c r="CX22" i="3"/>
  <c r="CV22" i="3"/>
  <c r="BD31" i="3"/>
  <c r="DO32" i="3"/>
  <c r="CC32" i="3"/>
  <c r="DG29" i="3"/>
  <c r="DD2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DN743" i="3"/>
  <c r="CB74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DL35" i="3"/>
  <c r="BZ35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DL962" i="3"/>
  <c r="BZ962" i="3"/>
  <c r="DN967" i="3"/>
  <c r="CB967" i="3"/>
  <c r="DO975" i="3"/>
  <c r="CC975" i="3"/>
  <c r="T28" i="3"/>
  <c r="CG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DL967" i="3"/>
  <c r="BZ967" i="3"/>
  <c r="AN42" i="3"/>
  <c r="AN43" i="3"/>
  <c r="AM27" i="3"/>
  <c r="DN27" i="3"/>
  <c r="CB27" i="3"/>
  <c r="DN975" i="3"/>
  <c r="CB975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1004" i="3"/>
  <c r="AP28" i="3"/>
  <c r="AP20" i="3"/>
  <c r="DN979" i="3"/>
  <c r="CB979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DO977" i="3"/>
  <c r="CC977" i="3"/>
  <c r="C1004" i="3"/>
  <c r="C28" i="3"/>
  <c r="C20" i="3"/>
  <c r="DL979" i="3"/>
  <c r="BZ979" i="3"/>
  <c r="N30" i="7"/>
  <c r="DN851" i="3"/>
  <c r="CB851" i="3"/>
  <c r="DL973" i="3"/>
  <c r="BZ973" i="3"/>
  <c r="B26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AO20" i="3"/>
  <c r="AO1004" i="3"/>
  <c r="DN962" i="3"/>
  <c r="CB962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L966" i="3"/>
  <c r="BZ966" i="3"/>
  <c r="K1004" i="3"/>
  <c r="K20" i="3"/>
  <c r="DO973" i="3"/>
  <c r="CC973" i="3"/>
  <c r="Q42" i="3"/>
  <c r="Q43" i="3"/>
  <c r="DN973" i="3"/>
  <c r="CB973" i="3"/>
  <c r="DN26" i="3"/>
  <c r="CB26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B27" i="3"/>
  <c r="DL975" i="3"/>
  <c r="BZ975" i="3"/>
  <c r="DM851" i="3"/>
  <c r="CA851" i="3"/>
  <c r="DN963" i="3"/>
  <c r="CB963" i="3"/>
  <c r="AM1004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AA42" i="3"/>
  <c r="AG43" i="3"/>
  <c r="AG42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43" i="3"/>
  <c r="C42" i="3"/>
  <c r="AP43" i="3"/>
  <c r="AP42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T20" i="3"/>
  <c r="V21" i="3"/>
  <c r="BE20" i="3"/>
  <c r="AL20" i="3"/>
  <c r="B20" i="3"/>
  <c r="G21" i="3"/>
  <c r="DL24" i="3"/>
  <c r="BZ24" i="3"/>
  <c r="B43" i="3"/>
  <c r="DO26" i="3"/>
  <c r="CC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T42" i="3"/>
  <c r="BE42" i="3"/>
  <c r="BE43" i="3"/>
  <c r="BD1004" i="3"/>
  <c r="T34" i="3"/>
  <c r="V31" i="3"/>
  <c r="W34" i="3"/>
  <c r="W31" i="3"/>
  <c r="X31" i="3"/>
  <c r="W43" i="3"/>
  <c r="X43" i="3"/>
  <c r="O173" i="7"/>
  <c r="O827" i="7"/>
  <c r="O89" i="7"/>
  <c r="DR74" i="6"/>
  <c r="P39" i="7"/>
  <c r="DR85" i="5"/>
  <c r="O38" i="7"/>
  <c r="O29" i="7"/>
  <c r="M38" i="7"/>
  <c r="DP23" i="6"/>
  <c r="DP25" i="6"/>
  <c r="DP41" i="6"/>
  <c r="DP43" i="6"/>
  <c r="DP73" i="6"/>
  <c r="D1103" i="7"/>
  <c r="D1176" i="7"/>
  <c r="D1122" i="7"/>
  <c r="P173" i="7"/>
  <c r="P827" i="7"/>
  <c r="O144" i="7"/>
  <c r="O824" i="7"/>
  <c r="F18" i="7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Y511" i="3"/>
  <c r="DA511" i="3"/>
  <c r="CZ511" i="3"/>
  <c r="DK511" i="3"/>
  <c r="CU511" i="3"/>
  <c r="CW511" i="3"/>
  <c r="DB511" i="3"/>
  <c r="DD511" i="3"/>
  <c r="DE511" i="3"/>
  <c r="CX511" i="3"/>
  <c r="CV511" i="3"/>
  <c r="DG511" i="3"/>
  <c r="DO511" i="3"/>
  <c r="CC511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F239" i="3"/>
  <c r="CJ239" i="3"/>
  <c r="CN239" i="3"/>
  <c r="BW21" i="3"/>
  <c r="BX118" i="3"/>
  <c r="J111" i="7"/>
  <c r="J118" i="7"/>
  <c r="E110" i="7"/>
  <c r="O820" i="7"/>
  <c r="O90" i="7"/>
  <c r="O821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2" i="3"/>
  <c r="CA932" i="3"/>
  <c r="BW1021" i="3"/>
  <c r="BW1023" i="3"/>
  <c r="E118" i="7"/>
  <c r="BV1012" i="3"/>
  <c r="BV1013" i="3"/>
  <c r="BW1012" i="3"/>
  <c r="BW1013" i="3"/>
  <c r="BV1014" i="3"/>
  <c r="M144" i="7"/>
  <c r="M824" i="7"/>
  <c r="P90" i="7"/>
  <c r="P821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DM21" i="3"/>
  <c r="CA21" i="3"/>
  <c r="C1012" i="7"/>
  <c r="DL642" i="3"/>
  <c r="BZ642" i="3"/>
  <c r="E1004" i="3"/>
  <c r="E31" i="3"/>
  <c r="DL33" i="3"/>
  <c r="BZ33" i="3"/>
  <c r="DL31" i="3"/>
  <c r="BZ31" i="3"/>
  <c r="E43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CD812" i="3"/>
  <c r="CH812" i="3"/>
  <c r="CL812" i="3"/>
  <c r="CP812" i="3"/>
  <c r="CT812" i="3"/>
  <c r="CE812" i="3"/>
  <c r="CI812" i="3"/>
  <c r="CM812" i="3"/>
  <c r="P40" i="7"/>
  <c r="P29" i="7"/>
  <c r="K205" i="7"/>
  <c r="K214" i="7"/>
  <c r="N40" i="7"/>
  <c r="N664" i="7"/>
  <c r="N857" i="7"/>
  <c r="N36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D1115" i="7"/>
  <c r="J110" i="7"/>
  <c r="O661" i="7"/>
  <c r="O856" i="7"/>
  <c r="DQ85" i="5"/>
  <c r="DS46" i="5"/>
  <c r="DQ74" i="6"/>
  <c r="DS85" i="5"/>
  <c r="DQ46" i="5"/>
  <c r="DS45" i="5"/>
  <c r="BX1004" i="3"/>
  <c r="BX811" i="3"/>
  <c r="N3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26" i="7"/>
  <c r="M172" i="7"/>
  <c r="M826" i="7"/>
  <c r="P38" i="7"/>
  <c r="D1162" i="7"/>
  <c r="N39" i="7"/>
  <c r="P37" i="7"/>
  <c r="N38" i="7"/>
  <c r="C1103" i="7"/>
  <c r="C1133" i="7"/>
  <c r="C1159" i="7"/>
  <c r="BW42" i="3"/>
  <c r="BV42" i="3"/>
  <c r="BV811" i="3"/>
  <c r="BV43" i="3"/>
  <c r="D1012" i="7"/>
  <c r="D1013" i="7"/>
  <c r="D1144" i="7"/>
  <c r="D1114" i="7"/>
  <c r="H1148" i="7"/>
  <c r="C1171" i="7"/>
  <c r="C1110" i="7"/>
  <c r="C1122" i="7"/>
  <c r="C1128" i="7"/>
  <c r="I1185" i="7"/>
  <c r="D1192" i="7"/>
  <c r="I1158" i="7"/>
  <c r="I1157" i="7"/>
  <c r="D1134" i="7"/>
  <c r="D1183" i="7"/>
  <c r="I1153" i="7"/>
  <c r="D1181" i="7"/>
  <c r="I1111" i="7"/>
  <c r="I1110" i="7"/>
  <c r="I1119" i="7"/>
  <c r="I1125" i="7"/>
  <c r="I1145" i="7"/>
  <c r="D1180" i="7"/>
  <c r="I1127" i="7"/>
  <c r="I1109" i="7"/>
  <c r="I1120" i="7"/>
  <c r="I1147" i="7"/>
  <c r="D1124" i="7"/>
  <c r="D1110" i="7"/>
  <c r="D1116" i="7"/>
  <c r="D1191" i="7"/>
  <c r="D1135" i="7"/>
  <c r="D1175" i="7"/>
  <c r="D1169" i="7"/>
  <c r="D1178" i="7"/>
  <c r="D1170" i="7"/>
  <c r="D1173" i="7"/>
  <c r="D1120" i="7"/>
  <c r="I1143" i="7"/>
  <c r="D1151" i="7"/>
  <c r="D1184" i="7"/>
  <c r="D1125" i="7"/>
  <c r="D1189" i="7"/>
  <c r="I1160" i="7"/>
  <c r="D1182" i="7"/>
  <c r="BX15" i="3"/>
  <c r="BX852" i="3"/>
  <c r="BX851" i="3"/>
  <c r="BX14" i="3"/>
  <c r="O34" i="7"/>
  <c r="O18" i="7"/>
  <c r="BX1020" i="3"/>
  <c r="BX1024" i="3"/>
  <c r="BX1025" i="3"/>
  <c r="D1159" i="7"/>
  <c r="D1161" i="7"/>
  <c r="BW15" i="3"/>
  <c r="BW852" i="3"/>
  <c r="H1160" i="7"/>
  <c r="I1150" i="7"/>
  <c r="BW14" i="3"/>
  <c r="D1166" i="7"/>
  <c r="M1166" i="7"/>
  <c r="C1141" i="7"/>
  <c r="C1121" i="7"/>
  <c r="C1167" i="7"/>
  <c r="BV15" i="3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CO932" i="3"/>
  <c r="CG932" i="3"/>
  <c r="CI932" i="3"/>
  <c r="CN932" i="3"/>
  <c r="CF932" i="3"/>
  <c r="CQ932" i="3"/>
  <c r="CT932" i="3"/>
  <c r="CL932" i="3"/>
  <c r="BX1026" i="3"/>
  <c r="BX1030" i="3"/>
  <c r="BY22" i="3"/>
  <c r="F110" i="7"/>
  <c r="K110" i="7"/>
  <c r="K111" i="7"/>
  <c r="K118" i="7"/>
  <c r="BY23" i="3"/>
  <c r="BY20" i="3"/>
  <c r="BY43" i="3"/>
  <c r="BY1004" i="3"/>
  <c r="D1146" i="7"/>
  <c r="C1114" i="7"/>
  <c r="H1142" i="7"/>
  <c r="C1130" i="7"/>
  <c r="C1131" i="7"/>
  <c r="C1186" i="7"/>
  <c r="C1190" i="7"/>
  <c r="C1132" i="7"/>
  <c r="H1122" i="7"/>
  <c r="H1127" i="7"/>
  <c r="H1147" i="7"/>
  <c r="C1116" i="7"/>
  <c r="P145" i="7"/>
  <c r="P825" i="7"/>
  <c r="M37" i="7"/>
  <c r="M40" i="7"/>
  <c r="P36" i="7"/>
  <c r="N41" i="7"/>
  <c r="M36" i="7"/>
  <c r="H1117" i="7"/>
  <c r="I1117" i="7"/>
  <c r="P26" i="7"/>
  <c r="D1193" i="7"/>
  <c r="DP46" i="5"/>
  <c r="DR46" i="5"/>
  <c r="DP74" i="6"/>
  <c r="DP85" i="5"/>
  <c r="E18" i="7"/>
  <c r="O437" i="7"/>
  <c r="O851" i="7"/>
  <c r="N661" i="7"/>
  <c r="N856" i="7"/>
  <c r="N15" i="7"/>
  <c r="D1164" i="7"/>
  <c r="N1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2" i="3"/>
  <c r="BZ832" i="3"/>
  <c r="BW1020" i="3"/>
  <c r="BW1024" i="3"/>
  <c r="BW1025" i="3"/>
  <c r="F118" i="7"/>
  <c r="BY42" i="3"/>
  <c r="M22" i="7"/>
  <c r="D1117" i="7"/>
  <c r="I1112" i="7"/>
  <c r="D1112" i="7"/>
  <c r="O41" i="7"/>
  <c r="D1108" i="7"/>
  <c r="I1108" i="7"/>
  <c r="O22" i="7"/>
  <c r="D1113" i="7"/>
  <c r="I1113" i="7"/>
  <c r="N22" i="7"/>
  <c r="I1142" i="7"/>
  <c r="D1141" i="7"/>
  <c r="C1149" i="7"/>
  <c r="H1123" i="7"/>
  <c r="D1121" i="7"/>
  <c r="I1121" i="7"/>
  <c r="P22" i="7"/>
  <c r="H1111" i="7"/>
  <c r="D1163" i="7"/>
  <c r="F1103" i="7"/>
  <c r="F1121" i="7"/>
  <c r="C1165" i="7"/>
  <c r="E14" i="7"/>
  <c r="D1165" i="7"/>
  <c r="D1127" i="7"/>
  <c r="C1127" i="7"/>
  <c r="G822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2" i="3"/>
  <c r="DL11" i="3"/>
  <c r="BZ11" i="3"/>
  <c r="D1020" i="7"/>
  <c r="BW1030" i="3"/>
  <c r="BW1026" i="3"/>
  <c r="M34" i="7"/>
  <c r="C1120" i="7"/>
  <c r="H1120" i="7"/>
  <c r="K1113" i="7"/>
  <c r="K1150" i="7"/>
  <c r="F1136" i="7"/>
  <c r="K1157" i="7"/>
  <c r="K1148" i="7"/>
  <c r="F1144" i="7"/>
  <c r="F1149" i="7"/>
  <c r="F1178" i="7"/>
  <c r="F1129" i="7"/>
  <c r="F1170" i="7"/>
  <c r="F1110" i="7"/>
  <c r="F1156" i="7"/>
  <c r="F1120" i="7"/>
  <c r="F1108" i="7"/>
  <c r="F1183" i="7"/>
  <c r="F1127" i="7"/>
  <c r="K1147" i="7"/>
  <c r="F1126" i="7"/>
  <c r="F1109" i="7"/>
  <c r="K1123" i="7"/>
  <c r="K1152" i="7"/>
  <c r="F1182" i="7"/>
  <c r="F1124" i="7"/>
  <c r="F1111" i="7"/>
  <c r="K1126" i="7"/>
  <c r="F1184" i="7"/>
  <c r="K1121" i="7"/>
  <c r="F1180" i="7"/>
  <c r="K1153" i="7"/>
  <c r="F1192" i="7"/>
  <c r="F1138" i="7"/>
  <c r="F1174" i="7"/>
  <c r="F1173" i="7"/>
  <c r="K1124" i="7"/>
  <c r="K1118" i="7"/>
  <c r="K1111" i="7"/>
  <c r="K1142" i="7"/>
  <c r="K1116" i="7"/>
  <c r="K1155" i="7"/>
  <c r="F1117" i="7"/>
  <c r="F1154" i="7"/>
  <c r="K1110" i="7"/>
  <c r="F1187" i="7"/>
  <c r="F1188" i="7"/>
  <c r="F1116" i="7"/>
  <c r="F1141" i="7"/>
  <c r="F1122" i="7"/>
  <c r="F1112" i="7"/>
  <c r="F1176" i="7"/>
  <c r="O36" i="7"/>
  <c r="D1118" i="7"/>
  <c r="I1118" i="7"/>
  <c r="N33" i="7"/>
  <c r="G1004" i="3"/>
  <c r="M42" i="3"/>
  <c r="M43" i="3"/>
  <c r="AD43" i="3"/>
  <c r="AD42" i="3"/>
  <c r="O19" i="7"/>
  <c r="E1167" i="7"/>
  <c r="H1068" i="7"/>
  <c r="I1068" i="7"/>
  <c r="C1016" i="7"/>
  <c r="C1013" i="7"/>
  <c r="DS73" i="6"/>
  <c r="DP84" i="5"/>
  <c r="H42" i="3"/>
  <c r="L43" i="3"/>
  <c r="DL43" i="3"/>
  <c r="BZ43" i="3"/>
  <c r="DL20" i="3"/>
  <c r="BZ20" i="3"/>
  <c r="L42" i="3"/>
  <c r="AJ43" i="3"/>
  <c r="AJ42" i="3"/>
  <c r="K1068" i="7"/>
  <c r="J1068" i="7"/>
  <c r="DQ84" i="5"/>
  <c r="AV43" i="3"/>
  <c r="AV42" i="3"/>
  <c r="D1167" i="7"/>
  <c r="M1167" i="7"/>
  <c r="N19" i="7"/>
  <c r="Z43" i="3"/>
  <c r="Z42" i="3"/>
  <c r="AH42" i="3"/>
  <c r="AH43" i="3"/>
  <c r="D1068" i="7"/>
  <c r="C1068" i="7"/>
  <c r="E1016" i="7"/>
  <c r="E1013" i="7"/>
  <c r="DR84" i="5"/>
  <c r="F1146" i="7"/>
  <c r="K1125" i="7"/>
  <c r="F1131" i="7"/>
  <c r="F1123" i="7"/>
  <c r="K1160" i="7"/>
  <c r="K1158" i="7"/>
  <c r="F1151" i="7"/>
  <c r="F1171" i="7"/>
  <c r="F1132" i="7"/>
  <c r="F1115" i="7"/>
  <c r="K1145" i="7"/>
  <c r="F1135" i="7"/>
  <c r="K1120" i="7"/>
  <c r="F1172" i="7"/>
  <c r="K1114" i="7"/>
  <c r="K1117" i="7"/>
  <c r="F1179" i="7"/>
  <c r="F1114" i="7"/>
  <c r="F1186" i="7"/>
  <c r="F1177" i="7"/>
  <c r="F1139" i="7"/>
  <c r="K1143" i="7"/>
  <c r="F1159" i="7"/>
  <c r="F1134" i="7"/>
  <c r="C1119" i="7"/>
  <c r="H1150" i="7"/>
  <c r="BY811" i="3"/>
  <c r="H1119" i="7"/>
  <c r="C1154" i="7"/>
  <c r="C1136" i="7"/>
  <c r="C1178" i="7"/>
  <c r="H1185" i="7"/>
  <c r="C1192" i="7"/>
  <c r="H1115" i="7"/>
  <c r="H1157" i="7"/>
  <c r="C1180" i="7"/>
  <c r="C1174" i="7"/>
  <c r="C1134" i="7"/>
  <c r="C1115" i="7"/>
  <c r="C1151" i="7"/>
  <c r="H1114" i="7"/>
  <c r="C1193" i="7"/>
  <c r="I1114" i="7"/>
  <c r="D1126" i="7"/>
  <c r="D1129" i="7"/>
  <c r="D1185" i="7"/>
  <c r="D1190" i="7"/>
  <c r="I1126" i="7"/>
  <c r="D1188" i="7"/>
  <c r="D1137" i="7"/>
  <c r="D1111" i="7"/>
  <c r="D1132" i="7"/>
  <c r="I1148" i="7"/>
  <c r="D1130" i="7"/>
  <c r="I1115" i="7"/>
  <c r="D1187" i="7"/>
  <c r="D1172" i="7"/>
  <c r="I1155" i="7"/>
  <c r="D1171" i="7"/>
  <c r="D1119" i="7"/>
  <c r="H1126" i="7"/>
  <c r="C1185" i="7"/>
  <c r="H1145" i="7"/>
  <c r="C1187" i="7"/>
  <c r="C1184" i="7"/>
  <c r="D1156" i="7"/>
  <c r="C1126" i="7"/>
  <c r="H1116" i="7"/>
  <c r="D1123" i="7"/>
  <c r="B42" i="3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1" i="3"/>
  <c r="CB201" i="3"/>
  <c r="K1122" i="7"/>
  <c r="F1181" i="7"/>
  <c r="F1185" i="7"/>
  <c r="F1119" i="7"/>
  <c r="F1193" i="7"/>
  <c r="F1175" i="7"/>
  <c r="F1113" i="7"/>
  <c r="K1119" i="7"/>
  <c r="F1133" i="7"/>
  <c r="F1118" i="7"/>
  <c r="K1109" i="7"/>
  <c r="K1185" i="7"/>
  <c r="F1137" i="7"/>
  <c r="K1108" i="7"/>
  <c r="F1189" i="7"/>
  <c r="F1190" i="7"/>
  <c r="F1128" i="7"/>
  <c r="K1115" i="7"/>
  <c r="F1191" i="7"/>
  <c r="F1125" i="7"/>
  <c r="F1169" i="7"/>
  <c r="K1127" i="7"/>
  <c r="K1112" i="7"/>
  <c r="F1130" i="7"/>
  <c r="C1117" i="7"/>
  <c r="C1111" i="7"/>
  <c r="C1189" i="7"/>
  <c r="C1173" i="7"/>
  <c r="H1109" i="7"/>
  <c r="H1152" i="7"/>
  <c r="C1124" i="7"/>
  <c r="C1144" i="7"/>
  <c r="H1110" i="7"/>
  <c r="C1181" i="7"/>
  <c r="C1188" i="7"/>
  <c r="C1129" i="7"/>
  <c r="H1158" i="7"/>
  <c r="H1108" i="7"/>
  <c r="C1125" i="7"/>
  <c r="C1176" i="7"/>
  <c r="H1112" i="7"/>
  <c r="D1131" i="7"/>
  <c r="D1128" i="7"/>
  <c r="I1122" i="7"/>
  <c r="D1109" i="7"/>
  <c r="D1179" i="7"/>
  <c r="D1138" i="7"/>
  <c r="I1152" i="7"/>
  <c r="I1124" i="7"/>
  <c r="D1136" i="7"/>
  <c r="D1133" i="7"/>
  <c r="D1186" i="7"/>
  <c r="D1174" i="7"/>
  <c r="I1116" i="7"/>
  <c r="I1123" i="7"/>
  <c r="D1139" i="7"/>
  <c r="D1177" i="7"/>
  <c r="C1137" i="7"/>
  <c r="H1113" i="7"/>
  <c r="H1118" i="7"/>
  <c r="C1179" i="7"/>
  <c r="C1191" i="7"/>
  <c r="C1118" i="7"/>
  <c r="C1177" i="7"/>
  <c r="CJ28" i="3"/>
  <c r="CH28" i="3"/>
  <c r="CI28" i="3"/>
  <c r="CK28" i="3"/>
  <c r="DH91" i="3"/>
  <c r="CU91" i="3"/>
  <c r="CX91" i="3"/>
  <c r="AE42" i="3"/>
  <c r="BR43" i="3"/>
  <c r="BM42" i="3"/>
  <c r="CE138" i="3"/>
  <c r="CI138" i="3"/>
  <c r="CP138" i="3"/>
  <c r="CJ138" i="3"/>
  <c r="P4" i="7"/>
  <c r="DO890" i="3"/>
  <c r="CC890" i="3"/>
  <c r="DJ190" i="3"/>
  <c r="CY190" i="3"/>
  <c r="DC190" i="3"/>
  <c r="CU190" i="3"/>
  <c r="DK190" i="3"/>
  <c r="C1108" i="7"/>
  <c r="C1123" i="7"/>
  <c r="C1183" i="7"/>
  <c r="C1170" i="7"/>
  <c r="C1112" i="7"/>
  <c r="H1124" i="7"/>
  <c r="C1182" i="7"/>
  <c r="C1169" i="7"/>
  <c r="C1109" i="7"/>
  <c r="H1121" i="7"/>
  <c r="H1125" i="7"/>
  <c r="C1172" i="7"/>
  <c r="H1155" i="7"/>
  <c r="C1113" i="7"/>
  <c r="C1156" i="7"/>
  <c r="C1138" i="7"/>
  <c r="H1143" i="7"/>
  <c r="C1175" i="7"/>
  <c r="C1146" i="7"/>
  <c r="C1139" i="7"/>
  <c r="H1153" i="7"/>
  <c r="C1135" i="7"/>
  <c r="CQ28" i="3"/>
  <c r="CL28" i="3"/>
  <c r="CD28" i="3"/>
  <c r="DN138" i="3"/>
  <c r="CB138" i="3"/>
  <c r="CQ138" i="3"/>
  <c r="CT138" i="3"/>
  <c r="DO891" i="3"/>
  <c r="CC891" i="3"/>
  <c r="CR890" i="3"/>
  <c r="CN890" i="3"/>
  <c r="CJ890" i="3"/>
  <c r="CF890" i="3"/>
  <c r="CS890" i="3"/>
  <c r="CO890" i="3"/>
  <c r="CK890" i="3"/>
  <c r="CG890" i="3"/>
  <c r="CQ890" i="3"/>
  <c r="CM890" i="3"/>
  <c r="CI890" i="3"/>
  <c r="CE890" i="3"/>
  <c r="T15" i="3"/>
  <c r="C21" i="7"/>
  <c r="CT190" i="3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90" i="3"/>
  <c r="BJ14" i="3"/>
  <c r="AY14" i="3"/>
  <c r="AU14" i="3"/>
  <c r="O14" i="3"/>
  <c r="K14" i="3"/>
  <c r="H14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985" i="7"/>
  <c r="D23" i="7"/>
  <c r="N11" i="7"/>
  <c r="P11" i="7"/>
  <c r="CS892" i="3"/>
  <c r="CO892" i="3"/>
  <c r="CK892" i="3"/>
  <c r="CG892" i="3"/>
  <c r="C22" i="7"/>
  <c r="C985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7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2" i="3"/>
  <c r="AZ14" i="3"/>
  <c r="AV14" i="3"/>
  <c r="AR14" i="3"/>
  <c r="P14" i="3"/>
  <c r="L14" i="3"/>
  <c r="BF851" i="3"/>
  <c r="CQ851" i="3"/>
  <c r="CM851" i="3"/>
  <c r="CI851" i="3"/>
  <c r="CE851" i="3"/>
  <c r="T14" i="3"/>
  <c r="CR851" i="3"/>
  <c r="CN851" i="3"/>
  <c r="CJ851" i="3"/>
  <c r="CF851" i="3"/>
  <c r="CS851" i="3"/>
  <c r="CO851" i="3"/>
  <c r="CK851" i="3"/>
  <c r="CG851" i="3"/>
  <c r="CT851" i="3"/>
  <c r="CP851" i="3"/>
  <c r="CL851" i="3"/>
  <c r="CH851" i="3"/>
  <c r="CD851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BT14" i="3"/>
  <c r="BQ14" i="3"/>
  <c r="BP14" i="3"/>
  <c r="BM14" i="3"/>
  <c r="AN14" i="3"/>
  <c r="AI14" i="3"/>
  <c r="AH14" i="3"/>
  <c r="AE14" i="3"/>
  <c r="AD14" i="3"/>
  <c r="P12" i="7"/>
  <c r="H983" i="7"/>
  <c r="M727" i="7"/>
  <c r="M983" i="7"/>
  <c r="M29" i="7"/>
  <c r="M317" i="7"/>
  <c r="M942" i="7"/>
  <c r="H942" i="7"/>
  <c r="N727" i="7"/>
  <c r="N983" i="7"/>
  <c r="N29" i="7"/>
  <c r="I983" i="7"/>
  <c r="O714" i="7"/>
  <c r="O966" i="7"/>
  <c r="J966" i="7"/>
  <c r="P200" i="7"/>
  <c r="P924" i="7"/>
  <c r="K924" i="7"/>
  <c r="N640" i="7"/>
  <c r="N887" i="7"/>
  <c r="F1062" i="7"/>
  <c r="I887" i="7"/>
  <c r="H981" i="7"/>
  <c r="M724" i="7"/>
  <c r="M969" i="7"/>
  <c r="K207" i="7"/>
  <c r="M988" i="7"/>
  <c r="C989" i="7"/>
  <c r="M422" i="7"/>
  <c r="M959" i="7"/>
  <c r="H959" i="7"/>
  <c r="M749" i="7"/>
  <c r="M979" i="7"/>
  <c r="M28" i="7"/>
  <c r="H979" i="7"/>
  <c r="H972" i="7"/>
  <c r="M732" i="7"/>
  <c r="M972" i="7"/>
  <c r="M26" i="7"/>
  <c r="M708" i="7"/>
  <c r="M965" i="7"/>
  <c r="H965" i="7"/>
  <c r="M297" i="7"/>
  <c r="M940" i="7"/>
  <c r="H940" i="7"/>
  <c r="N760" i="7"/>
  <c r="N975" i="7"/>
  <c r="N27" i="7"/>
  <c r="I975" i="7"/>
  <c r="O743" i="7"/>
  <c r="O977" i="7"/>
  <c r="J977" i="7"/>
  <c r="O732" i="7"/>
  <c r="O972" i="7"/>
  <c r="O26" i="7"/>
  <c r="J972" i="7"/>
  <c r="O737" i="7"/>
  <c r="O970" i="7"/>
  <c r="J970" i="7"/>
  <c r="O307" i="7"/>
  <c r="O941" i="7"/>
  <c r="O21" i="7"/>
  <c r="J941" i="7"/>
  <c r="O200" i="7"/>
  <c r="O924" i="7"/>
  <c r="J924" i="7"/>
  <c r="K941" i="7"/>
  <c r="F307" i="7"/>
  <c r="P307" i="7"/>
  <c r="P941" i="7"/>
  <c r="P21" i="7"/>
  <c r="CE889" i="3"/>
  <c r="CI889" i="3"/>
  <c r="CM889" i="3"/>
  <c r="CD890" i="3"/>
  <c r="CH890" i="3"/>
  <c r="CL890" i="3"/>
  <c r="CP890" i="3"/>
  <c r="CG891" i="3"/>
  <c r="CK891" i="3"/>
  <c r="CO891" i="3"/>
  <c r="CF892" i="3"/>
  <c r="CJ892" i="3"/>
  <c r="CN892" i="3"/>
  <c r="CR892" i="3"/>
  <c r="CE893" i="3"/>
  <c r="CI893" i="3"/>
  <c r="CM893" i="3"/>
  <c r="CD896" i="3"/>
  <c r="CH896" i="3"/>
  <c r="CL896" i="3"/>
  <c r="CP896" i="3"/>
  <c r="K988" i="7"/>
  <c r="M217" i="7"/>
  <c r="M929" i="7"/>
  <c r="H929" i="7"/>
  <c r="M269" i="7"/>
  <c r="M936" i="7"/>
  <c r="H936" i="7"/>
  <c r="H924" i="7"/>
  <c r="M200" i="7"/>
  <c r="M924" i="7"/>
  <c r="N743" i="7"/>
  <c r="N977" i="7"/>
  <c r="N28" i="7"/>
  <c r="I977" i="7"/>
  <c r="N737" i="7"/>
  <c r="N970" i="7"/>
  <c r="I970" i="7"/>
  <c r="N724" i="7"/>
  <c r="N969" i="7"/>
  <c r="N25" i="7"/>
  <c r="I969" i="7"/>
  <c r="I941" i="7"/>
  <c r="N307" i="7"/>
  <c r="N941" i="7"/>
  <c r="N21" i="7"/>
  <c r="O749" i="7"/>
  <c r="O979" i="7"/>
  <c r="J979" i="7"/>
  <c r="J969" i="7"/>
  <c r="O724" i="7"/>
  <c r="O969" i="7"/>
  <c r="O25" i="7"/>
  <c r="O189" i="7"/>
  <c r="O921" i="7"/>
  <c r="O23" i="7"/>
  <c r="J921" i="7"/>
  <c r="K977" i="7"/>
  <c r="P743" i="7"/>
  <c r="P977" i="7"/>
  <c r="P189" i="7"/>
  <c r="P921" i="7"/>
  <c r="K921" i="7"/>
  <c r="CD889" i="3"/>
  <c r="CH889" i="3"/>
  <c r="CL889" i="3"/>
  <c r="CP889" i="3"/>
  <c r="CT889" i="3"/>
  <c r="CF891" i="3"/>
  <c r="CJ891" i="3"/>
  <c r="CN891" i="3"/>
  <c r="CR891" i="3"/>
  <c r="CE892" i="3"/>
  <c r="CI892" i="3"/>
  <c r="CM892" i="3"/>
  <c r="CQ892" i="3"/>
  <c r="CD893" i="3"/>
  <c r="CH893" i="3"/>
  <c r="CL893" i="3"/>
  <c r="CP893" i="3"/>
  <c r="CT893" i="3"/>
  <c r="CG896" i="3"/>
  <c r="CK896" i="3"/>
  <c r="CO896" i="3"/>
  <c r="CS896" i="3"/>
  <c r="I207" i="7"/>
  <c r="C1061" i="7"/>
  <c r="E1061" i="7"/>
  <c r="H1061" i="7"/>
  <c r="J1061" i="7"/>
  <c r="E989" i="7"/>
  <c r="N992" i="7"/>
  <c r="N34" i="7"/>
  <c r="P999" i="7"/>
  <c r="P41" i="7"/>
  <c r="M197" i="7"/>
  <c r="M923" i="7"/>
  <c r="H923" i="7"/>
  <c r="H975" i="7"/>
  <c r="M760" i="7"/>
  <c r="M975" i="7"/>
  <c r="M27" i="7"/>
  <c r="M737" i="7"/>
  <c r="M970" i="7"/>
  <c r="H970" i="7"/>
  <c r="M714" i="7"/>
  <c r="M966" i="7"/>
  <c r="H966" i="7"/>
  <c r="M357" i="7"/>
  <c r="M946" i="7"/>
  <c r="H946" i="7"/>
  <c r="M307" i="7"/>
  <c r="M941" i="7"/>
  <c r="H941" i="7"/>
  <c r="M241" i="7"/>
  <c r="M932" i="7"/>
  <c r="M21" i="7"/>
  <c r="H932" i="7"/>
  <c r="N189" i="7"/>
  <c r="N921" i="7"/>
  <c r="I921" i="7"/>
  <c r="O708" i="7"/>
  <c r="O965" i="7"/>
  <c r="O24" i="7"/>
  <c r="J965" i="7"/>
  <c r="P749" i="7"/>
  <c r="P979" i="7"/>
  <c r="K979" i="7"/>
  <c r="CG889" i="3"/>
  <c r="CK889" i="3"/>
  <c r="CO889" i="3"/>
  <c r="CE891" i="3"/>
  <c r="CI891" i="3"/>
  <c r="CM891" i="3"/>
  <c r="CD892" i="3"/>
  <c r="CH892" i="3"/>
  <c r="CL892" i="3"/>
  <c r="CP892" i="3"/>
  <c r="CG893" i="3"/>
  <c r="CK893" i="3"/>
  <c r="CO893" i="3"/>
  <c r="CF896" i="3"/>
  <c r="CJ896" i="3"/>
  <c r="CN896" i="3"/>
  <c r="M189" i="7"/>
  <c r="M921" i="7"/>
  <c r="E988" i="7"/>
  <c r="P992" i="7"/>
  <c r="P34" i="7"/>
  <c r="N995" i="7"/>
  <c r="N37" i="7"/>
  <c r="H145" i="3"/>
  <c r="H825" i="3"/>
  <c r="H144" i="3"/>
  <c r="H824" i="3"/>
  <c r="K144" i="3"/>
  <c r="K824" i="3"/>
  <c r="K145" i="3"/>
  <c r="K825" i="3"/>
  <c r="T144" i="3"/>
  <c r="T145" i="3"/>
  <c r="AC145" i="3"/>
  <c r="AC825" i="3"/>
  <c r="AC144" i="3"/>
  <c r="AC824" i="3"/>
  <c r="BB144" i="3"/>
  <c r="BB824" i="3"/>
  <c r="BB145" i="3"/>
  <c r="BB825" i="3"/>
  <c r="BK145" i="3"/>
  <c r="BK825" i="3"/>
  <c r="BK144" i="3"/>
  <c r="BK824" i="3"/>
  <c r="BN144" i="3"/>
  <c r="BN824" i="3"/>
  <c r="BN145" i="3"/>
  <c r="BN825" i="3"/>
  <c r="BT145" i="3"/>
  <c r="BT825" i="3"/>
  <c r="BT144" i="3"/>
  <c r="BT824" i="3"/>
  <c r="BW145" i="3"/>
  <c r="BW825" i="3"/>
  <c r="BW144" i="3"/>
  <c r="BW824" i="3"/>
  <c r="BY145" i="3"/>
  <c r="BY825" i="3"/>
  <c r="BY144" i="3"/>
  <c r="BY824" i="3"/>
  <c r="CQ886" i="3"/>
  <c r="CM886" i="3"/>
  <c r="CI886" i="3"/>
  <c r="CE886" i="3"/>
  <c r="CS886" i="3"/>
  <c r="CO886" i="3"/>
  <c r="CK886" i="3"/>
  <c r="CG886" i="3"/>
  <c r="DM991" i="3"/>
  <c r="CA991" i="3"/>
  <c r="T33" i="3"/>
  <c r="DI991" i="3"/>
  <c r="DE991" i="3"/>
  <c r="DA991" i="3"/>
  <c r="CW991" i="3"/>
  <c r="DO991" i="3"/>
  <c r="CC991" i="3"/>
  <c r="DK991" i="3"/>
  <c r="DG991" i="3"/>
  <c r="DC991" i="3"/>
  <c r="CY991" i="3"/>
  <c r="CU991" i="3"/>
  <c r="BK33" i="3"/>
  <c r="F941" i="7"/>
  <c r="H958" i="7"/>
  <c r="H928" i="7"/>
  <c r="H920" i="7"/>
  <c r="H945" i="7"/>
  <c r="H912" i="7"/>
  <c r="H908" i="7"/>
  <c r="H904" i="7"/>
  <c r="I962" i="7"/>
  <c r="I957" i="7"/>
  <c r="I927" i="7"/>
  <c r="I948" i="7"/>
  <c r="I944" i="7"/>
  <c r="I940" i="7"/>
  <c r="I936" i="7"/>
  <c r="I932" i="7"/>
  <c r="I915" i="7"/>
  <c r="I911" i="7"/>
  <c r="I907" i="7"/>
  <c r="J963" i="7"/>
  <c r="J945" i="7"/>
  <c r="J933" i="7"/>
  <c r="J912" i="7"/>
  <c r="J908" i="7"/>
  <c r="J904" i="7"/>
  <c r="K972" i="7"/>
  <c r="K913" i="7"/>
  <c r="K909" i="7"/>
  <c r="K905" i="7"/>
  <c r="O435" i="7"/>
  <c r="O962" i="7"/>
  <c r="O30" i="7"/>
  <c r="E737" i="7"/>
  <c r="E970" i="7"/>
  <c r="H1040" i="7"/>
  <c r="E1103" i="7"/>
  <c r="K734" i="7"/>
  <c r="K737" i="7"/>
  <c r="AI985" i="3"/>
  <c r="AI1002" i="3"/>
  <c r="AI1004" i="3"/>
  <c r="AG985" i="3"/>
  <c r="AG1002" i="3"/>
  <c r="AG1004" i="3"/>
  <c r="AE985" i="3"/>
  <c r="AE1002" i="3"/>
  <c r="AE1004" i="3"/>
  <c r="AC985" i="3"/>
  <c r="AC1002" i="3"/>
  <c r="AC1004" i="3"/>
  <c r="T985" i="3"/>
  <c r="BB985" i="3"/>
  <c r="BB1002" i="3"/>
  <c r="BB1004" i="3"/>
  <c r="AW985" i="3"/>
  <c r="AW1002" i="3"/>
  <c r="AW1004" i="3"/>
  <c r="AE17" i="3"/>
  <c r="AI17" i="3"/>
  <c r="AV17" i="3"/>
  <c r="BK17" i="3"/>
  <c r="P145" i="3"/>
  <c r="P825" i="3"/>
  <c r="P144" i="3"/>
  <c r="P824" i="3"/>
  <c r="I965" i="7"/>
  <c r="I912" i="7"/>
  <c r="I908" i="7"/>
  <c r="I904" i="7"/>
  <c r="J946" i="7"/>
  <c r="J942" i="7"/>
  <c r="J934" i="7"/>
  <c r="B985" i="3"/>
  <c r="AH985" i="3"/>
  <c r="AH1002" i="3"/>
  <c r="AH1004" i="3"/>
  <c r="AF985" i="3"/>
  <c r="AF1002" i="3"/>
  <c r="AF1004" i="3"/>
  <c r="AD985" i="3"/>
  <c r="AD1002" i="3"/>
  <c r="AD1004" i="3"/>
  <c r="AZ985" i="3"/>
  <c r="AZ1002" i="3"/>
  <c r="AZ1004" i="3"/>
  <c r="AX985" i="3"/>
  <c r="AX1002" i="3"/>
  <c r="AX1004" i="3"/>
  <c r="AU985" i="3"/>
  <c r="AU1002" i="3"/>
  <c r="AU1004" i="3"/>
  <c r="AS985" i="3"/>
  <c r="AS1002" i="3"/>
  <c r="AS1004" i="3"/>
  <c r="BK985" i="3"/>
  <c r="BK1002" i="3"/>
  <c r="BK1004" i="3"/>
  <c r="AN17" i="3"/>
  <c r="AU17" i="3"/>
  <c r="AY17" i="3"/>
  <c r="E1034" i="7"/>
  <c r="I145" i="3"/>
  <c r="I825" i="3"/>
  <c r="I144" i="3"/>
  <c r="I824" i="3"/>
  <c r="R145" i="3"/>
  <c r="R825" i="3"/>
  <c r="R144" i="3"/>
  <c r="R824" i="3"/>
  <c r="AA145" i="3"/>
  <c r="AA825" i="3"/>
  <c r="AA144" i="3"/>
  <c r="AA824" i="3"/>
  <c r="AD145" i="3"/>
  <c r="AD825" i="3"/>
  <c r="AD144" i="3"/>
  <c r="AD824" i="3"/>
  <c r="AW145" i="3"/>
  <c r="AW825" i="3"/>
  <c r="AW144" i="3"/>
  <c r="AW824" i="3"/>
  <c r="BA144" i="3"/>
  <c r="BA824" i="3"/>
  <c r="BA145" i="3"/>
  <c r="BA825" i="3"/>
  <c r="BJ144" i="3"/>
  <c r="BJ824" i="3"/>
  <c r="BJ145" i="3"/>
  <c r="BM144" i="3"/>
  <c r="BM824" i="3"/>
  <c r="BM145" i="3"/>
  <c r="BM825" i="3"/>
  <c r="BV145" i="3"/>
  <c r="BV825" i="3"/>
  <c r="BV144" i="3"/>
  <c r="BV824" i="3"/>
  <c r="BX145" i="3"/>
  <c r="BX825" i="3"/>
  <c r="BX144" i="3"/>
  <c r="BX824" i="3"/>
  <c r="CS887" i="3"/>
  <c r="CO887" i="3"/>
  <c r="CK887" i="3"/>
  <c r="CG887" i="3"/>
  <c r="CQ887" i="3"/>
  <c r="CM887" i="3"/>
  <c r="CI887" i="3"/>
  <c r="CE887" i="3"/>
  <c r="AY985" i="3"/>
  <c r="AY1002" i="3"/>
  <c r="AY1004" i="3"/>
  <c r="AR985" i="3"/>
  <c r="AR1002" i="3"/>
  <c r="AR1004" i="3"/>
  <c r="AL985" i="3"/>
  <c r="AC17" i="3"/>
  <c r="AG17" i="3"/>
  <c r="AX17" i="3"/>
  <c r="BB17" i="3"/>
  <c r="BT17" i="3"/>
  <c r="BV17" i="3"/>
  <c r="BW17" i="3"/>
  <c r="BX17" i="3"/>
  <c r="BY17" i="3"/>
  <c r="B145" i="3"/>
  <c r="B144" i="3"/>
  <c r="O145" i="3"/>
  <c r="O825" i="3"/>
  <c r="O144" i="3"/>
  <c r="O824" i="3"/>
  <c r="BM17" i="3"/>
  <c r="DI887" i="3"/>
  <c r="DE887" i="3"/>
  <c r="DA887" i="3"/>
  <c r="CW887" i="3"/>
  <c r="DO887" i="3"/>
  <c r="CC887" i="3"/>
  <c r="DK887" i="3"/>
  <c r="DG887" i="3"/>
  <c r="DC887" i="3"/>
  <c r="CY887" i="3"/>
  <c r="CU887" i="3"/>
  <c r="CS991" i="3"/>
  <c r="CO991" i="3"/>
  <c r="CK991" i="3"/>
  <c r="CG991" i="3"/>
  <c r="CQ991" i="3"/>
  <c r="CM991" i="3"/>
  <c r="CI991" i="3"/>
  <c r="CE991" i="3"/>
  <c r="AL33" i="3"/>
  <c r="I981" i="7"/>
  <c r="I973" i="7"/>
  <c r="I967" i="7"/>
  <c r="J957" i="7"/>
  <c r="J927" i="7"/>
  <c r="J983" i="7"/>
  <c r="J975" i="7"/>
  <c r="J940" i="7"/>
  <c r="AJ985" i="3"/>
  <c r="AJ1002" i="3"/>
  <c r="AJ1004" i="3"/>
  <c r="AA985" i="3"/>
  <c r="AA1002" i="3"/>
  <c r="AA1004" i="3"/>
  <c r="BA985" i="3"/>
  <c r="BA1002" i="3"/>
  <c r="BA1004" i="3"/>
  <c r="AV985" i="3"/>
  <c r="AV1002" i="3"/>
  <c r="AV1004" i="3"/>
  <c r="AN985" i="3"/>
  <c r="AN1002" i="3"/>
  <c r="AN1004" i="3"/>
  <c r="BJ985" i="3"/>
  <c r="BJ1002" i="3"/>
  <c r="BJ1004" i="3"/>
  <c r="AW17" i="3"/>
  <c r="BA17" i="3"/>
  <c r="BS17" i="3"/>
  <c r="N877" i="7"/>
  <c r="E877" i="7"/>
  <c r="P877" i="7"/>
  <c r="O877" i="7"/>
  <c r="F877" i="7"/>
  <c r="N873" i="7"/>
  <c r="F873" i="7"/>
  <c r="E873" i="7"/>
  <c r="P873" i="7"/>
  <c r="O873" i="7"/>
  <c r="C90" i="3"/>
  <c r="C821" i="3"/>
  <c r="C89" i="3"/>
  <c r="C820" i="3"/>
  <c r="E90" i="3"/>
  <c r="E821" i="3"/>
  <c r="E89" i="3"/>
  <c r="E820" i="3"/>
  <c r="G90" i="3"/>
  <c r="G821" i="3"/>
  <c r="G89" i="3"/>
  <c r="G820" i="3"/>
  <c r="I90" i="3"/>
  <c r="I821" i="3"/>
  <c r="I89" i="3"/>
  <c r="I820" i="3"/>
  <c r="K90" i="3"/>
  <c r="K821" i="3"/>
  <c r="K89" i="3"/>
  <c r="K820" i="3"/>
  <c r="M90" i="3"/>
  <c r="M821" i="3"/>
  <c r="M89" i="3"/>
  <c r="M820" i="3"/>
  <c r="M13" i="3"/>
  <c r="M10" i="3"/>
  <c r="O90" i="3"/>
  <c r="O821" i="3"/>
  <c r="O89" i="3"/>
  <c r="O820" i="3"/>
  <c r="Q90" i="3"/>
  <c r="Q821" i="3"/>
  <c r="Q89" i="3"/>
  <c r="Q820" i="3"/>
  <c r="T90" i="3"/>
  <c r="T89" i="3"/>
  <c r="V90" i="3"/>
  <c r="V821" i="3"/>
  <c r="V89" i="3"/>
  <c r="V820" i="3"/>
  <c r="X90" i="3"/>
  <c r="X821" i="3"/>
  <c r="X89" i="3"/>
  <c r="X820" i="3"/>
  <c r="Z90" i="3"/>
  <c r="Z821" i="3"/>
  <c r="Z89" i="3"/>
  <c r="Z820" i="3"/>
  <c r="AB90" i="3"/>
  <c r="AB821" i="3"/>
  <c r="AB89" i="3"/>
  <c r="AB820" i="3"/>
  <c r="AD90" i="3"/>
  <c r="AD821" i="3"/>
  <c r="AD89" i="3"/>
  <c r="AD820" i="3"/>
  <c r="AF90" i="3"/>
  <c r="AF821" i="3"/>
  <c r="AF89" i="3"/>
  <c r="AF820" i="3"/>
  <c r="AH90" i="3"/>
  <c r="AH821" i="3"/>
  <c r="AH89" i="3"/>
  <c r="AH820" i="3"/>
  <c r="AJ90" i="3"/>
  <c r="AJ821" i="3"/>
  <c r="AJ89" i="3"/>
  <c r="AJ820" i="3"/>
  <c r="AM90" i="3"/>
  <c r="AM821" i="3"/>
  <c r="AM89" i="3"/>
  <c r="AM820" i="3"/>
  <c r="AO90" i="3"/>
  <c r="AO821" i="3"/>
  <c r="AO89" i="3"/>
  <c r="AO820" i="3"/>
  <c r="AQ90" i="3"/>
  <c r="AQ821" i="3"/>
  <c r="AQ89" i="3"/>
  <c r="AQ820" i="3"/>
  <c r="AS90" i="3"/>
  <c r="AS821" i="3"/>
  <c r="AS89" i="3"/>
  <c r="AS820" i="3"/>
  <c r="AU90" i="3"/>
  <c r="AU821" i="3"/>
  <c r="AU89" i="3"/>
  <c r="AU820" i="3"/>
  <c r="AU13" i="3"/>
  <c r="AU10" i="3"/>
  <c r="AW90" i="3"/>
  <c r="AW821" i="3"/>
  <c r="AW89" i="3"/>
  <c r="AW820" i="3"/>
  <c r="AY90" i="3"/>
  <c r="AY821" i="3"/>
  <c r="AY89" i="3"/>
  <c r="AY820" i="3"/>
  <c r="BA90" i="3"/>
  <c r="BA821" i="3"/>
  <c r="BA89" i="3"/>
  <c r="BA820" i="3"/>
  <c r="BD90" i="3"/>
  <c r="BD89" i="3"/>
  <c r="BF90" i="3"/>
  <c r="BF821" i="3"/>
  <c r="BF89" i="3"/>
  <c r="BF820" i="3"/>
  <c r="BI90" i="3"/>
  <c r="BI821" i="3"/>
  <c r="BI89" i="3"/>
  <c r="BI820" i="3"/>
  <c r="BK90" i="3"/>
  <c r="BK821" i="3"/>
  <c r="BK89" i="3"/>
  <c r="BK820" i="3"/>
  <c r="BM90" i="3"/>
  <c r="BM821" i="3"/>
  <c r="BM89" i="3"/>
  <c r="BM820" i="3"/>
  <c r="BO90" i="3"/>
  <c r="BO821" i="3"/>
  <c r="BO89" i="3"/>
  <c r="BO820" i="3"/>
  <c r="BQ90" i="3"/>
  <c r="BQ821" i="3"/>
  <c r="BQ89" i="3"/>
  <c r="BQ820" i="3"/>
  <c r="BS90" i="3"/>
  <c r="BS821" i="3"/>
  <c r="BS89" i="3"/>
  <c r="BS820" i="3"/>
  <c r="BV90" i="3"/>
  <c r="BV821" i="3"/>
  <c r="BV89" i="3"/>
  <c r="BV820" i="3"/>
  <c r="BX90" i="3"/>
  <c r="BX821" i="3"/>
  <c r="BX89" i="3"/>
  <c r="BX820" i="3"/>
  <c r="H117" i="3"/>
  <c r="H823" i="3"/>
  <c r="H116" i="3"/>
  <c r="H822" i="3"/>
  <c r="AD117" i="3"/>
  <c r="AD823" i="3"/>
  <c r="AD116" i="3"/>
  <c r="AD822" i="3"/>
  <c r="AF116" i="3"/>
  <c r="AF822" i="3"/>
  <c r="AF117" i="3"/>
  <c r="AF823" i="3"/>
  <c r="AH117" i="3"/>
  <c r="AH823" i="3"/>
  <c r="AH116" i="3"/>
  <c r="AH822" i="3"/>
  <c r="AJ116" i="3"/>
  <c r="AJ822" i="3"/>
  <c r="AJ117" i="3"/>
  <c r="AJ823" i="3"/>
  <c r="BQ117" i="3"/>
  <c r="BQ823" i="3"/>
  <c r="BQ116" i="3"/>
  <c r="BQ822" i="3"/>
  <c r="BS117" i="3"/>
  <c r="BS823" i="3"/>
  <c r="BS116" i="3"/>
  <c r="BS822" i="3"/>
  <c r="BV117" i="3"/>
  <c r="BV823" i="3"/>
  <c r="BV116" i="3"/>
  <c r="BV822" i="3"/>
  <c r="BX117" i="3"/>
  <c r="BX823" i="3"/>
  <c r="BX116" i="3"/>
  <c r="BX822" i="3"/>
  <c r="Q172" i="3"/>
  <c r="Q826" i="3"/>
  <c r="Q173" i="3"/>
  <c r="Q827" i="3"/>
  <c r="I842" i="7"/>
  <c r="N319" i="7"/>
  <c r="N842" i="7"/>
  <c r="N381" i="7"/>
  <c r="N848" i="7"/>
  <c r="N12" i="7"/>
  <c r="D116" i="7"/>
  <c r="D822" i="7"/>
  <c r="D117" i="7"/>
  <c r="D823" i="7"/>
  <c r="O609" i="7"/>
  <c r="O882" i="7"/>
  <c r="J779" i="7"/>
  <c r="J781" i="7"/>
  <c r="H779" i="7"/>
  <c r="H781" i="7"/>
  <c r="I779" i="7"/>
  <c r="I781" i="7"/>
  <c r="C1033" i="7"/>
  <c r="C1032" i="7"/>
  <c r="J1034" i="7"/>
  <c r="F871" i="7"/>
  <c r="P871" i="7"/>
  <c r="O871" i="7"/>
  <c r="C871" i="7"/>
  <c r="C874" i="7"/>
  <c r="C878" i="7"/>
  <c r="C879" i="7"/>
  <c r="C881" i="7"/>
  <c r="C882" i="7"/>
  <c r="C1064" i="7"/>
  <c r="M871" i="7"/>
  <c r="D871" i="7"/>
  <c r="D872" i="7"/>
  <c r="D876" i="7"/>
  <c r="D879" i="7"/>
  <c r="D881" i="7"/>
  <c r="D882" i="7"/>
  <c r="E1064" i="7"/>
  <c r="J640" i="7"/>
  <c r="H640" i="7"/>
  <c r="O116" i="3"/>
  <c r="O822" i="3"/>
  <c r="O117" i="3"/>
  <c r="O823" i="3"/>
  <c r="Q117" i="3"/>
  <c r="Q823" i="3"/>
  <c r="Q116" i="3"/>
  <c r="Q822" i="3"/>
  <c r="T116" i="3"/>
  <c r="T117" i="3"/>
  <c r="AN117" i="3"/>
  <c r="AN823" i="3"/>
  <c r="AN116" i="3"/>
  <c r="AN822" i="3"/>
  <c r="BM117" i="3"/>
  <c r="BM823" i="3"/>
  <c r="BM116" i="3"/>
  <c r="BM822" i="3"/>
  <c r="BO117" i="3"/>
  <c r="BO823" i="3"/>
  <c r="BO116" i="3"/>
  <c r="BO822" i="3"/>
  <c r="B173" i="3"/>
  <c r="B172" i="3"/>
  <c r="F852" i="7"/>
  <c r="F14" i="7"/>
  <c r="P447" i="7"/>
  <c r="P852" i="7"/>
  <c r="I848" i="7"/>
  <c r="F145" i="7"/>
  <c r="F825" i="7"/>
  <c r="F144" i="7"/>
  <c r="F824" i="7"/>
  <c r="D90" i="7"/>
  <c r="D821" i="7"/>
  <c r="D89" i="7"/>
  <c r="D820" i="7"/>
  <c r="AL144" i="3"/>
  <c r="AJ145" i="3"/>
  <c r="AJ825" i="3"/>
  <c r="AR145" i="3"/>
  <c r="AR825" i="3"/>
  <c r="AS145" i="3"/>
  <c r="AS825" i="3"/>
  <c r="D532" i="7"/>
  <c r="N532" i="7"/>
  <c r="K532" i="7"/>
  <c r="P532" i="7"/>
  <c r="K781" i="7"/>
  <c r="F883" i="7"/>
  <c r="F886" i="7"/>
  <c r="J1063" i="7"/>
  <c r="D883" i="7"/>
  <c r="E1063" i="7"/>
  <c r="E883" i="7"/>
  <c r="F878" i="7"/>
  <c r="E878" i="7"/>
  <c r="P878" i="7"/>
  <c r="O878" i="7"/>
  <c r="M878" i="7"/>
  <c r="F876" i="7"/>
  <c r="N876" i="7"/>
  <c r="E876" i="7"/>
  <c r="F872" i="7"/>
  <c r="N872" i="7"/>
  <c r="E872" i="7"/>
  <c r="F881" i="7"/>
  <c r="E881" i="7"/>
  <c r="B90" i="3"/>
  <c r="B89" i="3"/>
  <c r="D89" i="3"/>
  <c r="D820" i="3"/>
  <c r="D90" i="3"/>
  <c r="D821" i="3"/>
  <c r="F90" i="3"/>
  <c r="F821" i="3"/>
  <c r="F89" i="3"/>
  <c r="F820" i="3"/>
  <c r="H89" i="3"/>
  <c r="H820" i="3"/>
  <c r="H90" i="3"/>
  <c r="H821" i="3"/>
  <c r="J90" i="3"/>
  <c r="J821" i="3"/>
  <c r="J89" i="3"/>
  <c r="J820" i="3"/>
  <c r="L89" i="3"/>
  <c r="L820" i="3"/>
  <c r="L90" i="3"/>
  <c r="L821" i="3"/>
  <c r="N90" i="3"/>
  <c r="N821" i="3"/>
  <c r="N89" i="3"/>
  <c r="N820" i="3"/>
  <c r="P89" i="3"/>
  <c r="P820" i="3"/>
  <c r="P90" i="3"/>
  <c r="P821" i="3"/>
  <c r="R90" i="3"/>
  <c r="R821" i="3"/>
  <c r="R89" i="3"/>
  <c r="R820" i="3"/>
  <c r="U89" i="3"/>
  <c r="U820" i="3"/>
  <c r="U90" i="3"/>
  <c r="U821" i="3"/>
  <c r="W90" i="3"/>
  <c r="W821" i="3"/>
  <c r="W89" i="3"/>
  <c r="W820" i="3"/>
  <c r="Y89" i="3"/>
  <c r="Y820" i="3"/>
  <c r="Y90" i="3"/>
  <c r="Y821" i="3"/>
  <c r="AA90" i="3"/>
  <c r="AA821" i="3"/>
  <c r="AA89" i="3"/>
  <c r="AA820" i="3"/>
  <c r="AC89" i="3"/>
  <c r="AC820" i="3"/>
  <c r="AC90" i="3"/>
  <c r="AC821" i="3"/>
  <c r="AE90" i="3"/>
  <c r="AE821" i="3"/>
  <c r="AE89" i="3"/>
  <c r="AE820" i="3"/>
  <c r="AG89" i="3"/>
  <c r="AG820" i="3"/>
  <c r="AG90" i="3"/>
  <c r="AG821" i="3"/>
  <c r="AI90" i="3"/>
  <c r="AI821" i="3"/>
  <c r="AI89" i="3"/>
  <c r="AI820" i="3"/>
  <c r="AL89" i="3"/>
  <c r="AL90" i="3"/>
  <c r="AN90" i="3"/>
  <c r="AN821" i="3"/>
  <c r="AN89" i="3"/>
  <c r="AN820" i="3"/>
  <c r="AP89" i="3"/>
  <c r="AP820" i="3"/>
  <c r="AP90" i="3"/>
  <c r="AP821" i="3"/>
  <c r="AR90" i="3"/>
  <c r="AR821" i="3"/>
  <c r="AR89" i="3"/>
  <c r="AR820" i="3"/>
  <c r="AT89" i="3"/>
  <c r="AT820" i="3"/>
  <c r="AT90" i="3"/>
  <c r="AT821" i="3"/>
  <c r="AV90" i="3"/>
  <c r="AV821" i="3"/>
  <c r="AV89" i="3"/>
  <c r="AV820" i="3"/>
  <c r="AV13" i="3"/>
  <c r="AV10" i="3"/>
  <c r="AX89" i="3"/>
  <c r="AX820" i="3"/>
  <c r="AX90" i="3"/>
  <c r="AX821" i="3"/>
  <c r="AZ90" i="3"/>
  <c r="AZ821" i="3"/>
  <c r="AZ89" i="3"/>
  <c r="AZ820" i="3"/>
  <c r="BB89" i="3"/>
  <c r="BB820" i="3"/>
  <c r="BB90" i="3"/>
  <c r="BB821" i="3"/>
  <c r="BE90" i="3"/>
  <c r="BE821" i="3"/>
  <c r="BE89" i="3"/>
  <c r="BE820" i="3"/>
  <c r="BG89" i="3"/>
  <c r="BG820" i="3"/>
  <c r="BG90" i="3"/>
  <c r="BG821" i="3"/>
  <c r="BJ90" i="3"/>
  <c r="BJ821" i="3"/>
  <c r="BJ89" i="3"/>
  <c r="BJ820" i="3"/>
  <c r="BL89" i="3"/>
  <c r="BL820" i="3"/>
  <c r="BL90" i="3"/>
  <c r="BL821" i="3"/>
  <c r="BN90" i="3"/>
  <c r="BN821" i="3"/>
  <c r="BN89" i="3"/>
  <c r="BN820" i="3"/>
  <c r="BP89" i="3"/>
  <c r="BP820" i="3"/>
  <c r="BP90" i="3"/>
  <c r="BP821" i="3"/>
  <c r="BR90" i="3"/>
  <c r="BR821" i="3"/>
  <c r="BR89" i="3"/>
  <c r="BR820" i="3"/>
  <c r="BT89" i="3"/>
  <c r="BT820" i="3"/>
  <c r="BT90" i="3"/>
  <c r="BT821" i="3"/>
  <c r="BW90" i="3"/>
  <c r="BW821" i="3"/>
  <c r="BW89" i="3"/>
  <c r="BW820" i="3"/>
  <c r="BY89" i="3"/>
  <c r="BY820" i="3"/>
  <c r="BY90" i="3"/>
  <c r="BY821" i="3"/>
  <c r="I117" i="3"/>
  <c r="I823" i="3"/>
  <c r="I116" i="3"/>
  <c r="I822" i="3"/>
  <c r="AA117" i="3"/>
  <c r="AA823" i="3"/>
  <c r="AA116" i="3"/>
  <c r="AA822" i="3"/>
  <c r="AE116" i="3"/>
  <c r="AE822" i="3"/>
  <c r="AE117" i="3"/>
  <c r="AE823" i="3"/>
  <c r="AG116" i="3"/>
  <c r="AG822" i="3"/>
  <c r="AG117" i="3"/>
  <c r="AG823" i="3"/>
  <c r="AI116" i="3"/>
  <c r="AI822" i="3"/>
  <c r="AI117" i="3"/>
  <c r="AI823" i="3"/>
  <c r="BR116" i="3"/>
  <c r="BR822" i="3"/>
  <c r="BR117" i="3"/>
  <c r="BR823" i="3"/>
  <c r="BT117" i="3"/>
  <c r="BT823" i="3"/>
  <c r="BT116" i="3"/>
  <c r="BT822" i="3"/>
  <c r="BW116" i="3"/>
  <c r="BW822" i="3"/>
  <c r="BW117" i="3"/>
  <c r="BW823" i="3"/>
  <c r="BY117" i="3"/>
  <c r="BY823" i="3"/>
  <c r="BY116" i="3"/>
  <c r="BY822" i="3"/>
  <c r="P172" i="3"/>
  <c r="P826" i="3"/>
  <c r="P173" i="3"/>
  <c r="P827" i="3"/>
  <c r="O603" i="7"/>
  <c r="O881" i="7"/>
  <c r="E886" i="7"/>
  <c r="H1063" i="7"/>
  <c r="P879" i="7"/>
  <c r="O879" i="7"/>
  <c r="M879" i="7"/>
  <c r="F879" i="7"/>
  <c r="E882" i="7"/>
  <c r="F882" i="7"/>
  <c r="P117" i="3"/>
  <c r="P823" i="3"/>
  <c r="P116" i="3"/>
  <c r="P822" i="3"/>
  <c r="R117" i="3"/>
  <c r="R823" i="3"/>
  <c r="R116" i="3"/>
  <c r="R822" i="3"/>
  <c r="BK117" i="3"/>
  <c r="BK823" i="3"/>
  <c r="BK116" i="3"/>
  <c r="BK822" i="3"/>
  <c r="BN117" i="3"/>
  <c r="BN823" i="3"/>
  <c r="BN116" i="3"/>
  <c r="BN822" i="3"/>
  <c r="H832" i="7"/>
  <c r="M243" i="7"/>
  <c r="M832" i="7"/>
  <c r="M11" i="7"/>
  <c r="M828" i="7"/>
  <c r="N615" i="7"/>
  <c r="N883" i="7"/>
  <c r="N603" i="7"/>
  <c r="N881" i="7"/>
  <c r="K646" i="7"/>
  <c r="K649" i="7"/>
  <c r="F649" i="7"/>
  <c r="F854" i="7"/>
  <c r="C173" i="7"/>
  <c r="C827" i="7"/>
  <c r="C172" i="7"/>
  <c r="C826" i="7"/>
  <c r="E117" i="7"/>
  <c r="E823" i="7"/>
  <c r="E116" i="7"/>
  <c r="E822" i="7"/>
  <c r="E173" i="7"/>
  <c r="E827" i="7"/>
  <c r="E172" i="7"/>
  <c r="E826" i="7"/>
  <c r="K479" i="7"/>
  <c r="H479" i="7"/>
  <c r="J479" i="7"/>
  <c r="I509" i="7"/>
  <c r="K510" i="7"/>
  <c r="K509" i="7"/>
  <c r="J510" i="7"/>
  <c r="H510" i="7"/>
  <c r="CT500" i="3"/>
  <c r="CP500" i="3"/>
  <c r="CL500" i="3"/>
  <c r="CH500" i="3"/>
  <c r="CD500" i="3"/>
  <c r="CQ500" i="3"/>
  <c r="CM500" i="3"/>
  <c r="CI500" i="3"/>
  <c r="CE500" i="3"/>
  <c r="CR500" i="3"/>
  <c r="CN500" i="3"/>
  <c r="CJ500" i="3"/>
  <c r="CF500" i="3"/>
  <c r="DM500" i="3"/>
  <c r="CA500" i="3"/>
  <c r="CS500" i="3"/>
  <c r="CO500" i="3"/>
  <c r="CK500" i="3"/>
  <c r="CG500" i="3"/>
  <c r="K144" i="7"/>
  <c r="H89" i="7"/>
  <c r="R173" i="3"/>
  <c r="R827" i="3"/>
  <c r="R172" i="3"/>
  <c r="R826" i="3"/>
  <c r="E144" i="7"/>
  <c r="E824" i="7"/>
  <c r="E145" i="7"/>
  <c r="E825" i="7"/>
  <c r="P869" i="7"/>
  <c r="F874" i="7"/>
  <c r="F869" i="7"/>
  <c r="F884" i="7"/>
  <c r="J1064" i="7"/>
  <c r="H603" i="7"/>
  <c r="N605" i="7"/>
  <c r="P605" i="7"/>
  <c r="M611" i="7"/>
  <c r="O611" i="7"/>
  <c r="AC116" i="3"/>
  <c r="AC822" i="3"/>
  <c r="AY116" i="3"/>
  <c r="AY822" i="3"/>
  <c r="BJ116" i="3"/>
  <c r="BJ822" i="3"/>
  <c r="B96" i="3"/>
  <c r="K117" i="3"/>
  <c r="K823" i="3"/>
  <c r="AL96" i="3"/>
  <c r="AS96" i="3"/>
  <c r="AW117" i="3"/>
  <c r="AW823" i="3"/>
  <c r="AX117" i="3"/>
  <c r="AX823" i="3"/>
  <c r="BA117" i="3"/>
  <c r="BA823" i="3"/>
  <c r="BB117" i="3"/>
  <c r="BB823" i="3"/>
  <c r="BP116" i="3"/>
  <c r="BP822" i="3"/>
  <c r="AJ173" i="3"/>
  <c r="AJ827" i="3"/>
  <c r="AR172" i="3"/>
  <c r="AR826" i="3"/>
  <c r="AW173" i="3"/>
  <c r="AW827" i="3"/>
  <c r="BO172" i="3"/>
  <c r="BO826" i="3"/>
  <c r="H145" i="7"/>
  <c r="H90" i="7"/>
  <c r="E828" i="7"/>
  <c r="E1161" i="7"/>
  <c r="DN500" i="3"/>
  <c r="CB500" i="3"/>
  <c r="K688" i="7"/>
  <c r="K691" i="7"/>
  <c r="F691" i="7"/>
  <c r="F896" i="7"/>
  <c r="F661" i="7"/>
  <c r="F856" i="7"/>
  <c r="K658" i="7"/>
  <c r="K661" i="7"/>
  <c r="I172" i="7"/>
  <c r="I173" i="7"/>
  <c r="D145" i="7"/>
  <c r="D825" i="7"/>
  <c r="D144" i="7"/>
  <c r="D824" i="7"/>
  <c r="I90" i="7"/>
  <c r="I89" i="7"/>
  <c r="J117" i="7"/>
  <c r="J116" i="7"/>
  <c r="H564" i="7"/>
  <c r="H552" i="7"/>
  <c r="H478" i="7"/>
  <c r="H480" i="7"/>
  <c r="H594" i="7"/>
  <c r="H534" i="7"/>
  <c r="H515" i="7"/>
  <c r="H614" i="7"/>
  <c r="H570" i="7"/>
  <c r="H558" i="7"/>
  <c r="H560" i="7"/>
  <c r="M560" i="7"/>
  <c r="H546" i="7"/>
  <c r="H509" i="7"/>
  <c r="H539" i="7"/>
  <c r="H528" i="7"/>
  <c r="H503" i="7"/>
  <c r="H496" i="7"/>
  <c r="H498" i="7"/>
  <c r="H487" i="7"/>
  <c r="H489" i="7"/>
  <c r="H469" i="7"/>
  <c r="H471" i="7"/>
  <c r="H473" i="7"/>
  <c r="M874" i="7"/>
  <c r="O874" i="7"/>
  <c r="E869" i="7"/>
  <c r="H1064" i="7"/>
  <c r="P874" i="7"/>
  <c r="K609" i="7"/>
  <c r="P623" i="7"/>
  <c r="AR117" i="3"/>
  <c r="AR823" i="3"/>
  <c r="K172" i="3"/>
  <c r="K826" i="3"/>
  <c r="AG172" i="3"/>
  <c r="AG826" i="3"/>
  <c r="AL172" i="3"/>
  <c r="AS173" i="3"/>
  <c r="AS827" i="3"/>
  <c r="AX173" i="3"/>
  <c r="AX827" i="3"/>
  <c r="BB173" i="3"/>
  <c r="BB827" i="3"/>
  <c r="BJ173" i="3"/>
  <c r="BJ827" i="3"/>
  <c r="BS173" i="3"/>
  <c r="BS827" i="3"/>
  <c r="C183" i="7"/>
  <c r="C828" i="7"/>
  <c r="F183" i="7"/>
  <c r="F828" i="7"/>
  <c r="F1161" i="7"/>
  <c r="I144" i="7"/>
  <c r="K117" i="7"/>
  <c r="K89" i="7"/>
  <c r="I116" i="7"/>
  <c r="I117" i="7"/>
  <c r="J522" i="7"/>
  <c r="H522" i="7"/>
  <c r="H521" i="7"/>
  <c r="I521" i="7"/>
  <c r="K522" i="7"/>
  <c r="K521" i="7"/>
  <c r="J582" i="7"/>
  <c r="H582" i="7"/>
  <c r="H581" i="7"/>
  <c r="K582" i="7"/>
  <c r="J614" i="7"/>
  <c r="J575" i="7"/>
  <c r="J570" i="7"/>
  <c r="J572" i="7"/>
  <c r="O572" i="7"/>
  <c r="J558" i="7"/>
  <c r="J560" i="7"/>
  <c r="O560" i="7"/>
  <c r="J546" i="7"/>
  <c r="J548" i="7"/>
  <c r="O548" i="7"/>
  <c r="J521" i="7"/>
  <c r="J524" i="7"/>
  <c r="J594" i="7"/>
  <c r="J528" i="7"/>
  <c r="J515" i="7"/>
  <c r="J518" i="7"/>
  <c r="J478" i="7"/>
  <c r="J480" i="7"/>
  <c r="J633" i="7"/>
  <c r="J621" i="7"/>
  <c r="J564" i="7"/>
  <c r="J552" i="7"/>
  <c r="J554" i="7"/>
  <c r="O554" i="7"/>
  <c r="J509" i="7"/>
  <c r="J581" i="7"/>
  <c r="J539" i="7"/>
  <c r="J542" i="7"/>
  <c r="O542" i="7"/>
  <c r="J534" i="7"/>
  <c r="J503" i="7"/>
  <c r="J496" i="7"/>
  <c r="J498" i="7"/>
  <c r="J500" i="7"/>
  <c r="J487" i="7"/>
  <c r="J489" i="7"/>
  <c r="J491" i="7"/>
  <c r="J469" i="7"/>
  <c r="J471" i="7"/>
  <c r="J473" i="7"/>
  <c r="M605" i="7"/>
  <c r="O173" i="3"/>
  <c r="O827" i="3"/>
  <c r="I172" i="3"/>
  <c r="I826" i="3"/>
  <c r="AA167" i="3"/>
  <c r="AD173" i="3"/>
  <c r="AD827" i="3"/>
  <c r="AF167" i="3"/>
  <c r="AH173" i="3"/>
  <c r="AH827" i="3"/>
  <c r="BK173" i="3"/>
  <c r="BK827" i="3"/>
  <c r="BN167" i="3"/>
  <c r="BP173" i="3"/>
  <c r="BP827" i="3"/>
  <c r="BR167" i="3"/>
  <c r="BT173" i="3"/>
  <c r="BT827" i="3"/>
  <c r="BW173" i="3"/>
  <c r="BW827" i="3"/>
  <c r="BY167" i="3"/>
  <c r="BV46" i="5"/>
  <c r="BV447" i="3"/>
  <c r="BV85" i="5"/>
  <c r="BV437" i="3"/>
  <c r="D167" i="7"/>
  <c r="K172" i="7"/>
  <c r="F172" i="7"/>
  <c r="F826" i="7"/>
  <c r="F90" i="7"/>
  <c r="F821" i="7"/>
  <c r="CQ554" i="3"/>
  <c r="CM554" i="3"/>
  <c r="CI554" i="3"/>
  <c r="CE554" i="3"/>
  <c r="DM554" i="3"/>
  <c r="CA554" i="3"/>
  <c r="CT560" i="3"/>
  <c r="CP560" i="3"/>
  <c r="CL560" i="3"/>
  <c r="CH560" i="3"/>
  <c r="CD560" i="3"/>
  <c r="DM560" i="3"/>
  <c r="CA560" i="3"/>
  <c r="H173" i="7"/>
  <c r="E854" i="7"/>
  <c r="J652" i="7"/>
  <c r="J655" i="7"/>
  <c r="E661" i="7"/>
  <c r="E856" i="7"/>
  <c r="E1164" i="7"/>
  <c r="J662" i="7"/>
  <c r="J664" i="7"/>
  <c r="E691" i="7"/>
  <c r="E896" i="7"/>
  <c r="CI626" i="3"/>
  <c r="CE626" i="3"/>
  <c r="K478" i="7"/>
  <c r="K480" i="7"/>
  <c r="I478" i="7"/>
  <c r="I480" i="7"/>
  <c r="K515" i="7"/>
  <c r="K518" i="7"/>
  <c r="I515" i="7"/>
  <c r="I518" i="7"/>
  <c r="K546" i="7"/>
  <c r="I552" i="7"/>
  <c r="K558" i="7"/>
  <c r="I564" i="7"/>
  <c r="K570" i="7"/>
  <c r="K576" i="7"/>
  <c r="K575" i="7"/>
  <c r="H588" i="7"/>
  <c r="H587" i="7"/>
  <c r="J588" i="7"/>
  <c r="J587" i="7"/>
  <c r="K594" i="7"/>
  <c r="I594" i="7"/>
  <c r="K614" i="7"/>
  <c r="K633" i="7"/>
  <c r="A116" i="3"/>
  <c r="A57" i="5"/>
  <c r="A11" i="5"/>
  <c r="A39" i="5"/>
  <c r="A252" i="3"/>
  <c r="A280" i="3"/>
  <c r="A314" i="3"/>
  <c r="A354" i="3"/>
  <c r="A432" i="3"/>
  <c r="A464" i="3"/>
  <c r="A500" i="3"/>
  <c r="A524" i="3"/>
  <c r="A548" i="3"/>
  <c r="A572" i="3"/>
  <c r="A597" i="3"/>
  <c r="A621" i="3"/>
  <c r="A649" i="3"/>
  <c r="A667" i="3"/>
  <c r="A681" i="3"/>
  <c r="A701" i="3"/>
  <c r="A243" i="3"/>
  <c r="A271" i="3"/>
  <c r="A299" i="3"/>
  <c r="A339" i="3"/>
  <c r="A381" i="3"/>
  <c r="A62" i="5"/>
  <c r="A16" i="5"/>
  <c r="A44" i="5"/>
  <c r="A463" i="3"/>
  <c r="A499" i="3"/>
  <c r="A523" i="3"/>
  <c r="A547" i="3"/>
  <c r="A571" i="3"/>
  <c r="A596" i="3"/>
  <c r="A620" i="3"/>
  <c r="A680" i="3"/>
  <c r="A700" i="3"/>
  <c r="A1023" i="3"/>
  <c r="A1030" i="3"/>
  <c r="Q1" i="7"/>
  <c r="CD512" i="3"/>
  <c r="CH512" i="3"/>
  <c r="CL512" i="3"/>
  <c r="CP512" i="3"/>
  <c r="CT512" i="3"/>
  <c r="DM506" i="3"/>
  <c r="CA506" i="3"/>
  <c r="CG506" i="3"/>
  <c r="CK506" i="3"/>
  <c r="CO506" i="3"/>
  <c r="CS506" i="3"/>
  <c r="CE491" i="3"/>
  <c r="CK491" i="3"/>
  <c r="DN482" i="3"/>
  <c r="CB482" i="3"/>
  <c r="CG473" i="3"/>
  <c r="CO473" i="3"/>
  <c r="DM464" i="3"/>
  <c r="CA464" i="3"/>
  <c r="CK464" i="3"/>
  <c r="DO524" i="3"/>
  <c r="CC524" i="3"/>
  <c r="DL536" i="3"/>
  <c r="BZ536" i="3"/>
  <c r="DL572" i="3"/>
  <c r="BZ572" i="3"/>
  <c r="CO572" i="3"/>
  <c r="CI578" i="3"/>
  <c r="DM603" i="3"/>
  <c r="CA603" i="3"/>
  <c r="CH609" i="3"/>
  <c r="CP615" i="3"/>
  <c r="DL621" i="3"/>
  <c r="BZ621" i="3"/>
  <c r="CH621" i="3"/>
  <c r="CT633" i="3"/>
  <c r="CD633" i="3"/>
  <c r="BF110" i="3"/>
  <c r="DO590" i="3"/>
  <c r="CC590" i="3"/>
  <c r="CR491" i="3"/>
  <c r="CN491" i="3"/>
  <c r="CJ491" i="3"/>
  <c r="CT491" i="3"/>
  <c r="CP491" i="3"/>
  <c r="CL491" i="3"/>
  <c r="CH491" i="3"/>
  <c r="CD491" i="3"/>
  <c r="CT464" i="3"/>
  <c r="CP464" i="3"/>
  <c r="CL464" i="3"/>
  <c r="CH464" i="3"/>
  <c r="CD464" i="3"/>
  <c r="CR464" i="3"/>
  <c r="CN464" i="3"/>
  <c r="CJ464" i="3"/>
  <c r="CF464" i="3"/>
  <c r="DN572" i="3"/>
  <c r="CB572" i="3"/>
  <c r="DO542" i="3"/>
  <c r="CC542" i="3"/>
  <c r="CS482" i="3"/>
  <c r="CO482" i="3"/>
  <c r="CK482" i="3"/>
  <c r="CG482" i="3"/>
  <c r="CQ482" i="3"/>
  <c r="CM482" i="3"/>
  <c r="CI482" i="3"/>
  <c r="CE482" i="3"/>
  <c r="DM482" i="3"/>
  <c r="CA482" i="3"/>
  <c r="CR473" i="3"/>
  <c r="CN473" i="3"/>
  <c r="CJ473" i="3"/>
  <c r="CF473" i="3"/>
  <c r="CT473" i="3"/>
  <c r="CP473" i="3"/>
  <c r="CL473" i="3"/>
  <c r="CH473" i="3"/>
  <c r="CD473" i="3"/>
  <c r="J172" i="7"/>
  <c r="CK626" i="3"/>
  <c r="K469" i="7"/>
  <c r="K471" i="7"/>
  <c r="I469" i="7"/>
  <c r="I471" i="7"/>
  <c r="K487" i="7"/>
  <c r="K489" i="7"/>
  <c r="K491" i="7"/>
  <c r="I487" i="7"/>
  <c r="I489" i="7"/>
  <c r="I491" i="7"/>
  <c r="K496" i="7"/>
  <c r="K498" i="7"/>
  <c r="I496" i="7"/>
  <c r="I498" i="7"/>
  <c r="K503" i="7"/>
  <c r="K506" i="7"/>
  <c r="I503" i="7"/>
  <c r="I506" i="7"/>
  <c r="K539" i="7"/>
  <c r="I539" i="7"/>
  <c r="I546" i="7"/>
  <c r="K552" i="7"/>
  <c r="I558" i="7"/>
  <c r="K564" i="7"/>
  <c r="I570" i="7"/>
  <c r="H576" i="7"/>
  <c r="H575" i="7"/>
  <c r="K581" i="7"/>
  <c r="K584" i="7"/>
  <c r="P584" i="7"/>
  <c r="I581" i="7"/>
  <c r="I584" i="7"/>
  <c r="N584" i="7"/>
  <c r="K588" i="7"/>
  <c r="K587" i="7"/>
  <c r="I614" i="7"/>
  <c r="I627" i="7"/>
  <c r="A90" i="3"/>
  <c r="A71" i="5"/>
  <c r="A25" i="5"/>
  <c r="A238" i="3"/>
  <c r="A266" i="3"/>
  <c r="A294" i="3"/>
  <c r="A334" i="3"/>
  <c r="A376" i="3"/>
  <c r="A447" i="3"/>
  <c r="A482" i="3"/>
  <c r="A512" i="3"/>
  <c r="A536" i="3"/>
  <c r="A560" i="3"/>
  <c r="A584" i="3"/>
  <c r="A609" i="3"/>
  <c r="A633" i="3"/>
  <c r="A661" i="3"/>
  <c r="A673" i="3"/>
  <c r="A691" i="3"/>
  <c r="A230" i="3"/>
  <c r="A257" i="3"/>
  <c r="A285" i="3"/>
  <c r="A319" i="3"/>
  <c r="A359" i="3"/>
  <c r="A437" i="3"/>
  <c r="A76" i="5"/>
  <c r="A30" i="5"/>
  <c r="A46" i="5"/>
  <c r="A481" i="3"/>
  <c r="A511" i="3"/>
  <c r="A535" i="3"/>
  <c r="A559" i="3"/>
  <c r="A583" i="3"/>
  <c r="A608" i="3"/>
  <c r="A632" i="3"/>
  <c r="A690" i="3"/>
  <c r="A1020" i="3"/>
  <c r="A1025" i="3"/>
  <c r="H1" i="6"/>
  <c r="CF512" i="3"/>
  <c r="CJ512" i="3"/>
  <c r="CN512" i="3"/>
  <c r="CR512" i="3"/>
  <c r="CE506" i="3"/>
  <c r="CI506" i="3"/>
  <c r="CM506" i="3"/>
  <c r="CQ506" i="3"/>
  <c r="CG491" i="3"/>
  <c r="CO491" i="3"/>
  <c r="CK473" i="3"/>
  <c r="CS473" i="3"/>
  <c r="CG464" i="3"/>
  <c r="CO464" i="3"/>
  <c r="DL530" i="3"/>
  <c r="BZ530" i="3"/>
  <c r="CG554" i="3"/>
  <c r="CG572" i="3"/>
  <c r="CQ578" i="3"/>
  <c r="CK584" i="3"/>
  <c r="DM584" i="3"/>
  <c r="CA584" i="3"/>
  <c r="DM590" i="3"/>
  <c r="CA590" i="3"/>
  <c r="DN590" i="3"/>
  <c r="CB590" i="3"/>
  <c r="CP603" i="3"/>
  <c r="CP609" i="3"/>
  <c r="DL615" i="3"/>
  <c r="BZ615" i="3"/>
  <c r="DM627" i="3"/>
  <c r="CA627" i="3"/>
  <c r="DO560" i="3"/>
  <c r="CC560" i="3"/>
  <c r="AL621" i="3"/>
  <c r="AL615" i="3"/>
  <c r="DN566" i="3"/>
  <c r="CB566" i="3"/>
  <c r="DN560" i="3"/>
  <c r="CB560" i="3"/>
  <c r="AL627" i="3"/>
  <c r="BF117" i="3"/>
  <c r="BF823" i="3"/>
  <c r="BF118" i="3"/>
  <c r="BF116" i="3"/>
  <c r="BF822" i="3"/>
  <c r="CL626" i="3"/>
  <c r="CH626" i="3"/>
  <c r="A117" i="3"/>
  <c r="A64" i="5"/>
  <c r="A18" i="5"/>
  <c r="A50" i="5"/>
  <c r="A259" i="3"/>
  <c r="A287" i="3"/>
  <c r="A324" i="3"/>
  <c r="A365" i="3"/>
  <c r="A442" i="3"/>
  <c r="A473" i="3"/>
  <c r="A506" i="3"/>
  <c r="A530" i="3"/>
  <c r="A554" i="3"/>
  <c r="A578" i="3"/>
  <c r="A603" i="3"/>
  <c r="A627" i="3"/>
  <c r="A655" i="3"/>
  <c r="A670" i="3"/>
  <c r="A686" i="3"/>
  <c r="A183" i="3"/>
  <c r="A250" i="3"/>
  <c r="A278" i="3"/>
  <c r="A309" i="3"/>
  <c r="A349" i="3"/>
  <c r="A391" i="3"/>
  <c r="A69" i="5"/>
  <c r="A23" i="5"/>
  <c r="A472" i="3"/>
  <c r="A505" i="3"/>
  <c r="A529" i="3"/>
  <c r="A553" i="3"/>
  <c r="A577" i="3"/>
  <c r="A602" i="3"/>
  <c r="A626" i="3"/>
  <c r="A685" i="3"/>
  <c r="A454" i="3"/>
  <c r="DM512" i="3"/>
  <c r="CA512" i="3"/>
  <c r="CE512" i="3"/>
  <c r="CI512" i="3"/>
  <c r="CM512" i="3"/>
  <c r="CD506" i="3"/>
  <c r="CH506" i="3"/>
  <c r="CL506" i="3"/>
  <c r="CP506" i="3"/>
  <c r="DM491" i="3"/>
  <c r="CA491" i="3"/>
  <c r="CF491" i="3"/>
  <c r="CM491" i="3"/>
  <c r="DO482" i="3"/>
  <c r="CC482" i="3"/>
  <c r="DM473" i="3"/>
  <c r="CA473" i="3"/>
  <c r="CI473" i="3"/>
  <c r="DL464" i="3"/>
  <c r="BZ464" i="3"/>
  <c r="CE464" i="3"/>
  <c r="CM464" i="3"/>
  <c r="DL548" i="3"/>
  <c r="BZ548" i="3"/>
  <c r="DO548" i="3"/>
  <c r="CC548" i="3"/>
  <c r="DO554" i="3"/>
  <c r="CC554" i="3"/>
  <c r="DO566" i="3"/>
  <c r="CC566" i="3"/>
  <c r="DO572" i="3"/>
  <c r="CC572" i="3"/>
  <c r="CS572" i="3"/>
  <c r="DN609" i="3"/>
  <c r="CB609" i="3"/>
  <c r="DM609" i="3"/>
  <c r="CA609" i="3"/>
  <c r="DM621" i="3"/>
  <c r="CA621" i="3"/>
  <c r="DO597" i="3"/>
  <c r="CC597" i="3"/>
  <c r="V649" i="3"/>
  <c r="V370" i="3"/>
  <c r="V180" i="3"/>
  <c r="V661" i="3"/>
  <c r="V339" i="3"/>
  <c r="V183" i="3"/>
  <c r="AT173" i="3"/>
  <c r="AT827" i="3"/>
  <c r="AT174" i="3"/>
  <c r="AT172" i="3"/>
  <c r="AT826" i="3"/>
  <c r="J104" i="3"/>
  <c r="DL104" i="3"/>
  <c r="BZ104" i="3"/>
  <c r="J96" i="3"/>
  <c r="J144" i="3"/>
  <c r="J824" i="3"/>
  <c r="J145" i="3"/>
  <c r="J825" i="3"/>
  <c r="DO621" i="3"/>
  <c r="CC621" i="3"/>
  <c r="BH183" i="3"/>
  <c r="BH661" i="3"/>
  <c r="BH856" i="3"/>
  <c r="BH649" i="3"/>
  <c r="BH180" i="3"/>
  <c r="CF530" i="3"/>
  <c r="CJ530" i="3"/>
  <c r="CN530" i="3"/>
  <c r="CR530" i="3"/>
  <c r="CG536" i="3"/>
  <c r="CK536" i="3"/>
  <c r="CO536" i="3"/>
  <c r="CS536" i="3"/>
  <c r="CD554" i="3"/>
  <c r="CH554" i="3"/>
  <c r="CL554" i="3"/>
  <c r="CP554" i="3"/>
  <c r="CT554" i="3"/>
  <c r="CG560" i="3"/>
  <c r="CK560" i="3"/>
  <c r="CO560" i="3"/>
  <c r="CS560" i="3"/>
  <c r="CD572" i="3"/>
  <c r="CH572" i="3"/>
  <c r="CL572" i="3"/>
  <c r="CP572" i="3"/>
  <c r="CT572" i="3"/>
  <c r="CF578" i="3"/>
  <c r="CJ578" i="3"/>
  <c r="CN578" i="3"/>
  <c r="CR578" i="3"/>
  <c r="CD584" i="3"/>
  <c r="CH584" i="3"/>
  <c r="CL584" i="3"/>
  <c r="CP584" i="3"/>
  <c r="CT584" i="3"/>
  <c r="CF590" i="3"/>
  <c r="CJ590" i="3"/>
  <c r="CN590" i="3"/>
  <c r="CR590" i="3"/>
  <c r="CE603" i="3"/>
  <c r="CI603" i="3"/>
  <c r="CM603" i="3"/>
  <c r="CQ603" i="3"/>
  <c r="CE609" i="3"/>
  <c r="CI609" i="3"/>
  <c r="CM609" i="3"/>
  <c r="CQ609" i="3"/>
  <c r="CE615" i="3"/>
  <c r="CI615" i="3"/>
  <c r="CM615" i="3"/>
  <c r="CQ615" i="3"/>
  <c r="CE621" i="3"/>
  <c r="CI621" i="3"/>
  <c r="CM621" i="3"/>
  <c r="CQ621" i="3"/>
  <c r="CG627" i="3"/>
  <c r="CK627" i="3"/>
  <c r="CO627" i="3"/>
  <c r="CS627" i="3"/>
  <c r="CQ539" i="3"/>
  <c r="CM539" i="3"/>
  <c r="CI539" i="3"/>
  <c r="CE539" i="3"/>
  <c r="CR575" i="3"/>
  <c r="CN575" i="3"/>
  <c r="CJ575" i="3"/>
  <c r="CF575" i="3"/>
  <c r="CS633" i="3"/>
  <c r="CO633" i="3"/>
  <c r="CK633" i="3"/>
  <c r="CG633" i="3"/>
  <c r="CD587" i="3"/>
  <c r="CH587" i="3"/>
  <c r="CL587" i="3"/>
  <c r="CP587" i="3"/>
  <c r="CT587" i="3"/>
  <c r="CG581" i="3"/>
  <c r="CK581" i="3"/>
  <c r="CO581" i="3"/>
  <c r="CS581" i="3"/>
  <c r="CQ807" i="3"/>
  <c r="CM807" i="3"/>
  <c r="CI807" i="3"/>
  <c r="CE807" i="3"/>
  <c r="CT808" i="3"/>
  <c r="CP808" i="3"/>
  <c r="CL808" i="3"/>
  <c r="CH808" i="3"/>
  <c r="CD808" i="3"/>
  <c r="CS311" i="3"/>
  <c r="CO311" i="3"/>
  <c r="CK311" i="3"/>
  <c r="CG311" i="3"/>
  <c r="CR321" i="3"/>
  <c r="CN321" i="3"/>
  <c r="CJ321" i="3"/>
  <c r="CF321" i="3"/>
  <c r="CQ331" i="3"/>
  <c r="CM331" i="3"/>
  <c r="CI331" i="3"/>
  <c r="CE331" i="3"/>
  <c r="CQ351" i="3"/>
  <c r="CM351" i="3"/>
  <c r="CI351" i="3"/>
  <c r="CE351" i="3"/>
  <c r="BF144" i="3"/>
  <c r="BF37" i="5"/>
  <c r="BF46" i="5"/>
  <c r="AL46" i="5"/>
  <c r="D111" i="3"/>
  <c r="BL201" i="3"/>
  <c r="AT104" i="3"/>
  <c r="DN104" i="3"/>
  <c r="CB104" i="3"/>
  <c r="AT96" i="3"/>
  <c r="AT144" i="3"/>
  <c r="AT824" i="3"/>
  <c r="AT145" i="3"/>
  <c r="AT825" i="3"/>
  <c r="AB111" i="3"/>
  <c r="AB110" i="3"/>
  <c r="AB139" i="3"/>
  <c r="AB138" i="3"/>
  <c r="DM138" i="3"/>
  <c r="CA138" i="3"/>
  <c r="AB201" i="3"/>
  <c r="CT201" i="3"/>
  <c r="BH214" i="3"/>
  <c r="AB172" i="3"/>
  <c r="AB826" i="3"/>
  <c r="AB173" i="3"/>
  <c r="AB827" i="3"/>
  <c r="Z118" i="3"/>
  <c r="Z116" i="3"/>
  <c r="Z822" i="3"/>
  <c r="AM172" i="3"/>
  <c r="AM826" i="3"/>
  <c r="AM173" i="3"/>
  <c r="AM174" i="3"/>
  <c r="CD530" i="3"/>
  <c r="CH530" i="3"/>
  <c r="CL530" i="3"/>
  <c r="CP530" i="3"/>
  <c r="CT530" i="3"/>
  <c r="CE536" i="3"/>
  <c r="CI536" i="3"/>
  <c r="CM536" i="3"/>
  <c r="CQ536" i="3"/>
  <c r="CF554" i="3"/>
  <c r="CJ554" i="3"/>
  <c r="CN554" i="3"/>
  <c r="CR554" i="3"/>
  <c r="CE560" i="3"/>
  <c r="CI560" i="3"/>
  <c r="CM560" i="3"/>
  <c r="CQ560" i="3"/>
  <c r="CF572" i="3"/>
  <c r="CJ572" i="3"/>
  <c r="CN572" i="3"/>
  <c r="CR572" i="3"/>
  <c r="CD578" i="3"/>
  <c r="CH578" i="3"/>
  <c r="CL578" i="3"/>
  <c r="CP578" i="3"/>
  <c r="CT578" i="3"/>
  <c r="CF584" i="3"/>
  <c r="CJ584" i="3"/>
  <c r="CN584" i="3"/>
  <c r="CR584" i="3"/>
  <c r="CD590" i="3"/>
  <c r="CH590" i="3"/>
  <c r="CL590" i="3"/>
  <c r="CP590" i="3"/>
  <c r="CT590" i="3"/>
  <c r="CG603" i="3"/>
  <c r="CK603" i="3"/>
  <c r="CO603" i="3"/>
  <c r="CS603" i="3"/>
  <c r="CG609" i="3"/>
  <c r="CK609" i="3"/>
  <c r="CO609" i="3"/>
  <c r="CS609" i="3"/>
  <c r="CG615" i="3"/>
  <c r="CK615" i="3"/>
  <c r="CO615" i="3"/>
  <c r="CS615" i="3"/>
  <c r="CG621" i="3"/>
  <c r="CK621" i="3"/>
  <c r="CO621" i="3"/>
  <c r="CS621" i="3"/>
  <c r="CE627" i="3"/>
  <c r="CI627" i="3"/>
  <c r="CM627" i="3"/>
  <c r="CQ627" i="3"/>
  <c r="CS539" i="3"/>
  <c r="CO539" i="3"/>
  <c r="CK539" i="3"/>
  <c r="CG539" i="3"/>
  <c r="CT575" i="3"/>
  <c r="CP575" i="3"/>
  <c r="CL575" i="3"/>
  <c r="CH575" i="3"/>
  <c r="CD575" i="3"/>
  <c r="CQ633" i="3"/>
  <c r="CM633" i="3"/>
  <c r="CI633" i="3"/>
  <c r="CE633" i="3"/>
  <c r="CF587" i="3"/>
  <c r="CJ587" i="3"/>
  <c r="CN587" i="3"/>
  <c r="CR587" i="3"/>
  <c r="CE581" i="3"/>
  <c r="CI581" i="3"/>
  <c r="CM581" i="3"/>
  <c r="CQ581" i="3"/>
  <c r="CS807" i="3"/>
  <c r="CO807" i="3"/>
  <c r="CK807" i="3"/>
  <c r="CG807" i="3"/>
  <c r="CR808" i="3"/>
  <c r="CN808" i="3"/>
  <c r="CJ808" i="3"/>
  <c r="CF808" i="3"/>
  <c r="CQ311" i="3"/>
  <c r="CM311" i="3"/>
  <c r="CI311" i="3"/>
  <c r="CE311" i="3"/>
  <c r="CT321" i="3"/>
  <c r="CP321" i="3"/>
  <c r="CL321" i="3"/>
  <c r="CH321" i="3"/>
  <c r="CD321" i="3"/>
  <c r="CS331" i="3"/>
  <c r="CO331" i="3"/>
  <c r="CK331" i="3"/>
  <c r="CG331" i="3"/>
  <c r="CS351" i="3"/>
  <c r="CO351" i="3"/>
  <c r="CK351" i="3"/>
  <c r="CG351" i="3"/>
  <c r="BF146" i="3"/>
  <c r="BF167" i="3"/>
  <c r="J146" i="3"/>
  <c r="DL146" i="3"/>
  <c r="BZ146" i="3"/>
  <c r="BD111" i="3"/>
  <c r="J173" i="3"/>
  <c r="J827" i="3"/>
  <c r="J174" i="3"/>
  <c r="DL174" i="3"/>
  <c r="BZ174" i="3"/>
  <c r="J172" i="3"/>
  <c r="J826" i="3"/>
  <c r="BH117" i="3"/>
  <c r="BH823" i="3"/>
  <c r="BH118" i="3"/>
  <c r="BH116" i="3"/>
  <c r="BH822" i="3"/>
  <c r="AP110" i="3"/>
  <c r="AP111" i="3"/>
  <c r="E116" i="3"/>
  <c r="E822" i="3"/>
  <c r="E117" i="3"/>
  <c r="E823" i="3"/>
  <c r="E118" i="3"/>
  <c r="CE572" i="3"/>
  <c r="CI572" i="3"/>
  <c r="CM572" i="3"/>
  <c r="CQ572" i="3"/>
  <c r="CG578" i="3"/>
  <c r="CK578" i="3"/>
  <c r="CO578" i="3"/>
  <c r="CS578" i="3"/>
  <c r="CE584" i="3"/>
  <c r="CI584" i="3"/>
  <c r="CM584" i="3"/>
  <c r="CQ584" i="3"/>
  <c r="CG590" i="3"/>
  <c r="CK590" i="3"/>
  <c r="CO590" i="3"/>
  <c r="CS590" i="3"/>
  <c r="CF603" i="3"/>
  <c r="CJ603" i="3"/>
  <c r="CN603" i="3"/>
  <c r="CR603" i="3"/>
  <c r="CF609" i="3"/>
  <c r="CJ609" i="3"/>
  <c r="CN609" i="3"/>
  <c r="CR609" i="3"/>
  <c r="CF615" i="3"/>
  <c r="CJ615" i="3"/>
  <c r="CN615" i="3"/>
  <c r="CR615" i="3"/>
  <c r="CF621" i="3"/>
  <c r="CJ621" i="3"/>
  <c r="CN621" i="3"/>
  <c r="CR621" i="3"/>
  <c r="CD627" i="3"/>
  <c r="CH627" i="3"/>
  <c r="CL627" i="3"/>
  <c r="CP627" i="3"/>
  <c r="CT627" i="3"/>
  <c r="CT539" i="3"/>
  <c r="CP539" i="3"/>
  <c r="CL539" i="3"/>
  <c r="CH539" i="3"/>
  <c r="CD539" i="3"/>
  <c r="CQ575" i="3"/>
  <c r="CM575" i="3"/>
  <c r="CI575" i="3"/>
  <c r="CE575" i="3"/>
  <c r="CR633" i="3"/>
  <c r="CN633" i="3"/>
  <c r="CJ633" i="3"/>
  <c r="CF633" i="3"/>
  <c r="CE587" i="3"/>
  <c r="CI587" i="3"/>
  <c r="CM587" i="3"/>
  <c r="CQ587" i="3"/>
  <c r="CD581" i="3"/>
  <c r="CH581" i="3"/>
  <c r="CL581" i="3"/>
  <c r="CP581" i="3"/>
  <c r="CT581" i="3"/>
  <c r="CT807" i="3"/>
  <c r="CP807" i="3"/>
  <c r="CL807" i="3"/>
  <c r="CH807" i="3"/>
  <c r="CD807" i="3"/>
  <c r="CS808" i="3"/>
  <c r="CO808" i="3"/>
  <c r="CK808" i="3"/>
  <c r="CG808" i="3"/>
  <c r="CR311" i="3"/>
  <c r="CN311" i="3"/>
  <c r="CJ311" i="3"/>
  <c r="CF311" i="3"/>
  <c r="CQ321" i="3"/>
  <c r="CM321" i="3"/>
  <c r="CI321" i="3"/>
  <c r="CE321" i="3"/>
  <c r="CT331" i="3"/>
  <c r="CP331" i="3"/>
  <c r="CL331" i="3"/>
  <c r="CH331" i="3"/>
  <c r="CD331" i="3"/>
  <c r="CT351" i="3"/>
  <c r="CP351" i="3"/>
  <c r="CL351" i="3"/>
  <c r="CH351" i="3"/>
  <c r="V111" i="3"/>
  <c r="V686" i="3"/>
  <c r="BL111" i="3"/>
  <c r="BL139" i="3"/>
  <c r="AT146" i="3"/>
  <c r="DO627" i="3"/>
  <c r="CC627" i="3"/>
  <c r="BH686" i="3"/>
  <c r="BL661" i="3"/>
  <c r="BL856" i="3"/>
  <c r="BL15" i="3"/>
  <c r="AT183" i="3"/>
  <c r="AT828" i="3"/>
  <c r="AT370" i="3"/>
  <c r="AP857" i="3"/>
  <c r="W664" i="3"/>
  <c r="X96" i="3"/>
  <c r="G118" i="3"/>
  <c r="G655" i="3"/>
  <c r="G855" i="3"/>
  <c r="G15" i="3"/>
  <c r="Y118" i="3"/>
  <c r="AQ96" i="3"/>
  <c r="BI117" i="3"/>
  <c r="BI823" i="3"/>
  <c r="AM118" i="3"/>
  <c r="AM146" i="3"/>
  <c r="U111" i="3"/>
  <c r="C118" i="3"/>
  <c r="C649" i="3"/>
  <c r="C667" i="3"/>
  <c r="AP856" i="3"/>
  <c r="AP15" i="3"/>
  <c r="BK16" i="5"/>
  <c r="DL23" i="5"/>
  <c r="BZ23" i="5"/>
  <c r="DL37" i="5"/>
  <c r="BZ37" i="5"/>
  <c r="F118" i="3"/>
  <c r="F655" i="3"/>
  <c r="F855" i="3"/>
  <c r="F15" i="3"/>
  <c r="E180" i="3"/>
  <c r="E676" i="3"/>
  <c r="W111" i="3"/>
  <c r="W183" i="3"/>
  <c r="W828" i="3"/>
  <c r="W661" i="3"/>
  <c r="W856" i="3"/>
  <c r="X370" i="3"/>
  <c r="X847" i="3"/>
  <c r="X12" i="3"/>
  <c r="X664" i="3"/>
  <c r="X857" i="3"/>
  <c r="X15" i="3"/>
  <c r="AO96" i="3"/>
  <c r="AO857" i="3"/>
  <c r="Z146" i="3"/>
  <c r="Z167" i="3"/>
  <c r="G117" i="3"/>
  <c r="G823" i="3"/>
  <c r="DL554" i="3"/>
  <c r="BZ554" i="3"/>
  <c r="DL578" i="3"/>
  <c r="BZ578" i="3"/>
  <c r="G603" i="3"/>
  <c r="G881" i="3"/>
  <c r="G627" i="3"/>
  <c r="G885" i="3"/>
  <c r="DL885" i="3"/>
  <c r="BZ885" i="3"/>
  <c r="BD661" i="3"/>
  <c r="BE118" i="3"/>
  <c r="AM117" i="3"/>
  <c r="AM823" i="3"/>
  <c r="AM145" i="3"/>
  <c r="DM30" i="5"/>
  <c r="CA30" i="5"/>
  <c r="BG111" i="3"/>
  <c r="C117" i="3"/>
  <c r="C823" i="3"/>
  <c r="BL180" i="3"/>
  <c r="BL828" i="3"/>
  <c r="BL339" i="3"/>
  <c r="AP183" i="3"/>
  <c r="AP603" i="3"/>
  <c r="AP881" i="3"/>
  <c r="AA37" i="5"/>
  <c r="DM37" i="5"/>
  <c r="CA37" i="5"/>
  <c r="F117" i="3"/>
  <c r="F823" i="3"/>
  <c r="E518" i="3"/>
  <c r="DL542" i="3"/>
  <c r="BZ542" i="3"/>
  <c r="DL566" i="3"/>
  <c r="BZ566" i="3"/>
  <c r="E661" i="3"/>
  <c r="W243" i="3"/>
  <c r="W524" i="3"/>
  <c r="CM524" i="3"/>
  <c r="CR548" i="3"/>
  <c r="W597" i="3"/>
  <c r="X518" i="3"/>
  <c r="CM542" i="3"/>
  <c r="CO566" i="3"/>
  <c r="AO524" i="3"/>
  <c r="AO868" i="3"/>
  <c r="AO856" i="3"/>
  <c r="AO15" i="3"/>
  <c r="Z145" i="3"/>
  <c r="Z825" i="3"/>
  <c r="BE117" i="3"/>
  <c r="BE823" i="3"/>
  <c r="AM621" i="3"/>
  <c r="AM884" i="3"/>
  <c r="AM17" i="3"/>
  <c r="AM686" i="3"/>
  <c r="C673" i="3"/>
  <c r="C655" i="3"/>
  <c r="C670" i="3"/>
  <c r="H578" i="7"/>
  <c r="M578" i="7"/>
  <c r="H580" i="7"/>
  <c r="M580" i="7"/>
  <c r="BF447" i="3"/>
  <c r="AL447" i="3"/>
  <c r="H590" i="7"/>
  <c r="M590" i="7"/>
  <c r="H592" i="7"/>
  <c r="M592" i="7"/>
  <c r="J590" i="7"/>
  <c r="O590" i="7"/>
  <c r="J592" i="7"/>
  <c r="O592" i="7"/>
  <c r="H584" i="7"/>
  <c r="M584" i="7"/>
  <c r="H586" i="7"/>
  <c r="M586" i="7"/>
  <c r="H524" i="7"/>
  <c r="H526" i="7"/>
  <c r="M526" i="7"/>
  <c r="W832" i="3"/>
  <c r="CQ243" i="3"/>
  <c r="CS243" i="3"/>
  <c r="CP243" i="3"/>
  <c r="CN243" i="3"/>
  <c r="CM243" i="3"/>
  <c r="DM243" i="3"/>
  <c r="CA243" i="3"/>
  <c r="CO243" i="3"/>
  <c r="CL243" i="3"/>
  <c r="CJ243" i="3"/>
  <c r="CI243" i="3"/>
  <c r="CK243" i="3"/>
  <c r="CH243" i="3"/>
  <c r="CF243" i="3"/>
  <c r="CE243" i="3"/>
  <c r="CG243" i="3"/>
  <c r="CD243" i="3"/>
  <c r="CR243" i="3"/>
  <c r="CT243" i="3"/>
  <c r="AM894" i="3"/>
  <c r="DN686" i="3"/>
  <c r="CB686" i="3"/>
  <c r="CX655" i="3"/>
  <c r="DB655" i="3"/>
  <c r="DF655" i="3"/>
  <c r="DJ655" i="3"/>
  <c r="DO655" i="3"/>
  <c r="CC655" i="3"/>
  <c r="CW655" i="3"/>
  <c r="DA655" i="3"/>
  <c r="DE655" i="3"/>
  <c r="DI655" i="3"/>
  <c r="CV655" i="3"/>
  <c r="CZ655" i="3"/>
  <c r="DD655" i="3"/>
  <c r="DH655" i="3"/>
  <c r="CU655" i="3"/>
  <c r="CY655" i="3"/>
  <c r="DC655" i="3"/>
  <c r="DG655" i="3"/>
  <c r="DK655" i="3"/>
  <c r="CQ868" i="3"/>
  <c r="CM868" i="3"/>
  <c r="CI868" i="3"/>
  <c r="CE868" i="3"/>
  <c r="CR868" i="3"/>
  <c r="CN868" i="3"/>
  <c r="CJ868" i="3"/>
  <c r="CF868" i="3"/>
  <c r="CS868" i="3"/>
  <c r="CO868" i="3"/>
  <c r="CK868" i="3"/>
  <c r="CG868" i="3"/>
  <c r="DN868" i="3"/>
  <c r="CB868" i="3"/>
  <c r="CT868" i="3"/>
  <c r="CP868" i="3"/>
  <c r="CL868" i="3"/>
  <c r="CH868" i="3"/>
  <c r="CD868" i="3"/>
  <c r="DM597" i="3"/>
  <c r="CA597" i="3"/>
  <c r="CM597" i="3"/>
  <c r="CQ597" i="3"/>
  <c r="CE597" i="3"/>
  <c r="CI597" i="3"/>
  <c r="W880" i="3"/>
  <c r="DM880" i="3"/>
  <c r="CA880" i="3"/>
  <c r="E856" i="3"/>
  <c r="DL661" i="3"/>
  <c r="BZ661" i="3"/>
  <c r="E849" i="3"/>
  <c r="DL849" i="3"/>
  <c r="BZ849" i="3"/>
  <c r="DL391" i="3"/>
  <c r="BZ391" i="3"/>
  <c r="BL886" i="3"/>
  <c r="DH633" i="3"/>
  <c r="DG633" i="3"/>
  <c r="DI633" i="3"/>
  <c r="DF633" i="3"/>
  <c r="DK633" i="3"/>
  <c r="CZ633" i="3"/>
  <c r="DE633" i="3"/>
  <c r="DB633" i="3"/>
  <c r="DC633" i="3"/>
  <c r="CY633" i="3"/>
  <c r="DA633" i="3"/>
  <c r="CX633" i="3"/>
  <c r="CU633" i="3"/>
  <c r="DD633" i="3"/>
  <c r="DO633" i="3"/>
  <c r="CW633" i="3"/>
  <c r="DJ633" i="3"/>
  <c r="CV633" i="3"/>
  <c r="BG117" i="3"/>
  <c r="BG823" i="3"/>
  <c r="BG118" i="3"/>
  <c r="BG116" i="3"/>
  <c r="BG822" i="3"/>
  <c r="DM16" i="5"/>
  <c r="CA16" i="5"/>
  <c r="E892" i="3"/>
  <c r="DL676" i="3"/>
  <c r="BZ676" i="3"/>
  <c r="C854" i="3"/>
  <c r="DL649" i="3"/>
  <c r="BZ649" i="3"/>
  <c r="AM857" i="3"/>
  <c r="DN857" i="3"/>
  <c r="CB857" i="3"/>
  <c r="DN664" i="3"/>
  <c r="CB664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2" i="3"/>
  <c r="V117" i="3"/>
  <c r="V823" i="3"/>
  <c r="CX691" i="3"/>
  <c r="DB691" i="3"/>
  <c r="DF691" i="3"/>
  <c r="DJ691" i="3"/>
  <c r="DO691" i="3"/>
  <c r="CC691" i="3"/>
  <c r="CW691" i="3"/>
  <c r="DA691" i="3"/>
  <c r="DE691" i="3"/>
  <c r="DI691" i="3"/>
  <c r="CV691" i="3"/>
  <c r="CZ691" i="3"/>
  <c r="DD691" i="3"/>
  <c r="DH691" i="3"/>
  <c r="CU691" i="3"/>
  <c r="CY691" i="3"/>
  <c r="DC691" i="3"/>
  <c r="DG691" i="3"/>
  <c r="DK691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7" i="3"/>
  <c r="DN827" i="3"/>
  <c r="CB827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4" i="3"/>
  <c r="CC214" i="3"/>
  <c r="CX214" i="3"/>
  <c r="CU214" i="3"/>
  <c r="DK214" i="3"/>
  <c r="DH214" i="3"/>
  <c r="DJ214" i="3"/>
  <c r="DG214" i="3"/>
  <c r="DE214" i="3"/>
  <c r="DF214" i="3"/>
  <c r="DC214" i="3"/>
  <c r="DI214" i="3"/>
  <c r="DD214" i="3"/>
  <c r="CZ214" i="3"/>
  <c r="DB214" i="3"/>
  <c r="CY214" i="3"/>
  <c r="DA214" i="3"/>
  <c r="CV214" i="3"/>
  <c r="CW214" i="3"/>
  <c r="AB144" i="3"/>
  <c r="AB824" i="3"/>
  <c r="AB146" i="3"/>
  <c r="AB145" i="3"/>
  <c r="AB825" i="3"/>
  <c r="DM139" i="3"/>
  <c r="CA139" i="3"/>
  <c r="D116" i="3"/>
  <c r="D822" i="3"/>
  <c r="D118" i="3"/>
  <c r="D117" i="3"/>
  <c r="D823" i="3"/>
  <c r="BF824" i="3"/>
  <c r="BH882" i="3"/>
  <c r="DI609" i="3"/>
  <c r="DE609" i="3"/>
  <c r="DA609" i="3"/>
  <c r="CW609" i="3"/>
  <c r="DJ609" i="3"/>
  <c r="DF609" i="3"/>
  <c r="DB609" i="3"/>
  <c r="CX609" i="3"/>
  <c r="DK609" i="3"/>
  <c r="DG609" i="3"/>
  <c r="DC609" i="3"/>
  <c r="CY609" i="3"/>
  <c r="CU609" i="3"/>
  <c r="DH609" i="3"/>
  <c r="DD609" i="3"/>
  <c r="CZ609" i="3"/>
  <c r="CV609" i="3"/>
  <c r="CX701" i="3"/>
  <c r="DB701" i="3"/>
  <c r="DF701" i="3"/>
  <c r="DJ701" i="3"/>
  <c r="DO701" i="3"/>
  <c r="CC701" i="3"/>
  <c r="CW701" i="3"/>
  <c r="DA701" i="3"/>
  <c r="DE701" i="3"/>
  <c r="DI701" i="3"/>
  <c r="CV701" i="3"/>
  <c r="CZ701" i="3"/>
  <c r="DD701" i="3"/>
  <c r="DH701" i="3"/>
  <c r="CU701" i="3"/>
  <c r="CY701" i="3"/>
  <c r="DC701" i="3"/>
  <c r="DG701" i="3"/>
  <c r="DK701" i="3"/>
  <c r="DI536" i="3"/>
  <c r="DE536" i="3"/>
  <c r="DA536" i="3"/>
  <c r="CW536" i="3"/>
  <c r="DJ536" i="3"/>
  <c r="DF536" i="3"/>
  <c r="DB536" i="3"/>
  <c r="CX536" i="3"/>
  <c r="DK536" i="3"/>
  <c r="DG536" i="3"/>
  <c r="DC536" i="3"/>
  <c r="CY536" i="3"/>
  <c r="CU536" i="3"/>
  <c r="DH536" i="3"/>
  <c r="DD536" i="3"/>
  <c r="CZ536" i="3"/>
  <c r="CV536" i="3"/>
  <c r="V844" i="3"/>
  <c r="CT339" i="3"/>
  <c r="CP339" i="3"/>
  <c r="CL339" i="3"/>
  <c r="CH339" i="3"/>
  <c r="CD339" i="3"/>
  <c r="CQ339" i="3"/>
  <c r="CM339" i="3"/>
  <c r="CI339" i="3"/>
  <c r="CE339" i="3"/>
  <c r="CR339" i="3"/>
  <c r="CN339" i="3"/>
  <c r="CJ339" i="3"/>
  <c r="CF339" i="3"/>
  <c r="CS339" i="3"/>
  <c r="CO339" i="3"/>
  <c r="CK339" i="3"/>
  <c r="CG339" i="3"/>
  <c r="DM339" i="3"/>
  <c r="CA339" i="3"/>
  <c r="CP536" i="3"/>
  <c r="CH536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K556" i="7"/>
  <c r="P556" i="7"/>
  <c r="K554" i="7"/>
  <c r="P554" i="7"/>
  <c r="N506" i="7"/>
  <c r="N865" i="7"/>
  <c r="I865" i="7"/>
  <c r="N491" i="7"/>
  <c r="N863" i="7"/>
  <c r="I863" i="7"/>
  <c r="P629" i="7"/>
  <c r="K627" i="7"/>
  <c r="K597" i="7"/>
  <c r="K599" i="7"/>
  <c r="K574" i="7"/>
  <c r="P574" i="7"/>
  <c r="K572" i="7"/>
  <c r="P572" i="7"/>
  <c r="K550" i="7"/>
  <c r="P550" i="7"/>
  <c r="K548" i="7"/>
  <c r="P548" i="7"/>
  <c r="K482" i="7"/>
  <c r="K484" i="7"/>
  <c r="P484" i="7"/>
  <c r="J857" i="7"/>
  <c r="O664" i="7"/>
  <c r="O857" i="7"/>
  <c r="H827" i="7"/>
  <c r="M173" i="7"/>
  <c r="M827" i="7"/>
  <c r="K826" i="7"/>
  <c r="P172" i="7"/>
  <c r="P826" i="7"/>
  <c r="C437" i="7"/>
  <c r="BV851" i="3"/>
  <c r="BN172" i="3"/>
  <c r="BN826" i="3"/>
  <c r="BN173" i="3"/>
  <c r="BN827" i="3"/>
  <c r="BN174" i="3"/>
  <c r="H991" i="7"/>
  <c r="M642" i="7"/>
  <c r="M991" i="7"/>
  <c r="M33" i="7"/>
  <c r="O500" i="7"/>
  <c r="O864" i="7"/>
  <c r="J864" i="7"/>
  <c r="J586" i="7"/>
  <c r="O586" i="7"/>
  <c r="J584" i="7"/>
  <c r="O584" i="7"/>
  <c r="O518" i="7"/>
  <c r="O867" i="7"/>
  <c r="J867" i="7"/>
  <c r="K823" i="7"/>
  <c r="P117" i="7"/>
  <c r="P823" i="7"/>
  <c r="C1161" i="7"/>
  <c r="M1161" i="7"/>
  <c r="H491" i="7"/>
  <c r="H493" i="7"/>
  <c r="M493" i="7"/>
  <c r="H542" i="7"/>
  <c r="M542" i="7"/>
  <c r="H544" i="7"/>
  <c r="M544" i="7"/>
  <c r="M629" i="7"/>
  <c r="H627" i="7"/>
  <c r="H482" i="7"/>
  <c r="H484" i="7"/>
  <c r="M484" i="7"/>
  <c r="J823" i="7"/>
  <c r="O117" i="7"/>
  <c r="O823" i="7"/>
  <c r="H821" i="7"/>
  <c r="M90" i="7"/>
  <c r="M821" i="7"/>
  <c r="AS111" i="3"/>
  <c r="AS110" i="3"/>
  <c r="H820" i="7"/>
  <c r="M89" i="7"/>
  <c r="M820" i="7"/>
  <c r="E13" i="7"/>
  <c r="E900" i="7"/>
  <c r="H1095" i="7"/>
  <c r="F15" i="7"/>
  <c r="J991" i="7"/>
  <c r="O642" i="7"/>
  <c r="O991" i="7"/>
  <c r="O33" i="7"/>
  <c r="BW13" i="3"/>
  <c r="BW10" i="3"/>
  <c r="BW900" i="3"/>
  <c r="BN900" i="3"/>
  <c r="BN13" i="3"/>
  <c r="BN10" i="3"/>
  <c r="BE13" i="3"/>
  <c r="BE10" i="3"/>
  <c r="BE900" i="3"/>
  <c r="AZ900" i="3"/>
  <c r="AZ13" i="3"/>
  <c r="AZ10" i="3"/>
  <c r="AR900" i="3"/>
  <c r="AR13" i="3"/>
  <c r="AR10" i="3"/>
  <c r="AN13" i="3"/>
  <c r="AN10" i="3"/>
  <c r="AN900" i="3"/>
  <c r="AI13" i="3"/>
  <c r="AI10" i="3"/>
  <c r="AI900" i="3"/>
  <c r="AE900" i="3"/>
  <c r="AE13" i="3"/>
  <c r="AE10" i="3"/>
  <c r="R13" i="3"/>
  <c r="R10" i="3"/>
  <c r="R900" i="3"/>
  <c r="F13" i="3"/>
  <c r="F10" i="3"/>
  <c r="F900" i="3"/>
  <c r="B820" i="3"/>
  <c r="DL89" i="3"/>
  <c r="BZ89" i="3"/>
  <c r="B826" i="3"/>
  <c r="DL826" i="3"/>
  <c r="BZ826" i="3"/>
  <c r="DL172" i="3"/>
  <c r="BZ172" i="3"/>
  <c r="T823" i="3"/>
  <c r="K640" i="7"/>
  <c r="O781" i="7"/>
  <c r="H1032" i="7"/>
  <c r="J993" i="7"/>
  <c r="J812" i="7"/>
  <c r="BX900" i="3"/>
  <c r="BX13" i="3"/>
  <c r="BX10" i="3"/>
  <c r="BS900" i="3"/>
  <c r="BS13" i="3"/>
  <c r="BS10" i="3"/>
  <c r="BO900" i="3"/>
  <c r="BO13" i="3"/>
  <c r="BO10" i="3"/>
  <c r="BK13" i="3"/>
  <c r="BA900" i="3"/>
  <c r="BA13" i="3"/>
  <c r="BA10" i="3"/>
  <c r="AW13" i="3"/>
  <c r="AW10" i="3"/>
  <c r="AW900" i="3"/>
  <c r="AJ13" i="3"/>
  <c r="AJ10" i="3"/>
  <c r="AJ900" i="3"/>
  <c r="T820" i="3"/>
  <c r="DM89" i="3"/>
  <c r="CA89" i="3"/>
  <c r="O900" i="3"/>
  <c r="O13" i="3"/>
  <c r="O10" i="3"/>
  <c r="K900" i="3"/>
  <c r="K13" i="3"/>
  <c r="K10" i="3"/>
  <c r="G900" i="3"/>
  <c r="G13" i="3"/>
  <c r="C13" i="3"/>
  <c r="B825" i="3"/>
  <c r="DL825" i="3"/>
  <c r="BZ825" i="3"/>
  <c r="DL145" i="3"/>
  <c r="BZ145" i="3"/>
  <c r="BJ825" i="3"/>
  <c r="E985" i="7"/>
  <c r="E25" i="7"/>
  <c r="E20" i="7"/>
  <c r="T825" i="3"/>
  <c r="DM145" i="3"/>
  <c r="CA145" i="3"/>
  <c r="E32" i="7"/>
  <c r="E31" i="7"/>
  <c r="C1002" i="7"/>
  <c r="C1097" i="7"/>
  <c r="DM146" i="3"/>
  <c r="CA146" i="3"/>
  <c r="CK597" i="3"/>
  <c r="CL566" i="3"/>
  <c r="CL597" i="3"/>
  <c r="CE566" i="3"/>
  <c r="CH548" i="3"/>
  <c r="CJ542" i="3"/>
  <c r="CN597" i="3"/>
  <c r="CG566" i="3"/>
  <c r="CJ548" i="3"/>
  <c r="CL542" i="3"/>
  <c r="CO524" i="3"/>
  <c r="CL536" i="3"/>
  <c r="CE542" i="3"/>
  <c r="DO609" i="3"/>
  <c r="CC609" i="3"/>
  <c r="CF536" i="3"/>
  <c r="DN524" i="3"/>
  <c r="CB524" i="3"/>
  <c r="CG542" i="3"/>
  <c r="DM524" i="3"/>
  <c r="CA524" i="3"/>
  <c r="CQ524" i="3"/>
  <c r="CT536" i="3"/>
  <c r="J520" i="7"/>
  <c r="O520" i="7"/>
  <c r="N13" i="3"/>
  <c r="N10" i="3"/>
  <c r="K508" i="7"/>
  <c r="P508" i="7"/>
  <c r="J544" i="7"/>
  <c r="O544" i="7"/>
  <c r="AO17" i="3"/>
  <c r="K493" i="7"/>
  <c r="P493" i="7"/>
  <c r="J550" i="7"/>
  <c r="O550" i="7"/>
  <c r="P28" i="7"/>
  <c r="O28" i="7"/>
  <c r="M25" i="7"/>
  <c r="C1017" i="7"/>
  <c r="C891" i="3"/>
  <c r="DL891" i="3"/>
  <c r="BZ891" i="3"/>
  <c r="DL673" i="3"/>
  <c r="BZ673" i="3"/>
  <c r="AP828" i="3"/>
  <c r="DN828" i="3"/>
  <c r="CB828" i="3"/>
  <c r="DN183" i="3"/>
  <c r="CB183" i="3"/>
  <c r="G17" i="3"/>
  <c r="DL881" i="3"/>
  <c r="BZ881" i="3"/>
  <c r="Z173" i="3"/>
  <c r="Z174" i="3"/>
  <c r="Z172" i="3"/>
  <c r="DM167" i="3"/>
  <c r="CA167" i="3"/>
  <c r="W117" i="3"/>
  <c r="W823" i="3"/>
  <c r="W118" i="3"/>
  <c r="W116" i="3"/>
  <c r="W822" i="3"/>
  <c r="W857" i="3"/>
  <c r="W868" i="3"/>
  <c r="W900" i="3"/>
  <c r="E828" i="3"/>
  <c r="DL828" i="3"/>
  <c r="BZ828" i="3"/>
  <c r="DL180" i="3"/>
  <c r="BZ180" i="3"/>
  <c r="DN46" i="5"/>
  <c r="CB46" i="5"/>
  <c r="DN30" i="5"/>
  <c r="CB30" i="5"/>
  <c r="C889" i="3"/>
  <c r="DL667" i="3"/>
  <c r="BZ667" i="3"/>
  <c r="DN701" i="3"/>
  <c r="CB701" i="3"/>
  <c r="BH885" i="3"/>
  <c r="DB627" i="3"/>
  <c r="DE627" i="3"/>
  <c r="CU627" i="3"/>
  <c r="DA627" i="3"/>
  <c r="CX627" i="3"/>
  <c r="DI627" i="3"/>
  <c r="CW627" i="3"/>
  <c r="DF627" i="3"/>
  <c r="CV627" i="3"/>
  <c r="DC627" i="3"/>
  <c r="DH627" i="3"/>
  <c r="DG627" i="3"/>
  <c r="DD627" i="3"/>
  <c r="DK627" i="3"/>
  <c r="DJ627" i="3"/>
  <c r="CZ627" i="3"/>
  <c r="CY627" i="3"/>
  <c r="CQ686" i="3"/>
  <c r="CM686" i="3"/>
  <c r="CI686" i="3"/>
  <c r="CE686" i="3"/>
  <c r="CR686" i="3"/>
  <c r="CN686" i="3"/>
  <c r="CJ686" i="3"/>
  <c r="CF686" i="3"/>
  <c r="CS686" i="3"/>
  <c r="CO686" i="3"/>
  <c r="CK686" i="3"/>
  <c r="CG686" i="3"/>
  <c r="V894" i="3"/>
  <c r="CT686" i="3"/>
  <c r="CP686" i="3"/>
  <c r="CL686" i="3"/>
  <c r="CH686" i="3"/>
  <c r="CD686" i="3"/>
  <c r="DM686" i="3"/>
  <c r="CA686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6" i="3"/>
  <c r="CC696" i="3"/>
  <c r="CX696" i="3"/>
  <c r="CW696" i="3"/>
  <c r="CU696" i="3"/>
  <c r="DK696" i="3"/>
  <c r="CZ696" i="3"/>
  <c r="DI696" i="3"/>
  <c r="DG696" i="3"/>
  <c r="CV696" i="3"/>
  <c r="DA696" i="3"/>
  <c r="DF696" i="3"/>
  <c r="DC696" i="3"/>
  <c r="DH696" i="3"/>
  <c r="DJ696" i="3"/>
  <c r="CY696" i="3"/>
  <c r="DD696" i="3"/>
  <c r="DB696" i="3"/>
  <c r="DE696" i="3"/>
  <c r="DG201" i="3"/>
  <c r="CU201" i="3"/>
  <c r="DO201" i="3"/>
  <c r="CC201" i="3"/>
  <c r="DC201" i="3"/>
  <c r="CV201" i="3"/>
  <c r="CW201" i="3"/>
  <c r="DJ201" i="3"/>
  <c r="DK201" i="3"/>
  <c r="DH201" i="3"/>
  <c r="DI201" i="3"/>
  <c r="DB201" i="3"/>
  <c r="DD201" i="3"/>
  <c r="DE201" i="3"/>
  <c r="CX201" i="3"/>
  <c r="CZ201" i="3"/>
  <c r="DA201" i="3"/>
  <c r="BF924" i="3"/>
  <c r="DA200" i="3"/>
  <c r="DB200" i="3"/>
  <c r="DG200" i="3"/>
  <c r="CU200" i="3"/>
  <c r="DO200" i="3"/>
  <c r="CC200" i="3"/>
  <c r="CW200" i="3"/>
  <c r="CX200" i="3"/>
  <c r="CY200" i="3"/>
  <c r="DC200" i="3"/>
  <c r="DK200" i="3"/>
  <c r="DI200" i="3"/>
  <c r="DJ200" i="3"/>
  <c r="DH200" i="3"/>
  <c r="DD200" i="3"/>
  <c r="DE200" i="3"/>
  <c r="DF200" i="3"/>
  <c r="CZ200" i="3"/>
  <c r="CV200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BH866" i="3"/>
  <c r="DO512" i="3"/>
  <c r="CC512" i="3"/>
  <c r="CX512" i="3"/>
  <c r="DJ512" i="3"/>
  <c r="DF512" i="3"/>
  <c r="DB512" i="3"/>
  <c r="DE512" i="3"/>
  <c r="DH512" i="3"/>
  <c r="DA512" i="3"/>
  <c r="DG512" i="3"/>
  <c r="CV512" i="3"/>
  <c r="DI512" i="3"/>
  <c r="DK512" i="3"/>
  <c r="CU512" i="3"/>
  <c r="CZ512" i="3"/>
  <c r="CY512" i="3"/>
  <c r="DD512" i="3"/>
  <c r="CW512" i="3"/>
  <c r="DC512" i="3"/>
  <c r="V828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V847" i="3"/>
  <c r="CS370" i="3"/>
  <c r="CO370" i="3"/>
  <c r="CK370" i="3"/>
  <c r="CG370" i="3"/>
  <c r="DM370" i="3"/>
  <c r="CA370" i="3"/>
  <c r="CT370" i="3"/>
  <c r="CP370" i="3"/>
  <c r="CL370" i="3"/>
  <c r="CH370" i="3"/>
  <c r="CD370" i="3"/>
  <c r="CQ370" i="3"/>
  <c r="CM370" i="3"/>
  <c r="CI370" i="3"/>
  <c r="CE370" i="3"/>
  <c r="CR370" i="3"/>
  <c r="CN370" i="3"/>
  <c r="CJ370" i="3"/>
  <c r="CF370" i="3"/>
  <c r="N627" i="7"/>
  <c r="N885" i="7"/>
  <c r="I885" i="7"/>
  <c r="I560" i="7"/>
  <c r="N560" i="7"/>
  <c r="I562" i="7"/>
  <c r="N562" i="7"/>
  <c r="K544" i="7"/>
  <c r="P544" i="7"/>
  <c r="K542" i="7"/>
  <c r="P542" i="7"/>
  <c r="K500" i="7"/>
  <c r="K502" i="7"/>
  <c r="P502" i="7"/>
  <c r="K473" i="7"/>
  <c r="K475" i="7"/>
  <c r="A1020" i="7"/>
  <c r="A386" i="7"/>
  <c r="A344" i="7"/>
  <c r="A304" i="7"/>
  <c r="A273" i="7"/>
  <c r="A245" i="7"/>
  <c r="A447" i="7"/>
  <c r="A370" i="7"/>
  <c r="A329" i="7"/>
  <c r="A292" i="7"/>
  <c r="A264" i="7"/>
  <c r="A233" i="7"/>
  <c r="A173" i="7"/>
  <c r="A117" i="7"/>
  <c r="A701" i="7"/>
  <c r="A681" i="7"/>
  <c r="A667" i="7"/>
  <c r="A649" i="7"/>
  <c r="A621" i="7"/>
  <c r="A597" i="7"/>
  <c r="A572" i="7"/>
  <c r="A548" i="7"/>
  <c r="A524" i="7"/>
  <c r="A500" i="7"/>
  <c r="A463" i="7"/>
  <c r="A690" i="7"/>
  <c r="A632" i="7"/>
  <c r="A608" i="7"/>
  <c r="A583" i="7"/>
  <c r="A559" i="7"/>
  <c r="A535" i="7"/>
  <c r="A511" i="7"/>
  <c r="A481" i="7"/>
  <c r="A1101" i="7"/>
  <c r="A1024" i="7"/>
  <c r="A1022" i="7"/>
  <c r="A432" i="7"/>
  <c r="A354" i="7"/>
  <c r="A314" i="7"/>
  <c r="A280" i="7"/>
  <c r="A252" i="7"/>
  <c r="A455" i="7"/>
  <c r="A381" i="7"/>
  <c r="A339" i="7"/>
  <c r="A299" i="7"/>
  <c r="A271" i="7"/>
  <c r="A243" i="7"/>
  <c r="A180" i="7"/>
  <c r="A144" i="7"/>
  <c r="A89" i="7"/>
  <c r="A686" i="7"/>
  <c r="A670" i="7"/>
  <c r="A655" i="7"/>
  <c r="A627" i="7"/>
  <c r="A603" i="7"/>
  <c r="A578" i="7"/>
  <c r="A554" i="7"/>
  <c r="A530" i="7"/>
  <c r="A506" i="7"/>
  <c r="A473" i="7"/>
  <c r="A695" i="7"/>
  <c r="A639" i="7"/>
  <c r="A614" i="7"/>
  <c r="A589" i="7"/>
  <c r="A565" i="7"/>
  <c r="A541" i="7"/>
  <c r="A517" i="7"/>
  <c r="A490" i="7"/>
  <c r="A1025" i="7"/>
  <c r="A1023" i="7"/>
  <c r="A442" i="7"/>
  <c r="A365" i="7"/>
  <c r="A324" i="7"/>
  <c r="A287" i="7"/>
  <c r="A259" i="7"/>
  <c r="A464" i="7"/>
  <c r="A391" i="7"/>
  <c r="A349" i="7"/>
  <c r="A309" i="7"/>
  <c r="A278" i="7"/>
  <c r="A250" i="7"/>
  <c r="A183" i="7"/>
  <c r="A145" i="7"/>
  <c r="A90" i="7"/>
  <c r="A691" i="7"/>
  <c r="A673" i="7"/>
  <c r="A661" i="7"/>
  <c r="A633" i="7"/>
  <c r="A609" i="7"/>
  <c r="A584" i="7"/>
  <c r="A560" i="7"/>
  <c r="A536" i="7"/>
  <c r="A512" i="7"/>
  <c r="A482" i="7"/>
  <c r="A700" i="7"/>
  <c r="A680" i="7"/>
  <c r="A620" i="7"/>
  <c r="A596" i="7"/>
  <c r="A571" i="7"/>
  <c r="A547" i="7"/>
  <c r="A523" i="7"/>
  <c r="A499" i="7"/>
  <c r="A1026" i="7"/>
  <c r="A238" i="7"/>
  <c r="A376" i="7"/>
  <c r="A334" i="7"/>
  <c r="A294" i="7"/>
  <c r="A266" i="7"/>
  <c r="A177" i="7"/>
  <c r="A437" i="7"/>
  <c r="A359" i="7"/>
  <c r="A319" i="7"/>
  <c r="A285" i="7"/>
  <c r="A257" i="7"/>
  <c r="A230" i="7"/>
  <c r="A172" i="7"/>
  <c r="A116" i="7"/>
  <c r="A696" i="7"/>
  <c r="A676" i="7"/>
  <c r="A664" i="7"/>
  <c r="A640" i="7"/>
  <c r="A615" i="7"/>
  <c r="A590" i="7"/>
  <c r="A566" i="7"/>
  <c r="A542" i="7"/>
  <c r="A518" i="7"/>
  <c r="A491" i="7"/>
  <c r="A454" i="7"/>
  <c r="A685" i="7"/>
  <c r="A626" i="7"/>
  <c r="A602" i="7"/>
  <c r="A577" i="7"/>
  <c r="A553" i="7"/>
  <c r="A529" i="7"/>
  <c r="A505" i="7"/>
  <c r="A472" i="7"/>
  <c r="A1103" i="7"/>
  <c r="P633" i="7"/>
  <c r="P886" i="7"/>
  <c r="K886" i="7"/>
  <c r="I597" i="7"/>
  <c r="I599" i="7"/>
  <c r="K580" i="7"/>
  <c r="P580" i="7"/>
  <c r="K578" i="7"/>
  <c r="P578" i="7"/>
  <c r="I554" i="7"/>
  <c r="N554" i="7"/>
  <c r="I556" i="7"/>
  <c r="N556" i="7"/>
  <c r="I484" i="7"/>
  <c r="N484" i="7"/>
  <c r="I482" i="7"/>
  <c r="E1165" i="7"/>
  <c r="E19" i="7"/>
  <c r="E1162" i="7"/>
  <c r="E15" i="7"/>
  <c r="BY172" i="3"/>
  <c r="BY826" i="3"/>
  <c r="BY173" i="3"/>
  <c r="BY827" i="3"/>
  <c r="BY13" i="3"/>
  <c r="BY10" i="3"/>
  <c r="BY174" i="3"/>
  <c r="AF172" i="3"/>
  <c r="AF826" i="3"/>
  <c r="AF173" i="3"/>
  <c r="AF827" i="3"/>
  <c r="AF13" i="3"/>
  <c r="AF10" i="3"/>
  <c r="AF174" i="3"/>
  <c r="O491" i="7"/>
  <c r="O863" i="7"/>
  <c r="J863" i="7"/>
  <c r="J568" i="7"/>
  <c r="O568" i="7"/>
  <c r="J566" i="7"/>
  <c r="O566" i="7"/>
  <c r="J482" i="7"/>
  <c r="J484" i="7"/>
  <c r="O484" i="7"/>
  <c r="O524" i="7"/>
  <c r="O868" i="7"/>
  <c r="J868" i="7"/>
  <c r="J580" i="7"/>
  <c r="O580" i="7"/>
  <c r="J578" i="7"/>
  <c r="O578" i="7"/>
  <c r="K820" i="7"/>
  <c r="P89" i="7"/>
  <c r="P820" i="7"/>
  <c r="AL826" i="3"/>
  <c r="DN826" i="3"/>
  <c r="CB826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17" i="7"/>
  <c r="E901" i="7"/>
  <c r="M473" i="7"/>
  <c r="M861" i="7"/>
  <c r="H861" i="7"/>
  <c r="H532" i="7"/>
  <c r="M532" i="7"/>
  <c r="H530" i="7"/>
  <c r="M530" i="7"/>
  <c r="H548" i="7"/>
  <c r="M548" i="7"/>
  <c r="H550" i="7"/>
  <c r="M550" i="7"/>
  <c r="H597" i="7"/>
  <c r="H599" i="7"/>
  <c r="H568" i="7"/>
  <c r="M568" i="7"/>
  <c r="H566" i="7"/>
  <c r="M566" i="7"/>
  <c r="J822" i="7"/>
  <c r="O116" i="7"/>
  <c r="O822" i="7"/>
  <c r="K856" i="7"/>
  <c r="P661" i="7"/>
  <c r="P856" i="7"/>
  <c r="F1164" i="7"/>
  <c r="M1164" i="7"/>
  <c r="B111" i="3"/>
  <c r="B110" i="3"/>
  <c r="DL96" i="3"/>
  <c r="BZ96" i="3"/>
  <c r="M603" i="7"/>
  <c r="M881" i="7"/>
  <c r="H881" i="7"/>
  <c r="BY900" i="3"/>
  <c r="BT13" i="3"/>
  <c r="BT10" i="3"/>
  <c r="BT900" i="3"/>
  <c r="BP900" i="3"/>
  <c r="BP13" i="3"/>
  <c r="BP10" i="3"/>
  <c r="BG13" i="3"/>
  <c r="BG10" i="3"/>
  <c r="BG900" i="3"/>
  <c r="BB13" i="3"/>
  <c r="BB10" i="3"/>
  <c r="BB900" i="3"/>
  <c r="AX900" i="3"/>
  <c r="AX13" i="3"/>
  <c r="AX10" i="3"/>
  <c r="AL820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900" i="3"/>
  <c r="AG13" i="3"/>
  <c r="AG10" i="3"/>
  <c r="AC900" i="3"/>
  <c r="AC13" i="3"/>
  <c r="AC10" i="3"/>
  <c r="Y13" i="3"/>
  <c r="Y10" i="3"/>
  <c r="Y900" i="3"/>
  <c r="P13" i="3"/>
  <c r="P10" i="3"/>
  <c r="P900" i="3"/>
  <c r="H900" i="3"/>
  <c r="H13" i="3"/>
  <c r="H10" i="3"/>
  <c r="D13" i="3"/>
  <c r="D10" i="3"/>
  <c r="D900" i="3"/>
  <c r="AL824" i="3"/>
  <c r="DN824" i="3"/>
  <c r="CB824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O640" i="7"/>
  <c r="O887" i="7"/>
  <c r="I1062" i="7"/>
  <c r="J887" i="7"/>
  <c r="C17" i="7"/>
  <c r="C901" i="7"/>
  <c r="M781" i="7"/>
  <c r="H993" i="7"/>
  <c r="H812" i="7"/>
  <c r="BD821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4" i="3"/>
  <c r="DL824" i="3"/>
  <c r="BZ824" i="3"/>
  <c r="DL144" i="3"/>
  <c r="BZ144" i="3"/>
  <c r="AL1002" i="3"/>
  <c r="DN985" i="3"/>
  <c r="CB985" i="3"/>
  <c r="E1108" i="7"/>
  <c r="E1174" i="7"/>
  <c r="J1116" i="7"/>
  <c r="N1116" i="7"/>
  <c r="E1136" i="7"/>
  <c r="E1139" i="7"/>
  <c r="M1139" i="7"/>
  <c r="N1139" i="7"/>
  <c r="J1112" i="7"/>
  <c r="E1179" i="7"/>
  <c r="E1120" i="7"/>
  <c r="M1120" i="7"/>
  <c r="J1111" i="7"/>
  <c r="N1111" i="7"/>
  <c r="E1189" i="7"/>
  <c r="M1189" i="7"/>
  <c r="N1189" i="7"/>
  <c r="E1128" i="7"/>
  <c r="M1128" i="7"/>
  <c r="N1128" i="7"/>
  <c r="J1153" i="7"/>
  <c r="J1155" i="7"/>
  <c r="J1157" i="7"/>
  <c r="E1178" i="7"/>
  <c r="E1133" i="7"/>
  <c r="M1133" i="7"/>
  <c r="N1133" i="7"/>
  <c r="E1119" i="7"/>
  <c r="E1187" i="7"/>
  <c r="M1187" i="7"/>
  <c r="N1187" i="7"/>
  <c r="E1125" i="7"/>
  <c r="M1125" i="7"/>
  <c r="J1152" i="7"/>
  <c r="J1147" i="7"/>
  <c r="N1147" i="7"/>
  <c r="E1170" i="7"/>
  <c r="M1170" i="7"/>
  <c r="N1170" i="7"/>
  <c r="J1126" i="7"/>
  <c r="E1146" i="7"/>
  <c r="J1118" i="7"/>
  <c r="E1169" i="7"/>
  <c r="M1169" i="7"/>
  <c r="N1169" i="7"/>
  <c r="E1190" i="7"/>
  <c r="M1190" i="7"/>
  <c r="N1190" i="7"/>
  <c r="E1115" i="7"/>
  <c r="E1186" i="7"/>
  <c r="M1186" i="7"/>
  <c r="N1186" i="7"/>
  <c r="E1122" i="7"/>
  <c r="M1122" i="7"/>
  <c r="J1160" i="7"/>
  <c r="N1160" i="7"/>
  <c r="J1125" i="7"/>
  <c r="E1130" i="7"/>
  <c r="M1130" i="7"/>
  <c r="N1130" i="7"/>
  <c r="J1117" i="7"/>
  <c r="N1117" i="7"/>
  <c r="J1114" i="7"/>
  <c r="J1122" i="7"/>
  <c r="N1122" i="7"/>
  <c r="J1127" i="7"/>
  <c r="N1127" i="7"/>
  <c r="E1110" i="7"/>
  <c r="M1110" i="7"/>
  <c r="J1142" i="7"/>
  <c r="N1142" i="7"/>
  <c r="J1123" i="7"/>
  <c r="N1123" i="7"/>
  <c r="J1113" i="7"/>
  <c r="N1113" i="7"/>
  <c r="J1148" i="7"/>
  <c r="N1148" i="7"/>
  <c r="E1127" i="7"/>
  <c r="M1127" i="7"/>
  <c r="E1191" i="7"/>
  <c r="E1112" i="7"/>
  <c r="E1154" i="7"/>
  <c r="E1182" i="7"/>
  <c r="E1134" i="7"/>
  <c r="E1131" i="7"/>
  <c r="M1131" i="7"/>
  <c r="N1131" i="7"/>
  <c r="E1132" i="7"/>
  <c r="M1132" i="7"/>
  <c r="N1132" i="7"/>
  <c r="E1141" i="7"/>
  <c r="M1141" i="7"/>
  <c r="J1124" i="7"/>
  <c r="E1113" i="7"/>
  <c r="J1145" i="7"/>
  <c r="E1114" i="7"/>
  <c r="M1114" i="7"/>
  <c r="J1143" i="7"/>
  <c r="E1192" i="7"/>
  <c r="E1116" i="7"/>
  <c r="M1116" i="7"/>
  <c r="J1109" i="7"/>
  <c r="E1135" i="7"/>
  <c r="E1151" i="7"/>
  <c r="M1151" i="7"/>
  <c r="E1177" i="7"/>
  <c r="E1111" i="7"/>
  <c r="E1181" i="7"/>
  <c r="E1124" i="7"/>
  <c r="M1124" i="7"/>
  <c r="E1184" i="7"/>
  <c r="E1172" i="7"/>
  <c r="M1172" i="7"/>
  <c r="N1172" i="7"/>
  <c r="E1183" i="7"/>
  <c r="J1115" i="7"/>
  <c r="J1121" i="7"/>
  <c r="E1126" i="7"/>
  <c r="E1138" i="7"/>
  <c r="M1138" i="7"/>
  <c r="N1138" i="7"/>
  <c r="E1175" i="7"/>
  <c r="E1159" i="7"/>
  <c r="M1159" i="7"/>
  <c r="J1110" i="7"/>
  <c r="J1108" i="7"/>
  <c r="E1171" i="7"/>
  <c r="M1171" i="7"/>
  <c r="N1171" i="7"/>
  <c r="E1123" i="7"/>
  <c r="E1121" i="7"/>
  <c r="M1121" i="7"/>
  <c r="E1173" i="7"/>
  <c r="E1180" i="7"/>
  <c r="M1180" i="7"/>
  <c r="N1180" i="7"/>
  <c r="E1185" i="7"/>
  <c r="J1185" i="7"/>
  <c r="E1109" i="7"/>
  <c r="E1117" i="7"/>
  <c r="E1176" i="7"/>
  <c r="E1149" i="7"/>
  <c r="M1149" i="7"/>
  <c r="E1118" i="7"/>
  <c r="M1118" i="7"/>
  <c r="E1156" i="7"/>
  <c r="E1193" i="7"/>
  <c r="J1120" i="7"/>
  <c r="N1120" i="7"/>
  <c r="J1119" i="7"/>
  <c r="N1119" i="7"/>
  <c r="E1129" i="7"/>
  <c r="E1188" i="7"/>
  <c r="M1188" i="7"/>
  <c r="N1188" i="7"/>
  <c r="J1158" i="7"/>
  <c r="E1137" i="7"/>
  <c r="J1150" i="7"/>
  <c r="E1144" i="7"/>
  <c r="CX33" i="3"/>
  <c r="DG33" i="3"/>
  <c r="DC33" i="3"/>
  <c r="BK31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P988" i="7"/>
  <c r="P207" i="7"/>
  <c r="P926" i="7"/>
  <c r="K926" i="7"/>
  <c r="D20" i="7"/>
  <c r="D811" i="7"/>
  <c r="I811" i="7"/>
  <c r="N811" i="7"/>
  <c r="D1021" i="7"/>
  <c r="D1023" i="7"/>
  <c r="D1024" i="7"/>
  <c r="D1025" i="7"/>
  <c r="D1026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AL42" i="3"/>
  <c r="DN42" i="3"/>
  <c r="CB42" i="3"/>
  <c r="DN20" i="3"/>
  <c r="CB20" i="3"/>
  <c r="CO597" i="3"/>
  <c r="CP566" i="3"/>
  <c r="I46" i="5"/>
  <c r="I447" i="3"/>
  <c r="DN37" i="5"/>
  <c r="CB37" i="5"/>
  <c r="CP597" i="3"/>
  <c r="CI566" i="3"/>
  <c r="CL548" i="3"/>
  <c r="CN542" i="3"/>
  <c r="CR597" i="3"/>
  <c r="CK566" i="3"/>
  <c r="CN548" i="3"/>
  <c r="CP542" i="3"/>
  <c r="CS524" i="3"/>
  <c r="DM542" i="3"/>
  <c r="CA542" i="3"/>
  <c r="CQ542" i="3"/>
  <c r="CN536" i="3"/>
  <c r="DM548" i="3"/>
  <c r="CA548" i="3"/>
  <c r="CJ536" i="3"/>
  <c r="P635" i="7"/>
  <c r="CO542" i="3"/>
  <c r="L13" i="3"/>
  <c r="L10" i="3"/>
  <c r="I520" i="7"/>
  <c r="N520" i="7"/>
  <c r="H562" i="7"/>
  <c r="M562" i="7"/>
  <c r="J556" i="7"/>
  <c r="O556" i="7"/>
  <c r="K520" i="7"/>
  <c r="P520" i="7"/>
  <c r="J574" i="7"/>
  <c r="O574" i="7"/>
  <c r="H985" i="7"/>
  <c r="J988" i="7"/>
  <c r="P23" i="7"/>
  <c r="N1153" i="7"/>
  <c r="N1143" i="7"/>
  <c r="N1155" i="7"/>
  <c r="M1109" i="7"/>
  <c r="M1112" i="7"/>
  <c r="M1108" i="7"/>
  <c r="M1177" i="7"/>
  <c r="N1177" i="7"/>
  <c r="N1118" i="7"/>
  <c r="M1176" i="7"/>
  <c r="N1176" i="7"/>
  <c r="M1129" i="7"/>
  <c r="N1129" i="7"/>
  <c r="M1144" i="7"/>
  <c r="M1173" i="7"/>
  <c r="N1173" i="7"/>
  <c r="DF201" i="3"/>
  <c r="M1184" i="7"/>
  <c r="N1184" i="7"/>
  <c r="N1126" i="7"/>
  <c r="N1114" i="7"/>
  <c r="M1174" i="7"/>
  <c r="N1174" i="7"/>
  <c r="M1192" i="7"/>
  <c r="N1192" i="7"/>
  <c r="M1154" i="7"/>
  <c r="M1119" i="7"/>
  <c r="C1014" i="7"/>
  <c r="E867" i="3"/>
  <c r="DL518" i="3"/>
  <c r="BZ518" i="3"/>
  <c r="C855" i="3"/>
  <c r="DL855" i="3"/>
  <c r="BZ855" i="3"/>
  <c r="DL655" i="3"/>
  <c r="BZ655" i="3"/>
  <c r="CR524" i="3"/>
  <c r="CJ524" i="3"/>
  <c r="CT524" i="3"/>
  <c r="CL524" i="3"/>
  <c r="CD524" i="3"/>
  <c r="CN524" i="3"/>
  <c r="CF524" i="3"/>
  <c r="CP524" i="3"/>
  <c r="CH524" i="3"/>
  <c r="AP17" i="3"/>
  <c r="CS881" i="3"/>
  <c r="CQ881" i="3"/>
  <c r="CO881" i="3"/>
  <c r="CK881" i="3"/>
  <c r="CG881" i="3"/>
  <c r="CP881" i="3"/>
  <c r="CL881" i="3"/>
  <c r="CH881" i="3"/>
  <c r="CD881" i="3"/>
  <c r="DN881" i="3"/>
  <c r="CB881" i="3"/>
  <c r="CR881" i="3"/>
  <c r="CM881" i="3"/>
  <c r="CI881" i="3"/>
  <c r="CE881" i="3"/>
  <c r="CT881" i="3"/>
  <c r="CN881" i="3"/>
  <c r="CJ881" i="3"/>
  <c r="CF881" i="3"/>
  <c r="AM825" i="3"/>
  <c r="DN825" i="3"/>
  <c r="CB825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E848" i="3"/>
  <c r="DL381" i="3"/>
  <c r="BZ381" i="3"/>
  <c r="DL30" i="5"/>
  <c r="BZ30" i="5"/>
  <c r="DN16" i="5"/>
  <c r="CB16" i="5"/>
  <c r="U116" i="3"/>
  <c r="U822" i="3"/>
  <c r="U117" i="3"/>
  <c r="U823" i="3"/>
  <c r="U900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9" i="3"/>
  <c r="CB309" i="3"/>
  <c r="BH894" i="3"/>
  <c r="DO686" i="3"/>
  <c r="CC686" i="3"/>
  <c r="DF686" i="3"/>
  <c r="DC686" i="3"/>
  <c r="DE686" i="3"/>
  <c r="DD686" i="3"/>
  <c r="DI686" i="3"/>
  <c r="DB686" i="3"/>
  <c r="CY686" i="3"/>
  <c r="CW686" i="3"/>
  <c r="DA686" i="3"/>
  <c r="CX686" i="3"/>
  <c r="CU686" i="3"/>
  <c r="DK686" i="3"/>
  <c r="DH686" i="3"/>
  <c r="DJ686" i="3"/>
  <c r="DG686" i="3"/>
  <c r="CZ686" i="3"/>
  <c r="CV686" i="3"/>
  <c r="BL118" i="3"/>
  <c r="BL116" i="3"/>
  <c r="BL822" i="3"/>
  <c r="BL117" i="3"/>
  <c r="BL823" i="3"/>
  <c r="BL144" i="3"/>
  <c r="BL824" i="3"/>
  <c r="BL145" i="3"/>
  <c r="BL825" i="3"/>
  <c r="BL13" i="3"/>
  <c r="AP118" i="3"/>
  <c r="AP117" i="3"/>
  <c r="AP823" i="3"/>
  <c r="AP116" i="3"/>
  <c r="AP822" i="3"/>
  <c r="AP13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6" i="3"/>
  <c r="CO696" i="3"/>
  <c r="CK696" i="3"/>
  <c r="CG696" i="3"/>
  <c r="CT696" i="3"/>
  <c r="CP696" i="3"/>
  <c r="CL696" i="3"/>
  <c r="CH696" i="3"/>
  <c r="CD696" i="3"/>
  <c r="CQ696" i="3"/>
  <c r="CM696" i="3"/>
  <c r="CI696" i="3"/>
  <c r="CE696" i="3"/>
  <c r="CR696" i="3"/>
  <c r="CN696" i="3"/>
  <c r="CJ696" i="3"/>
  <c r="CF696" i="3"/>
  <c r="DM696" i="3"/>
  <c r="CA696" i="3"/>
  <c r="AB116" i="3"/>
  <c r="AB822" i="3"/>
  <c r="AB117" i="3"/>
  <c r="AB823" i="3"/>
  <c r="AB13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9" i="3"/>
  <c r="CC309" i="3"/>
  <c r="DI309" i="3"/>
  <c r="DJ309" i="3"/>
  <c r="DG309" i="3"/>
  <c r="DE309" i="3"/>
  <c r="DF309" i="3"/>
  <c r="DK309" i="3"/>
  <c r="DD309" i="3"/>
  <c r="CZ309" i="3"/>
  <c r="DA309" i="3"/>
  <c r="DB309" i="3"/>
  <c r="DC309" i="3"/>
  <c r="CV309" i="3"/>
  <c r="CY309" i="3"/>
  <c r="CW309" i="3"/>
  <c r="CX309" i="3"/>
  <c r="CU309" i="3"/>
  <c r="DH309" i="3"/>
  <c r="CU271" i="3"/>
  <c r="CY271" i="3"/>
  <c r="DC271" i="3"/>
  <c r="DG271" i="3"/>
  <c r="DK271" i="3"/>
  <c r="CX271" i="3"/>
  <c r="DB271" i="3"/>
  <c r="DF271" i="3"/>
  <c r="DJ271" i="3"/>
  <c r="DO271" i="3"/>
  <c r="CC271" i="3"/>
  <c r="CW271" i="3"/>
  <c r="DA271" i="3"/>
  <c r="DE271" i="3"/>
  <c r="DI271" i="3"/>
  <c r="CV271" i="3"/>
  <c r="CZ271" i="3"/>
  <c r="DD271" i="3"/>
  <c r="DH271" i="3"/>
  <c r="BH884" i="3"/>
  <c r="DG621" i="3"/>
  <c r="DK621" i="3"/>
  <c r="CZ621" i="3"/>
  <c r="DE621" i="3"/>
  <c r="DF621" i="3"/>
  <c r="DC621" i="3"/>
  <c r="CY621" i="3"/>
  <c r="DA621" i="3"/>
  <c r="DB621" i="3"/>
  <c r="CU621" i="3"/>
  <c r="DD621" i="3"/>
  <c r="DH621" i="3"/>
  <c r="CW621" i="3"/>
  <c r="CX621" i="3"/>
  <c r="CV621" i="3"/>
  <c r="DI621" i="3"/>
  <c r="DJ621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1" i="3"/>
  <c r="CN701" i="3"/>
  <c r="CJ701" i="3"/>
  <c r="CF701" i="3"/>
  <c r="CS701" i="3"/>
  <c r="CO701" i="3"/>
  <c r="CK701" i="3"/>
  <c r="CG701" i="3"/>
  <c r="CT701" i="3"/>
  <c r="CP701" i="3"/>
  <c r="CL701" i="3"/>
  <c r="CH701" i="3"/>
  <c r="CD701" i="3"/>
  <c r="CQ701" i="3"/>
  <c r="CM701" i="3"/>
  <c r="CI701" i="3"/>
  <c r="CE701" i="3"/>
  <c r="DM701" i="3"/>
  <c r="CA701" i="3"/>
  <c r="DN621" i="3"/>
  <c r="CB621" i="3"/>
  <c r="AL884" i="3"/>
  <c r="K566" i="7"/>
  <c r="P566" i="7"/>
  <c r="K568" i="7"/>
  <c r="P568" i="7"/>
  <c r="I542" i="7"/>
  <c r="N542" i="7"/>
  <c r="I544" i="7"/>
  <c r="N544" i="7"/>
  <c r="I500" i="7"/>
  <c r="I502" i="7"/>
  <c r="N502" i="7"/>
  <c r="I473" i="7"/>
  <c r="I475" i="7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K560" i="7"/>
  <c r="P560" i="7"/>
  <c r="K562" i="7"/>
  <c r="P562" i="7"/>
  <c r="P518" i="7"/>
  <c r="P867" i="7"/>
  <c r="K867" i="7"/>
  <c r="J855" i="7"/>
  <c r="O655" i="7"/>
  <c r="O855" i="7"/>
  <c r="F900" i="7"/>
  <c r="J1095" i="7"/>
  <c r="F13" i="7"/>
  <c r="BR172" i="3"/>
  <c r="BR826" i="3"/>
  <c r="BR173" i="3"/>
  <c r="BR827" i="3"/>
  <c r="BR900" i="3"/>
  <c r="BR174" i="3"/>
  <c r="O473" i="7"/>
  <c r="O861" i="7"/>
  <c r="J861" i="7"/>
  <c r="J538" i="7"/>
  <c r="O538" i="7"/>
  <c r="J536" i="7"/>
  <c r="O536" i="7"/>
  <c r="O633" i="7"/>
  <c r="O886" i="7"/>
  <c r="J886" i="7"/>
  <c r="J597" i="7"/>
  <c r="J599" i="7"/>
  <c r="I524" i="7"/>
  <c r="I526" i="7"/>
  <c r="N526" i="7"/>
  <c r="I822" i="7"/>
  <c r="N116" i="7"/>
  <c r="N822" i="7"/>
  <c r="I824" i="7"/>
  <c r="N144" i="7"/>
  <c r="N824" i="7"/>
  <c r="H506" i="7"/>
  <c r="H508" i="7"/>
  <c r="M508" i="7"/>
  <c r="H514" i="7"/>
  <c r="M514" i="7"/>
  <c r="H512" i="7"/>
  <c r="H538" i="7"/>
  <c r="M538" i="7"/>
  <c r="H536" i="7"/>
  <c r="M536" i="7"/>
  <c r="H554" i="7"/>
  <c r="M554" i="7"/>
  <c r="H556" i="7"/>
  <c r="M556" i="7"/>
  <c r="H633" i="7"/>
  <c r="M635" i="7"/>
  <c r="I821" i="7"/>
  <c r="N90" i="7"/>
  <c r="N821" i="7"/>
  <c r="I826" i="7"/>
  <c r="N172" i="7"/>
  <c r="N826" i="7"/>
  <c r="K896" i="7"/>
  <c r="P691" i="7"/>
  <c r="P896" i="7"/>
  <c r="P19" i="7"/>
  <c r="H825" i="7"/>
  <c r="M145" i="7"/>
  <c r="M825" i="7"/>
  <c r="K824" i="7"/>
  <c r="P144" i="7"/>
  <c r="P824" i="7"/>
  <c r="I512" i="7"/>
  <c r="I514" i="7"/>
  <c r="N514" i="7"/>
  <c r="C13" i="7"/>
  <c r="AL821" i="3"/>
  <c r="DN821" i="3"/>
  <c r="CB821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M640" i="7"/>
  <c r="M887" i="7"/>
  <c r="D1062" i="7"/>
  <c r="H887" i="7"/>
  <c r="N781" i="7"/>
  <c r="E1032" i="7"/>
  <c r="I993" i="7"/>
  <c r="I812" i="7"/>
  <c r="BV13" i="3"/>
  <c r="BQ13" i="3"/>
  <c r="BQ10" i="3"/>
  <c r="BQ900" i="3"/>
  <c r="BM13" i="3"/>
  <c r="BM10" i="3"/>
  <c r="BM900" i="3"/>
  <c r="BD820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3" i="3"/>
  <c r="AY10" i="3"/>
  <c r="AY900" i="3"/>
  <c r="AM13" i="3"/>
  <c r="AH900" i="3"/>
  <c r="AH13" i="3"/>
  <c r="AH10" i="3"/>
  <c r="AD13" i="3"/>
  <c r="AD10" i="3"/>
  <c r="AD900" i="3"/>
  <c r="V13" i="3"/>
  <c r="Q900" i="3"/>
  <c r="Q13" i="3"/>
  <c r="Q10" i="3"/>
  <c r="I13" i="3"/>
  <c r="E13" i="3"/>
  <c r="K970" i="7"/>
  <c r="P737" i="7"/>
  <c r="P970" i="7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T31" i="3"/>
  <c r="DM33" i="3"/>
  <c r="CA33" i="3"/>
  <c r="M32" i="7"/>
  <c r="C20" i="7"/>
  <c r="C1021" i="7"/>
  <c r="C1023" i="7"/>
  <c r="C1024" i="7"/>
  <c r="C1025" i="7"/>
  <c r="C1026" i="7"/>
  <c r="DM23" i="5"/>
  <c r="CA23" i="5"/>
  <c r="CS597" i="3"/>
  <c r="CT566" i="3"/>
  <c r="CD566" i="3"/>
  <c r="CT597" i="3"/>
  <c r="CD597" i="3"/>
  <c r="CM566" i="3"/>
  <c r="CP548" i="3"/>
  <c r="CR542" i="3"/>
  <c r="CF597" i="3"/>
  <c r="CT542" i="3"/>
  <c r="CD542" i="3"/>
  <c r="CG524" i="3"/>
  <c r="DM536" i="3"/>
  <c r="CA536" i="3"/>
  <c r="DN542" i="3"/>
  <c r="CB542" i="3"/>
  <c r="DN603" i="3"/>
  <c r="CB603" i="3"/>
  <c r="DL603" i="3"/>
  <c r="BZ603" i="3"/>
  <c r="CR536" i="3"/>
  <c r="CI524" i="3"/>
  <c r="N629" i="7"/>
  <c r="J475" i="7"/>
  <c r="I586" i="7"/>
  <c r="N586" i="7"/>
  <c r="BI13" i="3"/>
  <c r="BI10" i="3"/>
  <c r="J562" i="7"/>
  <c r="O562" i="7"/>
  <c r="H475" i="7"/>
  <c r="K586" i="7"/>
  <c r="P586" i="7"/>
  <c r="J502" i="7"/>
  <c r="O502" i="7"/>
  <c r="J985" i="7"/>
  <c r="F985" i="7"/>
  <c r="K985" i="7"/>
  <c r="O20" i="7"/>
  <c r="M24" i="7"/>
  <c r="S904" i="7"/>
  <c r="T904" i="7"/>
  <c r="M1135" i="7"/>
  <c r="N1135" i="7"/>
  <c r="M1175" i="7"/>
  <c r="N1175" i="7"/>
  <c r="M1113" i="7"/>
  <c r="N1121" i="7"/>
  <c r="N1124" i="7"/>
  <c r="M1123" i="7"/>
  <c r="M1179" i="7"/>
  <c r="N1179" i="7"/>
  <c r="N1112" i="7"/>
  <c r="N1158" i="7"/>
  <c r="N1110" i="7"/>
  <c r="N1109" i="7"/>
  <c r="M1117" i="7"/>
  <c r="CY201" i="3"/>
  <c r="M1185" i="7"/>
  <c r="N1185" i="7"/>
  <c r="M1193" i="7"/>
  <c r="N1193" i="7"/>
  <c r="M1134" i="7"/>
  <c r="N1134" i="7"/>
  <c r="N1115" i="7"/>
  <c r="M1136" i="7"/>
  <c r="N1136" i="7"/>
  <c r="N1150" i="7"/>
  <c r="CN166" i="3"/>
  <c r="CQ518" i="3"/>
  <c r="CM518" i="3"/>
  <c r="CI518" i="3"/>
  <c r="CE518" i="3"/>
  <c r="CR518" i="3"/>
  <c r="CN518" i="3"/>
  <c r="CJ518" i="3"/>
  <c r="CF518" i="3"/>
  <c r="X867" i="3"/>
  <c r="DM518" i="3"/>
  <c r="CA518" i="3"/>
  <c r="CS518" i="3"/>
  <c r="CO518" i="3"/>
  <c r="CK518" i="3"/>
  <c r="CG518" i="3"/>
  <c r="CT518" i="3"/>
  <c r="CP518" i="3"/>
  <c r="CL518" i="3"/>
  <c r="CH518" i="3"/>
  <c r="CD518" i="3"/>
  <c r="CK542" i="3"/>
  <c r="CS542" i="3"/>
  <c r="C890" i="3"/>
  <c r="DL890" i="3"/>
  <c r="BZ890" i="3"/>
  <c r="DL670" i="3"/>
  <c r="BZ670" i="3"/>
  <c r="AM855" i="3"/>
  <c r="AM856" i="3"/>
  <c r="AM900" i="3"/>
  <c r="DN655" i="3"/>
  <c r="CB655" i="3"/>
  <c r="CN566" i="3"/>
  <c r="CR566" i="3"/>
  <c r="CF566" i="3"/>
  <c r="CJ566" i="3"/>
  <c r="CS548" i="3"/>
  <c r="CO548" i="3"/>
  <c r="CK548" i="3"/>
  <c r="CG548" i="3"/>
  <c r="CQ548" i="3"/>
  <c r="CE548" i="3"/>
  <c r="CI548" i="3"/>
  <c r="CM548" i="3"/>
  <c r="BL844" i="3"/>
  <c r="CX339" i="3"/>
  <c r="DB339" i="3"/>
  <c r="DF339" i="3"/>
  <c r="DJ339" i="3"/>
  <c r="CW339" i="3"/>
  <c r="DA339" i="3"/>
  <c r="DE339" i="3"/>
  <c r="DI339" i="3"/>
  <c r="CV339" i="3"/>
  <c r="CZ339" i="3"/>
  <c r="DD339" i="3"/>
  <c r="DH339" i="3"/>
  <c r="CU339" i="3"/>
  <c r="CY339" i="3"/>
  <c r="DC339" i="3"/>
  <c r="DG339" i="3"/>
  <c r="DK339" i="3"/>
  <c r="DO339" i="3"/>
  <c r="CC339" i="3"/>
  <c r="DN856" i="3"/>
  <c r="CB856" i="3"/>
  <c r="DN661" i="3"/>
  <c r="CB661" i="3"/>
  <c r="BD856" i="3"/>
  <c r="DO661" i="3"/>
  <c r="CC661" i="3"/>
  <c r="CW661" i="3"/>
  <c r="DA661" i="3"/>
  <c r="DE661" i="3"/>
  <c r="DI661" i="3"/>
  <c r="CV661" i="3"/>
  <c r="CZ661" i="3"/>
  <c r="DD661" i="3"/>
  <c r="DH661" i="3"/>
  <c r="CU661" i="3"/>
  <c r="CY661" i="3"/>
  <c r="DC661" i="3"/>
  <c r="DG661" i="3"/>
  <c r="DK661" i="3"/>
  <c r="CX661" i="3"/>
  <c r="DB661" i="3"/>
  <c r="DF661" i="3"/>
  <c r="DJ661" i="3"/>
  <c r="E857" i="3"/>
  <c r="DL857" i="3"/>
  <c r="BZ857" i="3"/>
  <c r="DL664" i="3"/>
  <c r="BZ664" i="3"/>
  <c r="BK46" i="5"/>
  <c r="BK447" i="3"/>
  <c r="BK852" i="3"/>
  <c r="BK900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4" i="3"/>
  <c r="CM664" i="3"/>
  <c r="CI664" i="3"/>
  <c r="CE664" i="3"/>
  <c r="CR664" i="3"/>
  <c r="CN664" i="3"/>
  <c r="CJ664" i="3"/>
  <c r="CF664" i="3"/>
  <c r="CS664" i="3"/>
  <c r="CO664" i="3"/>
  <c r="CK664" i="3"/>
  <c r="CG664" i="3"/>
  <c r="CP664" i="3"/>
  <c r="CT664" i="3"/>
  <c r="CD664" i="3"/>
  <c r="DM664" i="3"/>
  <c r="CA664" i="3"/>
  <c r="CH664" i="3"/>
  <c r="CL664" i="3"/>
  <c r="AT847" i="3"/>
  <c r="DN370" i="3"/>
  <c r="CB370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O584" i="3"/>
  <c r="CC584" i="3"/>
  <c r="DI584" i="3"/>
  <c r="DE584" i="3"/>
  <c r="DA584" i="3"/>
  <c r="CW584" i="3"/>
  <c r="DJ584" i="3"/>
  <c r="DF584" i="3"/>
  <c r="DB584" i="3"/>
  <c r="CX584" i="3"/>
  <c r="DK584" i="3"/>
  <c r="DG584" i="3"/>
  <c r="DC584" i="3"/>
  <c r="CY584" i="3"/>
  <c r="CU584" i="3"/>
  <c r="DH584" i="3"/>
  <c r="DD584" i="3"/>
  <c r="CZ584" i="3"/>
  <c r="CV584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1" i="3"/>
  <c r="CQ201" i="3"/>
  <c r="CF201" i="3"/>
  <c r="CN201" i="3"/>
  <c r="CG201" i="3"/>
  <c r="CO201" i="3"/>
  <c r="CD201" i="3"/>
  <c r="CL201" i="3"/>
  <c r="DM201" i="3"/>
  <c r="CA201" i="3"/>
  <c r="CE201" i="3"/>
  <c r="CM201" i="3"/>
  <c r="CJ201" i="3"/>
  <c r="CR201" i="3"/>
  <c r="CH201" i="3"/>
  <c r="CP201" i="3"/>
  <c r="CK201" i="3"/>
  <c r="CS201" i="3"/>
  <c r="AT111" i="3"/>
  <c r="AT110" i="3"/>
  <c r="DM85" i="5"/>
  <c r="CA85" i="5"/>
  <c r="DM55" i="5"/>
  <c r="CA55" i="5"/>
  <c r="BH854" i="3"/>
  <c r="DO649" i="3"/>
  <c r="CC649" i="3"/>
  <c r="CW649" i="3"/>
  <c r="DA649" i="3"/>
  <c r="DE649" i="3"/>
  <c r="DI649" i="3"/>
  <c r="CV649" i="3"/>
  <c r="CZ649" i="3"/>
  <c r="DD649" i="3"/>
  <c r="DH649" i="3"/>
  <c r="CU649" i="3"/>
  <c r="CY649" i="3"/>
  <c r="DC649" i="3"/>
  <c r="DG649" i="3"/>
  <c r="DK649" i="3"/>
  <c r="CX649" i="3"/>
  <c r="DB649" i="3"/>
  <c r="DF649" i="3"/>
  <c r="DJ649" i="3"/>
  <c r="BH828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BH881" i="3"/>
  <c r="DO603" i="3"/>
  <c r="CC603" i="3"/>
  <c r="DJ603" i="3"/>
  <c r="DF603" i="3"/>
  <c r="DB603" i="3"/>
  <c r="CX603" i="3"/>
  <c r="DK603" i="3"/>
  <c r="DG603" i="3"/>
  <c r="DC603" i="3"/>
  <c r="CY603" i="3"/>
  <c r="CU603" i="3"/>
  <c r="DH603" i="3"/>
  <c r="DD603" i="3"/>
  <c r="CZ603" i="3"/>
  <c r="CV603" i="3"/>
  <c r="DI603" i="3"/>
  <c r="DE603" i="3"/>
  <c r="DA603" i="3"/>
  <c r="CW603" i="3"/>
  <c r="CR661" i="3"/>
  <c r="CN661" i="3"/>
  <c r="CJ661" i="3"/>
  <c r="CF661" i="3"/>
  <c r="V856" i="3"/>
  <c r="CS661" i="3"/>
  <c r="CO661" i="3"/>
  <c r="CK661" i="3"/>
  <c r="CG661" i="3"/>
  <c r="CT661" i="3"/>
  <c r="CP661" i="3"/>
  <c r="CL661" i="3"/>
  <c r="CH661" i="3"/>
  <c r="CD661" i="3"/>
  <c r="CQ661" i="3"/>
  <c r="DM661" i="3"/>
  <c r="CA661" i="3"/>
  <c r="CE661" i="3"/>
  <c r="CI661" i="3"/>
  <c r="CM661" i="3"/>
  <c r="CT649" i="3"/>
  <c r="CP649" i="3"/>
  <c r="CL649" i="3"/>
  <c r="CH649" i="3"/>
  <c r="CD649" i="3"/>
  <c r="CQ649" i="3"/>
  <c r="CM649" i="3"/>
  <c r="CI649" i="3"/>
  <c r="CE649" i="3"/>
  <c r="CR649" i="3"/>
  <c r="CN649" i="3"/>
  <c r="CJ649" i="3"/>
  <c r="CF649" i="3"/>
  <c r="V854" i="3"/>
  <c r="CG649" i="3"/>
  <c r="DM649" i="3"/>
  <c r="CA649" i="3"/>
  <c r="CK649" i="3"/>
  <c r="CO649" i="3"/>
  <c r="CS649" i="3"/>
  <c r="DN627" i="3"/>
  <c r="CB627" i="3"/>
  <c r="AL885" i="3"/>
  <c r="DN615" i="3"/>
  <c r="CB615" i="3"/>
  <c r="AL883" i="3"/>
  <c r="K592" i="7"/>
  <c r="P592" i="7"/>
  <c r="K590" i="7"/>
  <c r="P590" i="7"/>
  <c r="I574" i="7"/>
  <c r="N574" i="7"/>
  <c r="I572" i="7"/>
  <c r="N572" i="7"/>
  <c r="I548" i="7"/>
  <c r="N548" i="7"/>
  <c r="I550" i="7"/>
  <c r="N550" i="7"/>
  <c r="P506" i="7"/>
  <c r="P865" i="7"/>
  <c r="K865" i="7"/>
  <c r="P491" i="7"/>
  <c r="P863" i="7"/>
  <c r="K863" i="7"/>
  <c r="J826" i="7"/>
  <c r="O172" i="7"/>
  <c r="O826" i="7"/>
  <c r="I621" i="7"/>
  <c r="N623" i="7"/>
  <c r="I568" i="7"/>
  <c r="N568" i="7"/>
  <c r="I566" i="7"/>
  <c r="N566" i="7"/>
  <c r="N518" i="7"/>
  <c r="N867" i="7"/>
  <c r="I867" i="7"/>
  <c r="D172" i="7"/>
  <c r="D826" i="7"/>
  <c r="D173" i="7"/>
  <c r="D827" i="7"/>
  <c r="D13" i="7"/>
  <c r="D17" i="7"/>
  <c r="D10" i="7"/>
  <c r="D174" i="7"/>
  <c r="C447" i="7"/>
  <c r="BV852" i="3"/>
  <c r="BV900" i="3"/>
  <c r="AA172" i="3"/>
  <c r="AA826" i="3"/>
  <c r="AA173" i="3"/>
  <c r="AA827" i="3"/>
  <c r="AA13" i="3"/>
  <c r="AA174" i="3"/>
  <c r="J506" i="7"/>
  <c r="J508" i="7"/>
  <c r="O508" i="7"/>
  <c r="J514" i="7"/>
  <c r="O514" i="7"/>
  <c r="J512" i="7"/>
  <c r="O621" i="7"/>
  <c r="O884" i="7"/>
  <c r="J884" i="7"/>
  <c r="J532" i="7"/>
  <c r="O532" i="7"/>
  <c r="J530" i="7"/>
  <c r="O530" i="7"/>
  <c r="J627" i="7"/>
  <c r="O629" i="7"/>
  <c r="K524" i="7"/>
  <c r="K526" i="7"/>
  <c r="P526" i="7"/>
  <c r="I823" i="7"/>
  <c r="N117" i="7"/>
  <c r="N823" i="7"/>
  <c r="P609" i="7"/>
  <c r="P882" i="7"/>
  <c r="K882" i="7"/>
  <c r="H500" i="7"/>
  <c r="H502" i="7"/>
  <c r="M502" i="7"/>
  <c r="H572" i="7"/>
  <c r="M572" i="7"/>
  <c r="H574" i="7"/>
  <c r="M574" i="7"/>
  <c r="H518" i="7"/>
  <c r="H520" i="7"/>
  <c r="M520" i="7"/>
  <c r="H621" i="7"/>
  <c r="M623" i="7"/>
  <c r="I820" i="7"/>
  <c r="N89" i="7"/>
  <c r="N820" i="7"/>
  <c r="I827" i="7"/>
  <c r="N173" i="7"/>
  <c r="N827" i="7"/>
  <c r="F19" i="7"/>
  <c r="F1165" i="7"/>
  <c r="AL111" i="3"/>
  <c r="AL110" i="3"/>
  <c r="DN110" i="3"/>
  <c r="CB110" i="3"/>
  <c r="DN96" i="3"/>
  <c r="CB96" i="3"/>
  <c r="F17" i="7"/>
  <c r="F901" i="7"/>
  <c r="K512" i="7"/>
  <c r="K514" i="7"/>
  <c r="P514" i="7"/>
  <c r="K854" i="7"/>
  <c r="P649" i="7"/>
  <c r="P854" i="7"/>
  <c r="P15" i="7"/>
  <c r="B821" i="3"/>
  <c r="DL821" i="3"/>
  <c r="BZ821" i="3"/>
  <c r="DL90" i="3"/>
  <c r="BZ90" i="3"/>
  <c r="J1032" i="7"/>
  <c r="P781" i="7"/>
  <c r="K993" i="7"/>
  <c r="K812" i="7"/>
  <c r="B827" i="3"/>
  <c r="DL827" i="3"/>
  <c r="BZ827" i="3"/>
  <c r="DL173" i="3"/>
  <c r="BZ173" i="3"/>
  <c r="T822" i="3"/>
  <c r="D901" i="7"/>
  <c r="T821" i="3"/>
  <c r="DM90" i="3"/>
  <c r="CA90" i="3"/>
  <c r="DN33" i="3"/>
  <c r="CB33" i="3"/>
  <c r="AL31" i="3"/>
  <c r="DN31" i="3"/>
  <c r="CB31" i="3"/>
  <c r="B1002" i="3"/>
  <c r="DL985" i="3"/>
  <c r="BZ985" i="3"/>
  <c r="T1002" i="3"/>
  <c r="CF985" i="3"/>
  <c r="CH985" i="3"/>
  <c r="CK985" i="3"/>
  <c r="CE985" i="3"/>
  <c r="CO985" i="3"/>
  <c r="CM985" i="3"/>
  <c r="CD985" i="3"/>
  <c r="CJ985" i="3"/>
  <c r="DM985" i="3"/>
  <c r="CA985" i="3"/>
  <c r="CQ985" i="3"/>
  <c r="CR985" i="3"/>
  <c r="CN985" i="3"/>
  <c r="CP985" i="3"/>
  <c r="CT985" i="3"/>
  <c r="CS985" i="3"/>
  <c r="CL985" i="3"/>
  <c r="CI985" i="3"/>
  <c r="CG985" i="3"/>
  <c r="T824" i="3"/>
  <c r="DM144" i="3"/>
  <c r="CA144" i="3"/>
  <c r="M985" i="7"/>
  <c r="M23" i="7"/>
  <c r="M20" i="7"/>
  <c r="I926" i="7"/>
  <c r="N207" i="7"/>
  <c r="N926" i="7"/>
  <c r="N985" i="7"/>
  <c r="C1004" i="7"/>
  <c r="E1097" i="7"/>
  <c r="BF23" i="3"/>
  <c r="BF20" i="3"/>
  <c r="BF42" i="3"/>
  <c r="AA46" i="5"/>
  <c r="AA447" i="3"/>
  <c r="CG597" i="3"/>
  <c r="CH566" i="3"/>
  <c r="CH597" i="3"/>
  <c r="CQ566" i="3"/>
  <c r="CT548" i="3"/>
  <c r="CD548" i="3"/>
  <c r="CF542" i="3"/>
  <c r="DN23" i="5"/>
  <c r="CB23" i="5"/>
  <c r="CJ597" i="3"/>
  <c r="CS566" i="3"/>
  <c r="CF548" i="3"/>
  <c r="CH542" i="3"/>
  <c r="CK524" i="3"/>
  <c r="CD536" i="3"/>
  <c r="CI542" i="3"/>
  <c r="DO536" i="3"/>
  <c r="CC536" i="3"/>
  <c r="DM566" i="3"/>
  <c r="CA566" i="3"/>
  <c r="CE524" i="3"/>
  <c r="DL627" i="3"/>
  <c r="BZ627" i="3"/>
  <c r="O623" i="7"/>
  <c r="O635" i="7"/>
  <c r="J493" i="7"/>
  <c r="O493" i="7"/>
  <c r="I493" i="7"/>
  <c r="N493" i="7"/>
  <c r="I508" i="7"/>
  <c r="N508" i="7"/>
  <c r="I985" i="7"/>
  <c r="J526" i="7"/>
  <c r="O526" i="7"/>
  <c r="D989" i="7"/>
  <c r="D1002" i="7"/>
  <c r="O985" i="7"/>
  <c r="P20" i="7"/>
  <c r="M1146" i="7"/>
  <c r="M1156" i="7"/>
  <c r="N1125" i="7"/>
  <c r="M1182" i="7"/>
  <c r="N1182" i="7"/>
  <c r="M1183" i="7"/>
  <c r="N1183" i="7"/>
  <c r="M1191" i="7"/>
  <c r="N1191" i="7"/>
  <c r="M1137" i="7"/>
  <c r="N1137" i="7"/>
  <c r="N1108" i="7"/>
  <c r="M1181" i="7"/>
  <c r="N1181" i="7"/>
  <c r="N1152" i="7"/>
  <c r="M1111" i="7"/>
  <c r="M1126" i="7"/>
  <c r="N1145" i="7"/>
  <c r="M1115" i="7"/>
  <c r="N1157" i="7"/>
  <c r="M1178" i="7"/>
  <c r="N1178" i="7"/>
  <c r="F1097" i="7"/>
  <c r="DM1002" i="3"/>
  <c r="CA1002" i="3"/>
  <c r="T1004" i="3"/>
  <c r="P993" i="7"/>
  <c r="P35" i="7"/>
  <c r="P812" i="7"/>
  <c r="AL116" i="3"/>
  <c r="AL117" i="3"/>
  <c r="AL118" i="3"/>
  <c r="DN111" i="3"/>
  <c r="CB111" i="3"/>
  <c r="M621" i="7"/>
  <c r="M884" i="7"/>
  <c r="H884" i="7"/>
  <c r="P524" i="7"/>
  <c r="P868" i="7"/>
  <c r="K868" i="7"/>
  <c r="N621" i="7"/>
  <c r="N884" i="7"/>
  <c r="I884" i="7"/>
  <c r="CU828" i="3"/>
  <c r="DK828" i="3"/>
  <c r="DB828" i="3"/>
  <c r="DH828" i="3"/>
  <c r="DI828" i="3"/>
  <c r="DG828" i="3"/>
  <c r="DC828" i="3"/>
  <c r="DJ828" i="3"/>
  <c r="DO828" i="3"/>
  <c r="CC828" i="3"/>
  <c r="DE828" i="3"/>
  <c r="DD828" i="3"/>
  <c r="CX828" i="3"/>
  <c r="DF828" i="3"/>
  <c r="CZ828" i="3"/>
  <c r="DA828" i="3"/>
  <c r="CW828" i="3"/>
  <c r="CY828" i="3"/>
  <c r="CV828" i="3"/>
  <c r="AT12" i="3"/>
  <c r="DN12" i="3"/>
  <c r="CB12" i="3"/>
  <c r="DN847" i="3"/>
  <c r="CB847" i="3"/>
  <c r="DM867" i="3"/>
  <c r="CA867" i="3"/>
  <c r="X17" i="3"/>
  <c r="C811" i="7"/>
  <c r="H811" i="7"/>
  <c r="M811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T43" i="3"/>
  <c r="DI820" i="3"/>
  <c r="DJ820" i="3"/>
  <c r="DG820" i="3"/>
  <c r="DO820" i="3"/>
  <c r="CC820" i="3"/>
  <c r="DE820" i="3"/>
  <c r="DF820" i="3"/>
  <c r="DK820" i="3"/>
  <c r="DD820" i="3"/>
  <c r="CY820" i="3"/>
  <c r="DA820" i="3"/>
  <c r="DB820" i="3"/>
  <c r="DC820" i="3"/>
  <c r="CV820" i="3"/>
  <c r="CZ820" i="3"/>
  <c r="CW820" i="3"/>
  <c r="CX820" i="3"/>
  <c r="CU820" i="3"/>
  <c r="DH820" i="3"/>
  <c r="N512" i="7"/>
  <c r="N866" i="7"/>
  <c r="I866" i="7"/>
  <c r="M633" i="7"/>
  <c r="M886" i="7"/>
  <c r="H886" i="7"/>
  <c r="M506" i="7"/>
  <c r="M865" i="7"/>
  <c r="H865" i="7"/>
  <c r="O597" i="7"/>
  <c r="O880" i="7"/>
  <c r="J880" i="7"/>
  <c r="O15" i="7"/>
  <c r="E1163" i="7"/>
  <c r="M1163" i="7"/>
  <c r="N475" i="7"/>
  <c r="N989" i="7"/>
  <c r="I989" i="7"/>
  <c r="CQ884" i="3"/>
  <c r="CM884" i="3"/>
  <c r="CI884" i="3"/>
  <c r="CE884" i="3"/>
  <c r="CS884" i="3"/>
  <c r="CO884" i="3"/>
  <c r="CK884" i="3"/>
  <c r="CG884" i="3"/>
  <c r="CN884" i="3"/>
  <c r="CF884" i="3"/>
  <c r="CP884" i="3"/>
  <c r="CH884" i="3"/>
  <c r="DN884" i="3"/>
  <c r="CB884" i="3"/>
  <c r="CR884" i="3"/>
  <c r="CJ884" i="3"/>
  <c r="CT884" i="3"/>
  <c r="CL884" i="3"/>
  <c r="CD884" i="3"/>
  <c r="J116" i="3"/>
  <c r="J822" i="3"/>
  <c r="J117" i="3"/>
  <c r="J823" i="3"/>
  <c r="J118" i="3"/>
  <c r="BH11" i="3"/>
  <c r="DA841" i="3"/>
  <c r="DB841" i="3"/>
  <c r="DG841" i="3"/>
  <c r="DC841" i="3"/>
  <c r="DO841" i="3"/>
  <c r="CC841" i="3"/>
  <c r="CW841" i="3"/>
  <c r="CX841" i="3"/>
  <c r="CY841" i="3"/>
  <c r="CZ841" i="3"/>
  <c r="DI841" i="3"/>
  <c r="DJ841" i="3"/>
  <c r="DD841" i="3"/>
  <c r="DK841" i="3"/>
  <c r="DE841" i="3"/>
  <c r="DF841" i="3"/>
  <c r="CV841" i="3"/>
  <c r="CU841" i="3"/>
  <c r="DH841" i="3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P897" i="3"/>
  <c r="CT897" i="3"/>
  <c r="CL897" i="3"/>
  <c r="CH897" i="3"/>
  <c r="BF827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BH18" i="3"/>
  <c r="DI894" i="3"/>
  <c r="CX894" i="3"/>
  <c r="DB894" i="3"/>
  <c r="DF894" i="3"/>
  <c r="DD894" i="3"/>
  <c r="CV894" i="3"/>
  <c r="CW894" i="3"/>
  <c r="DA894" i="3"/>
  <c r="DE894" i="3"/>
  <c r="DG894" i="3"/>
  <c r="CY894" i="3"/>
  <c r="CU894" i="3"/>
  <c r="DC894" i="3"/>
  <c r="DK894" i="3"/>
  <c r="DO894" i="3"/>
  <c r="CC894" i="3"/>
  <c r="DJ894" i="3"/>
  <c r="CZ894" i="3"/>
  <c r="DH894" i="3"/>
  <c r="I852" i="3"/>
  <c r="DL447" i="3"/>
  <c r="BZ447" i="3"/>
  <c r="P32" i="7"/>
  <c r="BK43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1" i="3"/>
  <c r="DH821" i="3"/>
  <c r="DJ821" i="3"/>
  <c r="DF821" i="3"/>
  <c r="CY821" i="3"/>
  <c r="DD821" i="3"/>
  <c r="DB821" i="3"/>
  <c r="DE821" i="3"/>
  <c r="CU821" i="3"/>
  <c r="DK821" i="3"/>
  <c r="CZ821" i="3"/>
  <c r="DI821" i="3"/>
  <c r="CX821" i="3"/>
  <c r="DO821" i="3"/>
  <c r="CC821" i="3"/>
  <c r="DG821" i="3"/>
  <c r="CV821" i="3"/>
  <c r="DA821" i="3"/>
  <c r="CW821" i="3"/>
  <c r="N482" i="7"/>
  <c r="N862" i="7"/>
  <c r="I862" i="7"/>
  <c r="P473" i="7"/>
  <c r="P861" i="7"/>
  <c r="K861" i="7"/>
  <c r="CS894" i="3"/>
  <c r="CO894" i="3"/>
  <c r="CK894" i="3"/>
  <c r="CG894" i="3"/>
  <c r="CT894" i="3"/>
  <c r="CP894" i="3"/>
  <c r="CL894" i="3"/>
  <c r="CH894" i="3"/>
  <c r="CD894" i="3"/>
  <c r="CR894" i="3"/>
  <c r="CN894" i="3"/>
  <c r="CJ894" i="3"/>
  <c r="CF894" i="3"/>
  <c r="V18" i="3"/>
  <c r="DM894" i="3"/>
  <c r="CA894" i="3"/>
  <c r="CQ894" i="3"/>
  <c r="CM894" i="3"/>
  <c r="CI894" i="3"/>
  <c r="CE894" i="3"/>
  <c r="DN898" i="3"/>
  <c r="CB898" i="3"/>
  <c r="CR825" i="3"/>
  <c r="CN825" i="3"/>
  <c r="CJ825" i="3"/>
  <c r="CF825" i="3"/>
  <c r="CS825" i="3"/>
  <c r="CO825" i="3"/>
  <c r="CK825" i="3"/>
  <c r="CG825" i="3"/>
  <c r="CT825" i="3"/>
  <c r="CP825" i="3"/>
  <c r="CL825" i="3"/>
  <c r="CH825" i="3"/>
  <c r="CD825" i="3"/>
  <c r="CQ825" i="3"/>
  <c r="CM825" i="3"/>
  <c r="CI825" i="3"/>
  <c r="CE825" i="3"/>
  <c r="DM825" i="3"/>
  <c r="CA825" i="3"/>
  <c r="O993" i="7"/>
  <c r="O35" i="7"/>
  <c r="O812" i="7"/>
  <c r="M13" i="7"/>
  <c r="C851" i="7"/>
  <c r="M437" i="7"/>
  <c r="M851" i="7"/>
  <c r="M447" i="7"/>
  <c r="M852" i="7"/>
  <c r="M482" i="7"/>
  <c r="M862" i="7"/>
  <c r="M491" i="7"/>
  <c r="M863" i="7"/>
  <c r="M500" i="7"/>
  <c r="M864" i="7"/>
  <c r="M512" i="7"/>
  <c r="M866" i="7"/>
  <c r="M518" i="7"/>
  <c r="M867" i="7"/>
  <c r="M524" i="7"/>
  <c r="M868" i="7"/>
  <c r="M597" i="7"/>
  <c r="M880" i="7"/>
  <c r="M627" i="7"/>
  <c r="M885" i="7"/>
  <c r="M900" i="7"/>
  <c r="D1095" i="7"/>
  <c r="P482" i="7"/>
  <c r="P862" i="7"/>
  <c r="K862" i="7"/>
  <c r="DO882" i="3"/>
  <c r="CC882" i="3"/>
  <c r="DK882" i="3"/>
  <c r="DG882" i="3"/>
  <c r="DC882" i="3"/>
  <c r="CY882" i="3"/>
  <c r="CU882" i="3"/>
  <c r="DI882" i="3"/>
  <c r="DE882" i="3"/>
  <c r="DA882" i="3"/>
  <c r="CW882" i="3"/>
  <c r="DF882" i="3"/>
  <c r="CX882" i="3"/>
  <c r="DH882" i="3"/>
  <c r="CZ882" i="3"/>
  <c r="DJ882" i="3"/>
  <c r="DB882" i="3"/>
  <c r="DD882" i="3"/>
  <c r="CV882" i="3"/>
  <c r="X118" i="3"/>
  <c r="X116" i="3"/>
  <c r="X117" i="3"/>
  <c r="X823" i="3"/>
  <c r="BD15" i="3"/>
  <c r="CZ855" i="3"/>
  <c r="CU855" i="3"/>
  <c r="DO855" i="3"/>
  <c r="CC855" i="3"/>
  <c r="DK855" i="3"/>
  <c r="CW855" i="3"/>
  <c r="CX855" i="3"/>
  <c r="CV855" i="3"/>
  <c r="DC855" i="3"/>
  <c r="DI855" i="3"/>
  <c r="DJ855" i="3"/>
  <c r="DG855" i="3"/>
  <c r="DE855" i="3"/>
  <c r="DF855" i="3"/>
  <c r="CY855" i="3"/>
  <c r="DA855" i="3"/>
  <c r="DB855" i="3"/>
  <c r="DD855" i="3"/>
  <c r="DH855" i="3"/>
  <c r="H868" i="7"/>
  <c r="AL852" i="3"/>
  <c r="DN447" i="3"/>
  <c r="CB447" i="3"/>
  <c r="BF852" i="3"/>
  <c r="DG447" i="3"/>
  <c r="CV447" i="3"/>
  <c r="CX447" i="3"/>
  <c r="DE447" i="3"/>
  <c r="DC447" i="3"/>
  <c r="DH447" i="3"/>
  <c r="DI447" i="3"/>
  <c r="CW447" i="3"/>
  <c r="CY447" i="3"/>
  <c r="DD447" i="3"/>
  <c r="DA447" i="3"/>
  <c r="DB447" i="3"/>
  <c r="DO447" i="3"/>
  <c r="CC447" i="3"/>
  <c r="CU447" i="3"/>
  <c r="DK447" i="3"/>
  <c r="CZ447" i="3"/>
  <c r="DF447" i="3"/>
  <c r="DJ447" i="3"/>
  <c r="AL43" i="3"/>
  <c r="DN43" i="3"/>
  <c r="CB43" i="3"/>
  <c r="AP900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900" i="3"/>
  <c r="CD117" i="3"/>
  <c r="CG117" i="3"/>
  <c r="CS117" i="3"/>
  <c r="CL117" i="3"/>
  <c r="CO117" i="3"/>
  <c r="D900" i="7"/>
  <c r="E1095" i="7"/>
  <c r="F1162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7" i="7"/>
  <c r="P512" i="7"/>
  <c r="P866" i="7"/>
  <c r="K866" i="7"/>
  <c r="O512" i="7"/>
  <c r="O866" i="7"/>
  <c r="J866" i="7"/>
  <c r="C852" i="7"/>
  <c r="CS885" i="3"/>
  <c r="CO885" i="3"/>
  <c r="CK885" i="3"/>
  <c r="CG885" i="3"/>
  <c r="CQ885" i="3"/>
  <c r="CM885" i="3"/>
  <c r="CI885" i="3"/>
  <c r="CE885" i="3"/>
  <c r="CP885" i="3"/>
  <c r="CH885" i="3"/>
  <c r="DN885" i="3"/>
  <c r="CB885" i="3"/>
  <c r="CR885" i="3"/>
  <c r="CJ885" i="3"/>
  <c r="CT885" i="3"/>
  <c r="CL885" i="3"/>
  <c r="CD885" i="3"/>
  <c r="CN885" i="3"/>
  <c r="CF885" i="3"/>
  <c r="BH15" i="3"/>
  <c r="DK854" i="3"/>
  <c r="CU854" i="3"/>
  <c r="CV854" i="3"/>
  <c r="CW854" i="3"/>
  <c r="CX854" i="3"/>
  <c r="DO854" i="3"/>
  <c r="CC854" i="3"/>
  <c r="DH854" i="3"/>
  <c r="DI854" i="3"/>
  <c r="DG854" i="3"/>
  <c r="DD854" i="3"/>
  <c r="DE854" i="3"/>
  <c r="CY854" i="3"/>
  <c r="DC854" i="3"/>
  <c r="DJ854" i="3"/>
  <c r="CZ854" i="3"/>
  <c r="DA854" i="3"/>
  <c r="DF854" i="3"/>
  <c r="DB854" i="3"/>
  <c r="AT116" i="3"/>
  <c r="AT822" i="3"/>
  <c r="AT117" i="3"/>
  <c r="AT823" i="3"/>
  <c r="AT118" i="3"/>
  <c r="DM857" i="3"/>
  <c r="CA857" i="3"/>
  <c r="CP857" i="3"/>
  <c r="CE857" i="3"/>
  <c r="CF857" i="3"/>
  <c r="CG857" i="3"/>
  <c r="CT857" i="3"/>
  <c r="CD857" i="3"/>
  <c r="CI857" i="3"/>
  <c r="CJ857" i="3"/>
  <c r="CK857" i="3"/>
  <c r="CH857" i="3"/>
  <c r="CM857" i="3"/>
  <c r="CN857" i="3"/>
  <c r="CO857" i="3"/>
  <c r="CL857" i="3"/>
  <c r="CQ857" i="3"/>
  <c r="CR857" i="3"/>
  <c r="CS857" i="3"/>
  <c r="CY844" i="3"/>
  <c r="DF844" i="3"/>
  <c r="DH844" i="3"/>
  <c r="DI844" i="3"/>
  <c r="DC844" i="3"/>
  <c r="DD844" i="3"/>
  <c r="DE844" i="3"/>
  <c r="CU844" i="3"/>
  <c r="CX844" i="3"/>
  <c r="CZ844" i="3"/>
  <c r="DA844" i="3"/>
  <c r="DJ844" i="3"/>
  <c r="DG844" i="3"/>
  <c r="DO844" i="3"/>
  <c r="CC844" i="3"/>
  <c r="CV844" i="3"/>
  <c r="CW844" i="3"/>
  <c r="DB844" i="3"/>
  <c r="DK844" i="3"/>
  <c r="BL11" i="3"/>
  <c r="M475" i="7"/>
  <c r="M989" i="7"/>
  <c r="M599" i="7"/>
  <c r="M990" i="7"/>
  <c r="M993" i="7"/>
  <c r="M1002" i="7"/>
  <c r="H989" i="7"/>
  <c r="J989" i="7"/>
  <c r="O475" i="7"/>
  <c r="O989" i="7"/>
  <c r="H1031" i="7"/>
  <c r="F20" i="7"/>
  <c r="F811" i="7"/>
  <c r="K811" i="7"/>
  <c r="P811" i="7"/>
  <c r="F1021" i="7"/>
  <c r="F1023" i="7"/>
  <c r="F1024" i="7"/>
  <c r="F1025" i="7"/>
  <c r="F1026" i="7"/>
  <c r="J990" i="7"/>
  <c r="O599" i="7"/>
  <c r="O990" i="7"/>
  <c r="N500" i="7"/>
  <c r="N864" i="7"/>
  <c r="I864" i="7"/>
  <c r="CR898" i="3"/>
  <c r="CN898" i="3"/>
  <c r="CJ898" i="3"/>
  <c r="CF898" i="3"/>
  <c r="CS898" i="3"/>
  <c r="CO898" i="3"/>
  <c r="CK898" i="3"/>
  <c r="CG898" i="3"/>
  <c r="CQ898" i="3"/>
  <c r="CM898" i="3"/>
  <c r="CI898" i="3"/>
  <c r="CE898" i="3"/>
  <c r="DM898" i="3"/>
  <c r="CA898" i="3"/>
  <c r="CD898" i="3"/>
  <c r="CT898" i="3"/>
  <c r="CP898" i="3"/>
  <c r="CL898" i="3"/>
  <c r="CH898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2" i="3"/>
  <c r="AO117" i="3"/>
  <c r="AO823" i="3"/>
  <c r="AO118" i="3"/>
  <c r="E17" i="3"/>
  <c r="DL17" i="3"/>
  <c r="BZ17" i="3"/>
  <c r="DL867" i="3"/>
  <c r="BZ867" i="3"/>
  <c r="O988" i="7"/>
  <c r="CQ1002" i="3"/>
  <c r="CM1002" i="3"/>
  <c r="CI1002" i="3"/>
  <c r="CE1002" i="3"/>
  <c r="DN1002" i="3"/>
  <c r="CB1002" i="3"/>
  <c r="CR1002" i="3"/>
  <c r="CN1002" i="3"/>
  <c r="CJ1002" i="3"/>
  <c r="CF1002" i="3"/>
  <c r="CS1002" i="3"/>
  <c r="CO1002" i="3"/>
  <c r="CK1002" i="3"/>
  <c r="CG1002" i="3"/>
  <c r="CT1002" i="3"/>
  <c r="CP1002" i="3"/>
  <c r="CL1002" i="3"/>
  <c r="CH1002" i="3"/>
  <c r="CD1002" i="3"/>
  <c r="AL1004" i="3"/>
  <c r="M35" i="7"/>
  <c r="M812" i="7"/>
  <c r="DN820" i="3"/>
  <c r="CB820" i="3"/>
  <c r="N597" i="7"/>
  <c r="N880" i="7"/>
  <c r="F1063" i="7"/>
  <c r="I880" i="7"/>
  <c r="P475" i="7"/>
  <c r="P989" i="7"/>
  <c r="J1031" i="7"/>
  <c r="K989" i="7"/>
  <c r="CT847" i="3"/>
  <c r="CP847" i="3"/>
  <c r="CL847" i="3"/>
  <c r="CH847" i="3"/>
  <c r="CD847" i="3"/>
  <c r="CQ847" i="3"/>
  <c r="CM847" i="3"/>
  <c r="CI847" i="3"/>
  <c r="CE847" i="3"/>
  <c r="CR847" i="3"/>
  <c r="CN847" i="3"/>
  <c r="CJ847" i="3"/>
  <c r="CF847" i="3"/>
  <c r="V12" i="3"/>
  <c r="CS847" i="3"/>
  <c r="CO847" i="3"/>
  <c r="CK847" i="3"/>
  <c r="CG847" i="3"/>
  <c r="DM847" i="3"/>
  <c r="CA847" i="3"/>
  <c r="Z826" i="3"/>
  <c r="DM172" i="3"/>
  <c r="CA172" i="3"/>
  <c r="DC825" i="3"/>
  <c r="DH825" i="3"/>
  <c r="DJ825" i="3"/>
  <c r="CX825" i="3"/>
  <c r="DO825" i="3"/>
  <c r="CC825" i="3"/>
  <c r="CY825" i="3"/>
  <c r="DD825" i="3"/>
  <c r="DB825" i="3"/>
  <c r="CW825" i="3"/>
  <c r="CU825" i="3"/>
  <c r="DK825" i="3"/>
  <c r="CZ825" i="3"/>
  <c r="DI825" i="3"/>
  <c r="DF825" i="3"/>
  <c r="DG825" i="3"/>
  <c r="CV825" i="3"/>
  <c r="DA825" i="3"/>
  <c r="DE825" i="3"/>
  <c r="DL820" i="3"/>
  <c r="BZ820" i="3"/>
  <c r="AS116" i="3"/>
  <c r="AS822" i="3"/>
  <c r="AS117" i="3"/>
  <c r="AS823" i="3"/>
  <c r="AS118" i="3"/>
  <c r="H863" i="7"/>
  <c r="P627" i="7"/>
  <c r="P885" i="7"/>
  <c r="K885" i="7"/>
  <c r="CW824" i="3"/>
  <c r="CX824" i="3"/>
  <c r="CU824" i="3"/>
  <c r="CZ824" i="3"/>
  <c r="DI824" i="3"/>
  <c r="DJ824" i="3"/>
  <c r="CY824" i="3"/>
  <c r="DE824" i="3"/>
  <c r="DF824" i="3"/>
  <c r="DK824" i="3"/>
  <c r="DD824" i="3"/>
  <c r="DH824" i="3"/>
  <c r="DA824" i="3"/>
  <c r="DB824" i="3"/>
  <c r="DC824" i="3"/>
  <c r="CV824" i="3"/>
  <c r="DG824" i="3"/>
  <c r="DO824" i="3"/>
  <c r="CC824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C15" i="3"/>
  <c r="DL854" i="3"/>
  <c r="BZ854" i="3"/>
  <c r="E900" i="3"/>
  <c r="DL46" i="5"/>
  <c r="BZ46" i="5"/>
  <c r="BL900" i="3"/>
  <c r="M1165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W13" i="3"/>
  <c r="BJ13" i="3"/>
  <c r="BJ10" i="3"/>
  <c r="BR13" i="3"/>
  <c r="BR10" i="3"/>
  <c r="E10" i="7"/>
  <c r="BV14" i="3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1" i="7"/>
  <c r="D1004" i="7"/>
  <c r="O1002" i="7"/>
  <c r="I1097" i="7"/>
  <c r="DL1002" i="3"/>
  <c r="BZ1002" i="3"/>
  <c r="B1004" i="3"/>
  <c r="CR821" i="3"/>
  <c r="CN821" i="3"/>
  <c r="CJ821" i="3"/>
  <c r="CF821" i="3"/>
  <c r="CS821" i="3"/>
  <c r="CO821" i="3"/>
  <c r="CK821" i="3"/>
  <c r="CG821" i="3"/>
  <c r="CT821" i="3"/>
  <c r="CP821" i="3"/>
  <c r="CL821" i="3"/>
  <c r="CH821" i="3"/>
  <c r="CD821" i="3"/>
  <c r="CQ821" i="3"/>
  <c r="CM821" i="3"/>
  <c r="CI821" i="3"/>
  <c r="CE821" i="3"/>
  <c r="DM821" i="3"/>
  <c r="CA821" i="3"/>
  <c r="H867" i="7"/>
  <c r="H864" i="7"/>
  <c r="O627" i="7"/>
  <c r="O885" i="7"/>
  <c r="J885" i="7"/>
  <c r="O506" i="7"/>
  <c r="O865" i="7"/>
  <c r="J865" i="7"/>
  <c r="CS854" i="3"/>
  <c r="CO854" i="3"/>
  <c r="CK854" i="3"/>
  <c r="CG854" i="3"/>
  <c r="CT854" i="3"/>
  <c r="CP854" i="3"/>
  <c r="CL854" i="3"/>
  <c r="CH854" i="3"/>
  <c r="CD854" i="3"/>
  <c r="CQ854" i="3"/>
  <c r="CM854" i="3"/>
  <c r="CI854" i="3"/>
  <c r="CE854" i="3"/>
  <c r="V15" i="3"/>
  <c r="CR854" i="3"/>
  <c r="CN854" i="3"/>
  <c r="CJ854" i="3"/>
  <c r="CF854" i="3"/>
  <c r="DM854" i="3"/>
  <c r="CA854" i="3"/>
  <c r="CQ856" i="3"/>
  <c r="CM856" i="3"/>
  <c r="CI856" i="3"/>
  <c r="CE856" i="3"/>
  <c r="CR856" i="3"/>
  <c r="CN856" i="3"/>
  <c r="CJ856" i="3"/>
  <c r="CF856" i="3"/>
  <c r="CS856" i="3"/>
  <c r="CO856" i="3"/>
  <c r="CK856" i="3"/>
  <c r="CG856" i="3"/>
  <c r="CT856" i="3"/>
  <c r="CP856" i="3"/>
  <c r="CL856" i="3"/>
  <c r="CH856" i="3"/>
  <c r="CD856" i="3"/>
  <c r="DM856" i="3"/>
  <c r="CA856" i="3"/>
  <c r="CX856" i="3"/>
  <c r="DB856" i="3"/>
  <c r="DF856" i="3"/>
  <c r="DJ856" i="3"/>
  <c r="DO856" i="3"/>
  <c r="CC856" i="3"/>
  <c r="CW856" i="3"/>
  <c r="DA856" i="3"/>
  <c r="DE856" i="3"/>
  <c r="DI856" i="3"/>
  <c r="CU856" i="3"/>
  <c r="CY856" i="3"/>
  <c r="DC856" i="3"/>
  <c r="DG856" i="3"/>
  <c r="DK856" i="3"/>
  <c r="DH856" i="3"/>
  <c r="DD856" i="3"/>
  <c r="CZ856" i="3"/>
  <c r="CV856" i="3"/>
  <c r="F1002" i="7"/>
  <c r="F1004" i="7"/>
  <c r="J1097" i="7"/>
  <c r="N993" i="7"/>
  <c r="N35" i="7"/>
  <c r="N31" i="7"/>
  <c r="N812" i="7"/>
  <c r="N524" i="7"/>
  <c r="N868" i="7"/>
  <c r="I868" i="7"/>
  <c r="DO884" i="3"/>
  <c r="CC884" i="3"/>
  <c r="DK884" i="3"/>
  <c r="DG884" i="3"/>
  <c r="DC884" i="3"/>
  <c r="CY884" i="3"/>
  <c r="CU884" i="3"/>
  <c r="DI884" i="3"/>
  <c r="DE884" i="3"/>
  <c r="DA884" i="3"/>
  <c r="CW884" i="3"/>
  <c r="DD884" i="3"/>
  <c r="CV884" i="3"/>
  <c r="DF884" i="3"/>
  <c r="CX884" i="3"/>
  <c r="DH884" i="3"/>
  <c r="CZ884" i="3"/>
  <c r="DJ884" i="3"/>
  <c r="DB884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2" i="3"/>
  <c r="BD823" i="3"/>
  <c r="BD13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1" i="3"/>
  <c r="CB841" i="3"/>
  <c r="AT11" i="3"/>
  <c r="DM868" i="3"/>
  <c r="CA868" i="3"/>
  <c r="W17" i="3"/>
  <c r="B116" i="3"/>
  <c r="B117" i="3"/>
  <c r="B118" i="3"/>
  <c r="DL118" i="3"/>
  <c r="BZ118" i="3"/>
  <c r="DL111" i="3"/>
  <c r="BZ111" i="3"/>
  <c r="H880" i="7"/>
  <c r="P13" i="7"/>
  <c r="N599" i="7"/>
  <c r="N990" i="7"/>
  <c r="I990" i="7"/>
  <c r="I1002" i="7"/>
  <c r="P500" i="7"/>
  <c r="P864" i="7"/>
  <c r="P597" i="7"/>
  <c r="P880" i="7"/>
  <c r="P640" i="7"/>
  <c r="P887" i="7"/>
  <c r="P17" i="7"/>
  <c r="K864" i="7"/>
  <c r="K880" i="7"/>
  <c r="K887" i="7"/>
  <c r="K900" i="7"/>
  <c r="CQ828" i="3"/>
  <c r="CM828" i="3"/>
  <c r="CI828" i="3"/>
  <c r="CE828" i="3"/>
  <c r="DM828" i="3"/>
  <c r="CA828" i="3"/>
  <c r="CH828" i="3"/>
  <c r="CO828" i="3"/>
  <c r="CD828" i="3"/>
  <c r="CT828" i="3"/>
  <c r="CK828" i="3"/>
  <c r="CN828" i="3"/>
  <c r="CP828" i="3"/>
  <c r="CG828" i="3"/>
  <c r="CJ828" i="3"/>
  <c r="CR828" i="3"/>
  <c r="CL828" i="3"/>
  <c r="CS828" i="3"/>
  <c r="CF828" i="3"/>
  <c r="BF985" i="3"/>
  <c r="DG924" i="3"/>
  <c r="DC924" i="3"/>
  <c r="DH924" i="3"/>
  <c r="DA924" i="3"/>
  <c r="CY924" i="3"/>
  <c r="DB924" i="3"/>
  <c r="CV924" i="3"/>
  <c r="DD924" i="3"/>
  <c r="DO924" i="3"/>
  <c r="CC924" i="3"/>
  <c r="DF924" i="3"/>
  <c r="DK924" i="3"/>
  <c r="CW924" i="3"/>
  <c r="DE924" i="3"/>
  <c r="CX924" i="3"/>
  <c r="CU924" i="3"/>
  <c r="DJ924" i="3"/>
  <c r="DI924" i="3"/>
  <c r="CZ924" i="3"/>
  <c r="DI885" i="3"/>
  <c r="DE885" i="3"/>
  <c r="DA885" i="3"/>
  <c r="CW885" i="3"/>
  <c r="DO885" i="3"/>
  <c r="CC885" i="3"/>
  <c r="DK885" i="3"/>
  <c r="DG885" i="3"/>
  <c r="DC885" i="3"/>
  <c r="CY885" i="3"/>
  <c r="CU885" i="3"/>
  <c r="DF885" i="3"/>
  <c r="CX885" i="3"/>
  <c r="DH885" i="3"/>
  <c r="CZ885" i="3"/>
  <c r="DJ885" i="3"/>
  <c r="DB885" i="3"/>
  <c r="DD885" i="3"/>
  <c r="CV885" i="3"/>
  <c r="C18" i="3"/>
  <c r="DL889" i="3"/>
  <c r="BZ889" i="3"/>
  <c r="E1002" i="7"/>
  <c r="E1004" i="7"/>
  <c r="H1097" i="7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T13" i="3"/>
  <c r="DM820" i="3"/>
  <c r="CA820" i="3"/>
  <c r="T900" i="3"/>
  <c r="P642" i="7"/>
  <c r="P991" i="7"/>
  <c r="P33" i="7"/>
  <c r="K991" i="7"/>
  <c r="CI823" i="3"/>
  <c r="CJ823" i="3"/>
  <c r="CK823" i="3"/>
  <c r="CH823" i="3"/>
  <c r="CE823" i="3"/>
  <c r="CF823" i="3"/>
  <c r="CG823" i="3"/>
  <c r="CD823" i="3"/>
  <c r="DM823" i="3"/>
  <c r="CA823" i="3"/>
  <c r="CQ823" i="3"/>
  <c r="CS823" i="3"/>
  <c r="CM823" i="3"/>
  <c r="CO823" i="3"/>
  <c r="CT823" i="3"/>
  <c r="CR823" i="3"/>
  <c r="CP823" i="3"/>
  <c r="CN823" i="3"/>
  <c r="CL823" i="3"/>
  <c r="H885" i="7"/>
  <c r="K1063" i="7"/>
  <c r="CS844" i="3"/>
  <c r="CO844" i="3"/>
  <c r="CK844" i="3"/>
  <c r="CG844" i="3"/>
  <c r="CT844" i="3"/>
  <c r="CP844" i="3"/>
  <c r="CL844" i="3"/>
  <c r="CH844" i="3"/>
  <c r="CD844" i="3"/>
  <c r="CQ844" i="3"/>
  <c r="CM844" i="3"/>
  <c r="CI844" i="3"/>
  <c r="CE844" i="3"/>
  <c r="V11" i="3"/>
  <c r="CR844" i="3"/>
  <c r="CN844" i="3"/>
  <c r="CJ844" i="3"/>
  <c r="CF844" i="3"/>
  <c r="DM844" i="3"/>
  <c r="CA844" i="3"/>
  <c r="DC898" i="3"/>
  <c r="DO898" i="3"/>
  <c r="CC898" i="3"/>
  <c r="DD898" i="3"/>
  <c r="CW898" i="3"/>
  <c r="CX898" i="3"/>
  <c r="CY898" i="3"/>
  <c r="DI898" i="3"/>
  <c r="DJ898" i="3"/>
  <c r="DH898" i="3"/>
  <c r="CV898" i="3"/>
  <c r="DE898" i="3"/>
  <c r="DF898" i="3"/>
  <c r="CZ898" i="3"/>
  <c r="CU898" i="3"/>
  <c r="DA898" i="3"/>
  <c r="DB898" i="3"/>
  <c r="DG898" i="3"/>
  <c r="DK898" i="3"/>
  <c r="DO896" i="3"/>
  <c r="CC896" i="3"/>
  <c r="CV896" i="3"/>
  <c r="DA896" i="3"/>
  <c r="DB896" i="3"/>
  <c r="DH896" i="3"/>
  <c r="DC896" i="3"/>
  <c r="DD896" i="3"/>
  <c r="CW896" i="3"/>
  <c r="CX896" i="3"/>
  <c r="CZ896" i="3"/>
  <c r="CU896" i="3"/>
  <c r="CY896" i="3"/>
  <c r="DI896" i="3"/>
  <c r="DJ896" i="3"/>
  <c r="DG896" i="3"/>
  <c r="DE896" i="3"/>
  <c r="DF896" i="3"/>
  <c r="DK896" i="3"/>
  <c r="AQ118" i="3"/>
  <c r="AQ116" i="3"/>
  <c r="AQ822" i="3"/>
  <c r="AQ117" i="3"/>
  <c r="AQ823" i="3"/>
  <c r="AM18" i="3"/>
  <c r="DN18" i="3"/>
  <c r="CB18" i="3"/>
  <c r="DN894" i="3"/>
  <c r="CB894" i="3"/>
  <c r="S905" i="7"/>
  <c r="F10" i="7"/>
  <c r="P985" i="7"/>
  <c r="U13" i="3"/>
  <c r="U10" i="3"/>
  <c r="CW146" i="3"/>
  <c r="DJ146" i="3"/>
  <c r="CU146" i="3"/>
  <c r="CX146" i="3"/>
  <c r="DC145" i="3"/>
  <c r="DF145" i="3"/>
  <c r="CU145" i="3"/>
  <c r="DE145" i="3"/>
  <c r="CZ145" i="3"/>
  <c r="C10" i="3"/>
  <c r="AB900" i="3"/>
  <c r="CI117" i="3"/>
  <c r="CN117" i="3"/>
  <c r="CQ117" i="3"/>
  <c r="BJ900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W15" i="3"/>
  <c r="AA852" i="3"/>
  <c r="CT447" i="3"/>
  <c r="CP447" i="3"/>
  <c r="CL447" i="3"/>
  <c r="CH447" i="3"/>
  <c r="CD447" i="3"/>
  <c r="CQ447" i="3"/>
  <c r="CM447" i="3"/>
  <c r="CI447" i="3"/>
  <c r="CE447" i="3"/>
  <c r="CR447" i="3"/>
  <c r="CN447" i="3"/>
  <c r="CJ447" i="3"/>
  <c r="CF447" i="3"/>
  <c r="CS447" i="3"/>
  <c r="CO447" i="3"/>
  <c r="CK447" i="3"/>
  <c r="CG447" i="3"/>
  <c r="DM447" i="3"/>
  <c r="CA44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N13" i="7"/>
  <c r="CS883" i="3"/>
  <c r="CO883" i="3"/>
  <c r="CK883" i="3"/>
  <c r="CG883" i="3"/>
  <c r="AL17" i="3"/>
  <c r="DN17" i="3"/>
  <c r="CB17" i="3"/>
  <c r="CQ883" i="3"/>
  <c r="CM883" i="3"/>
  <c r="CI883" i="3"/>
  <c r="CE883" i="3"/>
  <c r="CP883" i="3"/>
  <c r="CH883" i="3"/>
  <c r="CR883" i="3"/>
  <c r="CJ883" i="3"/>
  <c r="DN883" i="3"/>
  <c r="CB883" i="3"/>
  <c r="CT883" i="3"/>
  <c r="CL883" i="3"/>
  <c r="CD883" i="3"/>
  <c r="CN883" i="3"/>
  <c r="CF883" i="3"/>
  <c r="DI881" i="3"/>
  <c r="DE881" i="3"/>
  <c r="DA881" i="3"/>
  <c r="CW881" i="3"/>
  <c r="DO881" i="3"/>
  <c r="CC881" i="3"/>
  <c r="DK881" i="3"/>
  <c r="DG881" i="3"/>
  <c r="DC881" i="3"/>
  <c r="CY881" i="3"/>
  <c r="CU881" i="3"/>
  <c r="DD881" i="3"/>
  <c r="CV881" i="3"/>
  <c r="DF881" i="3"/>
  <c r="CX881" i="3"/>
  <c r="DH881" i="3"/>
  <c r="CZ881" i="3"/>
  <c r="DJ881" i="3"/>
  <c r="DB881" i="3"/>
  <c r="BK14" i="3"/>
  <c r="AM15" i="3"/>
  <c r="DN15" i="3"/>
  <c r="CB15" i="3"/>
  <c r="DN855" i="3"/>
  <c r="CB855" i="3"/>
  <c r="H866" i="7"/>
  <c r="N473" i="7"/>
  <c r="N861" i="7"/>
  <c r="I861" i="7"/>
  <c r="I901" i="7"/>
  <c r="BH12" i="3"/>
  <c r="CY836" i="3"/>
  <c r="DO836" i="3"/>
  <c r="CC836" i="3"/>
  <c r="DJ836" i="3"/>
  <c r="DH836" i="3"/>
  <c r="DI836" i="3"/>
  <c r="CX836" i="3"/>
  <c r="DD836" i="3"/>
  <c r="DE836" i="3"/>
  <c r="DK836" i="3"/>
  <c r="CZ836" i="3"/>
  <c r="DA836" i="3"/>
  <c r="DC836" i="3"/>
  <c r="CV836" i="3"/>
  <c r="CW836" i="3"/>
  <c r="CU836" i="3"/>
  <c r="DF836" i="3"/>
  <c r="DG836" i="3"/>
  <c r="DB836" i="3"/>
  <c r="BF826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8" i="3"/>
  <c r="BZ848" i="3"/>
  <c r="E12" i="3"/>
  <c r="O13" i="7"/>
  <c r="H990" i="7"/>
  <c r="H1002" i="7"/>
  <c r="O482" i="7"/>
  <c r="O862" i="7"/>
  <c r="O901" i="7"/>
  <c r="J862" i="7"/>
  <c r="J900" i="7"/>
  <c r="BH17" i="3"/>
  <c r="DO866" i="3"/>
  <c r="CC866" i="3"/>
  <c r="DK866" i="3"/>
  <c r="DG866" i="3"/>
  <c r="DC866" i="3"/>
  <c r="CY866" i="3"/>
  <c r="CU866" i="3"/>
  <c r="DH866" i="3"/>
  <c r="DD866" i="3"/>
  <c r="CZ866" i="3"/>
  <c r="CV866" i="3"/>
  <c r="DI866" i="3"/>
  <c r="DE866" i="3"/>
  <c r="DA866" i="3"/>
  <c r="CW866" i="3"/>
  <c r="DJ866" i="3"/>
  <c r="DF866" i="3"/>
  <c r="DB866" i="3"/>
  <c r="CX866" i="3"/>
  <c r="DO897" i="3"/>
  <c r="CC897" i="3"/>
  <c r="DE897" i="3"/>
  <c r="DF897" i="3"/>
  <c r="CU897" i="3"/>
  <c r="DD897" i="3"/>
  <c r="DG897" i="3"/>
  <c r="DA897" i="3"/>
  <c r="DB897" i="3"/>
  <c r="CV897" i="3"/>
  <c r="DH897" i="3"/>
  <c r="CW897" i="3"/>
  <c r="CX897" i="3"/>
  <c r="DK897" i="3"/>
  <c r="CZ897" i="3"/>
  <c r="DI897" i="3"/>
  <c r="DJ897" i="3"/>
  <c r="DC897" i="3"/>
  <c r="CY897" i="3"/>
  <c r="Z827" i="3"/>
  <c r="DM173" i="3"/>
  <c r="CA173" i="3"/>
  <c r="K1062" i="7"/>
  <c r="S820" i="7"/>
  <c r="M901" i="7"/>
  <c r="H862" i="7"/>
  <c r="H901" i="7"/>
  <c r="K990" i="7"/>
  <c r="K1002" i="7"/>
  <c r="P599" i="7"/>
  <c r="P99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E18" i="3"/>
  <c r="DL892" i="3"/>
  <c r="BZ892" i="3"/>
  <c r="DH886" i="3"/>
  <c r="CZ886" i="3"/>
  <c r="DJ886" i="3"/>
  <c r="DB886" i="3"/>
  <c r="DD886" i="3"/>
  <c r="CV886" i="3"/>
  <c r="DF886" i="3"/>
  <c r="CX886" i="3"/>
  <c r="DO886" i="3"/>
  <c r="CC886" i="3"/>
  <c r="CY886" i="3"/>
  <c r="DA886" i="3"/>
  <c r="BL17" i="3"/>
  <c r="DC886" i="3"/>
  <c r="DE886" i="3"/>
  <c r="DG886" i="3"/>
  <c r="DI886" i="3"/>
  <c r="DK886" i="3"/>
  <c r="CU886" i="3"/>
  <c r="CW886" i="3"/>
  <c r="E15" i="3"/>
  <c r="DL856" i="3"/>
  <c r="BZ856" i="3"/>
  <c r="W11" i="3"/>
  <c r="W10" i="3"/>
  <c r="CG832" i="3"/>
  <c r="CD832" i="3"/>
  <c r="CH832" i="3"/>
  <c r="CK832" i="3"/>
  <c r="CP832" i="3"/>
  <c r="DM832" i="3"/>
  <c r="CA832" i="3"/>
  <c r="CO832" i="3"/>
  <c r="CM832" i="3"/>
  <c r="CS832" i="3"/>
  <c r="CQ832" i="3"/>
  <c r="CF832" i="3"/>
  <c r="CE832" i="3"/>
  <c r="CN832" i="3"/>
  <c r="CI832" i="3"/>
  <c r="CR832" i="3"/>
  <c r="CL832" i="3"/>
  <c r="CT832" i="3"/>
  <c r="CJ832" i="3"/>
  <c r="J1002" i="7"/>
  <c r="J1004" i="7"/>
  <c r="M31" i="7"/>
  <c r="V900" i="3"/>
  <c r="AM10" i="3"/>
  <c r="BV10" i="3"/>
  <c r="J901" i="7"/>
  <c r="DL110" i="3"/>
  <c r="BZ110" i="3"/>
  <c r="O17" i="7"/>
  <c r="M1162" i="7"/>
  <c r="DC146" i="3"/>
  <c r="DO146" i="3"/>
  <c r="CC146" i="3"/>
  <c r="DE146" i="3"/>
  <c r="DF146" i="3"/>
  <c r="BH13" i="3"/>
  <c r="E811" i="7"/>
  <c r="J811" i="7"/>
  <c r="O811" i="7"/>
  <c r="DI145" i="3"/>
  <c r="CY145" i="3"/>
  <c r="DA145" i="3"/>
  <c r="CW145" i="3"/>
  <c r="CV145" i="3"/>
  <c r="C900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6" i="3"/>
  <c r="DF826" i="3"/>
  <c r="CZ826" i="3"/>
  <c r="CV826" i="3"/>
  <c r="DC826" i="3"/>
  <c r="DA826" i="3"/>
  <c r="DB826" i="3"/>
  <c r="DG826" i="3"/>
  <c r="DK826" i="3"/>
  <c r="DD826" i="3"/>
  <c r="DO826" i="3"/>
  <c r="CC826" i="3"/>
  <c r="CW826" i="3"/>
  <c r="CX826" i="3"/>
  <c r="CY826" i="3"/>
  <c r="CU826" i="3"/>
  <c r="DI826" i="3"/>
  <c r="DJ826" i="3"/>
  <c r="DH826" i="3"/>
  <c r="BF13" i="3"/>
  <c r="CZ13" i="3"/>
  <c r="BF1002" i="3"/>
  <c r="CU985" i="3"/>
  <c r="DK985" i="3"/>
  <c r="DH985" i="3"/>
  <c r="DE985" i="3"/>
  <c r="DF985" i="3"/>
  <c r="DO985" i="3"/>
  <c r="CC985" i="3"/>
  <c r="DG985" i="3"/>
  <c r="DD985" i="3"/>
  <c r="CW985" i="3"/>
  <c r="DA985" i="3"/>
  <c r="DC985" i="3"/>
  <c r="CZ985" i="3"/>
  <c r="DJ985" i="3"/>
  <c r="CX985" i="3"/>
  <c r="CY985" i="3"/>
  <c r="CV985" i="3"/>
  <c r="DB985" i="3"/>
  <c r="DI985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2" i="3"/>
  <c r="CB852" i="3"/>
  <c r="AL14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3" i="3"/>
  <c r="J10" i="3"/>
  <c r="J900" i="3"/>
  <c r="I900" i="7"/>
  <c r="I1064" i="7"/>
  <c r="H1004" i="7"/>
  <c r="D1064" i="7"/>
  <c r="I1063" i="7"/>
  <c r="N1002" i="7"/>
  <c r="N1004" i="7"/>
  <c r="CQ827" i="3"/>
  <c r="CM827" i="3"/>
  <c r="CI827" i="3"/>
  <c r="CE827" i="3"/>
  <c r="DM827" i="3"/>
  <c r="CA827" i="3"/>
  <c r="CR827" i="3"/>
  <c r="CL827" i="3"/>
  <c r="CK827" i="3"/>
  <c r="CN827" i="3"/>
  <c r="CH827" i="3"/>
  <c r="CG827" i="3"/>
  <c r="CJ827" i="3"/>
  <c r="CS827" i="3"/>
  <c r="CD827" i="3"/>
  <c r="CT827" i="3"/>
  <c r="CF827" i="3"/>
  <c r="CP827" i="3"/>
  <c r="CO827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2" i="3"/>
  <c r="CA852" i="3"/>
  <c r="CH852" i="3"/>
  <c r="CI852" i="3"/>
  <c r="CJ852" i="3"/>
  <c r="CK852" i="3"/>
  <c r="CL852" i="3"/>
  <c r="CM852" i="3"/>
  <c r="CN852" i="3"/>
  <c r="CO852" i="3"/>
  <c r="AA14" i="3"/>
  <c r="CP852" i="3"/>
  <c r="CQ852" i="3"/>
  <c r="CR852" i="3"/>
  <c r="CS852" i="3"/>
  <c r="CT852" i="3"/>
  <c r="CD852" i="3"/>
  <c r="CE852" i="3"/>
  <c r="CF852" i="3"/>
  <c r="CG852" i="3"/>
  <c r="P1002" i="7"/>
  <c r="K1097" i="7"/>
  <c r="T905" i="7"/>
  <c r="S906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3" i="3"/>
  <c r="AO10" i="3"/>
  <c r="AO900" i="3"/>
  <c r="X822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4" i="7"/>
  <c r="P16" i="7"/>
  <c r="P10" i="7"/>
  <c r="P901" i="7"/>
  <c r="DG827" i="3"/>
  <c r="CV827" i="3"/>
  <c r="CW827" i="3"/>
  <c r="DA827" i="3"/>
  <c r="DC827" i="3"/>
  <c r="DH827" i="3"/>
  <c r="DF827" i="3"/>
  <c r="DJ827" i="3"/>
  <c r="CY827" i="3"/>
  <c r="DD827" i="3"/>
  <c r="CX827" i="3"/>
  <c r="DI827" i="3"/>
  <c r="CU827" i="3"/>
  <c r="DK827" i="3"/>
  <c r="CZ827" i="3"/>
  <c r="DE827" i="3"/>
  <c r="DB827" i="3"/>
  <c r="DO827" i="3"/>
  <c r="CC827" i="3"/>
  <c r="BF43" i="3"/>
  <c r="AL822" i="3"/>
  <c r="DN116" i="3"/>
  <c r="CB116" i="3"/>
  <c r="H900" i="7"/>
  <c r="P900" i="7"/>
  <c r="K1095" i="7"/>
  <c r="O16" i="7"/>
  <c r="M17" i="7"/>
  <c r="M16" i="7"/>
  <c r="M19" i="7"/>
  <c r="M10" i="7"/>
  <c r="P31" i="7"/>
  <c r="I1004" i="7"/>
  <c r="BD900" i="3"/>
  <c r="T820" i="7"/>
  <c r="S821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2" i="3"/>
  <c r="DL116" i="3"/>
  <c r="BZ116" i="3"/>
  <c r="AS13" i="3"/>
  <c r="AS10" i="3"/>
  <c r="AS900" i="3"/>
  <c r="O32" i="7"/>
  <c r="O31" i="7"/>
  <c r="O1004" i="7"/>
  <c r="DO852" i="3"/>
  <c r="CC852" i="3"/>
  <c r="DG852" i="3"/>
  <c r="CV852" i="3"/>
  <c r="DB852" i="3"/>
  <c r="DA852" i="3"/>
  <c r="DC852" i="3"/>
  <c r="DH852" i="3"/>
  <c r="DE852" i="3"/>
  <c r="DI852" i="3"/>
  <c r="CY852" i="3"/>
  <c r="DD852" i="3"/>
  <c r="CW852" i="3"/>
  <c r="CX852" i="3"/>
  <c r="CU852" i="3"/>
  <c r="DK852" i="3"/>
  <c r="CZ852" i="3"/>
  <c r="DJ852" i="3"/>
  <c r="DF852" i="3"/>
  <c r="C14" i="7"/>
  <c r="C10" i="7"/>
  <c r="C900" i="7"/>
  <c r="C1095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3" i="3"/>
  <c r="DN823" i="3"/>
  <c r="CB823" i="3"/>
  <c r="DN117" i="3"/>
  <c r="CB117" i="3"/>
  <c r="O900" i="7"/>
  <c r="I1095" i="7"/>
  <c r="DL18" i="3"/>
  <c r="BZ18" i="3"/>
  <c r="D1063" i="7"/>
  <c r="BL10" i="3"/>
  <c r="AA900" i="3"/>
  <c r="K901" i="7"/>
  <c r="P1004" i="7"/>
  <c r="CZ823" i="3"/>
  <c r="DK823" i="3"/>
  <c r="CY823" i="3"/>
  <c r="DA823" i="3"/>
  <c r="CV823" i="3"/>
  <c r="DG823" i="3"/>
  <c r="CU823" i="3"/>
  <c r="DB823" i="3"/>
  <c r="DH823" i="3"/>
  <c r="DF823" i="3"/>
  <c r="DJ823" i="3"/>
  <c r="CX823" i="3"/>
  <c r="CW823" i="3"/>
  <c r="DO823" i="3"/>
  <c r="CC823" i="3"/>
  <c r="DE823" i="3"/>
  <c r="DD823" i="3"/>
  <c r="DC823" i="3"/>
  <c r="DI823" i="3"/>
  <c r="F1064" i="7"/>
  <c r="N16" i="7"/>
  <c r="N10" i="7"/>
  <c r="N901" i="7"/>
  <c r="AQ900" i="3"/>
  <c r="AQ13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B823" i="3"/>
  <c r="DL823" i="3"/>
  <c r="BZ823" i="3"/>
  <c r="DL117" i="3"/>
  <c r="BZ117" i="3"/>
  <c r="DN11" i="3"/>
  <c r="CB11" i="3"/>
  <c r="DB822" i="3"/>
  <c r="DK822" i="3"/>
  <c r="DD822" i="3"/>
  <c r="DC822" i="3"/>
  <c r="DH822" i="3"/>
  <c r="DO822" i="3"/>
  <c r="CC822" i="3"/>
  <c r="DA822" i="3"/>
  <c r="CZ822" i="3"/>
  <c r="CY822" i="3"/>
  <c r="DJ822" i="3"/>
  <c r="DF822" i="3"/>
  <c r="CX822" i="3"/>
  <c r="DI822" i="3"/>
  <c r="DG822" i="3"/>
  <c r="DE822" i="3"/>
  <c r="CW822" i="3"/>
  <c r="CV822" i="3"/>
  <c r="CU822" i="3"/>
  <c r="BF900" i="3"/>
  <c r="CZ437" i="3"/>
  <c r="DA437" i="3"/>
  <c r="DC437" i="3"/>
  <c r="DG437" i="3"/>
  <c r="CV437" i="3"/>
  <c r="CW437" i="3"/>
  <c r="CU437" i="3"/>
  <c r="DF437" i="3"/>
  <c r="CY437" i="3"/>
  <c r="DH437" i="3"/>
  <c r="DI437" i="3"/>
  <c r="CX437" i="3"/>
  <c r="DB437" i="3"/>
  <c r="DO437" i="3"/>
  <c r="CC437" i="3"/>
  <c r="DD437" i="3"/>
  <c r="DE437" i="3"/>
  <c r="DK437" i="3"/>
  <c r="DJ437" i="3"/>
  <c r="CQ826" i="3"/>
  <c r="CM826" i="3"/>
  <c r="CI826" i="3"/>
  <c r="CE826" i="3"/>
  <c r="DM826" i="3"/>
  <c r="CA826" i="3"/>
  <c r="CP826" i="3"/>
  <c r="CG826" i="3"/>
  <c r="CJ826" i="3"/>
  <c r="CR826" i="3"/>
  <c r="CL826" i="3"/>
  <c r="CF826" i="3"/>
  <c r="CH826" i="3"/>
  <c r="CO826" i="3"/>
  <c r="CS826" i="3"/>
  <c r="CD826" i="3"/>
  <c r="CT826" i="3"/>
  <c r="CK826" i="3"/>
  <c r="CN826" i="3"/>
  <c r="Z13" i="3"/>
  <c r="Z10" i="3"/>
  <c r="Z900" i="3"/>
  <c r="M1004" i="7"/>
  <c r="C1031" i="7"/>
  <c r="AT13" i="3"/>
  <c r="AT10" i="3"/>
  <c r="AT900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2" i="3"/>
  <c r="BZ852" i="3"/>
  <c r="I14" i="3"/>
  <c r="I900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900" i="7"/>
  <c r="F1095" i="7"/>
  <c r="DL15" i="3"/>
  <c r="BZ15" i="3"/>
  <c r="K1004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13" i="3"/>
  <c r="X900" i="3"/>
  <c r="CM822" i="3"/>
  <c r="CJ822" i="3"/>
  <c r="CF822" i="3"/>
  <c r="CE822" i="3"/>
  <c r="CS822" i="3"/>
  <c r="CN822" i="3"/>
  <c r="DM822" i="3"/>
  <c r="CA822" i="3"/>
  <c r="CG822" i="3"/>
  <c r="CO822" i="3"/>
  <c r="CP822" i="3"/>
  <c r="CK822" i="3"/>
  <c r="CH822" i="3"/>
  <c r="CQ822" i="3"/>
  <c r="CR822" i="3"/>
  <c r="CL822" i="3"/>
  <c r="CI822" i="3"/>
  <c r="CD822" i="3"/>
  <c r="CT822" i="3"/>
  <c r="DM14" i="3"/>
  <c r="CA14" i="3"/>
  <c r="BF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1" i="3"/>
  <c r="DC851" i="3"/>
  <c r="DE851" i="3"/>
  <c r="DA851" i="3"/>
  <c r="DI851" i="3"/>
  <c r="DB851" i="3"/>
  <c r="CY851" i="3"/>
  <c r="CW851" i="3"/>
  <c r="CV851" i="3"/>
  <c r="DD851" i="3"/>
  <c r="CX851" i="3"/>
  <c r="CU851" i="3"/>
  <c r="DK851" i="3"/>
  <c r="DH851" i="3"/>
  <c r="DO851" i="3"/>
  <c r="CC851" i="3"/>
  <c r="DJ851" i="3"/>
  <c r="DG851" i="3"/>
  <c r="CZ851" i="3"/>
  <c r="T906" i="7"/>
  <c r="S907" i="7"/>
  <c r="DK1002" i="3"/>
  <c r="DG1002" i="3"/>
  <c r="DC1002" i="3"/>
  <c r="CY1002" i="3"/>
  <c r="CU1002" i="3"/>
  <c r="DH1002" i="3"/>
  <c r="DD1002" i="3"/>
  <c r="CZ1002" i="3"/>
  <c r="CV1002" i="3"/>
  <c r="DI1002" i="3"/>
  <c r="DE1002" i="3"/>
  <c r="DA1002" i="3"/>
  <c r="CW1002" i="3"/>
  <c r="DO1002" i="3"/>
  <c r="CC1002" i="3"/>
  <c r="DJ1002" i="3"/>
  <c r="DF1002" i="3"/>
  <c r="DB1002" i="3"/>
  <c r="CX1002" i="3"/>
  <c r="BF1004" i="3"/>
  <c r="CY13" i="3"/>
  <c r="DG13" i="3"/>
  <c r="DO13" i="3"/>
  <c r="CC13" i="3"/>
  <c r="DD13" i="3"/>
  <c r="CW13" i="3"/>
  <c r="DL822" i="3"/>
  <c r="BZ822" i="3"/>
  <c r="B900" i="3"/>
  <c r="B13" i="3"/>
  <c r="T821" i="7"/>
  <c r="S822" i="7"/>
  <c r="DN822" i="3"/>
  <c r="CB822" i="3"/>
  <c r="AL13" i="3"/>
  <c r="AL900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7" i="7"/>
  <c r="S908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2" i="7"/>
  <c r="S823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3" i="7"/>
  <c r="S824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8" i="7"/>
  <c r="S909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10" i="7"/>
  <c r="T909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S919" i="7"/>
  <c r="T918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926" i="7"/>
  <c r="S927" i="7"/>
  <c r="T841" i="7"/>
  <c r="S842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846" i="7"/>
  <c r="S847" i="7"/>
  <c r="T931" i="7"/>
  <c r="S932" i="7"/>
  <c r="T932" i="7"/>
  <c r="S933" i="7"/>
  <c r="T847" i="7"/>
  <c r="S848" i="7"/>
  <c r="T933" i="7"/>
  <c r="S934" i="7"/>
  <c r="T848" i="7"/>
  <c r="S849" i="7"/>
  <c r="S935" i="7"/>
  <c r="T934" i="7"/>
  <c r="S850" i="7"/>
  <c r="T849" i="7"/>
  <c r="T935" i="7"/>
  <c r="S936" i="7"/>
  <c r="T850" i="7"/>
  <c r="S851" i="7"/>
  <c r="S937" i="7"/>
  <c r="T936" i="7"/>
  <c r="T851" i="7"/>
  <c r="S852" i="7"/>
  <c r="T937" i="7"/>
  <c r="S938" i="7"/>
  <c r="S853" i="7"/>
  <c r="T852" i="7"/>
  <c r="S939" i="7"/>
  <c r="T938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57" i="7"/>
  <c r="T942" i="7"/>
  <c r="S943" i="7"/>
  <c r="T857" i="7"/>
  <c r="S896" i="7"/>
  <c r="T943" i="7"/>
  <c r="S944" i="7"/>
  <c r="T896" i="7"/>
  <c r="S897" i="7"/>
  <c r="T897" i="7"/>
  <c r="S898" i="7"/>
  <c r="T898" i="7"/>
  <c r="T944" i="7"/>
  <c r="S945" i="7"/>
  <c r="D1044" i="7"/>
  <c r="K1044" i="7"/>
  <c r="H1044" i="7"/>
  <c r="E1044" i="7"/>
  <c r="A1044" i="7"/>
  <c r="C1044" i="7"/>
  <c r="I1044" i="7"/>
  <c r="J1044" i="7"/>
  <c r="F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A1060" i="7"/>
  <c r="J1060" i="7"/>
  <c r="J1066" i="7"/>
  <c r="J1096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6" i="7"/>
  <c r="T945" i="7"/>
  <c r="S946" i="7"/>
  <c r="R1044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6" i="7"/>
  <c r="D1096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6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6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6" i="7"/>
  <c r="K1096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6" i="7"/>
  <c r="I1096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6" i="7"/>
  <c r="H1096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I1069" i="7"/>
  <c r="J1069" i="7"/>
  <c r="E1069" i="7"/>
  <c r="D1069" i="7"/>
  <c r="K1069" i="7"/>
  <c r="C1069" i="7"/>
  <c r="F1069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8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8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8" i="7"/>
  <c r="M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8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8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8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8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8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7" i="7"/>
  <c r="M1086" i="7"/>
  <c r="M1088" i="7"/>
  <c r="M1089" i="7"/>
  <c r="M1090" i="7"/>
  <c r="M1091" i="7"/>
  <c r="M1061" i="7"/>
  <c r="M1062" i="7"/>
  <c r="V20" i="3"/>
  <c r="V43" i="3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V42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  <author/>
    <author>Muka</author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30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60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2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<sst xmlns="http://schemas.openxmlformats.org/spreadsheetml/2006/main" count="4219" uniqueCount="1022">
  <si>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</si>
  <si>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</si>
  <si>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</si>
  <si>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</si>
  <si>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</si>
  <si>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</si>
  <si>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</si>
  <si>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</si>
  <si>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</si>
  <si>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</si>
  <si>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</si>
  <si>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</si>
  <si>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</si>
  <si>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</si>
  <si>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</si>
  <si>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</si>
  <si>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</si>
  <si>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</si>
  <si>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</si>
  <si>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</si>
  <si>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</si>
  <si>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</si>
  <si>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</si>
  <si>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</si>
  <si>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</si>
  <si>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</si>
  <si>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</si>
  <si>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</si>
  <si>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</si>
  <si>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</si>
  <si>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</si>
  <si>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</si>
  <si>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</si>
  <si>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</si>
  <si>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</si>
  <si>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</si>
  <si>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</si>
  <si>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</si>
  <si>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</si>
  <si>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</si>
  <si>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</si>
  <si>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</si>
  <si>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</si>
  <si>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</si>
  <si>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</si>
  <si>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</si>
  <si>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</si>
  <si>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</si>
  <si>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</si>
  <si>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</si>
  <si>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</si>
  <si>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</si>
  <si>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</si>
  <si>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</si>
  <si>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</si>
  <si>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</si>
  <si>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</si>
  <si>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</si>
  <si>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</si>
  <si>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</si>
  <si>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</si>
  <si>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</si>
  <si>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</si>
  <si>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</si>
  <si>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</si>
  <si>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</si>
  <si>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</si>
  <si>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</si>
  <si>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</si>
  <si>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</si>
  <si>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</si>
  <si>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</si>
  <si>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</si>
  <si>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</si>
  <si>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</si>
  <si>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</si>
  <si>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</si>
  <si>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</si>
  <si>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</si>
  <si>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</si>
  <si>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</si>
  <si>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</si>
  <si>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</si>
  <si>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</si>
  <si>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</si>
  <si>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</si>
  <si>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</si>
  <si>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</si>
  <si>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</si>
  <si>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</si>
  <si>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</si>
  <si>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</si>
  <si>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</si>
  <si>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</si>
  <si>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</si>
  <si>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</si>
  <si>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</si>
  <si>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</si>
  <si>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</si>
  <si>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</si>
  <si>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</si>
  <si>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</si>
  <si>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</si>
  <si>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</si>
  <si>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</si>
  <si>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</si>
  <si>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</si>
  <si>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</si>
  <si>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</si>
  <si>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</si>
  <si>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</si>
  <si>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</si>
  <si>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</si>
  <si>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</si>
  <si>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</si>
  <si>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</si>
  <si>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</si>
  <si>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</si>
  <si>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</si>
  <si>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</si>
  <si>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</si>
  <si>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</si>
  <si>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</si>
  <si>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</si>
  <si>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</si>
  <si>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</si>
  <si>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</si>
  <si>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</si>
  <si>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</si>
  <si>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</si>
  <si>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</si>
  <si>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</si>
  <si>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</si>
  <si>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</si>
  <si>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</si>
  <si>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</si>
  <si>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</si>
  <si>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</si>
  <si>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</si>
  <si>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</si>
  <si>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</si>
  <si>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</si>
  <si>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</si>
  <si>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</si>
  <si>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</si>
  <si>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</si>
  <si>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</si>
  <si>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</si>
  <si>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</si>
  <si>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</si>
  <si>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</si>
  <si>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</si>
  <si>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</si>
  <si>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</si>
  <si>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</si>
  <si>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</si>
  <si>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</si>
  <si>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</si>
  <si>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</si>
  <si>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</si>
  <si>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</si>
  <si>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</si>
  <si>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</si>
  <si>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</si>
  <si>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</si>
  <si>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</si>
  <si>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</si>
  <si>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</si>
  <si>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</si>
  <si>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</si>
  <si>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</si>
  <si>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</si>
  <si>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</si>
  <si>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</si>
  <si>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</si>
  <si>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</si>
  <si>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</si>
  <si>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</si>
  <si>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</si>
  <si>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</si>
  <si>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</si>
  <si>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</si>
  <si>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</si>
  <si>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</si>
  <si>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</si>
  <si>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</si>
  <si>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</si>
  <si>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</si>
  <si>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</si>
  <si>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</si>
  <si>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</si>
  <si>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</si>
  <si>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</si>
  <si>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</si>
  <si>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</si>
  <si>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</si>
  <si>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</si>
  <si>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</si>
  <si>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</si>
  <si>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</si>
  <si>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</si>
  <si>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</si>
  <si>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</si>
  <si>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</si>
  <si>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</si>
  <si>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</si>
  <si>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</si>
  <si>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</si>
  <si>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</si>
  <si>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</si>
  <si>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</si>
  <si>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</si>
  <si>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</si>
  <si>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</si>
  <si>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</si>
  <si>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</si>
  <si>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</si>
  <si>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</si>
  <si>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</si>
  <si>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</si>
  <si>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</si>
  <si>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</si>
  <si>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</si>
  <si>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</si>
  <si>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</si>
  <si>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</si>
  <si>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</si>
  <si>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</si>
  <si>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</si>
  <si>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</si>
  <si>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</si>
  <si>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</si>
  <si>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</si>
  <si>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</si>
  <si>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</si>
  <si>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</si>
  <si>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</si>
  <si>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</si>
  <si>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</si>
  <si>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</si>
  <si>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</si>
  <si>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</si>
  <si>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</si>
  <si>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</si>
  <si>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</si>
  <si>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</si>
  <si>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</si>
  <si>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</si>
  <si>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</si>
  <si>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</si>
  <si>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</si>
  <si>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</si>
  <si>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</si>
  <si>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</si>
  <si>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</si>
  <si>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</si>
  <si>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</si>
  <si>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</si>
  <si>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</si>
  <si>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</si>
  <si>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</si>
  <si>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</si>
  <si>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</si>
  <si>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</si>
  <si>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</si>
  <si>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</si>
  <si>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</si>
  <si>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</si>
  <si>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</si>
  <si>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</si>
  <si>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</si>
  <si>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</si>
  <si>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</si>
  <si>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</si>
  <si>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</si>
  <si>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</si>
  <si>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</si>
  <si>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</si>
  <si>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</si>
  <si>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</si>
  <si>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</si>
  <si>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</si>
  <si>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</si>
  <si>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</si>
  <si>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</si>
  <si>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</si>
  <si>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</si>
  <si>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</si>
  <si>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</si>
  <si>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</si>
  <si>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</si>
  <si>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</si>
  <si>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</si>
  <si>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</si>
  <si>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</si>
  <si>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</si>
  <si>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</si>
  <si>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</si>
  <si>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</si>
  <si>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</si>
  <si>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</si>
  <si>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</si>
  <si>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</si>
  <si>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</si>
  <si>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</si>
  <si>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</si>
  <si>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</si>
  <si>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</si>
  <si>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</si>
  <si>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</si>
  <si>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</si>
  <si>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</si>
  <si>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</si>
  <si>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</si>
  <si>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</si>
  <si>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</si>
  <si>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</si>
  <si>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</si>
  <si>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</si>
  <si>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</si>
  <si>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</si>
  <si>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</si>
  <si>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</si>
  <si>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</si>
  <si>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</si>
  <si>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</si>
  <si>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</si>
  <si>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</si>
  <si>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</si>
  <si>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</si>
  <si>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</si>
  <si>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</si>
  <si>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</si>
  <si>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</si>
  <si>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</si>
  <si>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</si>
  <si>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</si>
  <si>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</si>
  <si>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</si>
  <si>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</si>
  <si>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</si>
  <si>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</si>
  <si>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</si>
  <si>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</si>
  <si>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</si>
  <si>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</si>
  <si>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</si>
  <si>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</si>
  <si>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</si>
  <si>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</si>
  <si>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</si>
  <si>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</si>
  <si>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</si>
  <si>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</si>
  <si>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</si>
  <si>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</si>
  <si>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</si>
  <si>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</si>
  <si>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</si>
  <si>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</si>
  <si>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</si>
  <si>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</si>
  <si>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</si>
  <si>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</si>
  <si>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</si>
  <si>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</si>
  <si>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</si>
  <si>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</si>
  <si>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</si>
  <si>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</si>
  <si>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</si>
  <si>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</si>
  <si>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</si>
  <si>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</si>
  <si>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</si>
  <si>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</si>
  <si>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</si>
  <si>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</si>
  <si>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</si>
  <si>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</si>
  <si>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</si>
  <si>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</si>
  <si>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</si>
  <si>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</si>
  <si>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</si>
  <si>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</si>
  <si>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</si>
  <si>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</si>
  <si>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</si>
  <si>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</si>
  <si>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</si>
  <si>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</si>
  <si>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</si>
  <si>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</si>
  <si>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</si>
  <si>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</si>
  <si>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</si>
  <si>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</si>
  <si>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</si>
  <si>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</si>
  <si>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</si>
  <si>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</si>
  <si>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</si>
  <si>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</si>
  <si>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</si>
  <si>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</si>
  <si>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</si>
  <si>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</si>
  <si>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</si>
  <si>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</si>
  <si>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</si>
  <si>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</si>
  <si>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</si>
  <si>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</si>
  <si>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</si>
  <si>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</si>
  <si>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</si>
  <si>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</si>
  <si>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</si>
  <si>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</si>
  <si>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</si>
  <si>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</si>
  <si>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</si>
  <si>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</si>
  <si>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</si>
  <si>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</si>
  <si>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</si>
  <si>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</si>
  <si>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</si>
  <si>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</si>
  <si>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</si>
  <si>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</si>
  <si>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</si>
  <si>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</si>
  <si>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</si>
  <si>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</si>
  <si>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</si>
  <si>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</si>
  <si>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</si>
  <si>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</si>
  <si>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</si>
  <si>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</si>
  <si>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</si>
  <si>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</si>
  <si>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</si>
  <si>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</si>
  <si>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</si>
  <si>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</si>
  <si>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</si>
  <si>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</si>
  <si>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</si>
  <si>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</si>
  <si>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</si>
  <si>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</si>
  <si>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</si>
  <si>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</si>
  <si>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</si>
  <si>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</si>
  <si>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</si>
  <si>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</si>
  <si>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</si>
  <si>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</si>
  <si>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</si>
  <si>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</si>
  <si>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</si>
  <si>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</si>
  <si>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</si>
  <si>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</si>
  <si>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</si>
  <si>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</si>
  <si>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</si>
  <si>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</si>
  <si>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</si>
  <si>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</si>
  <si>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</si>
  <si>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</si>
  <si>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</si>
  <si>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</si>
  <si>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</si>
  <si>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</si>
  <si>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</si>
  <si>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</si>
  <si>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</si>
  <si>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</si>
  <si>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</si>
  <si>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</si>
  <si>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</si>
  <si>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</si>
  <si>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</si>
  <si>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</si>
  <si>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</si>
  <si>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</si>
  <si>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</si>
  <si>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</si>
  <si>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</si>
  <si>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</si>
  <si>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</si>
  <si>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</si>
  <si>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</si>
  <si>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</si>
  <si>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</si>
  <si>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</si>
  <si>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</si>
  <si>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</si>
  <si>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</si>
  <si>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</si>
  <si>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</si>
  <si>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</si>
  <si>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</si>
  <si>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</si>
  <si>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</si>
  <si>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</si>
  <si>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</si>
  <si>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</si>
  <si>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</si>
  <si>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</si>
  <si>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</si>
  <si>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</si>
  <si>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</si>
  <si>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</si>
  <si>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</si>
  <si>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</si>
  <si>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</si>
  <si>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</si>
  <si>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</si>
  <si>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</si>
  <si>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</si>
  <si>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</si>
  <si>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</si>
  <si>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</si>
  <si>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</si>
  <si>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</si>
  <si>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</si>
  <si>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</si>
  <si>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</si>
  <si>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</si>
  <si>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</si>
  <si>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</si>
  <si>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</si>
  <si>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</si>
  <si>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</si>
  <si>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</si>
  <si>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</si>
  <si>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</si>
  <si>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</si>
  <si>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</si>
  <si>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</si>
  <si>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</si>
  <si>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</si>
  <si>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</si>
  <si>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</si>
  <si>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</si>
  <si>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</si>
  <si>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</si>
  <si>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</si>
  <si>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</si>
  <si>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</si>
  <si>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</si>
  <si>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</si>
  <si>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</si>
  <si>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</si>
  <si>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</si>
  <si>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</si>
  <si>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</si>
  <si>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</si>
  <si>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</si>
  <si>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</si>
  <si>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</si>
  <si>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</si>
  <si>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</si>
  <si>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</si>
  <si>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</si>
  <si>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</si>
  <si>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</si>
  <si>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</si>
  <si>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</si>
  <si>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</si>
  <si>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</si>
  <si>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</si>
  <si>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</si>
  <si>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</si>
  <si>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</si>
  <si>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</si>
  <si>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</si>
  <si>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</si>
  <si>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</si>
  <si>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</si>
  <si>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</si>
  <si>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</si>
  <si>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</si>
  <si>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</si>
  <si>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</si>
  <si>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</si>
  <si>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</si>
  <si>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</si>
  <si>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</si>
  <si>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</si>
  <si>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</si>
  <si>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</si>
  <si>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</si>
  <si>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</si>
  <si>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</si>
  <si>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</si>
  <si>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</si>
  <si>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</si>
  <si>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</si>
  <si>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</si>
  <si>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</si>
  <si>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</si>
  <si>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</si>
  <si>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</si>
  <si>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</si>
  <si>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</si>
  <si>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</si>
  <si>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</si>
  <si>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</si>
  <si>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</si>
  <si>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</si>
  <si>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</si>
  <si>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</si>
  <si>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</si>
  <si>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</si>
  <si>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</si>
  <si>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</si>
  <si>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</si>
  <si>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</si>
  <si>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</si>
  <si>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</si>
  <si>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</si>
  <si>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</si>
  <si>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</si>
  <si>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</si>
  <si>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</si>
  <si>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</si>
  <si>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</si>
  <si>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</si>
  <si>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</si>
  <si>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</si>
  <si>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</si>
  <si>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</si>
  <si>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</si>
  <si>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</si>
  <si>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</si>
  <si>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</si>
  <si>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</si>
  <si>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</si>
  <si>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</si>
  <si>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</si>
  <si>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</si>
  <si>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</si>
  <si>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</si>
  <si>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</si>
  <si>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</si>
  <si>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</si>
  <si>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</si>
  <si>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</si>
  <si>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</si>
  <si>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</si>
  <si>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</si>
  <si>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</si>
  <si>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</si>
  <si>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</si>
  <si>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</si>
  <si>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</si>
  <si>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</si>
  <si>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</si>
  <si>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</si>
  <si>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</si>
  <si>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</si>
  <si>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</si>
  <si>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</si>
  <si>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</si>
  <si>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</si>
  <si>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</si>
  <si>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</si>
  <si>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</si>
  <si>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</si>
  <si>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</si>
  <si>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</si>
  <si>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</si>
  <si>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</si>
  <si>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</si>
  <si>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</si>
  <si>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</si>
  <si>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</si>
  <si>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</si>
  <si>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</si>
  <si>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</si>
  <si>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</si>
  <si>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</si>
  <si>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</si>
  <si>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</si>
  <si>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</si>
  <si>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</si>
  <si>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</si>
  <si>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</si>
  <si>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</si>
  <si>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</si>
  <si>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</si>
  <si>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</si>
  <si>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</si>
  <si>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</si>
  <si>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</si>
  <si>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</si>
  <si>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</si>
  <si>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</si>
  <si>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</si>
  <si>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</si>
  <si>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</si>
  <si>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</si>
  <si>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</si>
  <si>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</si>
  <si>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</si>
  <si>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</si>
  <si>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</si>
  <si>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</si>
  <si>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</si>
  <si>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</si>
  <si>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</si>
  <si>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</si>
  <si>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</si>
  <si>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</si>
  <si>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</si>
  <si>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</si>
  <si>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</si>
  <si>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</si>
  <si>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</si>
  <si>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</si>
  <si>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</si>
  <si>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</si>
  <si>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</si>
  <si>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</si>
  <si>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</si>
  <si>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</si>
  <si>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</si>
  <si>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</si>
  <si>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</si>
  <si>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</si>
  <si>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</si>
  <si>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</si>
  <si>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</si>
  <si>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</si>
  <si>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</si>
  <si>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</si>
  <si>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</si>
  <si>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</si>
  <si>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</si>
  <si>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</si>
  <si>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</si>
  <si>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</si>
  <si>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</si>
  <si>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</si>
  <si>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</si>
  <si>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</si>
  <si>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</si>
  <si>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</si>
  <si>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</si>
  <si>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</si>
  <si>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</si>
  <si>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</si>
  <si>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</si>
  <si>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</si>
  <si>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</si>
  <si>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</si>
  <si>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</si>
  <si>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</si>
  <si>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</si>
  <si>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</si>
  <si>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</si>
  <si>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</si>
  <si>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</si>
  <si>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</si>
  <si>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</si>
  <si>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</si>
  <si>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</si>
  <si>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</si>
  <si>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</si>
  <si>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</si>
  <si>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</si>
  <si>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</si>
  <si>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</si>
  <si>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</si>
  <si>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</si>
  <si>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</si>
  <si>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</si>
  <si>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</si>
  <si>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</si>
  <si>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</si>
  <si>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</si>
  <si>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</si>
  <si>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</si>
  <si>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</si>
  <si>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</si>
  <si>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</si>
  <si>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</si>
  <si>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</si>
  <si>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</si>
  <si>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</si>
  <si>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</si>
  <si>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</si>
  <si>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</si>
  <si>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</si>
  <si>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</si>
  <si>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</si>
  <si>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</si>
  <si>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</si>
  <si>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</si>
  <si>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</si>
  <si>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</si>
  <si>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</si>
  <si>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</si>
  <si>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</si>
  <si>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</si>
  <si>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</si>
  <si>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</si>
  <si>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</si>
  <si>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</si>
  <si>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</si>
  <si>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</si>
  <si>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</si>
  <si>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</si>
  <si>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</si>
  <si>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</si>
  <si>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</si>
  <si>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</si>
  <si>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</si>
  <si>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</si>
  <si>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</si>
  <si>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</si>
  <si>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</si>
  <si>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</si>
  <si>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</si>
  <si>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</si>
  <si>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</si>
  <si>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</si>
  <si>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</si>
  <si>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</si>
  <si>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</si>
  <si>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</si>
  <si>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</si>
  <si>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</si>
  <si>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</si>
  <si>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</si>
  <si>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</si>
  <si>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</si>
  <si>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</si>
  <si>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</si>
  <si>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</si>
  <si>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</si>
  <si>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</si>
  <si>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</si>
  <si>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</si>
  <si>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</si>
  <si>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</si>
  <si>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</si>
  <si>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</si>
  <si>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</si>
  <si>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</si>
  <si>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</si>
  <si>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</si>
  <si>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</si>
  <si>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</si>
  <si>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</si>
  <si>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</si>
  <si>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</si>
  <si>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</si>
  <si>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</si>
  <si>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</si>
  <si>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</si>
  <si>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</si>
  <si>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</si>
  <si>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</si>
  <si>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</si>
  <si>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</si>
  <si>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</si>
  <si>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</si>
  <si>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</si>
  <si>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</si>
  <si>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</si>
  <si>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</si>
  <si>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</si>
  <si>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</si>
  <si>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</si>
  <si>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</si>
  <si>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</si>
  <si>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</si>
  <si>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</si>
  <si>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</si>
  <si>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</si>
  <si>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</si>
  <si>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</si>
  <si>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</si>
  <si>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</si>
  <si>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</si>
  <si>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</si>
  <si>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</si>
  <si>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</si>
  <si>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</si>
  <si>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</si>
  <si>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</si>
  <si>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</si>
  <si>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</si>
  <si>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</si>
  <si>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</si>
  <si>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</si>
  <si>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</si>
  <si>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</si>
  <si>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</si>
  <si>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</si>
  <si>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</si>
  <si>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</si>
  <si>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</si>
  <si>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</si>
  <si>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</si>
  <si>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</si>
  <si>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</si>
  <si>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</si>
  <si>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</si>
  <si>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</si>
  <si>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</si>
  <si>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</si>
  <si>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</si>
  <si>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</si>
  <si>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</si>
  <si>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</si>
  <si>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</si>
  <si>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</si>
  <si>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</si>
  <si>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</si>
  <si>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</si>
  <si>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</si>
  <si>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</si>
  <si>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</si>
  <si>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</si>
  <si>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</si>
  <si>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</si>
  <si>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</si>
  <si>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</si>
  <si>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</si>
  <si>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</si>
  <si>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</si>
  <si>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</si>
  <si>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</si>
  <si>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</si>
  <si>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</si>
  <si>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</si>
  <si>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</si>
  <si>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</si>
  <si>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</si>
  <si>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</si>
  <si>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</si>
  <si>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</si>
  <si>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</si>
  <si>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</si>
  <si>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</si>
  <si>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</si>
  <si>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</si>
  <si>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</si>
  <si>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</si>
  <si>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</si>
  <si>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</si>
  <si>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</si>
  <si>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</si>
  <si>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</si>
  <si>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</si>
  <si>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</si>
  <si>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</si>
  <si>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</si>
  <si>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</si>
  <si>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</si>
  <si>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</si>
  <si>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</si>
  <si>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</si>
  <si>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</si>
  <si>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</si>
  <si>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</si>
  <si>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</si>
  <si>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</si>
  <si>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</si>
  <si>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</si>
  <si>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</si>
  <si>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</si>
  <si>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</si>
  <si>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</si>
  <si>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</si>
  <si>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</si>
  <si>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</si>
  <si>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</si>
  <si>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</si>
  <si>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</si>
  <si>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</si>
  <si>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</si>
  <si>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</si>
  <si>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</si>
  <si>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</si>
  <si>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</si>
  <si>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</si>
  <si>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</si>
  <si>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</si>
  <si>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</si>
  <si>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</si>
  <si>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</si>
  <si>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</si>
  <si>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</si>
  <si>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</si>
  <si>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</si>
  <si>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</si>
  <si>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</si>
  <si>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</si>
  <si>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</si>
  <si>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</si>
  <si>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</si>
  <si>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</si>
  <si>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</si>
  <si>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</si>
  <si>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</si>
  <si>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</si>
  <si>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</si>
  <si>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</si>
  <si>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</si>
  <si>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 xml:space="preserve">Other items (lotion, </t>
  </si>
  <si>
    <t>Gifts/Community obligations/taxes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</si>
</sst>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6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60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60" xfId="0" applyFont="1" applyFill="1" applyBorder="1" applyAlignment="1">
      <alignment vertical="center" wrapText="1"/>
    </xf>
    <xf numFmtId="1" fontId="8" fillId="32" borderId="161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</cellXfs>
  <cellStyles count="4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5602648"/>
        <c:axId val="2125908472"/>
      </c:lineChart>
      <c:catAx>
        <c:axId val="-2075602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5908472"/>
        <c:crosses val="autoZero"/>
        <c:auto val="1"/>
        <c:lblAlgn val="ctr"/>
        <c:lblOffset val="100"/>
        <c:noMultiLvlLbl val="1"/>
      </c:catAx>
      <c:valAx>
        <c:axId val="21259084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56026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6030568"/>
        <c:axId val="-2075249928"/>
      </c:lineChart>
      <c:catAx>
        <c:axId val="-2076030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5249928"/>
        <c:crosses val="autoZero"/>
        <c:auto val="1"/>
        <c:lblAlgn val="ctr"/>
        <c:lblOffset val="100"/>
        <c:noMultiLvlLbl val="1"/>
      </c:catAx>
      <c:valAx>
        <c:axId val="-20752499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60305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3190760"/>
        <c:axId val="-2073187480"/>
      </c:barChart>
      <c:catAx>
        <c:axId val="-2073190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3187480"/>
        <c:crosses val="autoZero"/>
        <c:auto val="1"/>
        <c:lblAlgn val="ctr"/>
        <c:lblOffset val="100"/>
        <c:noMultiLvlLbl val="1"/>
      </c:catAx>
      <c:valAx>
        <c:axId val="-20731874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1907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'Data 1'!$A$11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1'!$BV$11:$BY$11</c:f>
              <c:numCache>
                <c:formatCode>0%</c:formatCode>
                <c:ptCount val="4"/>
                <c:pt idx="0">
                  <c:v>0.418835616438356</c:v>
                </c:pt>
                <c:pt idx="1">
                  <c:v>0.418884540117417</c:v>
                </c:pt>
                <c:pt idx="2">
                  <c:v>0.458037461559966</c:v>
                </c:pt>
                <c:pt idx="3">
                  <c:v>0.535591976516634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'Data 1'!$A$12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1'!$BV$12:$BY$12</c:f>
              <c:numCache>
                <c:formatCode>0%</c:formatCode>
                <c:ptCount val="4"/>
                <c:pt idx="0">
                  <c:v>0.0488421395955642</c:v>
                </c:pt>
                <c:pt idx="1">
                  <c:v>0.0925201130680582</c:v>
                </c:pt>
                <c:pt idx="2">
                  <c:v>0.193551393160004</c:v>
                </c:pt>
                <c:pt idx="3">
                  <c:v>0.200978473581213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'Data 1'!$A$13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'Data 1'!$A$14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'Data 1'!$A$15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'Data 1'!$A$16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0.0591976516634051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'Data 1'!$A$17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1'!$BV$17:$BY$17</c:f>
              <c:numCache>
                <c:formatCode>0%</c:formatCode>
                <c:ptCount val="4"/>
                <c:pt idx="0">
                  <c:v>0.0999380300065231</c:v>
                </c:pt>
                <c:pt idx="1">
                  <c:v>0.185146771037182</c:v>
                </c:pt>
                <c:pt idx="2">
                  <c:v>0.270940266517566</c:v>
                </c:pt>
                <c:pt idx="3">
                  <c:v>0.339916829745597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'Data 1'!$A$18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2822696"/>
        <c:axId val="2112815080"/>
      </c:barChart>
      <c:catAx>
        <c:axId val="2112822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2815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2815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28226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'Data 1'!$A$21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'Data 1'!$A$22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'Data 1'!$A$23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'Data 1'!$A$24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'Data 1'!$A$25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'Data 1'!$A$26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'Data 1'!$A$27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'Data 1'!$A$28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'Data 1'!$A$29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'Data 1'!$A$30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0698952"/>
        <c:axId val="2110702296"/>
      </c:barChart>
      <c:catAx>
        <c:axId val="2110698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0702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0702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0698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'Data 1'!$A$32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'Data 1'!$A$33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1'!$BV$33:$BY$33</c:f>
              <c:numCache>
                <c:formatCode>0</c:formatCode>
                <c:ptCount val="4"/>
                <c:pt idx="0">
                  <c:v>892.0</c:v>
                </c:pt>
                <c:pt idx="1">
                  <c:v>2445.0</c:v>
                </c:pt>
                <c:pt idx="2">
                  <c:v>5216.0</c:v>
                </c:pt>
                <c:pt idx="3">
                  <c:v>8984.0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'Data 1'!$A$34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1'!$BV$34:$BY$34</c:f>
              <c:numCache>
                <c:formatCode>0</c:formatCode>
                <c:ptCount val="4"/>
                <c:pt idx="0">
                  <c:v>410.0</c:v>
                </c:pt>
                <c:pt idx="1">
                  <c:v>559.0</c:v>
                </c:pt>
                <c:pt idx="2">
                  <c:v>750.0</c:v>
                </c:pt>
                <c:pt idx="3">
                  <c:v>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'Data 1'!$A$35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'Data 1'!$A$36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8450.0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'Data 1'!$A$37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'Data 1'!$A$38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'Data 1'!$A$39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1'!$BV$39:$BY$39</c:f>
              <c:numCache>
                <c:formatCode>0</c:formatCode>
                <c:ptCount val="4"/>
                <c:pt idx="0">
                  <c:v>140.0</c:v>
                </c:pt>
                <c:pt idx="1">
                  <c:v>50.0</c:v>
                </c:pt>
                <c:pt idx="2">
                  <c:v>650.0</c:v>
                </c:pt>
                <c:pt idx="3">
                  <c:v>1100.0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'Data 1'!$A$40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1'!$BV$40:$BY$40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450.0</c:v>
                </c:pt>
                <c:pt idx="3">
                  <c:v>1271.0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'Data 1'!$A$41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1'!$BV$41:$BY$41</c:f>
              <c:numCache>
                <c:formatCode>0</c:formatCode>
                <c:ptCount val="4"/>
                <c:pt idx="0">
                  <c:v>700.0</c:v>
                </c:pt>
                <c:pt idx="1">
                  <c:v>300.0</c:v>
                </c:pt>
                <c:pt idx="2">
                  <c:v>250.0</c:v>
                </c:pt>
                <c:pt idx="3">
                  <c:v>350.0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'Data 1'!$A$43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1'!$BV$43:$BY$43</c:f>
              <c:numCache>
                <c:formatCode>0</c:formatCode>
                <c:ptCount val="4"/>
                <c:pt idx="0">
                  <c:v>318.0</c:v>
                </c:pt>
                <c:pt idx="1">
                  <c:v>868.0</c:v>
                </c:pt>
                <c:pt idx="2">
                  <c:v>3594.0</c:v>
                </c:pt>
                <c:pt idx="3">
                  <c:v>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0558424"/>
        <c:axId val="2110554296"/>
      </c:barChart>
      <c:catAx>
        <c:axId val="2110558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0554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0554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0558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'Data 1'!$A$21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'Data 1'!$A$22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'Data 1'!$A$23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'Data 1'!$A$24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'Data 1'!$A$25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'Data 1'!$A$26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'Data 1'!$A$27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'Data 1'!$A$28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'Data 1'!$A$29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'Data 1'!$A$30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0390728"/>
        <c:axId val="2110385976"/>
      </c:barChart>
      <c:catAx>
        <c:axId val="2110390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0385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0385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0390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'Data 1'!$A$32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'Data 1'!$A$33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1'!$BV$33:$BY$33</c:f>
              <c:numCache>
                <c:formatCode>0</c:formatCode>
                <c:ptCount val="4"/>
                <c:pt idx="0">
                  <c:v>892.0</c:v>
                </c:pt>
                <c:pt idx="1">
                  <c:v>2445.0</c:v>
                </c:pt>
                <c:pt idx="2">
                  <c:v>5216.0</c:v>
                </c:pt>
                <c:pt idx="3">
                  <c:v>8984.0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'Data 1'!$A$34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1'!$BV$34:$BY$34</c:f>
              <c:numCache>
                <c:formatCode>0</c:formatCode>
                <c:ptCount val="4"/>
                <c:pt idx="0">
                  <c:v>410.0</c:v>
                </c:pt>
                <c:pt idx="1">
                  <c:v>559.0</c:v>
                </c:pt>
                <c:pt idx="2">
                  <c:v>750.0</c:v>
                </c:pt>
                <c:pt idx="3">
                  <c:v>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'Data 1'!$A$35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'Data 1'!$A$36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8450.0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'Data 1'!$A$37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'Data 1'!$A$38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'Data 1'!$A$39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1'!$BV$39:$BY$39</c:f>
              <c:numCache>
                <c:formatCode>0</c:formatCode>
                <c:ptCount val="4"/>
                <c:pt idx="0">
                  <c:v>140.0</c:v>
                </c:pt>
                <c:pt idx="1">
                  <c:v>50.0</c:v>
                </c:pt>
                <c:pt idx="2">
                  <c:v>650.0</c:v>
                </c:pt>
                <c:pt idx="3">
                  <c:v>1100.0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'Data 1'!$A$40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1'!$BV$40:$BY$40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450.0</c:v>
                </c:pt>
                <c:pt idx="3">
                  <c:v>1271.0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'Data 1'!$A$41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1'!$BV$41:$BY$41</c:f>
              <c:numCache>
                <c:formatCode>0</c:formatCode>
                <c:ptCount val="4"/>
                <c:pt idx="0">
                  <c:v>700.0</c:v>
                </c:pt>
                <c:pt idx="1">
                  <c:v>300.0</c:v>
                </c:pt>
                <c:pt idx="2">
                  <c:v>250.0</c:v>
                </c:pt>
                <c:pt idx="3">
                  <c:v>350.0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'Data 1'!$A$43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'Data 1'!$BV$43:$BY$43</c:f>
              <c:numCache>
                <c:formatCode>0</c:formatCode>
                <c:ptCount val="4"/>
                <c:pt idx="0">
                  <c:v>318.0</c:v>
                </c:pt>
                <c:pt idx="1">
                  <c:v>868.0</c:v>
                </c:pt>
                <c:pt idx="2">
                  <c:v>3594.0</c:v>
                </c:pt>
                <c:pt idx="3">
                  <c:v>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2545048"/>
        <c:axId val="2112538632"/>
      </c:barChart>
      <c:catAx>
        <c:axId val="2112545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2538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2538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25450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'Data 1'!$BV$4:$BY$4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725</v>
      </c>
      <c r="B1" s="18" t="s">
        <v>808</v>
      </c>
      <c r="C1" s="19"/>
      <c r="D1" s="20" t="s">
        <v>1012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6" t="s">
        <v>1012</v>
      </c>
      <c r="B2" s="31" t="s">
        <v>963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726</v>
      </c>
      <c r="B4" s="65"/>
      <c r="C4" s="1467" t="s">
        <v>809</v>
      </c>
      <c r="D4" s="1467" t="s">
        <v>809</v>
      </c>
      <c r="E4" s="1467" t="s">
        <v>809</v>
      </c>
      <c r="F4" s="1467" t="s">
        <v>809</v>
      </c>
      <c r="G4" s="1467" t="s">
        <v>809</v>
      </c>
      <c r="H4" s="1467" t="s">
        <v>809</v>
      </c>
      <c r="I4" s="1467" t="s">
        <v>809</v>
      </c>
      <c r="J4" s="1467" t="s">
        <v>809</v>
      </c>
      <c r="K4" s="1467" t="s">
        <v>809</v>
      </c>
      <c r="L4" s="1468" t="s">
        <v>727</v>
      </c>
      <c r="M4" s="1468" t="s">
        <v>727</v>
      </c>
      <c r="N4" s="1468" t="s">
        <v>727</v>
      </c>
      <c r="O4" s="1468" t="s">
        <v>727</v>
      </c>
      <c r="P4" s="1468" t="s">
        <v>727</v>
      </c>
      <c r="Q4" s="1468" t="s">
        <v>727</v>
      </c>
      <c r="R4" s="1468" t="s">
        <v>727</v>
      </c>
      <c r="S4" s="1468" t="s">
        <v>727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57" t="s">
        <v>47</v>
      </c>
      <c r="CR4" s="155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4" t="s">
        <v>48</v>
      </c>
      <c r="DF4" s="1554"/>
      <c r="DG4" s="1554"/>
      <c r="DH4" s="1558" t="s">
        <v>47</v>
      </c>
      <c r="DI4" s="155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4" t="s">
        <v>48</v>
      </c>
      <c r="DW4" s="1554"/>
      <c r="DX4" s="1554"/>
      <c r="DY4" s="71" t="s">
        <v>49</v>
      </c>
      <c r="DZ4" s="71"/>
      <c r="EA4" s="1555" t="s">
        <v>50</v>
      </c>
      <c r="EB4" s="1555"/>
      <c r="EC4" s="1555"/>
      <c r="ED4" s="1555"/>
      <c r="EE4" s="1555"/>
      <c r="EF4" s="1555"/>
      <c r="EG4" s="1555"/>
      <c r="EH4" s="72"/>
    </row>
    <row r="5" spans="1:143" s="73" customFormat="1" ht="37.5" customHeight="1">
      <c r="A5" s="74" t="s">
        <v>51</v>
      </c>
      <c r="B5" s="75"/>
      <c r="C5" s="76" t="s">
        <v>810</v>
      </c>
      <c r="D5" s="76" t="s">
        <v>811</v>
      </c>
      <c r="E5" s="77" t="s">
        <v>812</v>
      </c>
      <c r="F5" s="77" t="s">
        <v>814</v>
      </c>
      <c r="G5" s="77" t="s">
        <v>813</v>
      </c>
      <c r="H5" s="77" t="s">
        <v>815</v>
      </c>
      <c r="I5" s="77" t="s">
        <v>816</v>
      </c>
      <c r="J5" s="77" t="s">
        <v>817</v>
      </c>
      <c r="K5" s="77" t="s">
        <v>818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30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0.1</v>
      </c>
      <c r="CL9" s="1322">
        <v>0.08</v>
      </c>
      <c r="CM9" s="1322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31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0.5</v>
      </c>
      <c r="CL10" s="1322">
        <v>0.4</v>
      </c>
      <c r="CM10" s="1322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31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0.3</v>
      </c>
      <c r="CL11" s="1322">
        <v>0.2</v>
      </c>
      <c r="CM11" s="1322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32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0.1</v>
      </c>
      <c r="CL12" s="1322">
        <v>7.0000000000000007E-2</v>
      </c>
      <c r="CM12" s="1322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24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26">
        <v>0</v>
      </c>
      <c r="G174" s="1525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27">
        <v>0</v>
      </c>
      <c r="G175" s="1525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27">
        <v>0</v>
      </c>
      <c r="G176" s="1525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28">
        <v>0</v>
      </c>
      <c r="G177" s="1525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26">
        <v>0</v>
      </c>
      <c r="G178" s="1525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27">
        <v>0</v>
      </c>
      <c r="G179" s="1525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27">
        <v>0</v>
      </c>
      <c r="G180" s="1525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28">
        <v>0</v>
      </c>
      <c r="G181" s="1525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26">
        <v>0</v>
      </c>
      <c r="G182" s="1525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27">
        <v>0</v>
      </c>
      <c r="G183" s="1525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27">
        <v>1</v>
      </c>
      <c r="G184" s="1525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28">
        <v>4</v>
      </c>
      <c r="G185" s="1525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26">
        <v>0</v>
      </c>
      <c r="G186" s="1525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27">
        <v>0</v>
      </c>
      <c r="G187" s="1529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23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592</v>
      </c>
      <c r="D232" s="1330" t="s">
        <v>593</v>
      </c>
      <c r="E232" s="1330" t="s">
        <v>594</v>
      </c>
      <c r="F232" s="1330" t="s">
        <v>595</v>
      </c>
      <c r="G232" s="1330" t="s">
        <v>596</v>
      </c>
      <c r="H232" s="1330" t="s">
        <v>597</v>
      </c>
      <c r="I232" s="1330" t="s">
        <v>598</v>
      </c>
      <c r="J232" s="1330" t="s">
        <v>599</v>
      </c>
      <c r="K232" s="1330" t="s">
        <v>600</v>
      </c>
      <c r="L232" s="1330" t="s">
        <v>601</v>
      </c>
      <c r="M232" s="1330" t="s">
        <v>602</v>
      </c>
      <c r="N232" t="s">
        <v>592</v>
      </c>
      <c r="O232" t="s">
        <v>603</v>
      </c>
      <c r="P232" t="s">
        <v>604</v>
      </c>
      <c r="Q232" t="s">
        <v>605</v>
      </c>
      <c r="R232" t="s">
        <v>606</v>
      </c>
      <c r="S232" t="s">
        <v>607</v>
      </c>
      <c r="T232" t="s">
        <v>608</v>
      </c>
      <c r="U232" t="s">
        <v>609</v>
      </c>
      <c r="V232" t="s">
        <v>610</v>
      </c>
      <c r="W232" t="s">
        <v>611</v>
      </c>
      <c r="X232" t="s">
        <v>612</v>
      </c>
      <c r="Y232" t="s">
        <v>613</v>
      </c>
      <c r="Z232" t="s">
        <v>614</v>
      </c>
      <c r="AA232" t="s">
        <v>615</v>
      </c>
      <c r="AB232" t="s">
        <v>616</v>
      </c>
      <c r="AC232" t="s">
        <v>617</v>
      </c>
      <c r="AD232" t="s">
        <v>618</v>
      </c>
      <c r="AE232" t="s">
        <v>619</v>
      </c>
      <c r="AF232" t="s">
        <v>620</v>
      </c>
      <c r="AG232" t="s">
        <v>621</v>
      </c>
      <c r="AH232" t="s">
        <v>622</v>
      </c>
      <c r="AI232" t="s">
        <v>623</v>
      </c>
      <c r="AJ232" t="s">
        <v>624</v>
      </c>
      <c r="AK232" t="s">
        <v>625</v>
      </c>
      <c r="AL232" t="s">
        <v>626</v>
      </c>
      <c r="AM232" t="s">
        <v>627</v>
      </c>
      <c r="AN232" t="s">
        <v>628</v>
      </c>
      <c r="AO232" t="s">
        <v>629</v>
      </c>
      <c r="AP232" t="s">
        <v>630</v>
      </c>
      <c r="AQ232" t="s">
        <v>631</v>
      </c>
      <c r="AR232" t="s">
        <v>632</v>
      </c>
      <c r="AS232" t="s">
        <v>633</v>
      </c>
      <c r="AT232" t="s">
        <v>634</v>
      </c>
      <c r="AU232" t="s">
        <v>635</v>
      </c>
      <c r="AV232" t="s">
        <v>636</v>
      </c>
      <c r="AW232" t="s">
        <v>637</v>
      </c>
      <c r="AX232" t="s">
        <v>638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639</v>
      </c>
      <c r="P237" t="s">
        <v>640</v>
      </c>
      <c r="Q237" t="s">
        <v>641</v>
      </c>
      <c r="R237" t="s">
        <v>642</v>
      </c>
      <c r="S237" t="s">
        <v>643</v>
      </c>
      <c r="T237" t="s">
        <v>644</v>
      </c>
      <c r="U237" t="s">
        <v>645</v>
      </c>
      <c r="V237" t="s">
        <v>646</v>
      </c>
      <c r="W237" t="s">
        <v>647</v>
      </c>
      <c r="X237" t="s">
        <v>648</v>
      </c>
      <c r="Y237" t="s">
        <v>649</v>
      </c>
      <c r="Z237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 t="s">
        <v>656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56"/>
      <c r="W270" s="1556"/>
      <c r="X270" s="1333" t="s">
        <v>660</v>
      </c>
      <c r="Y270" s="1333">
        <v>59301</v>
      </c>
      <c r="Z270" s="1333" t="s">
        <v>661</v>
      </c>
      <c r="AA270" s="1333" t="s">
        <v>662</v>
      </c>
      <c r="AB270" s="1333" t="s">
        <v>663</v>
      </c>
      <c r="AC270" s="1333" t="s">
        <v>664</v>
      </c>
      <c r="AD270" s="1333" t="s">
        <v>668</v>
      </c>
      <c r="AE270" t="s">
        <v>665</v>
      </c>
      <c r="AF270" t="s">
        <v>666</v>
      </c>
      <c r="AG270" s="1556" t="s">
        <v>667</v>
      </c>
      <c r="AH270" s="155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669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34" t="s">
        <v>670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671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34" t="s">
        <v>672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673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34" t="s">
        <v>674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675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34" t="s">
        <v>676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56"/>
      <c r="W310" s="1556"/>
      <c r="X310"/>
      <c r="Y310"/>
      <c r="Z310"/>
      <c r="AA310"/>
      <c r="AB310"/>
      <c r="AC310"/>
      <c r="AD310"/>
      <c r="AE310"/>
      <c r="AF310"/>
      <c r="AG310" s="1556"/>
      <c r="AH310" s="155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684</v>
      </c>
      <c r="O320" s="1417" t="s">
        <v>685</v>
      </c>
      <c r="P320" s="1417" t="s">
        <v>686</v>
      </c>
      <c r="Q320" s="1418" t="s">
        <v>687</v>
      </c>
      <c r="R320" s="1417" t="s">
        <v>688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689</v>
      </c>
      <c r="O321" s="1417">
        <v>83</v>
      </c>
      <c r="P321" s="1417">
        <v>96</v>
      </c>
      <c r="Q321" s="1418">
        <f>IF(SUM(P321)=0,"",O321/P321)</f>
        <v>0.86458333333333337</v>
      </c>
      <c r="R321" s="1419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468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>
        <f>Q322/SUM(CK$9:CK$10)</f>
        <v>6.9444444444444448E-2</v>
      </c>
    </row>
    <row r="323" spans="3:50" ht="12" customHeight="1">
      <c r="N323" s="1417" t="s">
        <v>690</v>
      </c>
      <c r="O323" s="1417">
        <v>44</v>
      </c>
      <c r="P323" s="1417">
        <v>96</v>
      </c>
      <c r="Q323" s="1418">
        <f t="shared" si="424"/>
        <v>0.45833333333333331</v>
      </c>
      <c r="R323" s="1419">
        <f>Q323/SUM(CK$9:CK$10)</f>
        <v>0.76388888888888884</v>
      </c>
    </row>
    <row r="324" spans="3:50" ht="12" customHeight="1">
      <c r="N324" s="1417" t="s">
        <v>691</v>
      </c>
      <c r="O324" s="1417">
        <v>1</v>
      </c>
      <c r="P324" s="1417">
        <v>96</v>
      </c>
      <c r="Q324" s="1418">
        <f t="shared" si="424"/>
        <v>1.0416666666666666E-2</v>
      </c>
      <c r="R324" s="1419">
        <f>Q324/SUM(CK$9:CK$10)</f>
        <v>1.7361111111111112E-2</v>
      </c>
    </row>
    <row r="325" spans="3:50" ht="12" customHeight="1">
      <c r="N325" s="1417" t="s">
        <v>692</v>
      </c>
      <c r="O325" s="1417">
        <v>0</v>
      </c>
      <c r="P325" s="1417">
        <v>96</v>
      </c>
      <c r="Q325" s="1418">
        <f t="shared" si="424"/>
        <v>0</v>
      </c>
      <c r="R325" s="1419">
        <f>Q325/SUM(CK$9:CK$12)</f>
        <v>0</v>
      </c>
    </row>
    <row r="326" spans="3:50" ht="12" customHeight="1">
      <c r="N326" s="1417" t="s">
        <v>693</v>
      </c>
      <c r="O326" s="1417">
        <v>0</v>
      </c>
      <c r="P326" s="1417">
        <v>96</v>
      </c>
      <c r="Q326" s="1418">
        <f t="shared" si="424"/>
        <v>0</v>
      </c>
      <c r="R326" s="1419">
        <f>Q326/SUM(CK$9:CK$12)</f>
        <v>0</v>
      </c>
    </row>
    <row r="327" spans="3:50" ht="12" customHeight="1">
      <c r="N327" s="1417" t="s">
        <v>694</v>
      </c>
      <c r="O327" s="1417">
        <v>0</v>
      </c>
      <c r="P327" s="1417">
        <v>96</v>
      </c>
      <c r="Q327" s="1418">
        <f t="shared" si="424"/>
        <v>0</v>
      </c>
      <c r="R327" s="141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130" zoomScaleNormal="130" zoomScaleSheetLayoutView="50" zoomScalePageLayoutView="130" workbookViewId="0">
      <pane xSplit="1" ySplit="7" topLeftCell="BT772" activePane="bottomRight" state="frozen"/>
      <selection pane="topRight" activeCell="AU1" sqref="AU1"/>
      <selection pane="bottomLeft" activeCell="A419" sqref="A419"/>
      <selection pane="bottomRight" activeCell="A772" sqref="A772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96" customWidth="1"/>
    <col min="99" max="115" width="6.33203125" style="455" hidden="1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59"/>
      <c r="D1" s="460" t="s">
        <v>722</v>
      </c>
      <c r="E1" s="460"/>
      <c r="F1" s="460"/>
      <c r="G1" s="1441">
        <f>[1]ExpFactors!$C$1</f>
        <v>2100</v>
      </c>
      <c r="H1" s="1442" t="str">
        <f>[1]ExpFactors!$D$1</f>
        <v>kcal</v>
      </c>
      <c r="I1" s="459"/>
      <c r="J1" s="1469" t="s">
        <v>728</v>
      </c>
      <c r="K1" s="1470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41" t="s">
        <v>1018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59" t="s">
        <v>50</v>
      </c>
      <c r="DR4" s="1559"/>
      <c r="DS4" s="1559"/>
      <c r="DT4" s="1559"/>
      <c r="DU4" s="1559"/>
      <c r="DV4" s="1559"/>
      <c r="DW4" s="1559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IF(WB!BV5="",BG789,WB!BV5)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46" t="str">
        <f>IF(UPPER($CD$4)=UPPER($BZ$4),$BV$4,IF(UPPER($CD$4)=UPPER($CA$4),$BW$4,IF(UPPER($CD$4)=UPPER($CB$4),$BX$4,$BY$4)))</f>
        <v>'Very Poor'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/>
      <c r="BW6" s="97"/>
      <c r="BX6" s="97"/>
      <c r="BY6" s="97"/>
      <c r="BZ6" s="513"/>
      <c r="CA6" s="513"/>
      <c r="CB6" s="513"/>
      <c r="CC6" s="513"/>
      <c r="CD6" s="1560" t="s">
        <v>47</v>
      </c>
      <c r="CE6" s="1560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61" t="s">
        <v>48</v>
      </c>
      <c r="CT6" s="1561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514"/>
      <c r="DM6" s="515"/>
      <c r="DN6" s="515"/>
      <c r="DO6" s="515"/>
      <c r="DP6" s="516"/>
      <c r="DQ6" s="517"/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1017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1.0373255055446837</v>
      </c>
      <c r="E10" s="534">
        <f t="shared" si="4"/>
        <v>1.010384866275277</v>
      </c>
      <c r="F10" s="534">
        <f t="shared" si="4"/>
        <v>0.96645792563600785</v>
      </c>
      <c r="G10" s="534">
        <f t="shared" si="4"/>
        <v>1.0081376386170906</v>
      </c>
      <c r="H10" s="534">
        <f t="shared" si="4"/>
        <v>0.99013372472276595</v>
      </c>
      <c r="I10" s="534">
        <f t="shared" si="4"/>
        <v>0.97906327462491838</v>
      </c>
      <c r="J10" s="534">
        <f t="shared" si="4"/>
        <v>1.0254055229397694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1.0764041095890413</v>
      </c>
      <c r="Z10" s="534">
        <f t="shared" si="5"/>
        <v>1.0431630789302022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1.0626323418134378</v>
      </c>
      <c r="AM10" s="534">
        <f t="shared" si="6"/>
        <v>1.114409001956947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1.1431489454229178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1.2122961513372472</v>
      </c>
      <c r="BG10" s="534">
        <f t="shared" si="7"/>
        <v>1.1728180039138945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1.2862769080234835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0.99378180039138941</v>
      </c>
      <c r="BW10" s="534">
        <f>SUM(BW11:BW19)</f>
        <v>1.0161806914546641</v>
      </c>
      <c r="BX10" s="534">
        <f>SUM(BX11:BX19)</f>
        <v>1.1109411983971671</v>
      </c>
      <c r="BY10" s="534">
        <f>SUM(BY11:BY19)</f>
        <v>1.2498075668623614</v>
      </c>
      <c r="BZ10" s="536">
        <f t="shared" ref="BZ10:BZ16" si="8">IF(DL10&lt;3,"",(SUM(B10:R10)-MIN(B10:R10)-MAX(B10:R10))/(DL10-2))</f>
        <v>0.53226218743205045</v>
      </c>
      <c r="CA10" s="536">
        <f t="shared" ref="CA10:CA16" si="9">IF(DM10&lt;3,"",(SUM(T10:AJ10)-MIN(T10:AJ10)-MAX(T10:AJ10))/(DM10-2))</f>
        <v>0.56355726193064748</v>
      </c>
      <c r="CB10" s="536">
        <f t="shared" ref="CB10:CB16" si="10">IF(DN10&lt;3,"",(SUM(AL10:BB10)-MIN(AL10:BB10)-MAX(AL10:BB10))/(DN10-2))</f>
        <v>0.59102385069217955</v>
      </c>
      <c r="CC10" s="536">
        <f t="shared" ref="CC10:CC16" si="11">IF(DO10&lt;3,"",(SUM(BD10:BT10)-MIN(BD10:BT10)-MAX(BD10:BT10))/(DO10-2))</f>
        <v>0.6563636069953096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0.96645792563600785</v>
      </c>
      <c r="CM10" s="1356">
        <f t="shared" si="12"/>
        <v>0.97906327462491838</v>
      </c>
      <c r="CN10" s="1355">
        <f t="shared" si="12"/>
        <v>0.99013372472276595</v>
      </c>
      <c r="CO10" s="1355">
        <f t="shared" si="12"/>
        <v>0.99447162426614499</v>
      </c>
      <c r="CP10" s="1355">
        <f t="shared" si="12"/>
        <v>1.0081376386170906</v>
      </c>
      <c r="CQ10" s="1355">
        <f t="shared" si="12"/>
        <v>1.0098782343987824</v>
      </c>
      <c r="CR10" s="1355">
        <f t="shared" si="12"/>
        <v>1.010384866275277</v>
      </c>
      <c r="CS10" s="1354">
        <f t="shared" si="12"/>
        <v>1.0254055229397694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1.0373255055446837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1.0320506849315068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1.0431630789302022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1.0502609262883236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1.0543792128723637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1.0551989562948467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1.0678684745130929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1.0740334855403348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1.0764041095890413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1.097933789954338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701</v>
      </c>
      <c r="B11" s="548">
        <f t="shared" ref="B11:R11" si="32">SUM(B832:B835,B838:B841,B844)</f>
        <v>0.13714938030006524</v>
      </c>
      <c r="C11" s="548">
        <f t="shared" si="32"/>
        <v>0.816536203522505</v>
      </c>
      <c r="D11" s="548">
        <f t="shared" si="32"/>
        <v>0.54708414872798428</v>
      </c>
      <c r="E11" s="548">
        <f t="shared" si="32"/>
        <v>0.50776255707762552</v>
      </c>
      <c r="F11" s="548">
        <f t="shared" si="32"/>
        <v>0.35765166340508803</v>
      </c>
      <c r="G11" s="548">
        <f t="shared" si="32"/>
        <v>0.50738747553816044</v>
      </c>
      <c r="H11" s="548">
        <f t="shared" si="32"/>
        <v>0.47064579256360084</v>
      </c>
      <c r="I11" s="548">
        <f t="shared" si="32"/>
        <v>0.43929549902152637</v>
      </c>
      <c r="J11" s="548">
        <f t="shared" si="32"/>
        <v>0.55525114155251143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SUM(T832:T835,T838:T841,T844)</f>
        <v>0.40446183953033266</v>
      </c>
      <c r="U11" s="548">
        <f t="shared" ref="U11:AJ11" si="33">SUM(U832:U835,U838:U841,U844)</f>
        <v>0.27045009784735813</v>
      </c>
      <c r="V11" s="548">
        <f t="shared" si="33"/>
        <v>0.29093281148075673</v>
      </c>
      <c r="W11" s="548">
        <f t="shared" si="33"/>
        <v>0.46135029354207435</v>
      </c>
      <c r="X11" s="548">
        <f t="shared" si="33"/>
        <v>0.20584637964774952</v>
      </c>
      <c r="Y11" s="548">
        <f t="shared" si="33"/>
        <v>0.52891389432485336</v>
      </c>
      <c r="Z11" s="548">
        <f t="shared" si="33"/>
        <v>0.36223091976516641</v>
      </c>
      <c r="AA11" s="548">
        <f t="shared" si="33"/>
        <v>0.50041934582052006</v>
      </c>
      <c r="AB11" s="548">
        <f t="shared" si="33"/>
        <v>0.43639921722113506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SUM(AL832:AL835,AL838:AL841,AL844)</f>
        <v>0.40508806262230923</v>
      </c>
      <c r="AM11" s="548">
        <f t="shared" ref="AM11:BB11" si="34">SUM(AM832:AM835,AM838:AM841,AM844)</f>
        <v>0.69814090019569475</v>
      </c>
      <c r="AN11" s="548">
        <f t="shared" si="34"/>
        <v>0.66894977168949776</v>
      </c>
      <c r="AO11" s="548">
        <f t="shared" si="34"/>
        <v>0.61285061969993482</v>
      </c>
      <c r="AP11" s="548">
        <f t="shared" si="34"/>
        <v>0.54859752120026095</v>
      </c>
      <c r="AQ11" s="548">
        <f t="shared" si="34"/>
        <v>0.8129158512720156</v>
      </c>
      <c r="AR11" s="548">
        <f t="shared" si="34"/>
        <v>0.46135029354207435</v>
      </c>
      <c r="AS11" s="548">
        <f t="shared" si="34"/>
        <v>0.56340508806262235</v>
      </c>
      <c r="AT11" s="548">
        <f t="shared" si="34"/>
        <v>0.54199608610567518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SUM(BD832:BD835,BD838:BD841,BD844)</f>
        <v>0.4082681017612525</v>
      </c>
      <c r="BE11" s="548">
        <f t="shared" ref="BE11:BT11" si="35">SUM(BE832:BE835,BE838:BE841,BE844)</f>
        <v>0.51635448700027964</v>
      </c>
      <c r="BF11" s="548">
        <f t="shared" si="35"/>
        <v>0.6256115459882583</v>
      </c>
      <c r="BG11" s="548">
        <f t="shared" si="35"/>
        <v>0.76039628180039143</v>
      </c>
      <c r="BH11" s="548">
        <f t="shared" si="35"/>
        <v>0.61350293542074374</v>
      </c>
      <c r="BI11" s="548">
        <f t="shared" si="35"/>
        <v>0.8048644115180319</v>
      </c>
      <c r="BJ11" s="548">
        <f t="shared" si="35"/>
        <v>0.56409001956947158</v>
      </c>
      <c r="BK11" s="548">
        <f t="shared" si="35"/>
        <v>0.36516634050880625</v>
      </c>
      <c r="BL11" s="548">
        <f t="shared" si="35"/>
        <v>0.51259784735812131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SUM(BV832:BV835,BV838:BV841,BV844)</f>
        <v>0.41883561643835615</v>
      </c>
      <c r="BW11" s="548">
        <f>SUM(BW832:BW835,BW838:BW841,BW844)</f>
        <v>0.41888454011741683</v>
      </c>
      <c r="BX11" s="548">
        <f>SUM(BX832:BX835,BX838:BX841,BX844)</f>
        <v>0.4580374615599665</v>
      </c>
      <c r="BY11" s="548">
        <f>SUM(BY832:BY835,BY838:BY841,BY844)</f>
        <v>0.53559197651663404</v>
      </c>
      <c r="BZ11" s="536">
        <f t="shared" si="8"/>
        <v>0.23481517721243747</v>
      </c>
      <c r="CA11" s="536">
        <f t="shared" si="9"/>
        <v>0.19547272699033955</v>
      </c>
      <c r="CB11" s="536">
        <f t="shared" si="10"/>
        <v>0.30002522287453798</v>
      </c>
      <c r="CC11" s="536">
        <f t="shared" si="11"/>
        <v>0.29106583729382163</v>
      </c>
      <c r="CD11" s="1353">
        <f t="shared" si="12"/>
        <v>0</v>
      </c>
      <c r="CE11" s="1354">
        <f t="shared" si="13"/>
        <v>0</v>
      </c>
      <c r="CF11" s="135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6"/>
        <v>0</v>
      </c>
      <c r="CH11" s="1355">
        <f t="shared" si="36"/>
        <v>0</v>
      </c>
      <c r="CI11" s="1355">
        <f t="shared" si="36"/>
        <v>0</v>
      </c>
      <c r="CJ11" s="1355">
        <f t="shared" si="36"/>
        <v>0</v>
      </c>
      <c r="CK11" s="1356">
        <f t="shared" si="36"/>
        <v>0</v>
      </c>
      <c r="CL11" s="1356">
        <f t="shared" si="36"/>
        <v>0.13714938030006524</v>
      </c>
      <c r="CM11" s="1356">
        <f t="shared" si="36"/>
        <v>0.35765166340508803</v>
      </c>
      <c r="CN11" s="1355">
        <f t="shared" si="36"/>
        <v>0.43929549902152637</v>
      </c>
      <c r="CO11" s="1355">
        <f t="shared" si="36"/>
        <v>0.47064579256360084</v>
      </c>
      <c r="CP11" s="1355">
        <f t="shared" si="36"/>
        <v>0.50738747553816044</v>
      </c>
      <c r="CQ11" s="1355">
        <f t="shared" si="36"/>
        <v>0.50776255707762552</v>
      </c>
      <c r="CR11" s="1355">
        <f t="shared" si="36"/>
        <v>0.54708414872798428</v>
      </c>
      <c r="CS11" s="1354">
        <f t="shared" si="36"/>
        <v>0.55525114155251143</v>
      </c>
      <c r="CT11" s="1357">
        <f t="shared" si="14"/>
        <v>0.816536203522505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0.20584637964774952</v>
      </c>
      <c r="DD11" s="544">
        <f t="shared" si="24"/>
        <v>0.27045009784735813</v>
      </c>
      <c r="DE11" s="543">
        <f t="shared" si="25"/>
        <v>0.29093281148075673</v>
      </c>
      <c r="DF11" s="543">
        <f t="shared" si="26"/>
        <v>0.36223091976516641</v>
      </c>
      <c r="DG11" s="543">
        <f t="shared" si="27"/>
        <v>0.40446183953033266</v>
      </c>
      <c r="DH11" s="543">
        <f t="shared" si="28"/>
        <v>0.43639921722113506</v>
      </c>
      <c r="DI11" s="543">
        <f t="shared" si="29"/>
        <v>0.46135029354207435</v>
      </c>
      <c r="DJ11" s="542">
        <f t="shared" si="30"/>
        <v>0.50041934582052006</v>
      </c>
      <c r="DK11" s="541">
        <f t="shared" si="31"/>
        <v>0.52891389432485336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702</v>
      </c>
      <c r="B12" s="548">
        <f>SUM(B830:B831,B836:B837,B842:B843,B845:B849)</f>
        <v>0.35754729288975867</v>
      </c>
      <c r="C12" s="548">
        <f t="shared" ref="C12:R12" si="37">SUM(C830:C831,C836:C837,C842:C843,C845:C849)</f>
        <v>0</v>
      </c>
      <c r="D12" s="548">
        <f t="shared" si="37"/>
        <v>0.2697716894977169</v>
      </c>
      <c r="E12" s="548">
        <f t="shared" si="37"/>
        <v>6.262230919765166E-2</v>
      </c>
      <c r="F12" s="548">
        <f t="shared" si="37"/>
        <v>0.14657534246575343</v>
      </c>
      <c r="G12" s="548">
        <f t="shared" si="37"/>
        <v>6.5231572080887146E-3</v>
      </c>
      <c r="H12" s="548">
        <f t="shared" si="37"/>
        <v>7.1102413568167003E-2</v>
      </c>
      <c r="I12" s="548">
        <f t="shared" si="37"/>
        <v>0.16878016960208742</v>
      </c>
      <c r="J12" s="548">
        <f t="shared" si="37"/>
        <v>4.5923026744944556E-2</v>
      </c>
      <c r="K12" s="548">
        <f t="shared" si="37"/>
        <v>0</v>
      </c>
      <c r="L12" s="548">
        <f t="shared" si="37"/>
        <v>0</v>
      </c>
      <c r="M12" s="548">
        <f t="shared" si="37"/>
        <v>0</v>
      </c>
      <c r="N12" s="548">
        <f t="shared" si="37"/>
        <v>0</v>
      </c>
      <c r="O12" s="548">
        <f t="shared" si="37"/>
        <v>0</v>
      </c>
      <c r="P12" s="548">
        <f t="shared" si="37"/>
        <v>0</v>
      </c>
      <c r="Q12" s="548">
        <f t="shared" si="37"/>
        <v>0</v>
      </c>
      <c r="R12" s="548">
        <f t="shared" si="37"/>
        <v>0</v>
      </c>
      <c r="S12" s="549"/>
      <c r="T12" s="548">
        <f>SUM(T830:T831,T836:T837,T842:T843,T845:T849)</f>
        <v>0.19543378995433791</v>
      </c>
      <c r="U12" s="548">
        <f t="shared" ref="U12:AJ12" si="38">SUM(U830:U831,U836:U837,U842:U843,U845:U849)</f>
        <v>5.9947814742335293E-2</v>
      </c>
      <c r="V12" s="548">
        <f t="shared" si="38"/>
        <v>9.9913024570558812E-2</v>
      </c>
      <c r="W12" s="548">
        <f t="shared" si="38"/>
        <v>5.5446836268754081E-2</v>
      </c>
      <c r="X12" s="548">
        <f t="shared" si="38"/>
        <v>7.4934768427919116E-2</v>
      </c>
      <c r="Y12" s="548">
        <f t="shared" si="38"/>
        <v>4.7211350293542072E-2</v>
      </c>
      <c r="Z12" s="548">
        <f t="shared" si="38"/>
        <v>9.4585779517286361E-2</v>
      </c>
      <c r="AA12" s="548">
        <f t="shared" si="38"/>
        <v>5.3955828906905222E-2</v>
      </c>
      <c r="AB12" s="548">
        <f t="shared" si="38"/>
        <v>6.2948467058056096E-2</v>
      </c>
      <c r="AC12" s="548">
        <f t="shared" si="38"/>
        <v>0</v>
      </c>
      <c r="AD12" s="548">
        <f t="shared" si="38"/>
        <v>0</v>
      </c>
      <c r="AE12" s="548">
        <f t="shared" si="38"/>
        <v>0</v>
      </c>
      <c r="AF12" s="548">
        <f t="shared" si="38"/>
        <v>0</v>
      </c>
      <c r="AG12" s="548">
        <f t="shared" si="38"/>
        <v>0</v>
      </c>
      <c r="AH12" s="548">
        <f t="shared" si="38"/>
        <v>0</v>
      </c>
      <c r="AI12" s="548">
        <f t="shared" si="38"/>
        <v>0</v>
      </c>
      <c r="AJ12" s="548">
        <f t="shared" si="38"/>
        <v>0</v>
      </c>
      <c r="AK12" s="549"/>
      <c r="AL12" s="548">
        <f>SUM(AL830:AL831,AL836:AL837,AL842:AL843,AL845:AL849)</f>
        <v>7.5538160469667326E-2</v>
      </c>
      <c r="AM12" s="548">
        <f t="shared" ref="AM12:BB12" si="39">SUM(AM830:AM831,AM836:AM837,AM842:AM843,AM845:AM849)</f>
        <v>0.18884540117416829</v>
      </c>
      <c r="AN12" s="548">
        <f t="shared" si="39"/>
        <v>0.12589693411611219</v>
      </c>
      <c r="AO12" s="548">
        <f t="shared" si="39"/>
        <v>0</v>
      </c>
      <c r="AP12" s="548">
        <f t="shared" si="39"/>
        <v>0.16286149162861491</v>
      </c>
      <c r="AQ12" s="548">
        <f t="shared" si="39"/>
        <v>0</v>
      </c>
      <c r="AR12" s="548">
        <f t="shared" si="39"/>
        <v>0.29973907371167646</v>
      </c>
      <c r="AS12" s="548">
        <f t="shared" si="39"/>
        <v>0.27097195042400524</v>
      </c>
      <c r="AT12" s="548">
        <f t="shared" si="39"/>
        <v>0.15107632093933465</v>
      </c>
      <c r="AU12" s="548">
        <f t="shared" si="39"/>
        <v>0</v>
      </c>
      <c r="AV12" s="548">
        <f t="shared" si="39"/>
        <v>0</v>
      </c>
      <c r="AW12" s="548">
        <f t="shared" si="39"/>
        <v>0</v>
      </c>
      <c r="AX12" s="548">
        <f t="shared" si="39"/>
        <v>0</v>
      </c>
      <c r="AY12" s="548">
        <f t="shared" si="39"/>
        <v>0</v>
      </c>
      <c r="AZ12" s="548">
        <f t="shared" si="39"/>
        <v>0</v>
      </c>
      <c r="BA12" s="548">
        <f t="shared" si="39"/>
        <v>0</v>
      </c>
      <c r="BB12" s="548">
        <f t="shared" si="39"/>
        <v>0</v>
      </c>
      <c r="BC12" s="549"/>
      <c r="BD12" s="548">
        <f>SUM(BD830:BD831,BD836:BD837,BD842:BD843,BD845:BD849)</f>
        <v>0.12214611872146118</v>
      </c>
      <c r="BE12" s="548">
        <f t="shared" ref="BE12:BT12" si="40">SUM(BE830:BE831,BE836:BE837,BE842:BE843,BE845:BE849)</f>
        <v>0.13959556425309849</v>
      </c>
      <c r="BF12" s="548">
        <f t="shared" si="40"/>
        <v>0.21656881930854532</v>
      </c>
      <c r="BG12" s="548">
        <f t="shared" si="40"/>
        <v>0</v>
      </c>
      <c r="BH12" s="548">
        <f t="shared" si="40"/>
        <v>9.4422700587084143E-2</v>
      </c>
      <c r="BI12" s="548">
        <f t="shared" si="40"/>
        <v>0.13959556425309849</v>
      </c>
      <c r="BJ12" s="548">
        <f t="shared" si="40"/>
        <v>0.27723418134377042</v>
      </c>
      <c r="BK12" s="548">
        <f t="shared" si="40"/>
        <v>9.4422700587084143E-2</v>
      </c>
      <c r="BL12" s="548">
        <f t="shared" si="40"/>
        <v>0.33047945205479451</v>
      </c>
      <c r="BM12" s="548">
        <f t="shared" si="40"/>
        <v>0</v>
      </c>
      <c r="BN12" s="548">
        <f t="shared" si="40"/>
        <v>0</v>
      </c>
      <c r="BO12" s="548">
        <f t="shared" si="40"/>
        <v>0</v>
      </c>
      <c r="BP12" s="548">
        <f t="shared" si="40"/>
        <v>0</v>
      </c>
      <c r="BQ12" s="548">
        <f t="shared" si="40"/>
        <v>0</v>
      </c>
      <c r="BR12" s="548">
        <f t="shared" si="40"/>
        <v>0</v>
      </c>
      <c r="BS12" s="548">
        <f t="shared" si="40"/>
        <v>0</v>
      </c>
      <c r="BT12" s="548">
        <f t="shared" si="40"/>
        <v>0</v>
      </c>
      <c r="BU12" s="549"/>
      <c r="BV12" s="548">
        <f>SUM(BV830:BV831,BV836:BV837,BV842:BV843,BV845:BV849)</f>
        <v>4.884213959556425E-2</v>
      </c>
      <c r="BW12" s="548">
        <f>SUM(BW830:BW831,BW836:BW837,BW842:BW843,BW845:BW849)</f>
        <v>9.2520113068058268E-2</v>
      </c>
      <c r="BX12" s="548">
        <f>SUM(BX830:BX831,BX836:BX837,BX842:BX843,BX845:BX849)</f>
        <v>0.19355139316000372</v>
      </c>
      <c r="BY12" s="548">
        <f>SUM(BY830:BY831,BY836:BY837,BY842:BY843,BY845:BY849)</f>
        <v>0.20097847358121332</v>
      </c>
      <c r="BZ12" s="536">
        <f t="shared" si="8"/>
        <v>5.1419873885627326E-2</v>
      </c>
      <c r="CA12" s="536">
        <f t="shared" si="9"/>
        <v>3.6596257985690467E-2</v>
      </c>
      <c r="CB12" s="536">
        <f t="shared" si="10"/>
        <v>6.501268391679349E-2</v>
      </c>
      <c r="CC12" s="536">
        <f t="shared" si="11"/>
        <v>7.2265709936942812E-2</v>
      </c>
      <c r="CD12" s="1353">
        <f t="shared" si="12"/>
        <v>0</v>
      </c>
      <c r="CE12" s="1354">
        <f t="shared" si="13"/>
        <v>0</v>
      </c>
      <c r="CF12" s="1355">
        <f t="shared" si="36"/>
        <v>0</v>
      </c>
      <c r="CG12" s="1355">
        <f t="shared" si="36"/>
        <v>0</v>
      </c>
      <c r="CH12" s="1355">
        <f t="shared" si="36"/>
        <v>0</v>
      </c>
      <c r="CI12" s="1355">
        <f t="shared" si="36"/>
        <v>0</v>
      </c>
      <c r="CJ12" s="1355">
        <f t="shared" si="36"/>
        <v>0</v>
      </c>
      <c r="CK12" s="1356">
        <f t="shared" si="36"/>
        <v>0</v>
      </c>
      <c r="CL12" s="1356">
        <f t="shared" si="36"/>
        <v>0</v>
      </c>
      <c r="CM12" s="1356">
        <f t="shared" si="36"/>
        <v>6.5231572080887146E-3</v>
      </c>
      <c r="CN12" s="1355">
        <f t="shared" si="36"/>
        <v>4.5923026744944556E-2</v>
      </c>
      <c r="CO12" s="1355">
        <f t="shared" si="36"/>
        <v>6.262230919765166E-2</v>
      </c>
      <c r="CP12" s="1355">
        <f t="shared" si="36"/>
        <v>7.1102413568167003E-2</v>
      </c>
      <c r="CQ12" s="1355">
        <f t="shared" si="36"/>
        <v>0.14657534246575343</v>
      </c>
      <c r="CR12" s="1355">
        <f t="shared" si="36"/>
        <v>0.16878016960208742</v>
      </c>
      <c r="CS12" s="1354">
        <f t="shared" si="36"/>
        <v>0.2697716894977169</v>
      </c>
      <c r="CT12" s="1357">
        <f t="shared" si="14"/>
        <v>0.35754729288975867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4.7211350293542072E-2</v>
      </c>
      <c r="DD12" s="544">
        <f t="shared" si="24"/>
        <v>5.3955828906905222E-2</v>
      </c>
      <c r="DE12" s="543">
        <f t="shared" si="25"/>
        <v>5.5446836268754081E-2</v>
      </c>
      <c r="DF12" s="543">
        <f t="shared" si="26"/>
        <v>5.9947814742335293E-2</v>
      </c>
      <c r="DG12" s="543">
        <f t="shared" si="27"/>
        <v>6.2948467058056096E-2</v>
      </c>
      <c r="DH12" s="543">
        <f t="shared" si="28"/>
        <v>7.4934768427919116E-2</v>
      </c>
      <c r="DI12" s="543">
        <f t="shared" si="29"/>
        <v>9.4585779517286361E-2</v>
      </c>
      <c r="DJ12" s="542">
        <f t="shared" si="30"/>
        <v>9.9913024570558812E-2</v>
      </c>
      <c r="DK12" s="541">
        <f t="shared" si="31"/>
        <v>0.19543378995433791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 t="shared" ref="B13:R13" si="41">SUM(B820:B829)</f>
        <v>0</v>
      </c>
      <c r="C13" s="548">
        <f t="shared" si="41"/>
        <v>0</v>
      </c>
      <c r="D13" s="548">
        <f t="shared" si="41"/>
        <v>0</v>
      </c>
      <c r="E13" s="548">
        <f t="shared" si="41"/>
        <v>0</v>
      </c>
      <c r="F13" s="548">
        <f t="shared" si="41"/>
        <v>2.8375733855185908E-2</v>
      </c>
      <c r="G13" s="548">
        <f t="shared" si="41"/>
        <v>0</v>
      </c>
      <c r="H13" s="548">
        <f t="shared" si="41"/>
        <v>1.4187866927592956E-2</v>
      </c>
      <c r="I13" s="548">
        <f t="shared" si="41"/>
        <v>0</v>
      </c>
      <c r="J13" s="548">
        <f t="shared" si="41"/>
        <v>0</v>
      </c>
      <c r="K13" s="548">
        <f t="shared" si="41"/>
        <v>0</v>
      </c>
      <c r="L13" s="548">
        <f t="shared" si="41"/>
        <v>0</v>
      </c>
      <c r="M13" s="548">
        <f t="shared" si="41"/>
        <v>0</v>
      </c>
      <c r="N13" s="548">
        <f t="shared" si="41"/>
        <v>0</v>
      </c>
      <c r="O13" s="548">
        <f t="shared" si="41"/>
        <v>0</v>
      </c>
      <c r="P13" s="548">
        <f t="shared" si="41"/>
        <v>0</v>
      </c>
      <c r="Q13" s="548">
        <f t="shared" si="41"/>
        <v>0</v>
      </c>
      <c r="R13" s="548">
        <f t="shared" si="41"/>
        <v>0</v>
      </c>
      <c r="S13" s="549"/>
      <c r="T13" s="548">
        <f t="shared" ref="T13:AJ13" si="42">SUM(T820:T829)</f>
        <v>0</v>
      </c>
      <c r="U13" s="548">
        <f t="shared" si="42"/>
        <v>0</v>
      </c>
      <c r="V13" s="548">
        <f t="shared" si="42"/>
        <v>7.8821482931071985E-3</v>
      </c>
      <c r="W13" s="548">
        <f t="shared" si="42"/>
        <v>1.1823222439660797E-2</v>
      </c>
      <c r="X13" s="548">
        <f t="shared" si="42"/>
        <v>1.1823222439660797E-2</v>
      </c>
      <c r="Y13" s="548">
        <f t="shared" si="42"/>
        <v>0</v>
      </c>
      <c r="Z13" s="548">
        <f t="shared" si="42"/>
        <v>8.1073525300531177E-3</v>
      </c>
      <c r="AA13" s="548">
        <f t="shared" si="42"/>
        <v>2.0268381325132791E-2</v>
      </c>
      <c r="AB13" s="548">
        <f t="shared" si="42"/>
        <v>0</v>
      </c>
      <c r="AC13" s="548">
        <f t="shared" si="42"/>
        <v>0</v>
      </c>
      <c r="AD13" s="548">
        <f t="shared" si="42"/>
        <v>0</v>
      </c>
      <c r="AE13" s="548">
        <f t="shared" si="42"/>
        <v>0</v>
      </c>
      <c r="AF13" s="548">
        <f t="shared" si="42"/>
        <v>0</v>
      </c>
      <c r="AG13" s="548">
        <f t="shared" si="42"/>
        <v>0</v>
      </c>
      <c r="AH13" s="548">
        <f t="shared" si="42"/>
        <v>0</v>
      </c>
      <c r="AI13" s="548">
        <f t="shared" si="42"/>
        <v>0</v>
      </c>
      <c r="AJ13" s="548">
        <f t="shared" si="42"/>
        <v>0</v>
      </c>
      <c r="AK13" s="549"/>
      <c r="AL13" s="548">
        <f t="shared" ref="AL13:BB13" si="43">SUM(AL820:AL829)</f>
        <v>0.10834181343770385</v>
      </c>
      <c r="AM13" s="548">
        <f t="shared" si="43"/>
        <v>0</v>
      </c>
      <c r="AN13" s="548">
        <f t="shared" si="43"/>
        <v>7.8821482931071985E-3</v>
      </c>
      <c r="AO13" s="548">
        <f t="shared" si="43"/>
        <v>7.664709719504241E-2</v>
      </c>
      <c r="AP13" s="548">
        <f t="shared" si="43"/>
        <v>7.8821482931071985E-3</v>
      </c>
      <c r="AQ13" s="548">
        <f t="shared" si="43"/>
        <v>9.4585779517286379E-3</v>
      </c>
      <c r="AR13" s="548">
        <f t="shared" si="43"/>
        <v>1.1823222439660797E-2</v>
      </c>
      <c r="AS13" s="548">
        <f t="shared" si="43"/>
        <v>9.4585779517286379E-3</v>
      </c>
      <c r="AT13" s="548">
        <f t="shared" si="43"/>
        <v>1.8917155903457276E-2</v>
      </c>
      <c r="AU13" s="548">
        <f t="shared" si="43"/>
        <v>0</v>
      </c>
      <c r="AV13" s="548">
        <f t="shared" si="43"/>
        <v>0</v>
      </c>
      <c r="AW13" s="548">
        <f t="shared" si="43"/>
        <v>0</v>
      </c>
      <c r="AX13" s="548">
        <f t="shared" si="43"/>
        <v>0</v>
      </c>
      <c r="AY13" s="548">
        <f t="shared" si="43"/>
        <v>0</v>
      </c>
      <c r="AZ13" s="548">
        <f t="shared" si="43"/>
        <v>0</v>
      </c>
      <c r="BA13" s="548">
        <f t="shared" si="43"/>
        <v>0</v>
      </c>
      <c r="BB13" s="548">
        <f t="shared" si="43"/>
        <v>0</v>
      </c>
      <c r="BC13" s="549"/>
      <c r="BD13" s="548">
        <f t="shared" ref="BD13:BT13" si="44">SUM(BD820:BD829)</f>
        <v>0.16433953033268101</v>
      </c>
      <c r="BE13" s="548">
        <f t="shared" si="44"/>
        <v>6.5697511881464915E-2</v>
      </c>
      <c r="BF13" s="548">
        <f t="shared" si="44"/>
        <v>0</v>
      </c>
      <c r="BG13" s="548">
        <f t="shared" si="44"/>
        <v>5.6466079582517946E-2</v>
      </c>
      <c r="BH13" s="548">
        <f t="shared" si="44"/>
        <v>6.3396934116112205E-2</v>
      </c>
      <c r="BI13" s="548">
        <f t="shared" si="44"/>
        <v>7.9209766098220113E-2</v>
      </c>
      <c r="BJ13" s="548">
        <f t="shared" si="44"/>
        <v>0.11382909328114808</v>
      </c>
      <c r="BK13" s="548">
        <f t="shared" si="44"/>
        <v>0.45988258317025443</v>
      </c>
      <c r="BL13" s="548">
        <f t="shared" si="44"/>
        <v>0.12679386823222441</v>
      </c>
      <c r="BM13" s="548">
        <f t="shared" si="44"/>
        <v>0</v>
      </c>
      <c r="BN13" s="548">
        <f t="shared" si="44"/>
        <v>0</v>
      </c>
      <c r="BO13" s="548">
        <f t="shared" si="44"/>
        <v>0</v>
      </c>
      <c r="BP13" s="548">
        <f t="shared" si="44"/>
        <v>0</v>
      </c>
      <c r="BQ13" s="548">
        <f t="shared" si="44"/>
        <v>0</v>
      </c>
      <c r="BR13" s="548">
        <f t="shared" si="44"/>
        <v>0</v>
      </c>
      <c r="BS13" s="548">
        <f t="shared" si="44"/>
        <v>0</v>
      </c>
      <c r="BT13" s="548">
        <f t="shared" si="44"/>
        <v>0</v>
      </c>
      <c r="BU13" s="549"/>
      <c r="BV13" s="548">
        <f>SUM(BV820:BV829)</f>
        <v>5.9116112198303985E-3</v>
      </c>
      <c r="BW13" s="548">
        <f>SUM(BW820:BW829)</f>
        <v>1.1823222439660795E-2</v>
      </c>
      <c r="BX13" s="548">
        <f>SUM(BX820:BX829)</f>
        <v>1.6797129810828444E-2</v>
      </c>
      <c r="BY13" s="548">
        <f>SUM(BY820:BY829)</f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53">
        <f t="shared" si="12"/>
        <v>0</v>
      </c>
      <c r="CE13" s="1354">
        <f t="shared" si="13"/>
        <v>0</v>
      </c>
      <c r="CF13" s="1355">
        <f t="shared" si="36"/>
        <v>0</v>
      </c>
      <c r="CG13" s="1355">
        <f t="shared" si="36"/>
        <v>0</v>
      </c>
      <c r="CH13" s="1355">
        <f t="shared" si="36"/>
        <v>0</v>
      </c>
      <c r="CI13" s="1355">
        <f t="shared" si="36"/>
        <v>0</v>
      </c>
      <c r="CJ13" s="1355">
        <f t="shared" si="36"/>
        <v>0</v>
      </c>
      <c r="CK13" s="1356">
        <f t="shared" si="36"/>
        <v>0</v>
      </c>
      <c r="CL13" s="1356">
        <f t="shared" si="36"/>
        <v>0</v>
      </c>
      <c r="CM13" s="1356">
        <f t="shared" si="36"/>
        <v>0</v>
      </c>
      <c r="CN13" s="1355">
        <f t="shared" si="36"/>
        <v>0</v>
      </c>
      <c r="CO13" s="1355">
        <f t="shared" si="36"/>
        <v>0</v>
      </c>
      <c r="CP13" s="1355">
        <f t="shared" si="36"/>
        <v>0</v>
      </c>
      <c r="CQ13" s="1355">
        <f t="shared" si="36"/>
        <v>0</v>
      </c>
      <c r="CR13" s="1355">
        <f t="shared" si="36"/>
        <v>0</v>
      </c>
      <c r="CS13" s="1354">
        <f t="shared" si="36"/>
        <v>1.4187866927592956E-2</v>
      </c>
      <c r="CT13" s="1357">
        <f t="shared" si="14"/>
        <v>2.8375733855185908E-2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0</v>
      </c>
      <c r="DE13" s="543">
        <f t="shared" si="25"/>
        <v>0</v>
      </c>
      <c r="DF13" s="543">
        <f t="shared" si="26"/>
        <v>0</v>
      </c>
      <c r="DG13" s="543">
        <f t="shared" si="27"/>
        <v>7.8821482931071985E-3</v>
      </c>
      <c r="DH13" s="543">
        <f t="shared" si="28"/>
        <v>8.1073525300531177E-3</v>
      </c>
      <c r="DI13" s="543">
        <f t="shared" si="29"/>
        <v>1.1823222439660797E-2</v>
      </c>
      <c r="DJ13" s="542">
        <f t="shared" si="30"/>
        <v>1.1823222439660797E-2</v>
      </c>
      <c r="DK13" s="541">
        <f t="shared" si="31"/>
        <v>2.0268381325132791E-2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 t="shared" ref="B14:R14" si="45">+SUM(B851:B852)</f>
        <v>1.9917373342030874E-2</v>
      </c>
      <c r="C14" s="548">
        <f t="shared" si="45"/>
        <v>4.9168297455968693E-2</v>
      </c>
      <c r="D14" s="548">
        <f t="shared" si="45"/>
        <v>0.06</v>
      </c>
      <c r="E14" s="548">
        <f t="shared" si="45"/>
        <v>9.5759947814742327E-2</v>
      </c>
      <c r="F14" s="548">
        <f t="shared" si="45"/>
        <v>1.385518590998043E-2</v>
      </c>
      <c r="G14" s="548">
        <f t="shared" si="45"/>
        <v>5.8219178082191778E-2</v>
      </c>
      <c r="H14" s="548">
        <f t="shared" si="45"/>
        <v>3.5127201565557736E-2</v>
      </c>
      <c r="I14" s="548">
        <f t="shared" si="45"/>
        <v>3.5746901500326153E-2</v>
      </c>
      <c r="J14" s="548">
        <f t="shared" si="45"/>
        <v>2.6579691237225485E-2</v>
      </c>
      <c r="K14" s="548">
        <f t="shared" si="45"/>
        <v>0</v>
      </c>
      <c r="L14" s="548">
        <f t="shared" si="45"/>
        <v>0</v>
      </c>
      <c r="M14" s="548">
        <f t="shared" si="45"/>
        <v>0</v>
      </c>
      <c r="N14" s="548">
        <f t="shared" si="45"/>
        <v>0</v>
      </c>
      <c r="O14" s="548">
        <f t="shared" si="45"/>
        <v>0</v>
      </c>
      <c r="P14" s="548">
        <f t="shared" si="45"/>
        <v>0</v>
      </c>
      <c r="Q14" s="548">
        <f t="shared" si="45"/>
        <v>0</v>
      </c>
      <c r="R14" s="548">
        <f t="shared" si="45"/>
        <v>0</v>
      </c>
      <c r="S14" s="549"/>
      <c r="T14" s="548">
        <f t="shared" ref="T14:AJ14" si="46">+SUM(T851:T852)</f>
        <v>2.0743639921722113E-2</v>
      </c>
      <c r="U14" s="548">
        <f t="shared" si="46"/>
        <v>1.7808219178082191E-2</v>
      </c>
      <c r="V14" s="548">
        <f t="shared" si="46"/>
        <v>2.9680365296803651E-2</v>
      </c>
      <c r="W14" s="548">
        <f t="shared" si="46"/>
        <v>5.0065231572080891E-2</v>
      </c>
      <c r="X14" s="548">
        <f t="shared" si="46"/>
        <v>3.0039138943248531E-2</v>
      </c>
      <c r="Y14" s="548">
        <f t="shared" si="46"/>
        <v>2.136333985649054E-2</v>
      </c>
      <c r="Z14" s="548">
        <f t="shared" si="46"/>
        <v>4.0084148727984339E-2</v>
      </c>
      <c r="AA14" s="548">
        <f t="shared" si="46"/>
        <v>3.0485788836082377E-2</v>
      </c>
      <c r="AB14" s="548">
        <f t="shared" si="46"/>
        <v>1.7286366601435094E-2</v>
      </c>
      <c r="AC14" s="548">
        <f t="shared" si="46"/>
        <v>0</v>
      </c>
      <c r="AD14" s="548">
        <f t="shared" si="46"/>
        <v>0</v>
      </c>
      <c r="AE14" s="548">
        <f t="shared" si="46"/>
        <v>0</v>
      </c>
      <c r="AF14" s="548">
        <f t="shared" si="46"/>
        <v>0</v>
      </c>
      <c r="AG14" s="548">
        <f t="shared" si="46"/>
        <v>0</v>
      </c>
      <c r="AH14" s="548">
        <f t="shared" si="46"/>
        <v>0</v>
      </c>
      <c r="AI14" s="548">
        <f t="shared" si="46"/>
        <v>0</v>
      </c>
      <c r="AJ14" s="548">
        <f t="shared" si="46"/>
        <v>0</v>
      </c>
      <c r="AK14" s="549"/>
      <c r="AL14" s="548">
        <f t="shared" ref="AL14:BB14" si="47">+SUM(AL851:AL852)</f>
        <v>9.1380169602087395E-3</v>
      </c>
      <c r="AM14" s="548">
        <f t="shared" si="47"/>
        <v>3.879256360078278E-2</v>
      </c>
      <c r="AN14" s="548">
        <f t="shared" si="47"/>
        <v>1.3876929767340725E-2</v>
      </c>
      <c r="AO14" s="548">
        <f t="shared" si="47"/>
        <v>3.4203087627745161E-2</v>
      </c>
      <c r="AP14" s="548">
        <f t="shared" si="47"/>
        <v>7.6320939334637954E-3</v>
      </c>
      <c r="AQ14" s="548">
        <f t="shared" si="47"/>
        <v>1.9308545335942597E-2</v>
      </c>
      <c r="AR14" s="548">
        <f t="shared" si="47"/>
        <v>1.0371819960861057E-2</v>
      </c>
      <c r="AS14" s="548">
        <f t="shared" si="47"/>
        <v>2.4787997390737118E-3</v>
      </c>
      <c r="AT14" s="548">
        <f t="shared" si="47"/>
        <v>0</v>
      </c>
      <c r="AU14" s="548">
        <f t="shared" si="47"/>
        <v>0</v>
      </c>
      <c r="AV14" s="548">
        <f t="shared" si="47"/>
        <v>0</v>
      </c>
      <c r="AW14" s="548">
        <f t="shared" si="47"/>
        <v>0</v>
      </c>
      <c r="AX14" s="548">
        <f t="shared" si="47"/>
        <v>0</v>
      </c>
      <c r="AY14" s="548">
        <f t="shared" si="47"/>
        <v>0</v>
      </c>
      <c r="AZ14" s="548">
        <f t="shared" si="47"/>
        <v>0</v>
      </c>
      <c r="BA14" s="548">
        <f t="shared" si="47"/>
        <v>0</v>
      </c>
      <c r="BB14" s="548">
        <f t="shared" si="47"/>
        <v>0</v>
      </c>
      <c r="BC14" s="549"/>
      <c r="BD14" s="548">
        <f t="shared" ref="BD14:BT14" si="48">+SUM(BD851:BD852)</f>
        <v>0</v>
      </c>
      <c r="BE14" s="548">
        <f t="shared" si="48"/>
        <v>0.10776255707762557</v>
      </c>
      <c r="BF14" s="548">
        <f t="shared" si="48"/>
        <v>0</v>
      </c>
      <c r="BG14" s="548">
        <f t="shared" si="48"/>
        <v>0.10425636007827789</v>
      </c>
      <c r="BH14" s="548">
        <f t="shared" si="48"/>
        <v>7.0580560991519894E-2</v>
      </c>
      <c r="BI14" s="548">
        <f t="shared" si="48"/>
        <v>0.19306681576740287</v>
      </c>
      <c r="BJ14" s="548">
        <f t="shared" si="48"/>
        <v>4.9836921069797785E-2</v>
      </c>
      <c r="BK14" s="548">
        <f t="shared" si="48"/>
        <v>7.8864970645792565E-2</v>
      </c>
      <c r="BL14" s="548">
        <f t="shared" si="48"/>
        <v>3.6904761904761905E-2</v>
      </c>
      <c r="BM14" s="548">
        <f t="shared" si="48"/>
        <v>0</v>
      </c>
      <c r="BN14" s="548">
        <f t="shared" si="48"/>
        <v>0</v>
      </c>
      <c r="BO14" s="548">
        <f t="shared" si="48"/>
        <v>0</v>
      </c>
      <c r="BP14" s="548">
        <f t="shared" si="48"/>
        <v>0</v>
      </c>
      <c r="BQ14" s="548">
        <f t="shared" si="48"/>
        <v>0</v>
      </c>
      <c r="BR14" s="548">
        <f t="shared" si="48"/>
        <v>0</v>
      </c>
      <c r="BS14" s="548">
        <f t="shared" si="48"/>
        <v>0</v>
      </c>
      <c r="BT14" s="548">
        <f t="shared" si="48"/>
        <v>0</v>
      </c>
      <c r="BU14" s="549"/>
      <c r="BV14" s="548">
        <f>+SUM(BV851:BV852)</f>
        <v>6.5068493150684928E-2</v>
      </c>
      <c r="BW14" s="548">
        <f>+SUM(BW851:BW852)</f>
        <v>3.1550337029789086E-2</v>
      </c>
      <c r="BX14" s="548">
        <f>+SUM(BX851:BX852)</f>
        <v>3.630602926101948E-2</v>
      </c>
      <c r="BY14" s="548">
        <f>+SUM(BY851:BY852)</f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53">
        <f t="shared" si="12"/>
        <v>0</v>
      </c>
      <c r="CE14" s="1354">
        <f t="shared" si="13"/>
        <v>0</v>
      </c>
      <c r="CF14" s="1355">
        <f t="shared" si="36"/>
        <v>0</v>
      </c>
      <c r="CG14" s="1355">
        <f t="shared" si="36"/>
        <v>0</v>
      </c>
      <c r="CH14" s="1355">
        <f t="shared" si="36"/>
        <v>0</v>
      </c>
      <c r="CI14" s="1355">
        <f t="shared" si="36"/>
        <v>0</v>
      </c>
      <c r="CJ14" s="1355">
        <f t="shared" si="36"/>
        <v>0</v>
      </c>
      <c r="CK14" s="1356">
        <f t="shared" si="36"/>
        <v>0</v>
      </c>
      <c r="CL14" s="1356">
        <f t="shared" si="36"/>
        <v>1.385518590998043E-2</v>
      </c>
      <c r="CM14" s="1356">
        <f t="shared" si="36"/>
        <v>1.9917373342030874E-2</v>
      </c>
      <c r="CN14" s="1355">
        <f t="shared" si="36"/>
        <v>2.6579691237225485E-2</v>
      </c>
      <c r="CO14" s="1355">
        <f t="shared" si="36"/>
        <v>3.5127201565557736E-2</v>
      </c>
      <c r="CP14" s="1355">
        <f t="shared" si="36"/>
        <v>3.5746901500326153E-2</v>
      </c>
      <c r="CQ14" s="1355">
        <f t="shared" si="36"/>
        <v>4.9168297455968693E-2</v>
      </c>
      <c r="CR14" s="1355">
        <f t="shared" si="36"/>
        <v>5.8219178082191778E-2</v>
      </c>
      <c r="CS14" s="1354">
        <f t="shared" si="36"/>
        <v>0.06</v>
      </c>
      <c r="CT14" s="1357">
        <f t="shared" si="14"/>
        <v>9.5759947814742327E-2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1.7286366601435094E-2</v>
      </c>
      <c r="DD14" s="544">
        <f t="shared" si="24"/>
        <v>1.7808219178082191E-2</v>
      </c>
      <c r="DE14" s="543">
        <f t="shared" si="25"/>
        <v>2.0743639921722113E-2</v>
      </c>
      <c r="DF14" s="543">
        <f t="shared" si="26"/>
        <v>2.136333985649054E-2</v>
      </c>
      <c r="DG14" s="543">
        <f t="shared" si="27"/>
        <v>2.9680365296803651E-2</v>
      </c>
      <c r="DH14" s="543">
        <f t="shared" si="28"/>
        <v>3.0039138943248531E-2</v>
      </c>
      <c r="DI14" s="543">
        <f t="shared" si="29"/>
        <v>3.0485788836082377E-2</v>
      </c>
      <c r="DJ14" s="542">
        <f t="shared" si="30"/>
        <v>4.0084148727984339E-2</v>
      </c>
      <c r="DK14" s="541">
        <f t="shared" si="31"/>
        <v>5.0065231572080891E-2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 t="shared" ref="B15:R15" si="49">SUM(B854:B858)</f>
        <v>0.47358121330724079</v>
      </c>
      <c r="C15" s="548">
        <f t="shared" si="49"/>
        <v>7.1037181996086107E-2</v>
      </c>
      <c r="D15" s="548">
        <f t="shared" si="49"/>
        <v>9.4716242661448138E-2</v>
      </c>
      <c r="E15" s="548">
        <f t="shared" si="49"/>
        <v>0.23679060665362034</v>
      </c>
      <c r="F15" s="548">
        <f t="shared" si="49"/>
        <v>0.35992172211350293</v>
      </c>
      <c r="G15" s="548">
        <f t="shared" si="49"/>
        <v>0.35518590998043054</v>
      </c>
      <c r="H15" s="548">
        <f t="shared" si="49"/>
        <v>0.30782778864970645</v>
      </c>
      <c r="I15" s="548">
        <f t="shared" si="49"/>
        <v>0.23679060665362034</v>
      </c>
      <c r="J15" s="548">
        <f t="shared" si="49"/>
        <v>0.31572080887149384</v>
      </c>
      <c r="K15" s="548">
        <f t="shared" si="49"/>
        <v>0</v>
      </c>
      <c r="L15" s="548">
        <f t="shared" si="49"/>
        <v>0</v>
      </c>
      <c r="M15" s="548">
        <f t="shared" si="49"/>
        <v>0</v>
      </c>
      <c r="N15" s="548">
        <f t="shared" si="49"/>
        <v>0</v>
      </c>
      <c r="O15" s="548">
        <f t="shared" si="49"/>
        <v>0</v>
      </c>
      <c r="P15" s="548">
        <f t="shared" si="49"/>
        <v>0</v>
      </c>
      <c r="Q15" s="548">
        <f t="shared" si="49"/>
        <v>0</v>
      </c>
      <c r="R15" s="548">
        <f t="shared" si="49"/>
        <v>0</v>
      </c>
      <c r="S15" s="549"/>
      <c r="T15" s="548">
        <f t="shared" ref="T15:AJ15" si="50">SUM(T854:T858)</f>
        <v>0.22731898238747553</v>
      </c>
      <c r="U15" s="548">
        <f t="shared" si="50"/>
        <v>0.55406634050880621</v>
      </c>
      <c r="V15" s="548">
        <f t="shared" si="50"/>
        <v>0.47358121330724079</v>
      </c>
      <c r="W15" s="548">
        <f t="shared" si="50"/>
        <v>0.14207436399217221</v>
      </c>
      <c r="X15" s="548">
        <f t="shared" si="50"/>
        <v>0.59197651663405093</v>
      </c>
      <c r="Y15" s="548">
        <f t="shared" si="50"/>
        <v>0.26046966731898241</v>
      </c>
      <c r="Z15" s="548">
        <f t="shared" si="50"/>
        <v>0.27061783617556612</v>
      </c>
      <c r="AA15" s="548">
        <f t="shared" si="50"/>
        <v>0.23679060665362037</v>
      </c>
      <c r="AB15" s="548">
        <f t="shared" si="50"/>
        <v>0.44200913242009138</v>
      </c>
      <c r="AC15" s="548">
        <f t="shared" si="50"/>
        <v>0</v>
      </c>
      <c r="AD15" s="548">
        <f t="shared" si="50"/>
        <v>0</v>
      </c>
      <c r="AE15" s="548">
        <f t="shared" si="50"/>
        <v>0</v>
      </c>
      <c r="AF15" s="548">
        <f t="shared" si="50"/>
        <v>0</v>
      </c>
      <c r="AG15" s="548">
        <f t="shared" si="50"/>
        <v>0</v>
      </c>
      <c r="AH15" s="548">
        <f t="shared" si="50"/>
        <v>0</v>
      </c>
      <c r="AI15" s="548">
        <f t="shared" si="50"/>
        <v>0</v>
      </c>
      <c r="AJ15" s="548">
        <f t="shared" si="50"/>
        <v>0</v>
      </c>
      <c r="AK15" s="549"/>
      <c r="AL15" s="548">
        <f t="shared" ref="AL15:BB15" si="51">SUM(AL854:AL858)</f>
        <v>0.18943248532289628</v>
      </c>
      <c r="AM15" s="548">
        <f t="shared" si="51"/>
        <v>0</v>
      </c>
      <c r="AN15" s="548">
        <f t="shared" si="51"/>
        <v>0</v>
      </c>
      <c r="AO15" s="548">
        <f t="shared" si="51"/>
        <v>0.15786040443574692</v>
      </c>
      <c r="AP15" s="548">
        <f t="shared" si="51"/>
        <v>0.15786040443574692</v>
      </c>
      <c r="AQ15" s="548">
        <f t="shared" si="51"/>
        <v>0</v>
      </c>
      <c r="AR15" s="548">
        <f t="shared" si="51"/>
        <v>0</v>
      </c>
      <c r="AS15" s="548">
        <f t="shared" si="51"/>
        <v>0</v>
      </c>
      <c r="AT15" s="548">
        <f t="shared" si="51"/>
        <v>0</v>
      </c>
      <c r="AU15" s="548">
        <f t="shared" si="51"/>
        <v>0</v>
      </c>
      <c r="AV15" s="548">
        <f t="shared" si="51"/>
        <v>0</v>
      </c>
      <c r="AW15" s="548">
        <f t="shared" si="51"/>
        <v>0</v>
      </c>
      <c r="AX15" s="548">
        <f t="shared" si="51"/>
        <v>0</v>
      </c>
      <c r="AY15" s="548">
        <f t="shared" si="51"/>
        <v>0</v>
      </c>
      <c r="AZ15" s="548">
        <f t="shared" si="51"/>
        <v>0</v>
      </c>
      <c r="BA15" s="548">
        <f t="shared" si="51"/>
        <v>0</v>
      </c>
      <c r="BB15" s="548">
        <f t="shared" si="51"/>
        <v>0</v>
      </c>
      <c r="BC15" s="549"/>
      <c r="BD15" s="548">
        <f t="shared" ref="BD15:BT15" si="52">SUM(BD854:BD858)</f>
        <v>0</v>
      </c>
      <c r="BE15" s="548">
        <f t="shared" si="52"/>
        <v>0</v>
      </c>
      <c r="BF15" s="548">
        <f t="shared" si="52"/>
        <v>0</v>
      </c>
      <c r="BG15" s="548">
        <f t="shared" si="52"/>
        <v>0</v>
      </c>
      <c r="BH15" s="548">
        <f t="shared" si="52"/>
        <v>0</v>
      </c>
      <c r="BI15" s="548">
        <f t="shared" si="52"/>
        <v>0</v>
      </c>
      <c r="BJ15" s="548">
        <f t="shared" si="52"/>
        <v>0</v>
      </c>
      <c r="BK15" s="548">
        <f t="shared" si="52"/>
        <v>0</v>
      </c>
      <c r="BL15" s="548">
        <f t="shared" si="52"/>
        <v>0</v>
      </c>
      <c r="BM15" s="548">
        <f t="shared" si="52"/>
        <v>0</v>
      </c>
      <c r="BN15" s="548">
        <f t="shared" si="52"/>
        <v>0</v>
      </c>
      <c r="BO15" s="548">
        <f t="shared" si="52"/>
        <v>0</v>
      </c>
      <c r="BP15" s="548">
        <f t="shared" si="52"/>
        <v>0</v>
      </c>
      <c r="BQ15" s="548">
        <f t="shared" si="52"/>
        <v>0</v>
      </c>
      <c r="BR15" s="548">
        <f t="shared" si="52"/>
        <v>0</v>
      </c>
      <c r="BS15" s="548">
        <f t="shared" si="52"/>
        <v>0</v>
      </c>
      <c r="BT15" s="548">
        <f t="shared" si="52"/>
        <v>0</v>
      </c>
      <c r="BU15" s="549"/>
      <c r="BV15" s="548">
        <f>SUM(BV854:BV858)</f>
        <v>0.35518590998043054</v>
      </c>
      <c r="BW15" s="548">
        <f>SUM(BW854:BW858)</f>
        <v>0.27625570776255709</v>
      </c>
      <c r="BX15" s="548">
        <f>SUM(BX854:BX858)</f>
        <v>0.13530891808778306</v>
      </c>
      <c r="BY15" s="548">
        <f>SUM(BY854:BY858)</f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6"/>
        <v>0</v>
      </c>
      <c r="CG15" s="1355">
        <f t="shared" si="36"/>
        <v>0</v>
      </c>
      <c r="CH15" s="1355">
        <f t="shared" si="36"/>
        <v>0</v>
      </c>
      <c r="CI15" s="1355">
        <f t="shared" si="36"/>
        <v>0</v>
      </c>
      <c r="CJ15" s="1355">
        <f t="shared" si="36"/>
        <v>0</v>
      </c>
      <c r="CK15" s="1356">
        <f t="shared" si="36"/>
        <v>0</v>
      </c>
      <c r="CL15" s="1356">
        <f t="shared" si="36"/>
        <v>7.1037181996086107E-2</v>
      </c>
      <c r="CM15" s="1356">
        <f t="shared" si="36"/>
        <v>9.4716242661448138E-2</v>
      </c>
      <c r="CN15" s="1355">
        <f t="shared" si="36"/>
        <v>0.23679060665362034</v>
      </c>
      <c r="CO15" s="1355">
        <f t="shared" si="36"/>
        <v>0.23679060665362034</v>
      </c>
      <c r="CP15" s="1355">
        <f t="shared" si="36"/>
        <v>0.30782778864970645</v>
      </c>
      <c r="CQ15" s="1355">
        <f t="shared" si="36"/>
        <v>0.31572080887149384</v>
      </c>
      <c r="CR15" s="1355">
        <f t="shared" si="36"/>
        <v>0.35518590998043054</v>
      </c>
      <c r="CS15" s="1354">
        <f t="shared" si="36"/>
        <v>0.35992172211350293</v>
      </c>
      <c r="CT15" s="1357">
        <f t="shared" si="14"/>
        <v>0.47358121330724079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0.14207436399217221</v>
      </c>
      <c r="DD15" s="544">
        <f t="shared" si="24"/>
        <v>0.22731898238747553</v>
      </c>
      <c r="DE15" s="543">
        <f t="shared" si="25"/>
        <v>0.23679060665362037</v>
      </c>
      <c r="DF15" s="543">
        <f t="shared" si="26"/>
        <v>0.26046966731898241</v>
      </c>
      <c r="DG15" s="543">
        <f t="shared" si="27"/>
        <v>0.27061783617556612</v>
      </c>
      <c r="DH15" s="543">
        <f t="shared" si="28"/>
        <v>0.44200913242009138</v>
      </c>
      <c r="DI15" s="543">
        <f t="shared" si="29"/>
        <v>0.47358121330724079</v>
      </c>
      <c r="DJ15" s="542">
        <f t="shared" si="30"/>
        <v>0.55406634050880621</v>
      </c>
      <c r="DK15" s="541">
        <f t="shared" si="31"/>
        <v>0.59197651663405093</v>
      </c>
      <c r="DL15" s="545">
        <f t="shared" ref="DL15:DL27" si="53">COUNT(B15:R15)</f>
        <v>17</v>
      </c>
      <c r="DM15" s="515">
        <f t="shared" ref="DM15:DM27" si="54">COUNT(T15:AJ15)</f>
        <v>17</v>
      </c>
      <c r="DN15" s="515">
        <f t="shared" ref="DN15:DN27" si="55">COUNT(AL15:BB15)</f>
        <v>17</v>
      </c>
      <c r="DO15" s="515">
        <f t="shared" ref="DO15:DO27" si="56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703</v>
      </c>
      <c r="B16" s="548">
        <f t="shared" ref="B16:R16" si="57">SUM(B859:B860)</f>
        <v>0</v>
      </c>
      <c r="C16" s="548">
        <f t="shared" si="57"/>
        <v>0</v>
      </c>
      <c r="D16" s="548">
        <f t="shared" si="57"/>
        <v>2.8414872798434444E-2</v>
      </c>
      <c r="E16" s="548">
        <f t="shared" si="57"/>
        <v>0</v>
      </c>
      <c r="F16" s="548">
        <f t="shared" si="57"/>
        <v>0</v>
      </c>
      <c r="G16" s="548">
        <f t="shared" si="57"/>
        <v>0</v>
      </c>
      <c r="H16" s="548">
        <f t="shared" si="57"/>
        <v>0</v>
      </c>
      <c r="I16" s="548">
        <f t="shared" si="57"/>
        <v>0</v>
      </c>
      <c r="J16" s="548">
        <f t="shared" si="57"/>
        <v>0</v>
      </c>
      <c r="K16" s="548">
        <f t="shared" si="57"/>
        <v>0</v>
      </c>
      <c r="L16" s="548">
        <f t="shared" si="57"/>
        <v>0</v>
      </c>
      <c r="M16" s="548">
        <f t="shared" si="57"/>
        <v>0</v>
      </c>
      <c r="N16" s="548">
        <f t="shared" si="57"/>
        <v>0</v>
      </c>
      <c r="O16" s="548">
        <f t="shared" si="57"/>
        <v>0</v>
      </c>
      <c r="P16" s="548">
        <f t="shared" si="57"/>
        <v>0</v>
      </c>
      <c r="Q16" s="548">
        <f t="shared" si="57"/>
        <v>0</v>
      </c>
      <c r="R16" s="548">
        <f t="shared" si="57"/>
        <v>0</v>
      </c>
      <c r="S16" s="549"/>
      <c r="T16" s="548">
        <f t="shared" ref="T16:AJ16" si="58">SUM(T859:T860)</f>
        <v>7.5772994129158514E-2</v>
      </c>
      <c r="U16" s="548">
        <f t="shared" si="58"/>
        <v>0</v>
      </c>
      <c r="V16" s="548">
        <f t="shared" si="58"/>
        <v>0</v>
      </c>
      <c r="W16" s="548">
        <f t="shared" si="58"/>
        <v>0</v>
      </c>
      <c r="X16" s="548">
        <f t="shared" si="58"/>
        <v>0</v>
      </c>
      <c r="Y16" s="548">
        <f t="shared" si="58"/>
        <v>0</v>
      </c>
      <c r="Z16" s="548">
        <f t="shared" si="58"/>
        <v>0.16237070170533965</v>
      </c>
      <c r="AA16" s="548">
        <f t="shared" si="58"/>
        <v>0</v>
      </c>
      <c r="AB16" s="548">
        <f t="shared" si="58"/>
        <v>0</v>
      </c>
      <c r="AC16" s="548">
        <f t="shared" si="58"/>
        <v>0</v>
      </c>
      <c r="AD16" s="548">
        <f t="shared" si="58"/>
        <v>0</v>
      </c>
      <c r="AE16" s="548">
        <f t="shared" si="58"/>
        <v>0</v>
      </c>
      <c r="AF16" s="548">
        <f t="shared" si="58"/>
        <v>0</v>
      </c>
      <c r="AG16" s="548">
        <f t="shared" si="58"/>
        <v>0</v>
      </c>
      <c r="AH16" s="548">
        <f t="shared" si="58"/>
        <v>0</v>
      </c>
      <c r="AI16" s="548">
        <f t="shared" si="58"/>
        <v>0</v>
      </c>
      <c r="AJ16" s="548">
        <f t="shared" si="58"/>
        <v>0</v>
      </c>
      <c r="AK16" s="549"/>
      <c r="AL16" s="548">
        <f t="shared" ref="AL16:BB16" si="59">SUM(AL859:AL860)</f>
        <v>0</v>
      </c>
      <c r="AM16" s="548">
        <f t="shared" si="59"/>
        <v>0</v>
      </c>
      <c r="AN16" s="548">
        <f t="shared" si="59"/>
        <v>0</v>
      </c>
      <c r="AO16" s="548">
        <f t="shared" si="59"/>
        <v>0</v>
      </c>
      <c r="AP16" s="548">
        <f t="shared" si="59"/>
        <v>0</v>
      </c>
      <c r="AQ16" s="548">
        <f t="shared" si="59"/>
        <v>0</v>
      </c>
      <c r="AR16" s="548">
        <f t="shared" si="59"/>
        <v>0</v>
      </c>
      <c r="AS16" s="548">
        <f t="shared" si="59"/>
        <v>0</v>
      </c>
      <c r="AT16" s="548">
        <f t="shared" si="59"/>
        <v>0</v>
      </c>
      <c r="AU16" s="548">
        <f t="shared" si="59"/>
        <v>0</v>
      </c>
      <c r="AV16" s="548">
        <f t="shared" si="59"/>
        <v>0</v>
      </c>
      <c r="AW16" s="548">
        <f t="shared" si="59"/>
        <v>0</v>
      </c>
      <c r="AX16" s="548">
        <f t="shared" si="59"/>
        <v>0</v>
      </c>
      <c r="AY16" s="548">
        <f t="shared" si="59"/>
        <v>0</v>
      </c>
      <c r="AZ16" s="548">
        <f t="shared" si="59"/>
        <v>0</v>
      </c>
      <c r="BA16" s="548">
        <f t="shared" si="59"/>
        <v>0</v>
      </c>
      <c r="BB16" s="548">
        <f t="shared" si="59"/>
        <v>0</v>
      </c>
      <c r="BC16" s="549"/>
      <c r="BD16" s="548">
        <f t="shared" ref="BD16:BT16" si="60">SUM(BD859:BD860)</f>
        <v>8.8796477495107634E-2</v>
      </c>
      <c r="BE16" s="548">
        <f t="shared" si="60"/>
        <v>0.10148168856583731</v>
      </c>
      <c r="BF16" s="548">
        <f t="shared" si="60"/>
        <v>8.8796477495107634E-2</v>
      </c>
      <c r="BG16" s="548">
        <f t="shared" si="60"/>
        <v>0</v>
      </c>
      <c r="BH16" s="548">
        <f t="shared" si="60"/>
        <v>0</v>
      </c>
      <c r="BI16" s="548">
        <f t="shared" si="60"/>
        <v>0</v>
      </c>
      <c r="BJ16" s="548">
        <f t="shared" si="60"/>
        <v>0</v>
      </c>
      <c r="BK16" s="548">
        <f t="shared" si="60"/>
        <v>0</v>
      </c>
      <c r="BL16" s="548">
        <f t="shared" si="60"/>
        <v>0</v>
      </c>
      <c r="BM16" s="548">
        <f t="shared" si="60"/>
        <v>0</v>
      </c>
      <c r="BN16" s="548">
        <f t="shared" si="60"/>
        <v>0</v>
      </c>
      <c r="BO16" s="548">
        <f t="shared" si="60"/>
        <v>0</v>
      </c>
      <c r="BP16" s="548">
        <f t="shared" si="60"/>
        <v>0</v>
      </c>
      <c r="BQ16" s="548">
        <f t="shared" si="60"/>
        <v>0</v>
      </c>
      <c r="BR16" s="548">
        <f t="shared" si="60"/>
        <v>0</v>
      </c>
      <c r="BS16" s="548">
        <f t="shared" si="60"/>
        <v>0</v>
      </c>
      <c r="BT16" s="548">
        <f t="shared" si="60"/>
        <v>0</v>
      </c>
      <c r="BU16" s="549"/>
      <c r="BV16" s="548">
        <f>SUM(BV859:BV860)</f>
        <v>0</v>
      </c>
      <c r="BW16" s="548">
        <f>SUM(BW859:BW860)</f>
        <v>0</v>
      </c>
      <c r="BX16" s="548">
        <f>SUM(BX859:BX860)</f>
        <v>0</v>
      </c>
      <c r="BY16" s="548">
        <f>SUM(BY859:BY860)</f>
        <v>5.9197651663405092E-2</v>
      </c>
      <c r="BZ16" s="536">
        <f t="shared" si="8"/>
        <v>0</v>
      </c>
      <c r="CA16" s="536">
        <f t="shared" si="9"/>
        <v>5.0515329419439014E-3</v>
      </c>
      <c r="CB16" s="536">
        <f t="shared" si="10"/>
        <v>0</v>
      </c>
      <c r="CC16" s="536">
        <f t="shared" si="11"/>
        <v>1.1839530332681019E-2</v>
      </c>
      <c r="CD16" s="1353">
        <f t="shared" si="12"/>
        <v>0</v>
      </c>
      <c r="CE16" s="1354">
        <f t="shared" si="13"/>
        <v>0</v>
      </c>
      <c r="CF16" s="1355">
        <f t="shared" si="36"/>
        <v>0</v>
      </c>
      <c r="CG16" s="1355">
        <f t="shared" si="36"/>
        <v>0</v>
      </c>
      <c r="CH16" s="1355">
        <f t="shared" si="36"/>
        <v>0</v>
      </c>
      <c r="CI16" s="1355">
        <f t="shared" si="36"/>
        <v>0</v>
      </c>
      <c r="CJ16" s="1355">
        <f t="shared" si="36"/>
        <v>0</v>
      </c>
      <c r="CK16" s="1356">
        <f t="shared" si="36"/>
        <v>0</v>
      </c>
      <c r="CL16" s="1356">
        <f t="shared" si="36"/>
        <v>0</v>
      </c>
      <c r="CM16" s="1356">
        <f t="shared" si="36"/>
        <v>0</v>
      </c>
      <c r="CN16" s="1355">
        <f t="shared" si="36"/>
        <v>0</v>
      </c>
      <c r="CO16" s="1355">
        <f t="shared" si="36"/>
        <v>0</v>
      </c>
      <c r="CP16" s="1355">
        <f t="shared" si="36"/>
        <v>0</v>
      </c>
      <c r="CQ16" s="1355">
        <f t="shared" si="36"/>
        <v>0</v>
      </c>
      <c r="CR16" s="1355">
        <f t="shared" si="36"/>
        <v>0</v>
      </c>
      <c r="CS16" s="1354">
        <f t="shared" si="36"/>
        <v>0</v>
      </c>
      <c r="CT16" s="1357">
        <f t="shared" si="14"/>
        <v>2.8414872798434444E-2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0</v>
      </c>
      <c r="DD16" s="544">
        <f t="shared" si="24"/>
        <v>0</v>
      </c>
      <c r="DE16" s="543">
        <f t="shared" si="25"/>
        <v>0</v>
      </c>
      <c r="DF16" s="543">
        <f t="shared" si="26"/>
        <v>0</v>
      </c>
      <c r="DG16" s="543">
        <f t="shared" si="27"/>
        <v>0</v>
      </c>
      <c r="DH16" s="543">
        <f t="shared" si="28"/>
        <v>0</v>
      </c>
      <c r="DI16" s="543">
        <f t="shared" si="29"/>
        <v>0</v>
      </c>
      <c r="DJ16" s="542">
        <f t="shared" si="30"/>
        <v>7.5772994129158514E-2</v>
      </c>
      <c r="DK16" s="541">
        <f t="shared" si="31"/>
        <v>0.16237070170533965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704</v>
      </c>
      <c r="B17" s="548">
        <f t="shared" ref="B17:R17" si="61">SUM(B861:B888)</f>
        <v>2.1682974559686888E-2</v>
      </c>
      <c r="C17" s="548">
        <f t="shared" si="61"/>
        <v>5.7729941291585138E-2</v>
      </c>
      <c r="D17" s="548">
        <f t="shared" si="61"/>
        <v>3.7338551859099803E-2</v>
      </c>
      <c r="E17" s="548">
        <f t="shared" si="61"/>
        <v>0.10744944553163731</v>
      </c>
      <c r="F17" s="548">
        <f t="shared" si="61"/>
        <v>6.007827788649707E-2</v>
      </c>
      <c r="G17" s="548">
        <f t="shared" si="61"/>
        <v>8.0821917808219179E-2</v>
      </c>
      <c r="H17" s="548">
        <f t="shared" si="61"/>
        <v>9.1242661448140916E-2</v>
      </c>
      <c r="I17" s="548">
        <f t="shared" si="61"/>
        <v>9.8450097847358128E-2</v>
      </c>
      <c r="J17" s="548">
        <f t="shared" si="61"/>
        <v>8.193085453359425E-2</v>
      </c>
      <c r="K17" s="548">
        <f t="shared" si="61"/>
        <v>0</v>
      </c>
      <c r="L17" s="548">
        <f t="shared" si="61"/>
        <v>0</v>
      </c>
      <c r="M17" s="548">
        <f t="shared" si="61"/>
        <v>0</v>
      </c>
      <c r="N17" s="548">
        <f t="shared" si="61"/>
        <v>0</v>
      </c>
      <c r="O17" s="548">
        <f t="shared" si="61"/>
        <v>0</v>
      </c>
      <c r="P17" s="548">
        <f t="shared" si="61"/>
        <v>0</v>
      </c>
      <c r="Q17" s="548">
        <f t="shared" si="61"/>
        <v>0</v>
      </c>
      <c r="R17" s="548">
        <f t="shared" si="61"/>
        <v>0</v>
      </c>
      <c r="S17" s="549"/>
      <c r="T17" s="548">
        <f t="shared" ref="T17:AJ17" si="62">SUM(T861:T888)</f>
        <v>0.13146771037181998</v>
      </c>
      <c r="U17" s="548">
        <f t="shared" si="62"/>
        <v>0.12977821265492498</v>
      </c>
      <c r="V17" s="548">
        <f t="shared" si="62"/>
        <v>0.15238964992389648</v>
      </c>
      <c r="W17" s="548">
        <f t="shared" si="62"/>
        <v>0.32950097847358123</v>
      </c>
      <c r="X17" s="548">
        <f t="shared" si="62"/>
        <v>0.18331376386170906</v>
      </c>
      <c r="Y17" s="548">
        <f t="shared" si="62"/>
        <v>0.21844585779517284</v>
      </c>
      <c r="Z17" s="548">
        <f t="shared" si="62"/>
        <v>0.10516634050880626</v>
      </c>
      <c r="AA17" s="548">
        <f t="shared" si="62"/>
        <v>0.22594852297083218</v>
      </c>
      <c r="AB17" s="548">
        <f t="shared" si="62"/>
        <v>0.1153903022396173</v>
      </c>
      <c r="AC17" s="548">
        <f t="shared" si="62"/>
        <v>0</v>
      </c>
      <c r="AD17" s="548">
        <f t="shared" si="62"/>
        <v>0</v>
      </c>
      <c r="AE17" s="548">
        <f t="shared" si="62"/>
        <v>0</v>
      </c>
      <c r="AF17" s="548">
        <f t="shared" si="62"/>
        <v>0</v>
      </c>
      <c r="AG17" s="548">
        <f t="shared" si="62"/>
        <v>0</v>
      </c>
      <c r="AH17" s="548">
        <f t="shared" si="62"/>
        <v>0</v>
      </c>
      <c r="AI17" s="548">
        <f t="shared" si="62"/>
        <v>0</v>
      </c>
      <c r="AJ17" s="548">
        <f t="shared" si="62"/>
        <v>0</v>
      </c>
      <c r="AK17" s="549"/>
      <c r="AL17" s="548">
        <f t="shared" ref="AL17:BB17" si="63">SUM(AL861:AL888)</f>
        <v>0.27509380300065228</v>
      </c>
      <c r="AM17" s="548">
        <f t="shared" si="63"/>
        <v>0.18863013698630135</v>
      </c>
      <c r="AN17" s="548">
        <f t="shared" si="63"/>
        <v>0.22907153729071539</v>
      </c>
      <c r="AO17" s="548">
        <f t="shared" si="63"/>
        <v>0.27066318764948899</v>
      </c>
      <c r="AP17" s="548">
        <f t="shared" si="63"/>
        <v>0.25831528593172426</v>
      </c>
      <c r="AQ17" s="548">
        <f t="shared" si="63"/>
        <v>0.32015916503587732</v>
      </c>
      <c r="AR17" s="548">
        <f t="shared" si="63"/>
        <v>0.43029354207436393</v>
      </c>
      <c r="AS17" s="548">
        <f t="shared" si="63"/>
        <v>0.21357338551859101</v>
      </c>
      <c r="AT17" s="548">
        <f t="shared" si="63"/>
        <v>0.41354624918460542</v>
      </c>
      <c r="AU17" s="548">
        <f t="shared" si="63"/>
        <v>0</v>
      </c>
      <c r="AV17" s="548">
        <f t="shared" si="63"/>
        <v>0</v>
      </c>
      <c r="AW17" s="548">
        <f t="shared" si="63"/>
        <v>0</v>
      </c>
      <c r="AX17" s="548">
        <f t="shared" si="63"/>
        <v>0</v>
      </c>
      <c r="AY17" s="548">
        <f t="shared" si="63"/>
        <v>0</v>
      </c>
      <c r="AZ17" s="548">
        <f t="shared" si="63"/>
        <v>0</v>
      </c>
      <c r="BA17" s="548">
        <f t="shared" si="63"/>
        <v>0</v>
      </c>
      <c r="BB17" s="548">
        <f t="shared" si="63"/>
        <v>0</v>
      </c>
      <c r="BC17" s="549"/>
      <c r="BD17" s="548">
        <f t="shared" ref="BD17:BT17" si="64">SUM(BD861:BD888)</f>
        <v>0.3473988910632746</v>
      </c>
      <c r="BE17" s="548">
        <f t="shared" si="64"/>
        <v>0.25005870841487282</v>
      </c>
      <c r="BF17" s="548">
        <f t="shared" si="64"/>
        <v>0.28131930854533593</v>
      </c>
      <c r="BG17" s="548">
        <f t="shared" si="64"/>
        <v>0.25169928245270712</v>
      </c>
      <c r="BH17" s="548">
        <f t="shared" si="64"/>
        <v>0.28447097195042403</v>
      </c>
      <c r="BI17" s="548">
        <f t="shared" si="64"/>
        <v>0.21731506849315069</v>
      </c>
      <c r="BJ17" s="548">
        <f t="shared" si="64"/>
        <v>0.39389758643183304</v>
      </c>
      <c r="BK17" s="548">
        <f t="shared" si="64"/>
        <v>0.33856490541422052</v>
      </c>
      <c r="BL17" s="548">
        <f t="shared" si="64"/>
        <v>0.27950097847358124</v>
      </c>
      <c r="BM17" s="548">
        <f t="shared" si="64"/>
        <v>0</v>
      </c>
      <c r="BN17" s="548">
        <f t="shared" si="64"/>
        <v>0</v>
      </c>
      <c r="BO17" s="548">
        <f t="shared" si="64"/>
        <v>0</v>
      </c>
      <c r="BP17" s="548">
        <f t="shared" si="64"/>
        <v>0</v>
      </c>
      <c r="BQ17" s="548">
        <f t="shared" si="64"/>
        <v>0</v>
      </c>
      <c r="BR17" s="548">
        <f t="shared" si="64"/>
        <v>0</v>
      </c>
      <c r="BS17" s="548">
        <f t="shared" si="64"/>
        <v>0</v>
      </c>
      <c r="BT17" s="548">
        <f t="shared" si="64"/>
        <v>0</v>
      </c>
      <c r="BU17" s="549"/>
      <c r="BV17" s="548">
        <f>SUM(BV861:BV888)</f>
        <v>9.9938030006523154E-2</v>
      </c>
      <c r="BW17" s="548">
        <f>SUM(BW861:BW888)</f>
        <v>0.185146771037182</v>
      </c>
      <c r="BX17" s="548">
        <f>SUM(BX861:BX888)</f>
        <v>0.27094026651756598</v>
      </c>
      <c r="BY17" s="548">
        <f>SUM(BY861:BY888)</f>
        <v>0.33991682974559689</v>
      </c>
      <c r="BZ17" s="536">
        <f t="shared" ref="BZ17:BZ27" si="65">IF(DL17&lt;3,"",(SUM(B17:R17)-MIN(B17:R17)-MAX(B17:R17))/(DL17-2))</f>
        <v>3.528501848227876E-2</v>
      </c>
      <c r="CA17" s="536">
        <f t="shared" ref="CA17:CA27" si="66">IF(DM17&lt;3,"",(SUM(T17:AJ17)-MIN(T17:AJ17)-MAX(T17:AJ17))/(DM17-2))</f>
        <v>8.4126690688451952E-2</v>
      </c>
      <c r="CB17" s="536">
        <f t="shared" ref="CB17:CB27" si="67">IF(DN17&lt;3,"",(SUM(AL17:BB17)-MIN(AL17:BB17)-MAX(AL17:BB17))/(DN17-2))</f>
        <v>0.14460351670653041</v>
      </c>
      <c r="CC17" s="536">
        <f t="shared" ref="CC17:CC27" si="68">IF(DO17&lt;3,"",(SUM(BD17:BT17)-MIN(BD17:BT17)-MAX(BD17:BT17))/(DO17-2))</f>
        <v>0.15002187432050446</v>
      </c>
      <c r="CD17" s="1353">
        <f t="shared" si="12"/>
        <v>0</v>
      </c>
      <c r="CE17" s="1354">
        <f t="shared" si="13"/>
        <v>0</v>
      </c>
      <c r="CF17" s="1355">
        <f t="shared" si="36"/>
        <v>0</v>
      </c>
      <c r="CG17" s="1355">
        <f t="shared" si="36"/>
        <v>0</v>
      </c>
      <c r="CH17" s="1355">
        <f t="shared" si="36"/>
        <v>0</v>
      </c>
      <c r="CI17" s="1355">
        <f t="shared" si="36"/>
        <v>0</v>
      </c>
      <c r="CJ17" s="1355">
        <f t="shared" si="36"/>
        <v>0</v>
      </c>
      <c r="CK17" s="1356">
        <f t="shared" si="36"/>
        <v>0</v>
      </c>
      <c r="CL17" s="1356">
        <f t="shared" si="36"/>
        <v>2.1682974559686888E-2</v>
      </c>
      <c r="CM17" s="1356">
        <f t="shared" si="36"/>
        <v>3.7338551859099803E-2</v>
      </c>
      <c r="CN17" s="1355">
        <f t="shared" si="36"/>
        <v>5.7729941291585138E-2</v>
      </c>
      <c r="CO17" s="1355">
        <f t="shared" si="36"/>
        <v>6.007827788649707E-2</v>
      </c>
      <c r="CP17" s="1355">
        <f t="shared" si="36"/>
        <v>8.0821917808219179E-2</v>
      </c>
      <c r="CQ17" s="1355">
        <f t="shared" si="36"/>
        <v>8.193085453359425E-2</v>
      </c>
      <c r="CR17" s="1355">
        <f t="shared" si="36"/>
        <v>9.1242661448140916E-2</v>
      </c>
      <c r="CS17" s="1354">
        <f t="shared" si="36"/>
        <v>9.8450097847358128E-2</v>
      </c>
      <c r="CT17" s="1357">
        <f t="shared" si="14"/>
        <v>0.10744944553163731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0.10516634050880626</v>
      </c>
      <c r="DD17" s="544">
        <f t="shared" si="24"/>
        <v>0.1153903022396173</v>
      </c>
      <c r="DE17" s="543">
        <f t="shared" si="25"/>
        <v>0.12977821265492498</v>
      </c>
      <c r="DF17" s="543">
        <f t="shared" si="26"/>
        <v>0.13146771037181998</v>
      </c>
      <c r="DG17" s="543">
        <f t="shared" si="27"/>
        <v>0.15238964992389648</v>
      </c>
      <c r="DH17" s="543">
        <f t="shared" si="28"/>
        <v>0.18331376386170906</v>
      </c>
      <c r="DI17" s="543">
        <f t="shared" si="29"/>
        <v>0.21844585779517284</v>
      </c>
      <c r="DJ17" s="542">
        <f t="shared" si="30"/>
        <v>0.22594852297083218</v>
      </c>
      <c r="DK17" s="541">
        <f t="shared" si="31"/>
        <v>0.32950097847358123</v>
      </c>
      <c r="DL17" s="545">
        <f t="shared" si="53"/>
        <v>17</v>
      </c>
      <c r="DM17" s="515">
        <f t="shared" si="54"/>
        <v>17</v>
      </c>
      <c r="DN17" s="515">
        <f t="shared" si="55"/>
        <v>17</v>
      </c>
      <c r="DO17" s="515">
        <f t="shared" si="56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 t="shared" ref="B18:R18" si="69">SUM(B889:B895)</f>
        <v>0</v>
      </c>
      <c r="C18" s="548">
        <f t="shared" si="69"/>
        <v>0</v>
      </c>
      <c r="D18" s="548">
        <f t="shared" si="69"/>
        <v>0</v>
      </c>
      <c r="E18" s="548">
        <f t="shared" si="69"/>
        <v>0</v>
      </c>
      <c r="F18" s="548">
        <f t="shared" si="69"/>
        <v>0</v>
      </c>
      <c r="G18" s="548">
        <f t="shared" si="69"/>
        <v>0</v>
      </c>
      <c r="H18" s="548">
        <f t="shared" si="69"/>
        <v>0</v>
      </c>
      <c r="I18" s="548">
        <f t="shared" si="69"/>
        <v>0</v>
      </c>
      <c r="J18" s="548">
        <f t="shared" si="69"/>
        <v>0</v>
      </c>
      <c r="K18" s="548">
        <f t="shared" si="69"/>
        <v>0</v>
      </c>
      <c r="L18" s="548">
        <f t="shared" si="69"/>
        <v>0</v>
      </c>
      <c r="M18" s="548">
        <f t="shared" si="69"/>
        <v>0</v>
      </c>
      <c r="N18" s="548">
        <f t="shared" si="69"/>
        <v>0</v>
      </c>
      <c r="O18" s="548">
        <f t="shared" si="69"/>
        <v>0</v>
      </c>
      <c r="P18" s="548">
        <f t="shared" si="69"/>
        <v>0</v>
      </c>
      <c r="Q18" s="548">
        <f t="shared" si="69"/>
        <v>0</v>
      </c>
      <c r="R18" s="548">
        <f t="shared" si="69"/>
        <v>0</v>
      </c>
      <c r="S18" s="549"/>
      <c r="T18" s="548">
        <f t="shared" ref="T18:AJ18" si="70">SUM(T889:T895)</f>
        <v>0</v>
      </c>
      <c r="U18" s="548">
        <f t="shared" si="70"/>
        <v>0</v>
      </c>
      <c r="V18" s="548">
        <f t="shared" si="70"/>
        <v>0</v>
      </c>
      <c r="W18" s="548">
        <f t="shared" si="70"/>
        <v>0</v>
      </c>
      <c r="X18" s="548">
        <f t="shared" si="70"/>
        <v>0</v>
      </c>
      <c r="Y18" s="548">
        <f t="shared" si="70"/>
        <v>0</v>
      </c>
      <c r="Z18" s="548">
        <f t="shared" si="70"/>
        <v>0</v>
      </c>
      <c r="AA18" s="548">
        <f t="shared" si="70"/>
        <v>0</v>
      </c>
      <c r="AB18" s="548">
        <f t="shared" si="70"/>
        <v>0</v>
      </c>
      <c r="AC18" s="548">
        <f t="shared" si="70"/>
        <v>0</v>
      </c>
      <c r="AD18" s="548">
        <f t="shared" si="70"/>
        <v>0</v>
      </c>
      <c r="AE18" s="548">
        <f t="shared" si="70"/>
        <v>0</v>
      </c>
      <c r="AF18" s="548">
        <f t="shared" si="70"/>
        <v>0</v>
      </c>
      <c r="AG18" s="548">
        <f t="shared" si="70"/>
        <v>0</v>
      </c>
      <c r="AH18" s="548">
        <f t="shared" si="70"/>
        <v>0</v>
      </c>
      <c r="AI18" s="548">
        <f t="shared" si="70"/>
        <v>0</v>
      </c>
      <c r="AJ18" s="548">
        <f t="shared" si="70"/>
        <v>0</v>
      </c>
      <c r="AK18" s="549"/>
      <c r="AL18" s="548">
        <f t="shared" ref="AL18:BB18" si="71">SUM(AL889:AL895)</f>
        <v>0</v>
      </c>
      <c r="AM18" s="548">
        <f t="shared" si="71"/>
        <v>0</v>
      </c>
      <c r="AN18" s="548">
        <f t="shared" si="71"/>
        <v>0</v>
      </c>
      <c r="AO18" s="548">
        <f t="shared" si="71"/>
        <v>0</v>
      </c>
      <c r="AP18" s="548">
        <f t="shared" si="71"/>
        <v>0</v>
      </c>
      <c r="AQ18" s="548">
        <f t="shared" si="71"/>
        <v>0</v>
      </c>
      <c r="AR18" s="548">
        <f t="shared" si="71"/>
        <v>0</v>
      </c>
      <c r="AS18" s="548">
        <f t="shared" si="71"/>
        <v>0</v>
      </c>
      <c r="AT18" s="548">
        <f t="shared" si="71"/>
        <v>0</v>
      </c>
      <c r="AU18" s="548">
        <f t="shared" si="71"/>
        <v>0</v>
      </c>
      <c r="AV18" s="548">
        <f t="shared" si="71"/>
        <v>0</v>
      </c>
      <c r="AW18" s="548">
        <f t="shared" si="71"/>
        <v>0</v>
      </c>
      <c r="AX18" s="548">
        <f t="shared" si="71"/>
        <v>0</v>
      </c>
      <c r="AY18" s="548">
        <f t="shared" si="71"/>
        <v>0</v>
      </c>
      <c r="AZ18" s="548">
        <f t="shared" si="71"/>
        <v>0</v>
      </c>
      <c r="BA18" s="548">
        <f t="shared" si="71"/>
        <v>0</v>
      </c>
      <c r="BB18" s="548">
        <f t="shared" si="71"/>
        <v>0</v>
      </c>
      <c r="BC18" s="549"/>
      <c r="BD18" s="548">
        <f t="shared" ref="BD18:BT18" si="72">SUM(BD889:BD895)</f>
        <v>0</v>
      </c>
      <c r="BE18" s="548">
        <f t="shared" si="72"/>
        <v>0</v>
      </c>
      <c r="BF18" s="548">
        <f t="shared" si="72"/>
        <v>0</v>
      </c>
      <c r="BG18" s="548">
        <f t="shared" si="72"/>
        <v>0</v>
      </c>
      <c r="BH18" s="548">
        <f t="shared" si="72"/>
        <v>0</v>
      </c>
      <c r="BI18" s="548">
        <f t="shared" si="72"/>
        <v>0</v>
      </c>
      <c r="BJ18" s="548">
        <f t="shared" si="72"/>
        <v>0</v>
      </c>
      <c r="BK18" s="548">
        <f t="shared" si="72"/>
        <v>0</v>
      </c>
      <c r="BL18" s="548">
        <f t="shared" si="72"/>
        <v>0</v>
      </c>
      <c r="BM18" s="548">
        <f t="shared" si="72"/>
        <v>0</v>
      </c>
      <c r="BN18" s="548">
        <f t="shared" si="72"/>
        <v>0</v>
      </c>
      <c r="BO18" s="548">
        <f t="shared" si="72"/>
        <v>0</v>
      </c>
      <c r="BP18" s="548">
        <f t="shared" si="72"/>
        <v>0</v>
      </c>
      <c r="BQ18" s="548">
        <f t="shared" si="72"/>
        <v>0</v>
      </c>
      <c r="BR18" s="548">
        <f t="shared" si="72"/>
        <v>0</v>
      </c>
      <c r="BS18" s="548">
        <f t="shared" si="72"/>
        <v>0</v>
      </c>
      <c r="BT18" s="548">
        <f t="shared" si="72"/>
        <v>0</v>
      </c>
      <c r="BU18" s="549"/>
      <c r="BV18" s="548">
        <f>SUM(BV889:BV895)</f>
        <v>0</v>
      </c>
      <c r="BW18" s="548">
        <f>SUM(BW889:BW895)</f>
        <v>0</v>
      </c>
      <c r="BX18" s="548">
        <f>SUM(BX889:BX895)</f>
        <v>0</v>
      </c>
      <c r="BY18" s="548">
        <f>SUM(BY889:BY895)</f>
        <v>0</v>
      </c>
      <c r="BZ18" s="536">
        <f t="shared" si="65"/>
        <v>0</v>
      </c>
      <c r="CA18" s="536">
        <f t="shared" si="66"/>
        <v>0</v>
      </c>
      <c r="CB18" s="536">
        <f t="shared" si="67"/>
        <v>0</v>
      </c>
      <c r="CC18" s="536">
        <f t="shared" si="68"/>
        <v>0</v>
      </c>
      <c r="CD18" s="1353">
        <f t="shared" si="12"/>
        <v>0</v>
      </c>
      <c r="CE18" s="1354">
        <f t="shared" si="13"/>
        <v>0</v>
      </c>
      <c r="CF18" s="1355">
        <f t="shared" si="36"/>
        <v>0</v>
      </c>
      <c r="CG18" s="1355">
        <f t="shared" si="36"/>
        <v>0</v>
      </c>
      <c r="CH18" s="1355">
        <f t="shared" si="36"/>
        <v>0</v>
      </c>
      <c r="CI18" s="1355">
        <f t="shared" si="36"/>
        <v>0</v>
      </c>
      <c r="CJ18" s="1355">
        <f t="shared" si="36"/>
        <v>0</v>
      </c>
      <c r="CK18" s="1356">
        <f t="shared" si="36"/>
        <v>0</v>
      </c>
      <c r="CL18" s="1356">
        <f t="shared" si="36"/>
        <v>0</v>
      </c>
      <c r="CM18" s="1356">
        <f t="shared" si="36"/>
        <v>0</v>
      </c>
      <c r="CN18" s="1355">
        <f t="shared" si="36"/>
        <v>0</v>
      </c>
      <c r="CO18" s="1355">
        <f t="shared" si="36"/>
        <v>0</v>
      </c>
      <c r="CP18" s="1355">
        <f t="shared" si="36"/>
        <v>0</v>
      </c>
      <c r="CQ18" s="1355">
        <f t="shared" si="36"/>
        <v>0</v>
      </c>
      <c r="CR18" s="1355">
        <f t="shared" si="36"/>
        <v>0</v>
      </c>
      <c r="CS18" s="1354">
        <f t="shared" si="36"/>
        <v>0</v>
      </c>
      <c r="CT18" s="1357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3"/>
        <v>17</v>
      </c>
      <c r="DM18" s="515">
        <f t="shared" si="54"/>
        <v>17</v>
      </c>
      <c r="DN18" s="515">
        <f t="shared" si="55"/>
        <v>17</v>
      </c>
      <c r="DO18" s="515">
        <f t="shared" si="56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SUM(B896:B899)</f>
        <v>0</v>
      </c>
      <c r="C19" s="548">
        <f t="shared" ref="C19:R19" si="73">SUM(C896:C899)</f>
        <v>0</v>
      </c>
      <c r="D19" s="548">
        <f t="shared" si="73"/>
        <v>0</v>
      </c>
      <c r="E19" s="548">
        <f t="shared" si="73"/>
        <v>0</v>
      </c>
      <c r="F19" s="548">
        <f t="shared" si="73"/>
        <v>0</v>
      </c>
      <c r="G19" s="548">
        <f t="shared" si="73"/>
        <v>0</v>
      </c>
      <c r="H19" s="548">
        <f t="shared" si="73"/>
        <v>0</v>
      </c>
      <c r="I19" s="548">
        <f t="shared" si="73"/>
        <v>0</v>
      </c>
      <c r="J19" s="548">
        <f t="shared" si="73"/>
        <v>0</v>
      </c>
      <c r="K19" s="548">
        <f t="shared" si="73"/>
        <v>0</v>
      </c>
      <c r="L19" s="548">
        <f t="shared" si="73"/>
        <v>0</v>
      </c>
      <c r="M19" s="548">
        <f t="shared" si="73"/>
        <v>0</v>
      </c>
      <c r="N19" s="548">
        <f t="shared" si="73"/>
        <v>0</v>
      </c>
      <c r="O19" s="548">
        <f t="shared" si="73"/>
        <v>0</v>
      </c>
      <c r="P19" s="548">
        <f t="shared" si="73"/>
        <v>0</v>
      </c>
      <c r="Q19" s="548">
        <f t="shared" si="73"/>
        <v>0</v>
      </c>
      <c r="R19" s="548">
        <f t="shared" si="73"/>
        <v>0</v>
      </c>
      <c r="S19" s="549"/>
      <c r="T19" s="548">
        <f>SUM(T896:T899)</f>
        <v>0</v>
      </c>
      <c r="U19" s="548">
        <f t="shared" ref="U19:AJ19" si="74">SUM(U896:U899)</f>
        <v>0</v>
      </c>
      <c r="V19" s="548">
        <f t="shared" si="74"/>
        <v>0</v>
      </c>
      <c r="W19" s="548">
        <f t="shared" si="74"/>
        <v>0</v>
      </c>
      <c r="X19" s="548">
        <f t="shared" si="74"/>
        <v>0</v>
      </c>
      <c r="Y19" s="548">
        <f t="shared" si="74"/>
        <v>0</v>
      </c>
      <c r="Z19" s="548">
        <f t="shared" si="74"/>
        <v>0</v>
      </c>
      <c r="AA19" s="548">
        <f t="shared" si="74"/>
        <v>0</v>
      </c>
      <c r="AB19" s="548">
        <f t="shared" si="74"/>
        <v>0</v>
      </c>
      <c r="AC19" s="548">
        <f t="shared" si="74"/>
        <v>0</v>
      </c>
      <c r="AD19" s="548">
        <f t="shared" si="74"/>
        <v>0</v>
      </c>
      <c r="AE19" s="548">
        <f t="shared" si="74"/>
        <v>0</v>
      </c>
      <c r="AF19" s="548">
        <f t="shared" si="74"/>
        <v>0</v>
      </c>
      <c r="AG19" s="548">
        <f t="shared" si="74"/>
        <v>0</v>
      </c>
      <c r="AH19" s="548">
        <f t="shared" si="74"/>
        <v>0</v>
      </c>
      <c r="AI19" s="548">
        <f t="shared" si="74"/>
        <v>0</v>
      </c>
      <c r="AJ19" s="548">
        <f t="shared" si="74"/>
        <v>0</v>
      </c>
      <c r="AK19" s="549"/>
      <c r="AL19" s="548">
        <f>SUM(AL896:AL899)</f>
        <v>0</v>
      </c>
      <c r="AM19" s="548">
        <f t="shared" ref="AM19:BB19" si="75">SUM(AM896:AM899)</f>
        <v>0</v>
      </c>
      <c r="AN19" s="548">
        <f t="shared" si="75"/>
        <v>0</v>
      </c>
      <c r="AO19" s="548">
        <f t="shared" si="75"/>
        <v>0</v>
      </c>
      <c r="AP19" s="548">
        <f t="shared" si="75"/>
        <v>0</v>
      </c>
      <c r="AQ19" s="548">
        <f t="shared" si="75"/>
        <v>0</v>
      </c>
      <c r="AR19" s="548">
        <f t="shared" si="75"/>
        <v>0</v>
      </c>
      <c r="AS19" s="548">
        <f t="shared" si="75"/>
        <v>0</v>
      </c>
      <c r="AT19" s="548">
        <f t="shared" si="75"/>
        <v>0</v>
      </c>
      <c r="AU19" s="548">
        <f t="shared" si="75"/>
        <v>0</v>
      </c>
      <c r="AV19" s="548">
        <f t="shared" si="75"/>
        <v>0</v>
      </c>
      <c r="AW19" s="548">
        <f t="shared" si="75"/>
        <v>0</v>
      </c>
      <c r="AX19" s="548">
        <f t="shared" si="75"/>
        <v>0</v>
      </c>
      <c r="AY19" s="548">
        <f t="shared" si="75"/>
        <v>0</v>
      </c>
      <c r="AZ19" s="548">
        <f t="shared" si="75"/>
        <v>0</v>
      </c>
      <c r="BA19" s="548">
        <f t="shared" si="75"/>
        <v>0</v>
      </c>
      <c r="BB19" s="548">
        <f t="shared" si="75"/>
        <v>0</v>
      </c>
      <c r="BC19" s="549"/>
      <c r="BD19" s="548">
        <f>SUM(BD896:BD899)</f>
        <v>0</v>
      </c>
      <c r="BE19" s="548">
        <f t="shared" ref="BE19:BY19" si="76">SUM(BE896:BE899)</f>
        <v>0</v>
      </c>
      <c r="BF19" s="548">
        <f t="shared" si="76"/>
        <v>0</v>
      </c>
      <c r="BG19" s="548">
        <f t="shared" si="76"/>
        <v>0</v>
      </c>
      <c r="BH19" s="548">
        <f t="shared" si="76"/>
        <v>0</v>
      </c>
      <c r="BI19" s="548">
        <f t="shared" si="76"/>
        <v>0</v>
      </c>
      <c r="BJ19" s="548">
        <f t="shared" si="76"/>
        <v>0</v>
      </c>
      <c r="BK19" s="548">
        <f t="shared" si="76"/>
        <v>0</v>
      </c>
      <c r="BL19" s="548">
        <f t="shared" si="76"/>
        <v>0</v>
      </c>
      <c r="BM19" s="548">
        <f t="shared" si="76"/>
        <v>0</v>
      </c>
      <c r="BN19" s="548">
        <f t="shared" si="76"/>
        <v>0</v>
      </c>
      <c r="BO19" s="548">
        <f t="shared" si="76"/>
        <v>0</v>
      </c>
      <c r="BP19" s="548">
        <f t="shared" si="76"/>
        <v>0</v>
      </c>
      <c r="BQ19" s="548">
        <f t="shared" si="76"/>
        <v>0</v>
      </c>
      <c r="BR19" s="548">
        <f t="shared" si="76"/>
        <v>0</v>
      </c>
      <c r="BS19" s="548">
        <f t="shared" si="76"/>
        <v>0</v>
      </c>
      <c r="BT19" s="548">
        <f t="shared" si="76"/>
        <v>0</v>
      </c>
      <c r="BU19" s="549"/>
      <c r="BV19" s="548">
        <f t="shared" si="76"/>
        <v>0</v>
      </c>
      <c r="BW19" s="548">
        <f t="shared" si="76"/>
        <v>0</v>
      </c>
      <c r="BX19" s="548">
        <f t="shared" si="76"/>
        <v>0</v>
      </c>
      <c r="BY19" s="548">
        <f t="shared" si="76"/>
        <v>0</v>
      </c>
      <c r="BZ19" s="536">
        <f t="shared" si="65"/>
        <v>0</v>
      </c>
      <c r="CA19" s="536">
        <f t="shared" si="66"/>
        <v>0</v>
      </c>
      <c r="CB19" s="536">
        <f t="shared" si="67"/>
        <v>0</v>
      </c>
      <c r="CC19" s="536">
        <f t="shared" si="68"/>
        <v>0</v>
      </c>
      <c r="CD19" s="1353">
        <f t="shared" si="12"/>
        <v>0</v>
      </c>
      <c r="CE19" s="1354">
        <f t="shared" si="13"/>
        <v>0</v>
      </c>
      <c r="CF19" s="1355">
        <f t="shared" si="36"/>
        <v>0</v>
      </c>
      <c r="CG19" s="1355">
        <f t="shared" si="36"/>
        <v>0</v>
      </c>
      <c r="CH19" s="1355">
        <f t="shared" si="36"/>
        <v>0</v>
      </c>
      <c r="CI19" s="1355">
        <f t="shared" si="36"/>
        <v>0</v>
      </c>
      <c r="CJ19" s="1355">
        <f t="shared" si="36"/>
        <v>0</v>
      </c>
      <c r="CK19" s="1356">
        <f t="shared" si="36"/>
        <v>0</v>
      </c>
      <c r="CL19" s="1356">
        <f t="shared" si="36"/>
        <v>0</v>
      </c>
      <c r="CM19" s="1356">
        <f t="shared" si="36"/>
        <v>0</v>
      </c>
      <c r="CN19" s="1355">
        <f t="shared" si="36"/>
        <v>0</v>
      </c>
      <c r="CO19" s="1355">
        <f t="shared" si="36"/>
        <v>0</v>
      </c>
      <c r="CP19" s="1355">
        <f t="shared" si="36"/>
        <v>0</v>
      </c>
      <c r="CQ19" s="1355">
        <f t="shared" si="36"/>
        <v>0</v>
      </c>
      <c r="CR19" s="1355">
        <f t="shared" si="36"/>
        <v>0</v>
      </c>
      <c r="CS19" s="1354">
        <f t="shared" si="36"/>
        <v>0</v>
      </c>
      <c r="CT19" s="1357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3"/>
        <v>17</v>
      </c>
      <c r="DM19" s="515">
        <f t="shared" si="54"/>
        <v>17</v>
      </c>
      <c r="DN19" s="515">
        <f t="shared" si="55"/>
        <v>17</v>
      </c>
      <c r="DO19" s="515">
        <f t="shared" si="56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77">SUM(B21:B30)</f>
        <v>3307</v>
      </c>
      <c r="C20" s="550">
        <f t="shared" si="77"/>
        <v>2079.9899999999998</v>
      </c>
      <c r="D20" s="550">
        <f t="shared" si="77"/>
        <v>1310</v>
      </c>
      <c r="E20" s="550">
        <f t="shared" si="77"/>
        <v>1819.9549999999999</v>
      </c>
      <c r="F20" s="550">
        <f t="shared" si="77"/>
        <v>2006.71</v>
      </c>
      <c r="G20" s="550">
        <f t="shared" si="77"/>
        <v>2518.444</v>
      </c>
      <c r="H20" s="550">
        <f t="shared" si="77"/>
        <v>2261</v>
      </c>
      <c r="I20" s="550">
        <f t="shared" si="77"/>
        <v>3319.9549999999999</v>
      </c>
      <c r="J20" s="550">
        <f t="shared" si="77"/>
        <v>2856.835</v>
      </c>
      <c r="K20" s="550">
        <f t="shared" si="77"/>
        <v>0</v>
      </c>
      <c r="L20" s="550">
        <f t="shared" si="77"/>
        <v>0</v>
      </c>
      <c r="M20" s="550">
        <f t="shared" si="77"/>
        <v>0</v>
      </c>
      <c r="N20" s="550">
        <f t="shared" si="77"/>
        <v>0</v>
      </c>
      <c r="O20" s="550">
        <f t="shared" si="77"/>
        <v>0</v>
      </c>
      <c r="P20" s="550">
        <f t="shared" si="77"/>
        <v>0</v>
      </c>
      <c r="Q20" s="550">
        <f t="shared" si="77"/>
        <v>0</v>
      </c>
      <c r="R20" s="550">
        <f t="shared" si="77"/>
        <v>0</v>
      </c>
      <c r="S20" s="551"/>
      <c r="T20" s="550">
        <f t="shared" ref="T20:AJ20" si="78">SUM(T21:T30)</f>
        <v>6039.96</v>
      </c>
      <c r="U20" s="550">
        <f t="shared" si="78"/>
        <v>4444</v>
      </c>
      <c r="V20" s="550">
        <f t="shared" si="78"/>
        <v>4590.5</v>
      </c>
      <c r="W20" s="550">
        <f t="shared" si="78"/>
        <v>4359.8999999999996</v>
      </c>
      <c r="X20" s="550">
        <f t="shared" si="78"/>
        <v>5971.3</v>
      </c>
      <c r="Y20" s="550">
        <f t="shared" si="78"/>
        <v>6329.1998999999996</v>
      </c>
      <c r="Z20" s="550">
        <f t="shared" si="78"/>
        <v>3226.1</v>
      </c>
      <c r="AA20" s="550">
        <f t="shared" si="78"/>
        <v>5446.5</v>
      </c>
      <c r="AB20" s="550">
        <f t="shared" si="78"/>
        <v>3572</v>
      </c>
      <c r="AC20" s="550">
        <f t="shared" si="78"/>
        <v>0</v>
      </c>
      <c r="AD20" s="550">
        <f t="shared" si="78"/>
        <v>0</v>
      </c>
      <c r="AE20" s="550">
        <f t="shared" si="78"/>
        <v>0</v>
      </c>
      <c r="AF20" s="550">
        <f t="shared" si="78"/>
        <v>0</v>
      </c>
      <c r="AG20" s="550">
        <f t="shared" si="78"/>
        <v>0</v>
      </c>
      <c r="AH20" s="550">
        <f t="shared" si="78"/>
        <v>0</v>
      </c>
      <c r="AI20" s="550">
        <f t="shared" si="78"/>
        <v>0</v>
      </c>
      <c r="AJ20" s="550">
        <f t="shared" si="78"/>
        <v>0</v>
      </c>
      <c r="AK20" s="551"/>
      <c r="AL20" s="550">
        <f t="shared" ref="AL20:BB20" si="79">SUM(AL21:AL30)</f>
        <v>16025</v>
      </c>
      <c r="AM20" s="550">
        <f t="shared" si="79"/>
        <v>16505</v>
      </c>
      <c r="AN20" s="550">
        <f t="shared" si="79"/>
        <v>14580</v>
      </c>
      <c r="AO20" s="550">
        <f t="shared" si="79"/>
        <v>6000</v>
      </c>
      <c r="AP20" s="550">
        <f t="shared" si="79"/>
        <v>16190</v>
      </c>
      <c r="AQ20" s="550">
        <f t="shared" si="79"/>
        <v>6410</v>
      </c>
      <c r="AR20" s="550">
        <f t="shared" si="79"/>
        <v>19065</v>
      </c>
      <c r="AS20" s="550">
        <f t="shared" si="79"/>
        <v>13790</v>
      </c>
      <c r="AT20" s="550">
        <f t="shared" si="79"/>
        <v>15360</v>
      </c>
      <c r="AU20" s="550">
        <f t="shared" si="79"/>
        <v>0</v>
      </c>
      <c r="AV20" s="550">
        <f t="shared" si="79"/>
        <v>0</v>
      </c>
      <c r="AW20" s="550">
        <f t="shared" si="79"/>
        <v>0</v>
      </c>
      <c r="AX20" s="550">
        <f t="shared" si="79"/>
        <v>0</v>
      </c>
      <c r="AY20" s="550">
        <f t="shared" si="79"/>
        <v>0</v>
      </c>
      <c r="AZ20" s="550">
        <f t="shared" si="79"/>
        <v>0</v>
      </c>
      <c r="BA20" s="550">
        <f t="shared" si="79"/>
        <v>0</v>
      </c>
      <c r="BB20" s="550">
        <f t="shared" si="79"/>
        <v>0</v>
      </c>
      <c r="BC20" s="551"/>
      <c r="BD20" s="550">
        <v>34225</v>
      </c>
      <c r="BE20" s="550">
        <f t="shared" ref="BE20:BT20" si="80">SUM(BE21:BE30)</f>
        <v>13013.302888</v>
      </c>
      <c r="BF20" s="550">
        <f t="shared" si="80"/>
        <v>19723.7</v>
      </c>
      <c r="BG20" s="550">
        <f t="shared" si="80"/>
        <v>27948.759999999995</v>
      </c>
      <c r="BH20" s="550">
        <f t="shared" si="80"/>
        <v>27539.510000000002</v>
      </c>
      <c r="BI20" s="550">
        <f t="shared" si="80"/>
        <v>19847.965</v>
      </c>
      <c r="BJ20" s="550">
        <f t="shared" si="80"/>
        <v>22569.785</v>
      </c>
      <c r="BK20" s="550">
        <f t="shared" si="80"/>
        <v>21652.840000000004</v>
      </c>
      <c r="BL20" s="550">
        <f t="shared" si="80"/>
        <v>21131.86</v>
      </c>
      <c r="BM20" s="550">
        <f t="shared" si="80"/>
        <v>0</v>
      </c>
      <c r="BN20" s="550">
        <f t="shared" si="80"/>
        <v>0</v>
      </c>
      <c r="BO20" s="550">
        <f t="shared" si="80"/>
        <v>0</v>
      </c>
      <c r="BP20" s="550">
        <f t="shared" si="80"/>
        <v>0</v>
      </c>
      <c r="BQ20" s="550">
        <f t="shared" si="80"/>
        <v>0</v>
      </c>
      <c r="BR20" s="550">
        <f t="shared" si="80"/>
        <v>0</v>
      </c>
      <c r="BS20" s="550">
        <f t="shared" si="80"/>
        <v>0</v>
      </c>
      <c r="BT20" s="550">
        <f t="shared" si="80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65"/>
        <v>1210.6622666666663</v>
      </c>
      <c r="CA20" s="552">
        <f t="shared" si="66"/>
        <v>2510.0173333333337</v>
      </c>
      <c r="CB20" s="552">
        <f t="shared" si="67"/>
        <v>6990.666666666667</v>
      </c>
      <c r="CC20" s="552">
        <f t="shared" si="68"/>
        <v>11561.848192533334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1310</v>
      </c>
      <c r="CM20" s="1400">
        <f t="shared" si="12"/>
        <v>1819.9549999999999</v>
      </c>
      <c r="CN20" s="1399">
        <f t="shared" si="12"/>
        <v>2006.71</v>
      </c>
      <c r="CO20" s="1399">
        <f t="shared" si="12"/>
        <v>2079.9899999999998</v>
      </c>
      <c r="CP20" s="1399">
        <f t="shared" si="12"/>
        <v>2261</v>
      </c>
      <c r="CQ20" s="1399">
        <f t="shared" si="12"/>
        <v>2518.444</v>
      </c>
      <c r="CR20" s="1399">
        <f t="shared" si="12"/>
        <v>2856.835</v>
      </c>
      <c r="CS20" s="1398">
        <f t="shared" si="12"/>
        <v>3307</v>
      </c>
      <c r="CT20" s="1401">
        <f t="shared" si="14"/>
        <v>3319.9549999999999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3226.1</v>
      </c>
      <c r="DD20" s="556">
        <f t="shared" si="24"/>
        <v>3572</v>
      </c>
      <c r="DE20" s="555">
        <f t="shared" si="25"/>
        <v>4359.8999999999996</v>
      </c>
      <c r="DF20" s="555">
        <f t="shared" si="26"/>
        <v>4444</v>
      </c>
      <c r="DG20" s="555">
        <f t="shared" si="27"/>
        <v>4590.5</v>
      </c>
      <c r="DH20" s="555">
        <f t="shared" si="28"/>
        <v>5446.5</v>
      </c>
      <c r="DI20" s="555">
        <f t="shared" si="29"/>
        <v>5971.3</v>
      </c>
      <c r="DJ20" s="554">
        <f t="shared" si="30"/>
        <v>6039.96</v>
      </c>
      <c r="DK20" s="553">
        <f t="shared" si="31"/>
        <v>6329.1998999999996</v>
      </c>
      <c r="DL20" s="545">
        <f t="shared" si="53"/>
        <v>17</v>
      </c>
      <c r="DM20" s="515">
        <f t="shared" si="54"/>
        <v>17</v>
      </c>
      <c r="DN20" s="515">
        <f t="shared" si="55"/>
        <v>17</v>
      </c>
      <c r="DO20" s="515">
        <f t="shared" si="56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 t="shared" ref="B21:R21" si="81">SUM(B931:B961)</f>
        <v>605</v>
      </c>
      <c r="C21" s="558">
        <f t="shared" si="81"/>
        <v>99.99</v>
      </c>
      <c r="D21" s="558">
        <f t="shared" si="81"/>
        <v>0</v>
      </c>
      <c r="E21" s="558">
        <f t="shared" si="81"/>
        <v>679.95499999999993</v>
      </c>
      <c r="F21" s="558">
        <f t="shared" si="81"/>
        <v>1139.71</v>
      </c>
      <c r="G21" s="558">
        <f t="shared" si="81"/>
        <v>784.44399999999996</v>
      </c>
      <c r="H21" s="558">
        <f t="shared" si="81"/>
        <v>240</v>
      </c>
      <c r="I21" s="558">
        <f t="shared" si="81"/>
        <v>399.95499999999998</v>
      </c>
      <c r="J21" s="558">
        <f t="shared" si="81"/>
        <v>1619.835</v>
      </c>
      <c r="K21" s="558">
        <f t="shared" si="81"/>
        <v>0</v>
      </c>
      <c r="L21" s="558">
        <f t="shared" si="81"/>
        <v>0</v>
      </c>
      <c r="M21" s="558">
        <f t="shared" si="81"/>
        <v>0</v>
      </c>
      <c r="N21" s="558">
        <f t="shared" si="81"/>
        <v>0</v>
      </c>
      <c r="O21" s="558">
        <f t="shared" si="81"/>
        <v>0</v>
      </c>
      <c r="P21" s="558">
        <f t="shared" si="81"/>
        <v>0</v>
      </c>
      <c r="Q21" s="558">
        <f t="shared" si="81"/>
        <v>0</v>
      </c>
      <c r="R21" s="558">
        <f t="shared" si="81"/>
        <v>0</v>
      </c>
      <c r="S21" s="551"/>
      <c r="T21" s="558">
        <f t="shared" ref="T21:AJ21" si="82">SUM(T931:T961)</f>
        <v>890.4</v>
      </c>
      <c r="U21" s="558">
        <f t="shared" si="82"/>
        <v>924</v>
      </c>
      <c r="V21" s="558">
        <f t="shared" si="82"/>
        <v>1435.5</v>
      </c>
      <c r="W21" s="558">
        <f t="shared" si="82"/>
        <v>2039.9</v>
      </c>
      <c r="X21" s="558">
        <f t="shared" si="82"/>
        <v>673.3</v>
      </c>
      <c r="Y21" s="558">
        <f t="shared" si="82"/>
        <v>1039.9999</v>
      </c>
      <c r="Z21" s="558">
        <f t="shared" si="82"/>
        <v>1776.1</v>
      </c>
      <c r="AA21" s="558">
        <f t="shared" si="82"/>
        <v>1936.5</v>
      </c>
      <c r="AB21" s="558">
        <f t="shared" si="82"/>
        <v>1732.0000000000002</v>
      </c>
      <c r="AC21" s="558">
        <f t="shared" si="82"/>
        <v>0</v>
      </c>
      <c r="AD21" s="558">
        <f t="shared" si="82"/>
        <v>0</v>
      </c>
      <c r="AE21" s="558">
        <f t="shared" si="82"/>
        <v>0</v>
      </c>
      <c r="AF21" s="558">
        <f t="shared" si="82"/>
        <v>0</v>
      </c>
      <c r="AG21" s="558">
        <f t="shared" si="82"/>
        <v>0</v>
      </c>
      <c r="AH21" s="558">
        <f t="shared" si="82"/>
        <v>0</v>
      </c>
      <c r="AI21" s="558">
        <f t="shared" si="82"/>
        <v>0</v>
      </c>
      <c r="AJ21" s="558">
        <f t="shared" si="82"/>
        <v>0</v>
      </c>
      <c r="AK21" s="551"/>
      <c r="AL21" s="558">
        <f t="shared" ref="AL21:BB21" si="83">SUM(AL931:AL961)</f>
        <v>6975</v>
      </c>
      <c r="AM21" s="558">
        <f t="shared" si="83"/>
        <v>7280</v>
      </c>
      <c r="AN21" s="558">
        <f t="shared" si="83"/>
        <v>3360</v>
      </c>
      <c r="AO21" s="558">
        <f t="shared" si="83"/>
        <v>1150</v>
      </c>
      <c r="AP21" s="558">
        <f t="shared" si="83"/>
        <v>1760</v>
      </c>
      <c r="AQ21" s="558">
        <f t="shared" si="83"/>
        <v>2100</v>
      </c>
      <c r="AR21" s="558">
        <f t="shared" si="83"/>
        <v>3410</v>
      </c>
      <c r="AS21" s="558">
        <f t="shared" si="83"/>
        <v>9090</v>
      </c>
      <c r="AT21" s="558">
        <f t="shared" si="83"/>
        <v>13860</v>
      </c>
      <c r="AU21" s="558">
        <f t="shared" si="83"/>
        <v>0</v>
      </c>
      <c r="AV21" s="558">
        <f t="shared" si="83"/>
        <v>0</v>
      </c>
      <c r="AW21" s="558">
        <f t="shared" si="83"/>
        <v>0</v>
      </c>
      <c r="AX21" s="558">
        <f t="shared" si="83"/>
        <v>0</v>
      </c>
      <c r="AY21" s="558">
        <f t="shared" si="83"/>
        <v>0</v>
      </c>
      <c r="AZ21" s="558">
        <f t="shared" si="83"/>
        <v>0</v>
      </c>
      <c r="BA21" s="558">
        <f t="shared" si="83"/>
        <v>0</v>
      </c>
      <c r="BB21" s="558">
        <f t="shared" si="83"/>
        <v>0</v>
      </c>
      <c r="BC21" s="551"/>
      <c r="BD21" s="558">
        <f t="shared" ref="BD21:BT21" si="84">SUM(BD931:BD961)</f>
        <v>6109.9549999999999</v>
      </c>
      <c r="BE21" s="558">
        <f t="shared" si="84"/>
        <v>3185.5528879999997</v>
      </c>
      <c r="BF21" s="558">
        <f t="shared" si="84"/>
        <v>7959.7</v>
      </c>
      <c r="BG21" s="558">
        <f t="shared" si="84"/>
        <v>9199.1</v>
      </c>
      <c r="BH21" s="558">
        <f t="shared" si="84"/>
        <v>10059.65</v>
      </c>
      <c r="BI21" s="558">
        <f t="shared" si="84"/>
        <v>5759.9650000000001</v>
      </c>
      <c r="BJ21" s="558">
        <f t="shared" si="84"/>
        <v>8649.9249999999993</v>
      </c>
      <c r="BK21" s="558">
        <f t="shared" si="84"/>
        <v>6369.7899999999991</v>
      </c>
      <c r="BL21" s="558">
        <f t="shared" si="84"/>
        <v>4476.55</v>
      </c>
      <c r="BM21" s="558">
        <f t="shared" si="84"/>
        <v>0</v>
      </c>
      <c r="BN21" s="558">
        <f t="shared" si="84"/>
        <v>0</v>
      </c>
      <c r="BO21" s="558">
        <f t="shared" si="84"/>
        <v>0</v>
      </c>
      <c r="BP21" s="558">
        <f t="shared" si="84"/>
        <v>0</v>
      </c>
      <c r="BQ21" s="558">
        <f t="shared" si="84"/>
        <v>0</v>
      </c>
      <c r="BR21" s="558">
        <f t="shared" si="84"/>
        <v>0</v>
      </c>
      <c r="BS21" s="558">
        <f t="shared" si="84"/>
        <v>0</v>
      </c>
      <c r="BT21" s="558">
        <f t="shared" si="84"/>
        <v>0</v>
      </c>
      <c r="BU21" s="551"/>
      <c r="BV21" s="558">
        <f>SUM(BV931:BV961)</f>
        <v>778</v>
      </c>
      <c r="BW21" s="558">
        <f>SUM(BW931:BW961)</f>
        <v>1230</v>
      </c>
      <c r="BX21" s="558">
        <f>SUM(BX931:BX961)</f>
        <v>4480</v>
      </c>
      <c r="BY21" s="558">
        <f>SUM(BY931:BY961)</f>
        <v>7270</v>
      </c>
      <c r="BZ21" s="552">
        <f t="shared" si="65"/>
        <v>263.2702666666666</v>
      </c>
      <c r="CA21" s="552">
        <f t="shared" si="66"/>
        <v>693.8533266666667</v>
      </c>
      <c r="CB21" s="552">
        <f t="shared" si="67"/>
        <v>2341.6666666666665</v>
      </c>
      <c r="CC21" s="552">
        <f t="shared" si="68"/>
        <v>3447.3691925333337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0</v>
      </c>
      <c r="CM21" s="1400">
        <f t="shared" si="12"/>
        <v>99.99</v>
      </c>
      <c r="CN21" s="1399">
        <f t="shared" si="12"/>
        <v>240</v>
      </c>
      <c r="CO21" s="1399">
        <f t="shared" si="12"/>
        <v>399.95499999999998</v>
      </c>
      <c r="CP21" s="1399">
        <f t="shared" si="12"/>
        <v>605</v>
      </c>
      <c r="CQ21" s="1399">
        <f t="shared" si="12"/>
        <v>679.95499999999993</v>
      </c>
      <c r="CR21" s="1399">
        <f t="shared" si="12"/>
        <v>784.44399999999996</v>
      </c>
      <c r="CS21" s="1398">
        <f t="shared" si="12"/>
        <v>1139.71</v>
      </c>
      <c r="CT21" s="1401">
        <f t="shared" si="14"/>
        <v>1619.835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673.3</v>
      </c>
      <c r="DD21" s="556">
        <f t="shared" si="24"/>
        <v>890.4</v>
      </c>
      <c r="DE21" s="555">
        <f t="shared" si="25"/>
        <v>924</v>
      </c>
      <c r="DF21" s="555">
        <f t="shared" si="26"/>
        <v>1039.9999</v>
      </c>
      <c r="DG21" s="555">
        <f t="shared" si="27"/>
        <v>1435.5</v>
      </c>
      <c r="DH21" s="555">
        <f t="shared" si="28"/>
        <v>1732.0000000000002</v>
      </c>
      <c r="DI21" s="555">
        <f t="shared" si="29"/>
        <v>1776.1</v>
      </c>
      <c r="DJ21" s="554">
        <f t="shared" si="30"/>
        <v>1936.5</v>
      </c>
      <c r="DK21" s="553">
        <f t="shared" si="31"/>
        <v>2039.9</v>
      </c>
      <c r="DL21" s="545">
        <f t="shared" si="53"/>
        <v>17</v>
      </c>
      <c r="DM21" s="515">
        <f t="shared" si="54"/>
        <v>17</v>
      </c>
      <c r="DN21" s="515">
        <f t="shared" si="55"/>
        <v>17</v>
      </c>
      <c r="DO21" s="515">
        <f t="shared" si="56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 t="shared" ref="B22:R22" si="85">SUM(B904:B919)</f>
        <v>0</v>
      </c>
      <c r="C22" s="558">
        <f t="shared" si="85"/>
        <v>0</v>
      </c>
      <c r="D22" s="558">
        <f t="shared" si="85"/>
        <v>0</v>
      </c>
      <c r="E22" s="558">
        <f t="shared" si="85"/>
        <v>0</v>
      </c>
      <c r="F22" s="558">
        <f t="shared" si="85"/>
        <v>0</v>
      </c>
      <c r="G22" s="558">
        <f t="shared" si="85"/>
        <v>0</v>
      </c>
      <c r="H22" s="558">
        <f t="shared" si="85"/>
        <v>0</v>
      </c>
      <c r="I22" s="558">
        <f t="shared" si="85"/>
        <v>0</v>
      </c>
      <c r="J22" s="558">
        <f t="shared" si="85"/>
        <v>0</v>
      </c>
      <c r="K22" s="558">
        <f t="shared" si="85"/>
        <v>0</v>
      </c>
      <c r="L22" s="558">
        <f t="shared" si="85"/>
        <v>0</v>
      </c>
      <c r="M22" s="558">
        <f t="shared" si="85"/>
        <v>0</v>
      </c>
      <c r="N22" s="558">
        <f t="shared" si="85"/>
        <v>0</v>
      </c>
      <c r="O22" s="558">
        <f t="shared" si="85"/>
        <v>0</v>
      </c>
      <c r="P22" s="558">
        <f t="shared" si="85"/>
        <v>0</v>
      </c>
      <c r="Q22" s="558">
        <f t="shared" si="85"/>
        <v>0</v>
      </c>
      <c r="R22" s="558">
        <f t="shared" si="85"/>
        <v>0</v>
      </c>
      <c r="S22" s="551"/>
      <c r="T22" s="558">
        <f t="shared" ref="T22:AJ22" si="86">SUM(T904:T919)</f>
        <v>1200</v>
      </c>
      <c r="U22" s="558">
        <f t="shared" si="86"/>
        <v>0</v>
      </c>
      <c r="V22" s="558">
        <f t="shared" si="86"/>
        <v>0</v>
      </c>
      <c r="W22" s="558">
        <f t="shared" si="86"/>
        <v>0</v>
      </c>
      <c r="X22" s="558">
        <f t="shared" si="86"/>
        <v>0</v>
      </c>
      <c r="Y22" s="558">
        <f t="shared" si="86"/>
        <v>0</v>
      </c>
      <c r="Z22" s="558">
        <f t="shared" si="86"/>
        <v>0</v>
      </c>
      <c r="AA22" s="558">
        <f t="shared" si="86"/>
        <v>0</v>
      </c>
      <c r="AB22" s="558">
        <f t="shared" si="86"/>
        <v>0</v>
      </c>
      <c r="AC22" s="558">
        <f t="shared" si="86"/>
        <v>0</v>
      </c>
      <c r="AD22" s="558">
        <f t="shared" si="86"/>
        <v>0</v>
      </c>
      <c r="AE22" s="558">
        <f t="shared" si="86"/>
        <v>0</v>
      </c>
      <c r="AF22" s="558">
        <f t="shared" si="86"/>
        <v>0</v>
      </c>
      <c r="AG22" s="558">
        <f t="shared" si="86"/>
        <v>0</v>
      </c>
      <c r="AH22" s="558">
        <f t="shared" si="86"/>
        <v>0</v>
      </c>
      <c r="AI22" s="558">
        <f t="shared" si="86"/>
        <v>0</v>
      </c>
      <c r="AJ22" s="558">
        <f t="shared" si="86"/>
        <v>0</v>
      </c>
      <c r="AK22" s="551"/>
      <c r="AL22" s="558">
        <f t="shared" ref="AL22:BB22" si="87">SUM(AL904:AL919)</f>
        <v>4900</v>
      </c>
      <c r="AM22" s="558">
        <f t="shared" si="87"/>
        <v>0</v>
      </c>
      <c r="AN22" s="558">
        <f t="shared" si="87"/>
        <v>0</v>
      </c>
      <c r="AO22" s="558">
        <f t="shared" si="87"/>
        <v>0</v>
      </c>
      <c r="AP22" s="558">
        <f t="shared" si="87"/>
        <v>1350</v>
      </c>
      <c r="AQ22" s="558">
        <f t="shared" si="87"/>
        <v>0</v>
      </c>
      <c r="AR22" s="558">
        <f t="shared" si="87"/>
        <v>1500</v>
      </c>
      <c r="AS22" s="558">
        <f t="shared" si="87"/>
        <v>0</v>
      </c>
      <c r="AT22" s="558">
        <f t="shared" si="87"/>
        <v>0</v>
      </c>
      <c r="AU22" s="558">
        <f t="shared" si="87"/>
        <v>0</v>
      </c>
      <c r="AV22" s="558">
        <f t="shared" si="87"/>
        <v>0</v>
      </c>
      <c r="AW22" s="558">
        <f t="shared" si="87"/>
        <v>0</v>
      </c>
      <c r="AX22" s="558">
        <f t="shared" si="87"/>
        <v>0</v>
      </c>
      <c r="AY22" s="558">
        <f t="shared" si="87"/>
        <v>0</v>
      </c>
      <c r="AZ22" s="558">
        <f t="shared" si="87"/>
        <v>0</v>
      </c>
      <c r="BA22" s="558">
        <f t="shared" si="87"/>
        <v>0</v>
      </c>
      <c r="BB22" s="558">
        <f t="shared" si="87"/>
        <v>0</v>
      </c>
      <c r="BC22" s="551"/>
      <c r="BD22" s="558">
        <f t="shared" ref="BD22:BT22" si="88">SUM(BD904:BD919)</f>
        <v>4015</v>
      </c>
      <c r="BE22" s="558">
        <f t="shared" si="88"/>
        <v>0</v>
      </c>
      <c r="BF22" s="558">
        <f t="shared" si="88"/>
        <v>0</v>
      </c>
      <c r="BG22" s="558">
        <f t="shared" si="88"/>
        <v>2250</v>
      </c>
      <c r="BH22" s="558">
        <f t="shared" si="88"/>
        <v>1200</v>
      </c>
      <c r="BI22" s="558">
        <f t="shared" si="88"/>
        <v>900</v>
      </c>
      <c r="BJ22" s="558">
        <f t="shared" si="88"/>
        <v>0</v>
      </c>
      <c r="BK22" s="558">
        <f t="shared" si="88"/>
        <v>0</v>
      </c>
      <c r="BL22" s="558">
        <f t="shared" si="88"/>
        <v>0</v>
      </c>
      <c r="BM22" s="558">
        <f t="shared" si="88"/>
        <v>0</v>
      </c>
      <c r="BN22" s="558">
        <f t="shared" si="88"/>
        <v>0</v>
      </c>
      <c r="BO22" s="558">
        <f t="shared" si="88"/>
        <v>0</v>
      </c>
      <c r="BP22" s="558">
        <f t="shared" si="88"/>
        <v>0</v>
      </c>
      <c r="BQ22" s="558">
        <f t="shared" si="88"/>
        <v>0</v>
      </c>
      <c r="BR22" s="558">
        <f t="shared" si="88"/>
        <v>0</v>
      </c>
      <c r="BS22" s="558">
        <f t="shared" si="88"/>
        <v>0</v>
      </c>
      <c r="BT22" s="558">
        <f t="shared" si="88"/>
        <v>0</v>
      </c>
      <c r="BU22" s="551"/>
      <c r="BV22" s="558">
        <f>SUM(BV904:BV919)</f>
        <v>0</v>
      </c>
      <c r="BW22" s="558">
        <f>SUM(BW904:BW919)</f>
        <v>1200</v>
      </c>
      <c r="BX22" s="558">
        <f>SUM(BX904:BX919)</f>
        <v>1200</v>
      </c>
      <c r="BY22" s="558">
        <f>SUM(BY904:BY919)</f>
        <v>1800</v>
      </c>
      <c r="BZ22" s="552">
        <f t="shared" si="65"/>
        <v>0</v>
      </c>
      <c r="CA22" s="552">
        <f t="shared" si="66"/>
        <v>0</v>
      </c>
      <c r="CB22" s="552">
        <f t="shared" si="67"/>
        <v>190</v>
      </c>
      <c r="CC22" s="552">
        <f t="shared" si="68"/>
        <v>290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0</v>
      </c>
      <c r="CR22" s="1399">
        <f t="shared" si="12"/>
        <v>0</v>
      </c>
      <c r="CS22" s="1398">
        <f t="shared" si="12"/>
        <v>0</v>
      </c>
      <c r="CT22" s="1401">
        <f t="shared" si="14"/>
        <v>0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0</v>
      </c>
      <c r="DI22" s="555">
        <f t="shared" si="29"/>
        <v>0</v>
      </c>
      <c r="DJ22" s="554">
        <f t="shared" si="30"/>
        <v>0</v>
      </c>
      <c r="DK22" s="553">
        <f t="shared" si="31"/>
        <v>1200</v>
      </c>
      <c r="DL22" s="545">
        <f t="shared" si="53"/>
        <v>17</v>
      </c>
      <c r="DM22" s="515">
        <f t="shared" si="54"/>
        <v>17</v>
      </c>
      <c r="DN22" s="515">
        <f t="shared" si="55"/>
        <v>17</v>
      </c>
      <c r="DO22" s="515">
        <f t="shared" si="56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 t="shared" ref="B23:R23" si="89">SUM(B920:B930)</f>
        <v>300</v>
      </c>
      <c r="C23" s="558">
        <f t="shared" si="89"/>
        <v>0</v>
      </c>
      <c r="D23" s="558">
        <f t="shared" si="89"/>
        <v>0</v>
      </c>
      <c r="E23" s="558">
        <f t="shared" si="89"/>
        <v>250</v>
      </c>
      <c r="F23" s="558">
        <f t="shared" si="89"/>
        <v>140</v>
      </c>
      <c r="G23" s="558">
        <f t="shared" si="89"/>
        <v>40</v>
      </c>
      <c r="H23" s="558">
        <f t="shared" si="89"/>
        <v>90</v>
      </c>
      <c r="I23" s="558">
        <f t="shared" si="89"/>
        <v>0</v>
      </c>
      <c r="J23" s="558">
        <f t="shared" si="89"/>
        <v>0</v>
      </c>
      <c r="K23" s="558">
        <f t="shared" si="89"/>
        <v>0</v>
      </c>
      <c r="L23" s="558">
        <f t="shared" si="89"/>
        <v>0</v>
      </c>
      <c r="M23" s="558">
        <f t="shared" si="89"/>
        <v>0</v>
      </c>
      <c r="N23" s="558">
        <f t="shared" si="89"/>
        <v>0</v>
      </c>
      <c r="O23" s="558">
        <f t="shared" si="89"/>
        <v>0</v>
      </c>
      <c r="P23" s="558">
        <f t="shared" si="89"/>
        <v>0</v>
      </c>
      <c r="Q23" s="558">
        <f t="shared" si="89"/>
        <v>0</v>
      </c>
      <c r="R23" s="558">
        <f t="shared" si="89"/>
        <v>0</v>
      </c>
      <c r="S23" s="551"/>
      <c r="T23" s="558">
        <f t="shared" ref="T23:AJ23" si="90">SUM(T920:T930)</f>
        <v>150</v>
      </c>
      <c r="U23" s="558">
        <f t="shared" si="90"/>
        <v>0</v>
      </c>
      <c r="V23" s="558">
        <f t="shared" si="90"/>
        <v>1200</v>
      </c>
      <c r="W23" s="558">
        <f t="shared" si="90"/>
        <v>210</v>
      </c>
      <c r="X23" s="558">
        <f t="shared" si="90"/>
        <v>680</v>
      </c>
      <c r="Y23" s="558">
        <f t="shared" si="90"/>
        <v>530</v>
      </c>
      <c r="Z23" s="558">
        <f t="shared" si="90"/>
        <v>90</v>
      </c>
      <c r="AA23" s="558">
        <f t="shared" si="90"/>
        <v>1180</v>
      </c>
      <c r="AB23" s="558">
        <f t="shared" si="90"/>
        <v>200</v>
      </c>
      <c r="AC23" s="558">
        <f t="shared" si="90"/>
        <v>0</v>
      </c>
      <c r="AD23" s="558">
        <f t="shared" si="90"/>
        <v>0</v>
      </c>
      <c r="AE23" s="558">
        <f t="shared" si="90"/>
        <v>0</v>
      </c>
      <c r="AF23" s="558">
        <f t="shared" si="90"/>
        <v>0</v>
      </c>
      <c r="AG23" s="558">
        <f t="shared" si="90"/>
        <v>0</v>
      </c>
      <c r="AH23" s="558">
        <f t="shared" si="90"/>
        <v>0</v>
      </c>
      <c r="AI23" s="558">
        <f t="shared" si="90"/>
        <v>0</v>
      </c>
      <c r="AJ23" s="558">
        <f t="shared" si="90"/>
        <v>0</v>
      </c>
      <c r="AK23" s="551"/>
      <c r="AL23" s="558">
        <f t="shared" ref="AL23:BB23" si="91">SUM(AL920:AL930)</f>
        <v>600</v>
      </c>
      <c r="AM23" s="558">
        <f t="shared" si="91"/>
        <v>7500</v>
      </c>
      <c r="AN23" s="558">
        <f t="shared" si="91"/>
        <v>1200</v>
      </c>
      <c r="AO23" s="558">
        <f t="shared" si="91"/>
        <v>450</v>
      </c>
      <c r="AP23" s="558">
        <f t="shared" si="91"/>
        <v>9600</v>
      </c>
      <c r="AQ23" s="558">
        <f t="shared" si="91"/>
        <v>500</v>
      </c>
      <c r="AR23" s="558">
        <f t="shared" si="91"/>
        <v>13125</v>
      </c>
      <c r="AS23" s="558">
        <f t="shared" si="91"/>
        <v>4500</v>
      </c>
      <c r="AT23" s="558">
        <f t="shared" si="91"/>
        <v>500</v>
      </c>
      <c r="AU23" s="558">
        <f t="shared" si="91"/>
        <v>0</v>
      </c>
      <c r="AV23" s="558">
        <f t="shared" si="91"/>
        <v>0</v>
      </c>
      <c r="AW23" s="558">
        <f t="shared" si="91"/>
        <v>0</v>
      </c>
      <c r="AX23" s="558">
        <f t="shared" si="91"/>
        <v>0</v>
      </c>
      <c r="AY23" s="558">
        <f t="shared" si="91"/>
        <v>0</v>
      </c>
      <c r="AZ23" s="558">
        <f t="shared" si="91"/>
        <v>0</v>
      </c>
      <c r="BA23" s="558">
        <f t="shared" si="91"/>
        <v>0</v>
      </c>
      <c r="BB23" s="558">
        <f t="shared" si="91"/>
        <v>0</v>
      </c>
      <c r="BC23" s="551"/>
      <c r="BD23" s="558">
        <f t="shared" ref="BD23:BT23" si="92">SUM(BD920:BD930)</f>
        <v>9200</v>
      </c>
      <c r="BE23" s="558">
        <f t="shared" si="92"/>
        <v>7050</v>
      </c>
      <c r="BF23" s="558">
        <f t="shared" si="92"/>
        <v>340</v>
      </c>
      <c r="BG23" s="558">
        <f t="shared" si="92"/>
        <v>7000</v>
      </c>
      <c r="BH23" s="558">
        <f t="shared" si="92"/>
        <v>8780</v>
      </c>
      <c r="BI23" s="558">
        <f t="shared" si="92"/>
        <v>500</v>
      </c>
      <c r="BJ23" s="558">
        <f t="shared" si="92"/>
        <v>9400</v>
      </c>
      <c r="BK23" s="558">
        <f t="shared" si="92"/>
        <v>11550</v>
      </c>
      <c r="BL23" s="558">
        <f t="shared" si="92"/>
        <v>9300</v>
      </c>
      <c r="BM23" s="558">
        <f t="shared" si="92"/>
        <v>0</v>
      </c>
      <c r="BN23" s="558">
        <f t="shared" si="92"/>
        <v>0</v>
      </c>
      <c r="BO23" s="558">
        <f t="shared" si="92"/>
        <v>0</v>
      </c>
      <c r="BP23" s="558">
        <f t="shared" si="92"/>
        <v>0</v>
      </c>
      <c r="BQ23" s="558">
        <f t="shared" si="92"/>
        <v>0</v>
      </c>
      <c r="BR23" s="558">
        <f t="shared" si="92"/>
        <v>0</v>
      </c>
      <c r="BS23" s="558">
        <f t="shared" si="92"/>
        <v>0</v>
      </c>
      <c r="BT23" s="558">
        <f t="shared" si="92"/>
        <v>0</v>
      </c>
      <c r="BU23" s="551"/>
      <c r="BV23" s="558">
        <f>SUM(BV920:BV930)</f>
        <v>340</v>
      </c>
      <c r="BW23" s="558">
        <f>SUM(BW920:BW930)</f>
        <v>425</v>
      </c>
      <c r="BX23" s="558">
        <f>SUM(BX920:BX930)</f>
        <v>2790</v>
      </c>
      <c r="BY23" s="558">
        <f>SUM(BY920:BY930)</f>
        <v>8481</v>
      </c>
      <c r="BZ23" s="552">
        <f t="shared" si="65"/>
        <v>34.666666666666664</v>
      </c>
      <c r="CA23" s="552">
        <f t="shared" si="66"/>
        <v>202.66666666666666</v>
      </c>
      <c r="CB23" s="552">
        <f t="shared" si="67"/>
        <v>1656.6666666666667</v>
      </c>
      <c r="CC23" s="552">
        <f t="shared" si="68"/>
        <v>3438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0</v>
      </c>
      <c r="CM23" s="1400">
        <f t="shared" si="12"/>
        <v>0</v>
      </c>
      <c r="CN23" s="1399">
        <f t="shared" si="12"/>
        <v>0</v>
      </c>
      <c r="CO23" s="1399">
        <f t="shared" si="12"/>
        <v>0</v>
      </c>
      <c r="CP23" s="1399">
        <f t="shared" si="12"/>
        <v>40</v>
      </c>
      <c r="CQ23" s="1399">
        <f t="shared" si="12"/>
        <v>90</v>
      </c>
      <c r="CR23" s="1399">
        <f t="shared" si="12"/>
        <v>140</v>
      </c>
      <c r="CS23" s="1398">
        <f t="shared" si="12"/>
        <v>250</v>
      </c>
      <c r="CT23" s="1401">
        <f t="shared" si="14"/>
        <v>300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0</v>
      </c>
      <c r="DD23" s="556">
        <f t="shared" si="24"/>
        <v>90</v>
      </c>
      <c r="DE23" s="555">
        <f t="shared" si="25"/>
        <v>150</v>
      </c>
      <c r="DF23" s="555">
        <f t="shared" si="26"/>
        <v>200</v>
      </c>
      <c r="DG23" s="555">
        <f t="shared" si="27"/>
        <v>210</v>
      </c>
      <c r="DH23" s="555">
        <f t="shared" si="28"/>
        <v>530</v>
      </c>
      <c r="DI23" s="555">
        <f t="shared" si="29"/>
        <v>680</v>
      </c>
      <c r="DJ23" s="554">
        <f t="shared" si="30"/>
        <v>1180</v>
      </c>
      <c r="DK23" s="553">
        <f t="shared" si="31"/>
        <v>1200</v>
      </c>
      <c r="DL23" s="545">
        <f t="shared" si="53"/>
        <v>17</v>
      </c>
      <c r="DM23" s="515">
        <f t="shared" si="54"/>
        <v>17</v>
      </c>
      <c r="DN23" s="515">
        <f t="shared" si="55"/>
        <v>17</v>
      </c>
      <c r="DO23" s="515">
        <f t="shared" si="56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677</v>
      </c>
      <c r="B24" s="558">
        <f>SUM(B965:B968)</f>
        <v>113</v>
      </c>
      <c r="C24" s="558">
        <f t="shared" ref="C24:R24" si="93">SUM(C965:C968)</f>
        <v>1100</v>
      </c>
      <c r="D24" s="558">
        <f t="shared" si="93"/>
        <v>390</v>
      </c>
      <c r="E24" s="558">
        <f t="shared" si="93"/>
        <v>90</v>
      </c>
      <c r="F24" s="558">
        <f t="shared" si="93"/>
        <v>165</v>
      </c>
      <c r="G24" s="558">
        <f t="shared" si="93"/>
        <v>800</v>
      </c>
      <c r="H24" s="558">
        <f t="shared" si="93"/>
        <v>656</v>
      </c>
      <c r="I24" s="558">
        <f t="shared" si="93"/>
        <v>740</v>
      </c>
      <c r="J24" s="558">
        <f t="shared" si="93"/>
        <v>0</v>
      </c>
      <c r="K24" s="558">
        <f t="shared" si="93"/>
        <v>0</v>
      </c>
      <c r="L24" s="558">
        <f t="shared" si="93"/>
        <v>0</v>
      </c>
      <c r="M24" s="558">
        <f t="shared" si="93"/>
        <v>0</v>
      </c>
      <c r="N24" s="558">
        <f t="shared" si="93"/>
        <v>0</v>
      </c>
      <c r="O24" s="558">
        <f t="shared" si="93"/>
        <v>0</v>
      </c>
      <c r="P24" s="558">
        <f t="shared" si="93"/>
        <v>0</v>
      </c>
      <c r="Q24" s="558">
        <f t="shared" si="93"/>
        <v>0</v>
      </c>
      <c r="R24" s="558">
        <f t="shared" si="93"/>
        <v>0</v>
      </c>
      <c r="S24" s="551"/>
      <c r="T24" s="558">
        <f>SUM(T965:T968)</f>
        <v>0</v>
      </c>
      <c r="U24" s="558">
        <f t="shared" ref="U24:AJ24" si="94">SUM(U965:U968)</f>
        <v>1400</v>
      </c>
      <c r="V24" s="558">
        <f t="shared" si="94"/>
        <v>1120</v>
      </c>
      <c r="W24" s="558">
        <f t="shared" si="94"/>
        <v>1120</v>
      </c>
      <c r="X24" s="558">
        <f t="shared" si="94"/>
        <v>1000</v>
      </c>
      <c r="Y24" s="558">
        <f t="shared" si="94"/>
        <v>1301.1999999999998</v>
      </c>
      <c r="Z24" s="558">
        <f t="shared" si="94"/>
        <v>560</v>
      </c>
      <c r="AA24" s="558">
        <f t="shared" si="94"/>
        <v>500</v>
      </c>
      <c r="AB24" s="558">
        <f t="shared" si="94"/>
        <v>920</v>
      </c>
      <c r="AC24" s="558">
        <f t="shared" si="94"/>
        <v>0</v>
      </c>
      <c r="AD24" s="558">
        <f t="shared" si="94"/>
        <v>0</v>
      </c>
      <c r="AE24" s="558">
        <f t="shared" si="94"/>
        <v>0</v>
      </c>
      <c r="AF24" s="558">
        <f t="shared" si="94"/>
        <v>0</v>
      </c>
      <c r="AG24" s="558">
        <f t="shared" si="94"/>
        <v>0</v>
      </c>
      <c r="AH24" s="558">
        <f t="shared" si="94"/>
        <v>0</v>
      </c>
      <c r="AI24" s="558">
        <f t="shared" si="94"/>
        <v>0</v>
      </c>
      <c r="AJ24" s="558">
        <f t="shared" si="94"/>
        <v>0</v>
      </c>
      <c r="AK24" s="551"/>
      <c r="AL24" s="558">
        <f>SUM(AL965:AL968)</f>
        <v>0</v>
      </c>
      <c r="AM24" s="558">
        <f t="shared" ref="AM24:BB24" si="95">SUM(AM965:AM968)</f>
        <v>0</v>
      </c>
      <c r="AN24" s="558">
        <f t="shared" si="95"/>
        <v>300</v>
      </c>
      <c r="AO24" s="558">
        <f t="shared" si="95"/>
        <v>1200</v>
      </c>
      <c r="AP24" s="558">
        <f t="shared" si="95"/>
        <v>360</v>
      </c>
      <c r="AQ24" s="558">
        <f t="shared" si="95"/>
        <v>0</v>
      </c>
      <c r="AR24" s="558">
        <f t="shared" si="95"/>
        <v>0</v>
      </c>
      <c r="AS24" s="558">
        <f t="shared" si="95"/>
        <v>0</v>
      </c>
      <c r="AT24" s="558">
        <f t="shared" si="95"/>
        <v>0</v>
      </c>
      <c r="AU24" s="558">
        <f t="shared" si="95"/>
        <v>0</v>
      </c>
      <c r="AV24" s="558">
        <f t="shared" si="95"/>
        <v>0</v>
      </c>
      <c r="AW24" s="558">
        <f t="shared" si="95"/>
        <v>0</v>
      </c>
      <c r="AX24" s="558">
        <f t="shared" si="95"/>
        <v>0</v>
      </c>
      <c r="AY24" s="558">
        <f t="shared" si="95"/>
        <v>0</v>
      </c>
      <c r="AZ24" s="558">
        <f t="shared" si="95"/>
        <v>0</v>
      </c>
      <c r="BA24" s="558">
        <f t="shared" si="95"/>
        <v>0</v>
      </c>
      <c r="BB24" s="558">
        <f t="shared" si="95"/>
        <v>0</v>
      </c>
      <c r="BC24" s="551"/>
      <c r="BD24" s="558">
        <f>SUM(BD965:BD968)</f>
        <v>0</v>
      </c>
      <c r="BE24" s="558">
        <f t="shared" ref="BE24:BT24" si="96">SUM(BE965:BE968)</f>
        <v>0</v>
      </c>
      <c r="BF24" s="558">
        <f t="shared" si="96"/>
        <v>0</v>
      </c>
      <c r="BG24" s="558">
        <f t="shared" si="96"/>
        <v>0</v>
      </c>
      <c r="BH24" s="558">
        <f t="shared" si="96"/>
        <v>0</v>
      </c>
      <c r="BI24" s="558">
        <f t="shared" si="96"/>
        <v>0</v>
      </c>
      <c r="BJ24" s="558">
        <f t="shared" si="96"/>
        <v>0</v>
      </c>
      <c r="BK24" s="558">
        <f t="shared" si="96"/>
        <v>0</v>
      </c>
      <c r="BL24" s="558">
        <f t="shared" si="96"/>
        <v>0</v>
      </c>
      <c r="BM24" s="558">
        <f t="shared" si="96"/>
        <v>0</v>
      </c>
      <c r="BN24" s="558">
        <f t="shared" si="96"/>
        <v>0</v>
      </c>
      <c r="BO24" s="558">
        <f t="shared" si="96"/>
        <v>0</v>
      </c>
      <c r="BP24" s="558">
        <f t="shared" si="96"/>
        <v>0</v>
      </c>
      <c r="BQ24" s="558">
        <f t="shared" si="96"/>
        <v>0</v>
      </c>
      <c r="BR24" s="558">
        <f t="shared" si="96"/>
        <v>0</v>
      </c>
      <c r="BS24" s="558">
        <f t="shared" si="96"/>
        <v>0</v>
      </c>
      <c r="BT24" s="558">
        <f t="shared" si="96"/>
        <v>0</v>
      </c>
      <c r="BU24" s="551"/>
      <c r="BV24" s="558">
        <f>SUM(BV965:BV968)</f>
        <v>550</v>
      </c>
      <c r="BW24" s="558">
        <f>SUM(BW965:BW968)</f>
        <v>1550</v>
      </c>
      <c r="BX24" s="558">
        <f>SUM(BX965:BX968)</f>
        <v>300</v>
      </c>
      <c r="BY24" s="558">
        <f>SUM(BY965:BY968)</f>
        <v>0</v>
      </c>
      <c r="BZ24" s="552">
        <f t="shared" si="65"/>
        <v>196.93333333333334</v>
      </c>
      <c r="CA24" s="552">
        <f t="shared" si="66"/>
        <v>434.74666666666667</v>
      </c>
      <c r="CB24" s="552">
        <f t="shared" si="67"/>
        <v>44</v>
      </c>
      <c r="CC24" s="552">
        <f t="shared" si="68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90</v>
      </c>
      <c r="CN24" s="1399">
        <f t="shared" si="12"/>
        <v>113</v>
      </c>
      <c r="CO24" s="1399">
        <f t="shared" si="12"/>
        <v>165</v>
      </c>
      <c r="CP24" s="1399">
        <f t="shared" si="12"/>
        <v>390</v>
      </c>
      <c r="CQ24" s="1399">
        <f t="shared" si="12"/>
        <v>656</v>
      </c>
      <c r="CR24" s="1399">
        <f t="shared" si="12"/>
        <v>740</v>
      </c>
      <c r="CS24" s="1398">
        <f t="shared" si="12"/>
        <v>800</v>
      </c>
      <c r="CT24" s="1401">
        <f t="shared" si="14"/>
        <v>1100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500</v>
      </c>
      <c r="DE24" s="555">
        <f t="shared" si="25"/>
        <v>560</v>
      </c>
      <c r="DF24" s="555">
        <f t="shared" si="26"/>
        <v>920</v>
      </c>
      <c r="DG24" s="555">
        <f t="shared" si="27"/>
        <v>1000</v>
      </c>
      <c r="DH24" s="555">
        <f t="shared" si="28"/>
        <v>1120</v>
      </c>
      <c r="DI24" s="555">
        <f t="shared" si="29"/>
        <v>1120</v>
      </c>
      <c r="DJ24" s="554">
        <f t="shared" si="30"/>
        <v>1301.1999999999998</v>
      </c>
      <c r="DK24" s="553">
        <f t="shared" si="31"/>
        <v>1400</v>
      </c>
      <c r="DL24" s="545">
        <f t="shared" si="53"/>
        <v>17</v>
      </c>
      <c r="DM24" s="515">
        <f t="shared" si="54"/>
        <v>17</v>
      </c>
      <c r="DN24" s="515">
        <f t="shared" si="55"/>
        <v>17</v>
      </c>
      <c r="DO24" s="515">
        <f t="shared" si="56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678</v>
      </c>
      <c r="B25" s="558">
        <f>SUM(B969:B971)</f>
        <v>0</v>
      </c>
      <c r="C25" s="558">
        <f t="shared" ref="C25:R25" si="97">SUM(C969:C971)</f>
        <v>0</v>
      </c>
      <c r="D25" s="558">
        <f t="shared" si="97"/>
        <v>0</v>
      </c>
      <c r="E25" s="558">
        <f t="shared" si="97"/>
        <v>0</v>
      </c>
      <c r="F25" s="558">
        <f t="shared" si="97"/>
        <v>0</v>
      </c>
      <c r="G25" s="558">
        <f t="shared" si="97"/>
        <v>0</v>
      </c>
      <c r="H25" s="558">
        <f t="shared" si="97"/>
        <v>0</v>
      </c>
      <c r="I25" s="558">
        <f t="shared" si="97"/>
        <v>0</v>
      </c>
      <c r="J25" s="558">
        <f t="shared" si="97"/>
        <v>0</v>
      </c>
      <c r="K25" s="558">
        <f t="shared" si="97"/>
        <v>0</v>
      </c>
      <c r="L25" s="558">
        <f t="shared" si="97"/>
        <v>0</v>
      </c>
      <c r="M25" s="558">
        <f t="shared" si="97"/>
        <v>0</v>
      </c>
      <c r="N25" s="558">
        <f t="shared" si="97"/>
        <v>0</v>
      </c>
      <c r="O25" s="558">
        <f t="shared" si="97"/>
        <v>0</v>
      </c>
      <c r="P25" s="558">
        <f t="shared" si="97"/>
        <v>0</v>
      </c>
      <c r="Q25" s="558">
        <f t="shared" si="97"/>
        <v>0</v>
      </c>
      <c r="R25" s="558">
        <f t="shared" si="97"/>
        <v>0</v>
      </c>
      <c r="S25" s="551"/>
      <c r="T25" s="558">
        <f>SUM(T969:T971)</f>
        <v>0</v>
      </c>
      <c r="U25" s="558">
        <f t="shared" ref="U25:AJ25" si="98">SUM(U969:U971)</f>
        <v>0</v>
      </c>
      <c r="V25" s="558">
        <f t="shared" si="98"/>
        <v>0</v>
      </c>
      <c r="W25" s="558">
        <f t="shared" si="98"/>
        <v>0</v>
      </c>
      <c r="X25" s="558">
        <f t="shared" si="98"/>
        <v>0</v>
      </c>
      <c r="Y25" s="558">
        <f t="shared" si="98"/>
        <v>0</v>
      </c>
      <c r="Z25" s="558">
        <f t="shared" si="98"/>
        <v>0</v>
      </c>
      <c r="AA25" s="558">
        <f t="shared" si="98"/>
        <v>0</v>
      </c>
      <c r="AB25" s="558">
        <f t="shared" si="98"/>
        <v>0</v>
      </c>
      <c r="AC25" s="558">
        <f t="shared" si="98"/>
        <v>0</v>
      </c>
      <c r="AD25" s="558">
        <f t="shared" si="98"/>
        <v>0</v>
      </c>
      <c r="AE25" s="558">
        <f t="shared" si="98"/>
        <v>0</v>
      </c>
      <c r="AF25" s="558">
        <f t="shared" si="98"/>
        <v>0</v>
      </c>
      <c r="AG25" s="558">
        <f t="shared" si="98"/>
        <v>0</v>
      </c>
      <c r="AH25" s="558">
        <f t="shared" si="98"/>
        <v>0</v>
      </c>
      <c r="AI25" s="558">
        <f t="shared" si="98"/>
        <v>0</v>
      </c>
      <c r="AJ25" s="558">
        <f t="shared" si="98"/>
        <v>0</v>
      </c>
      <c r="AK25" s="551"/>
      <c r="AL25" s="558">
        <f>SUM(AL969:AL971)</f>
        <v>0</v>
      </c>
      <c r="AM25" s="558">
        <f t="shared" ref="AM25:BB25" si="99">SUM(AM969:AM971)</f>
        <v>0</v>
      </c>
      <c r="AN25" s="558">
        <f t="shared" si="99"/>
        <v>0</v>
      </c>
      <c r="AO25" s="558">
        <f t="shared" si="99"/>
        <v>0</v>
      </c>
      <c r="AP25" s="558">
        <f t="shared" si="99"/>
        <v>0</v>
      </c>
      <c r="AQ25" s="558">
        <f t="shared" si="99"/>
        <v>0</v>
      </c>
      <c r="AR25" s="558">
        <f t="shared" si="99"/>
        <v>0</v>
      </c>
      <c r="AS25" s="558">
        <f t="shared" si="99"/>
        <v>0</v>
      </c>
      <c r="AT25" s="558">
        <f t="shared" si="99"/>
        <v>0</v>
      </c>
      <c r="AU25" s="558">
        <f t="shared" si="99"/>
        <v>0</v>
      </c>
      <c r="AV25" s="558">
        <f t="shared" si="99"/>
        <v>0</v>
      </c>
      <c r="AW25" s="558">
        <f t="shared" si="99"/>
        <v>0</v>
      </c>
      <c r="AX25" s="558">
        <f t="shared" si="99"/>
        <v>0</v>
      </c>
      <c r="AY25" s="558">
        <f t="shared" si="99"/>
        <v>0</v>
      </c>
      <c r="AZ25" s="558">
        <f t="shared" si="99"/>
        <v>0</v>
      </c>
      <c r="BA25" s="558">
        <f t="shared" si="99"/>
        <v>0</v>
      </c>
      <c r="BB25" s="558">
        <f t="shared" si="99"/>
        <v>0</v>
      </c>
      <c r="BC25" s="551"/>
      <c r="BD25" s="558">
        <f>SUM(BD969:BD971)</f>
        <v>0</v>
      </c>
      <c r="BE25" s="558">
        <f t="shared" ref="BE25:BT25" si="100">SUM(BE969:BE971)</f>
        <v>0</v>
      </c>
      <c r="BF25" s="558">
        <f t="shared" si="100"/>
        <v>0</v>
      </c>
      <c r="BG25" s="558">
        <f t="shared" si="100"/>
        <v>0</v>
      </c>
      <c r="BH25" s="558">
        <f t="shared" si="100"/>
        <v>0</v>
      </c>
      <c r="BI25" s="558">
        <f t="shared" si="100"/>
        <v>0</v>
      </c>
      <c r="BJ25" s="558">
        <f t="shared" si="100"/>
        <v>0</v>
      </c>
      <c r="BK25" s="558">
        <f t="shared" si="100"/>
        <v>0</v>
      </c>
      <c r="BL25" s="558">
        <f t="shared" si="100"/>
        <v>0</v>
      </c>
      <c r="BM25" s="558">
        <f t="shared" si="100"/>
        <v>0</v>
      </c>
      <c r="BN25" s="558">
        <f t="shared" si="100"/>
        <v>0</v>
      </c>
      <c r="BO25" s="558">
        <f t="shared" si="100"/>
        <v>0</v>
      </c>
      <c r="BP25" s="558">
        <f t="shared" si="100"/>
        <v>0</v>
      </c>
      <c r="BQ25" s="558">
        <f t="shared" si="100"/>
        <v>0</v>
      </c>
      <c r="BR25" s="558">
        <f t="shared" si="100"/>
        <v>0</v>
      </c>
      <c r="BS25" s="558">
        <f t="shared" si="100"/>
        <v>0</v>
      </c>
      <c r="BT25" s="558">
        <f t="shared" si="100"/>
        <v>0</v>
      </c>
      <c r="BU25" s="551"/>
      <c r="BV25" s="558">
        <f>SUM(BV969:BV971)</f>
        <v>0</v>
      </c>
      <c r="BW25" s="558">
        <f>SUM(BW969:BW971)</f>
        <v>0</v>
      </c>
      <c r="BX25" s="558">
        <f>SUM(BX969:BX971)</f>
        <v>0</v>
      </c>
      <c r="BY25" s="558">
        <f>SUM(BY969:BY971)</f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 t="shared" ref="B26:R26" si="101">SUM(B972:B974)</f>
        <v>139</v>
      </c>
      <c r="C26" s="558">
        <f t="shared" si="101"/>
        <v>160</v>
      </c>
      <c r="D26" s="558">
        <f t="shared" si="101"/>
        <v>260</v>
      </c>
      <c r="E26" s="558">
        <f t="shared" si="101"/>
        <v>200</v>
      </c>
      <c r="F26" s="558">
        <f t="shared" si="101"/>
        <v>262</v>
      </c>
      <c r="G26" s="558">
        <f t="shared" si="101"/>
        <v>144</v>
      </c>
      <c r="H26" s="558">
        <f t="shared" si="101"/>
        <v>0</v>
      </c>
      <c r="I26" s="558">
        <f t="shared" si="101"/>
        <v>1030</v>
      </c>
      <c r="J26" s="558">
        <f t="shared" si="101"/>
        <v>822</v>
      </c>
      <c r="K26" s="558">
        <f t="shared" si="101"/>
        <v>0</v>
      </c>
      <c r="L26" s="558">
        <f t="shared" si="101"/>
        <v>0</v>
      </c>
      <c r="M26" s="558">
        <f t="shared" si="101"/>
        <v>0</v>
      </c>
      <c r="N26" s="558">
        <f t="shared" si="101"/>
        <v>0</v>
      </c>
      <c r="O26" s="558">
        <f t="shared" si="101"/>
        <v>0</v>
      </c>
      <c r="P26" s="558">
        <f t="shared" si="101"/>
        <v>0</v>
      </c>
      <c r="Q26" s="558">
        <f t="shared" si="101"/>
        <v>0</v>
      </c>
      <c r="R26" s="558">
        <f t="shared" si="101"/>
        <v>0</v>
      </c>
      <c r="S26" s="551"/>
      <c r="T26" s="558">
        <f t="shared" ref="T26:AJ26" si="102">SUM(T972:T974)</f>
        <v>2529.56</v>
      </c>
      <c r="U26" s="558">
        <v>1230</v>
      </c>
      <c r="V26" s="558">
        <f t="shared" si="102"/>
        <v>465</v>
      </c>
      <c r="W26" s="558">
        <f t="shared" si="102"/>
        <v>640</v>
      </c>
      <c r="X26" s="558">
        <v>2888</v>
      </c>
      <c r="Y26" s="558">
        <v>2888</v>
      </c>
      <c r="Z26" s="558">
        <f t="shared" si="102"/>
        <v>0</v>
      </c>
      <c r="AA26" s="558">
        <f t="shared" si="102"/>
        <v>850</v>
      </c>
      <c r="AB26" s="558">
        <f t="shared" si="102"/>
        <v>350</v>
      </c>
      <c r="AC26" s="558">
        <f t="shared" si="102"/>
        <v>0</v>
      </c>
      <c r="AD26" s="558">
        <f t="shared" si="102"/>
        <v>0</v>
      </c>
      <c r="AE26" s="558">
        <f t="shared" si="102"/>
        <v>0</v>
      </c>
      <c r="AF26" s="558">
        <f t="shared" si="102"/>
        <v>0</v>
      </c>
      <c r="AG26" s="558">
        <f t="shared" si="102"/>
        <v>0</v>
      </c>
      <c r="AH26" s="558">
        <f t="shared" si="102"/>
        <v>0</v>
      </c>
      <c r="AI26" s="558">
        <f t="shared" si="102"/>
        <v>0</v>
      </c>
      <c r="AJ26" s="558">
        <f t="shared" si="102"/>
        <v>0</v>
      </c>
      <c r="AK26" s="551"/>
      <c r="AL26" s="558">
        <v>3000</v>
      </c>
      <c r="AM26" s="558">
        <f t="shared" ref="AM26:BB26" si="103">SUM(AM972:AM974)</f>
        <v>0</v>
      </c>
      <c r="AN26" s="558">
        <f t="shared" si="103"/>
        <v>2400</v>
      </c>
      <c r="AO26" s="558">
        <f t="shared" si="103"/>
        <v>0</v>
      </c>
      <c r="AP26" s="558">
        <f t="shared" si="103"/>
        <v>0</v>
      </c>
      <c r="AQ26" s="558">
        <f t="shared" si="103"/>
        <v>0</v>
      </c>
      <c r="AR26" s="558">
        <f t="shared" si="103"/>
        <v>0</v>
      </c>
      <c r="AS26" s="558">
        <f t="shared" si="103"/>
        <v>0</v>
      </c>
      <c r="AT26" s="558">
        <f t="shared" si="103"/>
        <v>0</v>
      </c>
      <c r="AU26" s="558">
        <f t="shared" si="103"/>
        <v>0</v>
      </c>
      <c r="AV26" s="558">
        <f t="shared" si="103"/>
        <v>0</v>
      </c>
      <c r="AW26" s="558">
        <f t="shared" si="103"/>
        <v>0</v>
      </c>
      <c r="AX26" s="558">
        <f t="shared" si="103"/>
        <v>0</v>
      </c>
      <c r="AY26" s="558">
        <f t="shared" si="103"/>
        <v>0</v>
      </c>
      <c r="AZ26" s="558">
        <f t="shared" si="103"/>
        <v>0</v>
      </c>
      <c r="BA26" s="558">
        <f t="shared" si="103"/>
        <v>0</v>
      </c>
      <c r="BB26" s="558">
        <f t="shared" si="103"/>
        <v>0</v>
      </c>
      <c r="BC26" s="551"/>
      <c r="BD26" s="558">
        <v>12600</v>
      </c>
      <c r="BE26" s="558">
        <f t="shared" ref="BE26:BT26" si="104">SUM(BE972:BE974)</f>
        <v>0</v>
      </c>
      <c r="BF26" s="558">
        <f t="shared" si="104"/>
        <v>11424</v>
      </c>
      <c r="BG26" s="558">
        <f t="shared" si="104"/>
        <v>750</v>
      </c>
      <c r="BH26" s="558">
        <f t="shared" si="104"/>
        <v>0</v>
      </c>
      <c r="BI26" s="558">
        <v>2888</v>
      </c>
      <c r="BJ26" s="558">
        <f t="shared" si="104"/>
        <v>720</v>
      </c>
      <c r="BK26" s="558">
        <f t="shared" si="104"/>
        <v>0</v>
      </c>
      <c r="BL26" s="558">
        <f t="shared" si="104"/>
        <v>1600</v>
      </c>
      <c r="BM26" s="558">
        <f t="shared" si="104"/>
        <v>0</v>
      </c>
      <c r="BN26" s="558">
        <f t="shared" si="104"/>
        <v>0</v>
      </c>
      <c r="BO26" s="558">
        <f t="shared" si="104"/>
        <v>0</v>
      </c>
      <c r="BP26" s="558">
        <f t="shared" si="104"/>
        <v>0</v>
      </c>
      <c r="BQ26" s="558">
        <f t="shared" si="104"/>
        <v>0</v>
      </c>
      <c r="BR26" s="558">
        <f t="shared" si="104"/>
        <v>0</v>
      </c>
      <c r="BS26" s="558">
        <f t="shared" si="104"/>
        <v>0</v>
      </c>
      <c r="BT26" s="558">
        <f t="shared" si="104"/>
        <v>0</v>
      </c>
      <c r="BU26" s="551"/>
      <c r="BV26" s="558">
        <f>SUM(BV972:BV974)</f>
        <v>172</v>
      </c>
      <c r="BW26" s="558">
        <f>SUM(BW972:BW974)</f>
        <v>807</v>
      </c>
      <c r="BX26" s="558">
        <f>SUM(BX972:BX974)</f>
        <v>2890</v>
      </c>
      <c r="BY26" s="558">
        <f>SUM(BY972:BY974)</f>
        <v>1650</v>
      </c>
      <c r="BZ26" s="552">
        <f t="shared" si="65"/>
        <v>132.46666666666667</v>
      </c>
      <c r="CA26" s="552">
        <f t="shared" si="66"/>
        <v>596.83733333333328</v>
      </c>
      <c r="CB26" s="552">
        <f t="shared" si="67"/>
        <v>160</v>
      </c>
      <c r="CC26" s="552">
        <f t="shared" si="68"/>
        <v>1158.8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139</v>
      </c>
      <c r="CN26" s="1399">
        <f t="shared" si="12"/>
        <v>144</v>
      </c>
      <c r="CO26" s="1399">
        <f t="shared" si="12"/>
        <v>160</v>
      </c>
      <c r="CP26" s="1399">
        <f t="shared" si="12"/>
        <v>200</v>
      </c>
      <c r="CQ26" s="1399">
        <f t="shared" si="12"/>
        <v>260</v>
      </c>
      <c r="CR26" s="1399">
        <f t="shared" si="12"/>
        <v>262</v>
      </c>
      <c r="CS26" s="1398">
        <f t="shared" si="12"/>
        <v>822</v>
      </c>
      <c r="CT26" s="1401">
        <f t="shared" si="14"/>
        <v>1030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350</v>
      </c>
      <c r="DE26" s="555">
        <f t="shared" si="25"/>
        <v>465</v>
      </c>
      <c r="DF26" s="555">
        <f t="shared" si="26"/>
        <v>640</v>
      </c>
      <c r="DG26" s="555">
        <f t="shared" si="27"/>
        <v>850</v>
      </c>
      <c r="DH26" s="555">
        <f t="shared" si="28"/>
        <v>1230</v>
      </c>
      <c r="DI26" s="555">
        <f t="shared" si="29"/>
        <v>2529.56</v>
      </c>
      <c r="DJ26" s="554">
        <f t="shared" si="30"/>
        <v>2888</v>
      </c>
      <c r="DK26" s="553">
        <f t="shared" si="31"/>
        <v>2888</v>
      </c>
      <c r="DL26" s="545">
        <f t="shared" si="53"/>
        <v>17</v>
      </c>
      <c r="DM26" s="515">
        <f t="shared" si="54"/>
        <v>17</v>
      </c>
      <c r="DN26" s="515">
        <f t="shared" si="55"/>
        <v>17</v>
      </c>
      <c r="DO26" s="515">
        <f t="shared" si="56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 t="shared" ref="B27:R27" si="105">SUM(B975:B976)</f>
        <v>240</v>
      </c>
      <c r="C27" s="558">
        <f t="shared" si="105"/>
        <v>0</v>
      </c>
      <c r="D27" s="558">
        <f t="shared" si="105"/>
        <v>0</v>
      </c>
      <c r="E27" s="558">
        <f t="shared" si="105"/>
        <v>0</v>
      </c>
      <c r="F27" s="558">
        <f t="shared" si="105"/>
        <v>0</v>
      </c>
      <c r="G27" s="558">
        <f t="shared" si="105"/>
        <v>0</v>
      </c>
      <c r="H27" s="558">
        <f t="shared" si="105"/>
        <v>0</v>
      </c>
      <c r="I27" s="558">
        <f t="shared" si="105"/>
        <v>0</v>
      </c>
      <c r="J27" s="558">
        <f t="shared" si="105"/>
        <v>0</v>
      </c>
      <c r="K27" s="558">
        <f t="shared" si="105"/>
        <v>0</v>
      </c>
      <c r="L27" s="558">
        <f t="shared" si="105"/>
        <v>0</v>
      </c>
      <c r="M27" s="558">
        <f t="shared" si="105"/>
        <v>0</v>
      </c>
      <c r="N27" s="558">
        <f t="shared" si="105"/>
        <v>0</v>
      </c>
      <c r="O27" s="558">
        <f t="shared" si="105"/>
        <v>0</v>
      </c>
      <c r="P27" s="558">
        <f t="shared" si="105"/>
        <v>0</v>
      </c>
      <c r="Q27" s="558">
        <f t="shared" si="105"/>
        <v>0</v>
      </c>
      <c r="R27" s="558">
        <f t="shared" si="105"/>
        <v>0</v>
      </c>
      <c r="S27" s="551"/>
      <c r="T27" s="558">
        <f t="shared" ref="T27:AJ27" si="106">SUM(T975:T976)</f>
        <v>0</v>
      </c>
      <c r="U27" s="558">
        <f t="shared" si="106"/>
        <v>0</v>
      </c>
      <c r="V27" s="558">
        <f t="shared" si="106"/>
        <v>0</v>
      </c>
      <c r="W27" s="558">
        <f t="shared" si="106"/>
        <v>0</v>
      </c>
      <c r="X27" s="558">
        <f t="shared" si="106"/>
        <v>0</v>
      </c>
      <c r="Y27" s="558">
        <f t="shared" si="106"/>
        <v>0</v>
      </c>
      <c r="Z27" s="558">
        <f t="shared" si="106"/>
        <v>0</v>
      </c>
      <c r="AA27" s="558">
        <f t="shared" si="106"/>
        <v>10</v>
      </c>
      <c r="AB27" s="558">
        <f t="shared" si="106"/>
        <v>0</v>
      </c>
      <c r="AC27" s="558">
        <f t="shared" si="106"/>
        <v>0</v>
      </c>
      <c r="AD27" s="558">
        <f t="shared" si="106"/>
        <v>0</v>
      </c>
      <c r="AE27" s="558">
        <f t="shared" si="106"/>
        <v>0</v>
      </c>
      <c r="AF27" s="558">
        <f t="shared" si="106"/>
        <v>0</v>
      </c>
      <c r="AG27" s="558">
        <f t="shared" si="106"/>
        <v>0</v>
      </c>
      <c r="AH27" s="558">
        <f t="shared" si="106"/>
        <v>0</v>
      </c>
      <c r="AI27" s="558">
        <f t="shared" si="106"/>
        <v>0</v>
      </c>
      <c r="AJ27" s="558">
        <f t="shared" si="106"/>
        <v>0</v>
      </c>
      <c r="AK27" s="551"/>
      <c r="AL27" s="558">
        <f t="shared" ref="AL27:BB27" si="107">SUM(AL975:AL976)</f>
        <v>0</v>
      </c>
      <c r="AM27" s="558">
        <f t="shared" si="107"/>
        <v>0</v>
      </c>
      <c r="AN27" s="558">
        <f t="shared" si="107"/>
        <v>0</v>
      </c>
      <c r="AO27" s="558">
        <f t="shared" si="107"/>
        <v>0</v>
      </c>
      <c r="AP27" s="558">
        <f t="shared" si="107"/>
        <v>3000</v>
      </c>
      <c r="AQ27" s="558">
        <f t="shared" si="107"/>
        <v>0</v>
      </c>
      <c r="AR27" s="558">
        <f t="shared" si="107"/>
        <v>0</v>
      </c>
      <c r="AS27" s="558">
        <f t="shared" si="107"/>
        <v>0</v>
      </c>
      <c r="AT27" s="558">
        <f t="shared" si="107"/>
        <v>0</v>
      </c>
      <c r="AU27" s="558">
        <f t="shared" si="107"/>
        <v>0</v>
      </c>
      <c r="AV27" s="558">
        <f t="shared" si="107"/>
        <v>0</v>
      </c>
      <c r="AW27" s="558">
        <f t="shared" si="107"/>
        <v>0</v>
      </c>
      <c r="AX27" s="558">
        <f t="shared" si="107"/>
        <v>0</v>
      </c>
      <c r="AY27" s="558">
        <f t="shared" si="107"/>
        <v>0</v>
      </c>
      <c r="AZ27" s="558">
        <f t="shared" si="107"/>
        <v>0</v>
      </c>
      <c r="BA27" s="558">
        <f t="shared" si="107"/>
        <v>0</v>
      </c>
      <c r="BB27" s="558">
        <f t="shared" si="107"/>
        <v>0</v>
      </c>
      <c r="BC27" s="551"/>
      <c r="BD27" s="558">
        <v>800</v>
      </c>
      <c r="BE27" s="558">
        <f t="shared" ref="BE27:BT27" si="108">SUM(BE975:BE976)</f>
        <v>0</v>
      </c>
      <c r="BF27" s="558">
        <f t="shared" si="108"/>
        <v>0</v>
      </c>
      <c r="BG27" s="558">
        <f t="shared" si="108"/>
        <v>3599.92</v>
      </c>
      <c r="BH27" s="558">
        <f t="shared" si="108"/>
        <v>3400</v>
      </c>
      <c r="BI27" s="558">
        <f t="shared" si="108"/>
        <v>0</v>
      </c>
      <c r="BJ27" s="558">
        <f t="shared" si="108"/>
        <v>0</v>
      </c>
      <c r="BK27" s="558">
        <f t="shared" si="108"/>
        <v>1599.8999999999999</v>
      </c>
      <c r="BL27" s="558">
        <f t="shared" si="108"/>
        <v>3599.92</v>
      </c>
      <c r="BM27" s="558">
        <f t="shared" si="108"/>
        <v>0</v>
      </c>
      <c r="BN27" s="558">
        <f t="shared" si="108"/>
        <v>0</v>
      </c>
      <c r="BO27" s="558">
        <f t="shared" si="108"/>
        <v>0</v>
      </c>
      <c r="BP27" s="558">
        <f t="shared" si="108"/>
        <v>0</v>
      </c>
      <c r="BQ27" s="558">
        <f t="shared" si="108"/>
        <v>0</v>
      </c>
      <c r="BR27" s="558">
        <f t="shared" si="108"/>
        <v>0</v>
      </c>
      <c r="BS27" s="558">
        <f t="shared" si="108"/>
        <v>0</v>
      </c>
      <c r="BT27" s="558">
        <f t="shared" si="108"/>
        <v>0</v>
      </c>
      <c r="BU27" s="551"/>
      <c r="BV27" s="558">
        <f>SUM(BV975:BV976)</f>
        <v>0</v>
      </c>
      <c r="BW27" s="558">
        <f>SUM(BW975:BW976)</f>
        <v>0</v>
      </c>
      <c r="BX27" s="558">
        <f>SUM(BX975:BX976)</f>
        <v>3000</v>
      </c>
      <c r="BY27" s="558">
        <f>SUM(BY975:BY976)</f>
        <v>3604</v>
      </c>
      <c r="BZ27" s="552">
        <f t="shared" si="65"/>
        <v>0</v>
      </c>
      <c r="CA27" s="552">
        <f t="shared" si="66"/>
        <v>0</v>
      </c>
      <c r="CB27" s="552">
        <f t="shared" si="67"/>
        <v>0</v>
      </c>
      <c r="CC27" s="552">
        <f t="shared" si="68"/>
        <v>626.65466666666669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0</v>
      </c>
      <c r="CQ27" s="1399">
        <f t="shared" si="12"/>
        <v>0</v>
      </c>
      <c r="CR27" s="1399">
        <f t="shared" si="12"/>
        <v>0</v>
      </c>
      <c r="CS27" s="1398">
        <f t="shared" si="12"/>
        <v>0</v>
      </c>
      <c r="CT27" s="1401">
        <f t="shared" si="14"/>
        <v>240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0</v>
      </c>
      <c r="DH27" s="555">
        <f t="shared" si="28"/>
        <v>0</v>
      </c>
      <c r="DI27" s="555">
        <f t="shared" si="29"/>
        <v>0</v>
      </c>
      <c r="DJ27" s="554">
        <f t="shared" si="30"/>
        <v>0</v>
      </c>
      <c r="DK27" s="553">
        <f t="shared" si="31"/>
        <v>10</v>
      </c>
      <c r="DL27" s="545">
        <f t="shared" si="53"/>
        <v>17</v>
      </c>
      <c r="DM27" s="515">
        <f t="shared" si="54"/>
        <v>17</v>
      </c>
      <c r="DN27" s="515">
        <f t="shared" si="55"/>
        <v>17</v>
      </c>
      <c r="DO27" s="515">
        <f t="shared" si="56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 t="shared" ref="B28:R28" si="109">SUM(B977:B980)</f>
        <v>0</v>
      </c>
      <c r="C28" s="558">
        <f t="shared" si="109"/>
        <v>0</v>
      </c>
      <c r="D28" s="558">
        <f t="shared" si="109"/>
        <v>0</v>
      </c>
      <c r="E28" s="558">
        <f t="shared" si="109"/>
        <v>0</v>
      </c>
      <c r="F28" s="558">
        <f t="shared" si="109"/>
        <v>0</v>
      </c>
      <c r="G28" s="558">
        <f t="shared" si="109"/>
        <v>0</v>
      </c>
      <c r="H28" s="558">
        <f t="shared" si="109"/>
        <v>0</v>
      </c>
      <c r="I28" s="558">
        <f t="shared" si="109"/>
        <v>0</v>
      </c>
      <c r="J28" s="558">
        <f t="shared" si="109"/>
        <v>0</v>
      </c>
      <c r="K28" s="558">
        <f t="shared" si="109"/>
        <v>0</v>
      </c>
      <c r="L28" s="558">
        <f t="shared" si="109"/>
        <v>0</v>
      </c>
      <c r="M28" s="558">
        <f t="shared" si="109"/>
        <v>0</v>
      </c>
      <c r="N28" s="558">
        <f t="shared" si="109"/>
        <v>0</v>
      </c>
      <c r="O28" s="558">
        <f t="shared" si="109"/>
        <v>0</v>
      </c>
      <c r="P28" s="558">
        <f t="shared" si="109"/>
        <v>0</v>
      </c>
      <c r="Q28" s="558">
        <f t="shared" si="109"/>
        <v>0</v>
      </c>
      <c r="R28" s="558">
        <f t="shared" si="109"/>
        <v>0</v>
      </c>
      <c r="S28" s="551"/>
      <c r="T28" s="558">
        <f t="shared" ref="T28:AJ28" si="110">SUM(T977:T980)</f>
        <v>0</v>
      </c>
      <c r="U28" s="558">
        <f t="shared" si="110"/>
        <v>0</v>
      </c>
      <c r="V28" s="558">
        <f t="shared" si="110"/>
        <v>0</v>
      </c>
      <c r="W28" s="558">
        <f t="shared" si="110"/>
        <v>0</v>
      </c>
      <c r="X28" s="558">
        <f t="shared" si="110"/>
        <v>0</v>
      </c>
      <c r="Y28" s="558">
        <f t="shared" si="110"/>
        <v>0</v>
      </c>
      <c r="Z28" s="558">
        <f t="shared" si="110"/>
        <v>0</v>
      </c>
      <c r="AA28" s="558">
        <f t="shared" si="110"/>
        <v>0</v>
      </c>
      <c r="AB28" s="558">
        <f t="shared" si="110"/>
        <v>0</v>
      </c>
      <c r="AC28" s="558">
        <f t="shared" si="110"/>
        <v>0</v>
      </c>
      <c r="AD28" s="558">
        <f t="shared" si="110"/>
        <v>0</v>
      </c>
      <c r="AE28" s="558">
        <f t="shared" si="110"/>
        <v>0</v>
      </c>
      <c r="AF28" s="558">
        <f t="shared" si="110"/>
        <v>0</v>
      </c>
      <c r="AG28" s="558">
        <f t="shared" si="110"/>
        <v>0</v>
      </c>
      <c r="AH28" s="558">
        <f t="shared" si="110"/>
        <v>0</v>
      </c>
      <c r="AI28" s="558">
        <f t="shared" si="110"/>
        <v>0</v>
      </c>
      <c r="AJ28" s="558">
        <f t="shared" si="110"/>
        <v>0</v>
      </c>
      <c r="AK28" s="551"/>
      <c r="AL28" s="558">
        <f t="shared" ref="AL28:BB28" si="111">SUM(AL977:AL980)</f>
        <v>0</v>
      </c>
      <c r="AM28" s="558">
        <f t="shared" si="111"/>
        <v>0</v>
      </c>
      <c r="AN28" s="558">
        <f t="shared" si="111"/>
        <v>0</v>
      </c>
      <c r="AO28" s="558">
        <f t="shared" si="111"/>
        <v>0</v>
      </c>
      <c r="AP28" s="558">
        <f t="shared" si="111"/>
        <v>0</v>
      </c>
      <c r="AQ28" s="558">
        <f t="shared" si="111"/>
        <v>0</v>
      </c>
      <c r="AR28" s="558">
        <f t="shared" si="111"/>
        <v>0</v>
      </c>
      <c r="AS28" s="558">
        <f t="shared" si="111"/>
        <v>0</v>
      </c>
      <c r="AT28" s="558">
        <f t="shared" si="111"/>
        <v>0</v>
      </c>
      <c r="AU28" s="558">
        <f t="shared" si="111"/>
        <v>0</v>
      </c>
      <c r="AV28" s="558">
        <f t="shared" si="111"/>
        <v>0</v>
      </c>
      <c r="AW28" s="558">
        <f t="shared" si="111"/>
        <v>0</v>
      </c>
      <c r="AX28" s="558">
        <f t="shared" si="111"/>
        <v>0</v>
      </c>
      <c r="AY28" s="558">
        <f t="shared" si="111"/>
        <v>0</v>
      </c>
      <c r="AZ28" s="558">
        <f t="shared" si="111"/>
        <v>0</v>
      </c>
      <c r="BA28" s="558">
        <f t="shared" si="111"/>
        <v>0</v>
      </c>
      <c r="BB28" s="558">
        <f t="shared" si="111"/>
        <v>0</v>
      </c>
      <c r="BC28" s="551"/>
      <c r="BD28" s="558">
        <f t="shared" ref="BD28:BT28" si="112">SUM(BD977:BD980)</f>
        <v>0</v>
      </c>
      <c r="BE28" s="558">
        <f t="shared" si="112"/>
        <v>0</v>
      </c>
      <c r="BF28" s="558">
        <f t="shared" si="112"/>
        <v>0</v>
      </c>
      <c r="BG28" s="558">
        <f t="shared" si="112"/>
        <v>0</v>
      </c>
      <c r="BH28" s="558">
        <f t="shared" si="112"/>
        <v>0</v>
      </c>
      <c r="BI28" s="558">
        <f t="shared" si="112"/>
        <v>0</v>
      </c>
      <c r="BJ28" s="558">
        <f t="shared" si="112"/>
        <v>0</v>
      </c>
      <c r="BK28" s="558">
        <f t="shared" si="112"/>
        <v>0</v>
      </c>
      <c r="BL28" s="558">
        <f t="shared" si="112"/>
        <v>0</v>
      </c>
      <c r="BM28" s="558">
        <f t="shared" si="112"/>
        <v>0</v>
      </c>
      <c r="BN28" s="558">
        <f t="shared" si="112"/>
        <v>0</v>
      </c>
      <c r="BO28" s="558">
        <f t="shared" si="112"/>
        <v>0</v>
      </c>
      <c r="BP28" s="558">
        <f t="shared" si="112"/>
        <v>0</v>
      </c>
      <c r="BQ28" s="558">
        <f t="shared" si="112"/>
        <v>0</v>
      </c>
      <c r="BR28" s="558">
        <f t="shared" si="112"/>
        <v>0</v>
      </c>
      <c r="BS28" s="558">
        <f t="shared" si="112"/>
        <v>0</v>
      </c>
      <c r="BT28" s="558">
        <f t="shared" si="112"/>
        <v>0</v>
      </c>
      <c r="BU28" s="551"/>
      <c r="BV28" s="558">
        <f>SUM(BV977:BV980)</f>
        <v>0</v>
      </c>
      <c r="BW28" s="558">
        <f>SUM(BW977:BW980)</f>
        <v>0</v>
      </c>
      <c r="BX28" s="558">
        <f>SUM(BX977:BX980)</f>
        <v>0</v>
      </c>
      <c r="BY28" s="558">
        <f>SUM(BY977:BY980)</f>
        <v>0</v>
      </c>
      <c r="BZ28" s="552"/>
      <c r="CA28" s="552"/>
      <c r="CB28" s="552"/>
      <c r="CC28" s="552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 t="shared" ref="B29:R29" si="113">SUM(B981:B984)</f>
        <v>800</v>
      </c>
      <c r="C29" s="558">
        <f t="shared" si="113"/>
        <v>0</v>
      </c>
      <c r="D29" s="558">
        <f t="shared" si="113"/>
        <v>0</v>
      </c>
      <c r="E29" s="558">
        <f t="shared" si="113"/>
        <v>0</v>
      </c>
      <c r="F29" s="558">
        <f t="shared" si="113"/>
        <v>0</v>
      </c>
      <c r="G29" s="558">
        <f t="shared" si="113"/>
        <v>0</v>
      </c>
      <c r="H29" s="558">
        <f t="shared" si="113"/>
        <v>900</v>
      </c>
      <c r="I29" s="558">
        <f t="shared" si="113"/>
        <v>0</v>
      </c>
      <c r="J29" s="558">
        <f t="shared" si="113"/>
        <v>150</v>
      </c>
      <c r="K29" s="558">
        <f t="shared" si="113"/>
        <v>0</v>
      </c>
      <c r="L29" s="558">
        <f t="shared" si="113"/>
        <v>0</v>
      </c>
      <c r="M29" s="558">
        <f t="shared" si="113"/>
        <v>0</v>
      </c>
      <c r="N29" s="558">
        <f t="shared" si="113"/>
        <v>0</v>
      </c>
      <c r="O29" s="558">
        <f t="shared" si="113"/>
        <v>0</v>
      </c>
      <c r="P29" s="558">
        <f t="shared" si="113"/>
        <v>0</v>
      </c>
      <c r="Q29" s="558">
        <f t="shared" si="113"/>
        <v>0</v>
      </c>
      <c r="R29" s="558">
        <f t="shared" si="113"/>
        <v>0</v>
      </c>
      <c r="S29" s="551"/>
      <c r="T29" s="558">
        <f t="shared" ref="T29:AJ29" si="114">SUM(T981:T984)</f>
        <v>0</v>
      </c>
      <c r="U29" s="558">
        <f t="shared" si="114"/>
        <v>0</v>
      </c>
      <c r="V29" s="558">
        <f t="shared" si="114"/>
        <v>0</v>
      </c>
      <c r="W29" s="558">
        <f t="shared" si="114"/>
        <v>0</v>
      </c>
      <c r="X29" s="558">
        <f t="shared" si="114"/>
        <v>0</v>
      </c>
      <c r="Y29" s="558">
        <f t="shared" si="114"/>
        <v>0</v>
      </c>
      <c r="Z29" s="558">
        <f t="shared" si="114"/>
        <v>0</v>
      </c>
      <c r="AA29" s="558">
        <f t="shared" si="114"/>
        <v>0</v>
      </c>
      <c r="AB29" s="558">
        <f t="shared" si="114"/>
        <v>0</v>
      </c>
      <c r="AC29" s="558">
        <f t="shared" si="114"/>
        <v>0</v>
      </c>
      <c r="AD29" s="558">
        <f t="shared" si="114"/>
        <v>0</v>
      </c>
      <c r="AE29" s="558">
        <f t="shared" si="114"/>
        <v>0</v>
      </c>
      <c r="AF29" s="558">
        <f t="shared" si="114"/>
        <v>0</v>
      </c>
      <c r="AG29" s="558">
        <f t="shared" si="114"/>
        <v>0</v>
      </c>
      <c r="AH29" s="558">
        <f t="shared" si="114"/>
        <v>0</v>
      </c>
      <c r="AI29" s="558">
        <f t="shared" si="114"/>
        <v>0</v>
      </c>
      <c r="AJ29" s="558">
        <f t="shared" si="114"/>
        <v>0</v>
      </c>
      <c r="AK29" s="551"/>
      <c r="AL29" s="558">
        <f t="shared" ref="AL29:BB29" si="115">SUM(AL981:AL984)</f>
        <v>0</v>
      </c>
      <c r="AM29" s="558">
        <f t="shared" si="115"/>
        <v>0</v>
      </c>
      <c r="AN29" s="558">
        <f t="shared" si="115"/>
        <v>6000</v>
      </c>
      <c r="AO29" s="558">
        <f t="shared" si="115"/>
        <v>3000</v>
      </c>
      <c r="AP29" s="558">
        <f t="shared" si="115"/>
        <v>0</v>
      </c>
      <c r="AQ29" s="558">
        <f t="shared" si="115"/>
        <v>1500</v>
      </c>
      <c r="AR29" s="558">
        <f t="shared" si="115"/>
        <v>750</v>
      </c>
      <c r="AS29" s="558">
        <f t="shared" si="115"/>
        <v>0</v>
      </c>
      <c r="AT29" s="558">
        <f t="shared" si="115"/>
        <v>1000</v>
      </c>
      <c r="AU29" s="558">
        <f t="shared" si="115"/>
        <v>0</v>
      </c>
      <c r="AV29" s="558">
        <f t="shared" si="115"/>
        <v>0</v>
      </c>
      <c r="AW29" s="558">
        <f t="shared" si="115"/>
        <v>0</v>
      </c>
      <c r="AX29" s="558">
        <f t="shared" si="115"/>
        <v>0</v>
      </c>
      <c r="AY29" s="558">
        <f t="shared" si="115"/>
        <v>0</v>
      </c>
      <c r="AZ29" s="558">
        <f t="shared" si="115"/>
        <v>0</v>
      </c>
      <c r="BA29" s="558">
        <f t="shared" si="115"/>
        <v>0</v>
      </c>
      <c r="BB29" s="558">
        <f t="shared" si="115"/>
        <v>0</v>
      </c>
      <c r="BC29" s="551"/>
      <c r="BD29" s="558">
        <f t="shared" ref="BD29:BT29" si="116">SUM(BD981:BD984)</f>
        <v>0</v>
      </c>
      <c r="BE29" s="558">
        <f t="shared" si="116"/>
        <v>0</v>
      </c>
      <c r="BF29" s="558">
        <f t="shared" si="116"/>
        <v>0</v>
      </c>
      <c r="BG29" s="558">
        <f t="shared" si="116"/>
        <v>0</v>
      </c>
      <c r="BH29" s="558">
        <f t="shared" si="116"/>
        <v>0</v>
      </c>
      <c r="BI29" s="558">
        <f t="shared" si="116"/>
        <v>0</v>
      </c>
      <c r="BJ29" s="558">
        <f t="shared" si="116"/>
        <v>0</v>
      </c>
      <c r="BK29" s="558">
        <f t="shared" si="116"/>
        <v>0</v>
      </c>
      <c r="BL29" s="558">
        <f t="shared" si="116"/>
        <v>0</v>
      </c>
      <c r="BM29" s="558">
        <f t="shared" si="116"/>
        <v>0</v>
      </c>
      <c r="BN29" s="558">
        <f t="shared" si="116"/>
        <v>0</v>
      </c>
      <c r="BO29" s="558">
        <f t="shared" si="116"/>
        <v>0</v>
      </c>
      <c r="BP29" s="558">
        <f t="shared" si="116"/>
        <v>0</v>
      </c>
      <c r="BQ29" s="558">
        <f t="shared" si="116"/>
        <v>0</v>
      </c>
      <c r="BR29" s="558">
        <f t="shared" si="116"/>
        <v>0</v>
      </c>
      <c r="BS29" s="558">
        <f t="shared" si="116"/>
        <v>0</v>
      </c>
      <c r="BT29" s="558">
        <f t="shared" si="116"/>
        <v>0</v>
      </c>
      <c r="BU29" s="551"/>
      <c r="BV29" s="558">
        <f>SUM(BV981:BV984)</f>
        <v>300</v>
      </c>
      <c r="BW29" s="558">
        <f>SUM(BW981:BW984)</f>
        <v>0</v>
      </c>
      <c r="BX29" s="558">
        <f>SUM(BX981:BX984)</f>
        <v>0</v>
      </c>
      <c r="BY29" s="558">
        <f>SUM(BY981:BY984)</f>
        <v>0</v>
      </c>
      <c r="BZ29" s="552"/>
      <c r="CA29" s="552"/>
      <c r="CB29" s="552"/>
      <c r="CC29" s="552"/>
      <c r="CD29" s="1397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17"/>
        <v>0</v>
      </c>
      <c r="CF29" s="1399">
        <f t="shared" si="117"/>
        <v>0</v>
      </c>
      <c r="CG29" s="1399">
        <f t="shared" si="117"/>
        <v>0</v>
      </c>
      <c r="CH29" s="1399">
        <f t="shared" si="117"/>
        <v>0</v>
      </c>
      <c r="CI29" s="1399">
        <f t="shared" si="117"/>
        <v>0</v>
      </c>
      <c r="CJ29" s="1399">
        <f t="shared" si="117"/>
        <v>0</v>
      </c>
      <c r="CK29" s="1400">
        <f t="shared" si="117"/>
        <v>0</v>
      </c>
      <c r="CL29" s="1400">
        <f t="shared" si="117"/>
        <v>0</v>
      </c>
      <c r="CM29" s="1400">
        <f t="shared" si="117"/>
        <v>0</v>
      </c>
      <c r="CN29" s="1399">
        <f t="shared" si="117"/>
        <v>0</v>
      </c>
      <c r="CO29" s="1399">
        <f t="shared" si="117"/>
        <v>0</v>
      </c>
      <c r="CP29" s="1399">
        <f t="shared" si="117"/>
        <v>0</v>
      </c>
      <c r="CQ29" s="1399">
        <f t="shared" si="117"/>
        <v>0</v>
      </c>
      <c r="CR29" s="1399">
        <f t="shared" si="117"/>
        <v>150</v>
      </c>
      <c r="CS29" s="1398">
        <f t="shared" si="117"/>
        <v>800</v>
      </c>
      <c r="CT29" s="1401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900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 t="shared" ref="B30:R30" si="119">SUM(B962:B964)</f>
        <v>1110</v>
      </c>
      <c r="C30" s="558">
        <f t="shared" si="119"/>
        <v>720</v>
      </c>
      <c r="D30" s="558">
        <f t="shared" si="119"/>
        <v>660</v>
      </c>
      <c r="E30" s="558">
        <f t="shared" si="119"/>
        <v>600</v>
      </c>
      <c r="F30" s="558">
        <f t="shared" si="119"/>
        <v>300</v>
      </c>
      <c r="G30" s="558">
        <f t="shared" si="119"/>
        <v>750</v>
      </c>
      <c r="H30" s="558">
        <f t="shared" si="119"/>
        <v>375</v>
      </c>
      <c r="I30" s="558">
        <f t="shared" si="119"/>
        <v>1150</v>
      </c>
      <c r="J30" s="558">
        <f t="shared" si="119"/>
        <v>265</v>
      </c>
      <c r="K30" s="558">
        <f t="shared" si="119"/>
        <v>0</v>
      </c>
      <c r="L30" s="558">
        <f t="shared" si="119"/>
        <v>0</v>
      </c>
      <c r="M30" s="558">
        <f t="shared" si="119"/>
        <v>0</v>
      </c>
      <c r="N30" s="558">
        <f t="shared" si="119"/>
        <v>0</v>
      </c>
      <c r="O30" s="558">
        <f t="shared" si="119"/>
        <v>0</v>
      </c>
      <c r="P30" s="558">
        <f t="shared" si="119"/>
        <v>0</v>
      </c>
      <c r="Q30" s="558">
        <f t="shared" si="119"/>
        <v>0</v>
      </c>
      <c r="R30" s="558">
        <f t="shared" si="119"/>
        <v>0</v>
      </c>
      <c r="S30" s="551"/>
      <c r="T30" s="558">
        <f t="shared" ref="T30:AJ30" si="120">SUM(T962:T964)</f>
        <v>1270</v>
      </c>
      <c r="U30" s="558">
        <v>890</v>
      </c>
      <c r="V30" s="558">
        <f t="shared" si="120"/>
        <v>370</v>
      </c>
      <c r="W30" s="558">
        <f t="shared" si="120"/>
        <v>350</v>
      </c>
      <c r="X30" s="558">
        <f t="shared" si="120"/>
        <v>730</v>
      </c>
      <c r="Y30" s="558">
        <v>570</v>
      </c>
      <c r="Z30" s="558">
        <f t="shared" si="120"/>
        <v>800</v>
      </c>
      <c r="AA30" s="558">
        <f t="shared" si="120"/>
        <v>970</v>
      </c>
      <c r="AB30" s="558">
        <f t="shared" si="120"/>
        <v>370</v>
      </c>
      <c r="AC30" s="558">
        <f t="shared" si="120"/>
        <v>0</v>
      </c>
      <c r="AD30" s="558">
        <f t="shared" si="120"/>
        <v>0</v>
      </c>
      <c r="AE30" s="558">
        <f t="shared" si="120"/>
        <v>0</v>
      </c>
      <c r="AF30" s="558">
        <f t="shared" si="120"/>
        <v>0</v>
      </c>
      <c r="AG30" s="558">
        <f t="shared" si="120"/>
        <v>0</v>
      </c>
      <c r="AH30" s="558">
        <f t="shared" si="120"/>
        <v>0</v>
      </c>
      <c r="AI30" s="558">
        <f t="shared" si="120"/>
        <v>0</v>
      </c>
      <c r="AJ30" s="558">
        <f t="shared" si="120"/>
        <v>0</v>
      </c>
      <c r="AK30" s="551"/>
      <c r="AL30" s="558">
        <f t="shared" ref="AL30:BB30" si="121">SUM(AL962:AL964)</f>
        <v>550</v>
      </c>
      <c r="AM30" s="558">
        <f t="shared" si="121"/>
        <v>1725</v>
      </c>
      <c r="AN30" s="558">
        <f t="shared" si="121"/>
        <v>1320</v>
      </c>
      <c r="AO30" s="558">
        <f t="shared" si="121"/>
        <v>200</v>
      </c>
      <c r="AP30" s="558">
        <f t="shared" si="121"/>
        <v>120</v>
      </c>
      <c r="AQ30" s="558">
        <f t="shared" si="121"/>
        <v>2310</v>
      </c>
      <c r="AR30" s="558">
        <f t="shared" si="121"/>
        <v>280</v>
      </c>
      <c r="AS30" s="558">
        <f t="shared" si="121"/>
        <v>200</v>
      </c>
      <c r="AT30" s="558">
        <f t="shared" si="121"/>
        <v>0</v>
      </c>
      <c r="AU30" s="558">
        <f t="shared" si="121"/>
        <v>0</v>
      </c>
      <c r="AV30" s="558">
        <f t="shared" si="121"/>
        <v>0</v>
      </c>
      <c r="AW30" s="558">
        <f t="shared" si="121"/>
        <v>0</v>
      </c>
      <c r="AX30" s="558">
        <f t="shared" si="121"/>
        <v>0</v>
      </c>
      <c r="AY30" s="558">
        <f t="shared" si="121"/>
        <v>0</v>
      </c>
      <c r="AZ30" s="558">
        <f t="shared" si="121"/>
        <v>0</v>
      </c>
      <c r="BA30" s="558">
        <f t="shared" si="121"/>
        <v>0</v>
      </c>
      <c r="BB30" s="558">
        <f t="shared" si="121"/>
        <v>0</v>
      </c>
      <c r="BC30" s="551"/>
      <c r="BD30" s="558">
        <f t="shared" ref="BD30:BT30" si="122">SUM(BD962:BD964)</f>
        <v>0</v>
      </c>
      <c r="BE30" s="558">
        <f t="shared" si="122"/>
        <v>2777.75</v>
      </c>
      <c r="BF30" s="558">
        <f t="shared" si="122"/>
        <v>0</v>
      </c>
      <c r="BG30" s="558">
        <f t="shared" si="122"/>
        <v>5149.74</v>
      </c>
      <c r="BH30" s="558">
        <f t="shared" si="122"/>
        <v>4099.8599999999997</v>
      </c>
      <c r="BI30" s="558">
        <v>9800</v>
      </c>
      <c r="BJ30" s="558">
        <f t="shared" si="122"/>
        <v>3799.86</v>
      </c>
      <c r="BK30" s="558">
        <f t="shared" si="122"/>
        <v>2133.15</v>
      </c>
      <c r="BL30" s="558">
        <f t="shared" si="122"/>
        <v>2155.39</v>
      </c>
      <c r="BM30" s="558">
        <f t="shared" si="122"/>
        <v>0</v>
      </c>
      <c r="BN30" s="558">
        <f t="shared" si="122"/>
        <v>0</v>
      </c>
      <c r="BO30" s="558">
        <f t="shared" si="122"/>
        <v>0</v>
      </c>
      <c r="BP30" s="558">
        <f t="shared" si="122"/>
        <v>0</v>
      </c>
      <c r="BQ30" s="558">
        <f t="shared" si="122"/>
        <v>0</v>
      </c>
      <c r="BR30" s="558">
        <f t="shared" si="122"/>
        <v>0</v>
      </c>
      <c r="BS30" s="558">
        <f t="shared" si="122"/>
        <v>0</v>
      </c>
      <c r="BT30" s="558">
        <f t="shared" si="122"/>
        <v>0</v>
      </c>
      <c r="BU30" s="551"/>
      <c r="BV30" s="558">
        <f>SUM(BV962:BV964)</f>
        <v>1010</v>
      </c>
      <c r="BW30" s="558">
        <f>SUM(BW962:BW964)</f>
        <v>820</v>
      </c>
      <c r="BX30" s="558">
        <f>SUM(BX962:BX964)</f>
        <v>1740</v>
      </c>
      <c r="BY30" s="558">
        <f>SUM(BY962:BY964)</f>
        <v>2740</v>
      </c>
      <c r="BZ30" s="552">
        <f t="shared" ref="BZ30:BZ93" si="123">IF(DL30&lt;3,"",(SUM(B30:R30)-MIN(B30:R30)-MAX(B30:R30))/(DL30-2))</f>
        <v>318.66666666666669</v>
      </c>
      <c r="CA30" s="552">
        <f t="shared" ref="CA30:CA93" si="124">IF(DM30&lt;3,"",(SUM(T30:AJ30)-MIN(T30:AJ30)-MAX(T30:AJ30))/(DM30-2))</f>
        <v>336.66666666666669</v>
      </c>
      <c r="CB30" s="552">
        <f t="shared" ref="CB30:CB93" si="125">IF(DN30&lt;3,"",(SUM(AL30:BB30)-MIN(AL30:BB30)-MAX(AL30:BB30))/(DN30-2))</f>
        <v>293</v>
      </c>
      <c r="CC30" s="552">
        <f t="shared" ref="CC30:CC93" si="126">IF(DO30&lt;3,"",(SUM(BD30:BT30)-MIN(BD30:BT30)-MAX(BD30:BT30))/(DO30-2))</f>
        <v>1341.05</v>
      </c>
      <c r="CD30" s="1397">
        <f t="shared" si="117"/>
        <v>0</v>
      </c>
      <c r="CE30" s="1398">
        <f t="shared" si="117"/>
        <v>0</v>
      </c>
      <c r="CF30" s="1399">
        <f t="shared" si="117"/>
        <v>0</v>
      </c>
      <c r="CG30" s="1399">
        <f t="shared" si="117"/>
        <v>0</v>
      </c>
      <c r="CH30" s="1399">
        <f t="shared" si="117"/>
        <v>0</v>
      </c>
      <c r="CI30" s="1399">
        <f t="shared" si="117"/>
        <v>0</v>
      </c>
      <c r="CJ30" s="1399">
        <f t="shared" si="117"/>
        <v>0</v>
      </c>
      <c r="CK30" s="1400">
        <f t="shared" si="117"/>
        <v>0</v>
      </c>
      <c r="CL30" s="1400">
        <f t="shared" si="117"/>
        <v>265</v>
      </c>
      <c r="CM30" s="1400">
        <f t="shared" si="117"/>
        <v>300</v>
      </c>
      <c r="CN30" s="1399">
        <f t="shared" si="117"/>
        <v>375</v>
      </c>
      <c r="CO30" s="1399">
        <f t="shared" si="117"/>
        <v>600</v>
      </c>
      <c r="CP30" s="1399">
        <f t="shared" si="117"/>
        <v>660</v>
      </c>
      <c r="CQ30" s="1399">
        <f t="shared" si="117"/>
        <v>720</v>
      </c>
      <c r="CR30" s="1399">
        <f t="shared" si="117"/>
        <v>750</v>
      </c>
      <c r="CS30" s="1398">
        <f t="shared" si="117"/>
        <v>1110</v>
      </c>
      <c r="CT30" s="1401">
        <f t="shared" si="118"/>
        <v>1150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350</v>
      </c>
      <c r="DD30" s="556">
        <f t="shared" si="24"/>
        <v>370</v>
      </c>
      <c r="DE30" s="555">
        <f t="shared" si="25"/>
        <v>370</v>
      </c>
      <c r="DF30" s="555">
        <f t="shared" si="26"/>
        <v>570</v>
      </c>
      <c r="DG30" s="555">
        <f t="shared" si="27"/>
        <v>730</v>
      </c>
      <c r="DH30" s="555">
        <f t="shared" si="28"/>
        <v>800</v>
      </c>
      <c r="DI30" s="555">
        <f t="shared" si="29"/>
        <v>890</v>
      </c>
      <c r="DJ30" s="554">
        <f t="shared" si="30"/>
        <v>970</v>
      </c>
      <c r="DK30" s="553">
        <f t="shared" si="31"/>
        <v>1270</v>
      </c>
      <c r="DL30" s="545">
        <f t="shared" ref="DL30:DL43" si="127">COUNT(B30:R30)</f>
        <v>17</v>
      </c>
      <c r="DM30" s="515">
        <f t="shared" ref="DM30:DM43" si="128">COUNT(T30:AJ30)</f>
        <v>17</v>
      </c>
      <c r="DN30" s="515">
        <f t="shared" ref="DN30:DN43" si="129">COUNT(AL30:BB30)</f>
        <v>17</v>
      </c>
      <c r="DO30" s="515">
        <f t="shared" ref="DO30:DO43" si="130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31">SUM(B32:B41)</f>
        <v>3045</v>
      </c>
      <c r="C31" s="550">
        <f t="shared" si="131"/>
        <v>2067.9700000000003</v>
      </c>
      <c r="D31" s="550">
        <f t="shared" si="131"/>
        <v>1282.7</v>
      </c>
      <c r="E31" s="550">
        <f t="shared" si="131"/>
        <v>1805.94</v>
      </c>
      <c r="F31" s="550">
        <f t="shared" si="131"/>
        <v>1989.7</v>
      </c>
      <c r="G31" s="550">
        <f t="shared" si="131"/>
        <v>2474</v>
      </c>
      <c r="H31" s="550">
        <f t="shared" si="131"/>
        <v>2174</v>
      </c>
      <c r="I31" s="550">
        <f t="shared" si="131"/>
        <v>3310</v>
      </c>
      <c r="J31" s="550">
        <f t="shared" si="131"/>
        <v>2910.7</v>
      </c>
      <c r="K31" s="550">
        <f t="shared" si="131"/>
        <v>0</v>
      </c>
      <c r="L31" s="550">
        <f t="shared" si="131"/>
        <v>0</v>
      </c>
      <c r="M31" s="550">
        <f t="shared" si="131"/>
        <v>0</v>
      </c>
      <c r="N31" s="550">
        <f t="shared" si="131"/>
        <v>0</v>
      </c>
      <c r="O31" s="550">
        <f t="shared" si="131"/>
        <v>0</v>
      </c>
      <c r="P31" s="550">
        <f t="shared" si="131"/>
        <v>0</v>
      </c>
      <c r="Q31" s="550">
        <f t="shared" si="131"/>
        <v>0</v>
      </c>
      <c r="R31" s="550">
        <f t="shared" si="131"/>
        <v>0</v>
      </c>
      <c r="S31" s="551"/>
      <c r="T31" s="550">
        <f t="shared" ref="T31:AJ31" si="132">SUM(T32:T41)</f>
        <v>5461</v>
      </c>
      <c r="U31" s="550">
        <f t="shared" si="132"/>
        <v>3734</v>
      </c>
      <c r="V31" s="550">
        <f t="shared" si="132"/>
        <v>4014</v>
      </c>
      <c r="W31" s="550">
        <f t="shared" si="132"/>
        <v>3931</v>
      </c>
      <c r="X31" s="550">
        <f t="shared" si="132"/>
        <v>5506</v>
      </c>
      <c r="Y31" s="550">
        <f t="shared" si="132"/>
        <v>5582</v>
      </c>
      <c r="Z31" s="550">
        <f t="shared" si="132"/>
        <v>2516</v>
      </c>
      <c r="AA31" s="550">
        <f t="shared" si="132"/>
        <v>5151.7340000000004</v>
      </c>
      <c r="AB31" s="550">
        <f t="shared" si="132"/>
        <v>3297</v>
      </c>
      <c r="AC31" s="550">
        <f t="shared" si="132"/>
        <v>0</v>
      </c>
      <c r="AD31" s="550">
        <f t="shared" si="132"/>
        <v>0</v>
      </c>
      <c r="AE31" s="550">
        <f t="shared" si="132"/>
        <v>0</v>
      </c>
      <c r="AF31" s="550">
        <f t="shared" si="132"/>
        <v>0</v>
      </c>
      <c r="AG31" s="550">
        <f t="shared" si="132"/>
        <v>0</v>
      </c>
      <c r="AH31" s="550">
        <f t="shared" si="132"/>
        <v>0</v>
      </c>
      <c r="AI31" s="550">
        <f t="shared" si="132"/>
        <v>0</v>
      </c>
      <c r="AJ31" s="550">
        <f t="shared" si="132"/>
        <v>0</v>
      </c>
      <c r="AK31" s="551"/>
      <c r="AL31" s="550">
        <f t="shared" ref="AL31:BB31" si="133">SUM(AL32:AL41)</f>
        <v>12983.8</v>
      </c>
      <c r="AM31" s="550">
        <f t="shared" si="133"/>
        <v>7294.9895999999999</v>
      </c>
      <c r="AN31" s="550">
        <f t="shared" si="133"/>
        <v>11310</v>
      </c>
      <c r="AO31" s="550">
        <f t="shared" si="133"/>
        <v>5538.8379999999997</v>
      </c>
      <c r="AP31" s="550">
        <f t="shared" si="133"/>
        <v>9522.8179999999993</v>
      </c>
      <c r="AQ31" s="550">
        <f t="shared" si="133"/>
        <v>7150.8176000000003</v>
      </c>
      <c r="AR31" s="550">
        <f t="shared" si="133"/>
        <v>14762.64</v>
      </c>
      <c r="AS31" s="550">
        <f t="shared" si="133"/>
        <v>11396</v>
      </c>
      <c r="AT31" s="550">
        <f t="shared" si="133"/>
        <v>10897.655999999999</v>
      </c>
      <c r="AU31" s="550">
        <f t="shared" si="133"/>
        <v>0</v>
      </c>
      <c r="AV31" s="550">
        <f t="shared" si="133"/>
        <v>0</v>
      </c>
      <c r="AW31" s="550">
        <f t="shared" si="133"/>
        <v>0</v>
      </c>
      <c r="AX31" s="550">
        <f t="shared" si="133"/>
        <v>0</v>
      </c>
      <c r="AY31" s="550">
        <f t="shared" si="133"/>
        <v>0</v>
      </c>
      <c r="AZ31" s="550">
        <f t="shared" si="133"/>
        <v>0</v>
      </c>
      <c r="BA31" s="550">
        <f t="shared" si="133"/>
        <v>0</v>
      </c>
      <c r="BB31" s="550">
        <f t="shared" si="133"/>
        <v>0</v>
      </c>
      <c r="BC31" s="551"/>
      <c r="BD31" s="550">
        <f t="shared" ref="BD31:BT31" si="134">SUM(BD32:BD41)</f>
        <v>29549</v>
      </c>
      <c r="BE31" s="550">
        <f t="shared" si="134"/>
        <v>17672</v>
      </c>
      <c r="BF31" s="550">
        <f t="shared" si="134"/>
        <v>14492</v>
      </c>
      <c r="BG31" s="550">
        <f t="shared" si="134"/>
        <v>25650</v>
      </c>
      <c r="BH31" s="550">
        <f t="shared" si="134"/>
        <v>23770.400000000001</v>
      </c>
      <c r="BI31" s="550">
        <f t="shared" si="134"/>
        <v>20625</v>
      </c>
      <c r="BJ31" s="550">
        <f t="shared" si="134"/>
        <v>27794</v>
      </c>
      <c r="BK31" s="550">
        <f t="shared" si="134"/>
        <v>25070</v>
      </c>
      <c r="BL31" s="550">
        <f t="shared" si="134"/>
        <v>21268</v>
      </c>
      <c r="BM31" s="550">
        <f t="shared" si="134"/>
        <v>0</v>
      </c>
      <c r="BN31" s="550">
        <f t="shared" si="134"/>
        <v>0</v>
      </c>
      <c r="BO31" s="550">
        <f t="shared" si="134"/>
        <v>0</v>
      </c>
      <c r="BP31" s="550">
        <f t="shared" si="134"/>
        <v>0</v>
      </c>
      <c r="BQ31" s="550">
        <f t="shared" si="134"/>
        <v>0</v>
      </c>
      <c r="BR31" s="550">
        <f t="shared" si="134"/>
        <v>0</v>
      </c>
      <c r="BS31" s="550">
        <f t="shared" si="134"/>
        <v>0</v>
      </c>
      <c r="BT31" s="550">
        <f t="shared" si="134"/>
        <v>0</v>
      </c>
      <c r="BU31" s="551"/>
      <c r="BV31" s="550">
        <f>SUM(BV32:BV41)</f>
        <v>2832</v>
      </c>
      <c r="BW31" s="550">
        <f>SUM(BW32:BW41)</f>
        <v>5164</v>
      </c>
      <c r="BX31" s="550">
        <f>SUM(BX32:BX41)</f>
        <v>12806</v>
      </c>
      <c r="BY31" s="550">
        <f>SUM(BY32:BY41)</f>
        <v>25445</v>
      </c>
      <c r="BZ31" s="552">
        <f t="shared" si="123"/>
        <v>1183.3340000000001</v>
      </c>
      <c r="CA31" s="552">
        <f t="shared" si="124"/>
        <v>2240.7156</v>
      </c>
      <c r="CB31" s="552">
        <f t="shared" si="125"/>
        <v>5072.9946133333333</v>
      </c>
      <c r="CC31" s="552">
        <f t="shared" si="126"/>
        <v>11756.093333333332</v>
      </c>
      <c r="CD31" s="1397">
        <f t="shared" si="117"/>
        <v>0</v>
      </c>
      <c r="CE31" s="1398">
        <f t="shared" si="117"/>
        <v>0</v>
      </c>
      <c r="CF31" s="1399">
        <f t="shared" si="117"/>
        <v>0</v>
      </c>
      <c r="CG31" s="1399">
        <f t="shared" si="117"/>
        <v>0</v>
      </c>
      <c r="CH31" s="1399">
        <f t="shared" si="117"/>
        <v>0</v>
      </c>
      <c r="CI31" s="1399">
        <f t="shared" si="117"/>
        <v>0</v>
      </c>
      <c r="CJ31" s="1399">
        <f t="shared" si="117"/>
        <v>0</v>
      </c>
      <c r="CK31" s="1400">
        <f t="shared" si="117"/>
        <v>0</v>
      </c>
      <c r="CL31" s="1400">
        <f t="shared" si="117"/>
        <v>1282.7</v>
      </c>
      <c r="CM31" s="1400">
        <f t="shared" si="117"/>
        <v>1805.94</v>
      </c>
      <c r="CN31" s="1399">
        <f t="shared" si="117"/>
        <v>1989.7</v>
      </c>
      <c r="CO31" s="1399">
        <f t="shared" si="117"/>
        <v>2067.9700000000003</v>
      </c>
      <c r="CP31" s="1399">
        <f t="shared" si="117"/>
        <v>2174</v>
      </c>
      <c r="CQ31" s="1399">
        <f t="shared" si="117"/>
        <v>2474</v>
      </c>
      <c r="CR31" s="1399">
        <f t="shared" si="117"/>
        <v>2910.7</v>
      </c>
      <c r="CS31" s="1398">
        <f t="shared" si="117"/>
        <v>3045</v>
      </c>
      <c r="CT31" s="1401">
        <f t="shared" si="118"/>
        <v>3310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2516</v>
      </c>
      <c r="DD31" s="556">
        <f t="shared" si="24"/>
        <v>3297</v>
      </c>
      <c r="DE31" s="555">
        <f t="shared" si="25"/>
        <v>3734</v>
      </c>
      <c r="DF31" s="555">
        <f t="shared" si="26"/>
        <v>3931</v>
      </c>
      <c r="DG31" s="555">
        <f t="shared" si="27"/>
        <v>4014</v>
      </c>
      <c r="DH31" s="555">
        <f t="shared" si="28"/>
        <v>5151.7340000000004</v>
      </c>
      <c r="DI31" s="555">
        <f t="shared" si="29"/>
        <v>5461</v>
      </c>
      <c r="DJ31" s="554">
        <f t="shared" si="30"/>
        <v>5506</v>
      </c>
      <c r="DK31" s="553">
        <f t="shared" si="31"/>
        <v>5582</v>
      </c>
      <c r="DL31" s="545">
        <f t="shared" si="127"/>
        <v>17</v>
      </c>
      <c r="DM31" s="515">
        <f t="shared" si="128"/>
        <v>17</v>
      </c>
      <c r="DN31" s="515">
        <f t="shared" si="129"/>
        <v>17</v>
      </c>
      <c r="DO31" s="515">
        <f t="shared" si="130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 t="shared" ref="B32:R32" si="135">B988</f>
        <v>0</v>
      </c>
      <c r="C32" s="563">
        <f t="shared" si="135"/>
        <v>0</v>
      </c>
      <c r="D32" s="563">
        <f t="shared" si="135"/>
        <v>0</v>
      </c>
      <c r="E32" s="563">
        <f t="shared" si="135"/>
        <v>0</v>
      </c>
      <c r="F32" s="563">
        <f t="shared" si="135"/>
        <v>0</v>
      </c>
      <c r="G32" s="563">
        <f t="shared" si="135"/>
        <v>0</v>
      </c>
      <c r="H32" s="563">
        <f t="shared" si="135"/>
        <v>0</v>
      </c>
      <c r="I32" s="563">
        <f t="shared" si="135"/>
        <v>0</v>
      </c>
      <c r="J32" s="563">
        <f t="shared" si="135"/>
        <v>0</v>
      </c>
      <c r="K32" s="563">
        <f t="shared" si="135"/>
        <v>0</v>
      </c>
      <c r="L32" s="563">
        <f t="shared" si="135"/>
        <v>0</v>
      </c>
      <c r="M32" s="563">
        <f t="shared" si="135"/>
        <v>0</v>
      </c>
      <c r="N32" s="563">
        <f t="shared" si="135"/>
        <v>0</v>
      </c>
      <c r="O32" s="563">
        <f t="shared" si="135"/>
        <v>0</v>
      </c>
      <c r="P32" s="563">
        <f t="shared" si="135"/>
        <v>0</v>
      </c>
      <c r="Q32" s="563">
        <f t="shared" si="135"/>
        <v>0</v>
      </c>
      <c r="R32" s="563">
        <f t="shared" si="135"/>
        <v>0</v>
      </c>
      <c r="S32" s="564"/>
      <c r="T32" s="563">
        <f t="shared" ref="T32:AJ32" si="136">T988</f>
        <v>200</v>
      </c>
      <c r="U32" s="563">
        <f t="shared" si="136"/>
        <v>0</v>
      </c>
      <c r="V32" s="563">
        <f t="shared" si="136"/>
        <v>0</v>
      </c>
      <c r="W32" s="563">
        <f t="shared" si="136"/>
        <v>0</v>
      </c>
      <c r="X32" s="563">
        <f t="shared" si="136"/>
        <v>0</v>
      </c>
      <c r="Y32" s="563">
        <f t="shared" si="136"/>
        <v>0</v>
      </c>
      <c r="Z32" s="563">
        <f t="shared" si="136"/>
        <v>120</v>
      </c>
      <c r="AA32" s="563">
        <f t="shared" si="136"/>
        <v>0</v>
      </c>
      <c r="AB32" s="563">
        <f t="shared" si="136"/>
        <v>0</v>
      </c>
      <c r="AC32" s="563">
        <f t="shared" si="136"/>
        <v>0</v>
      </c>
      <c r="AD32" s="563">
        <f t="shared" si="136"/>
        <v>0</v>
      </c>
      <c r="AE32" s="563">
        <f t="shared" si="136"/>
        <v>0</v>
      </c>
      <c r="AF32" s="563">
        <f t="shared" si="136"/>
        <v>0</v>
      </c>
      <c r="AG32" s="563">
        <f t="shared" si="136"/>
        <v>0</v>
      </c>
      <c r="AH32" s="563">
        <f t="shared" si="136"/>
        <v>0</v>
      </c>
      <c r="AI32" s="563">
        <f t="shared" si="136"/>
        <v>0</v>
      </c>
      <c r="AJ32" s="563">
        <f t="shared" si="136"/>
        <v>0</v>
      </c>
      <c r="AK32" s="564"/>
      <c r="AL32" s="563">
        <f t="shared" ref="AL32:BB32" si="137">AL988</f>
        <v>0</v>
      </c>
      <c r="AM32" s="563">
        <f t="shared" si="137"/>
        <v>0</v>
      </c>
      <c r="AN32" s="563">
        <f t="shared" si="137"/>
        <v>0</v>
      </c>
      <c r="AO32" s="563">
        <f t="shared" si="137"/>
        <v>0</v>
      </c>
      <c r="AP32" s="563">
        <f t="shared" si="137"/>
        <v>0</v>
      </c>
      <c r="AQ32" s="563">
        <f t="shared" si="137"/>
        <v>0</v>
      </c>
      <c r="AR32" s="563">
        <f t="shared" si="137"/>
        <v>0</v>
      </c>
      <c r="AS32" s="563">
        <f t="shared" si="137"/>
        <v>0</v>
      </c>
      <c r="AT32" s="563">
        <f t="shared" si="137"/>
        <v>0</v>
      </c>
      <c r="AU32" s="563">
        <f t="shared" si="137"/>
        <v>0</v>
      </c>
      <c r="AV32" s="563">
        <f t="shared" si="137"/>
        <v>0</v>
      </c>
      <c r="AW32" s="563">
        <f t="shared" si="137"/>
        <v>0</v>
      </c>
      <c r="AX32" s="563">
        <f t="shared" si="137"/>
        <v>0</v>
      </c>
      <c r="AY32" s="563">
        <f t="shared" si="137"/>
        <v>0</v>
      </c>
      <c r="AZ32" s="563">
        <f t="shared" si="137"/>
        <v>0</v>
      </c>
      <c r="BA32" s="563">
        <f t="shared" si="137"/>
        <v>0</v>
      </c>
      <c r="BB32" s="563">
        <f t="shared" si="137"/>
        <v>0</v>
      </c>
      <c r="BC32" s="564"/>
      <c r="BD32" s="563">
        <f t="shared" ref="BD32:BT32" si="138">BD988</f>
        <v>300</v>
      </c>
      <c r="BE32" s="563">
        <f t="shared" si="138"/>
        <v>300</v>
      </c>
      <c r="BF32" s="563">
        <f t="shared" si="138"/>
        <v>300</v>
      </c>
      <c r="BG32" s="563">
        <f t="shared" si="138"/>
        <v>0</v>
      </c>
      <c r="BH32" s="563">
        <f t="shared" si="138"/>
        <v>0</v>
      </c>
      <c r="BI32" s="563">
        <f t="shared" si="138"/>
        <v>0</v>
      </c>
      <c r="BJ32" s="563">
        <f t="shared" si="138"/>
        <v>0</v>
      </c>
      <c r="BK32" s="563">
        <f t="shared" si="138"/>
        <v>0</v>
      </c>
      <c r="BL32" s="563">
        <f t="shared" si="138"/>
        <v>0</v>
      </c>
      <c r="BM32" s="563">
        <f t="shared" si="138"/>
        <v>0</v>
      </c>
      <c r="BN32" s="563">
        <f t="shared" si="138"/>
        <v>0</v>
      </c>
      <c r="BO32" s="563">
        <f t="shared" si="138"/>
        <v>0</v>
      </c>
      <c r="BP32" s="563">
        <f t="shared" si="138"/>
        <v>0</v>
      </c>
      <c r="BQ32" s="563">
        <f t="shared" si="138"/>
        <v>0</v>
      </c>
      <c r="BR32" s="563">
        <f t="shared" si="138"/>
        <v>0</v>
      </c>
      <c r="BS32" s="563">
        <f t="shared" si="138"/>
        <v>0</v>
      </c>
      <c r="BT32" s="563">
        <f t="shared" si="138"/>
        <v>0</v>
      </c>
      <c r="BU32" s="564"/>
      <c r="BV32" s="563">
        <f>BV988</f>
        <v>0</v>
      </c>
      <c r="BW32" s="563">
        <f>BW988</f>
        <v>0</v>
      </c>
      <c r="BX32" s="563">
        <f>BX988</f>
        <v>0</v>
      </c>
      <c r="BY32" s="563">
        <f>BY988</f>
        <v>200</v>
      </c>
      <c r="BZ32" s="552">
        <f t="shared" si="123"/>
        <v>0</v>
      </c>
      <c r="CA32" s="552">
        <f t="shared" si="124"/>
        <v>8</v>
      </c>
      <c r="CB32" s="552">
        <f t="shared" si="125"/>
        <v>0</v>
      </c>
      <c r="CC32" s="552">
        <f t="shared" si="126"/>
        <v>40</v>
      </c>
      <c r="CD32" s="1397">
        <f t="shared" si="117"/>
        <v>0</v>
      </c>
      <c r="CE32" s="1398">
        <f t="shared" si="117"/>
        <v>0</v>
      </c>
      <c r="CF32" s="1399">
        <f t="shared" si="117"/>
        <v>0</v>
      </c>
      <c r="CG32" s="1399">
        <f t="shared" si="117"/>
        <v>0</v>
      </c>
      <c r="CH32" s="1399">
        <f t="shared" si="117"/>
        <v>0</v>
      </c>
      <c r="CI32" s="1399">
        <f t="shared" si="117"/>
        <v>0</v>
      </c>
      <c r="CJ32" s="1399">
        <f t="shared" si="117"/>
        <v>0</v>
      </c>
      <c r="CK32" s="1400">
        <f t="shared" si="117"/>
        <v>0</v>
      </c>
      <c r="CL32" s="1400">
        <f t="shared" si="117"/>
        <v>0</v>
      </c>
      <c r="CM32" s="1400">
        <f t="shared" si="117"/>
        <v>0</v>
      </c>
      <c r="CN32" s="1399">
        <f t="shared" si="117"/>
        <v>0</v>
      </c>
      <c r="CO32" s="1399">
        <f t="shared" si="117"/>
        <v>0</v>
      </c>
      <c r="CP32" s="1399">
        <f t="shared" si="117"/>
        <v>0</v>
      </c>
      <c r="CQ32" s="1399">
        <f t="shared" si="117"/>
        <v>0</v>
      </c>
      <c r="CR32" s="1399">
        <f t="shared" si="117"/>
        <v>0</v>
      </c>
      <c r="CS32" s="1398">
        <f t="shared" si="117"/>
        <v>0</v>
      </c>
      <c r="CT32" s="1401">
        <f t="shared" si="118"/>
        <v>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0</v>
      </c>
      <c r="DD32" s="556">
        <f t="shared" si="24"/>
        <v>0</v>
      </c>
      <c r="DE32" s="555">
        <f t="shared" si="25"/>
        <v>0</v>
      </c>
      <c r="DF32" s="555">
        <f t="shared" si="26"/>
        <v>0</v>
      </c>
      <c r="DG32" s="555">
        <f t="shared" si="27"/>
        <v>0</v>
      </c>
      <c r="DH32" s="555">
        <f t="shared" si="28"/>
        <v>0</v>
      </c>
      <c r="DI32" s="555">
        <f t="shared" si="29"/>
        <v>0</v>
      </c>
      <c r="DJ32" s="554">
        <f t="shared" si="30"/>
        <v>120</v>
      </c>
      <c r="DK32" s="553">
        <f t="shared" si="31"/>
        <v>200</v>
      </c>
      <c r="DL32" s="545">
        <f t="shared" si="127"/>
        <v>17</v>
      </c>
      <c r="DM32" s="515">
        <f t="shared" si="128"/>
        <v>17</v>
      </c>
      <c r="DN32" s="515">
        <f t="shared" si="129"/>
        <v>17</v>
      </c>
      <c r="DO32" s="515">
        <f t="shared" si="130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SUM(B989:B991)</f>
        <v>838</v>
      </c>
      <c r="C33" s="563">
        <f t="shared" ref="C33:R33" si="139">SUM(C989:C991)</f>
        <v>359.97</v>
      </c>
      <c r="D33" s="563">
        <f t="shared" si="139"/>
        <v>299.7</v>
      </c>
      <c r="E33" s="563">
        <f t="shared" si="139"/>
        <v>275.94</v>
      </c>
      <c r="F33" s="563">
        <f t="shared" si="139"/>
        <v>782.7</v>
      </c>
      <c r="G33" s="563">
        <f t="shared" si="139"/>
        <v>516</v>
      </c>
      <c r="H33" s="563">
        <f t="shared" si="139"/>
        <v>540</v>
      </c>
      <c r="I33" s="563">
        <f t="shared" si="139"/>
        <v>915</v>
      </c>
      <c r="J33" s="563">
        <f t="shared" si="139"/>
        <v>391.7</v>
      </c>
      <c r="K33" s="563">
        <f t="shared" si="139"/>
        <v>0</v>
      </c>
      <c r="L33" s="563">
        <f t="shared" si="139"/>
        <v>0</v>
      </c>
      <c r="M33" s="563">
        <f t="shared" si="139"/>
        <v>0</v>
      </c>
      <c r="N33" s="563">
        <f t="shared" si="139"/>
        <v>0</v>
      </c>
      <c r="O33" s="563">
        <f t="shared" si="139"/>
        <v>0</v>
      </c>
      <c r="P33" s="563">
        <f t="shared" si="139"/>
        <v>0</v>
      </c>
      <c r="Q33" s="563">
        <f t="shared" si="139"/>
        <v>0</v>
      </c>
      <c r="R33" s="563">
        <f t="shared" si="139"/>
        <v>0</v>
      </c>
      <c r="S33" s="564"/>
      <c r="T33" s="563">
        <f>SUM(T989:T991)</f>
        <v>805</v>
      </c>
      <c r="U33" s="563">
        <f t="shared" ref="U33:AJ33" si="140">SUM(U989:U991)</f>
        <v>1550</v>
      </c>
      <c r="V33" s="563">
        <f t="shared" si="140"/>
        <v>1694</v>
      </c>
      <c r="W33" s="563">
        <f t="shared" si="140"/>
        <v>1687</v>
      </c>
      <c r="X33" s="563">
        <f t="shared" si="140"/>
        <v>2592</v>
      </c>
      <c r="Y33" s="563">
        <f t="shared" si="140"/>
        <v>2517</v>
      </c>
      <c r="Z33" s="563">
        <f t="shared" si="140"/>
        <v>1396</v>
      </c>
      <c r="AA33" s="563">
        <f t="shared" si="140"/>
        <v>2405.7340000000004</v>
      </c>
      <c r="AB33" s="563">
        <f t="shared" si="140"/>
        <v>960</v>
      </c>
      <c r="AC33" s="563">
        <f t="shared" si="140"/>
        <v>0</v>
      </c>
      <c r="AD33" s="563">
        <f t="shared" si="140"/>
        <v>0</v>
      </c>
      <c r="AE33" s="563">
        <f t="shared" si="140"/>
        <v>0</v>
      </c>
      <c r="AF33" s="563">
        <f t="shared" si="140"/>
        <v>0</v>
      </c>
      <c r="AG33" s="563">
        <f t="shared" si="140"/>
        <v>0</v>
      </c>
      <c r="AH33" s="563">
        <f t="shared" si="140"/>
        <v>0</v>
      </c>
      <c r="AI33" s="563">
        <f t="shared" si="140"/>
        <v>0</v>
      </c>
      <c r="AJ33" s="563">
        <f t="shared" si="140"/>
        <v>0</v>
      </c>
      <c r="AK33" s="564"/>
      <c r="AL33" s="563">
        <f>SUM(AL989:AL991)</f>
        <v>5506.8</v>
      </c>
      <c r="AM33" s="563">
        <f t="shared" ref="AM33:BB33" si="141">SUM(AM989:AM991)</f>
        <v>2191.9895999999999</v>
      </c>
      <c r="AN33" s="563">
        <f t="shared" si="141"/>
        <v>3130</v>
      </c>
      <c r="AO33" s="563">
        <f t="shared" si="141"/>
        <v>2453.8379999999997</v>
      </c>
      <c r="AP33" s="563">
        <f t="shared" si="141"/>
        <v>3551.8179999999998</v>
      </c>
      <c r="AQ33" s="563">
        <f t="shared" si="141"/>
        <v>3380.8176000000003</v>
      </c>
      <c r="AR33" s="563">
        <f t="shared" si="141"/>
        <v>3476.6400000000003</v>
      </c>
      <c r="AS33" s="563">
        <f t="shared" si="141"/>
        <v>3496</v>
      </c>
      <c r="AT33" s="563">
        <f t="shared" si="141"/>
        <v>5603.6559999999999</v>
      </c>
      <c r="AU33" s="563">
        <f t="shared" si="141"/>
        <v>0</v>
      </c>
      <c r="AV33" s="563">
        <f t="shared" si="141"/>
        <v>0</v>
      </c>
      <c r="AW33" s="563">
        <f t="shared" si="141"/>
        <v>0</v>
      </c>
      <c r="AX33" s="563">
        <f t="shared" si="141"/>
        <v>0</v>
      </c>
      <c r="AY33" s="563">
        <f t="shared" si="141"/>
        <v>0</v>
      </c>
      <c r="AZ33" s="563">
        <f t="shared" si="141"/>
        <v>0</v>
      </c>
      <c r="BA33" s="563">
        <f t="shared" si="141"/>
        <v>0</v>
      </c>
      <c r="BB33" s="563">
        <f t="shared" si="141"/>
        <v>0</v>
      </c>
      <c r="BC33" s="564"/>
      <c r="BD33" s="563">
        <f>SUM(BD989:BD991)</f>
        <v>11703</v>
      </c>
      <c r="BE33" s="563">
        <f t="shared" ref="BE33:BT33" si="142">SUM(BE989:BE991)</f>
        <v>5440</v>
      </c>
      <c r="BF33" s="563">
        <f t="shared" si="142"/>
        <v>4232</v>
      </c>
      <c r="BG33" s="563">
        <f t="shared" si="142"/>
        <v>6194</v>
      </c>
      <c r="BH33" s="563">
        <f t="shared" si="142"/>
        <v>8250.4</v>
      </c>
      <c r="BI33" s="563">
        <f t="shared" si="142"/>
        <v>5849</v>
      </c>
      <c r="BJ33" s="563">
        <f t="shared" si="142"/>
        <v>6470</v>
      </c>
      <c r="BK33" s="563">
        <f t="shared" si="142"/>
        <v>6400</v>
      </c>
      <c r="BL33" s="563">
        <f t="shared" si="142"/>
        <v>7332</v>
      </c>
      <c r="BM33" s="563">
        <f t="shared" si="142"/>
        <v>0</v>
      </c>
      <c r="BN33" s="563">
        <f t="shared" si="142"/>
        <v>0</v>
      </c>
      <c r="BO33" s="563">
        <f t="shared" si="142"/>
        <v>0</v>
      </c>
      <c r="BP33" s="563">
        <f t="shared" si="142"/>
        <v>0</v>
      </c>
      <c r="BQ33" s="563">
        <f t="shared" si="142"/>
        <v>0</v>
      </c>
      <c r="BR33" s="563">
        <f t="shared" si="142"/>
        <v>0</v>
      </c>
      <c r="BS33" s="563">
        <f t="shared" si="142"/>
        <v>0</v>
      </c>
      <c r="BT33" s="563">
        <f t="shared" si="142"/>
        <v>0</v>
      </c>
      <c r="BU33" s="564"/>
      <c r="BV33" s="563">
        <f>SUM(BV989:BV991)</f>
        <v>892</v>
      </c>
      <c r="BW33" s="563">
        <f>SUM(BW989:BW991)</f>
        <v>2445</v>
      </c>
      <c r="BX33" s="563">
        <f>SUM(BX989:BX991)</f>
        <v>5216</v>
      </c>
      <c r="BY33" s="563">
        <f>SUM(BY989:BY991)</f>
        <v>8984</v>
      </c>
      <c r="BZ33" s="552">
        <f t="shared" si="123"/>
        <v>266.93400000000003</v>
      </c>
      <c r="CA33" s="552">
        <f t="shared" si="124"/>
        <v>867.64893333333339</v>
      </c>
      <c r="CB33" s="552">
        <f t="shared" si="125"/>
        <v>1812.5268800000003</v>
      </c>
      <c r="CC33" s="552">
        <f t="shared" si="126"/>
        <v>3344.4933333333333</v>
      </c>
      <c r="CD33" s="1397">
        <f t="shared" si="117"/>
        <v>0</v>
      </c>
      <c r="CE33" s="1398">
        <f t="shared" si="117"/>
        <v>0</v>
      </c>
      <c r="CF33" s="1399">
        <f t="shared" si="117"/>
        <v>0</v>
      </c>
      <c r="CG33" s="1399">
        <f t="shared" si="117"/>
        <v>0</v>
      </c>
      <c r="CH33" s="1399">
        <f t="shared" si="117"/>
        <v>0</v>
      </c>
      <c r="CI33" s="1399">
        <f t="shared" si="117"/>
        <v>0</v>
      </c>
      <c r="CJ33" s="1399">
        <f t="shared" si="117"/>
        <v>0</v>
      </c>
      <c r="CK33" s="1400">
        <f t="shared" si="117"/>
        <v>0</v>
      </c>
      <c r="CL33" s="1400">
        <f t="shared" si="117"/>
        <v>275.94</v>
      </c>
      <c r="CM33" s="1400">
        <f t="shared" si="117"/>
        <v>299.7</v>
      </c>
      <c r="CN33" s="1399">
        <f t="shared" si="117"/>
        <v>359.97</v>
      </c>
      <c r="CO33" s="1399">
        <f t="shared" si="117"/>
        <v>391.7</v>
      </c>
      <c r="CP33" s="1399">
        <f t="shared" si="117"/>
        <v>516</v>
      </c>
      <c r="CQ33" s="1399">
        <f t="shared" si="117"/>
        <v>540</v>
      </c>
      <c r="CR33" s="1399">
        <f t="shared" si="117"/>
        <v>782.7</v>
      </c>
      <c r="CS33" s="1398">
        <f t="shared" si="117"/>
        <v>838</v>
      </c>
      <c r="CT33" s="1401">
        <f t="shared" si="118"/>
        <v>915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805</v>
      </c>
      <c r="DD33" s="556">
        <f t="shared" si="24"/>
        <v>960</v>
      </c>
      <c r="DE33" s="555">
        <f t="shared" si="25"/>
        <v>1396</v>
      </c>
      <c r="DF33" s="555">
        <f t="shared" si="26"/>
        <v>1550</v>
      </c>
      <c r="DG33" s="555">
        <f t="shared" si="27"/>
        <v>1687</v>
      </c>
      <c r="DH33" s="555">
        <f t="shared" si="28"/>
        <v>1694</v>
      </c>
      <c r="DI33" s="555">
        <f t="shared" si="29"/>
        <v>2405.7340000000004</v>
      </c>
      <c r="DJ33" s="554">
        <f t="shared" si="30"/>
        <v>2517</v>
      </c>
      <c r="DK33" s="553">
        <f t="shared" si="31"/>
        <v>2592</v>
      </c>
      <c r="DL33" s="545">
        <f t="shared" si="127"/>
        <v>17</v>
      </c>
      <c r="DM33" s="515">
        <f t="shared" si="128"/>
        <v>17</v>
      </c>
      <c r="DN33" s="515">
        <f t="shared" si="129"/>
        <v>17</v>
      </c>
      <c r="DO33" s="515">
        <f t="shared" si="130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43">B992</f>
        <v>972</v>
      </c>
      <c r="C34" s="563">
        <f t="shared" si="143"/>
        <v>428</v>
      </c>
      <c r="D34" s="563">
        <f t="shared" si="143"/>
        <v>365</v>
      </c>
      <c r="E34" s="563">
        <f t="shared" si="143"/>
        <v>660</v>
      </c>
      <c r="F34" s="563">
        <f t="shared" si="143"/>
        <v>432</v>
      </c>
      <c r="G34" s="563">
        <f t="shared" si="143"/>
        <v>660</v>
      </c>
      <c r="H34" s="563">
        <f t="shared" si="143"/>
        <v>764</v>
      </c>
      <c r="I34" s="563">
        <f t="shared" si="143"/>
        <v>645</v>
      </c>
      <c r="J34" s="563">
        <f t="shared" si="143"/>
        <v>1189</v>
      </c>
      <c r="K34" s="563">
        <f t="shared" si="143"/>
        <v>0</v>
      </c>
      <c r="L34" s="563">
        <f t="shared" si="143"/>
        <v>0</v>
      </c>
      <c r="M34" s="563">
        <f t="shared" si="143"/>
        <v>0</v>
      </c>
      <c r="N34" s="563">
        <f t="shared" si="143"/>
        <v>0</v>
      </c>
      <c r="O34" s="563">
        <f t="shared" si="143"/>
        <v>0</v>
      </c>
      <c r="P34" s="563">
        <f t="shared" si="143"/>
        <v>0</v>
      </c>
      <c r="Q34" s="563">
        <f t="shared" si="143"/>
        <v>0</v>
      </c>
      <c r="R34" s="563">
        <f t="shared" si="143"/>
        <v>0</v>
      </c>
      <c r="S34" s="564"/>
      <c r="T34" s="563">
        <f t="shared" ref="T34:AJ34" si="144">T992</f>
        <v>420</v>
      </c>
      <c r="U34" s="563">
        <f t="shared" si="144"/>
        <v>708</v>
      </c>
      <c r="V34" s="563">
        <f t="shared" si="144"/>
        <v>420</v>
      </c>
      <c r="W34" s="563">
        <f t="shared" si="144"/>
        <v>584</v>
      </c>
      <c r="X34" s="563">
        <f t="shared" si="144"/>
        <v>1004</v>
      </c>
      <c r="Y34" s="563">
        <f t="shared" si="144"/>
        <v>830</v>
      </c>
      <c r="Z34" s="563">
        <f t="shared" si="144"/>
        <v>0</v>
      </c>
      <c r="AA34" s="563">
        <f t="shared" si="144"/>
        <v>486</v>
      </c>
      <c r="AB34" s="563">
        <f t="shared" si="144"/>
        <v>1052</v>
      </c>
      <c r="AC34" s="563">
        <f t="shared" si="144"/>
        <v>0</v>
      </c>
      <c r="AD34" s="563">
        <f t="shared" si="144"/>
        <v>0</v>
      </c>
      <c r="AE34" s="563">
        <f t="shared" si="144"/>
        <v>0</v>
      </c>
      <c r="AF34" s="563">
        <f t="shared" si="144"/>
        <v>0</v>
      </c>
      <c r="AG34" s="563">
        <f t="shared" si="144"/>
        <v>0</v>
      </c>
      <c r="AH34" s="563">
        <f t="shared" si="144"/>
        <v>0</v>
      </c>
      <c r="AI34" s="563">
        <f t="shared" si="144"/>
        <v>0</v>
      </c>
      <c r="AJ34" s="563">
        <f t="shared" si="144"/>
        <v>0</v>
      </c>
      <c r="AK34" s="564"/>
      <c r="AL34" s="563">
        <f t="shared" ref="AL34:BB34" si="145">AL992</f>
        <v>2492</v>
      </c>
      <c r="AM34" s="563">
        <f t="shared" si="145"/>
        <v>573</v>
      </c>
      <c r="AN34" s="563">
        <f t="shared" si="145"/>
        <v>420</v>
      </c>
      <c r="AO34" s="563">
        <f t="shared" si="145"/>
        <v>1110</v>
      </c>
      <c r="AP34" s="563">
        <f t="shared" si="145"/>
        <v>1226</v>
      </c>
      <c r="AQ34" s="563">
        <f t="shared" si="145"/>
        <v>720</v>
      </c>
      <c r="AR34" s="563">
        <f t="shared" si="145"/>
        <v>1686</v>
      </c>
      <c r="AS34" s="563">
        <f t="shared" si="145"/>
        <v>1090</v>
      </c>
      <c r="AT34" s="563">
        <f t="shared" si="145"/>
        <v>754</v>
      </c>
      <c r="AU34" s="563">
        <f t="shared" si="145"/>
        <v>0</v>
      </c>
      <c r="AV34" s="563">
        <f t="shared" si="145"/>
        <v>0</v>
      </c>
      <c r="AW34" s="563">
        <f t="shared" si="145"/>
        <v>0</v>
      </c>
      <c r="AX34" s="563">
        <f t="shared" si="145"/>
        <v>0</v>
      </c>
      <c r="AY34" s="563">
        <f t="shared" si="145"/>
        <v>0</v>
      </c>
      <c r="AZ34" s="563">
        <f t="shared" si="145"/>
        <v>0</v>
      </c>
      <c r="BA34" s="563">
        <f t="shared" si="145"/>
        <v>0</v>
      </c>
      <c r="BB34" s="563">
        <f t="shared" si="145"/>
        <v>0</v>
      </c>
      <c r="BC34" s="564"/>
      <c r="BD34" s="563">
        <f t="shared" ref="BD34:BT34" si="146">BD992</f>
        <v>596</v>
      </c>
      <c r="BE34" s="563">
        <f t="shared" si="146"/>
        <v>432</v>
      </c>
      <c r="BF34" s="563">
        <f t="shared" si="146"/>
        <v>420</v>
      </c>
      <c r="BG34" s="563">
        <f t="shared" si="146"/>
        <v>1076</v>
      </c>
      <c r="BH34" s="563">
        <f t="shared" si="146"/>
        <v>2250</v>
      </c>
      <c r="BI34" s="563">
        <f t="shared" si="146"/>
        <v>276</v>
      </c>
      <c r="BJ34" s="563">
        <f t="shared" si="146"/>
        <v>524</v>
      </c>
      <c r="BK34" s="563">
        <f t="shared" si="146"/>
        <v>1520</v>
      </c>
      <c r="BL34" s="563">
        <f t="shared" si="146"/>
        <v>2836</v>
      </c>
      <c r="BM34" s="563">
        <f t="shared" si="146"/>
        <v>0</v>
      </c>
      <c r="BN34" s="563">
        <f t="shared" si="146"/>
        <v>0</v>
      </c>
      <c r="BO34" s="563">
        <f t="shared" si="146"/>
        <v>0</v>
      </c>
      <c r="BP34" s="563">
        <f t="shared" si="146"/>
        <v>0</v>
      </c>
      <c r="BQ34" s="563">
        <f t="shared" si="146"/>
        <v>0</v>
      </c>
      <c r="BR34" s="563">
        <f t="shared" si="146"/>
        <v>0</v>
      </c>
      <c r="BS34" s="563">
        <f t="shared" si="146"/>
        <v>0</v>
      </c>
      <c r="BT34" s="563">
        <f t="shared" si="146"/>
        <v>0</v>
      </c>
      <c r="BU34" s="564"/>
      <c r="BV34" s="563">
        <f t="shared" ref="BV34:BY41" si="147">BV992</f>
        <v>410</v>
      </c>
      <c r="BW34" s="563">
        <f t="shared" si="147"/>
        <v>559</v>
      </c>
      <c r="BX34" s="563">
        <f t="shared" si="147"/>
        <v>750</v>
      </c>
      <c r="BY34" s="563">
        <f t="shared" si="147"/>
        <v>650</v>
      </c>
      <c r="BZ34" s="552">
        <f t="shared" si="123"/>
        <v>328.4</v>
      </c>
      <c r="CA34" s="552">
        <f t="shared" si="124"/>
        <v>296.8</v>
      </c>
      <c r="CB34" s="552">
        <f t="shared" si="125"/>
        <v>505.26666666666665</v>
      </c>
      <c r="CC34" s="552">
        <f t="shared" si="126"/>
        <v>472.93333333333334</v>
      </c>
      <c r="CD34" s="1397">
        <f t="shared" si="117"/>
        <v>0</v>
      </c>
      <c r="CE34" s="1398">
        <f t="shared" si="117"/>
        <v>0</v>
      </c>
      <c r="CF34" s="1399">
        <f t="shared" si="117"/>
        <v>0</v>
      </c>
      <c r="CG34" s="1399">
        <f t="shared" si="117"/>
        <v>0</v>
      </c>
      <c r="CH34" s="1399">
        <f t="shared" si="117"/>
        <v>0</v>
      </c>
      <c r="CI34" s="1399">
        <f t="shared" si="117"/>
        <v>0</v>
      </c>
      <c r="CJ34" s="1399">
        <f t="shared" si="117"/>
        <v>0</v>
      </c>
      <c r="CK34" s="1400">
        <f t="shared" si="117"/>
        <v>0</v>
      </c>
      <c r="CL34" s="1400">
        <f t="shared" si="117"/>
        <v>365</v>
      </c>
      <c r="CM34" s="1400">
        <f t="shared" si="117"/>
        <v>428</v>
      </c>
      <c r="CN34" s="1399">
        <f t="shared" si="117"/>
        <v>432</v>
      </c>
      <c r="CO34" s="1399">
        <f t="shared" si="117"/>
        <v>645</v>
      </c>
      <c r="CP34" s="1399">
        <f t="shared" si="117"/>
        <v>660</v>
      </c>
      <c r="CQ34" s="1399">
        <f t="shared" si="117"/>
        <v>660</v>
      </c>
      <c r="CR34" s="1399">
        <f t="shared" si="117"/>
        <v>764</v>
      </c>
      <c r="CS34" s="1398">
        <f t="shared" si="117"/>
        <v>972</v>
      </c>
      <c r="CT34" s="1401">
        <f t="shared" si="118"/>
        <v>1189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0</v>
      </c>
      <c r="DD34" s="556">
        <f t="shared" si="24"/>
        <v>420</v>
      </c>
      <c r="DE34" s="555">
        <f t="shared" si="25"/>
        <v>420</v>
      </c>
      <c r="DF34" s="555">
        <f t="shared" si="26"/>
        <v>486</v>
      </c>
      <c r="DG34" s="555">
        <f t="shared" si="27"/>
        <v>584</v>
      </c>
      <c r="DH34" s="555">
        <f t="shared" si="28"/>
        <v>708</v>
      </c>
      <c r="DI34" s="555">
        <f t="shared" si="29"/>
        <v>830</v>
      </c>
      <c r="DJ34" s="554">
        <f t="shared" si="30"/>
        <v>1004</v>
      </c>
      <c r="DK34" s="553">
        <f t="shared" si="31"/>
        <v>1052</v>
      </c>
      <c r="DL34" s="545">
        <f t="shared" si="127"/>
        <v>17</v>
      </c>
      <c r="DM34" s="515">
        <f t="shared" si="128"/>
        <v>17</v>
      </c>
      <c r="DN34" s="515">
        <f t="shared" si="129"/>
        <v>17</v>
      </c>
      <c r="DO34" s="515">
        <f t="shared" si="130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48">B993</f>
        <v>0</v>
      </c>
      <c r="C35" s="563">
        <f t="shared" si="148"/>
        <v>0</v>
      </c>
      <c r="D35" s="563">
        <f t="shared" si="148"/>
        <v>0</v>
      </c>
      <c r="E35" s="563">
        <f t="shared" si="148"/>
        <v>0</v>
      </c>
      <c r="F35" s="563">
        <f t="shared" si="148"/>
        <v>0</v>
      </c>
      <c r="G35" s="563">
        <f t="shared" si="148"/>
        <v>0</v>
      </c>
      <c r="H35" s="563">
        <f t="shared" si="148"/>
        <v>0</v>
      </c>
      <c r="I35" s="563">
        <f t="shared" si="148"/>
        <v>0</v>
      </c>
      <c r="J35" s="563">
        <f t="shared" si="148"/>
        <v>0</v>
      </c>
      <c r="K35" s="563">
        <f t="shared" si="148"/>
        <v>0</v>
      </c>
      <c r="L35" s="563">
        <f t="shared" si="148"/>
        <v>0</v>
      </c>
      <c r="M35" s="563">
        <f t="shared" si="148"/>
        <v>0</v>
      </c>
      <c r="N35" s="563">
        <f t="shared" si="148"/>
        <v>0</v>
      </c>
      <c r="O35" s="563">
        <f t="shared" si="148"/>
        <v>0</v>
      </c>
      <c r="P35" s="563">
        <f t="shared" si="148"/>
        <v>0</v>
      </c>
      <c r="Q35" s="563">
        <f t="shared" si="148"/>
        <v>0</v>
      </c>
      <c r="R35" s="563">
        <f t="shared" si="148"/>
        <v>0</v>
      </c>
      <c r="S35" s="564"/>
      <c r="T35" s="563">
        <f t="shared" ref="T35:AJ35" si="149">T993</f>
        <v>0</v>
      </c>
      <c r="U35" s="563">
        <f t="shared" si="149"/>
        <v>0</v>
      </c>
      <c r="V35" s="563">
        <f t="shared" si="149"/>
        <v>0</v>
      </c>
      <c r="W35" s="563">
        <f t="shared" si="149"/>
        <v>0</v>
      </c>
      <c r="X35" s="563">
        <f t="shared" si="149"/>
        <v>0</v>
      </c>
      <c r="Y35" s="563">
        <f t="shared" si="149"/>
        <v>0</v>
      </c>
      <c r="Z35" s="563">
        <f t="shared" si="149"/>
        <v>0</v>
      </c>
      <c r="AA35" s="563">
        <f t="shared" si="149"/>
        <v>0</v>
      </c>
      <c r="AB35" s="563">
        <f t="shared" si="149"/>
        <v>0</v>
      </c>
      <c r="AC35" s="563">
        <f t="shared" si="149"/>
        <v>0</v>
      </c>
      <c r="AD35" s="563">
        <f t="shared" si="149"/>
        <v>0</v>
      </c>
      <c r="AE35" s="563">
        <f t="shared" si="149"/>
        <v>0</v>
      </c>
      <c r="AF35" s="563">
        <f t="shared" si="149"/>
        <v>0</v>
      </c>
      <c r="AG35" s="563">
        <f t="shared" si="149"/>
        <v>0</v>
      </c>
      <c r="AH35" s="563">
        <f t="shared" si="149"/>
        <v>0</v>
      </c>
      <c r="AI35" s="563">
        <f t="shared" si="149"/>
        <v>0</v>
      </c>
      <c r="AJ35" s="563">
        <f t="shared" si="149"/>
        <v>0</v>
      </c>
      <c r="AK35" s="564"/>
      <c r="AL35" s="563">
        <f t="shared" ref="AL35:BB35" si="150">AL993</f>
        <v>0</v>
      </c>
      <c r="AM35" s="563">
        <f t="shared" si="150"/>
        <v>0</v>
      </c>
      <c r="AN35" s="563">
        <f t="shared" si="150"/>
        <v>0</v>
      </c>
      <c r="AO35" s="563">
        <f t="shared" si="150"/>
        <v>0</v>
      </c>
      <c r="AP35" s="563">
        <f t="shared" si="150"/>
        <v>0</v>
      </c>
      <c r="AQ35" s="563">
        <f t="shared" si="150"/>
        <v>0</v>
      </c>
      <c r="AR35" s="563">
        <f t="shared" si="150"/>
        <v>0</v>
      </c>
      <c r="AS35" s="563">
        <f t="shared" si="150"/>
        <v>0</v>
      </c>
      <c r="AT35" s="563">
        <f t="shared" si="150"/>
        <v>0</v>
      </c>
      <c r="AU35" s="563">
        <f t="shared" si="150"/>
        <v>0</v>
      </c>
      <c r="AV35" s="563">
        <f t="shared" si="150"/>
        <v>0</v>
      </c>
      <c r="AW35" s="563">
        <f t="shared" si="150"/>
        <v>0</v>
      </c>
      <c r="AX35" s="563">
        <f t="shared" si="150"/>
        <v>0</v>
      </c>
      <c r="AY35" s="563">
        <f t="shared" si="150"/>
        <v>0</v>
      </c>
      <c r="AZ35" s="563">
        <f t="shared" si="150"/>
        <v>0</v>
      </c>
      <c r="BA35" s="563">
        <f t="shared" si="150"/>
        <v>0</v>
      </c>
      <c r="BB35" s="563">
        <f t="shared" si="150"/>
        <v>0</v>
      </c>
      <c r="BC35" s="564"/>
      <c r="BD35" s="563">
        <f t="shared" ref="BD35:BT35" si="151">BD993</f>
        <v>0</v>
      </c>
      <c r="BE35" s="563">
        <f t="shared" si="151"/>
        <v>0</v>
      </c>
      <c r="BF35" s="563">
        <f t="shared" si="151"/>
        <v>0</v>
      </c>
      <c r="BG35" s="563">
        <f t="shared" si="151"/>
        <v>0</v>
      </c>
      <c r="BH35" s="563">
        <f t="shared" si="151"/>
        <v>0</v>
      </c>
      <c r="BI35" s="563">
        <f t="shared" si="151"/>
        <v>0</v>
      </c>
      <c r="BJ35" s="563">
        <f t="shared" si="151"/>
        <v>0</v>
      </c>
      <c r="BK35" s="563">
        <f t="shared" si="151"/>
        <v>0</v>
      </c>
      <c r="BL35" s="563">
        <f t="shared" si="151"/>
        <v>0</v>
      </c>
      <c r="BM35" s="563">
        <f t="shared" si="151"/>
        <v>0</v>
      </c>
      <c r="BN35" s="563">
        <f t="shared" si="151"/>
        <v>0</v>
      </c>
      <c r="BO35" s="563">
        <f t="shared" si="151"/>
        <v>0</v>
      </c>
      <c r="BP35" s="563">
        <f t="shared" si="151"/>
        <v>0</v>
      </c>
      <c r="BQ35" s="563">
        <f t="shared" si="151"/>
        <v>0</v>
      </c>
      <c r="BR35" s="563">
        <f t="shared" si="151"/>
        <v>0</v>
      </c>
      <c r="BS35" s="563">
        <f t="shared" si="151"/>
        <v>0</v>
      </c>
      <c r="BT35" s="563">
        <f t="shared" si="151"/>
        <v>0</v>
      </c>
      <c r="BU35" s="564"/>
      <c r="BV35" s="563">
        <f t="shared" si="147"/>
        <v>0</v>
      </c>
      <c r="BW35" s="563">
        <f t="shared" si="147"/>
        <v>0</v>
      </c>
      <c r="BX35" s="563">
        <f t="shared" si="147"/>
        <v>0</v>
      </c>
      <c r="BY35" s="563">
        <f t="shared" si="147"/>
        <v>0</v>
      </c>
      <c r="BZ35" s="552">
        <f t="shared" si="123"/>
        <v>0</v>
      </c>
      <c r="CA35" s="552">
        <f t="shared" si="124"/>
        <v>0</v>
      </c>
      <c r="CB35" s="552">
        <f t="shared" si="125"/>
        <v>0</v>
      </c>
      <c r="CC35" s="552">
        <f t="shared" si="126"/>
        <v>0</v>
      </c>
      <c r="CD35" s="1397">
        <f t="shared" si="117"/>
        <v>0</v>
      </c>
      <c r="CE35" s="1398">
        <f t="shared" si="117"/>
        <v>0</v>
      </c>
      <c r="CF35" s="1399">
        <f t="shared" si="117"/>
        <v>0</v>
      </c>
      <c r="CG35" s="1399">
        <f t="shared" si="117"/>
        <v>0</v>
      </c>
      <c r="CH35" s="1399">
        <f t="shared" si="117"/>
        <v>0</v>
      </c>
      <c r="CI35" s="1399">
        <f t="shared" si="117"/>
        <v>0</v>
      </c>
      <c r="CJ35" s="1399">
        <f t="shared" si="117"/>
        <v>0</v>
      </c>
      <c r="CK35" s="1400">
        <f t="shared" si="117"/>
        <v>0</v>
      </c>
      <c r="CL35" s="1400">
        <f t="shared" si="117"/>
        <v>0</v>
      </c>
      <c r="CM35" s="1400">
        <f t="shared" si="117"/>
        <v>0</v>
      </c>
      <c r="CN35" s="1399">
        <f t="shared" si="117"/>
        <v>0</v>
      </c>
      <c r="CO35" s="1399">
        <f t="shared" si="117"/>
        <v>0</v>
      </c>
      <c r="CP35" s="1399">
        <f t="shared" si="117"/>
        <v>0</v>
      </c>
      <c r="CQ35" s="1399">
        <f t="shared" si="117"/>
        <v>0</v>
      </c>
      <c r="CR35" s="1399">
        <f t="shared" si="117"/>
        <v>0</v>
      </c>
      <c r="CS35" s="1398">
        <f t="shared" si="117"/>
        <v>0</v>
      </c>
      <c r="CT35" s="1401">
        <f t="shared" si="118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27"/>
        <v>17</v>
      </c>
      <c r="DM35" s="515">
        <f t="shared" si="128"/>
        <v>17</v>
      </c>
      <c r="DN35" s="515">
        <f t="shared" si="129"/>
        <v>17</v>
      </c>
      <c r="DO35" s="515">
        <f t="shared" si="130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52">B994</f>
        <v>50</v>
      </c>
      <c r="C36" s="563">
        <f t="shared" si="152"/>
        <v>0</v>
      </c>
      <c r="D36" s="563">
        <f t="shared" si="152"/>
        <v>0</v>
      </c>
      <c r="E36" s="563">
        <f t="shared" si="152"/>
        <v>0</v>
      </c>
      <c r="F36" s="563">
        <f t="shared" si="152"/>
        <v>50</v>
      </c>
      <c r="G36" s="563">
        <f t="shared" si="152"/>
        <v>50</v>
      </c>
      <c r="H36" s="563">
        <f t="shared" si="152"/>
        <v>160</v>
      </c>
      <c r="I36" s="563">
        <f t="shared" si="152"/>
        <v>80</v>
      </c>
      <c r="J36" s="563">
        <f t="shared" si="152"/>
        <v>0</v>
      </c>
      <c r="K36" s="563">
        <f t="shared" si="152"/>
        <v>0</v>
      </c>
      <c r="L36" s="563">
        <f t="shared" si="152"/>
        <v>0</v>
      </c>
      <c r="M36" s="563">
        <f t="shared" si="152"/>
        <v>0</v>
      </c>
      <c r="N36" s="563">
        <f t="shared" si="152"/>
        <v>0</v>
      </c>
      <c r="O36" s="563">
        <f t="shared" si="152"/>
        <v>0</v>
      </c>
      <c r="P36" s="563">
        <f t="shared" si="152"/>
        <v>0</v>
      </c>
      <c r="Q36" s="563">
        <f t="shared" si="152"/>
        <v>0</v>
      </c>
      <c r="R36" s="563">
        <f t="shared" si="152"/>
        <v>0</v>
      </c>
      <c r="S36" s="564"/>
      <c r="T36" s="563">
        <f t="shared" ref="T36:AJ36" si="153">T994</f>
        <v>1420</v>
      </c>
      <c r="U36" s="563">
        <f t="shared" si="153"/>
        <v>600</v>
      </c>
      <c r="V36" s="563">
        <f t="shared" si="153"/>
        <v>300</v>
      </c>
      <c r="W36" s="563">
        <f t="shared" si="153"/>
        <v>640</v>
      </c>
      <c r="X36" s="563">
        <f t="shared" si="153"/>
        <v>650</v>
      </c>
      <c r="Y36" s="563">
        <f t="shared" si="153"/>
        <v>750</v>
      </c>
      <c r="Z36" s="563">
        <f t="shared" si="153"/>
        <v>0</v>
      </c>
      <c r="AA36" s="563">
        <f t="shared" si="153"/>
        <v>600</v>
      </c>
      <c r="AB36" s="563">
        <f t="shared" si="153"/>
        <v>400</v>
      </c>
      <c r="AC36" s="563">
        <f t="shared" si="153"/>
        <v>0</v>
      </c>
      <c r="AD36" s="563">
        <f t="shared" si="153"/>
        <v>0</v>
      </c>
      <c r="AE36" s="563">
        <f t="shared" si="153"/>
        <v>0</v>
      </c>
      <c r="AF36" s="563">
        <f t="shared" si="153"/>
        <v>0</v>
      </c>
      <c r="AG36" s="563">
        <f t="shared" si="153"/>
        <v>0</v>
      </c>
      <c r="AH36" s="563">
        <f t="shared" si="153"/>
        <v>0</v>
      </c>
      <c r="AI36" s="563">
        <f t="shared" si="153"/>
        <v>0</v>
      </c>
      <c r="AJ36" s="563">
        <f t="shared" si="153"/>
        <v>0</v>
      </c>
      <c r="AK36" s="564"/>
      <c r="AL36" s="563">
        <f t="shared" ref="AL36:BB36" si="154">AL994</f>
        <v>1204</v>
      </c>
      <c r="AM36" s="563">
        <f t="shared" si="154"/>
        <v>1900</v>
      </c>
      <c r="AN36" s="563">
        <f t="shared" si="154"/>
        <v>1520</v>
      </c>
      <c r="AO36" s="563">
        <f t="shared" si="154"/>
        <v>1100</v>
      </c>
      <c r="AP36" s="563">
        <f t="shared" si="154"/>
        <v>1080</v>
      </c>
      <c r="AQ36" s="563">
        <f t="shared" si="154"/>
        <v>1000</v>
      </c>
      <c r="AR36" s="563">
        <f t="shared" si="154"/>
        <v>3050</v>
      </c>
      <c r="AS36" s="563">
        <f t="shared" si="154"/>
        <v>3100</v>
      </c>
      <c r="AT36" s="563">
        <f t="shared" si="154"/>
        <v>2400</v>
      </c>
      <c r="AU36" s="563">
        <f t="shared" si="154"/>
        <v>0</v>
      </c>
      <c r="AV36" s="563">
        <f t="shared" si="154"/>
        <v>0</v>
      </c>
      <c r="AW36" s="563">
        <f t="shared" si="154"/>
        <v>0</v>
      </c>
      <c r="AX36" s="563">
        <f t="shared" si="154"/>
        <v>0</v>
      </c>
      <c r="AY36" s="563">
        <f t="shared" si="154"/>
        <v>0</v>
      </c>
      <c r="AZ36" s="563">
        <f t="shared" si="154"/>
        <v>0</v>
      </c>
      <c r="BA36" s="563">
        <f t="shared" si="154"/>
        <v>0</v>
      </c>
      <c r="BB36" s="563">
        <f t="shared" si="154"/>
        <v>0</v>
      </c>
      <c r="BC36" s="564"/>
      <c r="BD36" s="563">
        <f t="shared" ref="BD36:BT36" si="155">BD994</f>
        <v>11450</v>
      </c>
      <c r="BE36" s="563">
        <f t="shared" si="155"/>
        <v>5350</v>
      </c>
      <c r="BF36" s="563">
        <f t="shared" si="155"/>
        <v>3150</v>
      </c>
      <c r="BG36" s="563">
        <f t="shared" si="155"/>
        <v>8400</v>
      </c>
      <c r="BH36" s="563">
        <f t="shared" si="155"/>
        <v>8850</v>
      </c>
      <c r="BI36" s="563">
        <f t="shared" si="155"/>
        <v>8700</v>
      </c>
      <c r="BJ36" s="563">
        <f t="shared" si="155"/>
        <v>11500</v>
      </c>
      <c r="BK36" s="563">
        <f t="shared" si="155"/>
        <v>8150</v>
      </c>
      <c r="BL36" s="563">
        <f t="shared" si="155"/>
        <v>3400</v>
      </c>
      <c r="BM36" s="563">
        <f t="shared" si="155"/>
        <v>0</v>
      </c>
      <c r="BN36" s="563">
        <f t="shared" si="155"/>
        <v>0</v>
      </c>
      <c r="BO36" s="563">
        <f t="shared" si="155"/>
        <v>0</v>
      </c>
      <c r="BP36" s="563">
        <f t="shared" si="155"/>
        <v>0</v>
      </c>
      <c r="BQ36" s="563">
        <f t="shared" si="155"/>
        <v>0</v>
      </c>
      <c r="BR36" s="563">
        <f t="shared" si="155"/>
        <v>0</v>
      </c>
      <c r="BS36" s="563">
        <f t="shared" si="155"/>
        <v>0</v>
      </c>
      <c r="BT36" s="563">
        <f t="shared" si="155"/>
        <v>0</v>
      </c>
      <c r="BU36" s="564"/>
      <c r="BV36" s="563">
        <f t="shared" si="147"/>
        <v>50</v>
      </c>
      <c r="BW36" s="563">
        <f t="shared" si="147"/>
        <v>550</v>
      </c>
      <c r="BX36" s="563">
        <f t="shared" si="147"/>
        <v>3640</v>
      </c>
      <c r="BY36" s="563">
        <f t="shared" si="147"/>
        <v>8450</v>
      </c>
      <c r="BZ36" s="552">
        <f t="shared" si="123"/>
        <v>15.333333333333334</v>
      </c>
      <c r="CA36" s="552">
        <f t="shared" si="124"/>
        <v>262.66666666666669</v>
      </c>
      <c r="CB36" s="552">
        <f t="shared" si="125"/>
        <v>883.6</v>
      </c>
      <c r="CC36" s="552">
        <f t="shared" si="126"/>
        <v>3830</v>
      </c>
      <c r="CD36" s="1397">
        <f t="shared" si="117"/>
        <v>0</v>
      </c>
      <c r="CE36" s="1398">
        <f t="shared" si="117"/>
        <v>0</v>
      </c>
      <c r="CF36" s="1399">
        <f t="shared" si="117"/>
        <v>0</v>
      </c>
      <c r="CG36" s="1399">
        <f t="shared" si="117"/>
        <v>0</v>
      </c>
      <c r="CH36" s="1399">
        <f t="shared" si="117"/>
        <v>0</v>
      </c>
      <c r="CI36" s="1399">
        <f t="shared" si="117"/>
        <v>0</v>
      </c>
      <c r="CJ36" s="1399">
        <f t="shared" si="117"/>
        <v>0</v>
      </c>
      <c r="CK36" s="1400">
        <f t="shared" si="117"/>
        <v>0</v>
      </c>
      <c r="CL36" s="1400">
        <f t="shared" si="117"/>
        <v>0</v>
      </c>
      <c r="CM36" s="1400">
        <f t="shared" si="117"/>
        <v>0</v>
      </c>
      <c r="CN36" s="1399">
        <f t="shared" si="117"/>
        <v>0</v>
      </c>
      <c r="CO36" s="1399">
        <f t="shared" si="117"/>
        <v>0</v>
      </c>
      <c r="CP36" s="1399">
        <f t="shared" si="117"/>
        <v>50</v>
      </c>
      <c r="CQ36" s="1399">
        <f t="shared" si="117"/>
        <v>50</v>
      </c>
      <c r="CR36" s="1399">
        <f t="shared" si="117"/>
        <v>50</v>
      </c>
      <c r="CS36" s="1398">
        <f t="shared" si="117"/>
        <v>80</v>
      </c>
      <c r="CT36" s="1401">
        <f t="shared" si="118"/>
        <v>160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0</v>
      </c>
      <c r="DD36" s="556">
        <f t="shared" si="24"/>
        <v>300</v>
      </c>
      <c r="DE36" s="555">
        <f t="shared" si="25"/>
        <v>400</v>
      </c>
      <c r="DF36" s="555">
        <f t="shared" si="26"/>
        <v>600</v>
      </c>
      <c r="DG36" s="555">
        <f t="shared" si="27"/>
        <v>600</v>
      </c>
      <c r="DH36" s="555">
        <f t="shared" si="28"/>
        <v>640</v>
      </c>
      <c r="DI36" s="555">
        <f t="shared" si="29"/>
        <v>650</v>
      </c>
      <c r="DJ36" s="554">
        <f t="shared" si="30"/>
        <v>750</v>
      </c>
      <c r="DK36" s="553">
        <f t="shared" si="31"/>
        <v>1420</v>
      </c>
      <c r="DL36" s="545">
        <f t="shared" si="127"/>
        <v>17</v>
      </c>
      <c r="DM36" s="515">
        <f t="shared" si="128"/>
        <v>17</v>
      </c>
      <c r="DN36" s="515">
        <f t="shared" si="129"/>
        <v>17</v>
      </c>
      <c r="DO36" s="515">
        <f t="shared" si="130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56">B995</f>
        <v>240</v>
      </c>
      <c r="C37" s="563">
        <f t="shared" si="156"/>
        <v>700</v>
      </c>
      <c r="D37" s="563">
        <f t="shared" si="156"/>
        <v>550</v>
      </c>
      <c r="E37" s="563">
        <f t="shared" si="156"/>
        <v>250</v>
      </c>
      <c r="F37" s="563">
        <f t="shared" si="156"/>
        <v>450</v>
      </c>
      <c r="G37" s="563">
        <f t="shared" si="156"/>
        <v>100</v>
      </c>
      <c r="H37" s="563">
        <f t="shared" si="156"/>
        <v>250</v>
      </c>
      <c r="I37" s="563">
        <f t="shared" si="156"/>
        <v>400</v>
      </c>
      <c r="J37" s="563">
        <f t="shared" si="156"/>
        <v>360</v>
      </c>
      <c r="K37" s="563">
        <f t="shared" si="156"/>
        <v>0</v>
      </c>
      <c r="L37" s="563">
        <f t="shared" si="156"/>
        <v>0</v>
      </c>
      <c r="M37" s="563">
        <f t="shared" si="156"/>
        <v>0</v>
      </c>
      <c r="N37" s="563">
        <f t="shared" si="156"/>
        <v>0</v>
      </c>
      <c r="O37" s="563">
        <f t="shared" si="156"/>
        <v>0</v>
      </c>
      <c r="P37" s="563">
        <f t="shared" si="156"/>
        <v>0</v>
      </c>
      <c r="Q37" s="563">
        <f t="shared" si="156"/>
        <v>0</v>
      </c>
      <c r="R37" s="563">
        <f t="shared" si="156"/>
        <v>0</v>
      </c>
      <c r="S37" s="564"/>
      <c r="T37" s="563">
        <f t="shared" ref="T37:AJ37" si="157">T995</f>
        <v>2100</v>
      </c>
      <c r="U37" s="563">
        <f t="shared" si="157"/>
        <v>500</v>
      </c>
      <c r="V37" s="563">
        <f t="shared" si="157"/>
        <v>780</v>
      </c>
      <c r="W37" s="563">
        <f t="shared" si="157"/>
        <v>320</v>
      </c>
      <c r="X37" s="563">
        <f t="shared" si="157"/>
        <v>550</v>
      </c>
      <c r="Y37" s="563">
        <f t="shared" si="157"/>
        <v>680</v>
      </c>
      <c r="Z37" s="563">
        <f t="shared" si="157"/>
        <v>850</v>
      </c>
      <c r="AA37" s="563">
        <f t="shared" si="157"/>
        <v>1010</v>
      </c>
      <c r="AB37" s="563">
        <f t="shared" si="157"/>
        <v>300</v>
      </c>
      <c r="AC37" s="563">
        <f t="shared" si="157"/>
        <v>0</v>
      </c>
      <c r="AD37" s="563">
        <f t="shared" si="157"/>
        <v>0</v>
      </c>
      <c r="AE37" s="563">
        <f t="shared" si="157"/>
        <v>0</v>
      </c>
      <c r="AF37" s="563">
        <f t="shared" si="157"/>
        <v>0</v>
      </c>
      <c r="AG37" s="563">
        <f t="shared" si="157"/>
        <v>0</v>
      </c>
      <c r="AH37" s="563">
        <f t="shared" si="157"/>
        <v>0</v>
      </c>
      <c r="AI37" s="563">
        <f t="shared" si="157"/>
        <v>0</v>
      </c>
      <c r="AJ37" s="563">
        <f t="shared" si="157"/>
        <v>0</v>
      </c>
      <c r="AK37" s="564"/>
      <c r="AL37" s="563">
        <f t="shared" ref="AL37:BB37" si="158">AL995</f>
        <v>2185</v>
      </c>
      <c r="AM37" s="563">
        <f t="shared" si="158"/>
        <v>1330</v>
      </c>
      <c r="AN37" s="563">
        <f t="shared" si="158"/>
        <v>3200</v>
      </c>
      <c r="AO37" s="563">
        <f t="shared" si="158"/>
        <v>575</v>
      </c>
      <c r="AP37" s="563">
        <f t="shared" si="158"/>
        <v>1065</v>
      </c>
      <c r="AQ37" s="563">
        <f t="shared" si="158"/>
        <v>1000</v>
      </c>
      <c r="AR37" s="563">
        <f t="shared" si="158"/>
        <v>3990</v>
      </c>
      <c r="AS37" s="563">
        <f t="shared" si="158"/>
        <v>760</v>
      </c>
      <c r="AT37" s="563">
        <f t="shared" si="158"/>
        <v>540</v>
      </c>
      <c r="AU37" s="563">
        <f t="shared" si="158"/>
        <v>0</v>
      </c>
      <c r="AV37" s="563">
        <f t="shared" si="158"/>
        <v>0</v>
      </c>
      <c r="AW37" s="563">
        <f t="shared" si="158"/>
        <v>0</v>
      </c>
      <c r="AX37" s="563">
        <f t="shared" si="158"/>
        <v>0</v>
      </c>
      <c r="AY37" s="563">
        <f t="shared" si="158"/>
        <v>0</v>
      </c>
      <c r="AZ37" s="563">
        <f t="shared" si="158"/>
        <v>0</v>
      </c>
      <c r="BA37" s="563">
        <f t="shared" si="158"/>
        <v>0</v>
      </c>
      <c r="BB37" s="563">
        <f t="shared" si="158"/>
        <v>0</v>
      </c>
      <c r="BC37" s="564"/>
      <c r="BD37" s="563">
        <f t="shared" ref="BD37:BT37" si="159">BD995</f>
        <v>3000</v>
      </c>
      <c r="BE37" s="563">
        <f t="shared" si="159"/>
        <v>3500</v>
      </c>
      <c r="BF37" s="563">
        <f t="shared" si="159"/>
        <v>3350</v>
      </c>
      <c r="BG37" s="563">
        <f t="shared" si="159"/>
        <v>3480</v>
      </c>
      <c r="BH37" s="563">
        <f t="shared" si="159"/>
        <v>2000</v>
      </c>
      <c r="BI37" s="563">
        <f t="shared" si="159"/>
        <v>1400</v>
      </c>
      <c r="BJ37" s="563">
        <f t="shared" si="159"/>
        <v>6000</v>
      </c>
      <c r="BK37" s="563">
        <f t="shared" si="159"/>
        <v>3200</v>
      </c>
      <c r="BL37" s="563">
        <f t="shared" si="159"/>
        <v>3200</v>
      </c>
      <c r="BM37" s="563">
        <f t="shared" si="159"/>
        <v>0</v>
      </c>
      <c r="BN37" s="563">
        <f t="shared" si="159"/>
        <v>0</v>
      </c>
      <c r="BO37" s="563">
        <f t="shared" si="159"/>
        <v>0</v>
      </c>
      <c r="BP37" s="563">
        <f t="shared" si="159"/>
        <v>0</v>
      </c>
      <c r="BQ37" s="563">
        <f t="shared" si="159"/>
        <v>0</v>
      </c>
      <c r="BR37" s="563">
        <f t="shared" si="159"/>
        <v>0</v>
      </c>
      <c r="BS37" s="563">
        <f t="shared" si="159"/>
        <v>0</v>
      </c>
      <c r="BT37" s="563">
        <f t="shared" si="159"/>
        <v>0</v>
      </c>
      <c r="BU37" s="564"/>
      <c r="BV37" s="563">
        <f t="shared" si="147"/>
        <v>350</v>
      </c>
      <c r="BW37" s="563">
        <f t="shared" si="147"/>
        <v>760</v>
      </c>
      <c r="BX37" s="563">
        <f t="shared" si="147"/>
        <v>1350</v>
      </c>
      <c r="BY37" s="563">
        <f t="shared" si="147"/>
        <v>3440</v>
      </c>
      <c r="BZ37" s="552">
        <f t="shared" si="123"/>
        <v>173.33333333333334</v>
      </c>
      <c r="CA37" s="552">
        <f t="shared" si="124"/>
        <v>332.66666666666669</v>
      </c>
      <c r="CB37" s="552">
        <f t="shared" si="125"/>
        <v>710.33333333333337</v>
      </c>
      <c r="CC37" s="552">
        <f t="shared" si="126"/>
        <v>1542</v>
      </c>
      <c r="CD37" s="1397">
        <f t="shared" si="117"/>
        <v>0</v>
      </c>
      <c r="CE37" s="1398">
        <f t="shared" si="117"/>
        <v>0</v>
      </c>
      <c r="CF37" s="1399">
        <f t="shared" si="117"/>
        <v>0</v>
      </c>
      <c r="CG37" s="1399">
        <f t="shared" si="117"/>
        <v>0</v>
      </c>
      <c r="CH37" s="1399">
        <f t="shared" si="117"/>
        <v>0</v>
      </c>
      <c r="CI37" s="1399">
        <f t="shared" si="117"/>
        <v>0</v>
      </c>
      <c r="CJ37" s="1399">
        <f t="shared" si="117"/>
        <v>0</v>
      </c>
      <c r="CK37" s="1400">
        <f t="shared" si="117"/>
        <v>0</v>
      </c>
      <c r="CL37" s="1400">
        <f t="shared" si="117"/>
        <v>100</v>
      </c>
      <c r="CM37" s="1400">
        <f t="shared" si="117"/>
        <v>240</v>
      </c>
      <c r="CN37" s="1399">
        <f t="shared" si="117"/>
        <v>250</v>
      </c>
      <c r="CO37" s="1399">
        <f t="shared" si="117"/>
        <v>250</v>
      </c>
      <c r="CP37" s="1399">
        <f t="shared" si="117"/>
        <v>360</v>
      </c>
      <c r="CQ37" s="1399">
        <f t="shared" si="117"/>
        <v>400</v>
      </c>
      <c r="CR37" s="1399">
        <f t="shared" si="117"/>
        <v>450</v>
      </c>
      <c r="CS37" s="1398">
        <f t="shared" si="117"/>
        <v>550</v>
      </c>
      <c r="CT37" s="1401">
        <f t="shared" si="118"/>
        <v>700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300</v>
      </c>
      <c r="DD37" s="556">
        <f t="shared" si="24"/>
        <v>320</v>
      </c>
      <c r="DE37" s="555">
        <f t="shared" si="25"/>
        <v>500</v>
      </c>
      <c r="DF37" s="555">
        <f t="shared" si="26"/>
        <v>550</v>
      </c>
      <c r="DG37" s="555">
        <f t="shared" si="27"/>
        <v>680</v>
      </c>
      <c r="DH37" s="555">
        <f t="shared" si="28"/>
        <v>780</v>
      </c>
      <c r="DI37" s="555">
        <f t="shared" si="29"/>
        <v>850</v>
      </c>
      <c r="DJ37" s="554">
        <f t="shared" si="30"/>
        <v>1010</v>
      </c>
      <c r="DK37" s="553">
        <f t="shared" si="31"/>
        <v>2100</v>
      </c>
      <c r="DL37" s="545">
        <f t="shared" si="127"/>
        <v>17</v>
      </c>
      <c r="DM37" s="515">
        <f t="shared" si="128"/>
        <v>17</v>
      </c>
      <c r="DN37" s="515">
        <f t="shared" si="129"/>
        <v>17</v>
      </c>
      <c r="DO37" s="515">
        <f t="shared" si="130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60">B996</f>
        <v>0</v>
      </c>
      <c r="C38" s="563">
        <f t="shared" si="160"/>
        <v>240</v>
      </c>
      <c r="D38" s="563">
        <f t="shared" si="160"/>
        <v>0</v>
      </c>
      <c r="E38" s="563">
        <f t="shared" si="160"/>
        <v>0</v>
      </c>
      <c r="F38" s="563">
        <f t="shared" si="160"/>
        <v>0</v>
      </c>
      <c r="G38" s="563">
        <f t="shared" si="160"/>
        <v>252</v>
      </c>
      <c r="H38" s="563">
        <f t="shared" si="160"/>
        <v>180</v>
      </c>
      <c r="I38" s="563">
        <f t="shared" si="160"/>
        <v>800</v>
      </c>
      <c r="J38" s="563">
        <f t="shared" si="160"/>
        <v>180</v>
      </c>
      <c r="K38" s="563">
        <f t="shared" si="160"/>
        <v>0</v>
      </c>
      <c r="L38" s="563">
        <f t="shared" si="160"/>
        <v>0</v>
      </c>
      <c r="M38" s="563">
        <f t="shared" si="160"/>
        <v>0</v>
      </c>
      <c r="N38" s="563">
        <f t="shared" si="160"/>
        <v>0</v>
      </c>
      <c r="O38" s="563">
        <f t="shared" si="160"/>
        <v>0</v>
      </c>
      <c r="P38" s="563">
        <f t="shared" si="160"/>
        <v>0</v>
      </c>
      <c r="Q38" s="563">
        <f t="shared" si="160"/>
        <v>0</v>
      </c>
      <c r="R38" s="563">
        <f t="shared" si="160"/>
        <v>0</v>
      </c>
      <c r="S38" s="564"/>
      <c r="T38" s="563">
        <f t="shared" ref="T38:AJ38" si="161">T996</f>
        <v>216</v>
      </c>
      <c r="U38" s="563">
        <f t="shared" si="161"/>
        <v>8</v>
      </c>
      <c r="V38" s="563">
        <f t="shared" si="161"/>
        <v>600</v>
      </c>
      <c r="W38" s="563">
        <f t="shared" si="161"/>
        <v>300</v>
      </c>
      <c r="X38" s="563">
        <f t="shared" si="161"/>
        <v>300</v>
      </c>
      <c r="Y38" s="563">
        <f t="shared" si="161"/>
        <v>400</v>
      </c>
      <c r="Z38" s="563">
        <f t="shared" si="161"/>
        <v>0</v>
      </c>
      <c r="AA38" s="563">
        <f t="shared" si="161"/>
        <v>500</v>
      </c>
      <c r="AB38" s="563">
        <f t="shared" si="161"/>
        <v>400</v>
      </c>
      <c r="AC38" s="563">
        <f t="shared" si="161"/>
        <v>0</v>
      </c>
      <c r="AD38" s="563">
        <f t="shared" si="161"/>
        <v>0</v>
      </c>
      <c r="AE38" s="563">
        <f t="shared" si="161"/>
        <v>0</v>
      </c>
      <c r="AF38" s="563">
        <f t="shared" si="161"/>
        <v>0</v>
      </c>
      <c r="AG38" s="563">
        <f t="shared" si="161"/>
        <v>0</v>
      </c>
      <c r="AH38" s="563">
        <f t="shared" si="161"/>
        <v>0</v>
      </c>
      <c r="AI38" s="563">
        <f t="shared" si="161"/>
        <v>0</v>
      </c>
      <c r="AJ38" s="563">
        <f t="shared" si="161"/>
        <v>0</v>
      </c>
      <c r="AK38" s="564"/>
      <c r="AL38" s="563">
        <f t="shared" ref="AL38:BB38" si="162">AL996</f>
        <v>150</v>
      </c>
      <c r="AM38" s="563">
        <f t="shared" si="162"/>
        <v>0</v>
      </c>
      <c r="AN38" s="563">
        <f t="shared" si="162"/>
        <v>1000</v>
      </c>
      <c r="AO38" s="563">
        <f t="shared" si="162"/>
        <v>0</v>
      </c>
      <c r="AP38" s="563">
        <f t="shared" si="162"/>
        <v>1200</v>
      </c>
      <c r="AQ38" s="563">
        <f t="shared" si="162"/>
        <v>150</v>
      </c>
      <c r="AR38" s="563">
        <f t="shared" si="162"/>
        <v>960</v>
      </c>
      <c r="AS38" s="563">
        <f t="shared" si="162"/>
        <v>200</v>
      </c>
      <c r="AT38" s="563">
        <f t="shared" si="162"/>
        <v>450</v>
      </c>
      <c r="AU38" s="563">
        <f t="shared" si="162"/>
        <v>0</v>
      </c>
      <c r="AV38" s="563">
        <f t="shared" si="162"/>
        <v>0</v>
      </c>
      <c r="AW38" s="563">
        <f t="shared" si="162"/>
        <v>0</v>
      </c>
      <c r="AX38" s="563">
        <f t="shared" si="162"/>
        <v>0</v>
      </c>
      <c r="AY38" s="563">
        <f t="shared" si="162"/>
        <v>0</v>
      </c>
      <c r="AZ38" s="563">
        <f t="shared" si="162"/>
        <v>0</v>
      </c>
      <c r="BA38" s="563">
        <f t="shared" si="162"/>
        <v>0</v>
      </c>
      <c r="BB38" s="563">
        <f t="shared" si="162"/>
        <v>0</v>
      </c>
      <c r="BC38" s="564"/>
      <c r="BD38" s="563">
        <f t="shared" ref="BD38:BT38" si="163">BD996</f>
        <v>800</v>
      </c>
      <c r="BE38" s="563">
        <f t="shared" si="163"/>
        <v>750</v>
      </c>
      <c r="BF38" s="563">
        <f t="shared" si="163"/>
        <v>1000</v>
      </c>
      <c r="BG38" s="563">
        <f t="shared" si="163"/>
        <v>1500</v>
      </c>
      <c r="BH38" s="563">
        <f t="shared" si="163"/>
        <v>500</v>
      </c>
      <c r="BI38" s="563">
        <f t="shared" si="163"/>
        <v>1000</v>
      </c>
      <c r="BJ38" s="563">
        <f t="shared" si="163"/>
        <v>1000</v>
      </c>
      <c r="BK38" s="563">
        <f t="shared" si="163"/>
        <v>1500</v>
      </c>
      <c r="BL38" s="563">
        <f t="shared" si="163"/>
        <v>1000</v>
      </c>
      <c r="BM38" s="563">
        <f t="shared" si="163"/>
        <v>0</v>
      </c>
      <c r="BN38" s="563">
        <f t="shared" si="163"/>
        <v>0</v>
      </c>
      <c r="BO38" s="563">
        <f t="shared" si="163"/>
        <v>0</v>
      </c>
      <c r="BP38" s="563">
        <f t="shared" si="163"/>
        <v>0</v>
      </c>
      <c r="BQ38" s="563">
        <f t="shared" si="163"/>
        <v>0</v>
      </c>
      <c r="BR38" s="563">
        <f t="shared" si="163"/>
        <v>0</v>
      </c>
      <c r="BS38" s="563">
        <f t="shared" si="163"/>
        <v>0</v>
      </c>
      <c r="BT38" s="563">
        <f t="shared" si="163"/>
        <v>0</v>
      </c>
      <c r="BU38" s="564"/>
      <c r="BV38" s="563">
        <f t="shared" si="147"/>
        <v>240</v>
      </c>
      <c r="BW38" s="563">
        <f t="shared" si="147"/>
        <v>300</v>
      </c>
      <c r="BX38" s="563">
        <f t="shared" si="147"/>
        <v>500</v>
      </c>
      <c r="BY38" s="563">
        <f t="shared" si="147"/>
        <v>1000</v>
      </c>
      <c r="BZ38" s="552">
        <f t="shared" si="123"/>
        <v>56.8</v>
      </c>
      <c r="CA38" s="552">
        <f t="shared" si="124"/>
        <v>141.6</v>
      </c>
      <c r="CB38" s="552">
        <f t="shared" si="125"/>
        <v>194</v>
      </c>
      <c r="CC38" s="552">
        <f t="shared" si="126"/>
        <v>503.33333333333331</v>
      </c>
      <c r="CD38" s="1397">
        <f t="shared" si="117"/>
        <v>0</v>
      </c>
      <c r="CE38" s="1398">
        <f t="shared" si="117"/>
        <v>0</v>
      </c>
      <c r="CF38" s="1399">
        <f t="shared" si="117"/>
        <v>0</v>
      </c>
      <c r="CG38" s="1399">
        <f t="shared" si="117"/>
        <v>0</v>
      </c>
      <c r="CH38" s="1399">
        <f t="shared" si="117"/>
        <v>0</v>
      </c>
      <c r="CI38" s="1399">
        <f t="shared" si="117"/>
        <v>0</v>
      </c>
      <c r="CJ38" s="1399">
        <f t="shared" si="117"/>
        <v>0</v>
      </c>
      <c r="CK38" s="1400">
        <f t="shared" si="117"/>
        <v>0</v>
      </c>
      <c r="CL38" s="1400">
        <f t="shared" si="117"/>
        <v>0</v>
      </c>
      <c r="CM38" s="1400">
        <f t="shared" si="117"/>
        <v>0</v>
      </c>
      <c r="CN38" s="1399">
        <f t="shared" si="117"/>
        <v>0</v>
      </c>
      <c r="CO38" s="1399">
        <f t="shared" si="117"/>
        <v>0</v>
      </c>
      <c r="CP38" s="1399">
        <f t="shared" si="117"/>
        <v>180</v>
      </c>
      <c r="CQ38" s="1399">
        <f t="shared" si="117"/>
        <v>180</v>
      </c>
      <c r="CR38" s="1399">
        <f t="shared" si="117"/>
        <v>240</v>
      </c>
      <c r="CS38" s="1398">
        <f t="shared" si="117"/>
        <v>252</v>
      </c>
      <c r="CT38" s="1401">
        <f t="shared" si="118"/>
        <v>800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0</v>
      </c>
      <c r="DD38" s="556">
        <f t="shared" si="24"/>
        <v>8</v>
      </c>
      <c r="DE38" s="555">
        <f t="shared" si="25"/>
        <v>216</v>
      </c>
      <c r="DF38" s="555">
        <f t="shared" si="26"/>
        <v>300</v>
      </c>
      <c r="DG38" s="555">
        <f t="shared" si="27"/>
        <v>300</v>
      </c>
      <c r="DH38" s="555">
        <f t="shared" si="28"/>
        <v>400</v>
      </c>
      <c r="DI38" s="555">
        <f t="shared" si="29"/>
        <v>400</v>
      </c>
      <c r="DJ38" s="554">
        <f t="shared" si="30"/>
        <v>500</v>
      </c>
      <c r="DK38" s="553">
        <f t="shared" si="31"/>
        <v>600</v>
      </c>
      <c r="DL38" s="545">
        <f t="shared" si="127"/>
        <v>17</v>
      </c>
      <c r="DM38" s="515">
        <f t="shared" si="128"/>
        <v>17</v>
      </c>
      <c r="DN38" s="515">
        <f t="shared" si="129"/>
        <v>17</v>
      </c>
      <c r="DO38" s="515">
        <f t="shared" si="130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64">SUM(B802,B804)</f>
        <v>480</v>
      </c>
      <c r="C39" s="563">
        <f t="shared" si="164"/>
        <v>50</v>
      </c>
      <c r="D39" s="563">
        <f t="shared" si="164"/>
        <v>48</v>
      </c>
      <c r="E39" s="563">
        <f t="shared" si="164"/>
        <v>120</v>
      </c>
      <c r="F39" s="563">
        <f t="shared" si="164"/>
        <v>240</v>
      </c>
      <c r="G39" s="563">
        <f t="shared" si="164"/>
        <v>120</v>
      </c>
      <c r="H39" s="563">
        <f t="shared" si="164"/>
        <v>240</v>
      </c>
      <c r="I39" s="563">
        <f t="shared" si="164"/>
        <v>120</v>
      </c>
      <c r="J39" s="563">
        <f t="shared" si="164"/>
        <v>120</v>
      </c>
      <c r="K39" s="563">
        <f t="shared" si="164"/>
        <v>0</v>
      </c>
      <c r="L39" s="563">
        <f t="shared" si="164"/>
        <v>0</v>
      </c>
      <c r="M39" s="563">
        <f t="shared" si="164"/>
        <v>0</v>
      </c>
      <c r="N39" s="563">
        <f t="shared" si="164"/>
        <v>0</v>
      </c>
      <c r="O39" s="563">
        <f t="shared" si="164"/>
        <v>0</v>
      </c>
      <c r="P39" s="563">
        <f t="shared" si="164"/>
        <v>0</v>
      </c>
      <c r="Q39" s="563">
        <f t="shared" si="164"/>
        <v>0</v>
      </c>
      <c r="R39" s="563">
        <f t="shared" si="164"/>
        <v>0</v>
      </c>
      <c r="S39" s="564"/>
      <c r="T39" s="563">
        <f t="shared" ref="T39:AJ39" si="165">SUM(T802,T804)</f>
        <v>120</v>
      </c>
      <c r="U39" s="563">
        <f t="shared" si="165"/>
        <v>18</v>
      </c>
      <c r="V39" s="563">
        <f t="shared" si="165"/>
        <v>20</v>
      </c>
      <c r="W39" s="563">
        <f t="shared" si="165"/>
        <v>100</v>
      </c>
      <c r="X39" s="563">
        <f t="shared" si="165"/>
        <v>60</v>
      </c>
      <c r="Y39" s="563">
        <f t="shared" si="165"/>
        <v>5</v>
      </c>
      <c r="Z39" s="563">
        <f t="shared" si="165"/>
        <v>0</v>
      </c>
      <c r="AA39" s="563">
        <f t="shared" si="165"/>
        <v>0</v>
      </c>
      <c r="AB39" s="563">
        <f t="shared" si="165"/>
        <v>5</v>
      </c>
      <c r="AC39" s="563">
        <f t="shared" si="165"/>
        <v>0</v>
      </c>
      <c r="AD39" s="563">
        <f t="shared" si="165"/>
        <v>0</v>
      </c>
      <c r="AE39" s="563">
        <f t="shared" si="165"/>
        <v>0</v>
      </c>
      <c r="AF39" s="563">
        <f t="shared" si="165"/>
        <v>0</v>
      </c>
      <c r="AG39" s="563">
        <f t="shared" si="165"/>
        <v>0</v>
      </c>
      <c r="AH39" s="563">
        <f t="shared" si="165"/>
        <v>0</v>
      </c>
      <c r="AI39" s="563">
        <f t="shared" si="165"/>
        <v>0</v>
      </c>
      <c r="AJ39" s="563">
        <f t="shared" si="165"/>
        <v>0</v>
      </c>
      <c r="AK39" s="564"/>
      <c r="AL39" s="563">
        <f t="shared" ref="AL39:BB39" si="166">SUM(AL802,AL804)</f>
        <v>800</v>
      </c>
      <c r="AM39" s="563">
        <f t="shared" si="166"/>
        <v>650</v>
      </c>
      <c r="AN39" s="563">
        <f t="shared" si="166"/>
        <v>840</v>
      </c>
      <c r="AO39" s="563">
        <f t="shared" si="166"/>
        <v>300</v>
      </c>
      <c r="AP39" s="563">
        <f t="shared" si="166"/>
        <v>600</v>
      </c>
      <c r="AQ39" s="563">
        <f t="shared" si="166"/>
        <v>400</v>
      </c>
      <c r="AR39" s="563">
        <f t="shared" si="166"/>
        <v>1200</v>
      </c>
      <c r="AS39" s="563">
        <f t="shared" si="166"/>
        <v>750</v>
      </c>
      <c r="AT39" s="563">
        <f t="shared" si="166"/>
        <v>600</v>
      </c>
      <c r="AU39" s="563">
        <f t="shared" si="166"/>
        <v>0</v>
      </c>
      <c r="AV39" s="563">
        <f t="shared" si="166"/>
        <v>0</v>
      </c>
      <c r="AW39" s="563">
        <f t="shared" si="166"/>
        <v>0</v>
      </c>
      <c r="AX39" s="563">
        <f t="shared" si="166"/>
        <v>0</v>
      </c>
      <c r="AY39" s="563">
        <f t="shared" si="166"/>
        <v>0</v>
      </c>
      <c r="AZ39" s="563">
        <f t="shared" si="166"/>
        <v>0</v>
      </c>
      <c r="BA39" s="563">
        <f t="shared" si="166"/>
        <v>0</v>
      </c>
      <c r="BB39" s="563">
        <f t="shared" si="166"/>
        <v>0</v>
      </c>
      <c r="BC39" s="564"/>
      <c r="BD39" s="563">
        <f t="shared" ref="BD39:BT39" si="167">SUM(BD802,BD804)</f>
        <v>400</v>
      </c>
      <c r="BE39" s="563">
        <f t="shared" si="167"/>
        <v>1000</v>
      </c>
      <c r="BF39" s="563">
        <f t="shared" si="167"/>
        <v>840</v>
      </c>
      <c r="BG39" s="563">
        <f t="shared" si="167"/>
        <v>2400</v>
      </c>
      <c r="BH39" s="563">
        <f t="shared" si="167"/>
        <v>120</v>
      </c>
      <c r="BI39" s="563">
        <f t="shared" si="167"/>
        <v>1050</v>
      </c>
      <c r="BJ39" s="563">
        <f t="shared" si="167"/>
        <v>800</v>
      </c>
      <c r="BK39" s="563">
        <f t="shared" si="167"/>
        <v>1800</v>
      </c>
      <c r="BL39" s="563">
        <f t="shared" si="167"/>
        <v>2000</v>
      </c>
      <c r="BM39" s="563">
        <f t="shared" si="167"/>
        <v>0</v>
      </c>
      <c r="BN39" s="563">
        <f t="shared" si="167"/>
        <v>0</v>
      </c>
      <c r="BO39" s="563">
        <f t="shared" si="167"/>
        <v>0</v>
      </c>
      <c r="BP39" s="563">
        <f t="shared" si="167"/>
        <v>0</v>
      </c>
      <c r="BQ39" s="563">
        <f t="shared" si="167"/>
        <v>0</v>
      </c>
      <c r="BR39" s="563">
        <f t="shared" si="167"/>
        <v>0</v>
      </c>
      <c r="BS39" s="563">
        <f t="shared" si="167"/>
        <v>0</v>
      </c>
      <c r="BT39" s="563">
        <f t="shared" si="167"/>
        <v>0</v>
      </c>
      <c r="BU39" s="564"/>
      <c r="BV39" s="563">
        <f t="shared" si="147"/>
        <v>140</v>
      </c>
      <c r="BW39" s="563">
        <f t="shared" si="147"/>
        <v>50</v>
      </c>
      <c r="BX39" s="563">
        <f t="shared" si="147"/>
        <v>650</v>
      </c>
      <c r="BY39" s="563">
        <f t="shared" si="147"/>
        <v>1100</v>
      </c>
      <c r="BZ39" s="552">
        <f t="shared" si="123"/>
        <v>70.533333333333331</v>
      </c>
      <c r="CA39" s="552">
        <f t="shared" si="124"/>
        <v>13.866666666666667</v>
      </c>
      <c r="CB39" s="552">
        <f t="shared" si="125"/>
        <v>329.33333333333331</v>
      </c>
      <c r="CC39" s="552">
        <f t="shared" si="126"/>
        <v>534</v>
      </c>
      <c r="CD39" s="1397">
        <f t="shared" si="117"/>
        <v>0</v>
      </c>
      <c r="CE39" s="1398">
        <f t="shared" si="117"/>
        <v>0</v>
      </c>
      <c r="CF39" s="1399">
        <f t="shared" si="117"/>
        <v>0</v>
      </c>
      <c r="CG39" s="1399">
        <f t="shared" si="117"/>
        <v>0</v>
      </c>
      <c r="CH39" s="1399">
        <f t="shared" si="117"/>
        <v>0</v>
      </c>
      <c r="CI39" s="1399">
        <f t="shared" si="117"/>
        <v>0</v>
      </c>
      <c r="CJ39" s="1399">
        <f t="shared" si="117"/>
        <v>0</v>
      </c>
      <c r="CK39" s="1400">
        <f t="shared" si="117"/>
        <v>0</v>
      </c>
      <c r="CL39" s="1400">
        <f t="shared" si="117"/>
        <v>48</v>
      </c>
      <c r="CM39" s="1400">
        <f t="shared" si="117"/>
        <v>50</v>
      </c>
      <c r="CN39" s="1399">
        <f t="shared" si="117"/>
        <v>120</v>
      </c>
      <c r="CO39" s="1399">
        <f t="shared" si="117"/>
        <v>120</v>
      </c>
      <c r="CP39" s="1399">
        <f t="shared" si="117"/>
        <v>120</v>
      </c>
      <c r="CQ39" s="1399">
        <f t="shared" si="117"/>
        <v>120</v>
      </c>
      <c r="CR39" s="1399">
        <f t="shared" si="117"/>
        <v>240</v>
      </c>
      <c r="CS39" s="1398">
        <f t="shared" si="117"/>
        <v>240</v>
      </c>
      <c r="CT39" s="1401">
        <f t="shared" si="118"/>
        <v>480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0</v>
      </c>
      <c r="DD39" s="556">
        <f t="shared" si="24"/>
        <v>0</v>
      </c>
      <c r="DE39" s="555">
        <f t="shared" si="25"/>
        <v>5</v>
      </c>
      <c r="DF39" s="555">
        <f t="shared" si="26"/>
        <v>5</v>
      </c>
      <c r="DG39" s="555">
        <f t="shared" si="27"/>
        <v>18</v>
      </c>
      <c r="DH39" s="555">
        <f t="shared" si="28"/>
        <v>20</v>
      </c>
      <c r="DI39" s="555">
        <f t="shared" si="29"/>
        <v>60</v>
      </c>
      <c r="DJ39" s="554">
        <f t="shared" si="30"/>
        <v>100</v>
      </c>
      <c r="DK39" s="553">
        <f t="shared" si="31"/>
        <v>120</v>
      </c>
      <c r="DL39" s="545">
        <f t="shared" si="127"/>
        <v>17</v>
      </c>
      <c r="DM39" s="515">
        <f t="shared" si="128"/>
        <v>17</v>
      </c>
      <c r="DN39" s="515">
        <f t="shared" si="129"/>
        <v>17</v>
      </c>
      <c r="DO39" s="515">
        <f t="shared" si="130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151</v>
      </c>
      <c r="B40" s="563">
        <f t="shared" ref="B40:R40" si="168">SUM(B803)</f>
        <v>45</v>
      </c>
      <c r="C40" s="563">
        <f t="shared" si="168"/>
        <v>50</v>
      </c>
      <c r="D40" s="563">
        <f t="shared" si="168"/>
        <v>20</v>
      </c>
      <c r="E40" s="563">
        <f t="shared" si="168"/>
        <v>20</v>
      </c>
      <c r="F40" s="563">
        <f t="shared" si="168"/>
        <v>35</v>
      </c>
      <c r="G40" s="563">
        <f t="shared" si="168"/>
        <v>200</v>
      </c>
      <c r="H40" s="563">
        <f t="shared" si="168"/>
        <v>40</v>
      </c>
      <c r="I40" s="563">
        <f t="shared" si="168"/>
        <v>50</v>
      </c>
      <c r="J40" s="563">
        <f t="shared" si="168"/>
        <v>120</v>
      </c>
      <c r="K40" s="563">
        <f t="shared" si="168"/>
        <v>0</v>
      </c>
      <c r="L40" s="563">
        <f t="shared" si="168"/>
        <v>0</v>
      </c>
      <c r="M40" s="563">
        <f t="shared" si="168"/>
        <v>0</v>
      </c>
      <c r="N40" s="563">
        <f t="shared" si="168"/>
        <v>0</v>
      </c>
      <c r="O40" s="563">
        <f t="shared" si="168"/>
        <v>0</v>
      </c>
      <c r="P40" s="563">
        <f t="shared" si="168"/>
        <v>0</v>
      </c>
      <c r="Q40" s="563">
        <f t="shared" si="168"/>
        <v>0</v>
      </c>
      <c r="R40" s="563">
        <f t="shared" si="168"/>
        <v>0</v>
      </c>
      <c r="S40" s="564"/>
      <c r="T40" s="563">
        <f t="shared" ref="T40:AJ40" si="169">SUM(T803)</f>
        <v>180</v>
      </c>
      <c r="U40" s="563">
        <f t="shared" si="169"/>
        <v>250</v>
      </c>
      <c r="V40" s="563">
        <f t="shared" si="169"/>
        <v>200</v>
      </c>
      <c r="W40" s="563">
        <f t="shared" si="169"/>
        <v>200</v>
      </c>
      <c r="X40" s="563">
        <f t="shared" si="169"/>
        <v>300</v>
      </c>
      <c r="Y40" s="563">
        <f t="shared" si="169"/>
        <v>350</v>
      </c>
      <c r="Z40" s="563">
        <f t="shared" si="169"/>
        <v>150</v>
      </c>
      <c r="AA40" s="563">
        <f t="shared" si="169"/>
        <v>100</v>
      </c>
      <c r="AB40" s="563">
        <f t="shared" si="169"/>
        <v>180</v>
      </c>
      <c r="AC40" s="563">
        <f t="shared" si="169"/>
        <v>0</v>
      </c>
      <c r="AD40" s="563">
        <f t="shared" si="169"/>
        <v>0</v>
      </c>
      <c r="AE40" s="563">
        <f t="shared" si="169"/>
        <v>0</v>
      </c>
      <c r="AF40" s="563">
        <f t="shared" si="169"/>
        <v>0</v>
      </c>
      <c r="AG40" s="563">
        <f t="shared" si="169"/>
        <v>0</v>
      </c>
      <c r="AH40" s="563">
        <f t="shared" si="169"/>
        <v>0</v>
      </c>
      <c r="AI40" s="563">
        <f t="shared" si="169"/>
        <v>0</v>
      </c>
      <c r="AJ40" s="563">
        <f t="shared" si="169"/>
        <v>0</v>
      </c>
      <c r="AK40" s="564"/>
      <c r="AL40" s="563">
        <f t="shared" ref="AL40:BB40" si="170">SUM(AL803)</f>
        <v>400</v>
      </c>
      <c r="AM40" s="563">
        <f t="shared" si="170"/>
        <v>150</v>
      </c>
      <c r="AN40" s="563">
        <f t="shared" si="170"/>
        <v>1200</v>
      </c>
      <c r="AO40" s="563">
        <f t="shared" si="170"/>
        <v>0</v>
      </c>
      <c r="AP40" s="563">
        <f t="shared" si="170"/>
        <v>800</v>
      </c>
      <c r="AQ40" s="563">
        <f t="shared" si="170"/>
        <v>500</v>
      </c>
      <c r="AR40" s="563">
        <f t="shared" si="170"/>
        <v>400</v>
      </c>
      <c r="AS40" s="563">
        <f t="shared" si="170"/>
        <v>350</v>
      </c>
      <c r="AT40" s="563">
        <f t="shared" si="170"/>
        <v>550</v>
      </c>
      <c r="AU40" s="563">
        <f t="shared" si="170"/>
        <v>0</v>
      </c>
      <c r="AV40" s="563">
        <f t="shared" si="170"/>
        <v>0</v>
      </c>
      <c r="AW40" s="563">
        <f t="shared" si="170"/>
        <v>0</v>
      </c>
      <c r="AX40" s="563">
        <f t="shared" si="170"/>
        <v>0</v>
      </c>
      <c r="AY40" s="563">
        <f t="shared" si="170"/>
        <v>0</v>
      </c>
      <c r="AZ40" s="563">
        <f t="shared" si="170"/>
        <v>0</v>
      </c>
      <c r="BA40" s="563">
        <f t="shared" si="170"/>
        <v>0</v>
      </c>
      <c r="BB40" s="563">
        <f t="shared" si="170"/>
        <v>0</v>
      </c>
      <c r="BC40" s="564"/>
      <c r="BD40" s="563">
        <f t="shared" ref="BD40:BT40" si="171">SUM(BD803)</f>
        <v>1000</v>
      </c>
      <c r="BE40" s="563">
        <f t="shared" si="171"/>
        <v>900</v>
      </c>
      <c r="BF40" s="563">
        <f t="shared" si="171"/>
        <v>1200</v>
      </c>
      <c r="BG40" s="563">
        <f t="shared" si="171"/>
        <v>2600</v>
      </c>
      <c r="BH40" s="563">
        <f t="shared" si="171"/>
        <v>1800</v>
      </c>
      <c r="BI40" s="563">
        <f t="shared" si="171"/>
        <v>1000</v>
      </c>
      <c r="BJ40" s="563">
        <f t="shared" si="171"/>
        <v>1500</v>
      </c>
      <c r="BK40" s="563">
        <f t="shared" si="171"/>
        <v>500</v>
      </c>
      <c r="BL40" s="563">
        <f t="shared" si="171"/>
        <v>1500</v>
      </c>
      <c r="BM40" s="563">
        <f t="shared" si="171"/>
        <v>0</v>
      </c>
      <c r="BN40" s="563">
        <f t="shared" si="171"/>
        <v>0</v>
      </c>
      <c r="BO40" s="563">
        <f t="shared" si="171"/>
        <v>0</v>
      </c>
      <c r="BP40" s="563">
        <f t="shared" si="171"/>
        <v>0</v>
      </c>
      <c r="BQ40" s="563">
        <f t="shared" si="171"/>
        <v>0</v>
      </c>
      <c r="BR40" s="563">
        <f t="shared" si="171"/>
        <v>0</v>
      </c>
      <c r="BS40" s="563">
        <f t="shared" si="171"/>
        <v>0</v>
      </c>
      <c r="BT40" s="563">
        <f t="shared" si="171"/>
        <v>0</v>
      </c>
      <c r="BU40" s="564"/>
      <c r="BV40" s="563">
        <f t="shared" si="147"/>
        <v>50</v>
      </c>
      <c r="BW40" s="563">
        <f t="shared" si="147"/>
        <v>200</v>
      </c>
      <c r="BX40" s="563">
        <f t="shared" si="147"/>
        <v>450</v>
      </c>
      <c r="BY40" s="563">
        <f t="shared" si="147"/>
        <v>1271</v>
      </c>
      <c r="BZ40" s="552">
        <f t="shared" si="123"/>
        <v>25.333333333333332</v>
      </c>
      <c r="CA40" s="552">
        <f t="shared" si="124"/>
        <v>104</v>
      </c>
      <c r="CB40" s="552">
        <f t="shared" si="125"/>
        <v>210</v>
      </c>
      <c r="CC40" s="552">
        <f t="shared" si="126"/>
        <v>626.66666666666663</v>
      </c>
      <c r="CD40" s="1397">
        <f t="shared" si="117"/>
        <v>0</v>
      </c>
      <c r="CE40" s="1398">
        <f t="shared" si="117"/>
        <v>0</v>
      </c>
      <c r="CF40" s="1399">
        <f t="shared" si="117"/>
        <v>0</v>
      </c>
      <c r="CG40" s="1399">
        <f t="shared" si="117"/>
        <v>0</v>
      </c>
      <c r="CH40" s="1399">
        <f t="shared" si="117"/>
        <v>0</v>
      </c>
      <c r="CI40" s="1399">
        <f t="shared" si="117"/>
        <v>0</v>
      </c>
      <c r="CJ40" s="1399">
        <f t="shared" si="117"/>
        <v>0</v>
      </c>
      <c r="CK40" s="1400">
        <f t="shared" si="117"/>
        <v>0</v>
      </c>
      <c r="CL40" s="1400">
        <f t="shared" si="117"/>
        <v>20</v>
      </c>
      <c r="CM40" s="1400">
        <f t="shared" si="117"/>
        <v>20</v>
      </c>
      <c r="CN40" s="1399">
        <f t="shared" si="117"/>
        <v>35</v>
      </c>
      <c r="CO40" s="1399">
        <f t="shared" si="117"/>
        <v>40</v>
      </c>
      <c r="CP40" s="1399">
        <f t="shared" si="117"/>
        <v>45</v>
      </c>
      <c r="CQ40" s="1399">
        <f t="shared" si="117"/>
        <v>50</v>
      </c>
      <c r="CR40" s="1399">
        <f t="shared" si="117"/>
        <v>50</v>
      </c>
      <c r="CS40" s="1398">
        <f t="shared" si="117"/>
        <v>120</v>
      </c>
      <c r="CT40" s="1401">
        <f t="shared" si="118"/>
        <v>200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100</v>
      </c>
      <c r="DD40" s="556">
        <f t="shared" si="24"/>
        <v>150</v>
      </c>
      <c r="DE40" s="555">
        <f t="shared" si="25"/>
        <v>180</v>
      </c>
      <c r="DF40" s="555">
        <f t="shared" si="26"/>
        <v>180</v>
      </c>
      <c r="DG40" s="555">
        <f t="shared" si="27"/>
        <v>200</v>
      </c>
      <c r="DH40" s="555">
        <f t="shared" si="28"/>
        <v>200</v>
      </c>
      <c r="DI40" s="555">
        <f t="shared" si="29"/>
        <v>250</v>
      </c>
      <c r="DJ40" s="554">
        <f t="shared" si="30"/>
        <v>300</v>
      </c>
      <c r="DK40" s="553">
        <f t="shared" si="31"/>
        <v>350</v>
      </c>
      <c r="DL40" s="545">
        <f t="shared" si="127"/>
        <v>17</v>
      </c>
      <c r="DM40" s="515">
        <f t="shared" si="128"/>
        <v>17</v>
      </c>
      <c r="DN40" s="515">
        <f t="shared" si="129"/>
        <v>17</v>
      </c>
      <c r="DO40" s="515">
        <f t="shared" si="130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152</v>
      </c>
      <c r="B41" s="565">
        <f t="shared" ref="B41:R41" si="172">SUM(B805:B810)</f>
        <v>420</v>
      </c>
      <c r="C41" s="565">
        <f t="shared" si="172"/>
        <v>240</v>
      </c>
      <c r="D41" s="565">
        <f t="shared" si="172"/>
        <v>0</v>
      </c>
      <c r="E41" s="565">
        <f t="shared" si="172"/>
        <v>480</v>
      </c>
      <c r="F41" s="565">
        <f t="shared" si="172"/>
        <v>0</v>
      </c>
      <c r="G41" s="565">
        <f t="shared" si="172"/>
        <v>576</v>
      </c>
      <c r="H41" s="565">
        <f t="shared" si="172"/>
        <v>0</v>
      </c>
      <c r="I41" s="565">
        <f t="shared" si="172"/>
        <v>300</v>
      </c>
      <c r="J41" s="565">
        <f t="shared" si="172"/>
        <v>550</v>
      </c>
      <c r="K41" s="565">
        <f t="shared" si="172"/>
        <v>0</v>
      </c>
      <c r="L41" s="565">
        <f t="shared" si="172"/>
        <v>0</v>
      </c>
      <c r="M41" s="565">
        <f t="shared" si="172"/>
        <v>0</v>
      </c>
      <c r="N41" s="565">
        <f t="shared" si="172"/>
        <v>0</v>
      </c>
      <c r="O41" s="565">
        <f t="shared" si="172"/>
        <v>0</v>
      </c>
      <c r="P41" s="565">
        <f t="shared" si="172"/>
        <v>0</v>
      </c>
      <c r="Q41" s="565">
        <f t="shared" si="172"/>
        <v>0</v>
      </c>
      <c r="R41" s="565">
        <f t="shared" si="172"/>
        <v>0</v>
      </c>
      <c r="S41" s="566"/>
      <c r="T41" s="565">
        <f t="shared" ref="T41:AJ41" si="173">SUM(T805:T810)</f>
        <v>0</v>
      </c>
      <c r="U41" s="565">
        <f t="shared" si="173"/>
        <v>100</v>
      </c>
      <c r="V41" s="565">
        <f t="shared" si="173"/>
        <v>0</v>
      </c>
      <c r="W41" s="565">
        <f t="shared" si="173"/>
        <v>100</v>
      </c>
      <c r="X41" s="565">
        <f t="shared" si="173"/>
        <v>50</v>
      </c>
      <c r="Y41" s="565">
        <f t="shared" si="173"/>
        <v>50</v>
      </c>
      <c r="Z41" s="565">
        <f t="shared" si="173"/>
        <v>0</v>
      </c>
      <c r="AA41" s="565">
        <f t="shared" si="173"/>
        <v>50</v>
      </c>
      <c r="AB41" s="565">
        <f t="shared" si="173"/>
        <v>0</v>
      </c>
      <c r="AC41" s="565">
        <f t="shared" si="173"/>
        <v>0</v>
      </c>
      <c r="AD41" s="565">
        <f t="shared" si="173"/>
        <v>0</v>
      </c>
      <c r="AE41" s="565">
        <f t="shared" si="173"/>
        <v>0</v>
      </c>
      <c r="AF41" s="565">
        <f t="shared" si="173"/>
        <v>0</v>
      </c>
      <c r="AG41" s="565">
        <f t="shared" si="173"/>
        <v>0</v>
      </c>
      <c r="AH41" s="565">
        <f t="shared" si="173"/>
        <v>0</v>
      </c>
      <c r="AI41" s="565">
        <f t="shared" si="173"/>
        <v>0</v>
      </c>
      <c r="AJ41" s="565">
        <f t="shared" si="173"/>
        <v>0</v>
      </c>
      <c r="AK41" s="566"/>
      <c r="AL41" s="565">
        <f t="shared" ref="AL41:BB41" si="174">SUM(AL805:AL810)</f>
        <v>246</v>
      </c>
      <c r="AM41" s="565">
        <f t="shared" si="174"/>
        <v>500</v>
      </c>
      <c r="AN41" s="565">
        <f t="shared" si="174"/>
        <v>0</v>
      </c>
      <c r="AO41" s="565">
        <f t="shared" si="174"/>
        <v>0</v>
      </c>
      <c r="AP41" s="565">
        <f t="shared" si="174"/>
        <v>0</v>
      </c>
      <c r="AQ41" s="565">
        <f t="shared" si="174"/>
        <v>0</v>
      </c>
      <c r="AR41" s="565">
        <f t="shared" si="174"/>
        <v>0</v>
      </c>
      <c r="AS41" s="565">
        <f t="shared" si="174"/>
        <v>1650</v>
      </c>
      <c r="AT41" s="565">
        <f t="shared" si="174"/>
        <v>0</v>
      </c>
      <c r="AU41" s="565">
        <f t="shared" si="174"/>
        <v>0</v>
      </c>
      <c r="AV41" s="565">
        <f t="shared" si="174"/>
        <v>0</v>
      </c>
      <c r="AW41" s="565">
        <f t="shared" si="174"/>
        <v>0</v>
      </c>
      <c r="AX41" s="565">
        <f t="shared" si="174"/>
        <v>0</v>
      </c>
      <c r="AY41" s="565">
        <f t="shared" si="174"/>
        <v>0</v>
      </c>
      <c r="AZ41" s="565">
        <f t="shared" si="174"/>
        <v>0</v>
      </c>
      <c r="BA41" s="565">
        <f t="shared" si="174"/>
        <v>0</v>
      </c>
      <c r="BB41" s="565">
        <f t="shared" si="174"/>
        <v>0</v>
      </c>
      <c r="BC41" s="566"/>
      <c r="BD41" s="565">
        <f t="shared" ref="BD41:BT41" si="175">SUM(BD805:BD810)</f>
        <v>300</v>
      </c>
      <c r="BE41" s="565">
        <f t="shared" si="175"/>
        <v>0</v>
      </c>
      <c r="BF41" s="565">
        <f t="shared" si="175"/>
        <v>0</v>
      </c>
      <c r="BG41" s="565">
        <f t="shared" si="175"/>
        <v>0</v>
      </c>
      <c r="BH41" s="565">
        <f t="shared" si="175"/>
        <v>0</v>
      </c>
      <c r="BI41" s="565">
        <f t="shared" si="175"/>
        <v>1350</v>
      </c>
      <c r="BJ41" s="565">
        <f t="shared" si="175"/>
        <v>0</v>
      </c>
      <c r="BK41" s="565">
        <f t="shared" si="175"/>
        <v>2000</v>
      </c>
      <c r="BL41" s="565">
        <f t="shared" si="175"/>
        <v>0</v>
      </c>
      <c r="BM41" s="565">
        <f t="shared" si="175"/>
        <v>0</v>
      </c>
      <c r="BN41" s="565">
        <f t="shared" si="175"/>
        <v>0</v>
      </c>
      <c r="BO41" s="565">
        <f t="shared" si="175"/>
        <v>0</v>
      </c>
      <c r="BP41" s="565">
        <f t="shared" si="175"/>
        <v>0</v>
      </c>
      <c r="BQ41" s="565">
        <f t="shared" si="175"/>
        <v>0</v>
      </c>
      <c r="BR41" s="565">
        <f t="shared" si="175"/>
        <v>0</v>
      </c>
      <c r="BS41" s="565">
        <f t="shared" si="175"/>
        <v>0</v>
      </c>
      <c r="BT41" s="565">
        <f t="shared" si="175"/>
        <v>0</v>
      </c>
      <c r="BU41" s="566"/>
      <c r="BV41" s="563">
        <f t="shared" si="147"/>
        <v>700</v>
      </c>
      <c r="BW41" s="563">
        <f t="shared" si="147"/>
        <v>300</v>
      </c>
      <c r="BX41" s="563">
        <f t="shared" si="147"/>
        <v>250</v>
      </c>
      <c r="BY41" s="563">
        <f t="shared" si="147"/>
        <v>350</v>
      </c>
      <c r="BZ41" s="552">
        <f t="shared" si="123"/>
        <v>132.66666666666666</v>
      </c>
      <c r="CA41" s="552">
        <f t="shared" si="124"/>
        <v>16.666666666666668</v>
      </c>
      <c r="CB41" s="552">
        <f t="shared" si="125"/>
        <v>49.733333333333334</v>
      </c>
      <c r="CC41" s="552">
        <f t="shared" si="126"/>
        <v>110</v>
      </c>
      <c r="CD41" s="1397">
        <f t="shared" si="117"/>
        <v>0</v>
      </c>
      <c r="CE41" s="1398">
        <f t="shared" si="117"/>
        <v>0</v>
      </c>
      <c r="CF41" s="1399">
        <f t="shared" si="117"/>
        <v>0</v>
      </c>
      <c r="CG41" s="1399">
        <f t="shared" si="117"/>
        <v>0</v>
      </c>
      <c r="CH41" s="1399">
        <f t="shared" si="117"/>
        <v>0</v>
      </c>
      <c r="CI41" s="1399">
        <f t="shared" si="117"/>
        <v>0</v>
      </c>
      <c r="CJ41" s="1399">
        <f t="shared" si="117"/>
        <v>0</v>
      </c>
      <c r="CK41" s="1400">
        <f t="shared" si="117"/>
        <v>0</v>
      </c>
      <c r="CL41" s="1400">
        <f t="shared" si="117"/>
        <v>0</v>
      </c>
      <c r="CM41" s="1400">
        <f t="shared" si="117"/>
        <v>0</v>
      </c>
      <c r="CN41" s="1399">
        <f t="shared" si="117"/>
        <v>0</v>
      </c>
      <c r="CO41" s="1399">
        <f t="shared" si="117"/>
        <v>240</v>
      </c>
      <c r="CP41" s="1399">
        <f t="shared" si="117"/>
        <v>300</v>
      </c>
      <c r="CQ41" s="1399">
        <f t="shared" si="117"/>
        <v>420</v>
      </c>
      <c r="CR41" s="1399">
        <f t="shared" si="117"/>
        <v>480</v>
      </c>
      <c r="CS41" s="1398">
        <f t="shared" si="117"/>
        <v>550</v>
      </c>
      <c r="CT41" s="1401">
        <f t="shared" si="118"/>
        <v>576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0</v>
      </c>
      <c r="DF41" s="555">
        <f t="shared" si="26"/>
        <v>0</v>
      </c>
      <c r="DG41" s="555">
        <f t="shared" si="27"/>
        <v>50</v>
      </c>
      <c r="DH41" s="555">
        <f t="shared" si="28"/>
        <v>50</v>
      </c>
      <c r="DI41" s="555">
        <f t="shared" si="29"/>
        <v>50</v>
      </c>
      <c r="DJ41" s="554">
        <f t="shared" si="30"/>
        <v>100</v>
      </c>
      <c r="DK41" s="553">
        <f t="shared" si="31"/>
        <v>100</v>
      </c>
      <c r="DL41" s="545">
        <f t="shared" si="127"/>
        <v>17</v>
      </c>
      <c r="DM41" s="515">
        <f t="shared" si="128"/>
        <v>17</v>
      </c>
      <c r="DN41" s="515">
        <f t="shared" si="129"/>
        <v>17</v>
      </c>
      <c r="DO41" s="515">
        <f t="shared" si="130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153</v>
      </c>
      <c r="B42" s="548">
        <f t="shared" ref="B42:R42" si="176">IF(B20=0,"",B32/B20)</f>
        <v>0</v>
      </c>
      <c r="C42" s="548">
        <f t="shared" si="176"/>
        <v>0</v>
      </c>
      <c r="D42" s="548">
        <f t="shared" si="176"/>
        <v>0</v>
      </c>
      <c r="E42" s="548">
        <f t="shared" si="176"/>
        <v>0</v>
      </c>
      <c r="F42" s="548">
        <f t="shared" si="176"/>
        <v>0</v>
      </c>
      <c r="G42" s="548">
        <f t="shared" si="176"/>
        <v>0</v>
      </c>
      <c r="H42" s="548">
        <f t="shared" si="176"/>
        <v>0</v>
      </c>
      <c r="I42" s="548">
        <f t="shared" si="176"/>
        <v>0</v>
      </c>
      <c r="J42" s="548">
        <f t="shared" si="176"/>
        <v>0</v>
      </c>
      <c r="K42" s="548" t="str">
        <f t="shared" si="176"/>
        <v/>
      </c>
      <c r="L42" s="548" t="str">
        <f t="shared" si="176"/>
        <v/>
      </c>
      <c r="M42" s="548" t="str">
        <f t="shared" si="176"/>
        <v/>
      </c>
      <c r="N42" s="548" t="str">
        <f t="shared" si="176"/>
        <v/>
      </c>
      <c r="O42" s="548" t="str">
        <f t="shared" si="176"/>
        <v/>
      </c>
      <c r="P42" s="548" t="str">
        <f t="shared" si="176"/>
        <v/>
      </c>
      <c r="Q42" s="548" t="str">
        <f t="shared" si="176"/>
        <v/>
      </c>
      <c r="R42" s="548" t="str">
        <f t="shared" si="176"/>
        <v/>
      </c>
      <c r="S42" s="549"/>
      <c r="T42" s="548">
        <f t="shared" ref="T42:AJ42" si="177">IF(T20=0,"",T32/T20)</f>
        <v>3.3112802071536898E-2</v>
      </c>
      <c r="U42" s="548">
        <f t="shared" si="177"/>
        <v>0</v>
      </c>
      <c r="V42" s="548">
        <f t="shared" si="177"/>
        <v>0</v>
      </c>
      <c r="W42" s="548">
        <f t="shared" si="177"/>
        <v>0</v>
      </c>
      <c r="X42" s="548">
        <f t="shared" si="177"/>
        <v>0</v>
      </c>
      <c r="Y42" s="548">
        <f t="shared" si="177"/>
        <v>0</v>
      </c>
      <c r="Z42" s="548">
        <f t="shared" si="177"/>
        <v>3.7196615108025168E-2</v>
      </c>
      <c r="AA42" s="548">
        <f t="shared" si="177"/>
        <v>0</v>
      </c>
      <c r="AB42" s="548">
        <f t="shared" si="177"/>
        <v>0</v>
      </c>
      <c r="AC42" s="548" t="str">
        <f t="shared" si="177"/>
        <v/>
      </c>
      <c r="AD42" s="548" t="str">
        <f t="shared" si="177"/>
        <v/>
      </c>
      <c r="AE42" s="548" t="str">
        <f t="shared" si="177"/>
        <v/>
      </c>
      <c r="AF42" s="548" t="str">
        <f t="shared" si="177"/>
        <v/>
      </c>
      <c r="AG42" s="548" t="str">
        <f t="shared" si="177"/>
        <v/>
      </c>
      <c r="AH42" s="548" t="str">
        <f t="shared" si="177"/>
        <v/>
      </c>
      <c r="AI42" s="548" t="str">
        <f t="shared" si="177"/>
        <v/>
      </c>
      <c r="AJ42" s="548" t="str">
        <f t="shared" si="177"/>
        <v/>
      </c>
      <c r="AK42" s="549"/>
      <c r="AL42" s="548">
        <f t="shared" ref="AL42:BB42" si="178">IF(AL20=0,"",AL32/AL20)</f>
        <v>0</v>
      </c>
      <c r="AM42" s="548">
        <f t="shared" si="178"/>
        <v>0</v>
      </c>
      <c r="AN42" s="548">
        <f t="shared" si="178"/>
        <v>0</v>
      </c>
      <c r="AO42" s="548">
        <f t="shared" si="178"/>
        <v>0</v>
      </c>
      <c r="AP42" s="548">
        <f t="shared" si="178"/>
        <v>0</v>
      </c>
      <c r="AQ42" s="548">
        <f t="shared" si="178"/>
        <v>0</v>
      </c>
      <c r="AR42" s="548">
        <f t="shared" si="178"/>
        <v>0</v>
      </c>
      <c r="AS42" s="548">
        <f t="shared" si="178"/>
        <v>0</v>
      </c>
      <c r="AT42" s="548">
        <f t="shared" si="178"/>
        <v>0</v>
      </c>
      <c r="AU42" s="548" t="str">
        <f t="shared" si="178"/>
        <v/>
      </c>
      <c r="AV42" s="548" t="str">
        <f t="shared" si="178"/>
        <v/>
      </c>
      <c r="AW42" s="548" t="str">
        <f t="shared" si="178"/>
        <v/>
      </c>
      <c r="AX42" s="548" t="str">
        <f t="shared" si="178"/>
        <v/>
      </c>
      <c r="AY42" s="548" t="str">
        <f t="shared" si="178"/>
        <v/>
      </c>
      <c r="AZ42" s="548" t="str">
        <f t="shared" si="178"/>
        <v/>
      </c>
      <c r="BA42" s="548" t="str">
        <f t="shared" si="178"/>
        <v/>
      </c>
      <c r="BB42" s="548" t="str">
        <f t="shared" si="178"/>
        <v/>
      </c>
      <c r="BC42" s="549"/>
      <c r="BD42" s="548">
        <f t="shared" ref="BD42:BT42" si="179">IF(BD20=0,"",BD32/BD20)</f>
        <v>8.7655222790357923E-3</v>
      </c>
      <c r="BE42" s="548">
        <f t="shared" si="179"/>
        <v>2.3053332622930033E-2</v>
      </c>
      <c r="BF42" s="548">
        <f t="shared" si="179"/>
        <v>1.5210127917175784E-2</v>
      </c>
      <c r="BG42" s="548">
        <f t="shared" si="179"/>
        <v>0</v>
      </c>
      <c r="BH42" s="548">
        <f t="shared" si="179"/>
        <v>0</v>
      </c>
      <c r="BI42" s="548">
        <f t="shared" si="179"/>
        <v>0</v>
      </c>
      <c r="BJ42" s="548">
        <f t="shared" si="179"/>
        <v>0</v>
      </c>
      <c r="BK42" s="548">
        <f t="shared" si="179"/>
        <v>0</v>
      </c>
      <c r="BL42" s="548">
        <f t="shared" si="179"/>
        <v>0</v>
      </c>
      <c r="BM42" s="548" t="str">
        <f t="shared" si="179"/>
        <v/>
      </c>
      <c r="BN42" s="548" t="str">
        <f t="shared" si="179"/>
        <v/>
      </c>
      <c r="BO42" s="548" t="str">
        <f t="shared" si="179"/>
        <v/>
      </c>
      <c r="BP42" s="548" t="str">
        <f t="shared" si="179"/>
        <v/>
      </c>
      <c r="BQ42" s="548" t="str">
        <f t="shared" si="179"/>
        <v/>
      </c>
      <c r="BR42" s="548" t="str">
        <f t="shared" si="179"/>
        <v/>
      </c>
      <c r="BS42" s="548" t="str">
        <f t="shared" si="179"/>
        <v/>
      </c>
      <c r="BT42" s="548" t="str">
        <f t="shared" si="179"/>
        <v/>
      </c>
      <c r="BU42" s="549"/>
      <c r="BV42" s="548">
        <f>IF(BV20=0,"",BV32/BV20)</f>
        <v>0</v>
      </c>
      <c r="BW42" s="548">
        <f>IF(BW20=0,"",BW32/BW20)</f>
        <v>0</v>
      </c>
      <c r="BX42" s="548">
        <f>IF(BX20=0,"",BX32/BX20)</f>
        <v>0</v>
      </c>
      <c r="BY42" s="548">
        <f>IF(BY20=0,"",BY32/BY20)</f>
        <v>7.8293208064200426E-3</v>
      </c>
      <c r="BZ42" s="552">
        <f t="shared" si="123"/>
        <v>0</v>
      </c>
      <c r="CA42" s="536">
        <f t="shared" si="124"/>
        <v>4.7304002959338435E-3</v>
      </c>
      <c r="CB42" s="536">
        <f t="shared" si="125"/>
        <v>0</v>
      </c>
      <c r="CC42" s="536">
        <f t="shared" si="126"/>
        <v>3.4250928851730826E-3</v>
      </c>
      <c r="CD42" s="1397" t="str">
        <f t="shared" si="117"/>
        <v/>
      </c>
      <c r="CE42" s="1398" t="str">
        <f t="shared" si="117"/>
        <v/>
      </c>
      <c r="CF42" s="1399" t="str">
        <f t="shared" si="117"/>
        <v/>
      </c>
      <c r="CG42" s="1399" t="str">
        <f t="shared" si="117"/>
        <v/>
      </c>
      <c r="CH42" s="1399">
        <f t="shared" si="117"/>
        <v>0</v>
      </c>
      <c r="CI42" s="1399">
        <f t="shared" si="117"/>
        <v>0</v>
      </c>
      <c r="CJ42" s="1399">
        <f t="shared" si="117"/>
        <v>0</v>
      </c>
      <c r="CK42" s="1400">
        <f t="shared" si="117"/>
        <v>0</v>
      </c>
      <c r="CL42" s="1400">
        <f t="shared" si="117"/>
        <v>0</v>
      </c>
      <c r="CM42" s="1400">
        <f t="shared" si="117"/>
        <v>0</v>
      </c>
      <c r="CN42" s="1399">
        <f t="shared" si="117"/>
        <v>0</v>
      </c>
      <c r="CO42" s="1399">
        <f t="shared" si="117"/>
        <v>0</v>
      </c>
      <c r="CP42" s="1399">
        <f t="shared" si="117"/>
        <v>0</v>
      </c>
      <c r="CQ42" s="1399" t="str">
        <f t="shared" si="117"/>
        <v/>
      </c>
      <c r="CR42" s="1399" t="str">
        <f t="shared" si="117"/>
        <v/>
      </c>
      <c r="CS42" s="1398" t="str">
        <f t="shared" si="117"/>
        <v/>
      </c>
      <c r="CT42" s="1401" t="str">
        <f t="shared" si="118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0</v>
      </c>
      <c r="CZ42" s="543">
        <f t="shared" si="20"/>
        <v>0</v>
      </c>
      <c r="DA42" s="543">
        <f t="shared" si="21"/>
        <v>0</v>
      </c>
      <c r="DB42" s="544">
        <f t="shared" si="22"/>
        <v>0</v>
      </c>
      <c r="DC42" s="544">
        <f t="shared" si="23"/>
        <v>0</v>
      </c>
      <c r="DD42" s="544">
        <f t="shared" si="24"/>
        <v>0</v>
      </c>
      <c r="DE42" s="543">
        <f t="shared" si="25"/>
        <v>0</v>
      </c>
      <c r="DF42" s="543">
        <f t="shared" si="26"/>
        <v>3.3112802071536898E-2</v>
      </c>
      <c r="DG42" s="543">
        <f t="shared" si="27"/>
        <v>3.7196615108025168E-2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27"/>
        <v>9</v>
      </c>
      <c r="DM42" s="515">
        <f t="shared" si="128"/>
        <v>9</v>
      </c>
      <c r="DN42" s="515">
        <f t="shared" si="129"/>
        <v>9</v>
      </c>
      <c r="DO42" s="515">
        <f t="shared" si="130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7" t="s">
        <v>154</v>
      </c>
      <c r="B43" s="568">
        <f t="shared" ref="B43:R43" si="180">B20-B31</f>
        <v>262</v>
      </c>
      <c r="C43" s="568">
        <f t="shared" si="180"/>
        <v>12.019999999999527</v>
      </c>
      <c r="D43" s="568">
        <f t="shared" si="180"/>
        <v>27.299999999999955</v>
      </c>
      <c r="E43" s="568">
        <f t="shared" si="180"/>
        <v>14.014999999999873</v>
      </c>
      <c r="F43" s="568">
        <f t="shared" si="180"/>
        <v>17.009999999999991</v>
      </c>
      <c r="G43" s="568">
        <f t="shared" si="180"/>
        <v>44.44399999999996</v>
      </c>
      <c r="H43" s="568">
        <f t="shared" si="180"/>
        <v>87</v>
      </c>
      <c r="I43" s="568">
        <f t="shared" si="180"/>
        <v>9.9549999999999272</v>
      </c>
      <c r="J43" s="568">
        <f t="shared" si="180"/>
        <v>-53.864999999999782</v>
      </c>
      <c r="K43" s="568">
        <f t="shared" si="180"/>
        <v>0</v>
      </c>
      <c r="L43" s="568">
        <f t="shared" si="180"/>
        <v>0</v>
      </c>
      <c r="M43" s="568">
        <f t="shared" si="180"/>
        <v>0</v>
      </c>
      <c r="N43" s="568">
        <f t="shared" si="180"/>
        <v>0</v>
      </c>
      <c r="O43" s="568">
        <f t="shared" si="180"/>
        <v>0</v>
      </c>
      <c r="P43" s="568">
        <f t="shared" si="180"/>
        <v>0</v>
      </c>
      <c r="Q43" s="568">
        <f t="shared" si="180"/>
        <v>0</v>
      </c>
      <c r="R43" s="568">
        <f t="shared" si="180"/>
        <v>0</v>
      </c>
      <c r="S43" s="569"/>
      <c r="T43" s="568">
        <f t="shared" ref="T43:AJ43" si="181">T20-T31</f>
        <v>578.96</v>
      </c>
      <c r="U43" s="568">
        <f t="shared" si="181"/>
        <v>710</v>
      </c>
      <c r="V43" s="568">
        <f t="shared" si="181"/>
        <v>576.5</v>
      </c>
      <c r="W43" s="568">
        <f t="shared" si="181"/>
        <v>428.89999999999964</v>
      </c>
      <c r="X43" s="568">
        <f t="shared" si="181"/>
        <v>465.30000000000018</v>
      </c>
      <c r="Y43" s="568">
        <f t="shared" si="181"/>
        <v>747.19989999999962</v>
      </c>
      <c r="Z43" s="568">
        <f t="shared" si="181"/>
        <v>710.09999999999991</v>
      </c>
      <c r="AA43" s="568">
        <f t="shared" si="181"/>
        <v>294.76599999999962</v>
      </c>
      <c r="AB43" s="568">
        <f t="shared" si="181"/>
        <v>275</v>
      </c>
      <c r="AC43" s="568">
        <f t="shared" si="181"/>
        <v>0</v>
      </c>
      <c r="AD43" s="568">
        <f t="shared" si="181"/>
        <v>0</v>
      </c>
      <c r="AE43" s="568">
        <f t="shared" si="181"/>
        <v>0</v>
      </c>
      <c r="AF43" s="568">
        <f t="shared" si="181"/>
        <v>0</v>
      </c>
      <c r="AG43" s="568">
        <f t="shared" si="181"/>
        <v>0</v>
      </c>
      <c r="AH43" s="568">
        <f t="shared" si="181"/>
        <v>0</v>
      </c>
      <c r="AI43" s="568">
        <f t="shared" si="181"/>
        <v>0</v>
      </c>
      <c r="AJ43" s="568">
        <f t="shared" si="181"/>
        <v>0</v>
      </c>
      <c r="AK43" s="569"/>
      <c r="AL43" s="568">
        <f t="shared" ref="AL43:BB43" si="182">AL20-AL31</f>
        <v>3041.2000000000007</v>
      </c>
      <c r="AM43" s="568">
        <f t="shared" si="182"/>
        <v>9210.0103999999992</v>
      </c>
      <c r="AN43" s="568">
        <f t="shared" si="182"/>
        <v>3270</v>
      </c>
      <c r="AO43" s="568">
        <f t="shared" si="182"/>
        <v>461.16200000000026</v>
      </c>
      <c r="AP43" s="568">
        <f t="shared" si="182"/>
        <v>6667.1820000000007</v>
      </c>
      <c r="AQ43" s="568">
        <f t="shared" si="182"/>
        <v>-740.81760000000031</v>
      </c>
      <c r="AR43" s="568">
        <f t="shared" si="182"/>
        <v>4302.3600000000006</v>
      </c>
      <c r="AS43" s="568">
        <f t="shared" si="182"/>
        <v>2394</v>
      </c>
      <c r="AT43" s="568">
        <f t="shared" si="182"/>
        <v>4462.344000000001</v>
      </c>
      <c r="AU43" s="568">
        <f t="shared" si="182"/>
        <v>0</v>
      </c>
      <c r="AV43" s="568">
        <f t="shared" si="182"/>
        <v>0</v>
      </c>
      <c r="AW43" s="568">
        <f t="shared" si="182"/>
        <v>0</v>
      </c>
      <c r="AX43" s="568">
        <f t="shared" si="182"/>
        <v>0</v>
      </c>
      <c r="AY43" s="568">
        <f t="shared" si="182"/>
        <v>0</v>
      </c>
      <c r="AZ43" s="568">
        <f t="shared" si="182"/>
        <v>0</v>
      </c>
      <c r="BA43" s="568">
        <f t="shared" si="182"/>
        <v>0</v>
      </c>
      <c r="BB43" s="568">
        <f t="shared" si="182"/>
        <v>0</v>
      </c>
      <c r="BC43" s="569"/>
      <c r="BD43" s="568">
        <f t="shared" ref="BD43:BT43" si="183">BD20-BD31</f>
        <v>4676</v>
      </c>
      <c r="BE43" s="568">
        <f t="shared" si="183"/>
        <v>-4658.6971119999998</v>
      </c>
      <c r="BF43" s="568">
        <f t="shared" si="183"/>
        <v>5231.7000000000007</v>
      </c>
      <c r="BG43" s="568">
        <f t="shared" si="183"/>
        <v>2298.7599999999948</v>
      </c>
      <c r="BH43" s="568">
        <f t="shared" si="183"/>
        <v>3769.1100000000006</v>
      </c>
      <c r="BI43" s="568">
        <f t="shared" si="183"/>
        <v>-777.03499999999985</v>
      </c>
      <c r="BJ43" s="568">
        <f t="shared" si="183"/>
        <v>-5224.2150000000001</v>
      </c>
      <c r="BK43" s="568">
        <f t="shared" si="183"/>
        <v>-3417.1599999999962</v>
      </c>
      <c r="BL43" s="568">
        <f t="shared" si="183"/>
        <v>-136.13999999999942</v>
      </c>
      <c r="BM43" s="568">
        <f t="shared" si="183"/>
        <v>0</v>
      </c>
      <c r="BN43" s="568">
        <f t="shared" si="183"/>
        <v>0</v>
      </c>
      <c r="BO43" s="568">
        <f t="shared" si="183"/>
        <v>0</v>
      </c>
      <c r="BP43" s="568">
        <f t="shared" si="183"/>
        <v>0</v>
      </c>
      <c r="BQ43" s="568">
        <f t="shared" si="183"/>
        <v>0</v>
      </c>
      <c r="BR43" s="568">
        <f t="shared" si="183"/>
        <v>0</v>
      </c>
      <c r="BS43" s="568">
        <f t="shared" si="183"/>
        <v>0</v>
      </c>
      <c r="BT43" s="568">
        <f t="shared" si="183"/>
        <v>0</v>
      </c>
      <c r="BU43" s="569"/>
      <c r="BV43" s="568">
        <f>BV811</f>
        <v>318</v>
      </c>
      <c r="BW43" s="568">
        <f>BW20-BW31</f>
        <v>868</v>
      </c>
      <c r="BX43" s="568">
        <f>BX20-BX31</f>
        <v>3594</v>
      </c>
      <c r="BY43" s="568">
        <f>BY20-BY31</f>
        <v>100</v>
      </c>
      <c r="BZ43" s="552">
        <f t="shared" si="123"/>
        <v>14.116266666666615</v>
      </c>
      <c r="CA43" s="552">
        <f t="shared" si="124"/>
        <v>269.30173333333335</v>
      </c>
      <c r="CB43" s="552">
        <f t="shared" si="125"/>
        <v>1639.8832</v>
      </c>
      <c r="CC43" s="552">
        <f t="shared" si="126"/>
        <v>116.98919253333334</v>
      </c>
      <c r="CD43" s="1397">
        <f t="shared" si="117"/>
        <v>-53.864999999999782</v>
      </c>
      <c r="CE43" s="1398">
        <f t="shared" si="117"/>
        <v>0</v>
      </c>
      <c r="CF43" s="1399">
        <f t="shared" si="117"/>
        <v>0</v>
      </c>
      <c r="CG43" s="1399">
        <f t="shared" si="117"/>
        <v>0</v>
      </c>
      <c r="CH43" s="1399">
        <f t="shared" si="117"/>
        <v>0</v>
      </c>
      <c r="CI43" s="1399">
        <f t="shared" si="117"/>
        <v>0</v>
      </c>
      <c r="CJ43" s="1399">
        <f t="shared" si="117"/>
        <v>0</v>
      </c>
      <c r="CK43" s="1400">
        <f t="shared" si="117"/>
        <v>0</v>
      </c>
      <c r="CL43" s="1400">
        <f t="shared" si="117"/>
        <v>0</v>
      </c>
      <c r="CM43" s="1400">
        <f t="shared" si="117"/>
        <v>9.9549999999999272</v>
      </c>
      <c r="CN43" s="1399">
        <f t="shared" si="117"/>
        <v>12.019999999999527</v>
      </c>
      <c r="CO43" s="1399">
        <f t="shared" si="117"/>
        <v>14.014999999999873</v>
      </c>
      <c r="CP43" s="1399">
        <f t="shared" si="117"/>
        <v>17.009999999999991</v>
      </c>
      <c r="CQ43" s="1399">
        <f t="shared" si="117"/>
        <v>27.299999999999955</v>
      </c>
      <c r="CR43" s="1399">
        <f t="shared" si="117"/>
        <v>44.44399999999996</v>
      </c>
      <c r="CS43" s="1398">
        <f t="shared" si="117"/>
        <v>87</v>
      </c>
      <c r="CT43" s="1401">
        <f t="shared" si="118"/>
        <v>262</v>
      </c>
      <c r="CU43" s="553">
        <f t="shared" si="15"/>
        <v>0</v>
      </c>
      <c r="CV43" s="554">
        <f t="shared" si="16"/>
        <v>0</v>
      </c>
      <c r="CW43" s="555">
        <f t="shared" si="17"/>
        <v>0</v>
      </c>
      <c r="CX43" s="555">
        <f t="shared" si="18"/>
        <v>0</v>
      </c>
      <c r="CY43" s="555">
        <f t="shared" si="19"/>
        <v>0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275</v>
      </c>
      <c r="DD43" s="556">
        <f t="shared" si="24"/>
        <v>294.76599999999962</v>
      </c>
      <c r="DE43" s="555">
        <f t="shared" si="25"/>
        <v>428.89999999999964</v>
      </c>
      <c r="DF43" s="555">
        <f t="shared" si="26"/>
        <v>465.30000000000018</v>
      </c>
      <c r="DG43" s="555">
        <f t="shared" si="27"/>
        <v>576.5</v>
      </c>
      <c r="DH43" s="555">
        <f t="shared" si="28"/>
        <v>578.96</v>
      </c>
      <c r="DI43" s="555">
        <f t="shared" si="29"/>
        <v>710</v>
      </c>
      <c r="DJ43" s="554">
        <f t="shared" si="30"/>
        <v>710.09999999999991</v>
      </c>
      <c r="DK43" s="553">
        <f t="shared" si="31"/>
        <v>747.19989999999962</v>
      </c>
      <c r="DL43" s="545">
        <f t="shared" si="127"/>
        <v>17</v>
      </c>
      <c r="DM43" s="515">
        <f t="shared" si="128"/>
        <v>17</v>
      </c>
      <c r="DN43" s="515">
        <f t="shared" si="129"/>
        <v>17</v>
      </c>
      <c r="DO43" s="515">
        <f t="shared" si="130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5" customFormat="1" ht="15.75" customHeight="1">
      <c r="A44" s="570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1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1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1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1"/>
      <c r="BV44" s="534"/>
      <c r="BW44" s="534"/>
      <c r="BX44" s="534"/>
      <c r="BY44" s="534"/>
      <c r="BZ44" s="552" t="str">
        <f t="shared" si="123"/>
        <v/>
      </c>
      <c r="CA44" s="552" t="str">
        <f t="shared" si="124"/>
        <v/>
      </c>
      <c r="CB44" s="552" t="str">
        <f t="shared" si="125"/>
        <v/>
      </c>
      <c r="CC44" s="552" t="str">
        <f t="shared" si="126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2"/>
      <c r="DM44" s="573"/>
      <c r="DN44" s="573"/>
      <c r="DO44" s="573"/>
      <c r="DP44" s="574"/>
      <c r="DQ44" s="573"/>
      <c r="DR44" s="573"/>
      <c r="DS44" s="573"/>
      <c r="DT44" s="573"/>
      <c r="DU44" s="573"/>
      <c r="DV44" s="513"/>
      <c r="DW44" s="513"/>
      <c r="DX44" s="573"/>
      <c r="DY44" s="513"/>
      <c r="DZ44" s="518"/>
      <c r="EA44" s="518"/>
      <c r="EB44" s="518"/>
      <c r="EC44" s="518"/>
      <c r="ED44" s="518"/>
      <c r="EE44" s="518"/>
    </row>
    <row r="45" spans="1:135" s="575" customFormat="1" ht="15.75" customHeight="1">
      <c r="A45" s="576" t="s">
        <v>155</v>
      </c>
      <c r="B45" s="577"/>
      <c r="C45" s="577"/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1"/>
      <c r="T45" s="577"/>
      <c r="U45" s="577"/>
      <c r="V45" s="577"/>
      <c r="W45" s="577"/>
      <c r="X45" s="577"/>
      <c r="Y45" s="577"/>
      <c r="Z45" s="577"/>
      <c r="AA45" s="577"/>
      <c r="AB45" s="577"/>
      <c r="AC45" s="577"/>
      <c r="AD45" s="577"/>
      <c r="AE45" s="577"/>
      <c r="AF45" s="577"/>
      <c r="AG45" s="577"/>
      <c r="AH45" s="577"/>
      <c r="AI45" s="577"/>
      <c r="AJ45" s="577"/>
      <c r="AK45" s="571"/>
      <c r="AL45" s="577"/>
      <c r="AM45" s="577"/>
      <c r="AN45" s="577"/>
      <c r="AO45" s="577"/>
      <c r="AP45" s="577"/>
      <c r="AQ45" s="577"/>
      <c r="AR45" s="577"/>
      <c r="AS45" s="577"/>
      <c r="AT45" s="577"/>
      <c r="AU45" s="577"/>
      <c r="AV45" s="577"/>
      <c r="AW45" s="577"/>
      <c r="AX45" s="577"/>
      <c r="AY45" s="577"/>
      <c r="AZ45" s="577"/>
      <c r="BA45" s="577"/>
      <c r="BB45" s="577"/>
      <c r="BC45" s="571"/>
      <c r="BD45" s="577"/>
      <c r="BE45" s="577"/>
      <c r="BF45" s="577"/>
      <c r="BG45" s="577"/>
      <c r="BH45" s="577"/>
      <c r="BI45" s="577"/>
      <c r="BJ45" s="577"/>
      <c r="BK45" s="577"/>
      <c r="BL45" s="577"/>
      <c r="BM45" s="577"/>
      <c r="BN45" s="577"/>
      <c r="BO45" s="577"/>
      <c r="BP45" s="577"/>
      <c r="BQ45" s="577"/>
      <c r="BR45" s="577"/>
      <c r="BS45" s="577"/>
      <c r="BT45" s="577"/>
      <c r="BU45" s="571"/>
      <c r="BV45" s="578">
        <f>IF(WB!CK9="","",WB!CK9)</f>
        <v>0.1</v>
      </c>
      <c r="BW45" s="578">
        <f>IF(WB!CK10="","",WB!CK10)</f>
        <v>0.5</v>
      </c>
      <c r="BX45" s="578">
        <f>IF(WB!CK11="","",WB!CK11)</f>
        <v>0.3</v>
      </c>
      <c r="BY45" s="578">
        <f>IF(WB!CK12="","",WB!CK12)</f>
        <v>0.1</v>
      </c>
      <c r="BZ45" s="552" t="str">
        <f t="shared" si="123"/>
        <v/>
      </c>
      <c r="CA45" s="536" t="str">
        <f t="shared" si="124"/>
        <v/>
      </c>
      <c r="CB45" s="536" t="str">
        <f t="shared" si="125"/>
        <v/>
      </c>
      <c r="CC45" s="536" t="str">
        <f t="shared" si="126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9"/>
      <c r="CV45" s="579"/>
      <c r="CW45" s="579"/>
      <c r="CX45" s="579"/>
      <c r="CY45" s="579"/>
      <c r="CZ45" s="579"/>
      <c r="DA45" s="579"/>
      <c r="DB45" s="579"/>
      <c r="DC45" s="579"/>
      <c r="DD45" s="579"/>
      <c r="DE45" s="579"/>
      <c r="DF45" s="579"/>
      <c r="DG45" s="579"/>
      <c r="DH45" s="579"/>
      <c r="DI45" s="579"/>
      <c r="DJ45" s="579"/>
      <c r="DK45" s="579"/>
      <c r="DL45" s="580"/>
      <c r="DM45" s="513"/>
      <c r="DN45" s="513"/>
      <c r="DO45" s="513"/>
      <c r="DP45" s="574"/>
      <c r="DQ45" s="573"/>
      <c r="DR45" s="573"/>
      <c r="DS45" s="573"/>
      <c r="DT45" s="573"/>
      <c r="DU45" s="573"/>
      <c r="DV45" s="513"/>
      <c r="DW45" s="513"/>
      <c r="DX45" s="573"/>
      <c r="DY45" s="513"/>
      <c r="DZ45" s="518"/>
      <c r="EA45" s="518"/>
      <c r="EB45" s="518"/>
      <c r="EC45" s="518"/>
      <c r="ED45" s="518"/>
      <c r="EE45" s="518"/>
    </row>
    <row r="46" spans="1:135" s="575" customFormat="1" ht="15.75" customHeight="1">
      <c r="A46" s="576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1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1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1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1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23"/>
        <v/>
      </c>
      <c r="CA46" s="552" t="str">
        <f t="shared" si="124"/>
        <v/>
      </c>
      <c r="CB46" s="552" t="str">
        <f t="shared" si="125"/>
        <v/>
      </c>
      <c r="CC46" s="552" t="str">
        <f t="shared" si="126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81"/>
      <c r="CV46" s="581"/>
      <c r="CW46" s="581"/>
      <c r="CX46" s="581"/>
      <c r="CY46" s="581"/>
      <c r="CZ46" s="581"/>
      <c r="DA46" s="581"/>
      <c r="DB46" s="581"/>
      <c r="DC46" s="581"/>
      <c r="DD46" s="581"/>
      <c r="DE46" s="581"/>
      <c r="DF46" s="581"/>
      <c r="DG46" s="581"/>
      <c r="DH46" s="581"/>
      <c r="DI46" s="581"/>
      <c r="DJ46" s="581"/>
      <c r="DK46" s="581"/>
      <c r="DL46" s="580"/>
      <c r="DM46" s="513"/>
      <c r="DN46" s="513"/>
      <c r="DO46" s="513"/>
      <c r="DP46" s="574"/>
      <c r="DQ46" s="573"/>
      <c r="DR46" s="573"/>
      <c r="DS46" s="573"/>
      <c r="DT46" s="573"/>
      <c r="DU46" s="573"/>
      <c r="DV46" s="513"/>
      <c r="DW46" s="513"/>
      <c r="DX46" s="573"/>
      <c r="DY46" s="513"/>
      <c r="DZ46" s="518"/>
      <c r="EA46" s="518"/>
      <c r="EB46" s="518"/>
      <c r="EC46" s="518"/>
      <c r="ED46" s="518"/>
      <c r="EE46" s="518"/>
    </row>
    <row r="47" spans="1:135" s="575" customFormat="1" ht="15.75" customHeight="1">
      <c r="A47" s="576" t="s">
        <v>156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1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1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1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1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23"/>
        <v/>
      </c>
      <c r="CA47" s="552" t="str">
        <f t="shared" si="124"/>
        <v/>
      </c>
      <c r="CB47" s="552" t="str">
        <f t="shared" si="125"/>
        <v/>
      </c>
      <c r="CC47" s="552" t="str">
        <f t="shared" si="126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81"/>
      <c r="CV47" s="581"/>
      <c r="CW47" s="581"/>
      <c r="CX47" s="581"/>
      <c r="CY47" s="581"/>
      <c r="CZ47" s="581"/>
      <c r="DA47" s="581"/>
      <c r="DB47" s="581"/>
      <c r="DC47" s="581"/>
      <c r="DD47" s="581"/>
      <c r="DE47" s="581"/>
      <c r="DF47" s="581"/>
      <c r="DG47" s="581"/>
      <c r="DH47" s="581"/>
      <c r="DI47" s="581"/>
      <c r="DJ47" s="581"/>
      <c r="DK47" s="581"/>
      <c r="DL47" s="580"/>
      <c r="DM47" s="513"/>
      <c r="DN47" s="513"/>
      <c r="DO47" s="513"/>
      <c r="DP47" s="574"/>
      <c r="DQ47" s="573"/>
      <c r="DR47" s="573"/>
      <c r="DS47" s="573"/>
      <c r="DT47" s="573"/>
      <c r="DU47" s="573"/>
      <c r="DV47" s="513"/>
      <c r="DW47" s="513"/>
      <c r="DX47" s="573"/>
      <c r="DY47" s="513"/>
      <c r="DZ47" s="518"/>
      <c r="EA47" s="518"/>
      <c r="EB47" s="518"/>
      <c r="EC47" s="518"/>
      <c r="ED47" s="518"/>
      <c r="EE47" s="518"/>
    </row>
    <row r="48" spans="1:135" s="575" customFormat="1" ht="15.75" customHeight="1">
      <c r="A48" s="576" t="s">
        <v>157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1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1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1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1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23"/>
        <v/>
      </c>
      <c r="CA48" s="552" t="str">
        <f t="shared" si="124"/>
        <v/>
      </c>
      <c r="CB48" s="552" t="str">
        <f t="shared" si="125"/>
        <v/>
      </c>
      <c r="CC48" s="552" t="str">
        <f t="shared" si="126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81"/>
      <c r="CV48" s="581"/>
      <c r="CW48" s="581"/>
      <c r="CX48" s="581"/>
      <c r="CY48" s="581"/>
      <c r="CZ48" s="581"/>
      <c r="DA48" s="581"/>
      <c r="DB48" s="581"/>
      <c r="DC48" s="581"/>
      <c r="DD48" s="581"/>
      <c r="DE48" s="581"/>
      <c r="DF48" s="581"/>
      <c r="DG48" s="581"/>
      <c r="DH48" s="581"/>
      <c r="DI48" s="581"/>
      <c r="DJ48" s="581"/>
      <c r="DK48" s="581"/>
      <c r="DL48" s="580"/>
      <c r="DM48" s="513"/>
      <c r="DN48" s="513"/>
      <c r="DO48" s="513"/>
      <c r="DP48" s="574"/>
      <c r="DQ48" s="573"/>
      <c r="DR48" s="573"/>
      <c r="DS48" s="573"/>
      <c r="DT48" s="573"/>
      <c r="DU48" s="573"/>
      <c r="DV48" s="513"/>
      <c r="DW48" s="513"/>
      <c r="DX48" s="573"/>
      <c r="DY48" s="513"/>
      <c r="DZ48" s="518"/>
      <c r="EA48" s="518"/>
      <c r="EB48" s="518"/>
      <c r="EC48" s="518"/>
      <c r="ED48" s="518"/>
      <c r="EE48" s="518"/>
    </row>
    <row r="49" spans="1:135" s="575" customFormat="1" ht="15.75" customHeight="1">
      <c r="A49" s="576" t="s">
        <v>158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1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1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1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1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23"/>
        <v/>
      </c>
      <c r="CA49" s="552" t="str">
        <f t="shared" si="124"/>
        <v/>
      </c>
      <c r="CB49" s="552" t="str">
        <f t="shared" si="125"/>
        <v/>
      </c>
      <c r="CC49" s="552" t="str">
        <f t="shared" si="126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81"/>
      <c r="CV49" s="581"/>
      <c r="CW49" s="581"/>
      <c r="CX49" s="581"/>
      <c r="CY49" s="581"/>
      <c r="CZ49" s="581"/>
      <c r="DA49" s="581"/>
      <c r="DB49" s="581"/>
      <c r="DC49" s="581"/>
      <c r="DD49" s="581"/>
      <c r="DE49" s="581"/>
      <c r="DF49" s="581"/>
      <c r="DG49" s="581"/>
      <c r="DH49" s="581"/>
      <c r="DI49" s="581"/>
      <c r="DJ49" s="581"/>
      <c r="DK49" s="581"/>
      <c r="DL49" s="580"/>
      <c r="DM49" s="513"/>
      <c r="DN49" s="513"/>
      <c r="DO49" s="513"/>
      <c r="DP49" s="574"/>
      <c r="DQ49" s="573"/>
      <c r="DR49" s="573"/>
      <c r="DS49" s="573"/>
      <c r="DT49" s="573"/>
      <c r="DU49" s="573"/>
      <c r="DV49" s="513"/>
      <c r="DW49" s="513"/>
      <c r="DX49" s="573"/>
      <c r="DY49" s="513"/>
      <c r="DZ49" s="518"/>
      <c r="EA49" s="518"/>
      <c r="EB49" s="518"/>
      <c r="EC49" s="518"/>
      <c r="ED49" s="518"/>
      <c r="EE49" s="518"/>
    </row>
    <row r="50" spans="1:135" s="575" customFormat="1" ht="15.75" customHeight="1">
      <c r="A50" s="576" t="s">
        <v>159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1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1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1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1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23"/>
        <v/>
      </c>
      <c r="CA50" s="552" t="str">
        <f t="shared" si="124"/>
        <v/>
      </c>
      <c r="CB50" s="552" t="str">
        <f t="shared" si="125"/>
        <v/>
      </c>
      <c r="CC50" s="552" t="str">
        <f t="shared" si="126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81"/>
      <c r="CV50" s="581"/>
      <c r="CW50" s="581"/>
      <c r="CX50" s="581"/>
      <c r="CY50" s="581"/>
      <c r="CZ50" s="581"/>
      <c r="DA50" s="581"/>
      <c r="DB50" s="581"/>
      <c r="DC50" s="581"/>
      <c r="DD50" s="581"/>
      <c r="DE50" s="581"/>
      <c r="DF50" s="581"/>
      <c r="DG50" s="581"/>
      <c r="DH50" s="581"/>
      <c r="DI50" s="581"/>
      <c r="DJ50" s="581"/>
      <c r="DK50" s="581"/>
      <c r="DL50" s="580"/>
      <c r="DM50" s="513"/>
      <c r="DN50" s="513"/>
      <c r="DO50" s="513"/>
      <c r="DP50" s="574"/>
      <c r="DQ50" s="573"/>
      <c r="DR50" s="573"/>
      <c r="DS50" s="573"/>
      <c r="DT50" s="573"/>
      <c r="DU50" s="573"/>
      <c r="DV50" s="513"/>
      <c r="DW50" s="513"/>
      <c r="DX50" s="573"/>
      <c r="DY50" s="513"/>
      <c r="DZ50" s="518"/>
      <c r="EA50" s="518"/>
      <c r="EB50" s="518"/>
      <c r="EC50" s="518"/>
      <c r="ED50" s="518"/>
      <c r="EE50" s="518"/>
    </row>
    <row r="51" spans="1:135" s="575" customFormat="1" ht="15.75" customHeight="1">
      <c r="A51" s="576" t="s">
        <v>160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1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1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1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1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23"/>
        <v/>
      </c>
      <c r="CA51" s="552" t="str">
        <f t="shared" si="124"/>
        <v/>
      </c>
      <c r="CB51" s="552" t="str">
        <f t="shared" si="125"/>
        <v/>
      </c>
      <c r="CC51" s="552" t="str">
        <f t="shared" si="126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81"/>
      <c r="CV51" s="581"/>
      <c r="CW51" s="581"/>
      <c r="CX51" s="581"/>
      <c r="CY51" s="581"/>
      <c r="CZ51" s="581"/>
      <c r="DA51" s="581"/>
      <c r="DB51" s="581"/>
      <c r="DC51" s="581"/>
      <c r="DD51" s="581"/>
      <c r="DE51" s="581"/>
      <c r="DF51" s="581"/>
      <c r="DG51" s="581"/>
      <c r="DH51" s="581"/>
      <c r="DI51" s="581"/>
      <c r="DJ51" s="581"/>
      <c r="DK51" s="581"/>
      <c r="DL51" s="580"/>
      <c r="DM51" s="513"/>
      <c r="DN51" s="513"/>
      <c r="DO51" s="513"/>
      <c r="DP51" s="574"/>
      <c r="DQ51" s="573"/>
      <c r="DR51" s="573"/>
      <c r="DS51" s="573"/>
      <c r="DT51" s="573"/>
      <c r="DU51" s="573"/>
      <c r="DV51" s="513"/>
      <c r="DW51" s="513"/>
      <c r="DX51" s="573"/>
      <c r="DY51" s="513"/>
      <c r="DZ51" s="518"/>
      <c r="EA51" s="518"/>
      <c r="EB51" s="518"/>
      <c r="EC51" s="518"/>
      <c r="ED51" s="518"/>
      <c r="EE51" s="518"/>
    </row>
    <row r="52" spans="1:135" s="575" customFormat="1" ht="15.75" customHeight="1">
      <c r="A52" s="582" t="s">
        <v>161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1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1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1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1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23"/>
        <v/>
      </c>
      <c r="CA52" s="552" t="str">
        <f t="shared" si="124"/>
        <v/>
      </c>
      <c r="CB52" s="552" t="str">
        <f t="shared" si="125"/>
        <v/>
      </c>
      <c r="CC52" s="552" t="str">
        <f t="shared" si="126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81"/>
      <c r="CV52" s="581"/>
      <c r="CW52" s="581"/>
      <c r="CX52" s="581"/>
      <c r="CY52" s="581"/>
      <c r="CZ52" s="581"/>
      <c r="DA52" s="581"/>
      <c r="DB52" s="581"/>
      <c r="DC52" s="581"/>
      <c r="DD52" s="581"/>
      <c r="DE52" s="581"/>
      <c r="DF52" s="581"/>
      <c r="DG52" s="581"/>
      <c r="DH52" s="581"/>
      <c r="DI52" s="581"/>
      <c r="DJ52" s="581"/>
      <c r="DK52" s="581"/>
      <c r="DL52" s="580"/>
      <c r="DM52" s="513"/>
      <c r="DN52" s="513"/>
      <c r="DO52" s="513"/>
      <c r="DP52" s="574"/>
      <c r="DQ52" s="573"/>
      <c r="DR52" s="573"/>
      <c r="DS52" s="573"/>
      <c r="DT52" s="573"/>
      <c r="DU52" s="573"/>
      <c r="DV52" s="513"/>
      <c r="DW52" s="513"/>
      <c r="DX52" s="573"/>
      <c r="DY52" s="513"/>
      <c r="DZ52" s="518"/>
      <c r="EA52" s="518"/>
      <c r="EB52" s="518"/>
      <c r="EC52" s="518"/>
      <c r="ED52" s="518"/>
      <c r="EE52" s="518"/>
    </row>
    <row r="53" spans="1:135" s="575" customFormat="1" ht="15.75" customHeight="1">
      <c r="A53" s="576" t="s">
        <v>162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1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1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1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1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23"/>
        <v/>
      </c>
      <c r="CA53" s="552" t="str">
        <f t="shared" si="124"/>
        <v/>
      </c>
      <c r="CB53" s="552" t="str">
        <f t="shared" si="125"/>
        <v/>
      </c>
      <c r="CC53" s="552" t="str">
        <f t="shared" si="126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81"/>
      <c r="CV53" s="581"/>
      <c r="CW53" s="581"/>
      <c r="CX53" s="581"/>
      <c r="CY53" s="581"/>
      <c r="CZ53" s="581"/>
      <c r="DA53" s="581"/>
      <c r="DB53" s="581"/>
      <c r="DC53" s="581"/>
      <c r="DD53" s="581"/>
      <c r="DE53" s="581"/>
      <c r="DF53" s="581"/>
      <c r="DG53" s="581"/>
      <c r="DH53" s="581"/>
      <c r="DI53" s="581"/>
      <c r="DJ53" s="581"/>
      <c r="DK53" s="581"/>
      <c r="DL53" s="580"/>
      <c r="DM53" s="513"/>
      <c r="DN53" s="513"/>
      <c r="DO53" s="513"/>
      <c r="DP53" s="574"/>
      <c r="DQ53" s="573"/>
      <c r="DR53" s="573"/>
      <c r="DS53" s="573"/>
      <c r="DT53" s="573"/>
      <c r="DU53" s="573"/>
      <c r="DV53" s="513"/>
      <c r="DW53" s="513"/>
      <c r="DX53" s="573"/>
      <c r="DY53" s="513"/>
      <c r="DZ53" s="518"/>
      <c r="EA53" s="518"/>
      <c r="EB53" s="518"/>
      <c r="EC53" s="518"/>
      <c r="ED53" s="518"/>
      <c r="EE53" s="518"/>
    </row>
    <row r="54" spans="1:135" s="575" customFormat="1" ht="15.75" customHeight="1">
      <c r="A54" s="582" t="s">
        <v>163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1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1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1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1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23"/>
        <v/>
      </c>
      <c r="CA54" s="552" t="str">
        <f t="shared" si="124"/>
        <v/>
      </c>
      <c r="CB54" s="552" t="str">
        <f t="shared" si="125"/>
        <v/>
      </c>
      <c r="CC54" s="552" t="str">
        <f t="shared" si="126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81"/>
      <c r="CV54" s="581"/>
      <c r="CW54" s="581"/>
      <c r="CX54" s="581"/>
      <c r="CY54" s="581"/>
      <c r="CZ54" s="581"/>
      <c r="DA54" s="581"/>
      <c r="DB54" s="581"/>
      <c r="DC54" s="581"/>
      <c r="DD54" s="581"/>
      <c r="DE54" s="581"/>
      <c r="DF54" s="581"/>
      <c r="DG54" s="581"/>
      <c r="DH54" s="581"/>
      <c r="DI54" s="581"/>
      <c r="DJ54" s="581"/>
      <c r="DK54" s="581"/>
      <c r="DL54" s="580"/>
      <c r="DM54" s="513"/>
      <c r="DN54" s="513"/>
      <c r="DO54" s="513"/>
      <c r="DP54" s="574"/>
      <c r="DQ54" s="573"/>
      <c r="DR54" s="573"/>
      <c r="DS54" s="573"/>
      <c r="DT54" s="573"/>
      <c r="DU54" s="573"/>
      <c r="DV54" s="513"/>
      <c r="DW54" s="513"/>
      <c r="DX54" s="573"/>
      <c r="DY54" s="513"/>
      <c r="DZ54" s="518"/>
      <c r="EA54" s="518"/>
      <c r="EB54" s="518"/>
      <c r="EC54" s="518"/>
      <c r="ED54" s="518"/>
      <c r="EE54" s="518"/>
    </row>
    <row r="55" spans="1:135" s="575" customFormat="1" ht="15.75" customHeight="1">
      <c r="A55" s="582" t="s">
        <v>164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1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1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1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1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23"/>
        <v/>
      </c>
      <c r="CA55" s="552" t="str">
        <f t="shared" si="124"/>
        <v/>
      </c>
      <c r="CB55" s="552" t="str">
        <f t="shared" si="125"/>
        <v/>
      </c>
      <c r="CC55" s="552" t="str">
        <f t="shared" si="126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81"/>
      <c r="CV55" s="581"/>
      <c r="CW55" s="581"/>
      <c r="CX55" s="581"/>
      <c r="CY55" s="581"/>
      <c r="CZ55" s="581"/>
      <c r="DA55" s="581"/>
      <c r="DB55" s="581"/>
      <c r="DC55" s="581"/>
      <c r="DD55" s="581"/>
      <c r="DE55" s="581"/>
      <c r="DF55" s="581"/>
      <c r="DG55" s="581"/>
      <c r="DH55" s="581"/>
      <c r="DI55" s="581"/>
      <c r="DJ55" s="581"/>
      <c r="DK55" s="581"/>
      <c r="DL55" s="580"/>
      <c r="DM55" s="513"/>
      <c r="DN55" s="513"/>
      <c r="DO55" s="513"/>
      <c r="DP55" s="574"/>
      <c r="DQ55" s="573"/>
      <c r="DR55" s="573"/>
      <c r="DS55" s="573"/>
      <c r="DT55" s="573"/>
      <c r="DU55" s="573"/>
      <c r="DV55" s="513"/>
      <c r="DW55" s="513"/>
      <c r="DX55" s="573"/>
      <c r="DY55" s="513"/>
      <c r="DZ55" s="518"/>
      <c r="EA55" s="518"/>
      <c r="EB55" s="518"/>
      <c r="EC55" s="518"/>
      <c r="ED55" s="518"/>
      <c r="EE55" s="518"/>
    </row>
    <row r="56" spans="1:135" s="575" customFormat="1" ht="15.75" customHeight="1">
      <c r="A56" s="582" t="s">
        <v>165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1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1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1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1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23"/>
        <v/>
      </c>
      <c r="CA56" s="552" t="str">
        <f t="shared" si="124"/>
        <v/>
      </c>
      <c r="CB56" s="552" t="str">
        <f t="shared" si="125"/>
        <v/>
      </c>
      <c r="CC56" s="552" t="str">
        <f t="shared" si="126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81"/>
      <c r="CV56" s="581"/>
      <c r="CW56" s="581"/>
      <c r="CX56" s="581"/>
      <c r="CY56" s="581"/>
      <c r="CZ56" s="581"/>
      <c r="DA56" s="581"/>
      <c r="DB56" s="581"/>
      <c r="DC56" s="581"/>
      <c r="DD56" s="581"/>
      <c r="DE56" s="581"/>
      <c r="DF56" s="581"/>
      <c r="DG56" s="581"/>
      <c r="DH56" s="581"/>
      <c r="DI56" s="581"/>
      <c r="DJ56" s="581"/>
      <c r="DK56" s="581"/>
      <c r="DL56" s="580"/>
      <c r="DM56" s="513"/>
      <c r="DN56" s="513"/>
      <c r="DO56" s="513"/>
      <c r="DP56" s="574"/>
      <c r="DQ56" s="573"/>
      <c r="DR56" s="573"/>
      <c r="DS56" s="573"/>
      <c r="DT56" s="573"/>
      <c r="DU56" s="573"/>
      <c r="DV56" s="513"/>
      <c r="DW56" s="513"/>
      <c r="DX56" s="573"/>
      <c r="DY56" s="513"/>
      <c r="DZ56" s="518"/>
      <c r="EA56" s="518"/>
      <c r="EB56" s="518"/>
      <c r="EC56" s="518"/>
      <c r="ED56" s="518"/>
      <c r="EE56" s="518"/>
    </row>
    <row r="57" spans="1:135" s="575" customFormat="1" ht="15.75" customHeight="1">
      <c r="A57" s="583" t="s">
        <v>166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1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1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1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1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23"/>
        <v/>
      </c>
      <c r="CA57" s="552" t="str">
        <f t="shared" si="124"/>
        <v/>
      </c>
      <c r="CB57" s="552" t="str">
        <f t="shared" si="125"/>
        <v/>
      </c>
      <c r="CC57" s="552" t="str">
        <f t="shared" si="126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81"/>
      <c r="CV57" s="581"/>
      <c r="CW57" s="581"/>
      <c r="CX57" s="581"/>
      <c r="CY57" s="581"/>
      <c r="CZ57" s="581"/>
      <c r="DA57" s="581"/>
      <c r="DB57" s="581"/>
      <c r="DC57" s="581"/>
      <c r="DD57" s="581"/>
      <c r="DE57" s="581"/>
      <c r="DF57" s="581"/>
      <c r="DG57" s="581"/>
      <c r="DH57" s="581"/>
      <c r="DI57" s="581"/>
      <c r="DJ57" s="581"/>
      <c r="DK57" s="581"/>
      <c r="DL57" s="580"/>
      <c r="DM57" s="513"/>
      <c r="DN57" s="513"/>
      <c r="DO57" s="513"/>
      <c r="DP57" s="574"/>
      <c r="DQ57" s="573"/>
      <c r="DR57" s="573"/>
      <c r="DS57" s="573"/>
      <c r="DT57" s="573"/>
      <c r="DU57" s="573"/>
      <c r="DV57" s="513"/>
      <c r="DW57" s="513"/>
      <c r="DX57" s="573"/>
      <c r="DY57" s="513"/>
      <c r="DZ57" s="518"/>
      <c r="EA57" s="518"/>
      <c r="EB57" s="518"/>
      <c r="EC57" s="518"/>
      <c r="ED57" s="518"/>
      <c r="EE57" s="518"/>
    </row>
    <row r="58" spans="1:135" s="575" customFormat="1" ht="15.75" customHeight="1">
      <c r="A58" s="584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1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1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1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1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23"/>
        <v/>
      </c>
      <c r="CA58" s="552" t="str">
        <f t="shared" si="124"/>
        <v/>
      </c>
      <c r="CB58" s="552" t="str">
        <f t="shared" si="125"/>
        <v/>
      </c>
      <c r="CC58" s="552" t="str">
        <f t="shared" si="126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81"/>
      <c r="CV58" s="581"/>
      <c r="CW58" s="581"/>
      <c r="CX58" s="581"/>
      <c r="CY58" s="581"/>
      <c r="CZ58" s="581"/>
      <c r="DA58" s="581"/>
      <c r="DB58" s="581"/>
      <c r="DC58" s="581"/>
      <c r="DD58" s="581"/>
      <c r="DE58" s="581"/>
      <c r="DF58" s="581"/>
      <c r="DG58" s="581"/>
      <c r="DH58" s="581"/>
      <c r="DI58" s="581"/>
      <c r="DJ58" s="581"/>
      <c r="DK58" s="581"/>
      <c r="DL58" s="580"/>
      <c r="DM58" s="513"/>
      <c r="DN58" s="513"/>
      <c r="DO58" s="513"/>
      <c r="DP58" s="574"/>
      <c r="DQ58" s="573"/>
      <c r="DR58" s="573"/>
      <c r="DS58" s="573"/>
      <c r="DT58" s="573"/>
      <c r="DU58" s="573"/>
      <c r="DV58" s="513"/>
      <c r="DW58" s="513"/>
      <c r="DX58" s="573"/>
      <c r="DY58" s="513"/>
      <c r="DZ58" s="518"/>
      <c r="EA58" s="518"/>
      <c r="EB58" s="518"/>
      <c r="EC58" s="518"/>
      <c r="ED58" s="518"/>
      <c r="EE58" s="518"/>
    </row>
    <row r="59" spans="1:135" s="575" customFormat="1" ht="15.75" customHeight="1">
      <c r="A59" s="582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5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5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5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5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23"/>
        <v/>
      </c>
      <c r="CA59" s="552" t="str">
        <f t="shared" si="124"/>
        <v/>
      </c>
      <c r="CB59" s="552" t="str">
        <f t="shared" si="125"/>
        <v/>
      </c>
      <c r="CC59" s="552" t="str">
        <f t="shared" si="126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81"/>
      <c r="CV59" s="581"/>
      <c r="CW59" s="581"/>
      <c r="CX59" s="581"/>
      <c r="CY59" s="581"/>
      <c r="CZ59" s="581"/>
      <c r="DA59" s="581"/>
      <c r="DB59" s="581"/>
      <c r="DC59" s="581"/>
      <c r="DD59" s="581"/>
      <c r="DE59" s="581"/>
      <c r="DF59" s="581"/>
      <c r="DG59" s="581"/>
      <c r="DH59" s="581"/>
      <c r="DI59" s="581"/>
      <c r="DJ59" s="581"/>
      <c r="DK59" s="581"/>
      <c r="DL59" s="580"/>
      <c r="DM59" s="513"/>
      <c r="DN59" s="513"/>
      <c r="DO59" s="513"/>
      <c r="DP59" s="574"/>
      <c r="DQ59" s="573"/>
      <c r="DR59" s="573"/>
      <c r="DS59" s="573"/>
      <c r="DT59" s="573"/>
      <c r="DU59" s="573"/>
      <c r="DV59" s="513"/>
      <c r="DW59" s="513"/>
      <c r="DX59" s="573"/>
      <c r="DY59" s="513"/>
      <c r="DZ59" s="518"/>
      <c r="EA59" s="518"/>
      <c r="EB59" s="518"/>
      <c r="EC59" s="518"/>
      <c r="ED59" s="518"/>
      <c r="EE59" s="518"/>
    </row>
    <row r="60" spans="1:135" s="575" customFormat="1" ht="15.75" customHeight="1">
      <c r="A60" s="582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6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6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6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6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23"/>
        <v/>
      </c>
      <c r="CA60" s="552" t="str">
        <f t="shared" si="124"/>
        <v/>
      </c>
      <c r="CB60" s="552" t="str">
        <f t="shared" si="125"/>
        <v/>
      </c>
      <c r="CC60" s="552" t="str">
        <f t="shared" si="126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81"/>
      <c r="CV60" s="581"/>
      <c r="CW60" s="581"/>
      <c r="CX60" s="581"/>
      <c r="CY60" s="581"/>
      <c r="CZ60" s="581"/>
      <c r="DA60" s="581"/>
      <c r="DB60" s="581"/>
      <c r="DC60" s="581"/>
      <c r="DD60" s="581"/>
      <c r="DE60" s="581"/>
      <c r="DF60" s="581"/>
      <c r="DG60" s="581"/>
      <c r="DH60" s="581"/>
      <c r="DI60" s="581"/>
      <c r="DJ60" s="581"/>
      <c r="DK60" s="581"/>
      <c r="DL60" s="580"/>
      <c r="DM60" s="513"/>
      <c r="DN60" s="513"/>
      <c r="DO60" s="513"/>
      <c r="DP60" s="574"/>
      <c r="DQ60" s="573"/>
      <c r="DR60" s="573"/>
      <c r="DS60" s="573"/>
      <c r="DT60" s="573"/>
      <c r="DU60" s="573"/>
      <c r="DV60" s="513"/>
      <c r="DW60" s="513"/>
      <c r="DX60" s="573"/>
      <c r="DY60" s="513"/>
      <c r="DZ60" s="518"/>
      <c r="EA60" s="518"/>
      <c r="EB60" s="518"/>
      <c r="EC60" s="518"/>
      <c r="ED60" s="518"/>
      <c r="EE60" s="518"/>
    </row>
    <row r="61" spans="1:135" s="575" customFormat="1" ht="15.75" customHeight="1">
      <c r="A61" s="582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7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7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7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7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23"/>
        <v/>
      </c>
      <c r="CA61" s="552" t="str">
        <f t="shared" si="124"/>
        <v/>
      </c>
      <c r="CB61" s="552" t="str">
        <f t="shared" si="125"/>
        <v/>
      </c>
      <c r="CC61" s="552" t="str">
        <f t="shared" si="126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81"/>
      <c r="CV61" s="581"/>
      <c r="CW61" s="581"/>
      <c r="CX61" s="581"/>
      <c r="CY61" s="581"/>
      <c r="CZ61" s="581"/>
      <c r="DA61" s="581"/>
      <c r="DB61" s="581"/>
      <c r="DC61" s="581"/>
      <c r="DD61" s="581"/>
      <c r="DE61" s="581"/>
      <c r="DF61" s="581"/>
      <c r="DG61" s="581"/>
      <c r="DH61" s="581"/>
      <c r="DI61" s="581"/>
      <c r="DJ61" s="581"/>
      <c r="DK61" s="581"/>
      <c r="DL61" s="580"/>
      <c r="DM61" s="513"/>
      <c r="DN61" s="513"/>
      <c r="DO61" s="513"/>
      <c r="DP61" s="574"/>
      <c r="DQ61" s="573"/>
      <c r="DR61" s="573"/>
      <c r="DS61" s="573"/>
      <c r="DT61" s="573"/>
      <c r="DU61" s="573"/>
      <c r="DV61" s="513"/>
      <c r="DW61" s="513"/>
      <c r="DX61" s="573"/>
      <c r="DY61" s="513"/>
      <c r="DZ61" s="518"/>
      <c r="EA61" s="518"/>
      <c r="EB61" s="518"/>
      <c r="EC61" s="518"/>
      <c r="ED61" s="518"/>
      <c r="EE61" s="518"/>
    </row>
    <row r="62" spans="1:135" s="575" customFormat="1" ht="15.75" customHeight="1">
      <c r="A62" s="582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8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8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8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8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23"/>
        <v/>
      </c>
      <c r="CA62" s="552" t="str">
        <f t="shared" si="124"/>
        <v/>
      </c>
      <c r="CB62" s="552" t="str">
        <f t="shared" si="125"/>
        <v/>
      </c>
      <c r="CC62" s="552" t="str">
        <f t="shared" si="126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81"/>
      <c r="CV62" s="581"/>
      <c r="CW62" s="581"/>
      <c r="CX62" s="581"/>
      <c r="CY62" s="581"/>
      <c r="CZ62" s="581"/>
      <c r="DA62" s="581"/>
      <c r="DB62" s="581"/>
      <c r="DC62" s="581"/>
      <c r="DD62" s="581"/>
      <c r="DE62" s="581"/>
      <c r="DF62" s="581"/>
      <c r="DG62" s="581"/>
      <c r="DH62" s="581"/>
      <c r="DI62" s="581"/>
      <c r="DJ62" s="581"/>
      <c r="DK62" s="581"/>
      <c r="DL62" s="580"/>
      <c r="DM62" s="513"/>
      <c r="DN62" s="513"/>
      <c r="DO62" s="513"/>
      <c r="DP62" s="574"/>
      <c r="DQ62" s="573"/>
      <c r="DR62" s="573"/>
      <c r="DS62" s="573"/>
      <c r="DT62" s="573"/>
      <c r="DU62" s="573"/>
      <c r="DV62" s="513"/>
      <c r="DW62" s="513"/>
      <c r="DX62" s="573"/>
      <c r="DY62" s="513"/>
      <c r="DZ62" s="518"/>
      <c r="EA62" s="518"/>
      <c r="EB62" s="518"/>
      <c r="EC62" s="518"/>
      <c r="ED62" s="518"/>
      <c r="EE62" s="518"/>
    </row>
    <row r="63" spans="1:135" s="575" customFormat="1" ht="15.75" customHeight="1">
      <c r="A63" s="589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90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90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90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90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23"/>
        <v/>
      </c>
      <c r="CA63" s="552" t="str">
        <f t="shared" si="124"/>
        <v/>
      </c>
      <c r="CB63" s="552" t="str">
        <f t="shared" si="125"/>
        <v/>
      </c>
      <c r="CC63" s="552" t="str">
        <f t="shared" si="126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81"/>
      <c r="CV63" s="581"/>
      <c r="CW63" s="581"/>
      <c r="CX63" s="581"/>
      <c r="CY63" s="581"/>
      <c r="CZ63" s="581"/>
      <c r="DA63" s="581"/>
      <c r="DB63" s="581"/>
      <c r="DC63" s="581"/>
      <c r="DD63" s="581"/>
      <c r="DE63" s="581"/>
      <c r="DF63" s="581"/>
      <c r="DG63" s="581"/>
      <c r="DH63" s="581"/>
      <c r="DI63" s="581"/>
      <c r="DJ63" s="581"/>
      <c r="DK63" s="581"/>
      <c r="DL63" s="580"/>
      <c r="DM63" s="513"/>
      <c r="DN63" s="513"/>
      <c r="DO63" s="513"/>
      <c r="DP63" s="574"/>
      <c r="DQ63" s="573"/>
      <c r="DR63" s="573"/>
      <c r="DS63" s="573"/>
      <c r="DT63" s="573"/>
      <c r="DU63" s="573"/>
      <c r="DV63" s="513"/>
      <c r="DW63" s="513"/>
      <c r="DX63" s="573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1" t="s">
        <v>167</v>
      </c>
      <c r="B64" s="592"/>
      <c r="C64" s="592"/>
      <c r="D64" s="592"/>
      <c r="E64" s="592"/>
      <c r="F64" s="592"/>
      <c r="G64" s="592"/>
      <c r="H64" s="592"/>
      <c r="I64" s="592"/>
      <c r="J64" s="592"/>
      <c r="K64" s="592"/>
      <c r="L64" s="592"/>
      <c r="M64" s="592"/>
      <c r="N64" s="592"/>
      <c r="O64" s="592"/>
      <c r="P64" s="592"/>
      <c r="Q64" s="592"/>
      <c r="R64" s="592"/>
      <c r="S64" s="593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  <c r="AF64" s="592"/>
      <c r="AG64" s="592"/>
      <c r="AH64" s="592"/>
      <c r="AI64" s="592"/>
      <c r="AJ64" s="592"/>
      <c r="AK64" s="593"/>
      <c r="AL64" s="592"/>
      <c r="AM64" s="592"/>
      <c r="AN64" s="592"/>
      <c r="AO64" s="592"/>
      <c r="AP64" s="592"/>
      <c r="AQ64" s="592"/>
      <c r="AR64" s="592"/>
      <c r="AS64" s="592"/>
      <c r="AT64" s="592"/>
      <c r="AU64" s="592"/>
      <c r="AV64" s="592"/>
      <c r="AW64" s="592"/>
      <c r="AX64" s="592"/>
      <c r="AY64" s="592"/>
      <c r="AZ64" s="592"/>
      <c r="BA64" s="592"/>
      <c r="BB64" s="592"/>
      <c r="BC64" s="593"/>
      <c r="BD64" s="592"/>
      <c r="BE64" s="592"/>
      <c r="BF64" s="592"/>
      <c r="BG64" s="592"/>
      <c r="BH64" s="592"/>
      <c r="BI64" s="592"/>
      <c r="BJ64" s="592"/>
      <c r="BK64" s="592"/>
      <c r="BL64" s="592"/>
      <c r="BM64" s="592"/>
      <c r="BN64" s="592"/>
      <c r="BO64" s="592"/>
      <c r="BP64" s="592"/>
      <c r="BQ64" s="592"/>
      <c r="BR64" s="592"/>
      <c r="BS64" s="592"/>
      <c r="BT64" s="592"/>
      <c r="BU64" s="593"/>
      <c r="BV64" s="592"/>
      <c r="BW64" s="592"/>
      <c r="BX64" s="592"/>
      <c r="BY64" s="592"/>
      <c r="BZ64" s="594" t="str">
        <f t="shared" si="123"/>
        <v/>
      </c>
      <c r="CA64" s="594" t="str">
        <f t="shared" si="124"/>
        <v/>
      </c>
      <c r="CB64" s="594" t="str">
        <f t="shared" si="125"/>
        <v/>
      </c>
      <c r="CC64" s="594" t="str">
        <f t="shared" si="126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5"/>
      <c r="DM64" s="203"/>
      <c r="DN64" s="203"/>
      <c r="DO64" s="203"/>
      <c r="DP64" s="596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7" t="s">
        <v>168</v>
      </c>
      <c r="B65" s="598"/>
      <c r="C65" s="598"/>
      <c r="D65" s="598"/>
      <c r="E65" s="598"/>
      <c r="F65" s="598"/>
      <c r="G65" s="598"/>
      <c r="H65" s="598"/>
      <c r="I65" s="598"/>
      <c r="J65" s="598"/>
      <c r="K65" s="598"/>
      <c r="L65" s="598"/>
      <c r="M65" s="598"/>
      <c r="N65" s="598"/>
      <c r="O65" s="598"/>
      <c r="P65" s="598"/>
      <c r="Q65" s="598"/>
      <c r="R65" s="598"/>
      <c r="S65" s="593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  <c r="AF65" s="598"/>
      <c r="AG65" s="598"/>
      <c r="AH65" s="598"/>
      <c r="AI65" s="598"/>
      <c r="AJ65" s="598"/>
      <c r="AK65" s="593"/>
      <c r="AL65" s="598"/>
      <c r="AM65" s="598"/>
      <c r="AN65" s="598"/>
      <c r="AO65" s="598"/>
      <c r="AP65" s="598"/>
      <c r="AQ65" s="598"/>
      <c r="AR65" s="598"/>
      <c r="AS65" s="598"/>
      <c r="AT65" s="598"/>
      <c r="AU65" s="598"/>
      <c r="AV65" s="598"/>
      <c r="AW65" s="598"/>
      <c r="AX65" s="598"/>
      <c r="AY65" s="598"/>
      <c r="AZ65" s="598"/>
      <c r="BA65" s="598"/>
      <c r="BB65" s="598"/>
      <c r="BC65" s="593"/>
      <c r="BD65" s="598"/>
      <c r="BE65" s="598"/>
      <c r="BF65" s="598"/>
      <c r="BG65" s="598"/>
      <c r="BH65" s="598"/>
      <c r="BI65" s="598"/>
      <c r="BJ65" s="598"/>
      <c r="BK65" s="598"/>
      <c r="BL65" s="598"/>
      <c r="BM65" s="598"/>
      <c r="BN65" s="598"/>
      <c r="BO65" s="598"/>
      <c r="BP65" s="598"/>
      <c r="BQ65" s="598"/>
      <c r="BR65" s="598"/>
      <c r="BS65" s="598"/>
      <c r="BT65" s="598"/>
      <c r="BU65" s="593"/>
      <c r="BV65" s="598"/>
      <c r="BW65" s="598"/>
      <c r="BX65" s="598"/>
      <c r="BY65" s="598"/>
      <c r="BZ65" s="594" t="str">
        <f t="shared" si="123"/>
        <v/>
      </c>
      <c r="CA65" s="594" t="str">
        <f t="shared" si="124"/>
        <v/>
      </c>
      <c r="CB65" s="594" t="str">
        <f t="shared" si="125"/>
        <v/>
      </c>
      <c r="CC65" s="594" t="str">
        <f t="shared" si="126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5"/>
      <c r="DM65" s="203"/>
      <c r="DN65" s="203"/>
      <c r="DO65" s="203"/>
      <c r="DP65" s="596"/>
      <c r="DQ65" s="203"/>
      <c r="DR65" s="489" t="s">
        <v>169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9" t="s">
        <v>170</v>
      </c>
      <c r="B66" s="600">
        <f>WB!T36</f>
        <v>0</v>
      </c>
      <c r="C66" s="600">
        <f>WB!U36</f>
        <v>0</v>
      </c>
      <c r="D66" s="600">
        <f>WB!V36</f>
        <v>0</v>
      </c>
      <c r="E66" s="600">
        <f>WB!W36</f>
        <v>0</v>
      </c>
      <c r="F66" s="600">
        <f>WB!X36</f>
        <v>0</v>
      </c>
      <c r="G66" s="600">
        <f>WB!Y36</f>
        <v>0</v>
      </c>
      <c r="H66" s="600">
        <f>WB!Z36</f>
        <v>0</v>
      </c>
      <c r="I66" s="600">
        <f>WB!AA36</f>
        <v>0</v>
      </c>
      <c r="J66" s="600">
        <f>WB!AB36</f>
        <v>0</v>
      </c>
      <c r="K66" s="600">
        <f>WB!AC36</f>
        <v>0</v>
      </c>
      <c r="L66" s="600">
        <f>WB!AD36</f>
        <v>0</v>
      </c>
      <c r="M66" s="600">
        <f>WB!AE36</f>
        <v>0</v>
      </c>
      <c r="N66" s="600">
        <f>WB!AF36</f>
        <v>0</v>
      </c>
      <c r="O66" s="600">
        <f>WB!AG36</f>
        <v>0</v>
      </c>
      <c r="P66" s="600">
        <f>WB!AH36</f>
        <v>0</v>
      </c>
      <c r="Q66" s="600">
        <f>WB!AI36</f>
        <v>0</v>
      </c>
      <c r="R66" s="600">
        <f>WB!AJ36</f>
        <v>0</v>
      </c>
      <c r="S66" s="601"/>
      <c r="T66" s="600">
        <f>WB!AK44</f>
        <v>0</v>
      </c>
      <c r="U66" s="600">
        <f>WB!AL44</f>
        <v>0</v>
      </c>
      <c r="V66" s="600">
        <f>WB!AM44</f>
        <v>0</v>
      </c>
      <c r="W66" s="600">
        <f>WB!AN44</f>
        <v>0</v>
      </c>
      <c r="X66" s="600">
        <f>WB!AO44</f>
        <v>0</v>
      </c>
      <c r="Y66" s="600">
        <f>WB!AP44</f>
        <v>0</v>
      </c>
      <c r="Z66" s="600">
        <f>WB!AQ44</f>
        <v>0</v>
      </c>
      <c r="AA66" s="600">
        <f>WB!AR44</f>
        <v>0</v>
      </c>
      <c r="AB66" s="600">
        <f>WB!AS44</f>
        <v>0</v>
      </c>
      <c r="AC66" s="600">
        <f>WB!AT44</f>
        <v>0</v>
      </c>
      <c r="AD66" s="600">
        <f>WB!AU44</f>
        <v>0</v>
      </c>
      <c r="AE66" s="600">
        <f>WB!AV44</f>
        <v>0</v>
      </c>
      <c r="AF66" s="600">
        <f>WB!AW44</f>
        <v>0</v>
      </c>
      <c r="AG66" s="600">
        <f>WB!AX44</f>
        <v>0</v>
      </c>
      <c r="AH66" s="600">
        <f>WB!AY44</f>
        <v>0</v>
      </c>
      <c r="AI66" s="600">
        <f>WB!AZ44</f>
        <v>0</v>
      </c>
      <c r="AJ66" s="600">
        <f>WB!BA44</f>
        <v>0</v>
      </c>
      <c r="AK66" s="601"/>
      <c r="AL66" s="600">
        <f>WB!BB52</f>
        <v>0</v>
      </c>
      <c r="AM66" s="600">
        <f>WB!BC52</f>
        <v>0</v>
      </c>
      <c r="AN66" s="600">
        <f>WB!BD50</f>
        <v>0</v>
      </c>
      <c r="AO66" s="600">
        <f>WB!BE50</f>
        <v>0</v>
      </c>
      <c r="AP66" s="600">
        <f>WB!BF50</f>
        <v>0</v>
      </c>
      <c r="AQ66" s="600">
        <f>WB!BG50</f>
        <v>0</v>
      </c>
      <c r="AR66" s="600">
        <f>WB!BH50</f>
        <v>0</v>
      </c>
      <c r="AS66" s="600">
        <f>WB!BI50</f>
        <v>0</v>
      </c>
      <c r="AT66" s="600">
        <f>WB!BJ50</f>
        <v>0</v>
      </c>
      <c r="AU66" s="600">
        <f>WB!BK50</f>
        <v>0</v>
      </c>
      <c r="AV66" s="600">
        <f>WB!BL50</f>
        <v>0</v>
      </c>
      <c r="AW66" s="600">
        <f>WB!BM50</f>
        <v>0</v>
      </c>
      <c r="AX66" s="600">
        <f>WB!BN50</f>
        <v>0</v>
      </c>
      <c r="AY66" s="600">
        <f>WB!BO50</f>
        <v>0</v>
      </c>
      <c r="AZ66" s="600">
        <f>WB!BP50</f>
        <v>0</v>
      </c>
      <c r="BA66" s="600">
        <f>WB!BQ50</f>
        <v>0</v>
      </c>
      <c r="BB66" s="600">
        <f>WB!BR50</f>
        <v>0</v>
      </c>
      <c r="BC66" s="601"/>
      <c r="BD66" s="600">
        <f>WB!BS60</f>
        <v>0</v>
      </c>
      <c r="BE66" s="600">
        <f>WB!BT60</f>
        <v>0</v>
      </c>
      <c r="BF66" s="600">
        <f>WB!BU60</f>
        <v>0</v>
      </c>
      <c r="BG66" s="600">
        <f>WB!BV60</f>
        <v>0</v>
      </c>
      <c r="BH66" s="600">
        <f>WB!BW60</f>
        <v>0</v>
      </c>
      <c r="BI66" s="600">
        <f>WB!BX60</f>
        <v>0</v>
      </c>
      <c r="BJ66" s="600">
        <f>WB!BY60</f>
        <v>0</v>
      </c>
      <c r="BK66" s="600">
        <f>WB!BZ60</f>
        <v>0</v>
      </c>
      <c r="BL66" s="600">
        <f>WB!CA60</f>
        <v>0</v>
      </c>
      <c r="BM66" s="600">
        <f>WB!CB60</f>
        <v>0</v>
      </c>
      <c r="BN66" s="600">
        <f>WB!CC60</f>
        <v>0</v>
      </c>
      <c r="BO66" s="600">
        <f>WB!CD60</f>
        <v>0</v>
      </c>
      <c r="BP66" s="600">
        <f>WB!CE60</f>
        <v>0</v>
      </c>
      <c r="BQ66" s="600">
        <f>WB!CF60</f>
        <v>0</v>
      </c>
      <c r="BR66" s="600">
        <f>WB!CG60</f>
        <v>0</v>
      </c>
      <c r="BS66" s="600">
        <f>WB!CH60</f>
        <v>0</v>
      </c>
      <c r="BT66" s="600">
        <f>WB!CI60</f>
        <v>0</v>
      </c>
      <c r="BU66" s="601"/>
      <c r="BV66" s="600">
        <f>WB!CK36</f>
        <v>0</v>
      </c>
      <c r="BW66" s="600">
        <f>WB!CK44</f>
        <v>0</v>
      </c>
      <c r="BX66" s="600">
        <f>WB!CK52</f>
        <v>0</v>
      </c>
      <c r="BY66" s="600">
        <f>WB!CK60</f>
        <v>0</v>
      </c>
      <c r="BZ66" s="602">
        <f t="shared" si="123"/>
        <v>0</v>
      </c>
      <c r="CA66" s="602">
        <f t="shared" si="124"/>
        <v>0</v>
      </c>
      <c r="CB66" s="602">
        <f t="shared" si="125"/>
        <v>0</v>
      </c>
      <c r="CC66" s="602">
        <f t="shared" si="126"/>
        <v>0</v>
      </c>
      <c r="CD66" s="1348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3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6"/>
      <c r="DQ66" s="203"/>
      <c r="DR66" s="604"/>
      <c r="DS66" s="605"/>
      <c r="DT66" s="605" t="s">
        <v>60</v>
      </c>
      <c r="DU66" s="269" t="s">
        <v>61</v>
      </c>
      <c r="DV66" s="269" t="s">
        <v>62</v>
      </c>
      <c r="DW66" s="269" t="s">
        <v>171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6" t="s">
        <v>172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7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7"/>
      <c r="BV67" s="227"/>
      <c r="BW67" s="227"/>
      <c r="BX67" s="227"/>
      <c r="BY67" s="227"/>
      <c r="BZ67" s="602" t="str">
        <f t="shared" si="123"/>
        <v/>
      </c>
      <c r="CA67" s="602" t="str">
        <f t="shared" si="124"/>
        <v/>
      </c>
      <c r="CB67" s="602" t="str">
        <f t="shared" si="125"/>
        <v/>
      </c>
      <c r="CC67" s="602" t="str">
        <f t="shared" si="126"/>
        <v/>
      </c>
      <c r="CD67" s="1348" t="str">
        <f t="shared" si="184"/>
        <v/>
      </c>
      <c r="CE67" s="1349" t="str">
        <f t="shared" si="185"/>
        <v/>
      </c>
      <c r="CF67" s="1350" t="str">
        <f t="shared" si="186"/>
        <v/>
      </c>
      <c r="CG67" s="1350" t="str">
        <f t="shared" si="187"/>
        <v/>
      </c>
      <c r="CH67" s="1350" t="str">
        <f t="shared" si="188"/>
        <v/>
      </c>
      <c r="CI67" s="1350" t="str">
        <f t="shared" si="189"/>
        <v/>
      </c>
      <c r="CJ67" s="1350" t="str">
        <f t="shared" si="190"/>
        <v/>
      </c>
      <c r="CK67" s="1351" t="str">
        <f t="shared" si="191"/>
        <v/>
      </c>
      <c r="CL67" s="1351" t="str">
        <f t="shared" si="192"/>
        <v/>
      </c>
      <c r="CM67" s="1351" t="str">
        <f t="shared" si="193"/>
        <v/>
      </c>
      <c r="CN67" s="1350" t="str">
        <f t="shared" si="194"/>
        <v/>
      </c>
      <c r="CO67" s="1350" t="str">
        <f t="shared" si="195"/>
        <v/>
      </c>
      <c r="CP67" s="1350" t="str">
        <f t="shared" si="196"/>
        <v/>
      </c>
      <c r="CQ67" s="1350" t="str">
        <f t="shared" si="197"/>
        <v/>
      </c>
      <c r="CR67" s="1350" t="str">
        <f t="shared" si="198"/>
        <v/>
      </c>
      <c r="CS67" s="1349" t="str">
        <f t="shared" si="199"/>
        <v/>
      </c>
      <c r="CT67" s="1352" t="str">
        <f t="shared" si="200"/>
        <v/>
      </c>
      <c r="CU67" s="553" t="str">
        <f t="shared" si="201"/>
        <v/>
      </c>
      <c r="CV67" s="554" t="str">
        <f t="shared" si="202"/>
        <v/>
      </c>
      <c r="CW67" s="555" t="str">
        <f t="shared" si="203"/>
        <v/>
      </c>
      <c r="CX67" s="555" t="str">
        <f t="shared" si="204"/>
        <v/>
      </c>
      <c r="CY67" s="555" t="str">
        <f t="shared" si="205"/>
        <v/>
      </c>
      <c r="CZ67" s="555" t="str">
        <f t="shared" si="206"/>
        <v/>
      </c>
      <c r="DA67" s="555" t="str">
        <f t="shared" si="207"/>
        <v/>
      </c>
      <c r="DB67" s="556" t="str">
        <f t="shared" si="208"/>
        <v/>
      </c>
      <c r="DC67" s="556" t="str">
        <f t="shared" si="209"/>
        <v/>
      </c>
      <c r="DD67" s="556" t="str">
        <f t="shared" si="210"/>
        <v/>
      </c>
      <c r="DE67" s="555" t="str">
        <f t="shared" si="211"/>
        <v/>
      </c>
      <c r="DF67" s="555" t="str">
        <f t="shared" si="212"/>
        <v/>
      </c>
      <c r="DG67" s="555" t="str">
        <f t="shared" si="213"/>
        <v/>
      </c>
      <c r="DH67" s="555" t="str">
        <f t="shared" si="214"/>
        <v/>
      </c>
      <c r="DI67" s="555" t="str">
        <f t="shared" si="215"/>
        <v/>
      </c>
      <c r="DJ67" s="554" t="str">
        <f t="shared" si="216"/>
        <v/>
      </c>
      <c r="DK67" s="553" t="str">
        <f t="shared" si="217"/>
        <v/>
      </c>
      <c r="DL67" s="603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6"/>
      <c r="DQ67" s="203"/>
      <c r="DR67" s="604" t="s">
        <v>173</v>
      </c>
      <c r="DS67" s="605"/>
      <c r="DT67" s="608">
        <f>BV$45</f>
        <v>0.1</v>
      </c>
      <c r="DU67" s="608">
        <f>BW$45</f>
        <v>0.5</v>
      </c>
      <c r="DV67" s="608">
        <f>BX$45</f>
        <v>0.3</v>
      </c>
      <c r="DW67" s="608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9" t="s">
        <v>174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3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3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3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3"/>
      <c r="BV68" s="277"/>
      <c r="BW68" s="277"/>
      <c r="BX68" s="277"/>
      <c r="BY68" s="277"/>
      <c r="BZ68" s="602" t="str">
        <f t="shared" si="123"/>
        <v/>
      </c>
      <c r="CA68" s="602" t="str">
        <f t="shared" si="124"/>
        <v/>
      </c>
      <c r="CB68" s="602" t="str">
        <f t="shared" si="125"/>
        <v/>
      </c>
      <c r="CC68" s="602" t="str">
        <f t="shared" si="126"/>
        <v/>
      </c>
      <c r="CD68" s="1348" t="str">
        <f t="shared" si="184"/>
        <v/>
      </c>
      <c r="CE68" s="1349" t="str">
        <f t="shared" si="185"/>
        <v/>
      </c>
      <c r="CF68" s="1350" t="str">
        <f t="shared" si="186"/>
        <v/>
      </c>
      <c r="CG68" s="1350" t="str">
        <f t="shared" si="187"/>
        <v/>
      </c>
      <c r="CH68" s="1350" t="str">
        <f t="shared" si="188"/>
        <v/>
      </c>
      <c r="CI68" s="1350" t="str">
        <f t="shared" si="189"/>
        <v/>
      </c>
      <c r="CJ68" s="1350" t="str">
        <f t="shared" si="190"/>
        <v/>
      </c>
      <c r="CK68" s="1351" t="str">
        <f t="shared" si="191"/>
        <v/>
      </c>
      <c r="CL68" s="1351" t="str">
        <f t="shared" si="192"/>
        <v/>
      </c>
      <c r="CM68" s="1351" t="str">
        <f t="shared" si="193"/>
        <v/>
      </c>
      <c r="CN68" s="1350" t="str">
        <f t="shared" si="194"/>
        <v/>
      </c>
      <c r="CO68" s="1350" t="str">
        <f t="shared" si="195"/>
        <v/>
      </c>
      <c r="CP68" s="1350" t="str">
        <f t="shared" si="196"/>
        <v/>
      </c>
      <c r="CQ68" s="1350" t="str">
        <f t="shared" si="197"/>
        <v/>
      </c>
      <c r="CR68" s="1350" t="str">
        <f t="shared" si="198"/>
        <v/>
      </c>
      <c r="CS68" s="1349" t="str">
        <f t="shared" si="199"/>
        <v/>
      </c>
      <c r="CT68" s="1352" t="str">
        <f t="shared" si="200"/>
        <v/>
      </c>
      <c r="CU68" s="553" t="str">
        <f t="shared" si="201"/>
        <v/>
      </c>
      <c r="CV68" s="554" t="str">
        <f t="shared" si="202"/>
        <v/>
      </c>
      <c r="CW68" s="555" t="str">
        <f t="shared" si="203"/>
        <v/>
      </c>
      <c r="CX68" s="555" t="str">
        <f t="shared" si="204"/>
        <v/>
      </c>
      <c r="CY68" s="555" t="str">
        <f t="shared" si="205"/>
        <v/>
      </c>
      <c r="CZ68" s="555" t="str">
        <f t="shared" si="206"/>
        <v/>
      </c>
      <c r="DA68" s="555" t="str">
        <f t="shared" si="207"/>
        <v/>
      </c>
      <c r="DB68" s="556" t="str">
        <f t="shared" si="208"/>
        <v/>
      </c>
      <c r="DC68" s="556" t="str">
        <f t="shared" si="209"/>
        <v/>
      </c>
      <c r="DD68" s="556" t="str">
        <f t="shared" si="210"/>
        <v/>
      </c>
      <c r="DE68" s="555" t="str">
        <f t="shared" si="211"/>
        <v/>
      </c>
      <c r="DF68" s="555" t="str">
        <f t="shared" si="212"/>
        <v/>
      </c>
      <c r="DG68" s="555" t="str">
        <f t="shared" si="213"/>
        <v/>
      </c>
      <c r="DH68" s="555" t="str">
        <f t="shared" si="214"/>
        <v/>
      </c>
      <c r="DI68" s="555" t="str">
        <f t="shared" si="215"/>
        <v/>
      </c>
      <c r="DJ68" s="554" t="str">
        <f t="shared" si="216"/>
        <v/>
      </c>
      <c r="DK68" s="553" t="str">
        <f t="shared" si="217"/>
        <v/>
      </c>
      <c r="DL68" s="603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6"/>
      <c r="DQ68" s="203"/>
      <c r="DR68" s="604" t="s">
        <v>175</v>
      </c>
      <c r="DS68" s="605" t="s">
        <v>176</v>
      </c>
      <c r="DT68" s="610"/>
      <c r="DU68" s="610"/>
      <c r="DV68" s="610">
        <f>BX74</f>
        <v>0</v>
      </c>
      <c r="DW68" s="610">
        <f>BY74</f>
        <v>0</v>
      </c>
      <c r="DX68" s="204" t="s">
        <v>177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9" t="s">
        <v>178</v>
      </c>
      <c r="B69" s="611" t="str">
        <f t="shared" ref="B69:R69" si="222">IF(B68="","",B66*B67*B68)</f>
        <v/>
      </c>
      <c r="C69" s="611" t="str">
        <f t="shared" si="222"/>
        <v/>
      </c>
      <c r="D69" s="611" t="str">
        <f t="shared" si="222"/>
        <v/>
      </c>
      <c r="E69" s="611" t="str">
        <f t="shared" si="222"/>
        <v/>
      </c>
      <c r="F69" s="611" t="str">
        <f t="shared" si="222"/>
        <v/>
      </c>
      <c r="G69" s="611" t="str">
        <f t="shared" si="222"/>
        <v/>
      </c>
      <c r="H69" s="611" t="str">
        <f t="shared" si="222"/>
        <v/>
      </c>
      <c r="I69" s="611" t="str">
        <f t="shared" si="222"/>
        <v/>
      </c>
      <c r="J69" s="611" t="str">
        <f t="shared" si="222"/>
        <v/>
      </c>
      <c r="K69" s="611" t="str">
        <f t="shared" si="222"/>
        <v/>
      </c>
      <c r="L69" s="611" t="str">
        <f t="shared" si="222"/>
        <v/>
      </c>
      <c r="M69" s="611" t="str">
        <f t="shared" si="222"/>
        <v/>
      </c>
      <c r="N69" s="611" t="str">
        <f t="shared" si="222"/>
        <v/>
      </c>
      <c r="O69" s="611" t="str">
        <f t="shared" si="222"/>
        <v/>
      </c>
      <c r="P69" s="611" t="str">
        <f t="shared" si="222"/>
        <v/>
      </c>
      <c r="Q69" s="611" t="str">
        <f t="shared" si="222"/>
        <v/>
      </c>
      <c r="R69" s="611" t="str">
        <f t="shared" si="222"/>
        <v/>
      </c>
      <c r="S69" s="593"/>
      <c r="T69" s="611" t="str">
        <f t="shared" ref="T69:AJ69" si="223">IF(T68="","",T66*T67*T68)</f>
        <v/>
      </c>
      <c r="U69" s="611" t="str">
        <f t="shared" si="223"/>
        <v/>
      </c>
      <c r="V69" s="611" t="str">
        <f t="shared" si="223"/>
        <v/>
      </c>
      <c r="W69" s="611" t="str">
        <f t="shared" si="223"/>
        <v/>
      </c>
      <c r="X69" s="611" t="str">
        <f t="shared" si="223"/>
        <v/>
      </c>
      <c r="Y69" s="611" t="str">
        <f t="shared" si="223"/>
        <v/>
      </c>
      <c r="Z69" s="611" t="str">
        <f t="shared" si="223"/>
        <v/>
      </c>
      <c r="AA69" s="611" t="str">
        <f t="shared" si="223"/>
        <v/>
      </c>
      <c r="AB69" s="611" t="str">
        <f t="shared" si="223"/>
        <v/>
      </c>
      <c r="AC69" s="611" t="str">
        <f t="shared" si="223"/>
        <v/>
      </c>
      <c r="AD69" s="611" t="str">
        <f t="shared" si="223"/>
        <v/>
      </c>
      <c r="AE69" s="611" t="str">
        <f t="shared" si="223"/>
        <v/>
      </c>
      <c r="AF69" s="611" t="str">
        <f t="shared" si="223"/>
        <v/>
      </c>
      <c r="AG69" s="611" t="str">
        <f t="shared" si="223"/>
        <v/>
      </c>
      <c r="AH69" s="611" t="str">
        <f t="shared" si="223"/>
        <v/>
      </c>
      <c r="AI69" s="611" t="str">
        <f t="shared" si="223"/>
        <v/>
      </c>
      <c r="AJ69" s="611" t="str">
        <f t="shared" si="223"/>
        <v/>
      </c>
      <c r="AK69" s="593"/>
      <c r="AL69" s="611" t="str">
        <f t="shared" ref="AL69:BB69" si="224">IF(AL68="","",AL66*AL67*AL68)</f>
        <v/>
      </c>
      <c r="AM69" s="611" t="str">
        <f t="shared" si="224"/>
        <v/>
      </c>
      <c r="AN69" s="611" t="str">
        <f t="shared" si="224"/>
        <v/>
      </c>
      <c r="AO69" s="611" t="str">
        <f t="shared" si="224"/>
        <v/>
      </c>
      <c r="AP69" s="611" t="str">
        <f t="shared" si="224"/>
        <v/>
      </c>
      <c r="AQ69" s="611" t="str">
        <f t="shared" si="224"/>
        <v/>
      </c>
      <c r="AR69" s="611" t="str">
        <f t="shared" si="224"/>
        <v/>
      </c>
      <c r="AS69" s="611" t="str">
        <f t="shared" si="224"/>
        <v/>
      </c>
      <c r="AT69" s="611" t="str">
        <f t="shared" si="224"/>
        <v/>
      </c>
      <c r="AU69" s="611" t="str">
        <f t="shared" si="224"/>
        <v/>
      </c>
      <c r="AV69" s="611" t="str">
        <f t="shared" si="224"/>
        <v/>
      </c>
      <c r="AW69" s="611" t="str">
        <f t="shared" si="224"/>
        <v/>
      </c>
      <c r="AX69" s="611" t="str">
        <f t="shared" si="224"/>
        <v/>
      </c>
      <c r="AY69" s="611" t="str">
        <f t="shared" si="224"/>
        <v/>
      </c>
      <c r="AZ69" s="611" t="str">
        <f t="shared" si="224"/>
        <v/>
      </c>
      <c r="BA69" s="611" t="str">
        <f t="shared" si="224"/>
        <v/>
      </c>
      <c r="BB69" s="611" t="str">
        <f t="shared" si="224"/>
        <v/>
      </c>
      <c r="BC69" s="593"/>
      <c r="BD69" s="611" t="str">
        <f t="shared" ref="BD69:BT69" si="225">IF(BD68="","",BD66*BD67*BD68)</f>
        <v/>
      </c>
      <c r="BE69" s="611" t="str">
        <f t="shared" si="225"/>
        <v/>
      </c>
      <c r="BF69" s="611" t="str">
        <f t="shared" si="225"/>
        <v/>
      </c>
      <c r="BG69" s="611" t="str">
        <f t="shared" si="225"/>
        <v/>
      </c>
      <c r="BH69" s="611" t="str">
        <f t="shared" si="225"/>
        <v/>
      </c>
      <c r="BI69" s="611" t="str">
        <f t="shared" si="225"/>
        <v/>
      </c>
      <c r="BJ69" s="611" t="str">
        <f t="shared" si="225"/>
        <v/>
      </c>
      <c r="BK69" s="611" t="str">
        <f t="shared" si="225"/>
        <v/>
      </c>
      <c r="BL69" s="611" t="str">
        <f t="shared" si="225"/>
        <v/>
      </c>
      <c r="BM69" s="611" t="str">
        <f t="shared" si="225"/>
        <v/>
      </c>
      <c r="BN69" s="611" t="str">
        <f t="shared" si="225"/>
        <v/>
      </c>
      <c r="BO69" s="611" t="str">
        <f t="shared" si="225"/>
        <v/>
      </c>
      <c r="BP69" s="611" t="str">
        <f t="shared" si="225"/>
        <v/>
      </c>
      <c r="BQ69" s="611" t="str">
        <f t="shared" si="225"/>
        <v/>
      </c>
      <c r="BR69" s="611" t="str">
        <f t="shared" si="225"/>
        <v/>
      </c>
      <c r="BS69" s="611" t="str">
        <f t="shared" si="225"/>
        <v/>
      </c>
      <c r="BT69" s="611" t="str">
        <f t="shared" si="225"/>
        <v/>
      </c>
      <c r="BU69" s="593"/>
      <c r="BV69" s="611" t="str">
        <f>IF(BV68="","",BV66*BV67*BV68)</f>
        <v/>
      </c>
      <c r="BW69" s="611" t="str">
        <f>IF(BW68="","",BW66*BW67*BW68)</f>
        <v/>
      </c>
      <c r="BX69" s="611" t="str">
        <f>IF(BX68="","",BX66*BX67*BX68)</f>
        <v/>
      </c>
      <c r="BY69" s="611" t="str">
        <f>IF(BY68="","",BY66*BY67*BY68)</f>
        <v/>
      </c>
      <c r="BZ69" s="602" t="str">
        <f t="shared" si="123"/>
        <v/>
      </c>
      <c r="CA69" s="602" t="str">
        <f t="shared" si="124"/>
        <v/>
      </c>
      <c r="CB69" s="602" t="str">
        <f t="shared" si="125"/>
        <v/>
      </c>
      <c r="CC69" s="602" t="str">
        <f t="shared" si="126"/>
        <v/>
      </c>
      <c r="CD69" s="1348" t="str">
        <f t="shared" si="184"/>
        <v/>
      </c>
      <c r="CE69" s="1349" t="str">
        <f t="shared" si="185"/>
        <v/>
      </c>
      <c r="CF69" s="1350" t="str">
        <f t="shared" si="186"/>
        <v/>
      </c>
      <c r="CG69" s="1350" t="str">
        <f t="shared" si="187"/>
        <v/>
      </c>
      <c r="CH69" s="1350" t="str">
        <f t="shared" si="188"/>
        <v/>
      </c>
      <c r="CI69" s="1350" t="str">
        <f t="shared" si="189"/>
        <v/>
      </c>
      <c r="CJ69" s="1350" t="str">
        <f t="shared" si="190"/>
        <v/>
      </c>
      <c r="CK69" s="1351" t="str">
        <f t="shared" si="191"/>
        <v/>
      </c>
      <c r="CL69" s="1351" t="str">
        <f t="shared" si="192"/>
        <v/>
      </c>
      <c r="CM69" s="1351" t="str">
        <f t="shared" si="193"/>
        <v/>
      </c>
      <c r="CN69" s="1350" t="str">
        <f t="shared" si="194"/>
        <v/>
      </c>
      <c r="CO69" s="1350" t="str">
        <f t="shared" si="195"/>
        <v/>
      </c>
      <c r="CP69" s="1350" t="str">
        <f t="shared" si="196"/>
        <v/>
      </c>
      <c r="CQ69" s="1350" t="str">
        <f t="shared" si="197"/>
        <v/>
      </c>
      <c r="CR69" s="1350" t="str">
        <f t="shared" si="198"/>
        <v/>
      </c>
      <c r="CS69" s="1349" t="str">
        <f t="shared" si="199"/>
        <v/>
      </c>
      <c r="CT69" s="1352" t="str">
        <f t="shared" si="200"/>
        <v/>
      </c>
      <c r="CU69" s="553" t="str">
        <f t="shared" si="201"/>
        <v/>
      </c>
      <c r="CV69" s="554" t="str">
        <f t="shared" si="202"/>
        <v/>
      </c>
      <c r="CW69" s="555" t="str">
        <f t="shared" si="203"/>
        <v/>
      </c>
      <c r="CX69" s="555" t="str">
        <f t="shared" si="204"/>
        <v/>
      </c>
      <c r="CY69" s="555" t="str">
        <f t="shared" si="205"/>
        <v/>
      </c>
      <c r="CZ69" s="555" t="str">
        <f t="shared" si="206"/>
        <v/>
      </c>
      <c r="DA69" s="555" t="str">
        <f t="shared" si="207"/>
        <v/>
      </c>
      <c r="DB69" s="556" t="str">
        <f t="shared" si="208"/>
        <v/>
      </c>
      <c r="DC69" s="556" t="str">
        <f t="shared" si="209"/>
        <v/>
      </c>
      <c r="DD69" s="556" t="str">
        <f t="shared" si="210"/>
        <v/>
      </c>
      <c r="DE69" s="555" t="str">
        <f t="shared" si="211"/>
        <v/>
      </c>
      <c r="DF69" s="555" t="str">
        <f t="shared" si="212"/>
        <v/>
      </c>
      <c r="DG69" s="555" t="str">
        <f t="shared" si="213"/>
        <v/>
      </c>
      <c r="DH69" s="555" t="str">
        <f t="shared" si="214"/>
        <v/>
      </c>
      <c r="DI69" s="555" t="str">
        <f t="shared" si="215"/>
        <v/>
      </c>
      <c r="DJ69" s="554" t="str">
        <f t="shared" si="216"/>
        <v/>
      </c>
      <c r="DK69" s="553" t="str">
        <f t="shared" si="217"/>
        <v/>
      </c>
      <c r="DL69" s="603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6"/>
      <c r="DQ69" s="203"/>
      <c r="DR69" s="604"/>
      <c r="DS69" s="605" t="s">
        <v>179</v>
      </c>
      <c r="DT69" s="610"/>
      <c r="DU69" s="610"/>
      <c r="DV69" s="610">
        <f>BX82</f>
        <v>0</v>
      </c>
      <c r="DW69" s="610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9" t="s">
        <v>180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3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3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3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3"/>
      <c r="BV70" s="277"/>
      <c r="BW70" s="277"/>
      <c r="BX70" s="277"/>
      <c r="BY70" s="277"/>
      <c r="BZ70" s="602" t="str">
        <f t="shared" si="123"/>
        <v/>
      </c>
      <c r="CA70" s="602" t="str">
        <f t="shared" si="124"/>
        <v/>
      </c>
      <c r="CB70" s="602" t="str">
        <f t="shared" si="125"/>
        <v/>
      </c>
      <c r="CC70" s="602" t="str">
        <f t="shared" si="126"/>
        <v/>
      </c>
      <c r="CD70" s="1348" t="str">
        <f t="shared" si="184"/>
        <v/>
      </c>
      <c r="CE70" s="1349" t="str">
        <f t="shared" si="185"/>
        <v/>
      </c>
      <c r="CF70" s="1350" t="str">
        <f t="shared" si="186"/>
        <v/>
      </c>
      <c r="CG70" s="1350" t="str">
        <f t="shared" si="187"/>
        <v/>
      </c>
      <c r="CH70" s="1350" t="str">
        <f t="shared" si="188"/>
        <v/>
      </c>
      <c r="CI70" s="1350" t="str">
        <f t="shared" si="189"/>
        <v/>
      </c>
      <c r="CJ70" s="1350" t="str">
        <f t="shared" si="190"/>
        <v/>
      </c>
      <c r="CK70" s="1351" t="str">
        <f t="shared" si="191"/>
        <v/>
      </c>
      <c r="CL70" s="1351" t="str">
        <f t="shared" si="192"/>
        <v/>
      </c>
      <c r="CM70" s="1351" t="str">
        <f t="shared" si="193"/>
        <v/>
      </c>
      <c r="CN70" s="1350" t="str">
        <f t="shared" si="194"/>
        <v/>
      </c>
      <c r="CO70" s="1350" t="str">
        <f t="shared" si="195"/>
        <v/>
      </c>
      <c r="CP70" s="1350" t="str">
        <f t="shared" si="196"/>
        <v/>
      </c>
      <c r="CQ70" s="1350" t="str">
        <f t="shared" si="197"/>
        <v/>
      </c>
      <c r="CR70" s="1350" t="str">
        <f t="shared" si="198"/>
        <v/>
      </c>
      <c r="CS70" s="1349" t="str">
        <f t="shared" si="199"/>
        <v/>
      </c>
      <c r="CT70" s="1352" t="str">
        <f t="shared" si="200"/>
        <v/>
      </c>
      <c r="CU70" s="553" t="str">
        <f t="shared" si="201"/>
        <v/>
      </c>
      <c r="CV70" s="554" t="str">
        <f t="shared" si="202"/>
        <v/>
      </c>
      <c r="CW70" s="555" t="str">
        <f t="shared" si="203"/>
        <v/>
      </c>
      <c r="CX70" s="555" t="str">
        <f t="shared" si="204"/>
        <v/>
      </c>
      <c r="CY70" s="555" t="str">
        <f t="shared" si="205"/>
        <v/>
      </c>
      <c r="CZ70" s="555" t="str">
        <f t="shared" si="206"/>
        <v/>
      </c>
      <c r="DA70" s="555" t="str">
        <f t="shared" si="207"/>
        <v/>
      </c>
      <c r="DB70" s="556" t="str">
        <f t="shared" si="208"/>
        <v/>
      </c>
      <c r="DC70" s="556" t="str">
        <f t="shared" si="209"/>
        <v/>
      </c>
      <c r="DD70" s="556" t="str">
        <f t="shared" si="210"/>
        <v/>
      </c>
      <c r="DE70" s="555" t="str">
        <f t="shared" si="211"/>
        <v/>
      </c>
      <c r="DF70" s="555" t="str">
        <f t="shared" si="212"/>
        <v/>
      </c>
      <c r="DG70" s="555" t="str">
        <f t="shared" si="213"/>
        <v/>
      </c>
      <c r="DH70" s="555" t="str">
        <f t="shared" si="214"/>
        <v/>
      </c>
      <c r="DI70" s="555" t="str">
        <f t="shared" si="215"/>
        <v/>
      </c>
      <c r="DJ70" s="554" t="str">
        <f t="shared" si="216"/>
        <v/>
      </c>
      <c r="DK70" s="553" t="str">
        <f t="shared" si="217"/>
        <v/>
      </c>
      <c r="DL70" s="603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6"/>
      <c r="DQ70" s="203"/>
      <c r="DR70" s="604"/>
      <c r="DS70" s="605" t="s">
        <v>181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9" t="s">
        <v>182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3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3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3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3"/>
      <c r="BV71" s="277"/>
      <c r="BW71" s="277"/>
      <c r="BX71" s="277"/>
      <c r="BY71" s="277"/>
      <c r="BZ71" s="602" t="str">
        <f t="shared" si="123"/>
        <v/>
      </c>
      <c r="CA71" s="602" t="str">
        <f t="shared" si="124"/>
        <v/>
      </c>
      <c r="CB71" s="602" t="str">
        <f t="shared" si="125"/>
        <v/>
      </c>
      <c r="CC71" s="602" t="str">
        <f t="shared" si="126"/>
        <v/>
      </c>
      <c r="CD71" s="1348" t="str">
        <f t="shared" si="184"/>
        <v/>
      </c>
      <c r="CE71" s="1349" t="str">
        <f t="shared" si="185"/>
        <v/>
      </c>
      <c r="CF71" s="1350" t="str">
        <f t="shared" si="186"/>
        <v/>
      </c>
      <c r="CG71" s="1350" t="str">
        <f t="shared" si="187"/>
        <v/>
      </c>
      <c r="CH71" s="1350" t="str">
        <f t="shared" si="188"/>
        <v/>
      </c>
      <c r="CI71" s="1350" t="str">
        <f t="shared" si="189"/>
        <v/>
      </c>
      <c r="CJ71" s="1350" t="str">
        <f t="shared" si="190"/>
        <v/>
      </c>
      <c r="CK71" s="1351" t="str">
        <f t="shared" si="191"/>
        <v/>
      </c>
      <c r="CL71" s="1351" t="str">
        <f t="shared" si="192"/>
        <v/>
      </c>
      <c r="CM71" s="1351" t="str">
        <f t="shared" si="193"/>
        <v/>
      </c>
      <c r="CN71" s="1350" t="str">
        <f t="shared" si="194"/>
        <v/>
      </c>
      <c r="CO71" s="1350" t="str">
        <f t="shared" si="195"/>
        <v/>
      </c>
      <c r="CP71" s="1350" t="str">
        <f t="shared" si="196"/>
        <v/>
      </c>
      <c r="CQ71" s="1350" t="str">
        <f t="shared" si="197"/>
        <v/>
      </c>
      <c r="CR71" s="1350" t="str">
        <f t="shared" si="198"/>
        <v/>
      </c>
      <c r="CS71" s="1349" t="str">
        <f t="shared" si="199"/>
        <v/>
      </c>
      <c r="CT71" s="1352" t="str">
        <f t="shared" si="200"/>
        <v/>
      </c>
      <c r="CU71" s="553" t="str">
        <f t="shared" si="201"/>
        <v/>
      </c>
      <c r="CV71" s="554" t="str">
        <f t="shared" si="202"/>
        <v/>
      </c>
      <c r="CW71" s="555" t="str">
        <f t="shared" si="203"/>
        <v/>
      </c>
      <c r="CX71" s="555" t="str">
        <f t="shared" si="204"/>
        <v/>
      </c>
      <c r="CY71" s="555" t="str">
        <f t="shared" si="205"/>
        <v/>
      </c>
      <c r="CZ71" s="555" t="str">
        <f t="shared" si="206"/>
        <v/>
      </c>
      <c r="DA71" s="555" t="str">
        <f t="shared" si="207"/>
        <v/>
      </c>
      <c r="DB71" s="556" t="str">
        <f t="shared" si="208"/>
        <v/>
      </c>
      <c r="DC71" s="556" t="str">
        <f t="shared" si="209"/>
        <v/>
      </c>
      <c r="DD71" s="556" t="str">
        <f t="shared" si="210"/>
        <v/>
      </c>
      <c r="DE71" s="555" t="str">
        <f t="shared" si="211"/>
        <v/>
      </c>
      <c r="DF71" s="555" t="str">
        <f t="shared" si="212"/>
        <v/>
      </c>
      <c r="DG71" s="555" t="str">
        <f t="shared" si="213"/>
        <v/>
      </c>
      <c r="DH71" s="555" t="str">
        <f t="shared" si="214"/>
        <v/>
      </c>
      <c r="DI71" s="555" t="str">
        <f t="shared" si="215"/>
        <v/>
      </c>
      <c r="DJ71" s="554" t="str">
        <f t="shared" si="216"/>
        <v/>
      </c>
      <c r="DK71" s="553" t="str">
        <f t="shared" si="217"/>
        <v/>
      </c>
      <c r="DL71" s="603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6"/>
      <c r="DQ71" s="203"/>
      <c r="DR71" s="604"/>
      <c r="DS71" s="605" t="s">
        <v>183</v>
      </c>
      <c r="DT71" s="269"/>
      <c r="DU71" s="269"/>
      <c r="DV71" s="610">
        <f>BX109</f>
        <v>0</v>
      </c>
      <c r="DW71" s="610">
        <f>BY109</f>
        <v>0</v>
      </c>
      <c r="DX71" s="204"/>
      <c r="DY71" s="203"/>
    </row>
    <row r="72" spans="1:135" s="206" customFormat="1" ht="15.75" hidden="1" customHeight="1">
      <c r="A72" s="609" t="s">
        <v>184</v>
      </c>
      <c r="B72" s="612" t="str">
        <f t="shared" ref="B72:R72" si="226">IF(B70="","",B70*B71)</f>
        <v/>
      </c>
      <c r="C72" s="612" t="str">
        <f t="shared" si="226"/>
        <v/>
      </c>
      <c r="D72" s="612" t="str">
        <f t="shared" si="226"/>
        <v/>
      </c>
      <c r="E72" s="612" t="str">
        <f t="shared" si="226"/>
        <v/>
      </c>
      <c r="F72" s="612" t="str">
        <f t="shared" si="226"/>
        <v/>
      </c>
      <c r="G72" s="612" t="str">
        <f t="shared" si="226"/>
        <v/>
      </c>
      <c r="H72" s="612" t="str">
        <f t="shared" si="226"/>
        <v/>
      </c>
      <c r="I72" s="612" t="str">
        <f t="shared" si="226"/>
        <v/>
      </c>
      <c r="J72" s="612" t="str">
        <f t="shared" si="226"/>
        <v/>
      </c>
      <c r="K72" s="612" t="str">
        <f t="shared" si="226"/>
        <v/>
      </c>
      <c r="L72" s="612" t="str">
        <f t="shared" si="226"/>
        <v/>
      </c>
      <c r="M72" s="612" t="str">
        <f t="shared" si="226"/>
        <v/>
      </c>
      <c r="N72" s="612" t="str">
        <f t="shared" si="226"/>
        <v/>
      </c>
      <c r="O72" s="612" t="str">
        <f t="shared" si="226"/>
        <v/>
      </c>
      <c r="P72" s="612" t="str">
        <f t="shared" si="226"/>
        <v/>
      </c>
      <c r="Q72" s="612" t="str">
        <f t="shared" si="226"/>
        <v/>
      </c>
      <c r="R72" s="612" t="str">
        <f t="shared" si="226"/>
        <v/>
      </c>
      <c r="S72" s="613"/>
      <c r="T72" s="612" t="str">
        <f t="shared" ref="T72:AJ72" si="227">IF(T70="","",T70*T71)</f>
        <v/>
      </c>
      <c r="U72" s="612" t="str">
        <f t="shared" si="227"/>
        <v/>
      </c>
      <c r="V72" s="612" t="str">
        <f t="shared" si="227"/>
        <v/>
      </c>
      <c r="W72" s="612" t="str">
        <f t="shared" si="227"/>
        <v/>
      </c>
      <c r="X72" s="612" t="str">
        <f t="shared" si="227"/>
        <v/>
      </c>
      <c r="Y72" s="612" t="str">
        <f t="shared" si="227"/>
        <v/>
      </c>
      <c r="Z72" s="612" t="str">
        <f t="shared" si="227"/>
        <v/>
      </c>
      <c r="AA72" s="612" t="str">
        <f t="shared" si="227"/>
        <v/>
      </c>
      <c r="AB72" s="612" t="str">
        <f t="shared" si="227"/>
        <v/>
      </c>
      <c r="AC72" s="612" t="str">
        <f t="shared" si="227"/>
        <v/>
      </c>
      <c r="AD72" s="612" t="str">
        <f t="shared" si="227"/>
        <v/>
      </c>
      <c r="AE72" s="612" t="str">
        <f t="shared" si="227"/>
        <v/>
      </c>
      <c r="AF72" s="612" t="str">
        <f t="shared" si="227"/>
        <v/>
      </c>
      <c r="AG72" s="612" t="str">
        <f t="shared" si="227"/>
        <v/>
      </c>
      <c r="AH72" s="612" t="str">
        <f t="shared" si="227"/>
        <v/>
      </c>
      <c r="AI72" s="612" t="str">
        <f t="shared" si="227"/>
        <v/>
      </c>
      <c r="AJ72" s="612" t="str">
        <f t="shared" si="227"/>
        <v/>
      </c>
      <c r="AK72" s="613"/>
      <c r="AL72" s="612" t="str">
        <f t="shared" ref="AL72:BB72" si="228">IF(AL70="","",AL70*AL71)</f>
        <v/>
      </c>
      <c r="AM72" s="612" t="str">
        <f t="shared" si="228"/>
        <v/>
      </c>
      <c r="AN72" s="612" t="str">
        <f t="shared" si="228"/>
        <v/>
      </c>
      <c r="AO72" s="612" t="str">
        <f t="shared" si="228"/>
        <v/>
      </c>
      <c r="AP72" s="612" t="str">
        <f t="shared" si="228"/>
        <v/>
      </c>
      <c r="AQ72" s="612" t="str">
        <f t="shared" si="228"/>
        <v/>
      </c>
      <c r="AR72" s="612" t="str">
        <f t="shared" si="228"/>
        <v/>
      </c>
      <c r="AS72" s="612" t="str">
        <f t="shared" si="228"/>
        <v/>
      </c>
      <c r="AT72" s="612" t="str">
        <f t="shared" si="228"/>
        <v/>
      </c>
      <c r="AU72" s="612" t="str">
        <f t="shared" si="228"/>
        <v/>
      </c>
      <c r="AV72" s="612" t="str">
        <f t="shared" si="228"/>
        <v/>
      </c>
      <c r="AW72" s="612" t="str">
        <f t="shared" si="228"/>
        <v/>
      </c>
      <c r="AX72" s="612" t="str">
        <f t="shared" si="228"/>
        <v/>
      </c>
      <c r="AY72" s="612" t="str">
        <f t="shared" si="228"/>
        <v/>
      </c>
      <c r="AZ72" s="612" t="str">
        <f t="shared" si="228"/>
        <v/>
      </c>
      <c r="BA72" s="612" t="str">
        <f t="shared" si="228"/>
        <v/>
      </c>
      <c r="BB72" s="612" t="str">
        <f t="shared" si="228"/>
        <v/>
      </c>
      <c r="BC72" s="613"/>
      <c r="BD72" s="612" t="str">
        <f t="shared" ref="BD72:BT72" si="229">IF(BD70="","",BD70*BD71)</f>
        <v/>
      </c>
      <c r="BE72" s="612" t="str">
        <f t="shared" si="229"/>
        <v/>
      </c>
      <c r="BF72" s="612" t="str">
        <f t="shared" si="229"/>
        <v/>
      </c>
      <c r="BG72" s="612" t="str">
        <f t="shared" si="229"/>
        <v/>
      </c>
      <c r="BH72" s="612" t="str">
        <f t="shared" si="229"/>
        <v/>
      </c>
      <c r="BI72" s="612" t="str">
        <f t="shared" si="229"/>
        <v/>
      </c>
      <c r="BJ72" s="612" t="str">
        <f t="shared" si="229"/>
        <v/>
      </c>
      <c r="BK72" s="612" t="str">
        <f t="shared" si="229"/>
        <v/>
      </c>
      <c r="BL72" s="612" t="str">
        <f t="shared" si="229"/>
        <v/>
      </c>
      <c r="BM72" s="612" t="str">
        <f t="shared" si="229"/>
        <v/>
      </c>
      <c r="BN72" s="612" t="str">
        <f t="shared" si="229"/>
        <v/>
      </c>
      <c r="BO72" s="612" t="str">
        <f t="shared" si="229"/>
        <v/>
      </c>
      <c r="BP72" s="612" t="str">
        <f t="shared" si="229"/>
        <v/>
      </c>
      <c r="BQ72" s="612" t="str">
        <f t="shared" si="229"/>
        <v/>
      </c>
      <c r="BR72" s="612" t="str">
        <f t="shared" si="229"/>
        <v/>
      </c>
      <c r="BS72" s="612" t="str">
        <f t="shared" si="229"/>
        <v/>
      </c>
      <c r="BT72" s="612" t="str">
        <f t="shared" si="229"/>
        <v/>
      </c>
      <c r="BU72" s="613"/>
      <c r="BV72" s="612" t="str">
        <f>IF(BV70="","",BV70*BV71)</f>
        <v/>
      </c>
      <c r="BW72" s="612" t="str">
        <f>IF(BW70="","",BW70*BW71)</f>
        <v/>
      </c>
      <c r="BX72" s="612" t="str">
        <f>IF(BX70="","",BX70*BX71)</f>
        <v/>
      </c>
      <c r="BY72" s="612" t="str">
        <f>IF(BY70="","",BY70*BY71)</f>
        <v/>
      </c>
      <c r="BZ72" s="602" t="str">
        <f t="shared" si="123"/>
        <v/>
      </c>
      <c r="CA72" s="602" t="str">
        <f t="shared" si="124"/>
        <v/>
      </c>
      <c r="CB72" s="602" t="str">
        <f t="shared" si="125"/>
        <v/>
      </c>
      <c r="CC72" s="602" t="str">
        <f t="shared" si="126"/>
        <v/>
      </c>
      <c r="CD72" s="1348" t="str">
        <f t="shared" si="184"/>
        <v/>
      </c>
      <c r="CE72" s="1349" t="str">
        <f t="shared" si="185"/>
        <v/>
      </c>
      <c r="CF72" s="1350" t="str">
        <f t="shared" si="186"/>
        <v/>
      </c>
      <c r="CG72" s="1350" t="str">
        <f t="shared" si="187"/>
        <v/>
      </c>
      <c r="CH72" s="1350" t="str">
        <f t="shared" si="188"/>
        <v/>
      </c>
      <c r="CI72" s="1350" t="str">
        <f t="shared" si="189"/>
        <v/>
      </c>
      <c r="CJ72" s="1350" t="str">
        <f t="shared" si="190"/>
        <v/>
      </c>
      <c r="CK72" s="1351" t="str">
        <f t="shared" si="191"/>
        <v/>
      </c>
      <c r="CL72" s="1351" t="str">
        <f t="shared" si="192"/>
        <v/>
      </c>
      <c r="CM72" s="1351" t="str">
        <f t="shared" si="193"/>
        <v/>
      </c>
      <c r="CN72" s="1350" t="str">
        <f t="shared" si="194"/>
        <v/>
      </c>
      <c r="CO72" s="1350" t="str">
        <f t="shared" si="195"/>
        <v/>
      </c>
      <c r="CP72" s="1350" t="str">
        <f t="shared" si="196"/>
        <v/>
      </c>
      <c r="CQ72" s="1350" t="str">
        <f t="shared" si="197"/>
        <v/>
      </c>
      <c r="CR72" s="1350" t="str">
        <f t="shared" si="198"/>
        <v/>
      </c>
      <c r="CS72" s="1349" t="str">
        <f t="shared" si="199"/>
        <v/>
      </c>
      <c r="CT72" s="1352" t="str">
        <f t="shared" si="200"/>
        <v/>
      </c>
      <c r="CU72" s="553" t="str">
        <f t="shared" si="201"/>
        <v/>
      </c>
      <c r="CV72" s="554" t="str">
        <f t="shared" si="202"/>
        <v/>
      </c>
      <c r="CW72" s="555" t="str">
        <f t="shared" si="203"/>
        <v/>
      </c>
      <c r="CX72" s="555" t="str">
        <f t="shared" si="204"/>
        <v/>
      </c>
      <c r="CY72" s="555" t="str">
        <f t="shared" si="205"/>
        <v/>
      </c>
      <c r="CZ72" s="555" t="str">
        <f t="shared" si="206"/>
        <v/>
      </c>
      <c r="DA72" s="555" t="str">
        <f t="shared" si="207"/>
        <v/>
      </c>
      <c r="DB72" s="556" t="str">
        <f t="shared" si="208"/>
        <v/>
      </c>
      <c r="DC72" s="556" t="str">
        <f t="shared" si="209"/>
        <v/>
      </c>
      <c r="DD72" s="556" t="str">
        <f t="shared" si="210"/>
        <v/>
      </c>
      <c r="DE72" s="555" t="str">
        <f t="shared" si="211"/>
        <v/>
      </c>
      <c r="DF72" s="555" t="str">
        <f t="shared" si="212"/>
        <v/>
      </c>
      <c r="DG72" s="555" t="str">
        <f t="shared" si="213"/>
        <v/>
      </c>
      <c r="DH72" s="555" t="str">
        <f t="shared" si="214"/>
        <v/>
      </c>
      <c r="DI72" s="555" t="str">
        <f t="shared" si="215"/>
        <v/>
      </c>
      <c r="DJ72" s="554" t="str">
        <f t="shared" si="216"/>
        <v/>
      </c>
      <c r="DK72" s="553" t="str">
        <f t="shared" si="217"/>
        <v/>
      </c>
      <c r="DL72" s="603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6"/>
      <c r="DQ72" s="203"/>
      <c r="DR72" s="604"/>
      <c r="DS72" s="605" t="s">
        <v>185</v>
      </c>
      <c r="DT72" s="610"/>
      <c r="DU72" s="610"/>
      <c r="DV72" s="610">
        <f>BX128</f>
        <v>0</v>
      </c>
      <c r="DW72" s="610">
        <f>BY128</f>
        <v>0</v>
      </c>
      <c r="DX72" s="204"/>
      <c r="DY72" s="203"/>
    </row>
    <row r="73" spans="1:135" s="206" customFormat="1" ht="15.75" hidden="1" customHeight="1">
      <c r="A73" s="614" t="s">
        <v>186</v>
      </c>
      <c r="B73" s="615"/>
      <c r="C73" s="615"/>
      <c r="D73" s="615"/>
      <c r="E73" s="615"/>
      <c r="F73" s="615"/>
      <c r="G73" s="615"/>
      <c r="H73" s="615"/>
      <c r="I73" s="615"/>
      <c r="J73" s="615"/>
      <c r="K73" s="615"/>
      <c r="L73" s="615"/>
      <c r="M73" s="615"/>
      <c r="N73" s="615"/>
      <c r="O73" s="615"/>
      <c r="P73" s="615"/>
      <c r="Q73" s="615"/>
      <c r="R73" s="615"/>
      <c r="S73" s="616"/>
      <c r="T73" s="615"/>
      <c r="U73" s="615"/>
      <c r="V73" s="615"/>
      <c r="W73" s="615"/>
      <c r="X73" s="615"/>
      <c r="Y73" s="615"/>
      <c r="Z73" s="615"/>
      <c r="AA73" s="615"/>
      <c r="AB73" s="615"/>
      <c r="AC73" s="615"/>
      <c r="AD73" s="615"/>
      <c r="AE73" s="615"/>
      <c r="AF73" s="615"/>
      <c r="AG73" s="615"/>
      <c r="AH73" s="615"/>
      <c r="AI73" s="615"/>
      <c r="AJ73" s="615"/>
      <c r="AK73" s="616"/>
      <c r="AL73" s="615"/>
      <c r="AM73" s="615"/>
      <c r="AN73" s="615"/>
      <c r="AO73" s="615"/>
      <c r="AP73" s="615"/>
      <c r="AQ73" s="615"/>
      <c r="AR73" s="615"/>
      <c r="AS73" s="615"/>
      <c r="AT73" s="615"/>
      <c r="AU73" s="615"/>
      <c r="AV73" s="615"/>
      <c r="AW73" s="615"/>
      <c r="AX73" s="615"/>
      <c r="AY73" s="615"/>
      <c r="AZ73" s="615"/>
      <c r="BA73" s="615"/>
      <c r="BB73" s="615"/>
      <c r="BC73" s="616"/>
      <c r="BD73" s="615"/>
      <c r="BE73" s="615"/>
      <c r="BF73" s="615"/>
      <c r="BG73" s="615"/>
      <c r="BH73" s="615"/>
      <c r="BI73" s="615"/>
      <c r="BJ73" s="615"/>
      <c r="BK73" s="615"/>
      <c r="BL73" s="615"/>
      <c r="BM73" s="615"/>
      <c r="BN73" s="615"/>
      <c r="BO73" s="615"/>
      <c r="BP73" s="615"/>
      <c r="BQ73" s="615"/>
      <c r="BR73" s="615"/>
      <c r="BS73" s="615"/>
      <c r="BT73" s="615"/>
      <c r="BU73" s="616"/>
      <c r="BV73" s="615"/>
      <c r="BW73" s="615"/>
      <c r="BX73" s="615"/>
      <c r="BY73" s="615"/>
      <c r="BZ73" s="602" t="str">
        <f t="shared" si="123"/>
        <v/>
      </c>
      <c r="CA73" s="602" t="str">
        <f t="shared" si="124"/>
        <v/>
      </c>
      <c r="CB73" s="602" t="str">
        <f t="shared" si="125"/>
        <v/>
      </c>
      <c r="CC73" s="602" t="str">
        <f t="shared" si="126"/>
        <v/>
      </c>
      <c r="CD73" s="1348" t="str">
        <f t="shared" si="184"/>
        <v/>
      </c>
      <c r="CE73" s="1349" t="str">
        <f t="shared" si="185"/>
        <v/>
      </c>
      <c r="CF73" s="1350" t="str">
        <f t="shared" si="186"/>
        <v/>
      </c>
      <c r="CG73" s="1350" t="str">
        <f t="shared" si="187"/>
        <v/>
      </c>
      <c r="CH73" s="1350" t="str">
        <f t="shared" si="188"/>
        <v/>
      </c>
      <c r="CI73" s="1350" t="str">
        <f t="shared" si="189"/>
        <v/>
      </c>
      <c r="CJ73" s="1350" t="str">
        <f t="shared" si="190"/>
        <v/>
      </c>
      <c r="CK73" s="1351" t="str">
        <f t="shared" si="191"/>
        <v/>
      </c>
      <c r="CL73" s="1351" t="str">
        <f t="shared" si="192"/>
        <v/>
      </c>
      <c r="CM73" s="1351" t="str">
        <f t="shared" si="193"/>
        <v/>
      </c>
      <c r="CN73" s="1350" t="str">
        <f t="shared" si="194"/>
        <v/>
      </c>
      <c r="CO73" s="1350" t="str">
        <f t="shared" si="195"/>
        <v/>
      </c>
      <c r="CP73" s="1350" t="str">
        <f t="shared" si="196"/>
        <v/>
      </c>
      <c r="CQ73" s="1350" t="str">
        <f t="shared" si="197"/>
        <v/>
      </c>
      <c r="CR73" s="1350" t="str">
        <f t="shared" si="198"/>
        <v/>
      </c>
      <c r="CS73" s="1349" t="str">
        <f t="shared" si="199"/>
        <v/>
      </c>
      <c r="CT73" s="1352" t="str">
        <f t="shared" si="200"/>
        <v/>
      </c>
      <c r="CU73" s="553" t="str">
        <f t="shared" si="201"/>
        <v/>
      </c>
      <c r="CV73" s="554" t="str">
        <f t="shared" si="202"/>
        <v/>
      </c>
      <c r="CW73" s="555" t="str">
        <f t="shared" si="203"/>
        <v/>
      </c>
      <c r="CX73" s="555" t="str">
        <f t="shared" si="204"/>
        <v/>
      </c>
      <c r="CY73" s="555" t="str">
        <f t="shared" si="205"/>
        <v/>
      </c>
      <c r="CZ73" s="555" t="str">
        <f t="shared" si="206"/>
        <v/>
      </c>
      <c r="DA73" s="555" t="str">
        <f t="shared" si="207"/>
        <v/>
      </c>
      <c r="DB73" s="556" t="str">
        <f t="shared" si="208"/>
        <v/>
      </c>
      <c r="DC73" s="556" t="str">
        <f t="shared" si="209"/>
        <v/>
      </c>
      <c r="DD73" s="556" t="str">
        <f t="shared" si="210"/>
        <v/>
      </c>
      <c r="DE73" s="555" t="str">
        <f t="shared" si="211"/>
        <v/>
      </c>
      <c r="DF73" s="555" t="str">
        <f t="shared" si="212"/>
        <v/>
      </c>
      <c r="DG73" s="555" t="str">
        <f t="shared" si="213"/>
        <v/>
      </c>
      <c r="DH73" s="555" t="str">
        <f t="shared" si="214"/>
        <v/>
      </c>
      <c r="DI73" s="555" t="str">
        <f t="shared" si="215"/>
        <v/>
      </c>
      <c r="DJ73" s="554" t="str">
        <f t="shared" si="216"/>
        <v/>
      </c>
      <c r="DK73" s="553" t="str">
        <f t="shared" si="217"/>
        <v/>
      </c>
      <c r="DL73" s="603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6"/>
      <c r="DQ73" s="203"/>
      <c r="DR73" s="604"/>
      <c r="DS73" s="605" t="s">
        <v>187</v>
      </c>
      <c r="DT73" s="610"/>
      <c r="DU73" s="610"/>
      <c r="DV73" s="610">
        <f>BX137</f>
        <v>0</v>
      </c>
      <c r="DW73" s="610">
        <f>BY137</f>
        <v>0</v>
      </c>
      <c r="DX73" s="204"/>
      <c r="DY73" s="203"/>
    </row>
    <row r="74" spans="1:135" s="206" customFormat="1" ht="15.75" hidden="1" customHeight="1">
      <c r="A74" s="614" t="s">
        <v>188</v>
      </c>
      <c r="B74" s="615"/>
      <c r="C74" s="615"/>
      <c r="D74" s="615"/>
      <c r="E74" s="615"/>
      <c r="F74" s="615"/>
      <c r="G74" s="615"/>
      <c r="H74" s="615"/>
      <c r="I74" s="615"/>
      <c r="J74" s="615"/>
      <c r="K74" s="615"/>
      <c r="L74" s="615"/>
      <c r="M74" s="615"/>
      <c r="N74" s="615"/>
      <c r="O74" s="615"/>
      <c r="P74" s="615"/>
      <c r="Q74" s="615"/>
      <c r="R74" s="615"/>
      <c r="S74" s="616"/>
      <c r="T74" s="615"/>
      <c r="U74" s="615"/>
      <c r="V74" s="615"/>
      <c r="W74" s="615"/>
      <c r="X74" s="615"/>
      <c r="Y74" s="615"/>
      <c r="Z74" s="615"/>
      <c r="AA74" s="615"/>
      <c r="AB74" s="615"/>
      <c r="AC74" s="615"/>
      <c r="AD74" s="615"/>
      <c r="AE74" s="615"/>
      <c r="AF74" s="615"/>
      <c r="AG74" s="615"/>
      <c r="AH74" s="615"/>
      <c r="AI74" s="615"/>
      <c r="AJ74" s="615"/>
      <c r="AK74" s="616"/>
      <c r="AL74" s="615"/>
      <c r="AM74" s="615"/>
      <c r="AN74" s="615"/>
      <c r="AO74" s="615"/>
      <c r="AP74" s="615"/>
      <c r="AQ74" s="615"/>
      <c r="AR74" s="615"/>
      <c r="AS74" s="615"/>
      <c r="AT74" s="615"/>
      <c r="AU74" s="615"/>
      <c r="AV74" s="615"/>
      <c r="AW74" s="615"/>
      <c r="AX74" s="615"/>
      <c r="AY74" s="615"/>
      <c r="AZ74" s="615"/>
      <c r="BA74" s="615"/>
      <c r="BB74" s="615"/>
      <c r="BC74" s="616"/>
      <c r="BD74" s="615"/>
      <c r="BE74" s="615"/>
      <c r="BF74" s="615"/>
      <c r="BG74" s="615"/>
      <c r="BH74" s="615"/>
      <c r="BI74" s="615"/>
      <c r="BJ74" s="615"/>
      <c r="BK74" s="615"/>
      <c r="BL74" s="615"/>
      <c r="BM74" s="615"/>
      <c r="BN74" s="615"/>
      <c r="BO74" s="615"/>
      <c r="BP74" s="615"/>
      <c r="BQ74" s="615"/>
      <c r="BR74" s="615"/>
      <c r="BS74" s="615"/>
      <c r="BT74" s="615"/>
      <c r="BU74" s="616"/>
      <c r="BV74" s="615"/>
      <c r="BW74" s="615"/>
      <c r="BX74" s="615"/>
      <c r="BY74" s="615"/>
      <c r="BZ74" s="602" t="str">
        <f t="shared" si="123"/>
        <v/>
      </c>
      <c r="CA74" s="602" t="str">
        <f t="shared" si="124"/>
        <v/>
      </c>
      <c r="CB74" s="602" t="str">
        <f t="shared" si="125"/>
        <v/>
      </c>
      <c r="CC74" s="602" t="str">
        <f t="shared" si="126"/>
        <v/>
      </c>
      <c r="CD74" s="1348" t="str">
        <f t="shared" si="184"/>
        <v/>
      </c>
      <c r="CE74" s="1349" t="str">
        <f t="shared" si="185"/>
        <v/>
      </c>
      <c r="CF74" s="1350" t="str">
        <f t="shared" si="186"/>
        <v/>
      </c>
      <c r="CG74" s="1350" t="str">
        <f t="shared" si="187"/>
        <v/>
      </c>
      <c r="CH74" s="1350" t="str">
        <f t="shared" si="188"/>
        <v/>
      </c>
      <c r="CI74" s="1350" t="str">
        <f t="shared" si="189"/>
        <v/>
      </c>
      <c r="CJ74" s="1350" t="str">
        <f t="shared" si="190"/>
        <v/>
      </c>
      <c r="CK74" s="1351" t="str">
        <f t="shared" si="191"/>
        <v/>
      </c>
      <c r="CL74" s="1351" t="str">
        <f t="shared" si="192"/>
        <v/>
      </c>
      <c r="CM74" s="1351" t="str">
        <f t="shared" si="193"/>
        <v/>
      </c>
      <c r="CN74" s="1350" t="str">
        <f t="shared" si="194"/>
        <v/>
      </c>
      <c r="CO74" s="1350" t="str">
        <f t="shared" si="195"/>
        <v/>
      </c>
      <c r="CP74" s="1350" t="str">
        <f t="shared" si="196"/>
        <v/>
      </c>
      <c r="CQ74" s="1350" t="str">
        <f t="shared" si="197"/>
        <v/>
      </c>
      <c r="CR74" s="1350" t="str">
        <f t="shared" si="198"/>
        <v/>
      </c>
      <c r="CS74" s="1349" t="str">
        <f t="shared" si="199"/>
        <v/>
      </c>
      <c r="CT74" s="1352" t="str">
        <f t="shared" si="200"/>
        <v/>
      </c>
      <c r="CU74" s="553" t="str">
        <f t="shared" si="201"/>
        <v/>
      </c>
      <c r="CV74" s="554" t="str">
        <f t="shared" si="202"/>
        <v/>
      </c>
      <c r="CW74" s="555" t="str">
        <f t="shared" si="203"/>
        <v/>
      </c>
      <c r="CX74" s="555" t="str">
        <f t="shared" si="204"/>
        <v/>
      </c>
      <c r="CY74" s="555" t="str">
        <f t="shared" si="205"/>
        <v/>
      </c>
      <c r="CZ74" s="555" t="str">
        <f t="shared" si="206"/>
        <v/>
      </c>
      <c r="DA74" s="555" t="str">
        <f t="shared" si="207"/>
        <v/>
      </c>
      <c r="DB74" s="556" t="str">
        <f t="shared" si="208"/>
        <v/>
      </c>
      <c r="DC74" s="556" t="str">
        <f t="shared" si="209"/>
        <v/>
      </c>
      <c r="DD74" s="556" t="str">
        <f t="shared" si="210"/>
        <v/>
      </c>
      <c r="DE74" s="555" t="str">
        <f t="shared" si="211"/>
        <v/>
      </c>
      <c r="DF74" s="555" t="str">
        <f t="shared" si="212"/>
        <v/>
      </c>
      <c r="DG74" s="555" t="str">
        <f t="shared" si="213"/>
        <v/>
      </c>
      <c r="DH74" s="555" t="str">
        <f t="shared" si="214"/>
        <v/>
      </c>
      <c r="DI74" s="555" t="str">
        <f t="shared" si="215"/>
        <v/>
      </c>
      <c r="DJ74" s="554" t="str">
        <f t="shared" si="216"/>
        <v/>
      </c>
      <c r="DK74" s="553" t="str">
        <f t="shared" si="217"/>
        <v/>
      </c>
      <c r="DL74" s="603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6"/>
      <c r="DQ74" s="203"/>
      <c r="DR74" s="604"/>
      <c r="DS74" s="605" t="s">
        <v>189</v>
      </c>
      <c r="DT74" s="610"/>
      <c r="DU74" s="610"/>
      <c r="DV74" s="610">
        <f>BX156</f>
        <v>0</v>
      </c>
      <c r="DW74" s="610">
        <f>BY156</f>
        <v>0</v>
      </c>
      <c r="DX74" s="204"/>
      <c r="DY74" s="203"/>
    </row>
    <row r="75" spans="1:135" s="206" customFormat="1" ht="15.75" hidden="1" customHeight="1">
      <c r="A75" s="606" t="s">
        <v>190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7"/>
      <c r="BV75" s="227"/>
      <c r="BW75" s="227"/>
      <c r="BX75" s="227"/>
      <c r="BY75" s="227"/>
      <c r="BZ75" s="602" t="str">
        <f t="shared" si="123"/>
        <v/>
      </c>
      <c r="CA75" s="602" t="str">
        <f t="shared" si="124"/>
        <v/>
      </c>
      <c r="CB75" s="602" t="str">
        <f t="shared" si="125"/>
        <v/>
      </c>
      <c r="CC75" s="602" t="str">
        <f t="shared" si="126"/>
        <v/>
      </c>
      <c r="CD75" s="1348" t="str">
        <f t="shared" si="184"/>
        <v/>
      </c>
      <c r="CE75" s="1349" t="str">
        <f t="shared" si="185"/>
        <v/>
      </c>
      <c r="CF75" s="1350" t="str">
        <f t="shared" si="186"/>
        <v/>
      </c>
      <c r="CG75" s="1350" t="str">
        <f t="shared" si="187"/>
        <v/>
      </c>
      <c r="CH75" s="1350" t="str">
        <f t="shared" si="188"/>
        <v/>
      </c>
      <c r="CI75" s="1350" t="str">
        <f t="shared" si="189"/>
        <v/>
      </c>
      <c r="CJ75" s="1350" t="str">
        <f t="shared" si="190"/>
        <v/>
      </c>
      <c r="CK75" s="1351" t="str">
        <f t="shared" si="191"/>
        <v/>
      </c>
      <c r="CL75" s="1351" t="str">
        <f t="shared" si="192"/>
        <v/>
      </c>
      <c r="CM75" s="1351" t="str">
        <f t="shared" si="193"/>
        <v/>
      </c>
      <c r="CN75" s="1350" t="str">
        <f t="shared" si="194"/>
        <v/>
      </c>
      <c r="CO75" s="1350" t="str">
        <f t="shared" si="195"/>
        <v/>
      </c>
      <c r="CP75" s="1350" t="str">
        <f t="shared" si="196"/>
        <v/>
      </c>
      <c r="CQ75" s="1350" t="str">
        <f t="shared" si="197"/>
        <v/>
      </c>
      <c r="CR75" s="1350" t="str">
        <f t="shared" si="198"/>
        <v/>
      </c>
      <c r="CS75" s="1349" t="str">
        <f t="shared" si="199"/>
        <v/>
      </c>
      <c r="CT75" s="1352" t="str">
        <f t="shared" si="200"/>
        <v/>
      </c>
      <c r="CU75" s="553" t="str">
        <f t="shared" si="201"/>
        <v/>
      </c>
      <c r="CV75" s="554" t="str">
        <f t="shared" si="202"/>
        <v/>
      </c>
      <c r="CW75" s="555" t="str">
        <f t="shared" si="203"/>
        <v/>
      </c>
      <c r="CX75" s="555" t="str">
        <f t="shared" si="204"/>
        <v/>
      </c>
      <c r="CY75" s="555" t="str">
        <f t="shared" si="205"/>
        <v/>
      </c>
      <c r="CZ75" s="555" t="str">
        <f t="shared" si="206"/>
        <v/>
      </c>
      <c r="DA75" s="555" t="str">
        <f t="shared" si="207"/>
        <v/>
      </c>
      <c r="DB75" s="556" t="str">
        <f t="shared" si="208"/>
        <v/>
      </c>
      <c r="DC75" s="556" t="str">
        <f t="shared" si="209"/>
        <v/>
      </c>
      <c r="DD75" s="556" t="str">
        <f t="shared" si="210"/>
        <v/>
      </c>
      <c r="DE75" s="555" t="str">
        <f t="shared" si="211"/>
        <v/>
      </c>
      <c r="DF75" s="555" t="str">
        <f t="shared" si="212"/>
        <v/>
      </c>
      <c r="DG75" s="555" t="str">
        <f t="shared" si="213"/>
        <v/>
      </c>
      <c r="DH75" s="555" t="str">
        <f t="shared" si="214"/>
        <v/>
      </c>
      <c r="DI75" s="555" t="str">
        <f t="shared" si="215"/>
        <v/>
      </c>
      <c r="DJ75" s="554" t="str">
        <f t="shared" si="216"/>
        <v/>
      </c>
      <c r="DK75" s="553" t="str">
        <f t="shared" si="217"/>
        <v/>
      </c>
      <c r="DL75" s="603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6"/>
      <c r="DQ75" s="203"/>
      <c r="DR75" s="604"/>
      <c r="DS75" s="605" t="s">
        <v>191</v>
      </c>
      <c r="DT75" s="610"/>
      <c r="DU75" s="610"/>
      <c r="DV75" s="610">
        <f>BX165</f>
        <v>0</v>
      </c>
      <c r="DW75" s="610">
        <f>BY165</f>
        <v>0</v>
      </c>
      <c r="DX75" s="204"/>
      <c r="DY75" s="203"/>
    </row>
    <row r="76" spans="1:135" s="206" customFormat="1" ht="15.75" hidden="1" customHeight="1">
      <c r="A76" s="609" t="s">
        <v>174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7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7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7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7"/>
      <c r="BV76" s="277"/>
      <c r="BW76" s="277"/>
      <c r="BX76" s="277"/>
      <c r="BY76" s="277"/>
      <c r="BZ76" s="602" t="str">
        <f t="shared" si="123"/>
        <v/>
      </c>
      <c r="CA76" s="602" t="str">
        <f t="shared" si="124"/>
        <v/>
      </c>
      <c r="CB76" s="602" t="str">
        <f t="shared" si="125"/>
        <v/>
      </c>
      <c r="CC76" s="602" t="str">
        <f t="shared" si="126"/>
        <v/>
      </c>
      <c r="CD76" s="1348" t="str">
        <f t="shared" si="184"/>
        <v/>
      </c>
      <c r="CE76" s="1349" t="str">
        <f t="shared" si="185"/>
        <v/>
      </c>
      <c r="CF76" s="1350" t="str">
        <f t="shared" si="186"/>
        <v/>
      </c>
      <c r="CG76" s="1350" t="str">
        <f t="shared" si="187"/>
        <v/>
      </c>
      <c r="CH76" s="1350" t="str">
        <f t="shared" si="188"/>
        <v/>
      </c>
      <c r="CI76" s="1350" t="str">
        <f t="shared" si="189"/>
        <v/>
      </c>
      <c r="CJ76" s="1350" t="str">
        <f t="shared" si="190"/>
        <v/>
      </c>
      <c r="CK76" s="1351" t="str">
        <f t="shared" si="191"/>
        <v/>
      </c>
      <c r="CL76" s="1351" t="str">
        <f t="shared" si="192"/>
        <v/>
      </c>
      <c r="CM76" s="1351" t="str">
        <f t="shared" si="193"/>
        <v/>
      </c>
      <c r="CN76" s="1350" t="str">
        <f t="shared" si="194"/>
        <v/>
      </c>
      <c r="CO76" s="1350" t="str">
        <f t="shared" si="195"/>
        <v/>
      </c>
      <c r="CP76" s="1350" t="str">
        <f t="shared" si="196"/>
        <v/>
      </c>
      <c r="CQ76" s="1350" t="str">
        <f t="shared" si="197"/>
        <v/>
      </c>
      <c r="CR76" s="1350" t="str">
        <f t="shared" si="198"/>
        <v/>
      </c>
      <c r="CS76" s="1349" t="str">
        <f t="shared" si="199"/>
        <v/>
      </c>
      <c r="CT76" s="1352" t="str">
        <f t="shared" si="200"/>
        <v/>
      </c>
      <c r="CU76" s="553" t="str">
        <f t="shared" si="201"/>
        <v/>
      </c>
      <c r="CV76" s="554" t="str">
        <f t="shared" si="202"/>
        <v/>
      </c>
      <c r="CW76" s="555" t="str">
        <f t="shared" si="203"/>
        <v/>
      </c>
      <c r="CX76" s="555" t="str">
        <f t="shared" si="204"/>
        <v/>
      </c>
      <c r="CY76" s="555" t="str">
        <f t="shared" si="205"/>
        <v/>
      </c>
      <c r="CZ76" s="555" t="str">
        <f t="shared" si="206"/>
        <v/>
      </c>
      <c r="DA76" s="555" t="str">
        <f t="shared" si="207"/>
        <v/>
      </c>
      <c r="DB76" s="556" t="str">
        <f t="shared" si="208"/>
        <v/>
      </c>
      <c r="DC76" s="556" t="str">
        <f t="shared" si="209"/>
        <v/>
      </c>
      <c r="DD76" s="556" t="str">
        <f t="shared" si="210"/>
        <v/>
      </c>
      <c r="DE76" s="555" t="str">
        <f t="shared" si="211"/>
        <v/>
      </c>
      <c r="DF76" s="555" t="str">
        <f t="shared" si="212"/>
        <v/>
      </c>
      <c r="DG76" s="555" t="str">
        <f t="shared" si="213"/>
        <v/>
      </c>
      <c r="DH76" s="555" t="str">
        <f t="shared" si="214"/>
        <v/>
      </c>
      <c r="DI76" s="555" t="str">
        <f t="shared" si="215"/>
        <v/>
      </c>
      <c r="DJ76" s="554" t="str">
        <f t="shared" si="216"/>
        <v/>
      </c>
      <c r="DK76" s="553" t="str">
        <f t="shared" si="217"/>
        <v/>
      </c>
      <c r="DL76" s="603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6"/>
      <c r="DQ76" s="203"/>
      <c r="DR76" s="604" t="s">
        <v>74</v>
      </c>
      <c r="DS76" s="605"/>
      <c r="DT76" s="610"/>
      <c r="DU76" s="610"/>
      <c r="DV76" s="610">
        <f>SUM(DV68:DV75)</f>
        <v>0</v>
      </c>
      <c r="DW76" s="610">
        <f>SUM(DW68:DW75)</f>
        <v>0</v>
      </c>
      <c r="DX76" s="204"/>
      <c r="DY76" s="203"/>
    </row>
    <row r="77" spans="1:135" s="206" customFormat="1" ht="15.75" hidden="1" customHeight="1">
      <c r="A77" s="609" t="s">
        <v>178</v>
      </c>
      <c r="B77" s="612" t="str">
        <f t="shared" ref="B77:R77" si="230">IF(B76="","",B66*B75*B76)</f>
        <v/>
      </c>
      <c r="C77" s="612" t="str">
        <f t="shared" si="230"/>
        <v/>
      </c>
      <c r="D77" s="612" t="str">
        <f t="shared" si="230"/>
        <v/>
      </c>
      <c r="E77" s="612" t="str">
        <f t="shared" si="230"/>
        <v/>
      </c>
      <c r="F77" s="612" t="str">
        <f t="shared" si="230"/>
        <v/>
      </c>
      <c r="G77" s="612" t="str">
        <f t="shared" si="230"/>
        <v/>
      </c>
      <c r="H77" s="612" t="str">
        <f t="shared" si="230"/>
        <v/>
      </c>
      <c r="I77" s="612" t="str">
        <f t="shared" si="230"/>
        <v/>
      </c>
      <c r="J77" s="612" t="str">
        <f t="shared" si="230"/>
        <v/>
      </c>
      <c r="K77" s="612" t="str">
        <f t="shared" si="230"/>
        <v/>
      </c>
      <c r="L77" s="612" t="str">
        <f t="shared" si="230"/>
        <v/>
      </c>
      <c r="M77" s="612" t="str">
        <f t="shared" si="230"/>
        <v/>
      </c>
      <c r="N77" s="612" t="str">
        <f t="shared" si="230"/>
        <v/>
      </c>
      <c r="O77" s="612" t="str">
        <f t="shared" si="230"/>
        <v/>
      </c>
      <c r="P77" s="612" t="str">
        <f t="shared" si="230"/>
        <v/>
      </c>
      <c r="Q77" s="612" t="str">
        <f t="shared" si="230"/>
        <v/>
      </c>
      <c r="R77" s="612" t="str">
        <f t="shared" si="230"/>
        <v/>
      </c>
      <c r="S77" s="618"/>
      <c r="T77" s="612" t="str">
        <f t="shared" ref="T77:AJ77" si="231">IF(T76="","",T66*T75*T76)</f>
        <v/>
      </c>
      <c r="U77" s="612" t="str">
        <f t="shared" si="231"/>
        <v/>
      </c>
      <c r="V77" s="612" t="str">
        <f t="shared" si="231"/>
        <v/>
      </c>
      <c r="W77" s="612" t="str">
        <f t="shared" si="231"/>
        <v/>
      </c>
      <c r="X77" s="612" t="str">
        <f t="shared" si="231"/>
        <v/>
      </c>
      <c r="Y77" s="612" t="str">
        <f t="shared" si="231"/>
        <v/>
      </c>
      <c r="Z77" s="612" t="str">
        <f t="shared" si="231"/>
        <v/>
      </c>
      <c r="AA77" s="612" t="str">
        <f t="shared" si="231"/>
        <v/>
      </c>
      <c r="AB77" s="612" t="str">
        <f t="shared" si="231"/>
        <v/>
      </c>
      <c r="AC77" s="612" t="str">
        <f t="shared" si="231"/>
        <v/>
      </c>
      <c r="AD77" s="612" t="str">
        <f t="shared" si="231"/>
        <v/>
      </c>
      <c r="AE77" s="612" t="str">
        <f t="shared" si="231"/>
        <v/>
      </c>
      <c r="AF77" s="612" t="str">
        <f t="shared" si="231"/>
        <v/>
      </c>
      <c r="AG77" s="612" t="str">
        <f t="shared" si="231"/>
        <v/>
      </c>
      <c r="AH77" s="612" t="str">
        <f t="shared" si="231"/>
        <v/>
      </c>
      <c r="AI77" s="612" t="str">
        <f t="shared" si="231"/>
        <v/>
      </c>
      <c r="AJ77" s="612" t="str">
        <f t="shared" si="231"/>
        <v/>
      </c>
      <c r="AK77" s="618"/>
      <c r="AL77" s="612" t="str">
        <f t="shared" ref="AL77:BB77" si="232">IF(AL76="","",AL66*AL75*AL76)</f>
        <v/>
      </c>
      <c r="AM77" s="612" t="str">
        <f t="shared" si="232"/>
        <v/>
      </c>
      <c r="AN77" s="612" t="str">
        <f t="shared" si="232"/>
        <v/>
      </c>
      <c r="AO77" s="612" t="str">
        <f t="shared" si="232"/>
        <v/>
      </c>
      <c r="AP77" s="612" t="str">
        <f t="shared" si="232"/>
        <v/>
      </c>
      <c r="AQ77" s="612" t="str">
        <f t="shared" si="232"/>
        <v/>
      </c>
      <c r="AR77" s="612" t="str">
        <f t="shared" si="232"/>
        <v/>
      </c>
      <c r="AS77" s="612" t="str">
        <f t="shared" si="232"/>
        <v/>
      </c>
      <c r="AT77" s="612" t="str">
        <f t="shared" si="232"/>
        <v/>
      </c>
      <c r="AU77" s="612" t="str">
        <f t="shared" si="232"/>
        <v/>
      </c>
      <c r="AV77" s="612" t="str">
        <f t="shared" si="232"/>
        <v/>
      </c>
      <c r="AW77" s="612" t="str">
        <f t="shared" si="232"/>
        <v/>
      </c>
      <c r="AX77" s="612" t="str">
        <f t="shared" si="232"/>
        <v/>
      </c>
      <c r="AY77" s="612" t="str">
        <f t="shared" si="232"/>
        <v/>
      </c>
      <c r="AZ77" s="612" t="str">
        <f t="shared" si="232"/>
        <v/>
      </c>
      <c r="BA77" s="612" t="str">
        <f t="shared" si="232"/>
        <v/>
      </c>
      <c r="BB77" s="612" t="str">
        <f t="shared" si="232"/>
        <v/>
      </c>
      <c r="BC77" s="618"/>
      <c r="BD77" s="612" t="str">
        <f t="shared" ref="BD77:BT77" si="233">IF(BD76="","",BD66*BD75*BD76)</f>
        <v/>
      </c>
      <c r="BE77" s="612" t="str">
        <f t="shared" si="233"/>
        <v/>
      </c>
      <c r="BF77" s="612" t="str">
        <f t="shared" si="233"/>
        <v/>
      </c>
      <c r="BG77" s="612" t="str">
        <f t="shared" si="233"/>
        <v/>
      </c>
      <c r="BH77" s="612" t="str">
        <f t="shared" si="233"/>
        <v/>
      </c>
      <c r="BI77" s="612" t="str">
        <f t="shared" si="233"/>
        <v/>
      </c>
      <c r="BJ77" s="612" t="str">
        <f t="shared" si="233"/>
        <v/>
      </c>
      <c r="BK77" s="612" t="str">
        <f t="shared" si="233"/>
        <v/>
      </c>
      <c r="BL77" s="612" t="str">
        <f t="shared" si="233"/>
        <v/>
      </c>
      <c r="BM77" s="612" t="str">
        <f t="shared" si="233"/>
        <v/>
      </c>
      <c r="BN77" s="612" t="str">
        <f t="shared" si="233"/>
        <v/>
      </c>
      <c r="BO77" s="612" t="str">
        <f t="shared" si="233"/>
        <v/>
      </c>
      <c r="BP77" s="612" t="str">
        <f t="shared" si="233"/>
        <v/>
      </c>
      <c r="BQ77" s="612" t="str">
        <f t="shared" si="233"/>
        <v/>
      </c>
      <c r="BR77" s="612" t="str">
        <f t="shared" si="233"/>
        <v/>
      </c>
      <c r="BS77" s="612" t="str">
        <f t="shared" si="233"/>
        <v/>
      </c>
      <c r="BT77" s="612" t="str">
        <f t="shared" si="233"/>
        <v/>
      </c>
      <c r="BU77" s="618"/>
      <c r="BV77" s="612" t="str">
        <f>IF(BV76="","",BV66*BV75*BV76)</f>
        <v/>
      </c>
      <c r="BW77" s="612" t="str">
        <f>IF(BW76="","",BW66*BW75*BW76)</f>
        <v/>
      </c>
      <c r="BX77" s="612" t="str">
        <f>IF(BX76="","",BX66*BX75*BX76)</f>
        <v/>
      </c>
      <c r="BY77" s="612" t="str">
        <f>IF(BY76="","",BY66*BY75*BY76)</f>
        <v/>
      </c>
      <c r="BZ77" s="602" t="str">
        <f t="shared" si="123"/>
        <v/>
      </c>
      <c r="CA77" s="602" t="str">
        <f t="shared" si="124"/>
        <v/>
      </c>
      <c r="CB77" s="602" t="str">
        <f t="shared" si="125"/>
        <v/>
      </c>
      <c r="CC77" s="602" t="str">
        <f t="shared" si="126"/>
        <v/>
      </c>
      <c r="CD77" s="1348" t="str">
        <f t="shared" si="184"/>
        <v/>
      </c>
      <c r="CE77" s="1349" t="str">
        <f t="shared" si="185"/>
        <v/>
      </c>
      <c r="CF77" s="1350" t="str">
        <f t="shared" si="186"/>
        <v/>
      </c>
      <c r="CG77" s="1350" t="str">
        <f t="shared" si="187"/>
        <v/>
      </c>
      <c r="CH77" s="1350" t="str">
        <f t="shared" si="188"/>
        <v/>
      </c>
      <c r="CI77" s="1350" t="str">
        <f t="shared" si="189"/>
        <v/>
      </c>
      <c r="CJ77" s="1350" t="str">
        <f t="shared" si="190"/>
        <v/>
      </c>
      <c r="CK77" s="1351" t="str">
        <f t="shared" si="191"/>
        <v/>
      </c>
      <c r="CL77" s="1351" t="str">
        <f t="shared" si="192"/>
        <v/>
      </c>
      <c r="CM77" s="1351" t="str">
        <f t="shared" si="193"/>
        <v/>
      </c>
      <c r="CN77" s="1350" t="str">
        <f t="shared" si="194"/>
        <v/>
      </c>
      <c r="CO77" s="1350" t="str">
        <f t="shared" si="195"/>
        <v/>
      </c>
      <c r="CP77" s="1350" t="str">
        <f t="shared" si="196"/>
        <v/>
      </c>
      <c r="CQ77" s="1350" t="str">
        <f t="shared" si="197"/>
        <v/>
      </c>
      <c r="CR77" s="1350" t="str">
        <f t="shared" si="198"/>
        <v/>
      </c>
      <c r="CS77" s="1349" t="str">
        <f t="shared" si="199"/>
        <v/>
      </c>
      <c r="CT77" s="1352" t="str">
        <f t="shared" si="200"/>
        <v/>
      </c>
      <c r="CU77" s="553" t="str">
        <f t="shared" si="201"/>
        <v/>
      </c>
      <c r="CV77" s="554" t="str">
        <f t="shared" si="202"/>
        <v/>
      </c>
      <c r="CW77" s="555" t="str">
        <f t="shared" si="203"/>
        <v/>
      </c>
      <c r="CX77" s="555" t="str">
        <f t="shared" si="204"/>
        <v/>
      </c>
      <c r="CY77" s="555" t="str">
        <f t="shared" si="205"/>
        <v/>
      </c>
      <c r="CZ77" s="555" t="str">
        <f t="shared" si="206"/>
        <v/>
      </c>
      <c r="DA77" s="555" t="str">
        <f t="shared" si="207"/>
        <v/>
      </c>
      <c r="DB77" s="556" t="str">
        <f t="shared" si="208"/>
        <v/>
      </c>
      <c r="DC77" s="556" t="str">
        <f t="shared" si="209"/>
        <v/>
      </c>
      <c r="DD77" s="556" t="str">
        <f t="shared" si="210"/>
        <v/>
      </c>
      <c r="DE77" s="555" t="str">
        <f t="shared" si="211"/>
        <v/>
      </c>
      <c r="DF77" s="555" t="str">
        <f t="shared" si="212"/>
        <v/>
      </c>
      <c r="DG77" s="555" t="str">
        <f t="shared" si="213"/>
        <v/>
      </c>
      <c r="DH77" s="555" t="str">
        <f t="shared" si="214"/>
        <v/>
      </c>
      <c r="DI77" s="555" t="str">
        <f t="shared" si="215"/>
        <v/>
      </c>
      <c r="DJ77" s="554" t="str">
        <f t="shared" si="216"/>
        <v/>
      </c>
      <c r="DK77" s="553" t="str">
        <f t="shared" si="217"/>
        <v/>
      </c>
      <c r="DL77" s="603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6"/>
      <c r="DQ77" s="203"/>
      <c r="DR77" s="604" t="s">
        <v>192</v>
      </c>
      <c r="DS77" s="605"/>
      <c r="DT77" s="610"/>
      <c r="DU77" s="610"/>
      <c r="DV77" s="610">
        <f>DV76*SUM(DV67)</f>
        <v>0</v>
      </c>
      <c r="DW77" s="610">
        <f>DW76*SUM(DW67)</f>
        <v>0</v>
      </c>
      <c r="DX77" s="204"/>
      <c r="DY77" s="203"/>
    </row>
    <row r="78" spans="1:135" s="206" customFormat="1" ht="15.75" hidden="1" customHeight="1">
      <c r="A78" s="609" t="s">
        <v>180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9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9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9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9"/>
      <c r="BV78" s="277"/>
      <c r="BW78" s="277"/>
      <c r="BX78" s="277"/>
      <c r="BY78" s="277"/>
      <c r="BZ78" s="602" t="str">
        <f t="shared" si="123"/>
        <v/>
      </c>
      <c r="CA78" s="602" t="str">
        <f t="shared" si="124"/>
        <v/>
      </c>
      <c r="CB78" s="602" t="str">
        <f t="shared" si="125"/>
        <v/>
      </c>
      <c r="CC78" s="602" t="str">
        <f t="shared" si="126"/>
        <v/>
      </c>
      <c r="CD78" s="1348" t="str">
        <f t="shared" si="184"/>
        <v/>
      </c>
      <c r="CE78" s="1349" t="str">
        <f t="shared" si="185"/>
        <v/>
      </c>
      <c r="CF78" s="1350" t="str">
        <f t="shared" si="186"/>
        <v/>
      </c>
      <c r="CG78" s="1350" t="str">
        <f t="shared" si="187"/>
        <v/>
      </c>
      <c r="CH78" s="1350" t="str">
        <f t="shared" si="188"/>
        <v/>
      </c>
      <c r="CI78" s="1350" t="str">
        <f t="shared" si="189"/>
        <v/>
      </c>
      <c r="CJ78" s="1350" t="str">
        <f t="shared" si="190"/>
        <v/>
      </c>
      <c r="CK78" s="1351" t="str">
        <f t="shared" si="191"/>
        <v/>
      </c>
      <c r="CL78" s="1351" t="str">
        <f t="shared" si="192"/>
        <v/>
      </c>
      <c r="CM78" s="1351" t="str">
        <f t="shared" si="193"/>
        <v/>
      </c>
      <c r="CN78" s="1350" t="str">
        <f t="shared" si="194"/>
        <v/>
      </c>
      <c r="CO78" s="1350" t="str">
        <f t="shared" si="195"/>
        <v/>
      </c>
      <c r="CP78" s="1350" t="str">
        <f t="shared" si="196"/>
        <v/>
      </c>
      <c r="CQ78" s="1350" t="str">
        <f t="shared" si="197"/>
        <v/>
      </c>
      <c r="CR78" s="1350" t="str">
        <f t="shared" si="198"/>
        <v/>
      </c>
      <c r="CS78" s="1349" t="str">
        <f t="shared" si="199"/>
        <v/>
      </c>
      <c r="CT78" s="1352" t="str">
        <f t="shared" si="200"/>
        <v/>
      </c>
      <c r="CU78" s="553" t="str">
        <f t="shared" si="201"/>
        <v/>
      </c>
      <c r="CV78" s="554" t="str">
        <f t="shared" si="202"/>
        <v/>
      </c>
      <c r="CW78" s="555" t="str">
        <f t="shared" si="203"/>
        <v/>
      </c>
      <c r="CX78" s="555" t="str">
        <f t="shared" si="204"/>
        <v/>
      </c>
      <c r="CY78" s="555" t="str">
        <f t="shared" si="205"/>
        <v/>
      </c>
      <c r="CZ78" s="555" t="str">
        <f t="shared" si="206"/>
        <v/>
      </c>
      <c r="DA78" s="555" t="str">
        <f t="shared" si="207"/>
        <v/>
      </c>
      <c r="DB78" s="556" t="str">
        <f t="shared" si="208"/>
        <v/>
      </c>
      <c r="DC78" s="556" t="str">
        <f t="shared" si="209"/>
        <v/>
      </c>
      <c r="DD78" s="556" t="str">
        <f t="shared" si="210"/>
        <v/>
      </c>
      <c r="DE78" s="555" t="str">
        <f t="shared" si="211"/>
        <v/>
      </c>
      <c r="DF78" s="555" t="str">
        <f t="shared" si="212"/>
        <v/>
      </c>
      <c r="DG78" s="555" t="str">
        <f t="shared" si="213"/>
        <v/>
      </c>
      <c r="DH78" s="555" t="str">
        <f t="shared" si="214"/>
        <v/>
      </c>
      <c r="DI78" s="555" t="str">
        <f t="shared" si="215"/>
        <v/>
      </c>
      <c r="DJ78" s="554" t="str">
        <f t="shared" si="216"/>
        <v/>
      </c>
      <c r="DK78" s="553" t="str">
        <f t="shared" si="217"/>
        <v/>
      </c>
      <c r="DL78" s="603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6"/>
      <c r="DQ78" s="203"/>
      <c r="DR78" s="604" t="s">
        <v>192</v>
      </c>
      <c r="DS78" s="605"/>
      <c r="DT78" s="610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9" t="s">
        <v>182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20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20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20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20"/>
      <c r="BV79" s="277"/>
      <c r="BW79" s="277"/>
      <c r="BX79" s="277"/>
      <c r="BY79" s="277"/>
      <c r="BZ79" s="602" t="str">
        <f t="shared" si="123"/>
        <v/>
      </c>
      <c r="CA79" s="602" t="str">
        <f t="shared" si="124"/>
        <v/>
      </c>
      <c r="CB79" s="602" t="str">
        <f t="shared" si="125"/>
        <v/>
      </c>
      <c r="CC79" s="602" t="str">
        <f t="shared" si="126"/>
        <v/>
      </c>
      <c r="CD79" s="1348" t="str">
        <f t="shared" si="184"/>
        <v/>
      </c>
      <c r="CE79" s="1349" t="str">
        <f t="shared" si="185"/>
        <v/>
      </c>
      <c r="CF79" s="1350" t="str">
        <f t="shared" si="186"/>
        <v/>
      </c>
      <c r="CG79" s="1350" t="str">
        <f t="shared" si="187"/>
        <v/>
      </c>
      <c r="CH79" s="1350" t="str">
        <f t="shared" si="188"/>
        <v/>
      </c>
      <c r="CI79" s="1350" t="str">
        <f t="shared" si="189"/>
        <v/>
      </c>
      <c r="CJ79" s="1350" t="str">
        <f t="shared" si="190"/>
        <v/>
      </c>
      <c r="CK79" s="1351" t="str">
        <f t="shared" si="191"/>
        <v/>
      </c>
      <c r="CL79" s="1351" t="str">
        <f t="shared" si="192"/>
        <v/>
      </c>
      <c r="CM79" s="1351" t="str">
        <f t="shared" si="193"/>
        <v/>
      </c>
      <c r="CN79" s="1350" t="str">
        <f t="shared" si="194"/>
        <v/>
      </c>
      <c r="CO79" s="1350" t="str">
        <f t="shared" si="195"/>
        <v/>
      </c>
      <c r="CP79" s="1350" t="str">
        <f t="shared" si="196"/>
        <v/>
      </c>
      <c r="CQ79" s="1350" t="str">
        <f t="shared" si="197"/>
        <v/>
      </c>
      <c r="CR79" s="1350" t="str">
        <f t="shared" si="198"/>
        <v/>
      </c>
      <c r="CS79" s="1349" t="str">
        <f t="shared" si="199"/>
        <v/>
      </c>
      <c r="CT79" s="1352" t="str">
        <f t="shared" si="200"/>
        <v/>
      </c>
      <c r="CU79" s="553" t="str">
        <f t="shared" si="201"/>
        <v/>
      </c>
      <c r="CV79" s="554" t="str">
        <f t="shared" si="202"/>
        <v/>
      </c>
      <c r="CW79" s="555" t="str">
        <f t="shared" si="203"/>
        <v/>
      </c>
      <c r="CX79" s="555" t="str">
        <f t="shared" si="204"/>
        <v/>
      </c>
      <c r="CY79" s="555" t="str">
        <f t="shared" si="205"/>
        <v/>
      </c>
      <c r="CZ79" s="555" t="str">
        <f t="shared" si="206"/>
        <v/>
      </c>
      <c r="DA79" s="555" t="str">
        <f t="shared" si="207"/>
        <v/>
      </c>
      <c r="DB79" s="556" t="str">
        <f t="shared" si="208"/>
        <v/>
      </c>
      <c r="DC79" s="556" t="str">
        <f t="shared" si="209"/>
        <v/>
      </c>
      <c r="DD79" s="556" t="str">
        <f t="shared" si="210"/>
        <v/>
      </c>
      <c r="DE79" s="555" t="str">
        <f t="shared" si="211"/>
        <v/>
      </c>
      <c r="DF79" s="555" t="str">
        <f t="shared" si="212"/>
        <v/>
      </c>
      <c r="DG79" s="555" t="str">
        <f t="shared" si="213"/>
        <v/>
      </c>
      <c r="DH79" s="555" t="str">
        <f t="shared" si="214"/>
        <v/>
      </c>
      <c r="DI79" s="555" t="str">
        <f t="shared" si="215"/>
        <v/>
      </c>
      <c r="DJ79" s="554" t="str">
        <f t="shared" si="216"/>
        <v/>
      </c>
      <c r="DK79" s="553" t="str">
        <f t="shared" si="217"/>
        <v/>
      </c>
      <c r="DL79" s="603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6"/>
      <c r="DQ79" s="203"/>
      <c r="DR79" s="604" t="s">
        <v>193</v>
      </c>
      <c r="DS79" s="605"/>
      <c r="DT79" s="269">
        <f>BV688*BV689</f>
        <v>0</v>
      </c>
      <c r="DU79" s="269">
        <f>BW688*BW689</f>
        <v>0</v>
      </c>
      <c r="DV79" s="269"/>
      <c r="DW79" s="269"/>
      <c r="DX79" s="204" t="s">
        <v>194</v>
      </c>
      <c r="DY79" s="203"/>
    </row>
    <row r="80" spans="1:135" s="206" customFormat="1" ht="15.75" hidden="1" customHeight="1">
      <c r="A80" s="621" t="s">
        <v>184</v>
      </c>
      <c r="B80" s="612" t="str">
        <f t="shared" ref="B80:R80" si="234">IF(B78="","",B78*B79)</f>
        <v/>
      </c>
      <c r="C80" s="612" t="str">
        <f t="shared" si="234"/>
        <v/>
      </c>
      <c r="D80" s="612" t="str">
        <f t="shared" si="234"/>
        <v/>
      </c>
      <c r="E80" s="612" t="str">
        <f t="shared" si="234"/>
        <v/>
      </c>
      <c r="F80" s="612" t="str">
        <f t="shared" si="234"/>
        <v/>
      </c>
      <c r="G80" s="612" t="str">
        <f t="shared" si="234"/>
        <v/>
      </c>
      <c r="H80" s="612" t="str">
        <f t="shared" si="234"/>
        <v/>
      </c>
      <c r="I80" s="612" t="str">
        <f t="shared" si="234"/>
        <v/>
      </c>
      <c r="J80" s="612" t="str">
        <f t="shared" si="234"/>
        <v/>
      </c>
      <c r="K80" s="612" t="str">
        <f t="shared" si="234"/>
        <v/>
      </c>
      <c r="L80" s="612" t="str">
        <f t="shared" si="234"/>
        <v/>
      </c>
      <c r="M80" s="612" t="str">
        <f t="shared" si="234"/>
        <v/>
      </c>
      <c r="N80" s="612" t="str">
        <f t="shared" si="234"/>
        <v/>
      </c>
      <c r="O80" s="612" t="str">
        <f t="shared" si="234"/>
        <v/>
      </c>
      <c r="P80" s="612" t="str">
        <f t="shared" si="234"/>
        <v/>
      </c>
      <c r="Q80" s="612" t="str">
        <f t="shared" si="234"/>
        <v/>
      </c>
      <c r="R80" s="612" t="str">
        <f t="shared" si="234"/>
        <v/>
      </c>
      <c r="S80" s="601"/>
      <c r="T80" s="612" t="str">
        <f t="shared" ref="T80:AJ80" si="235">IF(T78="","",T78*T79)</f>
        <v/>
      </c>
      <c r="U80" s="612" t="str">
        <f t="shared" si="235"/>
        <v/>
      </c>
      <c r="V80" s="612" t="str">
        <f t="shared" si="235"/>
        <v/>
      </c>
      <c r="W80" s="612" t="str">
        <f t="shared" si="235"/>
        <v/>
      </c>
      <c r="X80" s="612" t="str">
        <f t="shared" si="235"/>
        <v/>
      </c>
      <c r="Y80" s="612" t="str">
        <f t="shared" si="235"/>
        <v/>
      </c>
      <c r="Z80" s="612" t="str">
        <f t="shared" si="235"/>
        <v/>
      </c>
      <c r="AA80" s="612" t="str">
        <f t="shared" si="235"/>
        <v/>
      </c>
      <c r="AB80" s="612" t="str">
        <f t="shared" si="235"/>
        <v/>
      </c>
      <c r="AC80" s="612" t="str">
        <f t="shared" si="235"/>
        <v/>
      </c>
      <c r="AD80" s="612" t="str">
        <f t="shared" si="235"/>
        <v/>
      </c>
      <c r="AE80" s="612" t="str">
        <f t="shared" si="235"/>
        <v/>
      </c>
      <c r="AF80" s="612" t="str">
        <f t="shared" si="235"/>
        <v/>
      </c>
      <c r="AG80" s="612" t="str">
        <f t="shared" si="235"/>
        <v/>
      </c>
      <c r="AH80" s="612" t="str">
        <f t="shared" si="235"/>
        <v/>
      </c>
      <c r="AI80" s="612" t="str">
        <f t="shared" si="235"/>
        <v/>
      </c>
      <c r="AJ80" s="612" t="str">
        <f t="shared" si="235"/>
        <v/>
      </c>
      <c r="AK80" s="601"/>
      <c r="AL80" s="612" t="str">
        <f t="shared" ref="AL80:BB80" si="236">IF(AL78="","",AL78*AL79)</f>
        <v/>
      </c>
      <c r="AM80" s="612" t="str">
        <f t="shared" si="236"/>
        <v/>
      </c>
      <c r="AN80" s="612" t="str">
        <f t="shared" si="236"/>
        <v/>
      </c>
      <c r="AO80" s="612" t="str">
        <f t="shared" si="236"/>
        <v/>
      </c>
      <c r="AP80" s="612" t="str">
        <f t="shared" si="236"/>
        <v/>
      </c>
      <c r="AQ80" s="612" t="str">
        <f t="shared" si="236"/>
        <v/>
      </c>
      <c r="AR80" s="612" t="str">
        <f t="shared" si="236"/>
        <v/>
      </c>
      <c r="AS80" s="612" t="str">
        <f t="shared" si="236"/>
        <v/>
      </c>
      <c r="AT80" s="612" t="str">
        <f t="shared" si="236"/>
        <v/>
      </c>
      <c r="AU80" s="612" t="str">
        <f t="shared" si="236"/>
        <v/>
      </c>
      <c r="AV80" s="612" t="str">
        <f t="shared" si="236"/>
        <v/>
      </c>
      <c r="AW80" s="612" t="str">
        <f t="shared" si="236"/>
        <v/>
      </c>
      <c r="AX80" s="612" t="str">
        <f t="shared" si="236"/>
        <v/>
      </c>
      <c r="AY80" s="612" t="str">
        <f t="shared" si="236"/>
        <v/>
      </c>
      <c r="AZ80" s="612" t="str">
        <f t="shared" si="236"/>
        <v/>
      </c>
      <c r="BA80" s="612" t="str">
        <f t="shared" si="236"/>
        <v/>
      </c>
      <c r="BB80" s="612" t="str">
        <f t="shared" si="236"/>
        <v/>
      </c>
      <c r="BC80" s="601"/>
      <c r="BD80" s="612" t="str">
        <f t="shared" ref="BD80:BT80" si="237">IF(BD78="","",BD78*BD79)</f>
        <v/>
      </c>
      <c r="BE80" s="612" t="str">
        <f t="shared" si="237"/>
        <v/>
      </c>
      <c r="BF80" s="612" t="str">
        <f t="shared" si="237"/>
        <v/>
      </c>
      <c r="BG80" s="612" t="str">
        <f t="shared" si="237"/>
        <v/>
      </c>
      <c r="BH80" s="612" t="str">
        <f t="shared" si="237"/>
        <v/>
      </c>
      <c r="BI80" s="612" t="str">
        <f t="shared" si="237"/>
        <v/>
      </c>
      <c r="BJ80" s="612" t="str">
        <f t="shared" si="237"/>
        <v/>
      </c>
      <c r="BK80" s="612" t="str">
        <f t="shared" si="237"/>
        <v/>
      </c>
      <c r="BL80" s="612" t="str">
        <f t="shared" si="237"/>
        <v/>
      </c>
      <c r="BM80" s="612" t="str">
        <f t="shared" si="237"/>
        <v/>
      </c>
      <c r="BN80" s="612" t="str">
        <f t="shared" si="237"/>
        <v/>
      </c>
      <c r="BO80" s="612" t="str">
        <f t="shared" si="237"/>
        <v/>
      </c>
      <c r="BP80" s="612" t="str">
        <f t="shared" si="237"/>
        <v/>
      </c>
      <c r="BQ80" s="612" t="str">
        <f t="shared" si="237"/>
        <v/>
      </c>
      <c r="BR80" s="612" t="str">
        <f t="shared" si="237"/>
        <v/>
      </c>
      <c r="BS80" s="612" t="str">
        <f t="shared" si="237"/>
        <v/>
      </c>
      <c r="BT80" s="612" t="str">
        <f t="shared" si="237"/>
        <v/>
      </c>
      <c r="BU80" s="601"/>
      <c r="BV80" s="612" t="str">
        <f>IF(BV78="","",BV78*BV79)</f>
        <v/>
      </c>
      <c r="BW80" s="612" t="str">
        <f>IF(BW78="","",BW78*BW79)</f>
        <v/>
      </c>
      <c r="BX80" s="612" t="str">
        <f>IF(BX78="","",BX78*BX79)</f>
        <v/>
      </c>
      <c r="BY80" s="612" t="str">
        <f>IF(BY78="","",BY78*BY79)</f>
        <v/>
      </c>
      <c r="BZ80" s="602" t="str">
        <f t="shared" si="123"/>
        <v/>
      </c>
      <c r="CA80" s="602" t="str">
        <f t="shared" si="124"/>
        <v/>
      </c>
      <c r="CB80" s="602" t="str">
        <f t="shared" si="125"/>
        <v/>
      </c>
      <c r="CC80" s="602" t="str">
        <f t="shared" si="126"/>
        <v/>
      </c>
      <c r="CD80" s="1348" t="str">
        <f t="shared" si="184"/>
        <v/>
      </c>
      <c r="CE80" s="1349" t="str">
        <f t="shared" si="185"/>
        <v/>
      </c>
      <c r="CF80" s="1350" t="str">
        <f t="shared" si="186"/>
        <v/>
      </c>
      <c r="CG80" s="1350" t="str">
        <f t="shared" si="187"/>
        <v/>
      </c>
      <c r="CH80" s="1350" t="str">
        <f t="shared" si="188"/>
        <v/>
      </c>
      <c r="CI80" s="1350" t="str">
        <f t="shared" si="189"/>
        <v/>
      </c>
      <c r="CJ80" s="1350" t="str">
        <f t="shared" si="190"/>
        <v/>
      </c>
      <c r="CK80" s="1351" t="str">
        <f t="shared" si="191"/>
        <v/>
      </c>
      <c r="CL80" s="1351" t="str">
        <f t="shared" si="192"/>
        <v/>
      </c>
      <c r="CM80" s="1351" t="str">
        <f t="shared" si="193"/>
        <v/>
      </c>
      <c r="CN80" s="1350" t="str">
        <f t="shared" si="194"/>
        <v/>
      </c>
      <c r="CO80" s="1350" t="str">
        <f t="shared" si="195"/>
        <v/>
      </c>
      <c r="CP80" s="1350" t="str">
        <f t="shared" si="196"/>
        <v/>
      </c>
      <c r="CQ80" s="1350" t="str">
        <f t="shared" si="197"/>
        <v/>
      </c>
      <c r="CR80" s="1350" t="str">
        <f t="shared" si="198"/>
        <v/>
      </c>
      <c r="CS80" s="1349" t="str">
        <f t="shared" si="199"/>
        <v/>
      </c>
      <c r="CT80" s="1352" t="str">
        <f t="shared" si="200"/>
        <v/>
      </c>
      <c r="CU80" s="553" t="str">
        <f t="shared" si="201"/>
        <v/>
      </c>
      <c r="CV80" s="554" t="str">
        <f t="shared" si="202"/>
        <v/>
      </c>
      <c r="CW80" s="555" t="str">
        <f t="shared" si="203"/>
        <v/>
      </c>
      <c r="CX80" s="555" t="str">
        <f t="shared" si="204"/>
        <v/>
      </c>
      <c r="CY80" s="555" t="str">
        <f t="shared" si="205"/>
        <v/>
      </c>
      <c r="CZ80" s="555" t="str">
        <f t="shared" si="206"/>
        <v/>
      </c>
      <c r="DA80" s="555" t="str">
        <f t="shared" si="207"/>
        <v/>
      </c>
      <c r="DB80" s="556" t="str">
        <f t="shared" si="208"/>
        <v/>
      </c>
      <c r="DC80" s="556" t="str">
        <f t="shared" si="209"/>
        <v/>
      </c>
      <c r="DD80" s="556" t="str">
        <f t="shared" si="210"/>
        <v/>
      </c>
      <c r="DE80" s="555" t="str">
        <f t="shared" si="211"/>
        <v/>
      </c>
      <c r="DF80" s="555" t="str">
        <f t="shared" si="212"/>
        <v/>
      </c>
      <c r="DG80" s="555" t="str">
        <f t="shared" si="213"/>
        <v/>
      </c>
      <c r="DH80" s="555" t="str">
        <f t="shared" si="214"/>
        <v/>
      </c>
      <c r="DI80" s="555" t="str">
        <f t="shared" si="215"/>
        <v/>
      </c>
      <c r="DJ80" s="554" t="str">
        <f t="shared" si="216"/>
        <v/>
      </c>
      <c r="DK80" s="553" t="str">
        <f t="shared" si="217"/>
        <v/>
      </c>
      <c r="DL80" s="603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6"/>
      <c r="DQ80" s="203"/>
      <c r="DR80" s="604" t="s">
        <v>192</v>
      </c>
      <c r="DS80" s="605"/>
      <c r="DT80" s="610">
        <f>DT79*SUM(DT67)</f>
        <v>0</v>
      </c>
      <c r="DU80" s="610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4" t="s">
        <v>186</v>
      </c>
      <c r="B81" s="615">
        <v>1</v>
      </c>
      <c r="C81" s="615">
        <v>1</v>
      </c>
      <c r="D81" s="615">
        <v>1</v>
      </c>
      <c r="E81" s="615">
        <v>1</v>
      </c>
      <c r="F81" s="615">
        <v>1</v>
      </c>
      <c r="G81" s="615">
        <v>1</v>
      </c>
      <c r="H81" s="615">
        <v>1</v>
      </c>
      <c r="I81" s="615">
        <v>1</v>
      </c>
      <c r="J81" s="615">
        <v>1</v>
      </c>
      <c r="K81" s="615">
        <v>1</v>
      </c>
      <c r="L81" s="615">
        <v>1</v>
      </c>
      <c r="M81" s="615">
        <v>1</v>
      </c>
      <c r="N81" s="615">
        <v>1</v>
      </c>
      <c r="O81" s="615">
        <v>1</v>
      </c>
      <c r="P81" s="615">
        <v>1</v>
      </c>
      <c r="Q81" s="615">
        <v>1</v>
      </c>
      <c r="R81" s="615">
        <v>1</v>
      </c>
      <c r="S81" s="601"/>
      <c r="T81" s="615">
        <v>1</v>
      </c>
      <c r="U81" s="615">
        <v>1</v>
      </c>
      <c r="V81" s="615">
        <v>1</v>
      </c>
      <c r="W81" s="615">
        <v>1</v>
      </c>
      <c r="X81" s="615">
        <v>1</v>
      </c>
      <c r="Y81" s="615">
        <v>1</v>
      </c>
      <c r="Z81" s="615">
        <v>1</v>
      </c>
      <c r="AA81" s="615">
        <v>1</v>
      </c>
      <c r="AB81" s="615">
        <v>1</v>
      </c>
      <c r="AC81" s="615">
        <v>1</v>
      </c>
      <c r="AD81" s="615">
        <v>1</v>
      </c>
      <c r="AE81" s="615">
        <v>1</v>
      </c>
      <c r="AF81" s="615">
        <v>1</v>
      </c>
      <c r="AG81" s="615">
        <v>1</v>
      </c>
      <c r="AH81" s="615">
        <v>1</v>
      </c>
      <c r="AI81" s="615">
        <v>1</v>
      </c>
      <c r="AJ81" s="615">
        <v>1</v>
      </c>
      <c r="AK81" s="601"/>
      <c r="AL81" s="615">
        <v>1</v>
      </c>
      <c r="AM81" s="615">
        <v>1</v>
      </c>
      <c r="AN81" s="615">
        <v>1</v>
      </c>
      <c r="AO81" s="615">
        <v>1</v>
      </c>
      <c r="AP81" s="615">
        <v>1</v>
      </c>
      <c r="AQ81" s="615">
        <v>1</v>
      </c>
      <c r="AR81" s="615">
        <v>1</v>
      </c>
      <c r="AS81" s="615">
        <v>1</v>
      </c>
      <c r="AT81" s="615">
        <v>1</v>
      </c>
      <c r="AU81" s="615">
        <v>1</v>
      </c>
      <c r="AV81" s="615">
        <v>1</v>
      </c>
      <c r="AW81" s="615">
        <v>1</v>
      </c>
      <c r="AX81" s="615">
        <v>1</v>
      </c>
      <c r="AY81" s="615">
        <v>1</v>
      </c>
      <c r="AZ81" s="615">
        <v>1</v>
      </c>
      <c r="BA81" s="615">
        <v>1</v>
      </c>
      <c r="BB81" s="615">
        <v>1</v>
      </c>
      <c r="BC81" s="601"/>
      <c r="BD81" s="615">
        <v>1</v>
      </c>
      <c r="BE81" s="615">
        <v>1</v>
      </c>
      <c r="BF81" s="615">
        <v>1</v>
      </c>
      <c r="BG81" s="615">
        <v>1</v>
      </c>
      <c r="BH81" s="615">
        <v>1</v>
      </c>
      <c r="BI81" s="615">
        <v>1</v>
      </c>
      <c r="BJ81" s="615">
        <v>1</v>
      </c>
      <c r="BK81" s="615">
        <v>1</v>
      </c>
      <c r="BL81" s="615">
        <v>1</v>
      </c>
      <c r="BM81" s="615">
        <v>1</v>
      </c>
      <c r="BN81" s="615">
        <v>1</v>
      </c>
      <c r="BO81" s="615">
        <v>1</v>
      </c>
      <c r="BP81" s="615">
        <v>1</v>
      </c>
      <c r="BQ81" s="615">
        <v>1</v>
      </c>
      <c r="BR81" s="615">
        <v>1</v>
      </c>
      <c r="BS81" s="615">
        <v>1</v>
      </c>
      <c r="BT81" s="615">
        <v>1</v>
      </c>
      <c r="BU81" s="601"/>
      <c r="BV81" s="615">
        <v>1</v>
      </c>
      <c r="BW81" s="615">
        <v>1</v>
      </c>
      <c r="BX81" s="615">
        <v>1</v>
      </c>
      <c r="BY81" s="615">
        <v>1</v>
      </c>
      <c r="BZ81" s="602">
        <f t="shared" si="123"/>
        <v>1</v>
      </c>
      <c r="CA81" s="602">
        <f t="shared" si="124"/>
        <v>1</v>
      </c>
      <c r="CB81" s="602">
        <f t="shared" si="125"/>
        <v>1</v>
      </c>
      <c r="CC81" s="602">
        <f t="shared" si="126"/>
        <v>1</v>
      </c>
      <c r="CD81" s="1348">
        <f t="shared" si="184"/>
        <v>1</v>
      </c>
      <c r="CE81" s="1349">
        <f t="shared" si="185"/>
        <v>1</v>
      </c>
      <c r="CF81" s="1350">
        <f t="shared" si="186"/>
        <v>1</v>
      </c>
      <c r="CG81" s="1350">
        <f t="shared" si="187"/>
        <v>1</v>
      </c>
      <c r="CH81" s="1350">
        <f t="shared" si="188"/>
        <v>1</v>
      </c>
      <c r="CI81" s="1350">
        <f t="shared" si="189"/>
        <v>1</v>
      </c>
      <c r="CJ81" s="1350">
        <f t="shared" si="190"/>
        <v>1</v>
      </c>
      <c r="CK81" s="1351">
        <f t="shared" si="191"/>
        <v>1</v>
      </c>
      <c r="CL81" s="1351">
        <f t="shared" si="192"/>
        <v>1</v>
      </c>
      <c r="CM81" s="1351">
        <f t="shared" si="193"/>
        <v>1</v>
      </c>
      <c r="CN81" s="1350">
        <f t="shared" si="194"/>
        <v>1</v>
      </c>
      <c r="CO81" s="1350">
        <f t="shared" si="195"/>
        <v>1</v>
      </c>
      <c r="CP81" s="1350">
        <f t="shared" si="196"/>
        <v>1</v>
      </c>
      <c r="CQ81" s="1350">
        <f t="shared" si="197"/>
        <v>1</v>
      </c>
      <c r="CR81" s="1350">
        <f t="shared" si="198"/>
        <v>1</v>
      </c>
      <c r="CS81" s="1349">
        <f t="shared" si="199"/>
        <v>1</v>
      </c>
      <c r="CT81" s="1352">
        <f t="shared" si="200"/>
        <v>1</v>
      </c>
      <c r="CU81" s="553">
        <f t="shared" si="201"/>
        <v>1</v>
      </c>
      <c r="CV81" s="554">
        <f t="shared" si="202"/>
        <v>1</v>
      </c>
      <c r="CW81" s="555">
        <f t="shared" si="203"/>
        <v>1</v>
      </c>
      <c r="CX81" s="555">
        <f t="shared" si="204"/>
        <v>1</v>
      </c>
      <c r="CY81" s="555">
        <f t="shared" si="205"/>
        <v>1</v>
      </c>
      <c r="CZ81" s="555">
        <f t="shared" si="206"/>
        <v>1</v>
      </c>
      <c r="DA81" s="555">
        <f t="shared" si="207"/>
        <v>1</v>
      </c>
      <c r="DB81" s="556">
        <f t="shared" si="208"/>
        <v>1</v>
      </c>
      <c r="DC81" s="556">
        <f t="shared" si="209"/>
        <v>1</v>
      </c>
      <c r="DD81" s="556">
        <f t="shared" si="210"/>
        <v>1</v>
      </c>
      <c r="DE81" s="555">
        <f t="shared" si="211"/>
        <v>1</v>
      </c>
      <c r="DF81" s="555">
        <f t="shared" si="212"/>
        <v>1</v>
      </c>
      <c r="DG81" s="555">
        <f t="shared" si="213"/>
        <v>1</v>
      </c>
      <c r="DH81" s="555">
        <f t="shared" si="214"/>
        <v>1</v>
      </c>
      <c r="DI81" s="555">
        <f t="shared" si="215"/>
        <v>1</v>
      </c>
      <c r="DJ81" s="554">
        <f t="shared" si="216"/>
        <v>1</v>
      </c>
      <c r="DK81" s="553">
        <f t="shared" si="217"/>
        <v>1</v>
      </c>
      <c r="DL81" s="603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6"/>
      <c r="DQ81" s="622"/>
      <c r="DR81" s="604" t="s">
        <v>192</v>
      </c>
      <c r="DS81" s="605"/>
      <c r="DT81" s="610">
        <f>SUM(DT80:DU80)</f>
        <v>0</v>
      </c>
      <c r="DU81" s="203"/>
      <c r="DV81" s="203"/>
      <c r="DW81" s="203"/>
      <c r="DX81" s="623"/>
      <c r="DY81" s="622"/>
    </row>
    <row r="82" spans="1:129" s="490" customFormat="1" ht="15.75" hidden="1" customHeight="1">
      <c r="A82" s="614" t="s">
        <v>188</v>
      </c>
      <c r="B82" s="615"/>
      <c r="C82" s="615"/>
      <c r="D82" s="615"/>
      <c r="E82" s="615"/>
      <c r="F82" s="615"/>
      <c r="G82" s="615"/>
      <c r="H82" s="615"/>
      <c r="I82" s="615"/>
      <c r="J82" s="615"/>
      <c r="K82" s="615"/>
      <c r="L82" s="615"/>
      <c r="M82" s="615"/>
      <c r="N82" s="615"/>
      <c r="O82" s="615"/>
      <c r="P82" s="615"/>
      <c r="Q82" s="615"/>
      <c r="R82" s="615"/>
      <c r="S82" s="624"/>
      <c r="T82" s="615"/>
      <c r="U82" s="615"/>
      <c r="V82" s="615"/>
      <c r="W82" s="615"/>
      <c r="X82" s="615"/>
      <c r="Y82" s="615"/>
      <c r="Z82" s="615"/>
      <c r="AA82" s="615"/>
      <c r="AB82" s="615"/>
      <c r="AC82" s="615"/>
      <c r="AD82" s="615"/>
      <c r="AE82" s="615"/>
      <c r="AF82" s="615"/>
      <c r="AG82" s="615"/>
      <c r="AH82" s="615"/>
      <c r="AI82" s="615"/>
      <c r="AJ82" s="615"/>
      <c r="AK82" s="624"/>
      <c r="AL82" s="615"/>
      <c r="AM82" s="615"/>
      <c r="AN82" s="615"/>
      <c r="AO82" s="615"/>
      <c r="AP82" s="615"/>
      <c r="AQ82" s="615"/>
      <c r="AR82" s="615"/>
      <c r="AS82" s="615"/>
      <c r="AT82" s="615"/>
      <c r="AU82" s="615"/>
      <c r="AV82" s="615"/>
      <c r="AW82" s="615"/>
      <c r="AX82" s="615"/>
      <c r="AY82" s="615"/>
      <c r="AZ82" s="615"/>
      <c r="BA82" s="615"/>
      <c r="BB82" s="615"/>
      <c r="BC82" s="624"/>
      <c r="BD82" s="615"/>
      <c r="BE82" s="615"/>
      <c r="BF82" s="615"/>
      <c r="BG82" s="615"/>
      <c r="BH82" s="615"/>
      <c r="BI82" s="615"/>
      <c r="BJ82" s="615"/>
      <c r="BK82" s="615"/>
      <c r="BL82" s="615"/>
      <c r="BM82" s="615"/>
      <c r="BN82" s="615"/>
      <c r="BO82" s="615"/>
      <c r="BP82" s="615"/>
      <c r="BQ82" s="615"/>
      <c r="BR82" s="615"/>
      <c r="BS82" s="615"/>
      <c r="BT82" s="615"/>
      <c r="BU82" s="624"/>
      <c r="BV82" s="615"/>
      <c r="BW82" s="615"/>
      <c r="BX82" s="615"/>
      <c r="BY82" s="615"/>
      <c r="BZ82" s="602" t="str">
        <f t="shared" si="123"/>
        <v/>
      </c>
      <c r="CA82" s="602" t="str">
        <f t="shared" si="124"/>
        <v/>
      </c>
      <c r="CB82" s="602" t="str">
        <f t="shared" si="125"/>
        <v/>
      </c>
      <c r="CC82" s="602" t="str">
        <f t="shared" si="126"/>
        <v/>
      </c>
      <c r="CD82" s="1348" t="str">
        <f t="shared" si="184"/>
        <v/>
      </c>
      <c r="CE82" s="1349" t="str">
        <f t="shared" si="185"/>
        <v/>
      </c>
      <c r="CF82" s="1350" t="str">
        <f t="shared" si="186"/>
        <v/>
      </c>
      <c r="CG82" s="1350" t="str">
        <f t="shared" si="187"/>
        <v/>
      </c>
      <c r="CH82" s="1350" t="str">
        <f t="shared" si="188"/>
        <v/>
      </c>
      <c r="CI82" s="1350" t="str">
        <f t="shared" si="189"/>
        <v/>
      </c>
      <c r="CJ82" s="1350" t="str">
        <f t="shared" si="190"/>
        <v/>
      </c>
      <c r="CK82" s="1351" t="str">
        <f t="shared" si="191"/>
        <v/>
      </c>
      <c r="CL82" s="1351" t="str">
        <f t="shared" si="192"/>
        <v/>
      </c>
      <c r="CM82" s="1351" t="str">
        <f t="shared" si="193"/>
        <v/>
      </c>
      <c r="CN82" s="1350" t="str">
        <f t="shared" si="194"/>
        <v/>
      </c>
      <c r="CO82" s="1350" t="str">
        <f t="shared" si="195"/>
        <v/>
      </c>
      <c r="CP82" s="1350" t="str">
        <f t="shared" si="196"/>
        <v/>
      </c>
      <c r="CQ82" s="1350" t="str">
        <f t="shared" si="197"/>
        <v/>
      </c>
      <c r="CR82" s="1350" t="str">
        <f t="shared" si="198"/>
        <v/>
      </c>
      <c r="CS82" s="1349" t="str">
        <f t="shared" si="199"/>
        <v/>
      </c>
      <c r="CT82" s="1352" t="str">
        <f t="shared" si="200"/>
        <v/>
      </c>
      <c r="CU82" s="553" t="str">
        <f t="shared" si="201"/>
        <v/>
      </c>
      <c r="CV82" s="554" t="str">
        <f t="shared" si="202"/>
        <v/>
      </c>
      <c r="CW82" s="555" t="str">
        <f t="shared" si="203"/>
        <v/>
      </c>
      <c r="CX82" s="555" t="str">
        <f t="shared" si="204"/>
        <v/>
      </c>
      <c r="CY82" s="555" t="str">
        <f t="shared" si="205"/>
        <v/>
      </c>
      <c r="CZ82" s="555" t="str">
        <f t="shared" si="206"/>
        <v/>
      </c>
      <c r="DA82" s="555" t="str">
        <f t="shared" si="207"/>
        <v/>
      </c>
      <c r="DB82" s="556" t="str">
        <f t="shared" si="208"/>
        <v/>
      </c>
      <c r="DC82" s="556" t="str">
        <f t="shared" si="209"/>
        <v/>
      </c>
      <c r="DD82" s="556" t="str">
        <f t="shared" si="210"/>
        <v/>
      </c>
      <c r="DE82" s="555" t="str">
        <f t="shared" si="211"/>
        <v/>
      </c>
      <c r="DF82" s="555" t="str">
        <f t="shared" si="212"/>
        <v/>
      </c>
      <c r="DG82" s="555" t="str">
        <f t="shared" si="213"/>
        <v/>
      </c>
      <c r="DH82" s="555" t="str">
        <f t="shared" si="214"/>
        <v/>
      </c>
      <c r="DI82" s="555" t="str">
        <f t="shared" si="215"/>
        <v/>
      </c>
      <c r="DJ82" s="554" t="str">
        <f t="shared" si="216"/>
        <v/>
      </c>
      <c r="DK82" s="553" t="str">
        <f t="shared" si="217"/>
        <v/>
      </c>
      <c r="DL82" s="603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6"/>
      <c r="DQ82" s="622"/>
      <c r="DR82" s="203"/>
      <c r="DS82" s="203"/>
      <c r="DT82" s="203"/>
      <c r="DU82" s="203"/>
      <c r="DV82" s="203"/>
      <c r="DW82" s="203"/>
      <c r="DX82" s="623"/>
      <c r="DY82" s="622"/>
    </row>
    <row r="83" spans="1:129" s="490" customFormat="1" ht="15.75" hidden="1" customHeight="1">
      <c r="A83" s="614" t="s">
        <v>195</v>
      </c>
      <c r="B83" s="625" t="str">
        <f t="shared" ref="B83:R83" si="238">IF(SUM(B69,B77)&gt;0,SUM(B70,B78)/SUM(B69,B77),"")</f>
        <v/>
      </c>
      <c r="C83" s="625" t="str">
        <f t="shared" si="238"/>
        <v/>
      </c>
      <c r="D83" s="625" t="str">
        <f t="shared" si="238"/>
        <v/>
      </c>
      <c r="E83" s="625" t="str">
        <f t="shared" si="238"/>
        <v/>
      </c>
      <c r="F83" s="625" t="str">
        <f t="shared" si="238"/>
        <v/>
      </c>
      <c r="G83" s="625" t="str">
        <f t="shared" si="238"/>
        <v/>
      </c>
      <c r="H83" s="625" t="str">
        <f t="shared" si="238"/>
        <v/>
      </c>
      <c r="I83" s="625" t="str">
        <f t="shared" si="238"/>
        <v/>
      </c>
      <c r="J83" s="625" t="str">
        <f t="shared" si="238"/>
        <v/>
      </c>
      <c r="K83" s="625" t="str">
        <f t="shared" si="238"/>
        <v/>
      </c>
      <c r="L83" s="625" t="str">
        <f t="shared" si="238"/>
        <v/>
      </c>
      <c r="M83" s="625" t="str">
        <f t="shared" si="238"/>
        <v/>
      </c>
      <c r="N83" s="625" t="str">
        <f t="shared" si="238"/>
        <v/>
      </c>
      <c r="O83" s="625" t="str">
        <f t="shared" si="238"/>
        <v/>
      </c>
      <c r="P83" s="625" t="str">
        <f t="shared" si="238"/>
        <v/>
      </c>
      <c r="Q83" s="625" t="str">
        <f t="shared" si="238"/>
        <v/>
      </c>
      <c r="R83" s="625" t="str">
        <f t="shared" si="238"/>
        <v/>
      </c>
      <c r="S83" s="626"/>
      <c r="T83" s="625" t="str">
        <f t="shared" ref="T83:AJ83" si="239">IF(SUM(T69,T77)&gt;0,SUM(T70,T78)/SUM(T69,T77),"")</f>
        <v/>
      </c>
      <c r="U83" s="625" t="str">
        <f t="shared" si="239"/>
        <v/>
      </c>
      <c r="V83" s="625" t="str">
        <f t="shared" si="239"/>
        <v/>
      </c>
      <c r="W83" s="625" t="str">
        <f t="shared" si="239"/>
        <v/>
      </c>
      <c r="X83" s="625" t="str">
        <f t="shared" si="239"/>
        <v/>
      </c>
      <c r="Y83" s="625" t="str">
        <f t="shared" si="239"/>
        <v/>
      </c>
      <c r="Z83" s="625" t="str">
        <f t="shared" si="239"/>
        <v/>
      </c>
      <c r="AA83" s="625" t="str">
        <f t="shared" si="239"/>
        <v/>
      </c>
      <c r="AB83" s="625" t="str">
        <f t="shared" si="239"/>
        <v/>
      </c>
      <c r="AC83" s="625" t="str">
        <f t="shared" si="239"/>
        <v/>
      </c>
      <c r="AD83" s="625" t="str">
        <f t="shared" si="239"/>
        <v/>
      </c>
      <c r="AE83" s="625" t="str">
        <f t="shared" si="239"/>
        <v/>
      </c>
      <c r="AF83" s="625" t="str">
        <f t="shared" si="239"/>
        <v/>
      </c>
      <c r="AG83" s="625" t="str">
        <f t="shared" si="239"/>
        <v/>
      </c>
      <c r="AH83" s="625" t="str">
        <f t="shared" si="239"/>
        <v/>
      </c>
      <c r="AI83" s="625" t="str">
        <f t="shared" si="239"/>
        <v/>
      </c>
      <c r="AJ83" s="625" t="str">
        <f t="shared" si="239"/>
        <v/>
      </c>
      <c r="AK83" s="626"/>
      <c r="AL83" s="625" t="str">
        <f t="shared" ref="AL83:BB83" si="240">IF(SUM(AL69,AL77)&gt;0,SUM(AL70,AL78)/SUM(AL69,AL77),"")</f>
        <v/>
      </c>
      <c r="AM83" s="625" t="str">
        <f t="shared" si="240"/>
        <v/>
      </c>
      <c r="AN83" s="625" t="str">
        <f t="shared" si="240"/>
        <v/>
      </c>
      <c r="AO83" s="625" t="str">
        <f t="shared" si="240"/>
        <v/>
      </c>
      <c r="AP83" s="625" t="str">
        <f t="shared" si="240"/>
        <v/>
      </c>
      <c r="AQ83" s="625" t="str">
        <f t="shared" si="240"/>
        <v/>
      </c>
      <c r="AR83" s="625" t="str">
        <f t="shared" si="240"/>
        <v/>
      </c>
      <c r="AS83" s="625" t="str">
        <f t="shared" si="240"/>
        <v/>
      </c>
      <c r="AT83" s="625" t="str">
        <f t="shared" si="240"/>
        <v/>
      </c>
      <c r="AU83" s="625" t="str">
        <f t="shared" si="240"/>
        <v/>
      </c>
      <c r="AV83" s="625" t="str">
        <f t="shared" si="240"/>
        <v/>
      </c>
      <c r="AW83" s="625" t="str">
        <f t="shared" si="240"/>
        <v/>
      </c>
      <c r="AX83" s="625" t="str">
        <f t="shared" si="240"/>
        <v/>
      </c>
      <c r="AY83" s="625" t="str">
        <f t="shared" si="240"/>
        <v/>
      </c>
      <c r="AZ83" s="625" t="str">
        <f t="shared" si="240"/>
        <v/>
      </c>
      <c r="BA83" s="625" t="str">
        <f t="shared" si="240"/>
        <v/>
      </c>
      <c r="BB83" s="625" t="str">
        <f t="shared" si="240"/>
        <v/>
      </c>
      <c r="BC83" s="626"/>
      <c r="BD83" s="625" t="str">
        <f t="shared" ref="BD83:BT83" si="241">IF(SUM(BD69,BD77)&gt;0,SUM(BD70,BD78)/SUM(BD69,BD77),"")</f>
        <v/>
      </c>
      <c r="BE83" s="625" t="str">
        <f t="shared" si="241"/>
        <v/>
      </c>
      <c r="BF83" s="625" t="str">
        <f t="shared" si="241"/>
        <v/>
      </c>
      <c r="BG83" s="625" t="str">
        <f t="shared" si="241"/>
        <v/>
      </c>
      <c r="BH83" s="625" t="str">
        <f t="shared" si="241"/>
        <v/>
      </c>
      <c r="BI83" s="625" t="str">
        <f t="shared" si="241"/>
        <v/>
      </c>
      <c r="BJ83" s="625" t="str">
        <f t="shared" si="241"/>
        <v/>
      </c>
      <c r="BK83" s="625" t="str">
        <f t="shared" si="241"/>
        <v/>
      </c>
      <c r="BL83" s="625" t="str">
        <f t="shared" si="241"/>
        <v/>
      </c>
      <c r="BM83" s="625" t="str">
        <f t="shared" si="241"/>
        <v/>
      </c>
      <c r="BN83" s="625" t="str">
        <f t="shared" si="241"/>
        <v/>
      </c>
      <c r="BO83" s="625" t="str">
        <f t="shared" si="241"/>
        <v/>
      </c>
      <c r="BP83" s="625" t="str">
        <f t="shared" si="241"/>
        <v/>
      </c>
      <c r="BQ83" s="625" t="str">
        <f t="shared" si="241"/>
        <v/>
      </c>
      <c r="BR83" s="625" t="str">
        <f t="shared" si="241"/>
        <v/>
      </c>
      <c r="BS83" s="625" t="str">
        <f t="shared" si="241"/>
        <v/>
      </c>
      <c r="BT83" s="625" t="str">
        <f t="shared" si="241"/>
        <v/>
      </c>
      <c r="BU83" s="626"/>
      <c r="BV83" s="625" t="str">
        <f>IF(SUM(BV69,BV77)&gt;0,SUM(BV70,BV78)/SUM(BV69,BV77),"")</f>
        <v/>
      </c>
      <c r="BW83" s="625" t="str">
        <f>IF(SUM(BW69,BW77)&gt;0,SUM(BW70,BW78)/SUM(BW69,BW77),"")</f>
        <v/>
      </c>
      <c r="BX83" s="625" t="str">
        <f>IF(SUM(BX69,BX77)&gt;0,SUM(BX70,BX78)/SUM(BX69,BX77),"")</f>
        <v/>
      </c>
      <c r="BY83" s="625" t="str">
        <f>IF(SUM(BY69,BY77)&gt;0,SUM(BY70,BY78)/SUM(BY69,BY77),"")</f>
        <v/>
      </c>
      <c r="BZ83" s="602" t="str">
        <f t="shared" si="123"/>
        <v/>
      </c>
      <c r="CA83" s="627" t="str">
        <f t="shared" si="124"/>
        <v/>
      </c>
      <c r="CB83" s="627" t="str">
        <f t="shared" si="125"/>
        <v/>
      </c>
      <c r="CC83" s="627" t="str">
        <f t="shared" si="126"/>
        <v/>
      </c>
      <c r="CD83" s="1367" t="str">
        <f t="shared" si="184"/>
        <v/>
      </c>
      <c r="CE83" s="1368" t="str">
        <f t="shared" si="185"/>
        <v/>
      </c>
      <c r="CF83" s="1369" t="str">
        <f t="shared" si="186"/>
        <v/>
      </c>
      <c r="CG83" s="1369" t="str">
        <f t="shared" si="187"/>
        <v/>
      </c>
      <c r="CH83" s="1369" t="str">
        <f t="shared" si="188"/>
        <v/>
      </c>
      <c r="CI83" s="1369" t="str">
        <f t="shared" si="189"/>
        <v/>
      </c>
      <c r="CJ83" s="1369" t="str">
        <f t="shared" si="190"/>
        <v/>
      </c>
      <c r="CK83" s="1370" t="str">
        <f t="shared" si="191"/>
        <v/>
      </c>
      <c r="CL83" s="1370" t="str">
        <f t="shared" si="192"/>
        <v/>
      </c>
      <c r="CM83" s="1370" t="str">
        <f t="shared" si="193"/>
        <v/>
      </c>
      <c r="CN83" s="1369" t="str">
        <f t="shared" si="194"/>
        <v/>
      </c>
      <c r="CO83" s="1369" t="str">
        <f t="shared" si="195"/>
        <v/>
      </c>
      <c r="CP83" s="1369" t="str">
        <f t="shared" si="196"/>
        <v/>
      </c>
      <c r="CQ83" s="1369" t="str">
        <f t="shared" si="197"/>
        <v/>
      </c>
      <c r="CR83" s="1369" t="str">
        <f t="shared" si="198"/>
        <v/>
      </c>
      <c r="CS83" s="1368" t="str">
        <f t="shared" si="199"/>
        <v/>
      </c>
      <c r="CT83" s="1371" t="str">
        <f t="shared" si="200"/>
        <v/>
      </c>
      <c r="CU83" s="541" t="str">
        <f t="shared" si="201"/>
        <v/>
      </c>
      <c r="CV83" s="542" t="str">
        <f t="shared" si="202"/>
        <v/>
      </c>
      <c r="CW83" s="543" t="str">
        <f t="shared" si="203"/>
        <v/>
      </c>
      <c r="CX83" s="543" t="str">
        <f t="shared" si="204"/>
        <v/>
      </c>
      <c r="CY83" s="543" t="str">
        <f t="shared" si="205"/>
        <v/>
      </c>
      <c r="CZ83" s="543" t="str">
        <f t="shared" si="206"/>
        <v/>
      </c>
      <c r="DA83" s="543" t="str">
        <f t="shared" si="207"/>
        <v/>
      </c>
      <c r="DB83" s="544" t="str">
        <f t="shared" si="208"/>
        <v/>
      </c>
      <c r="DC83" s="544" t="str">
        <f t="shared" si="209"/>
        <v/>
      </c>
      <c r="DD83" s="544" t="str">
        <f t="shared" si="210"/>
        <v/>
      </c>
      <c r="DE83" s="543" t="str">
        <f t="shared" si="211"/>
        <v/>
      </c>
      <c r="DF83" s="543" t="str">
        <f t="shared" si="212"/>
        <v/>
      </c>
      <c r="DG83" s="543" t="str">
        <f t="shared" si="213"/>
        <v/>
      </c>
      <c r="DH83" s="543" t="str">
        <f t="shared" si="214"/>
        <v/>
      </c>
      <c r="DI83" s="543" t="str">
        <f t="shared" si="215"/>
        <v/>
      </c>
      <c r="DJ83" s="542" t="str">
        <f t="shared" si="216"/>
        <v/>
      </c>
      <c r="DK83" s="541" t="str">
        <f t="shared" si="217"/>
        <v/>
      </c>
      <c r="DL83" s="603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6"/>
      <c r="DQ83" s="622"/>
      <c r="DR83" s="489" t="s">
        <v>196</v>
      </c>
      <c r="DS83" s="203"/>
      <c r="DT83" s="203"/>
      <c r="DU83" s="203"/>
      <c r="DV83" s="203"/>
      <c r="DW83" s="203"/>
      <c r="DX83" s="204"/>
      <c r="DY83" s="622"/>
    </row>
    <row r="84" spans="1:129" s="490" customFormat="1" ht="15.75" hidden="1" customHeight="1">
      <c r="A84" s="614" t="s">
        <v>197</v>
      </c>
      <c r="B84" s="630" t="str">
        <f t="shared" ref="B84:R84" si="242">IF(SUM(B69,B77)=0,"",SUM(B69,-B70*B73,-B74*B73,B77,-B78*B81,-B82*B81)*0.049)</f>
        <v/>
      </c>
      <c r="C84" s="630" t="str">
        <f t="shared" si="242"/>
        <v/>
      </c>
      <c r="D84" s="630" t="str">
        <f t="shared" si="242"/>
        <v/>
      </c>
      <c r="E84" s="630" t="str">
        <f t="shared" si="242"/>
        <v/>
      </c>
      <c r="F84" s="630" t="str">
        <f t="shared" si="242"/>
        <v/>
      </c>
      <c r="G84" s="630" t="str">
        <f t="shared" si="242"/>
        <v/>
      </c>
      <c r="H84" s="630" t="str">
        <f t="shared" si="242"/>
        <v/>
      </c>
      <c r="I84" s="630" t="str">
        <f t="shared" si="242"/>
        <v/>
      </c>
      <c r="J84" s="630" t="str">
        <f t="shared" si="242"/>
        <v/>
      </c>
      <c r="K84" s="630" t="str">
        <f t="shared" si="242"/>
        <v/>
      </c>
      <c r="L84" s="630" t="str">
        <f t="shared" si="242"/>
        <v/>
      </c>
      <c r="M84" s="630" t="str">
        <f t="shared" si="242"/>
        <v/>
      </c>
      <c r="N84" s="630" t="str">
        <f t="shared" si="242"/>
        <v/>
      </c>
      <c r="O84" s="630" t="str">
        <f t="shared" si="242"/>
        <v/>
      </c>
      <c r="P84" s="630" t="str">
        <f t="shared" si="242"/>
        <v/>
      </c>
      <c r="Q84" s="630" t="str">
        <f t="shared" si="242"/>
        <v/>
      </c>
      <c r="R84" s="630" t="str">
        <f t="shared" si="242"/>
        <v/>
      </c>
      <c r="S84" s="607"/>
      <c r="T84" s="630" t="str">
        <f t="shared" ref="T84:AJ84" si="243">IF(SUM(T69,T77)=0,"",SUM(T69,-T70*T73,-T74*T73,T77,-T78*T81,-T82*T81)*0.049)</f>
        <v/>
      </c>
      <c r="U84" s="630" t="str">
        <f t="shared" si="243"/>
        <v/>
      </c>
      <c r="V84" s="630" t="str">
        <f t="shared" si="243"/>
        <v/>
      </c>
      <c r="W84" s="630" t="str">
        <f t="shared" si="243"/>
        <v/>
      </c>
      <c r="X84" s="630" t="str">
        <f t="shared" si="243"/>
        <v/>
      </c>
      <c r="Y84" s="630" t="str">
        <f t="shared" si="243"/>
        <v/>
      </c>
      <c r="Z84" s="630" t="str">
        <f t="shared" si="243"/>
        <v/>
      </c>
      <c r="AA84" s="630" t="str">
        <f t="shared" si="243"/>
        <v/>
      </c>
      <c r="AB84" s="630" t="str">
        <f t="shared" si="243"/>
        <v/>
      </c>
      <c r="AC84" s="630" t="str">
        <f t="shared" si="243"/>
        <v/>
      </c>
      <c r="AD84" s="630" t="str">
        <f t="shared" si="243"/>
        <v/>
      </c>
      <c r="AE84" s="630" t="str">
        <f t="shared" si="243"/>
        <v/>
      </c>
      <c r="AF84" s="630" t="str">
        <f t="shared" si="243"/>
        <v/>
      </c>
      <c r="AG84" s="630" t="str">
        <f t="shared" si="243"/>
        <v/>
      </c>
      <c r="AH84" s="630" t="str">
        <f t="shared" si="243"/>
        <v/>
      </c>
      <c r="AI84" s="630" t="str">
        <f t="shared" si="243"/>
        <v/>
      </c>
      <c r="AJ84" s="630" t="str">
        <f t="shared" si="243"/>
        <v/>
      </c>
      <c r="AK84" s="607"/>
      <c r="AL84" s="630" t="str">
        <f t="shared" ref="AL84:BB84" si="244">IF(SUM(AL69,AL77)=0,"",SUM(AL69,-AL70*AL73,-AL74*AL73,AL77,-AL78*AL81,-AL82*AL81)*0.049)</f>
        <v/>
      </c>
      <c r="AM84" s="630" t="str">
        <f t="shared" si="244"/>
        <v/>
      </c>
      <c r="AN84" s="630" t="str">
        <f t="shared" si="244"/>
        <v/>
      </c>
      <c r="AO84" s="630" t="str">
        <f t="shared" si="244"/>
        <v/>
      </c>
      <c r="AP84" s="630" t="str">
        <f t="shared" si="244"/>
        <v/>
      </c>
      <c r="AQ84" s="630" t="str">
        <f t="shared" si="244"/>
        <v/>
      </c>
      <c r="AR84" s="630" t="str">
        <f t="shared" si="244"/>
        <v/>
      </c>
      <c r="AS84" s="630" t="str">
        <f t="shared" si="244"/>
        <v/>
      </c>
      <c r="AT84" s="630" t="str">
        <f t="shared" si="244"/>
        <v/>
      </c>
      <c r="AU84" s="630" t="str">
        <f t="shared" si="244"/>
        <v/>
      </c>
      <c r="AV84" s="630" t="str">
        <f t="shared" si="244"/>
        <v/>
      </c>
      <c r="AW84" s="630" t="str">
        <f t="shared" si="244"/>
        <v/>
      </c>
      <c r="AX84" s="630" t="str">
        <f t="shared" si="244"/>
        <v/>
      </c>
      <c r="AY84" s="630" t="str">
        <f t="shared" si="244"/>
        <v/>
      </c>
      <c r="AZ84" s="630" t="str">
        <f t="shared" si="244"/>
        <v/>
      </c>
      <c r="BA84" s="630" t="str">
        <f t="shared" si="244"/>
        <v/>
      </c>
      <c r="BB84" s="630" t="str">
        <f t="shared" si="244"/>
        <v/>
      </c>
      <c r="BC84" s="607"/>
      <c r="BD84" s="630" t="str">
        <f t="shared" ref="BD84:BT84" si="245">IF(SUM(BD69,BD77)=0,"",SUM(BD69,-BD70*BD73,-BD74*BD73,BD77,-BD78*BD81,-BD82*BD81)*0.049)</f>
        <v/>
      </c>
      <c r="BE84" s="630" t="str">
        <f t="shared" si="245"/>
        <v/>
      </c>
      <c r="BF84" s="630" t="str">
        <f t="shared" si="245"/>
        <v/>
      </c>
      <c r="BG84" s="630" t="str">
        <f t="shared" si="245"/>
        <v/>
      </c>
      <c r="BH84" s="630" t="str">
        <f t="shared" si="245"/>
        <v/>
      </c>
      <c r="BI84" s="630" t="str">
        <f t="shared" si="245"/>
        <v/>
      </c>
      <c r="BJ84" s="630" t="str">
        <f t="shared" si="245"/>
        <v/>
      </c>
      <c r="BK84" s="630" t="str">
        <f t="shared" si="245"/>
        <v/>
      </c>
      <c r="BL84" s="630" t="str">
        <f t="shared" si="245"/>
        <v/>
      </c>
      <c r="BM84" s="630" t="str">
        <f t="shared" si="245"/>
        <v/>
      </c>
      <c r="BN84" s="630" t="str">
        <f t="shared" si="245"/>
        <v/>
      </c>
      <c r="BO84" s="630" t="str">
        <f t="shared" si="245"/>
        <v/>
      </c>
      <c r="BP84" s="630" t="str">
        <f t="shared" si="245"/>
        <v/>
      </c>
      <c r="BQ84" s="630" t="str">
        <f t="shared" si="245"/>
        <v/>
      </c>
      <c r="BR84" s="630" t="str">
        <f t="shared" si="245"/>
        <v/>
      </c>
      <c r="BS84" s="630" t="str">
        <f t="shared" si="245"/>
        <v/>
      </c>
      <c r="BT84" s="630" t="str">
        <f t="shared" si="245"/>
        <v/>
      </c>
      <c r="BU84" s="607"/>
      <c r="BV84" s="630" t="str">
        <f>IF(SUM(BV69,BV77)=0,"",SUM(BV69,-BV70*BV73,-BV74*BV73,BV77,-BV78*BV81,-BV82*BV81)*0.049)</f>
        <v/>
      </c>
      <c r="BW84" s="630" t="str">
        <f>IF(SUM(BW69,BW77)=0,"",SUM(BW69,-BW70*BW73,-BW74*BW73,BW77,-BW78*BW81,-BW82*BW81)*0.049)</f>
        <v/>
      </c>
      <c r="BX84" s="630" t="str">
        <f>IF(SUM(BX69,BX77)=0,"",SUM(BX69,-BX70*BX73,-BX74*BX73,BX77,-BX78*BX81,-BX82*BX81)*0.049)</f>
        <v/>
      </c>
      <c r="BY84" s="630" t="str">
        <f>IF(SUM(BY69,BY77)=0,"",SUM(BY69,-BY70*BY73,-BY74*BY73,BY77,-BY78*BY81,-BY82*BY81)*0.049)</f>
        <v/>
      </c>
      <c r="BZ84" s="602" t="str">
        <f t="shared" si="123"/>
        <v/>
      </c>
      <c r="CA84" s="602" t="str">
        <f t="shared" si="124"/>
        <v/>
      </c>
      <c r="CB84" s="602" t="str">
        <f t="shared" si="125"/>
        <v/>
      </c>
      <c r="CC84" s="602" t="str">
        <f t="shared" si="126"/>
        <v/>
      </c>
      <c r="CD84" s="1348" t="str">
        <f t="shared" si="184"/>
        <v/>
      </c>
      <c r="CE84" s="1349" t="str">
        <f t="shared" si="185"/>
        <v/>
      </c>
      <c r="CF84" s="1350" t="str">
        <f t="shared" si="186"/>
        <v/>
      </c>
      <c r="CG84" s="1350" t="str">
        <f t="shared" si="187"/>
        <v/>
      </c>
      <c r="CH84" s="1350" t="str">
        <f t="shared" si="188"/>
        <v/>
      </c>
      <c r="CI84" s="1350" t="str">
        <f t="shared" si="189"/>
        <v/>
      </c>
      <c r="CJ84" s="1350" t="str">
        <f t="shared" si="190"/>
        <v/>
      </c>
      <c r="CK84" s="1351" t="str">
        <f t="shared" si="191"/>
        <v/>
      </c>
      <c r="CL84" s="1351" t="str">
        <f t="shared" si="192"/>
        <v/>
      </c>
      <c r="CM84" s="1351" t="str">
        <f t="shared" si="193"/>
        <v/>
      </c>
      <c r="CN84" s="1350" t="str">
        <f t="shared" si="194"/>
        <v/>
      </c>
      <c r="CO84" s="1350" t="str">
        <f t="shared" si="195"/>
        <v/>
      </c>
      <c r="CP84" s="1350" t="str">
        <f t="shared" si="196"/>
        <v/>
      </c>
      <c r="CQ84" s="1350" t="str">
        <f t="shared" si="197"/>
        <v/>
      </c>
      <c r="CR84" s="1350" t="str">
        <f t="shared" si="198"/>
        <v/>
      </c>
      <c r="CS84" s="1349" t="str">
        <f t="shared" si="199"/>
        <v/>
      </c>
      <c r="CT84" s="1352" t="str">
        <f t="shared" si="200"/>
        <v/>
      </c>
      <c r="CU84" s="553" t="str">
        <f t="shared" si="201"/>
        <v/>
      </c>
      <c r="CV84" s="554" t="str">
        <f t="shared" si="202"/>
        <v/>
      </c>
      <c r="CW84" s="555" t="str">
        <f t="shared" si="203"/>
        <v/>
      </c>
      <c r="CX84" s="555" t="str">
        <f t="shared" si="204"/>
        <v/>
      </c>
      <c r="CY84" s="555" t="str">
        <f t="shared" si="205"/>
        <v/>
      </c>
      <c r="CZ84" s="555" t="str">
        <f t="shared" si="206"/>
        <v/>
      </c>
      <c r="DA84" s="555" t="str">
        <f t="shared" si="207"/>
        <v/>
      </c>
      <c r="DB84" s="556" t="str">
        <f t="shared" si="208"/>
        <v/>
      </c>
      <c r="DC84" s="556" t="str">
        <f t="shared" si="209"/>
        <v/>
      </c>
      <c r="DD84" s="556" t="str">
        <f t="shared" si="210"/>
        <v/>
      </c>
      <c r="DE84" s="555" t="str">
        <f t="shared" si="211"/>
        <v/>
      </c>
      <c r="DF84" s="555" t="str">
        <f t="shared" si="212"/>
        <v/>
      </c>
      <c r="DG84" s="555" t="str">
        <f t="shared" si="213"/>
        <v/>
      </c>
      <c r="DH84" s="555" t="str">
        <f t="shared" si="214"/>
        <v/>
      </c>
      <c r="DI84" s="555" t="str">
        <f t="shared" si="215"/>
        <v/>
      </c>
      <c r="DJ84" s="554" t="str">
        <f t="shared" si="216"/>
        <v/>
      </c>
      <c r="DK84" s="553" t="str">
        <f t="shared" si="217"/>
        <v/>
      </c>
      <c r="DL84" s="603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6"/>
      <c r="DQ84" s="622"/>
      <c r="DR84" s="604"/>
      <c r="DS84" s="605"/>
      <c r="DT84" s="605" t="s">
        <v>60</v>
      </c>
      <c r="DU84" s="269" t="s">
        <v>61</v>
      </c>
      <c r="DV84" s="269" t="s">
        <v>62</v>
      </c>
      <c r="DW84" s="269" t="s">
        <v>171</v>
      </c>
      <c r="DX84" s="204"/>
      <c r="DY84" s="622"/>
    </row>
    <row r="85" spans="1:129" s="490" customFormat="1" ht="15.75" hidden="1" customHeight="1">
      <c r="A85" s="599" t="s">
        <v>198</v>
      </c>
      <c r="B85" s="631"/>
      <c r="C85" s="631"/>
      <c r="D85" s="631"/>
      <c r="E85" s="631"/>
      <c r="F85" s="631"/>
      <c r="G85" s="631"/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07"/>
      <c r="T85" s="631"/>
      <c r="U85" s="631"/>
      <c r="V85" s="631"/>
      <c r="W85" s="631"/>
      <c r="X85" s="631"/>
      <c r="Y85" s="631"/>
      <c r="Z85" s="631"/>
      <c r="AA85" s="631"/>
      <c r="AB85" s="631"/>
      <c r="AC85" s="631"/>
      <c r="AD85" s="631"/>
      <c r="AE85" s="631"/>
      <c r="AF85" s="631"/>
      <c r="AG85" s="631"/>
      <c r="AH85" s="631"/>
      <c r="AI85" s="631"/>
      <c r="AJ85" s="631"/>
      <c r="AK85" s="607"/>
      <c r="AL85" s="631"/>
      <c r="AM85" s="631"/>
      <c r="AN85" s="631"/>
      <c r="AO85" s="631"/>
      <c r="AP85" s="631"/>
      <c r="AQ85" s="631"/>
      <c r="AR85" s="631"/>
      <c r="AS85" s="631"/>
      <c r="AT85" s="631"/>
      <c r="AU85" s="631"/>
      <c r="AV85" s="631"/>
      <c r="AW85" s="631"/>
      <c r="AX85" s="631"/>
      <c r="AY85" s="631"/>
      <c r="AZ85" s="631"/>
      <c r="BA85" s="631"/>
      <c r="BB85" s="631"/>
      <c r="BC85" s="607"/>
      <c r="BD85" s="631"/>
      <c r="BE85" s="631"/>
      <c r="BF85" s="631"/>
      <c r="BG85" s="631"/>
      <c r="BH85" s="631"/>
      <c r="BI85" s="631"/>
      <c r="BJ85" s="631"/>
      <c r="BK85" s="631"/>
      <c r="BL85" s="631"/>
      <c r="BM85" s="631"/>
      <c r="BN85" s="631"/>
      <c r="BO85" s="631"/>
      <c r="BP85" s="631"/>
      <c r="BQ85" s="631"/>
      <c r="BR85" s="631"/>
      <c r="BS85" s="631"/>
      <c r="BT85" s="631"/>
      <c r="BU85" s="607"/>
      <c r="BV85" s="631"/>
      <c r="BW85" s="631"/>
      <c r="BX85" s="631"/>
      <c r="BY85" s="631"/>
      <c r="BZ85" s="602" t="str">
        <f t="shared" si="123"/>
        <v/>
      </c>
      <c r="CA85" s="602" t="str">
        <f t="shared" si="124"/>
        <v/>
      </c>
      <c r="CB85" s="602" t="str">
        <f t="shared" si="125"/>
        <v/>
      </c>
      <c r="CC85" s="602" t="str">
        <f t="shared" si="126"/>
        <v/>
      </c>
      <c r="CD85" s="1348" t="str">
        <f t="shared" si="184"/>
        <v/>
      </c>
      <c r="CE85" s="1349" t="str">
        <f t="shared" si="185"/>
        <v/>
      </c>
      <c r="CF85" s="1350" t="str">
        <f t="shared" si="186"/>
        <v/>
      </c>
      <c r="CG85" s="1350" t="str">
        <f t="shared" si="187"/>
        <v/>
      </c>
      <c r="CH85" s="1350" t="str">
        <f t="shared" si="188"/>
        <v/>
      </c>
      <c r="CI85" s="1350" t="str">
        <f t="shared" si="189"/>
        <v/>
      </c>
      <c r="CJ85" s="1350" t="str">
        <f t="shared" si="190"/>
        <v/>
      </c>
      <c r="CK85" s="1351" t="str">
        <f t="shared" si="191"/>
        <v/>
      </c>
      <c r="CL85" s="1351" t="str">
        <f t="shared" si="192"/>
        <v/>
      </c>
      <c r="CM85" s="1351" t="str">
        <f t="shared" si="193"/>
        <v/>
      </c>
      <c r="CN85" s="1350" t="str">
        <f t="shared" si="194"/>
        <v/>
      </c>
      <c r="CO85" s="1350" t="str">
        <f t="shared" si="195"/>
        <v/>
      </c>
      <c r="CP85" s="1350" t="str">
        <f t="shared" si="196"/>
        <v/>
      </c>
      <c r="CQ85" s="1350" t="str">
        <f t="shared" si="197"/>
        <v/>
      </c>
      <c r="CR85" s="1350" t="str">
        <f t="shared" si="198"/>
        <v/>
      </c>
      <c r="CS85" s="1349" t="str">
        <f t="shared" si="199"/>
        <v/>
      </c>
      <c r="CT85" s="1352" t="str">
        <f t="shared" si="200"/>
        <v/>
      </c>
      <c r="CU85" s="553" t="str">
        <f t="shared" si="201"/>
        <v/>
      </c>
      <c r="CV85" s="554" t="str">
        <f t="shared" si="202"/>
        <v/>
      </c>
      <c r="CW85" s="555" t="str">
        <f t="shared" si="203"/>
        <v/>
      </c>
      <c r="CX85" s="555" t="str">
        <f t="shared" si="204"/>
        <v/>
      </c>
      <c r="CY85" s="555" t="str">
        <f t="shared" si="205"/>
        <v/>
      </c>
      <c r="CZ85" s="555" t="str">
        <f t="shared" si="206"/>
        <v/>
      </c>
      <c r="DA85" s="555" t="str">
        <f t="shared" si="207"/>
        <v/>
      </c>
      <c r="DB85" s="556" t="str">
        <f t="shared" si="208"/>
        <v/>
      </c>
      <c r="DC85" s="556" t="str">
        <f t="shared" si="209"/>
        <v/>
      </c>
      <c r="DD85" s="556" t="str">
        <f t="shared" si="210"/>
        <v/>
      </c>
      <c r="DE85" s="555" t="str">
        <f t="shared" si="211"/>
        <v/>
      </c>
      <c r="DF85" s="555" t="str">
        <f t="shared" si="212"/>
        <v/>
      </c>
      <c r="DG85" s="555" t="str">
        <f t="shared" si="213"/>
        <v/>
      </c>
      <c r="DH85" s="555" t="str">
        <f t="shared" si="214"/>
        <v/>
      </c>
      <c r="DI85" s="555" t="str">
        <f t="shared" si="215"/>
        <v/>
      </c>
      <c r="DJ85" s="554" t="str">
        <f t="shared" si="216"/>
        <v/>
      </c>
      <c r="DK85" s="553" t="str">
        <f t="shared" si="217"/>
        <v/>
      </c>
      <c r="DL85" s="603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6"/>
      <c r="DQ85" s="622"/>
      <c r="DR85" s="604" t="s">
        <v>173</v>
      </c>
      <c r="DS85" s="605"/>
      <c r="DT85" s="608">
        <f>BV$45</f>
        <v>0.1</v>
      </c>
      <c r="DU85" s="608">
        <f>BW$45</f>
        <v>0.5</v>
      </c>
      <c r="DV85" s="608">
        <f>BX$45</f>
        <v>0.3</v>
      </c>
      <c r="DW85" s="608">
        <f>BY$45</f>
        <v>0.1</v>
      </c>
      <c r="DX85" s="204"/>
      <c r="DY85" s="622"/>
    </row>
    <row r="86" spans="1:129" s="490" customFormat="1" ht="15.75" hidden="1" customHeight="1">
      <c r="A86" s="614" t="s">
        <v>199</v>
      </c>
      <c r="B86" s="631"/>
      <c r="C86" s="631"/>
      <c r="D86" s="631"/>
      <c r="E86" s="631"/>
      <c r="F86" s="631"/>
      <c r="G86" s="631"/>
      <c r="H86" s="631"/>
      <c r="I86" s="631"/>
      <c r="J86" s="631"/>
      <c r="K86" s="631"/>
      <c r="L86" s="631"/>
      <c r="M86" s="631"/>
      <c r="N86" s="631"/>
      <c r="O86" s="631"/>
      <c r="P86" s="631"/>
      <c r="Q86" s="631"/>
      <c r="R86" s="631"/>
      <c r="S86" s="593"/>
      <c r="T86" s="631"/>
      <c r="U86" s="631"/>
      <c r="V86" s="631"/>
      <c r="W86" s="631"/>
      <c r="X86" s="631"/>
      <c r="Y86" s="631"/>
      <c r="Z86" s="631"/>
      <c r="AA86" s="631"/>
      <c r="AB86" s="631"/>
      <c r="AC86" s="631"/>
      <c r="AD86" s="631"/>
      <c r="AE86" s="631"/>
      <c r="AF86" s="631"/>
      <c r="AG86" s="631"/>
      <c r="AH86" s="631"/>
      <c r="AI86" s="631"/>
      <c r="AJ86" s="631"/>
      <c r="AK86" s="593"/>
      <c r="AL86" s="631"/>
      <c r="AM86" s="631"/>
      <c r="AN86" s="631"/>
      <c r="AO86" s="631"/>
      <c r="AP86" s="631"/>
      <c r="AQ86" s="631"/>
      <c r="AR86" s="631"/>
      <c r="AS86" s="631"/>
      <c r="AT86" s="631"/>
      <c r="AU86" s="631"/>
      <c r="AV86" s="631"/>
      <c r="AW86" s="631"/>
      <c r="AX86" s="631"/>
      <c r="AY86" s="631"/>
      <c r="AZ86" s="631">
        <f>1549/$K$1</f>
        <v>1549</v>
      </c>
      <c r="BA86" s="631"/>
      <c r="BB86" s="631"/>
      <c r="BC86" s="593"/>
      <c r="BD86" s="631"/>
      <c r="BE86" s="631"/>
      <c r="BF86" s="631"/>
      <c r="BG86" s="631"/>
      <c r="BH86" s="631"/>
      <c r="BI86" s="631"/>
      <c r="BJ86" s="631"/>
      <c r="BK86" s="631"/>
      <c r="BL86" s="631"/>
      <c r="BM86" s="631"/>
      <c r="BN86" s="631"/>
      <c r="BO86" s="631"/>
      <c r="BP86" s="631"/>
      <c r="BQ86" s="631"/>
      <c r="BR86" s="631"/>
      <c r="BS86" s="631"/>
      <c r="BT86" s="631"/>
      <c r="BU86" s="593"/>
      <c r="BV86" s="631"/>
      <c r="BW86" s="631"/>
      <c r="BX86" s="631"/>
      <c r="BY86" s="631"/>
      <c r="BZ86" s="602" t="str">
        <f t="shared" si="123"/>
        <v/>
      </c>
      <c r="CA86" s="602" t="str">
        <f t="shared" si="124"/>
        <v/>
      </c>
      <c r="CB86" s="602" t="str">
        <f t="shared" si="125"/>
        <v/>
      </c>
      <c r="CC86" s="602" t="str">
        <f t="shared" si="126"/>
        <v/>
      </c>
      <c r="CD86" s="1348" t="str">
        <f t="shared" si="184"/>
        <v/>
      </c>
      <c r="CE86" s="1349" t="str">
        <f t="shared" si="185"/>
        <v/>
      </c>
      <c r="CF86" s="1350" t="str">
        <f t="shared" si="186"/>
        <v/>
      </c>
      <c r="CG86" s="1350" t="str">
        <f t="shared" si="187"/>
        <v/>
      </c>
      <c r="CH86" s="1350" t="str">
        <f t="shared" si="188"/>
        <v/>
      </c>
      <c r="CI86" s="1350" t="str">
        <f t="shared" si="189"/>
        <v/>
      </c>
      <c r="CJ86" s="1350" t="str">
        <f t="shared" si="190"/>
        <v/>
      </c>
      <c r="CK86" s="1351" t="str">
        <f t="shared" si="191"/>
        <v/>
      </c>
      <c r="CL86" s="1351" t="str">
        <f t="shared" si="192"/>
        <v/>
      </c>
      <c r="CM86" s="1351" t="str">
        <f t="shared" si="193"/>
        <v/>
      </c>
      <c r="CN86" s="1350" t="str">
        <f t="shared" si="194"/>
        <v/>
      </c>
      <c r="CO86" s="1350" t="str">
        <f t="shared" si="195"/>
        <v/>
      </c>
      <c r="CP86" s="1350" t="str">
        <f t="shared" si="196"/>
        <v/>
      </c>
      <c r="CQ86" s="1350" t="str">
        <f t="shared" si="197"/>
        <v/>
      </c>
      <c r="CR86" s="1350" t="str">
        <f t="shared" si="198"/>
        <v/>
      </c>
      <c r="CS86" s="1349" t="str">
        <f t="shared" si="199"/>
        <v/>
      </c>
      <c r="CT86" s="1352" t="str">
        <f t="shared" si="200"/>
        <v/>
      </c>
      <c r="CU86" s="553" t="str">
        <f t="shared" si="201"/>
        <v/>
      </c>
      <c r="CV86" s="554" t="str">
        <f t="shared" si="202"/>
        <v/>
      </c>
      <c r="CW86" s="555" t="str">
        <f t="shared" si="203"/>
        <v/>
      </c>
      <c r="CX86" s="555" t="str">
        <f t="shared" si="204"/>
        <v/>
      </c>
      <c r="CY86" s="555" t="str">
        <f t="shared" si="205"/>
        <v/>
      </c>
      <c r="CZ86" s="555" t="str">
        <f t="shared" si="206"/>
        <v/>
      </c>
      <c r="DA86" s="555" t="str">
        <f t="shared" si="207"/>
        <v/>
      </c>
      <c r="DB86" s="556" t="str">
        <f t="shared" si="208"/>
        <v/>
      </c>
      <c r="DC86" s="556" t="str">
        <f t="shared" si="209"/>
        <v/>
      </c>
      <c r="DD86" s="556" t="str">
        <f t="shared" si="210"/>
        <v/>
      </c>
      <c r="DE86" s="555" t="str">
        <f t="shared" si="211"/>
        <v/>
      </c>
      <c r="DF86" s="555" t="str">
        <f t="shared" si="212"/>
        <v/>
      </c>
      <c r="DG86" s="555" t="str">
        <f t="shared" si="213"/>
        <v/>
      </c>
      <c r="DH86" s="555" t="str">
        <f t="shared" si="214"/>
        <v/>
      </c>
      <c r="DI86" s="555" t="str">
        <f t="shared" si="215"/>
        <v/>
      </c>
      <c r="DJ86" s="554" t="str">
        <f t="shared" si="216"/>
        <v/>
      </c>
      <c r="DK86" s="553" t="str">
        <f t="shared" si="217"/>
        <v/>
      </c>
      <c r="DL86" s="603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6"/>
      <c r="DQ86" s="622"/>
      <c r="DR86" s="604" t="s">
        <v>175</v>
      </c>
      <c r="DS86" s="605"/>
      <c r="DT86" s="605"/>
      <c r="DU86" s="269"/>
      <c r="DV86" s="610">
        <f>SUM(BX242,BX249,BX256,BX263,BX284,BX291,BX298)</f>
        <v>0</v>
      </c>
      <c r="DW86" s="610">
        <f>SUM(BY242,BY249,BY256,BY263,BY284,BY291,BY298)</f>
        <v>0</v>
      </c>
      <c r="DX86" s="623" t="s">
        <v>200</v>
      </c>
      <c r="DY86" s="622"/>
    </row>
    <row r="87" spans="1:129" s="490" customFormat="1" ht="15.75" hidden="1" customHeight="1">
      <c r="A87" s="609" t="s">
        <v>201</v>
      </c>
      <c r="B87" s="632"/>
      <c r="C87" s="632"/>
      <c r="D87" s="632"/>
      <c r="E87" s="632"/>
      <c r="F87" s="632"/>
      <c r="G87" s="632"/>
      <c r="H87" s="632"/>
      <c r="I87" s="632"/>
      <c r="J87" s="632"/>
      <c r="K87" s="632"/>
      <c r="L87" s="632"/>
      <c r="M87" s="632"/>
      <c r="N87" s="632"/>
      <c r="O87" s="632"/>
      <c r="P87" s="632"/>
      <c r="Q87" s="632"/>
      <c r="R87" s="632"/>
      <c r="S87" s="633"/>
      <c r="T87" s="632"/>
      <c r="U87" s="632"/>
      <c r="V87" s="632"/>
      <c r="W87" s="632"/>
      <c r="X87" s="632"/>
      <c r="Y87" s="632"/>
      <c r="Z87" s="632"/>
      <c r="AA87" s="632"/>
      <c r="AB87" s="632"/>
      <c r="AC87" s="632"/>
      <c r="AD87" s="632"/>
      <c r="AE87" s="632"/>
      <c r="AF87" s="632"/>
      <c r="AG87" s="632"/>
      <c r="AH87" s="632"/>
      <c r="AI87" s="632"/>
      <c r="AJ87" s="632"/>
      <c r="AK87" s="633"/>
      <c r="AL87" s="632"/>
      <c r="AM87" s="632"/>
      <c r="AN87" s="632"/>
      <c r="AO87" s="632"/>
      <c r="AP87" s="632"/>
      <c r="AQ87" s="632"/>
      <c r="AR87" s="632"/>
      <c r="AS87" s="632"/>
      <c r="AT87" s="632"/>
      <c r="AU87" s="632"/>
      <c r="AV87" s="632"/>
      <c r="AW87" s="632"/>
      <c r="AX87" s="632"/>
      <c r="AY87" s="632"/>
      <c r="AZ87" s="632"/>
      <c r="BA87" s="632"/>
      <c r="BB87" s="632"/>
      <c r="BC87" s="633"/>
      <c r="BD87" s="632"/>
      <c r="BE87" s="632"/>
      <c r="BF87" s="632"/>
      <c r="BG87" s="632"/>
      <c r="BH87" s="632"/>
      <c r="BI87" s="632"/>
      <c r="BJ87" s="632"/>
      <c r="BK87" s="632"/>
      <c r="BL87" s="632"/>
      <c r="BM87" s="632"/>
      <c r="BN87" s="632"/>
      <c r="BO87" s="632"/>
      <c r="BP87" s="632"/>
      <c r="BQ87" s="632"/>
      <c r="BR87" s="632"/>
      <c r="BS87" s="632"/>
      <c r="BT87" s="632"/>
      <c r="BU87" s="633"/>
      <c r="BV87" s="632"/>
      <c r="BW87" s="632"/>
      <c r="BX87" s="632"/>
      <c r="BY87" s="632"/>
      <c r="BZ87" s="602" t="str">
        <f t="shared" si="123"/>
        <v/>
      </c>
      <c r="CA87" s="602" t="str">
        <f t="shared" si="124"/>
        <v/>
      </c>
      <c r="CB87" s="602" t="str">
        <f t="shared" si="125"/>
        <v/>
      </c>
      <c r="CC87" s="602" t="str">
        <f t="shared" si="126"/>
        <v/>
      </c>
      <c r="CD87" s="1348" t="str">
        <f t="shared" si="184"/>
        <v/>
      </c>
      <c r="CE87" s="1349" t="str">
        <f t="shared" si="185"/>
        <v/>
      </c>
      <c r="CF87" s="1350" t="str">
        <f t="shared" si="186"/>
        <v/>
      </c>
      <c r="CG87" s="1350" t="str">
        <f t="shared" si="187"/>
        <v/>
      </c>
      <c r="CH87" s="1350" t="str">
        <f t="shared" si="188"/>
        <v/>
      </c>
      <c r="CI87" s="1350" t="str">
        <f t="shared" si="189"/>
        <v/>
      </c>
      <c r="CJ87" s="1350" t="str">
        <f t="shared" si="190"/>
        <v/>
      </c>
      <c r="CK87" s="1351" t="str">
        <f t="shared" si="191"/>
        <v/>
      </c>
      <c r="CL87" s="1351" t="str">
        <f t="shared" si="192"/>
        <v/>
      </c>
      <c r="CM87" s="1351" t="str">
        <f t="shared" si="193"/>
        <v/>
      </c>
      <c r="CN87" s="1350" t="str">
        <f t="shared" si="194"/>
        <v/>
      </c>
      <c r="CO87" s="1350" t="str">
        <f t="shared" si="195"/>
        <v/>
      </c>
      <c r="CP87" s="1350" t="str">
        <f t="shared" si="196"/>
        <v/>
      </c>
      <c r="CQ87" s="1350" t="str">
        <f t="shared" si="197"/>
        <v/>
      </c>
      <c r="CR87" s="1350" t="str">
        <f t="shared" si="198"/>
        <v/>
      </c>
      <c r="CS87" s="1349" t="str">
        <f t="shared" si="199"/>
        <v/>
      </c>
      <c r="CT87" s="1352" t="str">
        <f t="shared" si="200"/>
        <v/>
      </c>
      <c r="CU87" s="553" t="str">
        <f t="shared" si="201"/>
        <v/>
      </c>
      <c r="CV87" s="554" t="str">
        <f t="shared" si="202"/>
        <v/>
      </c>
      <c r="CW87" s="555" t="str">
        <f t="shared" si="203"/>
        <v/>
      </c>
      <c r="CX87" s="555" t="str">
        <f t="shared" si="204"/>
        <v/>
      </c>
      <c r="CY87" s="555" t="str">
        <f t="shared" si="205"/>
        <v/>
      </c>
      <c r="CZ87" s="555" t="str">
        <f t="shared" si="206"/>
        <v/>
      </c>
      <c r="DA87" s="555" t="str">
        <f t="shared" si="207"/>
        <v/>
      </c>
      <c r="DB87" s="556" t="str">
        <f t="shared" si="208"/>
        <v/>
      </c>
      <c r="DC87" s="556" t="str">
        <f t="shared" si="209"/>
        <v/>
      </c>
      <c r="DD87" s="556" t="str">
        <f t="shared" si="210"/>
        <v/>
      </c>
      <c r="DE87" s="555" t="str">
        <f t="shared" si="211"/>
        <v/>
      </c>
      <c r="DF87" s="555" t="str">
        <f t="shared" si="212"/>
        <v/>
      </c>
      <c r="DG87" s="555" t="str">
        <f t="shared" si="213"/>
        <v/>
      </c>
      <c r="DH87" s="555" t="str">
        <f t="shared" si="214"/>
        <v/>
      </c>
      <c r="DI87" s="555" t="str">
        <f t="shared" si="215"/>
        <v/>
      </c>
      <c r="DJ87" s="554" t="str">
        <f t="shared" si="216"/>
        <v/>
      </c>
      <c r="DK87" s="553" t="str">
        <f t="shared" si="217"/>
        <v/>
      </c>
      <c r="DL87" s="603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6"/>
      <c r="DQ87" s="622"/>
      <c r="DR87" s="604" t="s">
        <v>74</v>
      </c>
      <c r="DS87" s="605"/>
      <c r="DT87" s="605"/>
      <c r="DU87" s="269"/>
      <c r="DV87" s="610">
        <f>DV86*SUM(DV85)</f>
        <v>0</v>
      </c>
      <c r="DW87" s="610">
        <f>DW86*SUM(DW85)</f>
        <v>0</v>
      </c>
      <c r="DX87" s="204" t="s">
        <v>202</v>
      </c>
      <c r="DY87" s="622"/>
    </row>
    <row r="88" spans="1:129" s="636" customFormat="1" ht="15.75" hidden="1" customHeight="1">
      <c r="A88" s="599" t="s">
        <v>203</v>
      </c>
      <c r="B88" s="634" t="str">
        <f t="shared" ref="B88:R88" si="246">IF(B86="","",B86*B87)</f>
        <v/>
      </c>
      <c r="C88" s="634" t="str">
        <f t="shared" si="246"/>
        <v/>
      </c>
      <c r="D88" s="634" t="str">
        <f t="shared" si="246"/>
        <v/>
      </c>
      <c r="E88" s="634" t="str">
        <f t="shared" si="246"/>
        <v/>
      </c>
      <c r="F88" s="634" t="str">
        <f t="shared" si="246"/>
        <v/>
      </c>
      <c r="G88" s="634" t="str">
        <f t="shared" si="246"/>
        <v/>
      </c>
      <c r="H88" s="634" t="str">
        <f t="shared" si="246"/>
        <v/>
      </c>
      <c r="I88" s="634" t="str">
        <f t="shared" si="246"/>
        <v/>
      </c>
      <c r="J88" s="634" t="str">
        <f t="shared" si="246"/>
        <v/>
      </c>
      <c r="K88" s="634" t="str">
        <f t="shared" si="246"/>
        <v/>
      </c>
      <c r="L88" s="634" t="str">
        <f t="shared" si="246"/>
        <v/>
      </c>
      <c r="M88" s="634" t="str">
        <f t="shared" si="246"/>
        <v/>
      </c>
      <c r="N88" s="634" t="str">
        <f t="shared" si="246"/>
        <v/>
      </c>
      <c r="O88" s="634" t="str">
        <f t="shared" si="246"/>
        <v/>
      </c>
      <c r="P88" s="634" t="str">
        <f t="shared" si="246"/>
        <v/>
      </c>
      <c r="Q88" s="634" t="str">
        <f t="shared" si="246"/>
        <v/>
      </c>
      <c r="R88" s="634" t="str">
        <f t="shared" si="246"/>
        <v/>
      </c>
      <c r="S88" s="601"/>
      <c r="T88" s="634" t="str">
        <f t="shared" ref="T88:AJ88" si="247">IF(T86="","",T86*T87)</f>
        <v/>
      </c>
      <c r="U88" s="634" t="str">
        <f t="shared" si="247"/>
        <v/>
      </c>
      <c r="V88" s="634" t="str">
        <f t="shared" si="247"/>
        <v/>
      </c>
      <c r="W88" s="634" t="str">
        <f t="shared" si="247"/>
        <v/>
      </c>
      <c r="X88" s="634" t="str">
        <f t="shared" si="247"/>
        <v/>
      </c>
      <c r="Y88" s="634" t="str">
        <f t="shared" si="247"/>
        <v/>
      </c>
      <c r="Z88" s="634" t="str">
        <f t="shared" si="247"/>
        <v/>
      </c>
      <c r="AA88" s="634" t="str">
        <f t="shared" si="247"/>
        <v/>
      </c>
      <c r="AB88" s="634" t="str">
        <f t="shared" si="247"/>
        <v/>
      </c>
      <c r="AC88" s="634" t="str">
        <f t="shared" si="247"/>
        <v/>
      </c>
      <c r="AD88" s="634" t="str">
        <f t="shared" si="247"/>
        <v/>
      </c>
      <c r="AE88" s="634" t="str">
        <f t="shared" si="247"/>
        <v/>
      </c>
      <c r="AF88" s="634" t="str">
        <f t="shared" si="247"/>
        <v/>
      </c>
      <c r="AG88" s="634" t="str">
        <f t="shared" si="247"/>
        <v/>
      </c>
      <c r="AH88" s="634" t="str">
        <f t="shared" si="247"/>
        <v/>
      </c>
      <c r="AI88" s="634" t="str">
        <f t="shared" si="247"/>
        <v/>
      </c>
      <c r="AJ88" s="634" t="str">
        <f t="shared" si="247"/>
        <v/>
      </c>
      <c r="AK88" s="601"/>
      <c r="AL88" s="634" t="str">
        <f t="shared" ref="AL88:BB88" si="248">IF(AL86="","",AL86*AL87)</f>
        <v/>
      </c>
      <c r="AM88" s="634" t="str">
        <f t="shared" si="248"/>
        <v/>
      </c>
      <c r="AN88" s="634" t="str">
        <f t="shared" si="248"/>
        <v/>
      </c>
      <c r="AO88" s="634" t="str">
        <f t="shared" si="248"/>
        <v/>
      </c>
      <c r="AP88" s="634" t="str">
        <f t="shared" si="248"/>
        <v/>
      </c>
      <c r="AQ88" s="634" t="str">
        <f t="shared" si="248"/>
        <v/>
      </c>
      <c r="AR88" s="634" t="str">
        <f t="shared" si="248"/>
        <v/>
      </c>
      <c r="AS88" s="634" t="str">
        <f t="shared" si="248"/>
        <v/>
      </c>
      <c r="AT88" s="634" t="str">
        <f t="shared" si="248"/>
        <v/>
      </c>
      <c r="AU88" s="634" t="str">
        <f t="shared" si="248"/>
        <v/>
      </c>
      <c r="AV88" s="634" t="str">
        <f t="shared" si="248"/>
        <v/>
      </c>
      <c r="AW88" s="634" t="str">
        <f t="shared" si="248"/>
        <v/>
      </c>
      <c r="AX88" s="634" t="str">
        <f t="shared" si="248"/>
        <v/>
      </c>
      <c r="AY88" s="634" t="str">
        <f t="shared" si="248"/>
        <v/>
      </c>
      <c r="AZ88" s="634">
        <f t="shared" si="248"/>
        <v>0</v>
      </c>
      <c r="BA88" s="634" t="str">
        <f t="shared" si="248"/>
        <v/>
      </c>
      <c r="BB88" s="634" t="str">
        <f t="shared" si="248"/>
        <v/>
      </c>
      <c r="BC88" s="601"/>
      <c r="BD88" s="634" t="str">
        <f t="shared" ref="BD88:BT88" si="249">IF(BD86="","",BD86*BD87)</f>
        <v/>
      </c>
      <c r="BE88" s="634" t="str">
        <f t="shared" si="249"/>
        <v/>
      </c>
      <c r="BF88" s="634" t="str">
        <f t="shared" si="249"/>
        <v/>
      </c>
      <c r="BG88" s="634" t="str">
        <f t="shared" si="249"/>
        <v/>
      </c>
      <c r="BH88" s="634" t="str">
        <f t="shared" si="249"/>
        <v/>
      </c>
      <c r="BI88" s="634" t="str">
        <f t="shared" si="249"/>
        <v/>
      </c>
      <c r="BJ88" s="634" t="str">
        <f t="shared" si="249"/>
        <v/>
      </c>
      <c r="BK88" s="634" t="str">
        <f t="shared" si="249"/>
        <v/>
      </c>
      <c r="BL88" s="634" t="str">
        <f t="shared" si="249"/>
        <v/>
      </c>
      <c r="BM88" s="634" t="str">
        <f t="shared" si="249"/>
        <v/>
      </c>
      <c r="BN88" s="634" t="str">
        <f t="shared" si="249"/>
        <v/>
      </c>
      <c r="BO88" s="634" t="str">
        <f t="shared" si="249"/>
        <v/>
      </c>
      <c r="BP88" s="634" t="str">
        <f t="shared" si="249"/>
        <v/>
      </c>
      <c r="BQ88" s="634" t="str">
        <f t="shared" si="249"/>
        <v/>
      </c>
      <c r="BR88" s="634" t="str">
        <f t="shared" si="249"/>
        <v/>
      </c>
      <c r="BS88" s="634" t="str">
        <f t="shared" si="249"/>
        <v/>
      </c>
      <c r="BT88" s="634" t="str">
        <f t="shared" si="249"/>
        <v/>
      </c>
      <c r="BU88" s="601"/>
      <c r="BV88" s="634" t="str">
        <f>IF(BV86="","",BV86*BV87)</f>
        <v/>
      </c>
      <c r="BW88" s="634" t="str">
        <f>IF(BW86="","",BW86*BW87)</f>
        <v/>
      </c>
      <c r="BX88" s="634" t="str">
        <f>IF(BX86="","",BX86*BX87)</f>
        <v/>
      </c>
      <c r="BY88" s="634" t="str">
        <f>IF(BY86="","",BY86*BY87)</f>
        <v/>
      </c>
      <c r="BZ88" s="602" t="str">
        <f t="shared" si="123"/>
        <v/>
      </c>
      <c r="CA88" s="602" t="str">
        <f t="shared" si="124"/>
        <v/>
      </c>
      <c r="CB88" s="602" t="str">
        <f t="shared" si="125"/>
        <v/>
      </c>
      <c r="CC88" s="602" t="str">
        <f t="shared" si="126"/>
        <v/>
      </c>
      <c r="CD88" s="1348" t="str">
        <f t="shared" si="184"/>
        <v/>
      </c>
      <c r="CE88" s="1349" t="str">
        <f t="shared" si="185"/>
        <v/>
      </c>
      <c r="CF88" s="1350" t="str">
        <f t="shared" si="186"/>
        <v/>
      </c>
      <c r="CG88" s="1350" t="str">
        <f t="shared" si="187"/>
        <v/>
      </c>
      <c r="CH88" s="1350" t="str">
        <f t="shared" si="188"/>
        <v/>
      </c>
      <c r="CI88" s="1350" t="str">
        <f t="shared" si="189"/>
        <v/>
      </c>
      <c r="CJ88" s="1350" t="str">
        <f t="shared" si="190"/>
        <v/>
      </c>
      <c r="CK88" s="1351" t="str">
        <f t="shared" si="191"/>
        <v/>
      </c>
      <c r="CL88" s="1351" t="str">
        <f t="shared" si="192"/>
        <v/>
      </c>
      <c r="CM88" s="1351" t="str">
        <f t="shared" si="193"/>
        <v/>
      </c>
      <c r="CN88" s="1350" t="str">
        <f t="shared" si="194"/>
        <v/>
      </c>
      <c r="CO88" s="1350" t="str">
        <f t="shared" si="195"/>
        <v/>
      </c>
      <c r="CP88" s="1350" t="str">
        <f t="shared" si="196"/>
        <v/>
      </c>
      <c r="CQ88" s="1350" t="str">
        <f t="shared" si="197"/>
        <v/>
      </c>
      <c r="CR88" s="1350" t="str">
        <f t="shared" si="198"/>
        <v/>
      </c>
      <c r="CS88" s="1349" t="str">
        <f t="shared" si="199"/>
        <v/>
      </c>
      <c r="CT88" s="1352" t="str">
        <f t="shared" si="200"/>
        <v/>
      </c>
      <c r="CU88" s="553" t="str">
        <f t="shared" si="201"/>
        <v/>
      </c>
      <c r="CV88" s="554" t="str">
        <f t="shared" si="202"/>
        <v/>
      </c>
      <c r="CW88" s="555" t="str">
        <f t="shared" si="203"/>
        <v/>
      </c>
      <c r="CX88" s="555" t="str">
        <f t="shared" si="204"/>
        <v/>
      </c>
      <c r="CY88" s="555" t="str">
        <f t="shared" si="205"/>
        <v/>
      </c>
      <c r="CZ88" s="555" t="str">
        <f t="shared" si="206"/>
        <v/>
      </c>
      <c r="DA88" s="555" t="str">
        <f t="shared" si="207"/>
        <v/>
      </c>
      <c r="DB88" s="556" t="str">
        <f t="shared" si="208"/>
        <v/>
      </c>
      <c r="DC88" s="556" t="str">
        <f t="shared" si="209"/>
        <v/>
      </c>
      <c r="DD88" s="556" t="str">
        <f t="shared" si="210"/>
        <v/>
      </c>
      <c r="DE88" s="555" t="str">
        <f t="shared" si="211"/>
        <v/>
      </c>
      <c r="DF88" s="555" t="str">
        <f t="shared" si="212"/>
        <v/>
      </c>
      <c r="DG88" s="555" t="str">
        <f t="shared" si="213"/>
        <v/>
      </c>
      <c r="DH88" s="555" t="str">
        <f t="shared" si="214"/>
        <v/>
      </c>
      <c r="DI88" s="555" t="str">
        <f t="shared" si="215"/>
        <v/>
      </c>
      <c r="DJ88" s="554" t="str">
        <f t="shared" si="216"/>
        <v/>
      </c>
      <c r="DK88" s="553" t="str">
        <f t="shared" si="217"/>
        <v/>
      </c>
      <c r="DL88" s="603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6"/>
      <c r="DQ88" s="635"/>
      <c r="DR88" s="604" t="s">
        <v>192</v>
      </c>
      <c r="DS88" s="605"/>
      <c r="DT88" s="610">
        <f>SUM(DV87:DW87)</f>
        <v>0</v>
      </c>
      <c r="DU88" s="203"/>
      <c r="DV88" s="203"/>
      <c r="DW88" s="203"/>
      <c r="DX88" s="204"/>
      <c r="DY88" s="635"/>
    </row>
    <row r="89" spans="1:129" s="490" customFormat="1" ht="15.75" hidden="1" customHeight="1">
      <c r="A89" s="599" t="str">
        <f>"milk+ghee/butter " &amp; $H$1 &amp; " (%) - 1st season"</f>
        <v>milk+ghee/butter kcal (%) - 1st season</v>
      </c>
      <c r="B89" s="637" t="str">
        <f t="shared" ref="B89:R89" si="250">IF(B84="","",(SUM(B69)*710*$K$1-SUM(B70,B74)*(710*$K$1-370*$K$1*(B73=0))-SUM(B85,B86)*8280*$K$1+W72)/$G$1/365/B$46)</f>
        <v/>
      </c>
      <c r="C89" s="637" t="str">
        <f t="shared" si="250"/>
        <v/>
      </c>
      <c r="D89" s="637" t="str">
        <f t="shared" si="250"/>
        <v/>
      </c>
      <c r="E89" s="637" t="str">
        <f t="shared" si="250"/>
        <v/>
      </c>
      <c r="F89" s="637" t="str">
        <f t="shared" si="250"/>
        <v/>
      </c>
      <c r="G89" s="637" t="str">
        <f t="shared" si="250"/>
        <v/>
      </c>
      <c r="H89" s="637" t="str">
        <f t="shared" si="250"/>
        <v/>
      </c>
      <c r="I89" s="637" t="str">
        <f t="shared" si="250"/>
        <v/>
      </c>
      <c r="J89" s="637" t="str">
        <f t="shared" si="250"/>
        <v/>
      </c>
      <c r="K89" s="637" t="str">
        <f t="shared" si="250"/>
        <v/>
      </c>
      <c r="L89" s="637" t="str">
        <f t="shared" si="250"/>
        <v/>
      </c>
      <c r="M89" s="637" t="str">
        <f t="shared" si="250"/>
        <v/>
      </c>
      <c r="N89" s="637" t="str">
        <f t="shared" si="250"/>
        <v/>
      </c>
      <c r="O89" s="637" t="str">
        <f t="shared" si="250"/>
        <v/>
      </c>
      <c r="P89" s="637" t="str">
        <f t="shared" si="250"/>
        <v/>
      </c>
      <c r="Q89" s="637" t="str">
        <f t="shared" si="250"/>
        <v/>
      </c>
      <c r="R89" s="637" t="str">
        <f t="shared" si="250"/>
        <v/>
      </c>
      <c r="S89" s="607"/>
      <c r="T89" s="637" t="str">
        <f t="shared" ref="T89:AJ89" si="251">IF(T84="","",(SUM(T69)*710*$K$1-SUM(T70,T74)*(710*$K$1-370*$K$1*(T73=0))-SUM(T85,T86)*8280*$K$1+AO72)/$G$1/365/T$46)</f>
        <v/>
      </c>
      <c r="U89" s="637" t="str">
        <f t="shared" si="251"/>
        <v/>
      </c>
      <c r="V89" s="637" t="str">
        <f t="shared" si="251"/>
        <v/>
      </c>
      <c r="W89" s="637" t="str">
        <f t="shared" si="251"/>
        <v/>
      </c>
      <c r="X89" s="637" t="str">
        <f t="shared" si="251"/>
        <v/>
      </c>
      <c r="Y89" s="637" t="str">
        <f t="shared" si="251"/>
        <v/>
      </c>
      <c r="Z89" s="637" t="str">
        <f t="shared" si="251"/>
        <v/>
      </c>
      <c r="AA89" s="637" t="str">
        <f t="shared" si="251"/>
        <v/>
      </c>
      <c r="AB89" s="637" t="str">
        <f t="shared" si="251"/>
        <v/>
      </c>
      <c r="AC89" s="637" t="str">
        <f t="shared" si="251"/>
        <v/>
      </c>
      <c r="AD89" s="637" t="str">
        <f t="shared" si="251"/>
        <v/>
      </c>
      <c r="AE89" s="637" t="str">
        <f t="shared" si="251"/>
        <v/>
      </c>
      <c r="AF89" s="637" t="str">
        <f t="shared" si="251"/>
        <v/>
      </c>
      <c r="AG89" s="637" t="str">
        <f t="shared" si="251"/>
        <v/>
      </c>
      <c r="AH89" s="637" t="str">
        <f t="shared" si="251"/>
        <v/>
      </c>
      <c r="AI89" s="637" t="str">
        <f t="shared" si="251"/>
        <v/>
      </c>
      <c r="AJ89" s="637" t="str">
        <f t="shared" si="251"/>
        <v/>
      </c>
      <c r="AK89" s="607"/>
      <c r="AL89" s="637" t="str">
        <f t="shared" ref="AL89:BB89" si="252">IF(AL84="","",(SUM(AL69)*710*$K$1-SUM(AL70,AL74)*(710*$K$1-370*$K$1*(AL73=0))-SUM(AL85,AL86)*8280*$K$1+BG72)/$G$1/365/AL$46)</f>
        <v/>
      </c>
      <c r="AM89" s="637" t="str">
        <f t="shared" si="252"/>
        <v/>
      </c>
      <c r="AN89" s="637" t="str">
        <f t="shared" si="252"/>
        <v/>
      </c>
      <c r="AO89" s="637" t="str">
        <f t="shared" si="252"/>
        <v/>
      </c>
      <c r="AP89" s="637" t="str">
        <f t="shared" si="252"/>
        <v/>
      </c>
      <c r="AQ89" s="637" t="str">
        <f t="shared" si="252"/>
        <v/>
      </c>
      <c r="AR89" s="637" t="str">
        <f t="shared" si="252"/>
        <v/>
      </c>
      <c r="AS89" s="637" t="str">
        <f t="shared" si="252"/>
        <v/>
      </c>
      <c r="AT89" s="637" t="str">
        <f t="shared" si="252"/>
        <v/>
      </c>
      <c r="AU89" s="637" t="str">
        <f t="shared" si="252"/>
        <v/>
      </c>
      <c r="AV89" s="637" t="str">
        <f t="shared" si="252"/>
        <v/>
      </c>
      <c r="AW89" s="637" t="str">
        <f t="shared" si="252"/>
        <v/>
      </c>
      <c r="AX89" s="637" t="str">
        <f t="shared" si="252"/>
        <v/>
      </c>
      <c r="AY89" s="637" t="str">
        <f t="shared" si="252"/>
        <v/>
      </c>
      <c r="AZ89" s="637" t="str">
        <f t="shared" si="252"/>
        <v/>
      </c>
      <c r="BA89" s="637" t="str">
        <f t="shared" si="252"/>
        <v/>
      </c>
      <c r="BB89" s="637" t="str">
        <f t="shared" si="252"/>
        <v/>
      </c>
      <c r="BC89" s="607"/>
      <c r="BD89" s="637" t="str">
        <f t="shared" ref="BD89:BT89" si="253">IF(BD84="","",(SUM(BD69)*710*$K$1-SUM(BD70,BD74)*(710*$K$1-370*$K$1*(BD73=0))-SUM(BD85,BD86)*8280*$K$1+BY72)/$G$1/365/BD$46)</f>
        <v/>
      </c>
      <c r="BE89" s="637" t="str">
        <f t="shared" si="253"/>
        <v/>
      </c>
      <c r="BF89" s="637" t="str">
        <f t="shared" si="253"/>
        <v/>
      </c>
      <c r="BG89" s="637" t="str">
        <f t="shared" si="253"/>
        <v/>
      </c>
      <c r="BH89" s="637" t="str">
        <f t="shared" si="253"/>
        <v/>
      </c>
      <c r="BI89" s="637" t="str">
        <f t="shared" si="253"/>
        <v/>
      </c>
      <c r="BJ89" s="637" t="str">
        <f t="shared" si="253"/>
        <v/>
      </c>
      <c r="BK89" s="637" t="str">
        <f t="shared" si="253"/>
        <v/>
      </c>
      <c r="BL89" s="637" t="str">
        <f t="shared" si="253"/>
        <v/>
      </c>
      <c r="BM89" s="637" t="str">
        <f t="shared" si="253"/>
        <v/>
      </c>
      <c r="BN89" s="637" t="str">
        <f t="shared" si="253"/>
        <v/>
      </c>
      <c r="BO89" s="637" t="str">
        <f t="shared" si="253"/>
        <v/>
      </c>
      <c r="BP89" s="637" t="str">
        <f t="shared" si="253"/>
        <v/>
      </c>
      <c r="BQ89" s="637" t="str">
        <f t="shared" si="253"/>
        <v/>
      </c>
      <c r="BR89" s="637" t="str">
        <f t="shared" si="253"/>
        <v/>
      </c>
      <c r="BS89" s="637" t="str">
        <f t="shared" si="253"/>
        <v/>
      </c>
      <c r="BT89" s="637" t="str">
        <f t="shared" si="253"/>
        <v/>
      </c>
      <c r="BU89" s="607"/>
      <c r="BV89" s="637" t="str">
        <f>IF(BV84="","",(SUM(BV69)*710*$K$1-SUM(BV70,BV74)*(710*$K$1-370*$K$1*(BV73=0))-SUM(BV85,BV86)*8280*$K$1+CQ72)/$G$1/365/BV$46)</f>
        <v/>
      </c>
      <c r="BW89" s="637" t="str">
        <f>IF(BW84="","",(SUM(BW69)*710*$K$1-SUM(BW70,BW74)*(710*$K$1-370*$K$1*(BW73=0))-SUM(BW85,BW86)*8280*$K$1+CR72)/$G$1/365/BW$46)</f>
        <v/>
      </c>
      <c r="BX89" s="637" t="str">
        <f>IF(BX84="","",(SUM(BX69)*710*$K$1-SUM(BX70,BX74)*(710*$K$1-370*$K$1*(BX73=0))-SUM(BX85,BX86)*8280*$K$1+CS72)/$G$1/365/BX$46)</f>
        <v/>
      </c>
      <c r="BY89" s="637" t="str">
        <f>IF(BY84="","",(SUM(BY69)*710*$K$1-SUM(BY70,BY74)*(710*$K$1-370*$K$1*(BY73=0))-SUM(BY85,BY86)*8280*$K$1+CT72)/$G$1/365/BY$46)</f>
        <v/>
      </c>
      <c r="BZ89" s="602" t="str">
        <f t="shared" si="123"/>
        <v/>
      </c>
      <c r="CA89" s="627" t="str">
        <f t="shared" si="124"/>
        <v/>
      </c>
      <c r="CB89" s="627" t="str">
        <f t="shared" si="125"/>
        <v/>
      </c>
      <c r="CC89" s="627" t="str">
        <f t="shared" si="126"/>
        <v/>
      </c>
      <c r="CD89" s="1367" t="str">
        <f t="shared" si="184"/>
        <v/>
      </c>
      <c r="CE89" s="1368" t="str">
        <f t="shared" si="185"/>
        <v/>
      </c>
      <c r="CF89" s="1369" t="str">
        <f t="shared" si="186"/>
        <v/>
      </c>
      <c r="CG89" s="1369" t="str">
        <f t="shared" si="187"/>
        <v/>
      </c>
      <c r="CH89" s="1369" t="str">
        <f t="shared" si="188"/>
        <v/>
      </c>
      <c r="CI89" s="1369" t="str">
        <f t="shared" si="189"/>
        <v/>
      </c>
      <c r="CJ89" s="1369" t="str">
        <f t="shared" si="190"/>
        <v/>
      </c>
      <c r="CK89" s="1370" t="str">
        <f t="shared" si="191"/>
        <v/>
      </c>
      <c r="CL89" s="1370" t="str">
        <f t="shared" si="192"/>
        <v/>
      </c>
      <c r="CM89" s="1370" t="str">
        <f t="shared" si="193"/>
        <v/>
      </c>
      <c r="CN89" s="1369" t="str">
        <f t="shared" si="194"/>
        <v/>
      </c>
      <c r="CO89" s="1369" t="str">
        <f t="shared" si="195"/>
        <v/>
      </c>
      <c r="CP89" s="1369" t="str">
        <f t="shared" si="196"/>
        <v/>
      </c>
      <c r="CQ89" s="1369" t="str">
        <f t="shared" si="197"/>
        <v/>
      </c>
      <c r="CR89" s="1369" t="str">
        <f t="shared" si="198"/>
        <v/>
      </c>
      <c r="CS89" s="1368" t="str">
        <f t="shared" si="199"/>
        <v/>
      </c>
      <c r="CT89" s="1371" t="str">
        <f t="shared" si="200"/>
        <v/>
      </c>
      <c r="CU89" s="541" t="str">
        <f t="shared" si="201"/>
        <v/>
      </c>
      <c r="CV89" s="542" t="str">
        <f t="shared" si="202"/>
        <v/>
      </c>
      <c r="CW89" s="543" t="str">
        <f t="shared" si="203"/>
        <v/>
      </c>
      <c r="CX89" s="543" t="str">
        <f t="shared" si="204"/>
        <v/>
      </c>
      <c r="CY89" s="543" t="str">
        <f t="shared" si="205"/>
        <v/>
      </c>
      <c r="CZ89" s="543" t="str">
        <f t="shared" si="206"/>
        <v/>
      </c>
      <c r="DA89" s="543" t="str">
        <f t="shared" si="207"/>
        <v/>
      </c>
      <c r="DB89" s="544" t="str">
        <f t="shared" si="208"/>
        <v/>
      </c>
      <c r="DC89" s="544" t="str">
        <f t="shared" si="209"/>
        <v/>
      </c>
      <c r="DD89" s="544" t="str">
        <f t="shared" si="210"/>
        <v/>
      </c>
      <c r="DE89" s="543" t="str">
        <f t="shared" si="211"/>
        <v/>
      </c>
      <c r="DF89" s="543" t="str">
        <f t="shared" si="212"/>
        <v/>
      </c>
      <c r="DG89" s="543" t="str">
        <f t="shared" si="213"/>
        <v/>
      </c>
      <c r="DH89" s="543" t="str">
        <f t="shared" si="214"/>
        <v/>
      </c>
      <c r="DI89" s="543" t="str">
        <f t="shared" si="215"/>
        <v/>
      </c>
      <c r="DJ89" s="542" t="str">
        <f t="shared" si="216"/>
        <v/>
      </c>
      <c r="DK89" s="541" t="str">
        <f t="shared" si="217"/>
        <v/>
      </c>
      <c r="DL89" s="603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6"/>
      <c r="DQ89" s="622"/>
      <c r="DR89" s="604" t="s">
        <v>193</v>
      </c>
      <c r="DS89" s="605"/>
      <c r="DT89" s="269">
        <f>BV693*BV694</f>
        <v>0</v>
      </c>
      <c r="DU89" s="269">
        <f>BW693*BW694</f>
        <v>0</v>
      </c>
      <c r="DV89" s="269"/>
      <c r="DW89" s="269"/>
      <c r="DX89" s="204" t="s">
        <v>204</v>
      </c>
      <c r="DY89" s="622"/>
    </row>
    <row r="90" spans="1:129" s="490" customFormat="1" ht="15.75" hidden="1" customHeight="1">
      <c r="A90" s="599" t="str">
        <f>"milk+ghee/butter " &amp; $H$1 &amp; " (%) - 2nd season"</f>
        <v>milk+ghee/butter kcal (%) - 2nd season</v>
      </c>
      <c r="B90" s="637" t="str">
        <f t="shared" ref="B90:R90" si="254">IF(B84="","",(SUM(B77)*710*$K$1-SUM(B78,B82)*(710*$K$1-370*$K$1*(B81=0)))/$G$1/365/B$46)</f>
        <v/>
      </c>
      <c r="C90" s="637" t="str">
        <f t="shared" si="254"/>
        <v/>
      </c>
      <c r="D90" s="637" t="str">
        <f t="shared" si="254"/>
        <v/>
      </c>
      <c r="E90" s="637" t="str">
        <f t="shared" si="254"/>
        <v/>
      </c>
      <c r="F90" s="637" t="str">
        <f t="shared" si="254"/>
        <v/>
      </c>
      <c r="G90" s="637" t="str">
        <f t="shared" si="254"/>
        <v/>
      </c>
      <c r="H90" s="637" t="str">
        <f t="shared" si="254"/>
        <v/>
      </c>
      <c r="I90" s="637" t="str">
        <f t="shared" si="254"/>
        <v/>
      </c>
      <c r="J90" s="637" t="str">
        <f t="shared" si="254"/>
        <v/>
      </c>
      <c r="K90" s="637" t="str">
        <f t="shared" si="254"/>
        <v/>
      </c>
      <c r="L90" s="637" t="str">
        <f t="shared" si="254"/>
        <v/>
      </c>
      <c r="M90" s="637" t="str">
        <f t="shared" si="254"/>
        <v/>
      </c>
      <c r="N90" s="637" t="str">
        <f t="shared" si="254"/>
        <v/>
      </c>
      <c r="O90" s="637" t="str">
        <f t="shared" si="254"/>
        <v/>
      </c>
      <c r="P90" s="637" t="str">
        <f t="shared" si="254"/>
        <v/>
      </c>
      <c r="Q90" s="637" t="str">
        <f t="shared" si="254"/>
        <v/>
      </c>
      <c r="R90" s="637" t="str">
        <f t="shared" si="254"/>
        <v/>
      </c>
      <c r="S90" s="607"/>
      <c r="T90" s="637" t="str">
        <f t="shared" ref="T90:AJ90" si="255">IF(T84="","",(SUM(T77)*710*$K$1-SUM(T78,T82)*(710*$K$1-370*$K$1*(T81=0)))/$G$1/365/T$46)</f>
        <v/>
      </c>
      <c r="U90" s="637" t="str">
        <f t="shared" si="255"/>
        <v/>
      </c>
      <c r="V90" s="637" t="str">
        <f t="shared" si="255"/>
        <v/>
      </c>
      <c r="W90" s="637" t="str">
        <f t="shared" si="255"/>
        <v/>
      </c>
      <c r="X90" s="637" t="str">
        <f t="shared" si="255"/>
        <v/>
      </c>
      <c r="Y90" s="637" t="str">
        <f t="shared" si="255"/>
        <v/>
      </c>
      <c r="Z90" s="637" t="str">
        <f t="shared" si="255"/>
        <v/>
      </c>
      <c r="AA90" s="637" t="str">
        <f t="shared" si="255"/>
        <v/>
      </c>
      <c r="AB90" s="637" t="str">
        <f t="shared" si="255"/>
        <v/>
      </c>
      <c r="AC90" s="637" t="str">
        <f t="shared" si="255"/>
        <v/>
      </c>
      <c r="AD90" s="637" t="str">
        <f t="shared" si="255"/>
        <v/>
      </c>
      <c r="AE90" s="637" t="str">
        <f t="shared" si="255"/>
        <v/>
      </c>
      <c r="AF90" s="637" t="str">
        <f t="shared" si="255"/>
        <v/>
      </c>
      <c r="AG90" s="637" t="str">
        <f t="shared" si="255"/>
        <v/>
      </c>
      <c r="AH90" s="637" t="str">
        <f t="shared" si="255"/>
        <v/>
      </c>
      <c r="AI90" s="637" t="str">
        <f t="shared" si="255"/>
        <v/>
      </c>
      <c r="AJ90" s="637" t="str">
        <f t="shared" si="255"/>
        <v/>
      </c>
      <c r="AK90" s="607"/>
      <c r="AL90" s="637" t="str">
        <f t="shared" ref="AL90:BB90" si="256">IF(AL84="","",(SUM(AL77)*710*$K$1-SUM(AL78,AL82)*(710*$K$1-370*$K$1*(AL81=0)))/$G$1/365/AL$46)</f>
        <v/>
      </c>
      <c r="AM90" s="637" t="str">
        <f t="shared" si="256"/>
        <v/>
      </c>
      <c r="AN90" s="637" t="str">
        <f t="shared" si="256"/>
        <v/>
      </c>
      <c r="AO90" s="637" t="str">
        <f t="shared" si="256"/>
        <v/>
      </c>
      <c r="AP90" s="637" t="str">
        <f t="shared" si="256"/>
        <v/>
      </c>
      <c r="AQ90" s="637" t="str">
        <f t="shared" si="256"/>
        <v/>
      </c>
      <c r="AR90" s="637" t="str">
        <f t="shared" si="256"/>
        <v/>
      </c>
      <c r="AS90" s="637" t="str">
        <f t="shared" si="256"/>
        <v/>
      </c>
      <c r="AT90" s="637" t="str">
        <f t="shared" si="256"/>
        <v/>
      </c>
      <c r="AU90" s="637" t="str">
        <f t="shared" si="256"/>
        <v/>
      </c>
      <c r="AV90" s="637" t="str">
        <f t="shared" si="256"/>
        <v/>
      </c>
      <c r="AW90" s="637" t="str">
        <f t="shared" si="256"/>
        <v/>
      </c>
      <c r="AX90" s="637" t="str">
        <f t="shared" si="256"/>
        <v/>
      </c>
      <c r="AY90" s="637" t="str">
        <f t="shared" si="256"/>
        <v/>
      </c>
      <c r="AZ90" s="637" t="str">
        <f t="shared" si="256"/>
        <v/>
      </c>
      <c r="BA90" s="637" t="str">
        <f t="shared" si="256"/>
        <v/>
      </c>
      <c r="BB90" s="637" t="str">
        <f t="shared" si="256"/>
        <v/>
      </c>
      <c r="BC90" s="607"/>
      <c r="BD90" s="637" t="str">
        <f t="shared" ref="BD90:BT90" si="257">IF(BD84="","",(SUM(BD77)*710*$K$1-SUM(BD78,BD82)*(710*$K$1-370*$K$1*(BD81=0)))/$G$1/365/BD$46)</f>
        <v/>
      </c>
      <c r="BE90" s="637" t="str">
        <f t="shared" si="257"/>
        <v/>
      </c>
      <c r="BF90" s="637" t="str">
        <f t="shared" si="257"/>
        <v/>
      </c>
      <c r="BG90" s="637" t="str">
        <f t="shared" si="257"/>
        <v/>
      </c>
      <c r="BH90" s="637" t="str">
        <f t="shared" si="257"/>
        <v/>
      </c>
      <c r="BI90" s="637" t="str">
        <f t="shared" si="257"/>
        <v/>
      </c>
      <c r="BJ90" s="637" t="str">
        <f t="shared" si="257"/>
        <v/>
      </c>
      <c r="BK90" s="637" t="str">
        <f t="shared" si="257"/>
        <v/>
      </c>
      <c r="BL90" s="637" t="str">
        <f t="shared" si="257"/>
        <v/>
      </c>
      <c r="BM90" s="637" t="str">
        <f t="shared" si="257"/>
        <v/>
      </c>
      <c r="BN90" s="637" t="str">
        <f t="shared" si="257"/>
        <v/>
      </c>
      <c r="BO90" s="637" t="str">
        <f t="shared" si="257"/>
        <v/>
      </c>
      <c r="BP90" s="637" t="str">
        <f t="shared" si="257"/>
        <v/>
      </c>
      <c r="BQ90" s="637" t="str">
        <f t="shared" si="257"/>
        <v/>
      </c>
      <c r="BR90" s="637" t="str">
        <f t="shared" si="257"/>
        <v/>
      </c>
      <c r="BS90" s="637" t="str">
        <f t="shared" si="257"/>
        <v/>
      </c>
      <c r="BT90" s="637" t="str">
        <f t="shared" si="257"/>
        <v/>
      </c>
      <c r="BU90" s="607"/>
      <c r="BV90" s="637" t="str">
        <f>IF(BV84="","",(SUM(BV77)*710*$K$1-SUM(BV78,BV82)*(710*$K$1-370*$K$1*(BV81=0)))/$G$1/365/BV$46)</f>
        <v/>
      </c>
      <c r="BW90" s="637" t="str">
        <f>IF(BW84="","",(SUM(BW77)*710*$K$1-SUM(BW78,BW82)*(710*$K$1-370*$K$1*(BW81=0)))/$G$1/365/BW$46)</f>
        <v/>
      </c>
      <c r="BX90" s="637" t="str">
        <f>IF(BX84="","",(SUM(BX77)*710*$K$1-SUM(BX78,BX82)*(710*$K$1-370*$K$1*(BX81=0)))/$G$1/365/BX$46)</f>
        <v/>
      </c>
      <c r="BY90" s="637" t="str">
        <f>IF(BY84="","",(SUM(BY77)*710*$K$1-SUM(BY78,BY82)*(710*$K$1-370*$K$1*(BY81=0)))/$G$1/365/BY$46)</f>
        <v/>
      </c>
      <c r="BZ90" s="602" t="str">
        <f t="shared" si="123"/>
        <v/>
      </c>
      <c r="CA90" s="627" t="str">
        <f t="shared" si="124"/>
        <v/>
      </c>
      <c r="CB90" s="627" t="str">
        <f t="shared" si="125"/>
        <v/>
      </c>
      <c r="CC90" s="627" t="str">
        <f t="shared" si="126"/>
        <v/>
      </c>
      <c r="CD90" s="1367" t="str">
        <f t="shared" si="184"/>
        <v/>
      </c>
      <c r="CE90" s="1368" t="str">
        <f t="shared" si="185"/>
        <v/>
      </c>
      <c r="CF90" s="1369" t="str">
        <f t="shared" si="186"/>
        <v/>
      </c>
      <c r="CG90" s="1369" t="str">
        <f t="shared" si="187"/>
        <v/>
      </c>
      <c r="CH90" s="1369" t="str">
        <f t="shared" si="188"/>
        <v/>
      </c>
      <c r="CI90" s="1369" t="str">
        <f t="shared" si="189"/>
        <v/>
      </c>
      <c r="CJ90" s="1369" t="str">
        <f t="shared" si="190"/>
        <v/>
      </c>
      <c r="CK90" s="1370" t="str">
        <f t="shared" si="191"/>
        <v/>
      </c>
      <c r="CL90" s="1370" t="str">
        <f t="shared" si="192"/>
        <v/>
      </c>
      <c r="CM90" s="1370" t="str">
        <f t="shared" si="193"/>
        <v/>
      </c>
      <c r="CN90" s="1369" t="str">
        <f t="shared" si="194"/>
        <v/>
      </c>
      <c r="CO90" s="1369" t="str">
        <f t="shared" si="195"/>
        <v/>
      </c>
      <c r="CP90" s="1369" t="str">
        <f t="shared" si="196"/>
        <v/>
      </c>
      <c r="CQ90" s="1369" t="str">
        <f t="shared" si="197"/>
        <v/>
      </c>
      <c r="CR90" s="1369" t="str">
        <f t="shared" si="198"/>
        <v/>
      </c>
      <c r="CS90" s="1368" t="str">
        <f t="shared" si="199"/>
        <v/>
      </c>
      <c r="CT90" s="1371" t="str">
        <f t="shared" si="200"/>
        <v/>
      </c>
      <c r="CU90" s="541" t="str">
        <f t="shared" si="201"/>
        <v/>
      </c>
      <c r="CV90" s="542" t="str">
        <f t="shared" si="202"/>
        <v/>
      </c>
      <c r="CW90" s="543" t="str">
        <f t="shared" si="203"/>
        <v/>
      </c>
      <c r="CX90" s="543" t="str">
        <f t="shared" si="204"/>
        <v/>
      </c>
      <c r="CY90" s="543" t="str">
        <f t="shared" si="205"/>
        <v/>
      </c>
      <c r="CZ90" s="543" t="str">
        <f t="shared" si="206"/>
        <v/>
      </c>
      <c r="DA90" s="543" t="str">
        <f t="shared" si="207"/>
        <v/>
      </c>
      <c r="DB90" s="544" t="str">
        <f t="shared" si="208"/>
        <v/>
      </c>
      <c r="DC90" s="544" t="str">
        <f t="shared" si="209"/>
        <v/>
      </c>
      <c r="DD90" s="544" t="str">
        <f t="shared" si="210"/>
        <v/>
      </c>
      <c r="DE90" s="543" t="str">
        <f t="shared" si="211"/>
        <v/>
      </c>
      <c r="DF90" s="543" t="str">
        <f t="shared" si="212"/>
        <v/>
      </c>
      <c r="DG90" s="543" t="str">
        <f t="shared" si="213"/>
        <v/>
      </c>
      <c r="DH90" s="543" t="str">
        <f t="shared" si="214"/>
        <v/>
      </c>
      <c r="DI90" s="543" t="str">
        <f t="shared" si="215"/>
        <v/>
      </c>
      <c r="DJ90" s="542" t="str">
        <f t="shared" si="216"/>
        <v/>
      </c>
      <c r="DK90" s="541" t="str">
        <f t="shared" si="217"/>
        <v/>
      </c>
      <c r="DL90" s="603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6"/>
      <c r="DQ90" s="622"/>
      <c r="DR90" s="604" t="s">
        <v>192</v>
      </c>
      <c r="DS90" s="605"/>
      <c r="DT90" s="610">
        <f>DT89*SUM(DT97)</f>
        <v>0</v>
      </c>
      <c r="DU90" s="610">
        <f>DU89*SUM(DU97)</f>
        <v>0</v>
      </c>
      <c r="DV90" s="203"/>
      <c r="DW90" s="203"/>
      <c r="DX90" s="204"/>
      <c r="DY90" s="622"/>
    </row>
    <row r="91" spans="1:129" s="490" customFormat="1" ht="15.75" hidden="1" customHeight="1">
      <c r="A91" s="638" t="s">
        <v>205</v>
      </c>
      <c r="B91" s="625" t="str">
        <f t="shared" ref="B91:R91" si="258">IF(SUM(B84)&gt;0,B86/B84,"")</f>
        <v/>
      </c>
      <c r="C91" s="625" t="str">
        <f t="shared" si="258"/>
        <v/>
      </c>
      <c r="D91" s="625" t="str">
        <f t="shared" si="258"/>
        <v/>
      </c>
      <c r="E91" s="625" t="str">
        <f t="shared" si="258"/>
        <v/>
      </c>
      <c r="F91" s="625" t="str">
        <f t="shared" si="258"/>
        <v/>
      </c>
      <c r="G91" s="625" t="str">
        <f t="shared" si="258"/>
        <v/>
      </c>
      <c r="H91" s="625" t="str">
        <f t="shared" si="258"/>
        <v/>
      </c>
      <c r="I91" s="625" t="str">
        <f t="shared" si="258"/>
        <v/>
      </c>
      <c r="J91" s="625" t="str">
        <f t="shared" si="258"/>
        <v/>
      </c>
      <c r="K91" s="625" t="str">
        <f t="shared" si="258"/>
        <v/>
      </c>
      <c r="L91" s="625" t="str">
        <f t="shared" si="258"/>
        <v/>
      </c>
      <c r="M91" s="625" t="str">
        <f t="shared" si="258"/>
        <v/>
      </c>
      <c r="N91" s="625" t="str">
        <f t="shared" si="258"/>
        <v/>
      </c>
      <c r="O91" s="625" t="str">
        <f t="shared" si="258"/>
        <v/>
      </c>
      <c r="P91" s="625" t="str">
        <f t="shared" si="258"/>
        <v/>
      </c>
      <c r="Q91" s="625" t="str">
        <f t="shared" si="258"/>
        <v/>
      </c>
      <c r="R91" s="625" t="str">
        <f t="shared" si="258"/>
        <v/>
      </c>
      <c r="S91" s="607"/>
      <c r="T91" s="625" t="str">
        <f t="shared" ref="T91:AJ91" si="259">IF(SUM(T84)&gt;0,T86/T84,"")</f>
        <v/>
      </c>
      <c r="U91" s="625" t="str">
        <f t="shared" si="259"/>
        <v/>
      </c>
      <c r="V91" s="625" t="str">
        <f t="shared" si="259"/>
        <v/>
      </c>
      <c r="W91" s="625" t="str">
        <f t="shared" si="259"/>
        <v/>
      </c>
      <c r="X91" s="625" t="str">
        <f t="shared" si="259"/>
        <v/>
      </c>
      <c r="Y91" s="625" t="str">
        <f t="shared" si="259"/>
        <v/>
      </c>
      <c r="Z91" s="625" t="str">
        <f t="shared" si="259"/>
        <v/>
      </c>
      <c r="AA91" s="625" t="str">
        <f t="shared" si="259"/>
        <v/>
      </c>
      <c r="AB91" s="625" t="str">
        <f t="shared" si="259"/>
        <v/>
      </c>
      <c r="AC91" s="625" t="str">
        <f t="shared" si="259"/>
        <v/>
      </c>
      <c r="AD91" s="625" t="str">
        <f t="shared" si="259"/>
        <v/>
      </c>
      <c r="AE91" s="625" t="str">
        <f t="shared" si="259"/>
        <v/>
      </c>
      <c r="AF91" s="625" t="str">
        <f t="shared" si="259"/>
        <v/>
      </c>
      <c r="AG91" s="625" t="str">
        <f t="shared" si="259"/>
        <v/>
      </c>
      <c r="AH91" s="625" t="str">
        <f t="shared" si="259"/>
        <v/>
      </c>
      <c r="AI91" s="625" t="str">
        <f t="shared" si="259"/>
        <v/>
      </c>
      <c r="AJ91" s="625" t="str">
        <f t="shared" si="259"/>
        <v/>
      </c>
      <c r="AK91" s="607"/>
      <c r="AL91" s="625" t="str">
        <f t="shared" ref="AL91:BB91" si="260">IF(SUM(AL84)&gt;0,AL86/AL84,"")</f>
        <v/>
      </c>
      <c r="AM91" s="625" t="str">
        <f t="shared" si="260"/>
        <v/>
      </c>
      <c r="AN91" s="625" t="str">
        <f t="shared" si="260"/>
        <v/>
      </c>
      <c r="AO91" s="625" t="str">
        <f t="shared" si="260"/>
        <v/>
      </c>
      <c r="AP91" s="625" t="str">
        <f t="shared" si="260"/>
        <v/>
      </c>
      <c r="AQ91" s="625" t="str">
        <f t="shared" si="260"/>
        <v/>
      </c>
      <c r="AR91" s="625" t="str">
        <f t="shared" si="260"/>
        <v/>
      </c>
      <c r="AS91" s="625" t="str">
        <f t="shared" si="260"/>
        <v/>
      </c>
      <c r="AT91" s="625" t="str">
        <f t="shared" si="260"/>
        <v/>
      </c>
      <c r="AU91" s="625" t="str">
        <f t="shared" si="260"/>
        <v/>
      </c>
      <c r="AV91" s="625" t="str">
        <f t="shared" si="260"/>
        <v/>
      </c>
      <c r="AW91" s="625" t="str">
        <f t="shared" si="260"/>
        <v/>
      </c>
      <c r="AX91" s="625" t="str">
        <f t="shared" si="260"/>
        <v/>
      </c>
      <c r="AY91" s="625" t="str">
        <f t="shared" si="260"/>
        <v/>
      </c>
      <c r="AZ91" s="625" t="str">
        <f t="shared" si="260"/>
        <v/>
      </c>
      <c r="BA91" s="625" t="str">
        <f t="shared" si="260"/>
        <v/>
      </c>
      <c r="BB91" s="625" t="str">
        <f t="shared" si="260"/>
        <v/>
      </c>
      <c r="BC91" s="607"/>
      <c r="BD91" s="625" t="str">
        <f t="shared" ref="BD91:BT91" si="261">IF(SUM(BD84)&gt;0,BD86/BD84,"")</f>
        <v/>
      </c>
      <c r="BE91" s="625" t="str">
        <f t="shared" si="261"/>
        <v/>
      </c>
      <c r="BF91" s="625" t="str">
        <f t="shared" si="261"/>
        <v/>
      </c>
      <c r="BG91" s="625" t="str">
        <f t="shared" si="261"/>
        <v/>
      </c>
      <c r="BH91" s="625" t="str">
        <f t="shared" si="261"/>
        <v/>
      </c>
      <c r="BI91" s="625" t="str">
        <f t="shared" si="261"/>
        <v/>
      </c>
      <c r="BJ91" s="625" t="str">
        <f t="shared" si="261"/>
        <v/>
      </c>
      <c r="BK91" s="625" t="str">
        <f t="shared" si="261"/>
        <v/>
      </c>
      <c r="BL91" s="625" t="str">
        <f t="shared" si="261"/>
        <v/>
      </c>
      <c r="BM91" s="625" t="str">
        <f t="shared" si="261"/>
        <v/>
      </c>
      <c r="BN91" s="625" t="str">
        <f t="shared" si="261"/>
        <v/>
      </c>
      <c r="BO91" s="625" t="str">
        <f t="shared" si="261"/>
        <v/>
      </c>
      <c r="BP91" s="625" t="str">
        <f t="shared" si="261"/>
        <v/>
      </c>
      <c r="BQ91" s="625" t="str">
        <f t="shared" si="261"/>
        <v/>
      </c>
      <c r="BR91" s="625" t="str">
        <f t="shared" si="261"/>
        <v/>
      </c>
      <c r="BS91" s="625" t="str">
        <f t="shared" si="261"/>
        <v/>
      </c>
      <c r="BT91" s="625" t="str">
        <f t="shared" si="261"/>
        <v/>
      </c>
      <c r="BU91" s="607"/>
      <c r="BV91" s="625" t="str">
        <f>IF(SUM(BV84)&gt;0,BV86/BV84,"")</f>
        <v/>
      </c>
      <c r="BW91" s="625" t="str">
        <f>IF(SUM(BW84)&gt;0,BW86/BW84,"")</f>
        <v/>
      </c>
      <c r="BX91" s="625" t="str">
        <f>IF(SUM(BX84)&gt;0,BX86/BX84,"")</f>
        <v/>
      </c>
      <c r="BY91" s="625" t="str">
        <f>IF(SUM(BY84)&gt;0,BY86/BY84,"")</f>
        <v/>
      </c>
      <c r="BZ91" s="602" t="str">
        <f t="shared" si="123"/>
        <v/>
      </c>
      <c r="CA91" s="627" t="str">
        <f t="shared" si="124"/>
        <v/>
      </c>
      <c r="CB91" s="627" t="str">
        <f t="shared" si="125"/>
        <v/>
      </c>
      <c r="CC91" s="627" t="str">
        <f t="shared" si="126"/>
        <v/>
      </c>
      <c r="CD91" s="1367" t="str">
        <f t="shared" si="184"/>
        <v/>
      </c>
      <c r="CE91" s="1368" t="str">
        <f t="shared" si="185"/>
        <v/>
      </c>
      <c r="CF91" s="1369" t="str">
        <f t="shared" si="186"/>
        <v/>
      </c>
      <c r="CG91" s="1369" t="str">
        <f t="shared" si="187"/>
        <v/>
      </c>
      <c r="CH91" s="1369" t="str">
        <f t="shared" si="188"/>
        <v/>
      </c>
      <c r="CI91" s="1369" t="str">
        <f t="shared" si="189"/>
        <v/>
      </c>
      <c r="CJ91" s="1369" t="str">
        <f t="shared" si="190"/>
        <v/>
      </c>
      <c r="CK91" s="1370" t="str">
        <f t="shared" si="191"/>
        <v/>
      </c>
      <c r="CL91" s="1370" t="str">
        <f t="shared" si="192"/>
        <v/>
      </c>
      <c r="CM91" s="1370" t="str">
        <f t="shared" si="193"/>
        <v/>
      </c>
      <c r="CN91" s="1369" t="str">
        <f t="shared" si="194"/>
        <v/>
      </c>
      <c r="CO91" s="1369" t="str">
        <f t="shared" si="195"/>
        <v/>
      </c>
      <c r="CP91" s="1369" t="str">
        <f t="shared" si="196"/>
        <v/>
      </c>
      <c r="CQ91" s="1369" t="str">
        <f t="shared" si="197"/>
        <v/>
      </c>
      <c r="CR91" s="1369" t="str">
        <f t="shared" si="198"/>
        <v/>
      </c>
      <c r="CS91" s="1368" t="str">
        <f t="shared" si="199"/>
        <v/>
      </c>
      <c r="CT91" s="1371" t="str">
        <f t="shared" si="200"/>
        <v/>
      </c>
      <c r="CU91" s="541" t="str">
        <f t="shared" si="201"/>
        <v/>
      </c>
      <c r="CV91" s="542" t="str">
        <f t="shared" si="202"/>
        <v/>
      </c>
      <c r="CW91" s="543" t="str">
        <f t="shared" si="203"/>
        <v/>
      </c>
      <c r="CX91" s="543" t="str">
        <f t="shared" si="204"/>
        <v/>
      </c>
      <c r="CY91" s="543" t="str">
        <f t="shared" si="205"/>
        <v/>
      </c>
      <c r="CZ91" s="543" t="str">
        <f t="shared" si="206"/>
        <v/>
      </c>
      <c r="DA91" s="543" t="str">
        <f t="shared" si="207"/>
        <v/>
      </c>
      <c r="DB91" s="544" t="str">
        <f t="shared" si="208"/>
        <v/>
      </c>
      <c r="DC91" s="544" t="str">
        <f t="shared" si="209"/>
        <v/>
      </c>
      <c r="DD91" s="544" t="str">
        <f t="shared" si="210"/>
        <v/>
      </c>
      <c r="DE91" s="543" t="str">
        <f t="shared" si="211"/>
        <v/>
      </c>
      <c r="DF91" s="543" t="str">
        <f t="shared" si="212"/>
        <v/>
      </c>
      <c r="DG91" s="543" t="str">
        <f t="shared" si="213"/>
        <v/>
      </c>
      <c r="DH91" s="543" t="str">
        <f t="shared" si="214"/>
        <v/>
      </c>
      <c r="DI91" s="543" t="str">
        <f t="shared" si="215"/>
        <v/>
      </c>
      <c r="DJ91" s="542" t="str">
        <f t="shared" si="216"/>
        <v/>
      </c>
      <c r="DK91" s="541" t="str">
        <f t="shared" si="217"/>
        <v/>
      </c>
      <c r="DL91" s="603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6"/>
      <c r="DQ91" s="622"/>
      <c r="DR91" s="604" t="s">
        <v>192</v>
      </c>
      <c r="DS91" s="605"/>
      <c r="DT91" s="269">
        <f>SUM(DT90:DU90)</f>
        <v>0</v>
      </c>
      <c r="DU91" s="203"/>
      <c r="DV91" s="203"/>
      <c r="DW91" s="203"/>
      <c r="DX91" s="204"/>
      <c r="DY91" s="622"/>
    </row>
    <row r="92" spans="1:129" s="206" customFormat="1" ht="15.75" customHeight="1">
      <c r="A92" s="1414" t="s">
        <v>206</v>
      </c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633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  <c r="AF92" s="598"/>
      <c r="AG92" s="598"/>
      <c r="AH92" s="598"/>
      <c r="AI92" s="598"/>
      <c r="AJ92" s="598"/>
      <c r="AK92" s="633"/>
      <c r="AL92" s="598"/>
      <c r="AM92" s="598"/>
      <c r="AN92" s="598"/>
      <c r="AO92" s="598"/>
      <c r="AP92" s="598"/>
      <c r="AQ92" s="598"/>
      <c r="AR92" s="598"/>
      <c r="AS92" s="598"/>
      <c r="AT92" s="598"/>
      <c r="AU92" s="598"/>
      <c r="AV92" s="598"/>
      <c r="AW92" s="598"/>
      <c r="AX92" s="598"/>
      <c r="AY92" s="598"/>
      <c r="AZ92" s="598"/>
      <c r="BA92" s="598"/>
      <c r="BB92" s="598"/>
      <c r="BC92" s="633"/>
      <c r="BD92" s="598"/>
      <c r="BE92" s="598"/>
      <c r="BF92" s="598"/>
      <c r="BG92" s="598"/>
      <c r="BH92" s="598"/>
      <c r="BI92" s="598"/>
      <c r="BJ92" s="598"/>
      <c r="BK92" s="598"/>
      <c r="BL92" s="598"/>
      <c r="BM92" s="598"/>
      <c r="BN92" s="598"/>
      <c r="BO92" s="598"/>
      <c r="BP92" s="598"/>
      <c r="BQ92" s="598"/>
      <c r="BR92" s="598"/>
      <c r="BS92" s="598"/>
      <c r="BT92" s="598"/>
      <c r="BU92" s="633"/>
      <c r="BV92" s="598"/>
      <c r="BW92" s="598"/>
      <c r="BX92" s="598"/>
      <c r="BY92" s="598"/>
      <c r="BZ92" s="594" t="str">
        <f t="shared" si="123"/>
        <v/>
      </c>
      <c r="CA92" s="594" t="str">
        <f t="shared" si="124"/>
        <v/>
      </c>
      <c r="CB92" s="594" t="str">
        <f t="shared" si="125"/>
        <v/>
      </c>
      <c r="CC92" s="594" t="str">
        <f t="shared" si="126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40"/>
      <c r="CV92" s="640"/>
      <c r="CW92" s="640"/>
      <c r="CX92" s="640"/>
      <c r="CY92" s="640"/>
      <c r="CZ92" s="640"/>
      <c r="DA92" s="640"/>
      <c r="DB92" s="640"/>
      <c r="DC92" s="640"/>
      <c r="DD92" s="640"/>
      <c r="DE92" s="640"/>
      <c r="DF92" s="640"/>
      <c r="DG92" s="640"/>
      <c r="DH92" s="640"/>
      <c r="DI92" s="640"/>
      <c r="DJ92" s="640"/>
      <c r="DK92" s="640"/>
      <c r="DL92" s="595"/>
      <c r="DM92" s="203"/>
      <c r="DN92" s="203"/>
      <c r="DO92" s="203"/>
      <c r="DP92" s="596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9" t="s">
        <v>170</v>
      </c>
      <c r="B93" s="600">
        <f>WB!T72</f>
        <v>0</v>
      </c>
      <c r="C93" s="600">
        <f>WB!U72</f>
        <v>0</v>
      </c>
      <c r="D93" s="600">
        <f>WB!V72</f>
        <v>0</v>
      </c>
      <c r="E93" s="600">
        <f>WB!W72</f>
        <v>0</v>
      </c>
      <c r="F93" s="600">
        <f>WB!X72</f>
        <v>0</v>
      </c>
      <c r="G93" s="600">
        <f>WB!Y72</f>
        <v>0</v>
      </c>
      <c r="H93" s="600">
        <f>WB!Z72</f>
        <v>0</v>
      </c>
      <c r="I93" s="600">
        <f>WB!AA72</f>
        <v>0</v>
      </c>
      <c r="J93" s="600">
        <f>WB!AB72</f>
        <v>0</v>
      </c>
      <c r="K93" s="600">
        <f>WB!AC72</f>
        <v>0</v>
      </c>
      <c r="L93" s="600">
        <f>WB!AD72</f>
        <v>0</v>
      </c>
      <c r="M93" s="600">
        <f>WB!AE72</f>
        <v>0</v>
      </c>
      <c r="N93" s="600">
        <f>WB!AF72</f>
        <v>0</v>
      </c>
      <c r="O93" s="600">
        <f>WB!AG72</f>
        <v>0</v>
      </c>
      <c r="P93" s="600">
        <f>WB!AH72</f>
        <v>0</v>
      </c>
      <c r="Q93" s="600">
        <f>WB!AI72</f>
        <v>0</v>
      </c>
      <c r="R93" s="600">
        <f>WB!AJ72</f>
        <v>0</v>
      </c>
      <c r="S93" s="607"/>
      <c r="T93" s="600">
        <f>WB!AK80</f>
        <v>0</v>
      </c>
      <c r="U93" s="600">
        <f>WB!AL80</f>
        <v>0</v>
      </c>
      <c r="V93" s="600">
        <f>WB!AM80</f>
        <v>0</v>
      </c>
      <c r="W93" s="600">
        <f>WB!AN80</f>
        <v>0</v>
      </c>
      <c r="X93" s="600">
        <f>WB!AO80</f>
        <v>0</v>
      </c>
      <c r="Y93" s="600">
        <f>WB!AP80</f>
        <v>0</v>
      </c>
      <c r="Z93" s="600">
        <f>WB!AQ80</f>
        <v>0</v>
      </c>
      <c r="AA93" s="600">
        <f>WB!AR80</f>
        <v>0</v>
      </c>
      <c r="AB93" s="600">
        <f>WB!AS80</f>
        <v>0</v>
      </c>
      <c r="AC93" s="600">
        <f>WB!AT80</f>
        <v>0</v>
      </c>
      <c r="AD93" s="600">
        <f>WB!AU80</f>
        <v>0</v>
      </c>
      <c r="AE93" s="600">
        <f>WB!AV80</f>
        <v>0</v>
      </c>
      <c r="AF93" s="600">
        <f>WB!AW80</f>
        <v>0</v>
      </c>
      <c r="AG93" s="600">
        <f>WB!AX80</f>
        <v>0</v>
      </c>
      <c r="AH93" s="600">
        <f>WB!AY80</f>
        <v>0</v>
      </c>
      <c r="AI93" s="600">
        <f>WB!AZ80</f>
        <v>0</v>
      </c>
      <c r="AJ93" s="600">
        <f>WB!BA80</f>
        <v>0</v>
      </c>
      <c r="AK93" s="607"/>
      <c r="AL93" s="600">
        <f>WB!BB88</f>
        <v>1</v>
      </c>
      <c r="AM93" s="600">
        <f>WB!BC88</f>
        <v>4</v>
      </c>
      <c r="AN93" s="600">
        <f>WB!BD88</f>
        <v>2</v>
      </c>
      <c r="AO93" s="600">
        <f>WB!BE88</f>
        <v>1</v>
      </c>
      <c r="AP93" s="600">
        <f>WB!BF88</f>
        <v>3</v>
      </c>
      <c r="AQ93" s="600">
        <f>WB!BG88</f>
        <v>2</v>
      </c>
      <c r="AR93" s="600">
        <f>WB!BH88</f>
        <v>2</v>
      </c>
      <c r="AS93" s="600">
        <f>WB!BI88</f>
        <v>2</v>
      </c>
      <c r="AT93" s="600">
        <f>WB!BJ88</f>
        <v>4</v>
      </c>
      <c r="AU93" s="600">
        <f>WB!BK88</f>
        <v>0</v>
      </c>
      <c r="AV93" s="600">
        <f>WB!BL88</f>
        <v>0</v>
      </c>
      <c r="AW93" s="600">
        <f>WB!BM88</f>
        <v>0</v>
      </c>
      <c r="AX93" s="600">
        <f>WB!BN88</f>
        <v>0</v>
      </c>
      <c r="AY93" s="600">
        <f>WB!BO88</f>
        <v>0</v>
      </c>
      <c r="AZ93" s="600">
        <f>WB!BP88</f>
        <v>0</v>
      </c>
      <c r="BA93" s="600">
        <f>WB!BQ88</f>
        <v>0</v>
      </c>
      <c r="BB93" s="600">
        <f>WB!BR88</f>
        <v>0</v>
      </c>
      <c r="BC93" s="607"/>
      <c r="BD93" s="600">
        <f>WB!BS96</f>
        <v>3</v>
      </c>
      <c r="BE93" s="600">
        <f>WB!BT96</f>
        <v>6</v>
      </c>
      <c r="BF93" s="600">
        <f>WB!BU96</f>
        <v>2</v>
      </c>
      <c r="BG93" s="600">
        <f>WB!BV96</f>
        <v>6</v>
      </c>
      <c r="BH93" s="600">
        <f>WB!BW96</f>
        <v>6</v>
      </c>
      <c r="BI93" s="600">
        <f>WB!BX96</f>
        <v>4</v>
      </c>
      <c r="BJ93" s="600">
        <f>WB!BY96</f>
        <v>5</v>
      </c>
      <c r="BK93" s="600">
        <f>WB!BZ96</f>
        <v>0</v>
      </c>
      <c r="BL93" s="600">
        <f>WB!CA96</f>
        <v>5</v>
      </c>
      <c r="BM93" s="600">
        <f>WB!CB96</f>
        <v>0</v>
      </c>
      <c r="BN93" s="600">
        <f>WB!CC96</f>
        <v>0</v>
      </c>
      <c r="BO93" s="600">
        <f>WB!CD96</f>
        <v>0</v>
      </c>
      <c r="BP93" s="600">
        <f>WB!CE96</f>
        <v>0</v>
      </c>
      <c r="BQ93" s="600">
        <f>WB!CF96</f>
        <v>0</v>
      </c>
      <c r="BR93" s="600">
        <f>WB!CG96</f>
        <v>0</v>
      </c>
      <c r="BS93" s="600">
        <f>WB!CH96</f>
        <v>0</v>
      </c>
      <c r="BT93" s="600">
        <f>WB!CI96</f>
        <v>0</v>
      </c>
      <c r="BU93" s="607"/>
      <c r="BV93" s="642">
        <f>WB!CK72</f>
        <v>0</v>
      </c>
      <c r="BW93" s="642">
        <f>WB!CK80</f>
        <v>1</v>
      </c>
      <c r="BX93" s="642">
        <f>WB!CK88</f>
        <v>2</v>
      </c>
      <c r="BY93" s="642">
        <f>WB!CK96</f>
        <v>3.5</v>
      </c>
      <c r="BZ93" s="602">
        <f t="shared" si="123"/>
        <v>0</v>
      </c>
      <c r="CA93" s="602">
        <f t="shared" si="124"/>
        <v>0</v>
      </c>
      <c r="CB93" s="602">
        <f t="shared" si="125"/>
        <v>1.1333333333333333</v>
      </c>
      <c r="CC93" s="602">
        <f t="shared" si="126"/>
        <v>2.0666666666666669</v>
      </c>
      <c r="CD93" s="1348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2"/>
        <v>0</v>
      </c>
      <c r="CF93" s="1350">
        <f t="shared" si="262"/>
        <v>0</v>
      </c>
      <c r="CG93" s="1350">
        <f t="shared" si="262"/>
        <v>0</v>
      </c>
      <c r="CH93" s="1350">
        <f t="shared" si="262"/>
        <v>0</v>
      </c>
      <c r="CI93" s="1350">
        <f t="shared" si="262"/>
        <v>0</v>
      </c>
      <c r="CJ93" s="1350">
        <f t="shared" si="262"/>
        <v>0</v>
      </c>
      <c r="CK93" s="1351">
        <f t="shared" si="262"/>
        <v>0</v>
      </c>
      <c r="CL93" s="1351">
        <f t="shared" si="262"/>
        <v>0</v>
      </c>
      <c r="CM93" s="1351">
        <f t="shared" si="262"/>
        <v>0</v>
      </c>
      <c r="CN93" s="1350">
        <f t="shared" si="262"/>
        <v>0</v>
      </c>
      <c r="CO93" s="1350">
        <f t="shared" si="262"/>
        <v>0</v>
      </c>
      <c r="CP93" s="1350">
        <f t="shared" si="262"/>
        <v>0</v>
      </c>
      <c r="CQ93" s="1350">
        <f t="shared" si="262"/>
        <v>0</v>
      </c>
      <c r="CR93" s="1350">
        <f t="shared" si="262"/>
        <v>0</v>
      </c>
      <c r="CS93" s="1349">
        <f t="shared" si="262"/>
        <v>0</v>
      </c>
      <c r="CT93" s="1352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3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5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5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5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5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5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4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3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3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6"/>
      <c r="DQ93" s="203"/>
      <c r="DR93" s="489" t="s">
        <v>207</v>
      </c>
      <c r="DS93" s="203"/>
      <c r="DT93" s="203"/>
      <c r="DU93" s="203"/>
      <c r="DV93" s="203"/>
      <c r="DW93" s="203"/>
      <c r="DX93" s="623"/>
      <c r="DY93" s="205"/>
    </row>
    <row r="94" spans="1:129" s="206" customFormat="1" ht="15.75" customHeight="1">
      <c r="A94" s="643" t="s">
        <v>172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4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4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4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4"/>
      <c r="BV94" s="323">
        <v>90</v>
      </c>
      <c r="BW94" s="323">
        <v>90</v>
      </c>
      <c r="BX94" s="323">
        <v>90</v>
      </c>
      <c r="BY94" s="323">
        <v>90</v>
      </c>
      <c r="BZ94" s="602">
        <f t="shared" ref="BZ94:BZ157" si="285">IF(DL94&lt;3,"",(SUM(B94:R94)-MIN(B94:R94)-MAX(B94:R94))/(DL94-2))</f>
        <v>90</v>
      </c>
      <c r="CA94" s="602">
        <f t="shared" ref="CA94:CA157" si="286">IF(DM94&lt;3,"",(SUM(T94:AJ94)-MIN(T94:AJ94)-MAX(T94:AJ94))/(DM94-2))</f>
        <v>90</v>
      </c>
      <c r="CB94" s="602">
        <f t="shared" ref="CB94:CB157" si="287">IF(DN94&lt;3,"",(SUM(AL94:BB94)-MIN(AL94:BB94)-MAX(AL94:BB94))/(DN94-2))</f>
        <v>90</v>
      </c>
      <c r="CC94" s="602">
        <f t="shared" ref="CC94:CC157" si="288">IF(DO94&lt;3,"",(SUM(BD94:BT94)-MIN(BD94:BT94)-MAX(BD94:BT94))/(DO94-2))</f>
        <v>90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2"/>
        <v>90</v>
      </c>
      <c r="CF94" s="1350">
        <f t="shared" si="262"/>
        <v>90</v>
      </c>
      <c r="CG94" s="1350">
        <f t="shared" si="262"/>
        <v>90</v>
      </c>
      <c r="CH94" s="1350">
        <f t="shared" si="262"/>
        <v>90</v>
      </c>
      <c r="CI94" s="1350">
        <f t="shared" si="262"/>
        <v>90</v>
      </c>
      <c r="CJ94" s="1350">
        <f t="shared" si="262"/>
        <v>90</v>
      </c>
      <c r="CK94" s="1351">
        <f t="shared" si="262"/>
        <v>90</v>
      </c>
      <c r="CL94" s="1351">
        <f t="shared" si="262"/>
        <v>90</v>
      </c>
      <c r="CM94" s="1351">
        <f t="shared" si="262"/>
        <v>90</v>
      </c>
      <c r="CN94" s="1350">
        <f t="shared" si="262"/>
        <v>90</v>
      </c>
      <c r="CO94" s="1350">
        <f t="shared" si="262"/>
        <v>90</v>
      </c>
      <c r="CP94" s="1350">
        <f t="shared" si="262"/>
        <v>90</v>
      </c>
      <c r="CQ94" s="1350">
        <f t="shared" si="262"/>
        <v>90</v>
      </c>
      <c r="CR94" s="1350">
        <f t="shared" si="262"/>
        <v>90</v>
      </c>
      <c r="CS94" s="1349">
        <f t="shared" si="262"/>
        <v>90</v>
      </c>
      <c r="CT94" s="1352">
        <f t="shared" si="263"/>
        <v>90</v>
      </c>
      <c r="CU94" s="553">
        <f t="shared" si="264"/>
        <v>90</v>
      </c>
      <c r="CV94" s="554">
        <f t="shared" si="265"/>
        <v>90</v>
      </c>
      <c r="CW94" s="555">
        <f t="shared" si="266"/>
        <v>90</v>
      </c>
      <c r="CX94" s="555">
        <f t="shared" si="267"/>
        <v>90</v>
      </c>
      <c r="CY94" s="555">
        <f t="shared" si="268"/>
        <v>90</v>
      </c>
      <c r="CZ94" s="555">
        <f t="shared" si="269"/>
        <v>90</v>
      </c>
      <c r="DA94" s="555">
        <f t="shared" si="270"/>
        <v>90</v>
      </c>
      <c r="DB94" s="556">
        <f t="shared" si="271"/>
        <v>90</v>
      </c>
      <c r="DC94" s="556">
        <f t="shared" si="272"/>
        <v>90</v>
      </c>
      <c r="DD94" s="556">
        <f t="shared" si="273"/>
        <v>90</v>
      </c>
      <c r="DE94" s="555">
        <f t="shared" si="274"/>
        <v>90</v>
      </c>
      <c r="DF94" s="555">
        <f t="shared" si="275"/>
        <v>90</v>
      </c>
      <c r="DG94" s="555">
        <f t="shared" si="276"/>
        <v>90</v>
      </c>
      <c r="DH94" s="555">
        <f t="shared" si="277"/>
        <v>90</v>
      </c>
      <c r="DI94" s="555">
        <f t="shared" si="278"/>
        <v>90</v>
      </c>
      <c r="DJ94" s="554">
        <f t="shared" si="279"/>
        <v>90</v>
      </c>
      <c r="DK94" s="553">
        <f t="shared" si="280"/>
        <v>90</v>
      </c>
      <c r="DL94" s="603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6"/>
      <c r="DQ94" s="203"/>
      <c r="DR94" s="604"/>
      <c r="DS94" s="605"/>
      <c r="DT94" s="605" t="str">
        <f>DL4</f>
        <v>VP</v>
      </c>
      <c r="DU94" s="605" t="str">
        <f>DM4</f>
        <v>P</v>
      </c>
      <c r="DV94" s="605" t="str">
        <f>DN4</f>
        <v>M</v>
      </c>
      <c r="DW94" s="605" t="str">
        <f>DO4</f>
        <v>BO</v>
      </c>
      <c r="DX94" s="623"/>
      <c r="DY94" s="205"/>
    </row>
    <row r="95" spans="1:129" s="206" customFormat="1" ht="15.75" customHeight="1">
      <c r="A95" s="645" t="s">
        <v>174</v>
      </c>
      <c r="B95" s="646"/>
      <c r="C95" s="646"/>
      <c r="D95" s="646"/>
      <c r="E95" s="646"/>
      <c r="F95" s="646"/>
      <c r="G95" s="646"/>
      <c r="H95" s="646"/>
      <c r="I95" s="646"/>
      <c r="J95" s="646"/>
      <c r="K95" s="646"/>
      <c r="L95" s="646"/>
      <c r="M95" s="646"/>
      <c r="N95" s="646"/>
      <c r="O95" s="646"/>
      <c r="P95" s="646"/>
      <c r="Q95" s="646"/>
      <c r="R95" s="646"/>
      <c r="S95" s="647"/>
      <c r="T95" s="646"/>
      <c r="U95" s="646"/>
      <c r="V95" s="646"/>
      <c r="W95" s="646"/>
      <c r="X95" s="646"/>
      <c r="Y95" s="646"/>
      <c r="Z95" s="646"/>
      <c r="AA95" s="646"/>
      <c r="AB95" s="646"/>
      <c r="AC95" s="646"/>
      <c r="AD95" s="646"/>
      <c r="AE95" s="646"/>
      <c r="AF95" s="648"/>
      <c r="AG95" s="648"/>
      <c r="AH95" s="646"/>
      <c r="AI95" s="648"/>
      <c r="AJ95" s="646"/>
      <c r="AK95" s="647"/>
      <c r="AL95" s="646">
        <v>2.5</v>
      </c>
      <c r="AM95" s="646"/>
      <c r="AN95" s="646"/>
      <c r="AO95" s="646"/>
      <c r="AP95" s="646"/>
      <c r="AQ95" s="646"/>
      <c r="AR95" s="646"/>
      <c r="AS95" s="646"/>
      <c r="AT95" s="646"/>
      <c r="AU95" s="646"/>
      <c r="AV95" s="646"/>
      <c r="AW95" s="648"/>
      <c r="AX95" s="648"/>
      <c r="AY95" s="648"/>
      <c r="AZ95" s="648"/>
      <c r="BA95" s="648"/>
      <c r="BB95" s="648"/>
      <c r="BC95" s="647"/>
      <c r="BD95" s="646">
        <v>2</v>
      </c>
      <c r="BE95" s="646"/>
      <c r="BF95" s="646"/>
      <c r="BG95" s="646"/>
      <c r="BH95" s="646"/>
      <c r="BI95" s="646"/>
      <c r="BJ95" s="646"/>
      <c r="BK95" s="646"/>
      <c r="BL95" s="646"/>
      <c r="BM95" s="646"/>
      <c r="BN95" s="646"/>
      <c r="BO95" s="648"/>
      <c r="BP95" s="648"/>
      <c r="BQ95" s="648"/>
      <c r="BR95" s="646"/>
      <c r="BS95" s="648"/>
      <c r="BT95" s="648"/>
      <c r="BU95" s="647"/>
      <c r="BV95" s="646"/>
      <c r="BW95" s="646">
        <v>0</v>
      </c>
      <c r="BX95" s="646">
        <v>0</v>
      </c>
      <c r="BY95" s="646">
        <v>0</v>
      </c>
      <c r="BZ95" s="602" t="str">
        <f t="shared" si="285"/>
        <v/>
      </c>
      <c r="CA95" s="602" t="str">
        <f t="shared" si="286"/>
        <v/>
      </c>
      <c r="CB95" s="602" t="str">
        <f t="shared" si="287"/>
        <v/>
      </c>
      <c r="CC95" s="602" t="str">
        <f t="shared" si="288"/>
        <v/>
      </c>
      <c r="CD95" s="1348" t="str">
        <f t="shared" si="262"/>
        <v/>
      </c>
      <c r="CE95" s="1349" t="str">
        <f t="shared" si="262"/>
        <v/>
      </c>
      <c r="CF95" s="1350" t="str">
        <f t="shared" si="262"/>
        <v/>
      </c>
      <c r="CG95" s="1350" t="str">
        <f t="shared" si="262"/>
        <v/>
      </c>
      <c r="CH95" s="1350" t="str">
        <f t="shared" si="262"/>
        <v/>
      </c>
      <c r="CI95" s="1350" t="str">
        <f t="shared" si="262"/>
        <v/>
      </c>
      <c r="CJ95" s="1350" t="str">
        <f t="shared" si="262"/>
        <v/>
      </c>
      <c r="CK95" s="1351" t="str">
        <f t="shared" si="262"/>
        <v/>
      </c>
      <c r="CL95" s="1351" t="str">
        <f t="shared" si="262"/>
        <v/>
      </c>
      <c r="CM95" s="1351" t="str">
        <f t="shared" si="262"/>
        <v/>
      </c>
      <c r="CN95" s="1350" t="str">
        <f t="shared" si="262"/>
        <v/>
      </c>
      <c r="CO95" s="1350" t="str">
        <f t="shared" si="262"/>
        <v/>
      </c>
      <c r="CP95" s="1350" t="str">
        <f t="shared" si="262"/>
        <v/>
      </c>
      <c r="CQ95" s="1350" t="str">
        <f t="shared" si="262"/>
        <v/>
      </c>
      <c r="CR95" s="1350" t="str">
        <f t="shared" si="262"/>
        <v/>
      </c>
      <c r="CS95" s="1349" t="str">
        <f t="shared" si="262"/>
        <v/>
      </c>
      <c r="CT95" s="1352" t="str">
        <f t="shared" si="263"/>
        <v/>
      </c>
      <c r="CU95" s="553" t="str">
        <f t="shared" si="264"/>
        <v/>
      </c>
      <c r="CV95" s="554" t="str">
        <f t="shared" si="265"/>
        <v/>
      </c>
      <c r="CW95" s="555" t="str">
        <f t="shared" si="266"/>
        <v/>
      </c>
      <c r="CX95" s="555" t="str">
        <f t="shared" si="267"/>
        <v/>
      </c>
      <c r="CY95" s="555" t="str">
        <f t="shared" si="268"/>
        <v/>
      </c>
      <c r="CZ95" s="555" t="str">
        <f t="shared" si="269"/>
        <v/>
      </c>
      <c r="DA95" s="555" t="str">
        <f t="shared" si="270"/>
        <v/>
      </c>
      <c r="DB95" s="556" t="str">
        <f t="shared" si="271"/>
        <v/>
      </c>
      <c r="DC95" s="556" t="str">
        <f t="shared" si="272"/>
        <v/>
      </c>
      <c r="DD95" s="556" t="str">
        <f t="shared" si="273"/>
        <v/>
      </c>
      <c r="DE95" s="555" t="str">
        <f t="shared" si="274"/>
        <v/>
      </c>
      <c r="DF95" s="555" t="str">
        <f t="shared" si="275"/>
        <v/>
      </c>
      <c r="DG95" s="555" t="str">
        <f t="shared" si="276"/>
        <v/>
      </c>
      <c r="DH95" s="555" t="str">
        <f t="shared" si="277"/>
        <v/>
      </c>
      <c r="DI95" s="555" t="str">
        <f t="shared" si="278"/>
        <v/>
      </c>
      <c r="DJ95" s="554" t="str">
        <f t="shared" si="279"/>
        <v/>
      </c>
      <c r="DK95" s="553" t="str">
        <f t="shared" si="280"/>
        <v/>
      </c>
      <c r="DL95" s="603">
        <f t="shared" si="281"/>
        <v>0</v>
      </c>
      <c r="DM95" s="108">
        <f t="shared" si="282"/>
        <v>0</v>
      </c>
      <c r="DN95" s="108">
        <f t="shared" si="283"/>
        <v>1</v>
      </c>
      <c r="DO95" s="108">
        <f t="shared" si="284"/>
        <v>1</v>
      </c>
      <c r="DP95" s="596"/>
      <c r="DQ95" s="203"/>
      <c r="DR95" s="604" t="s">
        <v>173</v>
      </c>
      <c r="DS95" s="605"/>
      <c r="DT95" s="608">
        <f>BV$45</f>
        <v>0.1</v>
      </c>
      <c r="DU95" s="608">
        <f>BW$45</f>
        <v>0.5</v>
      </c>
      <c r="DV95" s="608">
        <f>BX$45</f>
        <v>0.3</v>
      </c>
      <c r="DW95" s="608">
        <f>BY$45</f>
        <v>0.1</v>
      </c>
      <c r="DX95" s="623"/>
      <c r="DY95" s="205"/>
    </row>
    <row r="96" spans="1:129" s="206" customFormat="1" ht="15.75" customHeight="1">
      <c r="A96" s="645" t="s">
        <v>178</v>
      </c>
      <c r="B96" s="611" t="str">
        <f t="shared" ref="B96:R96" si="289">IF(B95="","",B93*B94*B95)</f>
        <v/>
      </c>
      <c r="C96" s="611" t="str">
        <f t="shared" si="289"/>
        <v/>
      </c>
      <c r="D96" s="611" t="str">
        <f t="shared" si="289"/>
        <v/>
      </c>
      <c r="E96" s="611" t="str">
        <f t="shared" si="289"/>
        <v/>
      </c>
      <c r="F96" s="611" t="str">
        <f t="shared" si="289"/>
        <v/>
      </c>
      <c r="G96" s="611" t="str">
        <f t="shared" si="289"/>
        <v/>
      </c>
      <c r="H96" s="611" t="str">
        <f t="shared" si="289"/>
        <v/>
      </c>
      <c r="I96" s="611" t="str">
        <f t="shared" si="289"/>
        <v/>
      </c>
      <c r="J96" s="611" t="str">
        <f t="shared" si="289"/>
        <v/>
      </c>
      <c r="K96" s="611" t="str">
        <f t="shared" si="289"/>
        <v/>
      </c>
      <c r="L96" s="611" t="str">
        <f t="shared" si="289"/>
        <v/>
      </c>
      <c r="M96" s="611" t="str">
        <f t="shared" si="289"/>
        <v/>
      </c>
      <c r="N96" s="611" t="str">
        <f t="shared" si="289"/>
        <v/>
      </c>
      <c r="O96" s="611" t="str">
        <f t="shared" si="289"/>
        <v/>
      </c>
      <c r="P96" s="611" t="str">
        <f t="shared" si="289"/>
        <v/>
      </c>
      <c r="Q96" s="611" t="str">
        <f t="shared" si="289"/>
        <v/>
      </c>
      <c r="R96" s="611" t="str">
        <f t="shared" si="289"/>
        <v/>
      </c>
      <c r="S96" s="649"/>
      <c r="T96" s="611" t="str">
        <f t="shared" ref="T96:AJ96" si="290">IF(T95="","",T93*T94*T95)</f>
        <v/>
      </c>
      <c r="U96" s="611" t="str">
        <f t="shared" si="290"/>
        <v/>
      </c>
      <c r="V96" s="611" t="str">
        <f t="shared" si="290"/>
        <v/>
      </c>
      <c r="W96" s="611" t="str">
        <f t="shared" si="290"/>
        <v/>
      </c>
      <c r="X96" s="611" t="str">
        <f t="shared" si="290"/>
        <v/>
      </c>
      <c r="Y96" s="611" t="str">
        <f t="shared" si="290"/>
        <v/>
      </c>
      <c r="Z96" s="611" t="str">
        <f t="shared" si="290"/>
        <v/>
      </c>
      <c r="AA96" s="611" t="str">
        <f t="shared" si="290"/>
        <v/>
      </c>
      <c r="AB96" s="611" t="str">
        <f t="shared" si="290"/>
        <v/>
      </c>
      <c r="AC96" s="611" t="str">
        <f t="shared" si="290"/>
        <v/>
      </c>
      <c r="AD96" s="611" t="str">
        <f t="shared" si="290"/>
        <v/>
      </c>
      <c r="AE96" s="611" t="str">
        <f t="shared" si="290"/>
        <v/>
      </c>
      <c r="AF96" s="611" t="str">
        <f t="shared" si="290"/>
        <v/>
      </c>
      <c r="AG96" s="611" t="str">
        <f t="shared" si="290"/>
        <v/>
      </c>
      <c r="AH96" s="611" t="str">
        <f t="shared" si="290"/>
        <v/>
      </c>
      <c r="AI96" s="611" t="str">
        <f t="shared" si="290"/>
        <v/>
      </c>
      <c r="AJ96" s="611" t="str">
        <f t="shared" si="290"/>
        <v/>
      </c>
      <c r="AK96" s="649"/>
      <c r="AL96" s="611">
        <f t="shared" ref="AL96:BB96" si="291">IF(AL95="","",AL93*AL94*AL95)</f>
        <v>455</v>
      </c>
      <c r="AM96" s="611" t="str">
        <f t="shared" si="291"/>
        <v/>
      </c>
      <c r="AN96" s="611" t="str">
        <f t="shared" si="291"/>
        <v/>
      </c>
      <c r="AO96" s="611" t="str">
        <f t="shared" si="291"/>
        <v/>
      </c>
      <c r="AP96" s="611" t="str">
        <f t="shared" si="291"/>
        <v/>
      </c>
      <c r="AQ96" s="611" t="str">
        <f t="shared" si="291"/>
        <v/>
      </c>
      <c r="AR96" s="611" t="str">
        <f>IF(AR95="","",AR93*AR94*AR95)</f>
        <v/>
      </c>
      <c r="AS96" s="611" t="str">
        <f t="shared" si="291"/>
        <v/>
      </c>
      <c r="AT96" s="611" t="str">
        <f>IF(AT95="","",AT93*AT94*AT95)</f>
        <v/>
      </c>
      <c r="AU96" s="611" t="str">
        <f t="shared" si="291"/>
        <v/>
      </c>
      <c r="AV96" s="611" t="str">
        <f t="shared" si="291"/>
        <v/>
      </c>
      <c r="AW96" s="611" t="str">
        <f t="shared" si="291"/>
        <v/>
      </c>
      <c r="AX96" s="611" t="str">
        <f t="shared" si="291"/>
        <v/>
      </c>
      <c r="AY96" s="611" t="str">
        <f t="shared" si="291"/>
        <v/>
      </c>
      <c r="AZ96" s="611" t="str">
        <f t="shared" si="291"/>
        <v/>
      </c>
      <c r="BA96" s="611" t="str">
        <f t="shared" si="291"/>
        <v/>
      </c>
      <c r="BB96" s="611" t="str">
        <f t="shared" si="291"/>
        <v/>
      </c>
      <c r="BC96" s="649"/>
      <c r="BD96" s="611">
        <f>IF(BD95="","",BD93*BD94*BD95)</f>
        <v>540</v>
      </c>
      <c r="BE96" s="611" t="str">
        <f>IF(BE95="","",BE93*BE94*BE95)</f>
        <v/>
      </c>
      <c r="BF96" s="611" t="str">
        <f t="shared" ref="BF96:BT96" si="292">IF(BF95="","",BF93*BF94*BF95)</f>
        <v/>
      </c>
      <c r="BG96" s="611" t="str">
        <f t="shared" si="292"/>
        <v/>
      </c>
      <c r="BH96" s="611" t="str">
        <f>IF(BH95="","",BH93*BH94*BH95)</f>
        <v/>
      </c>
      <c r="BI96" s="611" t="str">
        <f>IF(BI95="","",BI93*BI94*BI95)</f>
        <v/>
      </c>
      <c r="BJ96" s="611" t="str">
        <f>IF(BJ95="","",BJ93*BJ94*BJ95)</f>
        <v/>
      </c>
      <c r="BK96" s="611" t="str">
        <f>IF(BK95="","",BK93*BK94*BK95)</f>
        <v/>
      </c>
      <c r="BL96" s="611" t="str">
        <f t="shared" si="292"/>
        <v/>
      </c>
      <c r="BM96" s="611" t="str">
        <f t="shared" si="292"/>
        <v/>
      </c>
      <c r="BN96" s="611" t="str">
        <f t="shared" si="292"/>
        <v/>
      </c>
      <c r="BO96" s="611" t="str">
        <f t="shared" si="292"/>
        <v/>
      </c>
      <c r="BP96" s="611" t="str">
        <f t="shared" si="292"/>
        <v/>
      </c>
      <c r="BQ96" s="611" t="str">
        <f t="shared" si="292"/>
        <v/>
      </c>
      <c r="BR96" s="611" t="str">
        <f t="shared" si="292"/>
        <v/>
      </c>
      <c r="BS96" s="611" t="str">
        <f t="shared" si="292"/>
        <v/>
      </c>
      <c r="BT96" s="611" t="str">
        <f t="shared" si="292"/>
        <v/>
      </c>
      <c r="BU96" s="649"/>
      <c r="BV96" s="611" t="str">
        <f>IF(BV95="","",BV93*BV94*BV95)</f>
        <v/>
      </c>
      <c r="BW96" s="611">
        <f>IF(BW95="","",BW93*BW94*BW95)</f>
        <v>0</v>
      </c>
      <c r="BX96" s="611">
        <f>IF(BX95="","",BX93*BX94*BX95)</f>
        <v>0</v>
      </c>
      <c r="BY96" s="611">
        <f>IF(BY95="","",BY93*BY94*BY95)</f>
        <v>0</v>
      </c>
      <c r="BZ96" s="602" t="str">
        <f t="shared" si="285"/>
        <v/>
      </c>
      <c r="CA96" s="602" t="str">
        <f t="shared" si="286"/>
        <v/>
      </c>
      <c r="CB96" s="602" t="str">
        <f t="shared" si="287"/>
        <v/>
      </c>
      <c r="CC96" s="602" t="str">
        <f t="shared" si="288"/>
        <v/>
      </c>
      <c r="CD96" s="1348" t="str">
        <f t="shared" si="262"/>
        <v/>
      </c>
      <c r="CE96" s="1349" t="str">
        <f t="shared" si="262"/>
        <v/>
      </c>
      <c r="CF96" s="1350" t="str">
        <f t="shared" si="262"/>
        <v/>
      </c>
      <c r="CG96" s="1350" t="str">
        <f t="shared" si="262"/>
        <v/>
      </c>
      <c r="CH96" s="1350" t="str">
        <f t="shared" si="262"/>
        <v/>
      </c>
      <c r="CI96" s="1350" t="str">
        <f t="shared" si="262"/>
        <v/>
      </c>
      <c r="CJ96" s="1350" t="str">
        <f t="shared" si="262"/>
        <v/>
      </c>
      <c r="CK96" s="1351" t="str">
        <f t="shared" si="262"/>
        <v/>
      </c>
      <c r="CL96" s="1351" t="str">
        <f t="shared" si="262"/>
        <v/>
      </c>
      <c r="CM96" s="1351" t="str">
        <f t="shared" si="262"/>
        <v/>
      </c>
      <c r="CN96" s="1350" t="str">
        <f t="shared" si="262"/>
        <v/>
      </c>
      <c r="CO96" s="1350" t="str">
        <f t="shared" si="262"/>
        <v/>
      </c>
      <c r="CP96" s="1350" t="str">
        <f t="shared" si="262"/>
        <v/>
      </c>
      <c r="CQ96" s="1350" t="str">
        <f t="shared" si="262"/>
        <v/>
      </c>
      <c r="CR96" s="1350" t="str">
        <f t="shared" si="262"/>
        <v/>
      </c>
      <c r="CS96" s="1349" t="str">
        <f t="shared" si="262"/>
        <v/>
      </c>
      <c r="CT96" s="1352" t="str">
        <f t="shared" si="263"/>
        <v/>
      </c>
      <c r="CU96" s="553" t="str">
        <f t="shared" si="264"/>
        <v/>
      </c>
      <c r="CV96" s="554" t="str">
        <f t="shared" si="265"/>
        <v/>
      </c>
      <c r="CW96" s="555" t="str">
        <f t="shared" si="266"/>
        <v/>
      </c>
      <c r="CX96" s="555" t="str">
        <f t="shared" si="267"/>
        <v/>
      </c>
      <c r="CY96" s="555" t="str">
        <f t="shared" si="268"/>
        <v/>
      </c>
      <c r="CZ96" s="555" t="str">
        <f t="shared" si="269"/>
        <v/>
      </c>
      <c r="DA96" s="555" t="str">
        <f t="shared" si="270"/>
        <v/>
      </c>
      <c r="DB96" s="556" t="str">
        <f t="shared" si="271"/>
        <v/>
      </c>
      <c r="DC96" s="556" t="str">
        <f t="shared" si="272"/>
        <v/>
      </c>
      <c r="DD96" s="556" t="str">
        <f t="shared" si="273"/>
        <v/>
      </c>
      <c r="DE96" s="555" t="str">
        <f t="shared" si="274"/>
        <v/>
      </c>
      <c r="DF96" s="555" t="str">
        <f t="shared" si="275"/>
        <v/>
      </c>
      <c r="DG96" s="555" t="str">
        <f t="shared" si="276"/>
        <v/>
      </c>
      <c r="DH96" s="555" t="str">
        <f t="shared" si="277"/>
        <v/>
      </c>
      <c r="DI96" s="555" t="str">
        <f t="shared" si="278"/>
        <v/>
      </c>
      <c r="DJ96" s="554" t="str">
        <f t="shared" si="279"/>
        <v/>
      </c>
      <c r="DK96" s="553" t="str">
        <f t="shared" si="280"/>
        <v/>
      </c>
      <c r="DL96" s="603">
        <f t="shared" si="281"/>
        <v>0</v>
      </c>
      <c r="DM96" s="108">
        <f t="shared" si="282"/>
        <v>0</v>
      </c>
      <c r="DN96" s="108">
        <f t="shared" si="283"/>
        <v>1</v>
      </c>
      <c r="DO96" s="108">
        <f t="shared" si="284"/>
        <v>1</v>
      </c>
      <c r="DP96" s="596"/>
      <c r="DQ96" s="203"/>
      <c r="DR96" s="604" t="s">
        <v>208</v>
      </c>
      <c r="DS96" s="605"/>
      <c r="DT96" s="605"/>
      <c r="DU96" s="269"/>
      <c r="DV96" s="610">
        <f>BX804</f>
        <v>0</v>
      </c>
      <c r="DW96" s="610">
        <f>BY804</f>
        <v>0</v>
      </c>
      <c r="DX96" s="623" t="s">
        <v>209</v>
      </c>
      <c r="DY96" s="205"/>
    </row>
    <row r="97" spans="1:129" s="206" customFormat="1" ht="15.75" customHeight="1">
      <c r="A97" s="645" t="s">
        <v>180</v>
      </c>
      <c r="B97" s="646"/>
      <c r="C97" s="646"/>
      <c r="D97" s="646"/>
      <c r="E97" s="646"/>
      <c r="F97" s="646"/>
      <c r="G97" s="646"/>
      <c r="H97" s="646"/>
      <c r="I97" s="646"/>
      <c r="J97" s="646"/>
      <c r="K97" s="646"/>
      <c r="L97" s="646"/>
      <c r="M97" s="646"/>
      <c r="N97" s="646"/>
      <c r="O97" s="646"/>
      <c r="P97" s="646"/>
      <c r="Q97" s="646"/>
      <c r="R97" s="646"/>
      <c r="S97" s="644"/>
      <c r="T97" s="646"/>
      <c r="U97" s="646"/>
      <c r="V97" s="646"/>
      <c r="W97" s="646"/>
      <c r="X97" s="646"/>
      <c r="Y97" s="646"/>
      <c r="Z97" s="646"/>
      <c r="AA97" s="646"/>
      <c r="AB97" s="646"/>
      <c r="AC97" s="646"/>
      <c r="AD97" s="646"/>
      <c r="AE97" s="646"/>
      <c r="AF97" s="646"/>
      <c r="AG97" s="646"/>
      <c r="AH97" s="646"/>
      <c r="AI97" s="648"/>
      <c r="AJ97" s="646"/>
      <c r="AK97" s="644"/>
      <c r="AL97" s="646">
        <v>1</v>
      </c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8"/>
      <c r="AX97" s="646"/>
      <c r="AY97" s="648"/>
      <c r="AZ97" s="648"/>
      <c r="BA97" s="646"/>
      <c r="BB97" s="646"/>
      <c r="BC97" s="644"/>
      <c r="BD97" s="646">
        <v>2</v>
      </c>
      <c r="BE97" s="646"/>
      <c r="BF97" s="646"/>
      <c r="BG97" s="646"/>
      <c r="BH97" s="646"/>
      <c r="BI97" s="646"/>
      <c r="BJ97" s="646"/>
      <c r="BK97" s="646"/>
      <c r="BL97" s="646"/>
      <c r="BM97" s="646"/>
      <c r="BN97" s="646"/>
      <c r="BO97" s="648"/>
      <c r="BP97" s="648"/>
      <c r="BQ97" s="646"/>
      <c r="BR97" s="646"/>
      <c r="BS97" s="648"/>
      <c r="BT97" s="646"/>
      <c r="BU97" s="644"/>
      <c r="BV97" s="646"/>
      <c r="BW97" s="646"/>
      <c r="BX97" s="646"/>
      <c r="BY97" s="646"/>
      <c r="BZ97" s="602" t="str">
        <f t="shared" si="285"/>
        <v/>
      </c>
      <c r="CA97" s="602" t="str">
        <f t="shared" si="286"/>
        <v/>
      </c>
      <c r="CB97" s="602" t="str">
        <f t="shared" si="287"/>
        <v/>
      </c>
      <c r="CC97" s="602" t="str">
        <f t="shared" si="288"/>
        <v/>
      </c>
      <c r="CD97" s="1348" t="str">
        <f t="shared" si="262"/>
        <v/>
      </c>
      <c r="CE97" s="1349" t="str">
        <f t="shared" si="262"/>
        <v/>
      </c>
      <c r="CF97" s="1350" t="str">
        <f t="shared" si="262"/>
        <v/>
      </c>
      <c r="CG97" s="1350" t="str">
        <f t="shared" si="262"/>
        <v/>
      </c>
      <c r="CH97" s="1350" t="str">
        <f t="shared" si="262"/>
        <v/>
      </c>
      <c r="CI97" s="1350" t="str">
        <f t="shared" si="262"/>
        <v/>
      </c>
      <c r="CJ97" s="1350" t="str">
        <f t="shared" si="262"/>
        <v/>
      </c>
      <c r="CK97" s="1351" t="str">
        <f t="shared" si="262"/>
        <v/>
      </c>
      <c r="CL97" s="1351" t="str">
        <f t="shared" si="262"/>
        <v/>
      </c>
      <c r="CM97" s="1351" t="str">
        <f t="shared" si="262"/>
        <v/>
      </c>
      <c r="CN97" s="1350" t="str">
        <f t="shared" si="262"/>
        <v/>
      </c>
      <c r="CO97" s="1350" t="str">
        <f t="shared" si="262"/>
        <v/>
      </c>
      <c r="CP97" s="1350" t="str">
        <f t="shared" si="262"/>
        <v/>
      </c>
      <c r="CQ97" s="1350" t="str">
        <f t="shared" si="262"/>
        <v/>
      </c>
      <c r="CR97" s="1350" t="str">
        <f t="shared" si="262"/>
        <v/>
      </c>
      <c r="CS97" s="1349" t="str">
        <f t="shared" si="262"/>
        <v/>
      </c>
      <c r="CT97" s="1352" t="str">
        <f t="shared" si="263"/>
        <v/>
      </c>
      <c r="CU97" s="553" t="str">
        <f t="shared" si="264"/>
        <v/>
      </c>
      <c r="CV97" s="554" t="str">
        <f t="shared" si="265"/>
        <v/>
      </c>
      <c r="CW97" s="555" t="str">
        <f t="shared" si="266"/>
        <v/>
      </c>
      <c r="CX97" s="555" t="str">
        <f t="shared" si="267"/>
        <v/>
      </c>
      <c r="CY97" s="555" t="str">
        <f t="shared" si="268"/>
        <v/>
      </c>
      <c r="CZ97" s="555" t="str">
        <f t="shared" si="269"/>
        <v/>
      </c>
      <c r="DA97" s="555" t="str">
        <f t="shared" si="270"/>
        <v/>
      </c>
      <c r="DB97" s="556" t="str">
        <f t="shared" si="271"/>
        <v/>
      </c>
      <c r="DC97" s="556" t="str">
        <f t="shared" si="272"/>
        <v/>
      </c>
      <c r="DD97" s="556" t="str">
        <f t="shared" si="273"/>
        <v/>
      </c>
      <c r="DE97" s="555" t="str">
        <f t="shared" si="274"/>
        <v/>
      </c>
      <c r="DF97" s="555" t="str">
        <f t="shared" si="275"/>
        <v/>
      </c>
      <c r="DG97" s="555" t="str">
        <f t="shared" si="276"/>
        <v/>
      </c>
      <c r="DH97" s="555" t="str">
        <f t="shared" si="277"/>
        <v/>
      </c>
      <c r="DI97" s="555" t="str">
        <f t="shared" si="278"/>
        <v/>
      </c>
      <c r="DJ97" s="554" t="str">
        <f t="shared" si="279"/>
        <v/>
      </c>
      <c r="DK97" s="553" t="str">
        <f t="shared" si="280"/>
        <v/>
      </c>
      <c r="DL97" s="603">
        <f t="shared" si="281"/>
        <v>0</v>
      </c>
      <c r="DM97" s="108">
        <f t="shared" si="282"/>
        <v>0</v>
      </c>
      <c r="DN97" s="108">
        <f t="shared" si="283"/>
        <v>1</v>
      </c>
      <c r="DO97" s="108">
        <f t="shared" si="284"/>
        <v>1</v>
      </c>
      <c r="DP97" s="596"/>
      <c r="DQ97" s="203"/>
      <c r="DR97" s="604" t="s">
        <v>74</v>
      </c>
      <c r="DS97" s="605"/>
      <c r="DT97" s="605"/>
      <c r="DU97" s="269"/>
      <c r="DV97" s="610">
        <f>DV96*SUM(DV95)</f>
        <v>0</v>
      </c>
      <c r="DW97" s="610">
        <f>DW96*SUM(DW95)</f>
        <v>0</v>
      </c>
      <c r="DX97" s="650"/>
      <c r="DY97" s="205"/>
    </row>
    <row r="98" spans="1:129" s="206" customFormat="1" ht="15.75" customHeight="1">
      <c r="A98" s="645" t="s">
        <v>182</v>
      </c>
      <c r="B98" s="646"/>
      <c r="C98" s="646"/>
      <c r="D98" s="646"/>
      <c r="E98" s="646"/>
      <c r="F98" s="646"/>
      <c r="G98" s="646"/>
      <c r="H98" s="646"/>
      <c r="I98" s="646"/>
      <c r="J98" s="646"/>
      <c r="K98" s="646"/>
      <c r="L98" s="646"/>
      <c r="M98" s="646"/>
      <c r="N98" s="646"/>
      <c r="O98" s="646"/>
      <c r="P98" s="646"/>
      <c r="Q98" s="646"/>
      <c r="R98" s="646"/>
      <c r="S98" s="647"/>
      <c r="T98" s="646"/>
      <c r="U98" s="646"/>
      <c r="V98" s="646"/>
      <c r="W98" s="646"/>
      <c r="X98" s="646"/>
      <c r="Y98" s="646"/>
      <c r="Z98" s="646"/>
      <c r="AA98" s="646"/>
      <c r="AB98" s="646"/>
      <c r="AC98" s="646"/>
      <c r="AD98" s="646"/>
      <c r="AE98" s="646"/>
      <c r="AF98" s="646"/>
      <c r="AG98" s="646"/>
      <c r="AH98" s="646"/>
      <c r="AI98" s="648"/>
      <c r="AJ98" s="646"/>
      <c r="AK98" s="647"/>
      <c r="AL98" s="646">
        <v>3900</v>
      </c>
      <c r="AM98" s="646"/>
      <c r="AN98" s="646"/>
      <c r="AO98" s="646"/>
      <c r="AP98" s="646"/>
      <c r="AQ98" s="646"/>
      <c r="AR98" s="646"/>
      <c r="AS98" s="646"/>
      <c r="AT98" s="646"/>
      <c r="AU98" s="646"/>
      <c r="AV98" s="646"/>
      <c r="AW98" s="648"/>
      <c r="AX98" s="646"/>
      <c r="AY98" s="648"/>
      <c r="AZ98" s="648"/>
      <c r="BA98" s="646"/>
      <c r="BB98" s="646"/>
      <c r="BC98" s="647"/>
      <c r="BD98" s="646">
        <v>5</v>
      </c>
      <c r="BE98" s="646"/>
      <c r="BF98" s="646"/>
      <c r="BG98" s="646"/>
      <c r="BH98" s="646"/>
      <c r="BI98" s="646"/>
      <c r="BJ98" s="646"/>
      <c r="BK98" s="646"/>
      <c r="BL98" s="646"/>
      <c r="BM98" s="646"/>
      <c r="BN98" s="646"/>
      <c r="BO98" s="648"/>
      <c r="BP98" s="648"/>
      <c r="BQ98" s="646"/>
      <c r="BR98" s="646"/>
      <c r="BS98" s="648"/>
      <c r="BT98" s="646"/>
      <c r="BU98" s="647"/>
      <c r="BV98" s="646"/>
      <c r="BW98" s="646"/>
      <c r="BX98" s="646"/>
      <c r="BY98" s="646"/>
      <c r="BZ98" s="602" t="str">
        <f t="shared" si="285"/>
        <v/>
      </c>
      <c r="CA98" s="602" t="str">
        <f t="shared" si="286"/>
        <v/>
      </c>
      <c r="CB98" s="602" t="str">
        <f t="shared" si="287"/>
        <v/>
      </c>
      <c r="CC98" s="602" t="str">
        <f t="shared" si="288"/>
        <v/>
      </c>
      <c r="CD98" s="1348" t="str">
        <f t="shared" si="262"/>
        <v/>
      </c>
      <c r="CE98" s="1349" t="str">
        <f t="shared" si="262"/>
        <v/>
      </c>
      <c r="CF98" s="1350" t="str">
        <f t="shared" si="262"/>
        <v/>
      </c>
      <c r="CG98" s="1350" t="str">
        <f t="shared" si="262"/>
        <v/>
      </c>
      <c r="CH98" s="1350" t="str">
        <f t="shared" si="262"/>
        <v/>
      </c>
      <c r="CI98" s="1350" t="str">
        <f t="shared" si="262"/>
        <v/>
      </c>
      <c r="CJ98" s="1350" t="str">
        <f t="shared" si="262"/>
        <v/>
      </c>
      <c r="CK98" s="1351" t="str">
        <f t="shared" si="262"/>
        <v/>
      </c>
      <c r="CL98" s="1351" t="str">
        <f t="shared" si="262"/>
        <v/>
      </c>
      <c r="CM98" s="1351" t="str">
        <f t="shared" si="262"/>
        <v/>
      </c>
      <c r="CN98" s="1350" t="str">
        <f t="shared" si="262"/>
        <v/>
      </c>
      <c r="CO98" s="1350" t="str">
        <f t="shared" si="262"/>
        <v/>
      </c>
      <c r="CP98" s="1350" t="str">
        <f t="shared" si="262"/>
        <v/>
      </c>
      <c r="CQ98" s="1350" t="str">
        <f t="shared" si="262"/>
        <v/>
      </c>
      <c r="CR98" s="1350" t="str">
        <f t="shared" si="262"/>
        <v/>
      </c>
      <c r="CS98" s="1349" t="str">
        <f t="shared" si="262"/>
        <v/>
      </c>
      <c r="CT98" s="1352" t="str">
        <f t="shared" si="263"/>
        <v/>
      </c>
      <c r="CU98" s="553" t="str">
        <f t="shared" si="264"/>
        <v/>
      </c>
      <c r="CV98" s="554" t="str">
        <f t="shared" si="265"/>
        <v/>
      </c>
      <c r="CW98" s="555" t="str">
        <f t="shared" si="266"/>
        <v/>
      </c>
      <c r="CX98" s="555" t="str">
        <f t="shared" si="267"/>
        <v/>
      </c>
      <c r="CY98" s="555" t="str">
        <f t="shared" si="268"/>
        <v/>
      </c>
      <c r="CZ98" s="555" t="str">
        <f t="shared" si="269"/>
        <v/>
      </c>
      <c r="DA98" s="555" t="str">
        <f t="shared" si="270"/>
        <v/>
      </c>
      <c r="DB98" s="556" t="str">
        <f t="shared" si="271"/>
        <v/>
      </c>
      <c r="DC98" s="556" t="str">
        <f t="shared" si="272"/>
        <v/>
      </c>
      <c r="DD98" s="556" t="str">
        <f t="shared" si="273"/>
        <v/>
      </c>
      <c r="DE98" s="555" t="str">
        <f t="shared" si="274"/>
        <v/>
      </c>
      <c r="DF98" s="555" t="str">
        <f t="shared" si="275"/>
        <v/>
      </c>
      <c r="DG98" s="555" t="str">
        <f t="shared" si="276"/>
        <v/>
      </c>
      <c r="DH98" s="555" t="str">
        <f t="shared" si="277"/>
        <v/>
      </c>
      <c r="DI98" s="555" t="str">
        <f t="shared" si="278"/>
        <v/>
      </c>
      <c r="DJ98" s="554" t="str">
        <f t="shared" si="279"/>
        <v/>
      </c>
      <c r="DK98" s="553" t="str">
        <f t="shared" si="280"/>
        <v/>
      </c>
      <c r="DL98" s="603">
        <f t="shared" si="281"/>
        <v>0</v>
      </c>
      <c r="DM98" s="108">
        <f t="shared" si="282"/>
        <v>0</v>
      </c>
      <c r="DN98" s="108">
        <f t="shared" si="283"/>
        <v>1</v>
      </c>
      <c r="DO98" s="108">
        <f t="shared" si="284"/>
        <v>1</v>
      </c>
      <c r="DP98" s="596"/>
      <c r="DQ98" s="203"/>
      <c r="DR98" s="604" t="s">
        <v>192</v>
      </c>
      <c r="DS98" s="605"/>
      <c r="DT98" s="610">
        <f>SUM(DV97:DW97)</f>
        <v>0</v>
      </c>
      <c r="DU98" s="203"/>
      <c r="DV98" s="203"/>
      <c r="DW98" s="203"/>
      <c r="DX98" s="651"/>
      <c r="DY98" s="205"/>
    </row>
    <row r="99" spans="1:129" s="206" customFormat="1" ht="15.75" customHeight="1">
      <c r="A99" s="645" t="s">
        <v>184</v>
      </c>
      <c r="B99" s="612" t="str">
        <f t="shared" ref="B99:R99" si="293">IF(B97="","",B97*B98)</f>
        <v/>
      </c>
      <c r="C99" s="612" t="str">
        <f t="shared" si="293"/>
        <v/>
      </c>
      <c r="D99" s="612" t="str">
        <f t="shared" si="293"/>
        <v/>
      </c>
      <c r="E99" s="612" t="str">
        <f t="shared" si="293"/>
        <v/>
      </c>
      <c r="F99" s="612" t="str">
        <f t="shared" si="293"/>
        <v/>
      </c>
      <c r="G99" s="612" t="str">
        <f t="shared" si="293"/>
        <v/>
      </c>
      <c r="H99" s="612" t="str">
        <f t="shared" si="293"/>
        <v/>
      </c>
      <c r="I99" s="612" t="str">
        <f t="shared" si="293"/>
        <v/>
      </c>
      <c r="J99" s="612" t="str">
        <f t="shared" si="293"/>
        <v/>
      </c>
      <c r="K99" s="612" t="str">
        <f t="shared" si="293"/>
        <v/>
      </c>
      <c r="L99" s="612" t="str">
        <f t="shared" si="293"/>
        <v/>
      </c>
      <c r="M99" s="612" t="str">
        <f t="shared" si="293"/>
        <v/>
      </c>
      <c r="N99" s="612" t="str">
        <f t="shared" si="293"/>
        <v/>
      </c>
      <c r="O99" s="612" t="str">
        <f t="shared" si="293"/>
        <v/>
      </c>
      <c r="P99" s="612" t="str">
        <f t="shared" si="293"/>
        <v/>
      </c>
      <c r="Q99" s="612" t="str">
        <f t="shared" si="293"/>
        <v/>
      </c>
      <c r="R99" s="612" t="str">
        <f t="shared" si="293"/>
        <v/>
      </c>
      <c r="S99" s="652"/>
      <c r="T99" s="612" t="str">
        <f t="shared" ref="T99:AJ99" si="294">IF(T97="","",T97*T98)</f>
        <v/>
      </c>
      <c r="U99" s="612" t="str">
        <f t="shared" si="294"/>
        <v/>
      </c>
      <c r="V99" s="612" t="str">
        <f t="shared" si="294"/>
        <v/>
      </c>
      <c r="W99" s="612" t="str">
        <f t="shared" si="294"/>
        <v/>
      </c>
      <c r="X99" s="612" t="str">
        <f t="shared" si="294"/>
        <v/>
      </c>
      <c r="Y99" s="612" t="str">
        <f t="shared" si="294"/>
        <v/>
      </c>
      <c r="Z99" s="612" t="str">
        <f t="shared" si="294"/>
        <v/>
      </c>
      <c r="AA99" s="612" t="str">
        <f t="shared" si="294"/>
        <v/>
      </c>
      <c r="AB99" s="612" t="str">
        <f t="shared" si="294"/>
        <v/>
      </c>
      <c r="AC99" s="612" t="str">
        <f t="shared" si="294"/>
        <v/>
      </c>
      <c r="AD99" s="612" t="str">
        <f t="shared" si="294"/>
        <v/>
      </c>
      <c r="AE99" s="612" t="str">
        <f t="shared" si="294"/>
        <v/>
      </c>
      <c r="AF99" s="612" t="str">
        <f t="shared" si="294"/>
        <v/>
      </c>
      <c r="AG99" s="612" t="str">
        <f t="shared" si="294"/>
        <v/>
      </c>
      <c r="AH99" s="612" t="str">
        <f t="shared" si="294"/>
        <v/>
      </c>
      <c r="AI99" s="612" t="str">
        <f t="shared" si="294"/>
        <v/>
      </c>
      <c r="AJ99" s="612" t="str">
        <f t="shared" si="294"/>
        <v/>
      </c>
      <c r="AK99" s="652"/>
      <c r="AL99" s="612">
        <f t="shared" ref="AL99:BB99" si="295">IF(AL97="","",AL97*AL98)</f>
        <v>3900</v>
      </c>
      <c r="AM99" s="612" t="str">
        <f t="shared" si="295"/>
        <v/>
      </c>
      <c r="AN99" s="612" t="str">
        <f t="shared" si="295"/>
        <v/>
      </c>
      <c r="AO99" s="612" t="str">
        <f t="shared" si="295"/>
        <v/>
      </c>
      <c r="AP99" s="612" t="str">
        <f t="shared" si="295"/>
        <v/>
      </c>
      <c r="AQ99" s="612" t="str">
        <f t="shared" si="295"/>
        <v/>
      </c>
      <c r="AR99" s="612" t="str">
        <f t="shared" si="295"/>
        <v/>
      </c>
      <c r="AS99" s="612" t="str">
        <f t="shared" si="295"/>
        <v/>
      </c>
      <c r="AT99" s="612" t="str">
        <f>IF(AT97="","",AT97*AT98)</f>
        <v/>
      </c>
      <c r="AU99" s="612" t="str">
        <f t="shared" si="295"/>
        <v/>
      </c>
      <c r="AV99" s="612" t="str">
        <f t="shared" si="295"/>
        <v/>
      </c>
      <c r="AW99" s="612" t="str">
        <f t="shared" si="295"/>
        <v/>
      </c>
      <c r="AX99" s="612" t="str">
        <f t="shared" si="295"/>
        <v/>
      </c>
      <c r="AY99" s="612" t="str">
        <f t="shared" si="295"/>
        <v/>
      </c>
      <c r="AZ99" s="612" t="str">
        <f t="shared" si="295"/>
        <v/>
      </c>
      <c r="BA99" s="612" t="str">
        <f t="shared" si="295"/>
        <v/>
      </c>
      <c r="BB99" s="612" t="str">
        <f t="shared" si="295"/>
        <v/>
      </c>
      <c r="BC99" s="652"/>
      <c r="BD99" s="612">
        <f>IF(BD97="","",BD97*BD98)</f>
        <v>10</v>
      </c>
      <c r="BE99" s="612" t="str">
        <f>IF(BE97="","",BE97*BE98)</f>
        <v/>
      </c>
      <c r="BF99" s="612" t="str">
        <f t="shared" ref="BF99:BT99" si="296">IF(BF97="","",BF97*BF98)</f>
        <v/>
      </c>
      <c r="BG99" s="612" t="str">
        <f t="shared" si="296"/>
        <v/>
      </c>
      <c r="BH99" s="612" t="str">
        <f t="shared" si="296"/>
        <v/>
      </c>
      <c r="BI99" s="612" t="str">
        <f t="shared" si="296"/>
        <v/>
      </c>
      <c r="BJ99" s="612" t="str">
        <f t="shared" si="296"/>
        <v/>
      </c>
      <c r="BK99" s="612" t="str">
        <f t="shared" si="296"/>
        <v/>
      </c>
      <c r="BL99" s="612" t="str">
        <f t="shared" si="296"/>
        <v/>
      </c>
      <c r="BM99" s="612" t="str">
        <f t="shared" si="296"/>
        <v/>
      </c>
      <c r="BN99" s="612" t="str">
        <f t="shared" si="296"/>
        <v/>
      </c>
      <c r="BO99" s="612" t="str">
        <f t="shared" si="296"/>
        <v/>
      </c>
      <c r="BP99" s="612" t="str">
        <f t="shared" si="296"/>
        <v/>
      </c>
      <c r="BQ99" s="612" t="str">
        <f t="shared" si="296"/>
        <v/>
      </c>
      <c r="BR99" s="612" t="str">
        <f t="shared" si="296"/>
        <v/>
      </c>
      <c r="BS99" s="612" t="str">
        <f t="shared" si="296"/>
        <v/>
      </c>
      <c r="BT99" s="612" t="str">
        <f t="shared" si="296"/>
        <v/>
      </c>
      <c r="BU99" s="652"/>
      <c r="BV99" s="612" t="str">
        <f>IF(BV97="","",BV97*BV98)</f>
        <v/>
      </c>
      <c r="BW99" s="612" t="str">
        <f>IF(BW97="","",BW97*BW98)</f>
        <v/>
      </c>
      <c r="BX99" s="612" t="str">
        <f>IF(BX97="","",BX97*BX98)</f>
        <v/>
      </c>
      <c r="BY99" s="612" t="str">
        <f>IF(BY97="","",BY97*BY98)</f>
        <v/>
      </c>
      <c r="BZ99" s="602" t="str">
        <f t="shared" si="285"/>
        <v/>
      </c>
      <c r="CA99" s="602" t="str">
        <f t="shared" si="286"/>
        <v/>
      </c>
      <c r="CB99" s="602" t="str">
        <f t="shared" si="287"/>
        <v/>
      </c>
      <c r="CC99" s="602" t="str">
        <f t="shared" si="288"/>
        <v/>
      </c>
      <c r="CD99" s="1348" t="str">
        <f t="shared" si="262"/>
        <v/>
      </c>
      <c r="CE99" s="1349" t="str">
        <f t="shared" si="262"/>
        <v/>
      </c>
      <c r="CF99" s="1350" t="str">
        <f t="shared" si="262"/>
        <v/>
      </c>
      <c r="CG99" s="1350" t="str">
        <f t="shared" si="262"/>
        <v/>
      </c>
      <c r="CH99" s="1350" t="str">
        <f t="shared" si="262"/>
        <v/>
      </c>
      <c r="CI99" s="1350" t="str">
        <f t="shared" si="262"/>
        <v/>
      </c>
      <c r="CJ99" s="1350" t="str">
        <f t="shared" si="262"/>
        <v/>
      </c>
      <c r="CK99" s="1351" t="str">
        <f t="shared" si="262"/>
        <v/>
      </c>
      <c r="CL99" s="1351" t="str">
        <f t="shared" si="262"/>
        <v/>
      </c>
      <c r="CM99" s="1351" t="str">
        <f t="shared" si="262"/>
        <v/>
      </c>
      <c r="CN99" s="1350" t="str">
        <f t="shared" si="262"/>
        <v/>
      </c>
      <c r="CO99" s="1350" t="str">
        <f t="shared" si="262"/>
        <v/>
      </c>
      <c r="CP99" s="1350" t="str">
        <f t="shared" si="262"/>
        <v/>
      </c>
      <c r="CQ99" s="1350" t="str">
        <f t="shared" si="262"/>
        <v/>
      </c>
      <c r="CR99" s="1350" t="str">
        <f t="shared" si="262"/>
        <v/>
      </c>
      <c r="CS99" s="1349" t="str">
        <f t="shared" si="262"/>
        <v/>
      </c>
      <c r="CT99" s="1352" t="str">
        <f t="shared" si="263"/>
        <v/>
      </c>
      <c r="CU99" s="553" t="str">
        <f t="shared" si="264"/>
        <v/>
      </c>
      <c r="CV99" s="554" t="str">
        <f t="shared" si="265"/>
        <v/>
      </c>
      <c r="CW99" s="555" t="str">
        <f t="shared" si="266"/>
        <v/>
      </c>
      <c r="CX99" s="555" t="str">
        <f t="shared" si="267"/>
        <v/>
      </c>
      <c r="CY99" s="555" t="str">
        <f t="shared" si="268"/>
        <v/>
      </c>
      <c r="CZ99" s="555" t="str">
        <f t="shared" si="269"/>
        <v/>
      </c>
      <c r="DA99" s="555" t="str">
        <f t="shared" si="270"/>
        <v/>
      </c>
      <c r="DB99" s="556" t="str">
        <f t="shared" si="271"/>
        <v/>
      </c>
      <c r="DC99" s="556" t="str">
        <f t="shared" si="272"/>
        <v/>
      </c>
      <c r="DD99" s="556" t="str">
        <f t="shared" si="273"/>
        <v/>
      </c>
      <c r="DE99" s="555" t="str">
        <f t="shared" si="274"/>
        <v/>
      </c>
      <c r="DF99" s="555" t="str">
        <f t="shared" si="275"/>
        <v/>
      </c>
      <c r="DG99" s="555" t="str">
        <f t="shared" si="276"/>
        <v/>
      </c>
      <c r="DH99" s="555" t="str">
        <f t="shared" si="277"/>
        <v/>
      </c>
      <c r="DI99" s="555" t="str">
        <f t="shared" si="278"/>
        <v/>
      </c>
      <c r="DJ99" s="554" t="str">
        <f t="shared" si="279"/>
        <v/>
      </c>
      <c r="DK99" s="553" t="str">
        <f t="shared" si="280"/>
        <v/>
      </c>
      <c r="DL99" s="603">
        <f t="shared" si="281"/>
        <v>0</v>
      </c>
      <c r="DM99" s="108">
        <f t="shared" si="282"/>
        <v>0</v>
      </c>
      <c r="DN99" s="108">
        <f t="shared" si="283"/>
        <v>1</v>
      </c>
      <c r="DO99" s="108">
        <f t="shared" si="284"/>
        <v>1</v>
      </c>
      <c r="DP99" s="596"/>
      <c r="DQ99" s="203"/>
      <c r="DR99" s="604" t="s">
        <v>193</v>
      </c>
      <c r="DS99" s="605"/>
      <c r="DT99" s="269">
        <f>SUM(BV765)</f>
        <v>0</v>
      </c>
      <c r="DU99" s="269">
        <f>SUM(BW765)</f>
        <v>0</v>
      </c>
      <c r="DV99" s="269"/>
      <c r="DW99" s="269"/>
      <c r="DX99" s="204" t="s">
        <v>210</v>
      </c>
      <c r="DY99" s="205"/>
    </row>
    <row r="100" spans="1:129" s="206" customFormat="1" ht="15.75" customHeight="1">
      <c r="A100" s="653" t="s">
        <v>186</v>
      </c>
      <c r="B100" s="654">
        <v>1</v>
      </c>
      <c r="C100" s="654">
        <v>1</v>
      </c>
      <c r="D100" s="654">
        <v>1</v>
      </c>
      <c r="E100" s="654">
        <v>1</v>
      </c>
      <c r="F100" s="654">
        <v>1</v>
      </c>
      <c r="G100" s="654">
        <v>1</v>
      </c>
      <c r="H100" s="654">
        <v>1</v>
      </c>
      <c r="I100" s="654">
        <v>1</v>
      </c>
      <c r="J100" s="654">
        <v>1</v>
      </c>
      <c r="K100" s="654">
        <v>1</v>
      </c>
      <c r="L100" s="654">
        <v>1</v>
      </c>
      <c r="M100" s="654">
        <v>1</v>
      </c>
      <c r="N100" s="654">
        <v>1</v>
      </c>
      <c r="O100" s="654">
        <v>1</v>
      </c>
      <c r="P100" s="654">
        <v>1</v>
      </c>
      <c r="Q100" s="654">
        <v>1</v>
      </c>
      <c r="R100" s="654">
        <v>1</v>
      </c>
      <c r="S100" s="647"/>
      <c r="T100" s="654">
        <v>1</v>
      </c>
      <c r="U100" s="654">
        <v>1</v>
      </c>
      <c r="V100" s="654">
        <v>1</v>
      </c>
      <c r="W100" s="654">
        <v>1</v>
      </c>
      <c r="X100" s="654">
        <v>1</v>
      </c>
      <c r="Y100" s="654">
        <v>1</v>
      </c>
      <c r="Z100" s="654">
        <v>1</v>
      </c>
      <c r="AA100" s="654">
        <v>1</v>
      </c>
      <c r="AB100" s="654">
        <v>1</v>
      </c>
      <c r="AC100" s="654">
        <v>1</v>
      </c>
      <c r="AD100" s="654">
        <v>1</v>
      </c>
      <c r="AE100" s="654">
        <v>1</v>
      </c>
      <c r="AF100" s="654">
        <v>1</v>
      </c>
      <c r="AG100" s="654">
        <v>1</v>
      </c>
      <c r="AH100" s="654">
        <v>1</v>
      </c>
      <c r="AI100" s="654">
        <v>1</v>
      </c>
      <c r="AJ100" s="654">
        <v>1</v>
      </c>
      <c r="AK100" s="647"/>
      <c r="AL100" s="654">
        <v>1</v>
      </c>
      <c r="AM100" s="654">
        <v>1</v>
      </c>
      <c r="AN100" s="654">
        <v>1</v>
      </c>
      <c r="AO100" s="654">
        <v>1</v>
      </c>
      <c r="AP100" s="654">
        <v>1</v>
      </c>
      <c r="AQ100" s="654">
        <v>1</v>
      </c>
      <c r="AR100" s="654">
        <v>1</v>
      </c>
      <c r="AS100" s="654">
        <v>1</v>
      </c>
      <c r="AT100" s="654">
        <v>1</v>
      </c>
      <c r="AU100" s="654">
        <v>1</v>
      </c>
      <c r="AV100" s="654">
        <v>1</v>
      </c>
      <c r="AW100" s="654">
        <v>1</v>
      </c>
      <c r="AX100" s="654">
        <v>1</v>
      </c>
      <c r="AY100" s="654">
        <v>1</v>
      </c>
      <c r="AZ100" s="654">
        <v>1</v>
      </c>
      <c r="BA100" s="654">
        <v>1</v>
      </c>
      <c r="BB100" s="654">
        <v>1</v>
      </c>
      <c r="BC100" s="647"/>
      <c r="BD100" s="654">
        <v>1</v>
      </c>
      <c r="BE100" s="654">
        <v>1</v>
      </c>
      <c r="BF100" s="654">
        <v>1</v>
      </c>
      <c r="BG100" s="654">
        <v>1</v>
      </c>
      <c r="BH100" s="654">
        <v>1</v>
      </c>
      <c r="BI100" s="654">
        <v>1</v>
      </c>
      <c r="BJ100" s="654">
        <v>1</v>
      </c>
      <c r="BK100" s="654">
        <v>1</v>
      </c>
      <c r="BL100" s="654">
        <v>1</v>
      </c>
      <c r="BM100" s="654">
        <v>1</v>
      </c>
      <c r="BN100" s="654">
        <v>1</v>
      </c>
      <c r="BO100" s="655">
        <v>1</v>
      </c>
      <c r="BP100" s="655">
        <v>1</v>
      </c>
      <c r="BQ100" s="654">
        <v>1</v>
      </c>
      <c r="BR100" s="654">
        <v>1</v>
      </c>
      <c r="BS100" s="654">
        <v>1</v>
      </c>
      <c r="BT100" s="654">
        <v>1</v>
      </c>
      <c r="BU100" s="647"/>
      <c r="BV100" s="654">
        <v>1</v>
      </c>
      <c r="BW100" s="654">
        <v>1</v>
      </c>
      <c r="BX100" s="654">
        <v>1</v>
      </c>
      <c r="BY100" s="654">
        <v>1</v>
      </c>
      <c r="BZ100" s="602">
        <f t="shared" si="285"/>
        <v>1</v>
      </c>
      <c r="CA100" s="602">
        <f t="shared" si="286"/>
        <v>1</v>
      </c>
      <c r="CB100" s="602">
        <f t="shared" si="287"/>
        <v>1</v>
      </c>
      <c r="CC100" s="602">
        <f t="shared" si="288"/>
        <v>1</v>
      </c>
      <c r="CD100" s="1348">
        <f t="shared" si="262"/>
        <v>1</v>
      </c>
      <c r="CE100" s="1349">
        <f t="shared" si="262"/>
        <v>1</v>
      </c>
      <c r="CF100" s="1350">
        <f t="shared" si="262"/>
        <v>1</v>
      </c>
      <c r="CG100" s="1350">
        <f t="shared" si="262"/>
        <v>1</v>
      </c>
      <c r="CH100" s="1350">
        <f t="shared" si="262"/>
        <v>1</v>
      </c>
      <c r="CI100" s="1350">
        <f t="shared" si="262"/>
        <v>1</v>
      </c>
      <c r="CJ100" s="1350">
        <f t="shared" si="262"/>
        <v>1</v>
      </c>
      <c r="CK100" s="1351">
        <f t="shared" si="262"/>
        <v>1</v>
      </c>
      <c r="CL100" s="1351">
        <f t="shared" si="262"/>
        <v>1</v>
      </c>
      <c r="CM100" s="1351">
        <f t="shared" si="262"/>
        <v>1</v>
      </c>
      <c r="CN100" s="1350">
        <f t="shared" si="262"/>
        <v>1</v>
      </c>
      <c r="CO100" s="1350">
        <f t="shared" si="262"/>
        <v>1</v>
      </c>
      <c r="CP100" s="1350">
        <f t="shared" si="262"/>
        <v>1</v>
      </c>
      <c r="CQ100" s="1350">
        <f t="shared" si="262"/>
        <v>1</v>
      </c>
      <c r="CR100" s="1350">
        <f t="shared" si="262"/>
        <v>1</v>
      </c>
      <c r="CS100" s="1349">
        <f t="shared" si="262"/>
        <v>1</v>
      </c>
      <c r="CT100" s="1352">
        <f t="shared" si="263"/>
        <v>1</v>
      </c>
      <c r="CU100" s="553">
        <f t="shared" si="264"/>
        <v>1</v>
      </c>
      <c r="CV100" s="554">
        <f t="shared" si="265"/>
        <v>1</v>
      </c>
      <c r="CW100" s="555">
        <f t="shared" si="266"/>
        <v>1</v>
      </c>
      <c r="CX100" s="555">
        <f t="shared" si="267"/>
        <v>1</v>
      </c>
      <c r="CY100" s="555">
        <f t="shared" si="268"/>
        <v>1</v>
      </c>
      <c r="CZ100" s="555">
        <f t="shared" si="269"/>
        <v>1</v>
      </c>
      <c r="DA100" s="555">
        <f t="shared" si="270"/>
        <v>1</v>
      </c>
      <c r="DB100" s="556">
        <f t="shared" si="271"/>
        <v>1</v>
      </c>
      <c r="DC100" s="556">
        <f t="shared" si="272"/>
        <v>1</v>
      </c>
      <c r="DD100" s="556">
        <f t="shared" si="273"/>
        <v>1</v>
      </c>
      <c r="DE100" s="555">
        <f t="shared" si="274"/>
        <v>1</v>
      </c>
      <c r="DF100" s="555">
        <f t="shared" si="275"/>
        <v>1</v>
      </c>
      <c r="DG100" s="555">
        <f t="shared" si="276"/>
        <v>1</v>
      </c>
      <c r="DH100" s="555">
        <f t="shared" si="277"/>
        <v>1</v>
      </c>
      <c r="DI100" s="555">
        <f t="shared" si="278"/>
        <v>1</v>
      </c>
      <c r="DJ100" s="554">
        <f t="shared" si="279"/>
        <v>1</v>
      </c>
      <c r="DK100" s="553">
        <f t="shared" si="280"/>
        <v>1</v>
      </c>
      <c r="DL100" s="603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6"/>
      <c r="DQ100" s="203"/>
      <c r="DR100" s="604" t="s">
        <v>192</v>
      </c>
      <c r="DS100" s="605"/>
      <c r="DT100" s="610">
        <f>DT99*SUM(DT77)</f>
        <v>0</v>
      </c>
      <c r="DU100" s="610">
        <f>DU99*SUM(DU77)</f>
        <v>0</v>
      </c>
      <c r="DV100" s="203"/>
      <c r="DW100" s="203"/>
      <c r="DX100" s="623"/>
      <c r="DY100" s="205"/>
    </row>
    <row r="101" spans="1:129" s="206" customFormat="1" ht="15.75" customHeight="1">
      <c r="A101" s="653" t="s">
        <v>188</v>
      </c>
      <c r="B101" s="615"/>
      <c r="C101" s="615"/>
      <c r="D101" s="615"/>
      <c r="E101" s="615"/>
      <c r="F101" s="615"/>
      <c r="G101" s="615"/>
      <c r="H101" s="615"/>
      <c r="I101" s="615"/>
      <c r="J101" s="615"/>
      <c r="K101" s="615"/>
      <c r="L101" s="615"/>
      <c r="M101" s="615"/>
      <c r="N101" s="615"/>
      <c r="O101" s="656"/>
      <c r="P101" s="656"/>
      <c r="Q101" s="615"/>
      <c r="R101" s="615"/>
      <c r="S101" s="657"/>
      <c r="T101" s="615"/>
      <c r="U101" s="615"/>
      <c r="V101" s="615"/>
      <c r="W101" s="615"/>
      <c r="X101" s="615"/>
      <c r="Y101" s="615"/>
      <c r="Z101" s="615"/>
      <c r="AA101" s="615"/>
      <c r="AB101" s="615"/>
      <c r="AC101" s="615"/>
      <c r="AD101" s="615"/>
      <c r="AE101" s="615"/>
      <c r="AF101" s="615"/>
      <c r="AG101" s="656"/>
      <c r="AH101" s="615"/>
      <c r="AI101" s="615"/>
      <c r="AJ101" s="615"/>
      <c r="AK101" s="657"/>
      <c r="AL101" s="615">
        <v>0</v>
      </c>
      <c r="AM101" s="615"/>
      <c r="AN101" s="615"/>
      <c r="AO101" s="615"/>
      <c r="AP101" s="615"/>
      <c r="AQ101" s="615"/>
      <c r="AR101" s="615"/>
      <c r="AS101" s="615"/>
      <c r="AT101" s="615"/>
      <c r="AU101" s="615"/>
      <c r="AV101" s="615"/>
      <c r="AW101" s="615"/>
      <c r="AX101" s="656"/>
      <c r="AY101" s="656"/>
      <c r="AZ101" s="656"/>
      <c r="BA101" s="615"/>
      <c r="BB101" s="615"/>
      <c r="BC101" s="657"/>
      <c r="BD101" s="615">
        <v>0</v>
      </c>
      <c r="BE101" s="615"/>
      <c r="BF101" s="615"/>
      <c r="BG101" s="615"/>
      <c r="BH101" s="615"/>
      <c r="BI101" s="615"/>
      <c r="BJ101" s="615"/>
      <c r="BK101" s="615"/>
      <c r="BL101" s="615"/>
      <c r="BM101" s="615"/>
      <c r="BN101" s="615"/>
      <c r="BO101" s="656"/>
      <c r="BP101" s="656"/>
      <c r="BQ101" s="615"/>
      <c r="BR101" s="615"/>
      <c r="BS101" s="615"/>
      <c r="BT101" s="615"/>
      <c r="BU101" s="657"/>
      <c r="BV101" s="615"/>
      <c r="BW101" s="615"/>
      <c r="BX101" s="615"/>
      <c r="BY101" s="615"/>
      <c r="BZ101" s="602" t="str">
        <f t="shared" si="285"/>
        <v/>
      </c>
      <c r="CA101" s="602" t="str">
        <f t="shared" si="286"/>
        <v/>
      </c>
      <c r="CB101" s="602" t="str">
        <f t="shared" si="287"/>
        <v/>
      </c>
      <c r="CC101" s="602" t="str">
        <f t="shared" si="288"/>
        <v/>
      </c>
      <c r="CD101" s="1348" t="str">
        <f t="shared" si="262"/>
        <v/>
      </c>
      <c r="CE101" s="1349" t="str">
        <f t="shared" si="262"/>
        <v/>
      </c>
      <c r="CF101" s="1350" t="str">
        <f t="shared" si="262"/>
        <v/>
      </c>
      <c r="CG101" s="1350" t="str">
        <f t="shared" si="262"/>
        <v/>
      </c>
      <c r="CH101" s="1350" t="str">
        <f t="shared" si="262"/>
        <v/>
      </c>
      <c r="CI101" s="1350" t="str">
        <f t="shared" si="262"/>
        <v/>
      </c>
      <c r="CJ101" s="1350" t="str">
        <f t="shared" si="262"/>
        <v/>
      </c>
      <c r="CK101" s="1351" t="str">
        <f t="shared" si="262"/>
        <v/>
      </c>
      <c r="CL101" s="1351" t="str">
        <f t="shared" si="262"/>
        <v/>
      </c>
      <c r="CM101" s="1351" t="str">
        <f t="shared" si="262"/>
        <v/>
      </c>
      <c r="CN101" s="1350" t="str">
        <f t="shared" si="262"/>
        <v/>
      </c>
      <c r="CO101" s="1350" t="str">
        <f t="shared" si="262"/>
        <v/>
      </c>
      <c r="CP101" s="1350" t="str">
        <f t="shared" si="262"/>
        <v/>
      </c>
      <c r="CQ101" s="1350" t="str">
        <f t="shared" si="262"/>
        <v/>
      </c>
      <c r="CR101" s="1350" t="str">
        <f t="shared" si="262"/>
        <v/>
      </c>
      <c r="CS101" s="1349" t="str">
        <f t="shared" si="262"/>
        <v/>
      </c>
      <c r="CT101" s="1352" t="str">
        <f t="shared" si="263"/>
        <v/>
      </c>
      <c r="CU101" s="553" t="str">
        <f t="shared" si="264"/>
        <v/>
      </c>
      <c r="CV101" s="554" t="str">
        <f t="shared" si="265"/>
        <v/>
      </c>
      <c r="CW101" s="555" t="str">
        <f t="shared" si="266"/>
        <v/>
      </c>
      <c r="CX101" s="555" t="str">
        <f t="shared" si="267"/>
        <v/>
      </c>
      <c r="CY101" s="555" t="str">
        <f t="shared" si="268"/>
        <v/>
      </c>
      <c r="CZ101" s="555" t="str">
        <f t="shared" si="269"/>
        <v/>
      </c>
      <c r="DA101" s="555" t="str">
        <f t="shared" si="270"/>
        <v/>
      </c>
      <c r="DB101" s="556" t="str">
        <f t="shared" si="271"/>
        <v/>
      </c>
      <c r="DC101" s="556" t="str">
        <f t="shared" si="272"/>
        <v/>
      </c>
      <c r="DD101" s="556" t="str">
        <f t="shared" si="273"/>
        <v/>
      </c>
      <c r="DE101" s="555" t="str">
        <f t="shared" si="274"/>
        <v/>
      </c>
      <c r="DF101" s="555" t="str">
        <f t="shared" si="275"/>
        <v/>
      </c>
      <c r="DG101" s="555" t="str">
        <f t="shared" si="276"/>
        <v/>
      </c>
      <c r="DH101" s="555" t="str">
        <f t="shared" si="277"/>
        <v/>
      </c>
      <c r="DI101" s="555" t="str">
        <f t="shared" si="278"/>
        <v/>
      </c>
      <c r="DJ101" s="554" t="str">
        <f t="shared" si="279"/>
        <v/>
      </c>
      <c r="DK101" s="553" t="str">
        <f t="shared" si="280"/>
        <v/>
      </c>
      <c r="DL101" s="603">
        <f t="shared" si="281"/>
        <v>0</v>
      </c>
      <c r="DM101" s="108">
        <f t="shared" si="282"/>
        <v>0</v>
      </c>
      <c r="DN101" s="108">
        <f t="shared" si="283"/>
        <v>1</v>
      </c>
      <c r="DO101" s="108">
        <f t="shared" si="284"/>
        <v>1</v>
      </c>
      <c r="DP101" s="596"/>
      <c r="DQ101" s="203"/>
      <c r="DR101" s="604" t="s">
        <v>192</v>
      </c>
      <c r="DS101" s="605"/>
      <c r="DT101" s="269">
        <f>SUM(DT100:DU100)</f>
        <v>0</v>
      </c>
      <c r="DU101" s="203"/>
      <c r="DV101" s="203"/>
      <c r="DW101" s="203"/>
      <c r="DX101" s="623"/>
      <c r="DY101" s="205"/>
    </row>
    <row r="102" spans="1:129" s="206" customFormat="1" ht="15.75" customHeight="1">
      <c r="A102" s="643" t="s">
        <v>190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7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7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7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7"/>
      <c r="BV102" s="323">
        <v>270</v>
      </c>
      <c r="BW102" s="323">
        <v>270</v>
      </c>
      <c r="BX102" s="323">
        <v>90</v>
      </c>
      <c r="BY102" s="323">
        <v>90</v>
      </c>
      <c r="BZ102" s="602">
        <f t="shared" si="285"/>
        <v>90</v>
      </c>
      <c r="CA102" s="602">
        <f t="shared" si="286"/>
        <v>90</v>
      </c>
      <c r="CB102" s="602">
        <f t="shared" si="287"/>
        <v>90</v>
      </c>
      <c r="CC102" s="602">
        <f t="shared" si="288"/>
        <v>90</v>
      </c>
      <c r="CD102" s="1348">
        <f t="shared" si="262"/>
        <v>90</v>
      </c>
      <c r="CE102" s="1349">
        <f t="shared" si="262"/>
        <v>90</v>
      </c>
      <c r="CF102" s="1350">
        <f t="shared" si="262"/>
        <v>90</v>
      </c>
      <c r="CG102" s="1350">
        <f t="shared" si="262"/>
        <v>90</v>
      </c>
      <c r="CH102" s="1350">
        <f t="shared" si="262"/>
        <v>90</v>
      </c>
      <c r="CI102" s="1350">
        <f t="shared" si="262"/>
        <v>90</v>
      </c>
      <c r="CJ102" s="1350">
        <f t="shared" si="262"/>
        <v>90</v>
      </c>
      <c r="CK102" s="1351">
        <f t="shared" si="262"/>
        <v>90</v>
      </c>
      <c r="CL102" s="1351">
        <f t="shared" si="262"/>
        <v>90</v>
      </c>
      <c r="CM102" s="1351">
        <f t="shared" si="262"/>
        <v>90</v>
      </c>
      <c r="CN102" s="1350">
        <f t="shared" si="262"/>
        <v>90</v>
      </c>
      <c r="CO102" s="1350">
        <f t="shared" si="262"/>
        <v>90</v>
      </c>
      <c r="CP102" s="1350">
        <f t="shared" si="262"/>
        <v>90</v>
      </c>
      <c r="CQ102" s="1350">
        <f t="shared" si="262"/>
        <v>90</v>
      </c>
      <c r="CR102" s="1350">
        <f t="shared" si="262"/>
        <v>90</v>
      </c>
      <c r="CS102" s="1349">
        <f t="shared" si="262"/>
        <v>90</v>
      </c>
      <c r="CT102" s="1352">
        <f t="shared" si="263"/>
        <v>90</v>
      </c>
      <c r="CU102" s="553">
        <f t="shared" si="264"/>
        <v>90</v>
      </c>
      <c r="CV102" s="554">
        <f t="shared" si="265"/>
        <v>90</v>
      </c>
      <c r="CW102" s="555">
        <f t="shared" si="266"/>
        <v>90</v>
      </c>
      <c r="CX102" s="555">
        <f t="shared" si="267"/>
        <v>90</v>
      </c>
      <c r="CY102" s="555">
        <f t="shared" si="268"/>
        <v>90</v>
      </c>
      <c r="CZ102" s="555">
        <f t="shared" si="269"/>
        <v>90</v>
      </c>
      <c r="DA102" s="555">
        <f t="shared" si="270"/>
        <v>90</v>
      </c>
      <c r="DB102" s="556">
        <f t="shared" si="271"/>
        <v>90</v>
      </c>
      <c r="DC102" s="556">
        <f t="shared" si="272"/>
        <v>90</v>
      </c>
      <c r="DD102" s="556">
        <f t="shared" si="273"/>
        <v>90</v>
      </c>
      <c r="DE102" s="555">
        <f t="shared" si="274"/>
        <v>90</v>
      </c>
      <c r="DF102" s="555">
        <f t="shared" si="275"/>
        <v>90</v>
      </c>
      <c r="DG102" s="555">
        <f t="shared" si="276"/>
        <v>90</v>
      </c>
      <c r="DH102" s="555">
        <f t="shared" si="277"/>
        <v>90</v>
      </c>
      <c r="DI102" s="555">
        <f t="shared" si="278"/>
        <v>90</v>
      </c>
      <c r="DJ102" s="554">
        <f t="shared" si="279"/>
        <v>90</v>
      </c>
      <c r="DK102" s="553">
        <f t="shared" si="280"/>
        <v>90</v>
      </c>
      <c r="DL102" s="603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6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5" t="s">
        <v>174</v>
      </c>
      <c r="B103" s="646"/>
      <c r="C103" s="646"/>
      <c r="D103" s="646"/>
      <c r="E103" s="646"/>
      <c r="F103" s="646"/>
      <c r="G103" s="646"/>
      <c r="H103" s="646"/>
      <c r="I103" s="646"/>
      <c r="J103" s="646"/>
      <c r="K103" s="646"/>
      <c r="L103" s="646"/>
      <c r="M103" s="646"/>
      <c r="N103" s="646"/>
      <c r="O103" s="648"/>
      <c r="P103" s="648"/>
      <c r="Q103" s="646"/>
      <c r="R103" s="646"/>
      <c r="S103" s="647"/>
      <c r="T103" s="646"/>
      <c r="U103" s="646"/>
      <c r="V103" s="646"/>
      <c r="W103" s="646"/>
      <c r="X103" s="646"/>
      <c r="Y103" s="646"/>
      <c r="Z103" s="646"/>
      <c r="AA103" s="646"/>
      <c r="AB103" s="646"/>
      <c r="AC103" s="646"/>
      <c r="AD103" s="646"/>
      <c r="AE103" s="646"/>
      <c r="AF103" s="646"/>
      <c r="AG103" s="646"/>
      <c r="AH103" s="646"/>
      <c r="AI103" s="646"/>
      <c r="AJ103" s="646"/>
      <c r="AK103" s="647"/>
      <c r="AL103" s="646">
        <v>1</v>
      </c>
      <c r="AM103" s="646"/>
      <c r="AN103" s="646"/>
      <c r="AO103" s="646"/>
      <c r="AP103" s="646"/>
      <c r="AQ103" s="646"/>
      <c r="AR103" s="646"/>
      <c r="AS103" s="646"/>
      <c r="AT103" s="646"/>
      <c r="AU103" s="646"/>
      <c r="AV103" s="646"/>
      <c r="AW103" s="648"/>
      <c r="AX103" s="648"/>
      <c r="AY103" s="646"/>
      <c r="AZ103" s="646"/>
      <c r="BA103" s="646"/>
      <c r="BB103" s="646"/>
      <c r="BC103" s="647"/>
      <c r="BD103" s="646">
        <v>1</v>
      </c>
      <c r="BE103" s="646"/>
      <c r="BF103" s="646"/>
      <c r="BG103" s="646"/>
      <c r="BH103" s="646"/>
      <c r="BI103" s="646"/>
      <c r="BJ103" s="646"/>
      <c r="BK103" s="646"/>
      <c r="BL103" s="646"/>
      <c r="BM103" s="646"/>
      <c r="BN103" s="646"/>
      <c r="BO103" s="648"/>
      <c r="BP103" s="648"/>
      <c r="BQ103" s="646"/>
      <c r="BR103" s="646"/>
      <c r="BS103" s="646"/>
      <c r="BT103" s="646"/>
      <c r="BU103" s="647"/>
      <c r="BV103" s="646"/>
      <c r="BW103" s="646"/>
      <c r="BX103" s="646"/>
      <c r="BY103" s="646"/>
      <c r="BZ103" s="602" t="str">
        <f t="shared" si="285"/>
        <v/>
      </c>
      <c r="CA103" s="602" t="str">
        <f t="shared" si="286"/>
        <v/>
      </c>
      <c r="CB103" s="602" t="str">
        <f t="shared" si="287"/>
        <v/>
      </c>
      <c r="CC103" s="602" t="str">
        <f t="shared" si="288"/>
        <v/>
      </c>
      <c r="CD103" s="1348" t="str">
        <f t="shared" si="262"/>
        <v/>
      </c>
      <c r="CE103" s="1349" t="str">
        <f t="shared" si="262"/>
        <v/>
      </c>
      <c r="CF103" s="1350" t="str">
        <f t="shared" si="262"/>
        <v/>
      </c>
      <c r="CG103" s="1350" t="str">
        <f t="shared" si="262"/>
        <v/>
      </c>
      <c r="CH103" s="1350" t="str">
        <f t="shared" si="262"/>
        <v/>
      </c>
      <c r="CI103" s="1350" t="str">
        <f t="shared" si="262"/>
        <v/>
      </c>
      <c r="CJ103" s="1350" t="str">
        <f t="shared" si="262"/>
        <v/>
      </c>
      <c r="CK103" s="1351" t="str">
        <f t="shared" si="262"/>
        <v/>
      </c>
      <c r="CL103" s="1351" t="str">
        <f t="shared" si="262"/>
        <v/>
      </c>
      <c r="CM103" s="1351" t="str">
        <f t="shared" si="262"/>
        <v/>
      </c>
      <c r="CN103" s="1350" t="str">
        <f t="shared" si="262"/>
        <v/>
      </c>
      <c r="CO103" s="1350" t="str">
        <f t="shared" si="262"/>
        <v/>
      </c>
      <c r="CP103" s="1350" t="str">
        <f t="shared" si="262"/>
        <v/>
      </c>
      <c r="CQ103" s="1350" t="str">
        <f t="shared" si="262"/>
        <v/>
      </c>
      <c r="CR103" s="1350" t="str">
        <f t="shared" si="262"/>
        <v/>
      </c>
      <c r="CS103" s="1349" t="str">
        <f t="shared" si="262"/>
        <v/>
      </c>
      <c r="CT103" s="1352" t="str">
        <f t="shared" si="263"/>
        <v/>
      </c>
      <c r="CU103" s="553" t="str">
        <f t="shared" si="264"/>
        <v/>
      </c>
      <c r="CV103" s="554" t="str">
        <f t="shared" si="265"/>
        <v/>
      </c>
      <c r="CW103" s="555" t="str">
        <f t="shared" si="266"/>
        <v/>
      </c>
      <c r="CX103" s="555" t="str">
        <f t="shared" si="267"/>
        <v/>
      </c>
      <c r="CY103" s="555" t="str">
        <f t="shared" si="268"/>
        <v/>
      </c>
      <c r="CZ103" s="555" t="str">
        <f t="shared" si="269"/>
        <v/>
      </c>
      <c r="DA103" s="555" t="str">
        <f t="shared" si="270"/>
        <v/>
      </c>
      <c r="DB103" s="556" t="str">
        <f t="shared" si="271"/>
        <v/>
      </c>
      <c r="DC103" s="556" t="str">
        <f t="shared" si="272"/>
        <v/>
      </c>
      <c r="DD103" s="556" t="str">
        <f t="shared" si="273"/>
        <v/>
      </c>
      <c r="DE103" s="555" t="str">
        <f t="shared" si="274"/>
        <v/>
      </c>
      <c r="DF103" s="555" t="str">
        <f t="shared" si="275"/>
        <v/>
      </c>
      <c r="DG103" s="555" t="str">
        <f t="shared" si="276"/>
        <v/>
      </c>
      <c r="DH103" s="555" t="str">
        <f t="shared" si="277"/>
        <v/>
      </c>
      <c r="DI103" s="555" t="str">
        <f t="shared" si="278"/>
        <v/>
      </c>
      <c r="DJ103" s="554" t="str">
        <f t="shared" si="279"/>
        <v/>
      </c>
      <c r="DK103" s="553" t="str">
        <f t="shared" si="280"/>
        <v/>
      </c>
      <c r="DL103" s="658">
        <f t="shared" si="281"/>
        <v>0</v>
      </c>
      <c r="DM103" s="106">
        <f t="shared" si="282"/>
        <v>0</v>
      </c>
      <c r="DN103" s="106">
        <f t="shared" si="283"/>
        <v>1</v>
      </c>
      <c r="DO103" s="106">
        <f t="shared" si="284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5" t="s">
        <v>178</v>
      </c>
      <c r="B104" s="612" t="str">
        <f t="shared" ref="B104:R104" si="297">IF(B103="","",B$93*B102*B103)</f>
        <v/>
      </c>
      <c r="C104" s="612" t="str">
        <f t="shared" si="297"/>
        <v/>
      </c>
      <c r="D104" s="612" t="str">
        <f t="shared" si="297"/>
        <v/>
      </c>
      <c r="E104" s="612" t="str">
        <f t="shared" si="297"/>
        <v/>
      </c>
      <c r="F104" s="612" t="str">
        <f t="shared" si="297"/>
        <v/>
      </c>
      <c r="G104" s="612" t="str">
        <f t="shared" si="297"/>
        <v/>
      </c>
      <c r="H104" s="612" t="str">
        <f t="shared" si="297"/>
        <v/>
      </c>
      <c r="I104" s="612" t="str">
        <f t="shared" si="297"/>
        <v/>
      </c>
      <c r="J104" s="612" t="str">
        <f t="shared" si="297"/>
        <v/>
      </c>
      <c r="K104" s="612" t="str">
        <f t="shared" si="297"/>
        <v/>
      </c>
      <c r="L104" s="612" t="str">
        <f t="shared" si="297"/>
        <v/>
      </c>
      <c r="M104" s="612" t="str">
        <f t="shared" si="297"/>
        <v/>
      </c>
      <c r="N104" s="612" t="str">
        <f t="shared" si="297"/>
        <v/>
      </c>
      <c r="O104" s="612" t="str">
        <f t="shared" si="297"/>
        <v/>
      </c>
      <c r="P104" s="612" t="str">
        <f t="shared" si="297"/>
        <v/>
      </c>
      <c r="Q104" s="612" t="str">
        <f t="shared" si="297"/>
        <v/>
      </c>
      <c r="R104" s="612" t="str">
        <f t="shared" si="297"/>
        <v/>
      </c>
      <c r="S104" s="652"/>
      <c r="T104" s="1474"/>
      <c r="U104" s="612" t="str">
        <f>IF(U103="","",U$93*U102*U103)</f>
        <v/>
      </c>
      <c r="V104" s="612" t="str">
        <f t="shared" ref="V104:AJ104" si="298">IF(V103="","",V$93*V102*V103)</f>
        <v/>
      </c>
      <c r="W104" s="612" t="str">
        <f t="shared" si="298"/>
        <v/>
      </c>
      <c r="X104" s="612" t="str">
        <f t="shared" si="298"/>
        <v/>
      </c>
      <c r="Y104" s="612" t="str">
        <f t="shared" si="298"/>
        <v/>
      </c>
      <c r="Z104" s="612" t="str">
        <f t="shared" si="298"/>
        <v/>
      </c>
      <c r="AA104" s="612" t="str">
        <f t="shared" si="298"/>
        <v/>
      </c>
      <c r="AB104" s="612" t="str">
        <f t="shared" si="298"/>
        <v/>
      </c>
      <c r="AC104" s="612" t="str">
        <f t="shared" si="298"/>
        <v/>
      </c>
      <c r="AD104" s="612" t="str">
        <f t="shared" si="298"/>
        <v/>
      </c>
      <c r="AE104" s="612" t="str">
        <f t="shared" si="298"/>
        <v/>
      </c>
      <c r="AF104" s="612" t="str">
        <f t="shared" si="298"/>
        <v/>
      </c>
      <c r="AG104" s="612" t="str">
        <f t="shared" si="298"/>
        <v/>
      </c>
      <c r="AH104" s="612" t="str">
        <f t="shared" si="298"/>
        <v/>
      </c>
      <c r="AI104" s="612" t="str">
        <f t="shared" si="298"/>
        <v/>
      </c>
      <c r="AJ104" s="612" t="str">
        <f t="shared" si="298"/>
        <v/>
      </c>
      <c r="AK104" s="652"/>
      <c r="AL104" s="612">
        <f t="shared" ref="AL104:BB104" si="299">IF(AL103="","",AL$93*AL102*AL103)</f>
        <v>182</v>
      </c>
      <c r="AM104" s="612" t="str">
        <f t="shared" si="299"/>
        <v/>
      </c>
      <c r="AN104" s="612" t="str">
        <f t="shared" si="299"/>
        <v/>
      </c>
      <c r="AO104" s="612" t="str">
        <f t="shared" si="299"/>
        <v/>
      </c>
      <c r="AP104" s="612" t="str">
        <f t="shared" si="299"/>
        <v/>
      </c>
      <c r="AQ104" s="612" t="str">
        <f t="shared" si="299"/>
        <v/>
      </c>
      <c r="AR104" s="612" t="str">
        <f>IF(AR103="","",AR$93*AR102*AR103)</f>
        <v/>
      </c>
      <c r="AS104" s="612" t="str">
        <f t="shared" si="299"/>
        <v/>
      </c>
      <c r="AT104" s="612" t="str">
        <f t="shared" si="299"/>
        <v/>
      </c>
      <c r="AU104" s="612" t="str">
        <f t="shared" si="299"/>
        <v/>
      </c>
      <c r="AV104" s="612" t="str">
        <f t="shared" si="299"/>
        <v/>
      </c>
      <c r="AW104" s="612" t="str">
        <f t="shared" si="299"/>
        <v/>
      </c>
      <c r="AX104" s="612" t="str">
        <f t="shared" si="299"/>
        <v/>
      </c>
      <c r="AY104" s="612" t="str">
        <f t="shared" si="299"/>
        <v/>
      </c>
      <c r="AZ104" s="612" t="str">
        <f t="shared" si="299"/>
        <v/>
      </c>
      <c r="BA104" s="612" t="str">
        <f t="shared" si="299"/>
        <v/>
      </c>
      <c r="BB104" s="612" t="str">
        <f t="shared" si="299"/>
        <v/>
      </c>
      <c r="BC104" s="652"/>
      <c r="BD104" s="612">
        <f>IF(BD103="","",BD$93*BD102*BD103)</f>
        <v>270</v>
      </c>
      <c r="BE104" s="612" t="str">
        <f>IF(BE103="","",BE$93*BE102*BE103)</f>
        <v/>
      </c>
      <c r="BF104" s="612" t="str">
        <f t="shared" ref="BF104:BT104" si="300">IF(BF103="","",BF$93*BF102*BF103)</f>
        <v/>
      </c>
      <c r="BG104" s="612" t="str">
        <f t="shared" si="300"/>
        <v/>
      </c>
      <c r="BH104" s="612" t="str">
        <f t="shared" si="300"/>
        <v/>
      </c>
      <c r="BI104" s="612" t="str">
        <f t="shared" si="300"/>
        <v/>
      </c>
      <c r="BJ104" s="612" t="str">
        <f t="shared" si="300"/>
        <v/>
      </c>
      <c r="BK104" s="612" t="str">
        <f t="shared" si="300"/>
        <v/>
      </c>
      <c r="BL104" s="612" t="str">
        <f t="shared" si="300"/>
        <v/>
      </c>
      <c r="BM104" s="612" t="str">
        <f t="shared" si="300"/>
        <v/>
      </c>
      <c r="BN104" s="612" t="str">
        <f t="shared" si="300"/>
        <v/>
      </c>
      <c r="BO104" s="612" t="str">
        <f t="shared" si="300"/>
        <v/>
      </c>
      <c r="BP104" s="612" t="str">
        <f t="shared" si="300"/>
        <v/>
      </c>
      <c r="BQ104" s="612" t="str">
        <f t="shared" si="300"/>
        <v/>
      </c>
      <c r="BR104" s="612" t="str">
        <f t="shared" si="300"/>
        <v/>
      </c>
      <c r="BS104" s="612" t="str">
        <f t="shared" si="300"/>
        <v/>
      </c>
      <c r="BT104" s="612" t="str">
        <f t="shared" si="300"/>
        <v/>
      </c>
      <c r="BU104" s="652"/>
      <c r="BV104" s="612" t="str">
        <f>IF(BV103="","",BV$93*BV102*BV103)</f>
        <v/>
      </c>
      <c r="BW104" s="612" t="str">
        <f>IF(BW103="","",BW$93*BW102*BW103)</f>
        <v/>
      </c>
      <c r="BX104" s="612" t="str">
        <f>IF(BX103="","",BX$93*BX102*BX103)</f>
        <v/>
      </c>
      <c r="BY104" s="612" t="str">
        <f>IF(BY103="","",BY$93*BY102*BY103)</f>
        <v/>
      </c>
      <c r="BZ104" s="602" t="str">
        <f t="shared" si="285"/>
        <v/>
      </c>
      <c r="CA104" s="602" t="str">
        <f t="shared" si="286"/>
        <v/>
      </c>
      <c r="CB104" s="602" t="str">
        <f t="shared" si="287"/>
        <v/>
      </c>
      <c r="CC104" s="602" t="str">
        <f t="shared" si="288"/>
        <v/>
      </c>
      <c r="CD104" s="1348" t="str">
        <f t="shared" si="262"/>
        <v/>
      </c>
      <c r="CE104" s="1349" t="str">
        <f t="shared" si="262"/>
        <v/>
      </c>
      <c r="CF104" s="1350" t="str">
        <f t="shared" si="262"/>
        <v/>
      </c>
      <c r="CG104" s="1350" t="str">
        <f t="shared" si="262"/>
        <v/>
      </c>
      <c r="CH104" s="1350" t="str">
        <f t="shared" si="262"/>
        <v/>
      </c>
      <c r="CI104" s="1350" t="str">
        <f t="shared" si="262"/>
        <v/>
      </c>
      <c r="CJ104" s="1350" t="str">
        <f t="shared" si="262"/>
        <v/>
      </c>
      <c r="CK104" s="1351" t="str">
        <f t="shared" si="262"/>
        <v/>
      </c>
      <c r="CL104" s="1351" t="str">
        <f t="shared" si="262"/>
        <v/>
      </c>
      <c r="CM104" s="1351" t="str">
        <f t="shared" si="262"/>
        <v/>
      </c>
      <c r="CN104" s="1350" t="str">
        <f t="shared" si="262"/>
        <v/>
      </c>
      <c r="CO104" s="1350" t="str">
        <f t="shared" si="262"/>
        <v/>
      </c>
      <c r="CP104" s="1350" t="str">
        <f t="shared" si="262"/>
        <v/>
      </c>
      <c r="CQ104" s="1350" t="str">
        <f t="shared" si="262"/>
        <v/>
      </c>
      <c r="CR104" s="1350" t="str">
        <f t="shared" si="262"/>
        <v/>
      </c>
      <c r="CS104" s="1349" t="str">
        <f t="shared" si="262"/>
        <v/>
      </c>
      <c r="CT104" s="1352" t="str">
        <f t="shared" si="263"/>
        <v/>
      </c>
      <c r="CU104" s="553" t="str">
        <f t="shared" si="264"/>
        <v/>
      </c>
      <c r="CV104" s="554" t="str">
        <f t="shared" si="265"/>
        <v/>
      </c>
      <c r="CW104" s="555" t="str">
        <f t="shared" si="266"/>
        <v/>
      </c>
      <c r="CX104" s="555" t="str">
        <f t="shared" si="267"/>
        <v/>
      </c>
      <c r="CY104" s="555" t="str">
        <f t="shared" si="268"/>
        <v/>
      </c>
      <c r="CZ104" s="555" t="str">
        <f t="shared" si="269"/>
        <v/>
      </c>
      <c r="DA104" s="555" t="str">
        <f t="shared" si="270"/>
        <v/>
      </c>
      <c r="DB104" s="556" t="str">
        <f t="shared" si="271"/>
        <v/>
      </c>
      <c r="DC104" s="556" t="str">
        <f t="shared" si="272"/>
        <v/>
      </c>
      <c r="DD104" s="556" t="str">
        <f t="shared" si="273"/>
        <v/>
      </c>
      <c r="DE104" s="555" t="str">
        <f t="shared" si="274"/>
        <v/>
      </c>
      <c r="DF104" s="555" t="str">
        <f t="shared" si="275"/>
        <v/>
      </c>
      <c r="DG104" s="555" t="str">
        <f t="shared" si="276"/>
        <v/>
      </c>
      <c r="DH104" s="555" t="str">
        <f t="shared" si="277"/>
        <v/>
      </c>
      <c r="DI104" s="555" t="str">
        <f t="shared" si="278"/>
        <v/>
      </c>
      <c r="DJ104" s="554" t="str">
        <f t="shared" si="279"/>
        <v/>
      </c>
      <c r="DK104" s="553" t="str">
        <f t="shared" si="280"/>
        <v/>
      </c>
      <c r="DL104" s="658">
        <f t="shared" si="281"/>
        <v>0</v>
      </c>
      <c r="DM104" s="106">
        <f t="shared" si="282"/>
        <v>0</v>
      </c>
      <c r="DN104" s="106">
        <f t="shared" si="283"/>
        <v>1</v>
      </c>
      <c r="DO104" s="106">
        <f t="shared" si="284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5" t="s">
        <v>180</v>
      </c>
      <c r="B105" s="646"/>
      <c r="C105" s="646"/>
      <c r="D105" s="646"/>
      <c r="E105" s="646"/>
      <c r="F105" s="646"/>
      <c r="G105" s="646"/>
      <c r="H105" s="646"/>
      <c r="I105" s="646"/>
      <c r="J105" s="646"/>
      <c r="K105" s="646"/>
      <c r="L105" s="646"/>
      <c r="M105" s="646"/>
      <c r="N105" s="646"/>
      <c r="O105" s="648"/>
      <c r="P105" s="648"/>
      <c r="Q105" s="646"/>
      <c r="R105" s="646"/>
      <c r="S105" s="659"/>
      <c r="T105" s="646"/>
      <c r="U105" s="646"/>
      <c r="V105" s="646"/>
      <c r="W105" s="646"/>
      <c r="X105" s="646"/>
      <c r="Y105" s="646"/>
      <c r="Z105" s="646"/>
      <c r="AA105" s="646"/>
      <c r="AB105" s="646"/>
      <c r="AC105" s="646"/>
      <c r="AD105" s="646"/>
      <c r="AE105" s="646"/>
      <c r="AF105" s="646"/>
      <c r="AG105" s="646"/>
      <c r="AH105" s="646"/>
      <c r="AI105" s="646"/>
      <c r="AJ105" s="646"/>
      <c r="AK105" s="659"/>
      <c r="AL105" s="646">
        <v>0</v>
      </c>
      <c r="AM105" s="646"/>
      <c r="AN105" s="646"/>
      <c r="AO105" s="646"/>
      <c r="AP105" s="646"/>
      <c r="AQ105" s="646"/>
      <c r="AR105" s="646"/>
      <c r="AS105" s="646"/>
      <c r="AT105" s="646"/>
      <c r="AU105" s="646"/>
      <c r="AV105" s="646"/>
      <c r="AW105" s="646"/>
      <c r="AX105" s="646"/>
      <c r="AY105" s="646"/>
      <c r="AZ105" s="646"/>
      <c r="BA105" s="646"/>
      <c r="BB105" s="646"/>
      <c r="BC105" s="659"/>
      <c r="BD105" s="646">
        <v>1</v>
      </c>
      <c r="BE105" s="646"/>
      <c r="BF105" s="646"/>
      <c r="BG105" s="646"/>
      <c r="BH105" s="646"/>
      <c r="BI105" s="646"/>
      <c r="BJ105" s="646"/>
      <c r="BK105" s="646"/>
      <c r="BL105" s="646"/>
      <c r="BM105" s="646"/>
      <c r="BN105" s="646"/>
      <c r="BO105" s="646"/>
      <c r="BP105" s="646"/>
      <c r="BQ105" s="646"/>
      <c r="BR105" s="646"/>
      <c r="BS105" s="646"/>
      <c r="BT105" s="646"/>
      <c r="BU105" s="659"/>
      <c r="BV105" s="646"/>
      <c r="BW105" s="646"/>
      <c r="BX105" s="646"/>
      <c r="BY105" s="646"/>
      <c r="BZ105" s="602" t="str">
        <f t="shared" si="285"/>
        <v/>
      </c>
      <c r="CA105" s="602" t="str">
        <f t="shared" si="286"/>
        <v/>
      </c>
      <c r="CB105" s="602" t="str">
        <f t="shared" si="287"/>
        <v/>
      </c>
      <c r="CC105" s="602" t="str">
        <f t="shared" si="288"/>
        <v/>
      </c>
      <c r="CD105" s="1348" t="str">
        <f t="shared" si="262"/>
        <v/>
      </c>
      <c r="CE105" s="1349" t="str">
        <f t="shared" si="262"/>
        <v/>
      </c>
      <c r="CF105" s="1350" t="str">
        <f t="shared" si="262"/>
        <v/>
      </c>
      <c r="CG105" s="1350" t="str">
        <f t="shared" si="262"/>
        <v/>
      </c>
      <c r="CH105" s="1350" t="str">
        <f t="shared" si="262"/>
        <v/>
      </c>
      <c r="CI105" s="1350" t="str">
        <f t="shared" si="262"/>
        <v/>
      </c>
      <c r="CJ105" s="1350" t="str">
        <f t="shared" si="262"/>
        <v/>
      </c>
      <c r="CK105" s="1351" t="str">
        <f t="shared" si="262"/>
        <v/>
      </c>
      <c r="CL105" s="1351" t="str">
        <f t="shared" si="262"/>
        <v/>
      </c>
      <c r="CM105" s="1351" t="str">
        <f t="shared" si="262"/>
        <v/>
      </c>
      <c r="CN105" s="1350" t="str">
        <f t="shared" si="262"/>
        <v/>
      </c>
      <c r="CO105" s="1350" t="str">
        <f t="shared" si="262"/>
        <v/>
      </c>
      <c r="CP105" s="1350" t="str">
        <f t="shared" si="262"/>
        <v/>
      </c>
      <c r="CQ105" s="1350" t="str">
        <f t="shared" si="262"/>
        <v/>
      </c>
      <c r="CR105" s="1350" t="str">
        <f t="shared" si="262"/>
        <v/>
      </c>
      <c r="CS105" s="1349" t="str">
        <f t="shared" si="262"/>
        <v/>
      </c>
      <c r="CT105" s="1352" t="str">
        <f t="shared" si="263"/>
        <v/>
      </c>
      <c r="CU105" s="553" t="str">
        <f t="shared" si="264"/>
        <v/>
      </c>
      <c r="CV105" s="554" t="str">
        <f t="shared" si="265"/>
        <v/>
      </c>
      <c r="CW105" s="555" t="str">
        <f t="shared" si="266"/>
        <v/>
      </c>
      <c r="CX105" s="555" t="str">
        <f t="shared" si="267"/>
        <v/>
      </c>
      <c r="CY105" s="555" t="str">
        <f t="shared" si="268"/>
        <v/>
      </c>
      <c r="CZ105" s="555" t="str">
        <f t="shared" si="269"/>
        <v/>
      </c>
      <c r="DA105" s="555" t="str">
        <f t="shared" si="270"/>
        <v/>
      </c>
      <c r="DB105" s="556" t="str">
        <f t="shared" si="271"/>
        <v/>
      </c>
      <c r="DC105" s="556" t="str">
        <f t="shared" si="272"/>
        <v/>
      </c>
      <c r="DD105" s="556" t="str">
        <f t="shared" si="273"/>
        <v/>
      </c>
      <c r="DE105" s="555" t="str">
        <f t="shared" si="274"/>
        <v/>
      </c>
      <c r="DF105" s="555" t="str">
        <f t="shared" si="275"/>
        <v/>
      </c>
      <c r="DG105" s="555" t="str">
        <f t="shared" si="276"/>
        <v/>
      </c>
      <c r="DH105" s="555" t="str">
        <f t="shared" si="277"/>
        <v/>
      </c>
      <c r="DI105" s="555" t="str">
        <f t="shared" si="278"/>
        <v/>
      </c>
      <c r="DJ105" s="554" t="str">
        <f t="shared" si="279"/>
        <v/>
      </c>
      <c r="DK105" s="553" t="str">
        <f t="shared" si="280"/>
        <v/>
      </c>
      <c r="DL105" s="658">
        <f t="shared" si="281"/>
        <v>0</v>
      </c>
      <c r="DM105" s="106">
        <f t="shared" si="282"/>
        <v>0</v>
      </c>
      <c r="DN105" s="106">
        <f t="shared" si="283"/>
        <v>1</v>
      </c>
      <c r="DO105" s="106">
        <f t="shared" si="284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5" t="s">
        <v>182</v>
      </c>
      <c r="B106" s="646"/>
      <c r="C106" s="646"/>
      <c r="D106" s="646"/>
      <c r="E106" s="646"/>
      <c r="F106" s="646"/>
      <c r="G106" s="646"/>
      <c r="H106" s="646"/>
      <c r="I106" s="646"/>
      <c r="J106" s="646"/>
      <c r="K106" s="646"/>
      <c r="L106" s="646"/>
      <c r="M106" s="646"/>
      <c r="N106" s="646"/>
      <c r="O106" s="648"/>
      <c r="P106" s="648"/>
      <c r="Q106" s="646"/>
      <c r="R106" s="646"/>
      <c r="S106" s="647"/>
      <c r="T106" s="646"/>
      <c r="U106" s="646"/>
      <c r="V106" s="646"/>
      <c r="W106" s="646"/>
      <c r="X106" s="646"/>
      <c r="Y106" s="646"/>
      <c r="Z106" s="646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7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7"/>
      <c r="BD106" s="646">
        <v>5</v>
      </c>
      <c r="BE106" s="646"/>
      <c r="BF106" s="646"/>
      <c r="BG106" s="646"/>
      <c r="BH106" s="646"/>
      <c r="BI106" s="646"/>
      <c r="BJ106" s="646"/>
      <c r="BK106" s="646"/>
      <c r="BL106" s="646"/>
      <c r="BM106" s="646"/>
      <c r="BN106" s="646"/>
      <c r="BO106" s="646"/>
      <c r="BP106" s="646"/>
      <c r="BQ106" s="646"/>
      <c r="BR106" s="646"/>
      <c r="BS106" s="646"/>
      <c r="BT106" s="646"/>
      <c r="BU106" s="647"/>
      <c r="BV106" s="646"/>
      <c r="BW106" s="646"/>
      <c r="BX106" s="646"/>
      <c r="BY106" s="646"/>
      <c r="BZ106" s="602" t="str">
        <f t="shared" si="285"/>
        <v/>
      </c>
      <c r="CA106" s="602" t="str">
        <f t="shared" si="286"/>
        <v/>
      </c>
      <c r="CB106" s="602" t="str">
        <f t="shared" si="287"/>
        <v/>
      </c>
      <c r="CC106" s="602" t="str">
        <f t="shared" si="288"/>
        <v/>
      </c>
      <c r="CD106" s="1348" t="str">
        <f t="shared" si="262"/>
        <v/>
      </c>
      <c r="CE106" s="1349" t="str">
        <f t="shared" si="262"/>
        <v/>
      </c>
      <c r="CF106" s="1350" t="str">
        <f t="shared" si="262"/>
        <v/>
      </c>
      <c r="CG106" s="1350" t="str">
        <f t="shared" si="262"/>
        <v/>
      </c>
      <c r="CH106" s="1350" t="str">
        <f t="shared" si="262"/>
        <v/>
      </c>
      <c r="CI106" s="1350" t="str">
        <f t="shared" si="262"/>
        <v/>
      </c>
      <c r="CJ106" s="1350" t="str">
        <f t="shared" si="262"/>
        <v/>
      </c>
      <c r="CK106" s="1351" t="str">
        <f t="shared" si="262"/>
        <v/>
      </c>
      <c r="CL106" s="1351" t="str">
        <f t="shared" si="262"/>
        <v/>
      </c>
      <c r="CM106" s="1351" t="str">
        <f t="shared" si="262"/>
        <v/>
      </c>
      <c r="CN106" s="1350" t="str">
        <f t="shared" si="262"/>
        <v/>
      </c>
      <c r="CO106" s="1350" t="str">
        <f t="shared" si="262"/>
        <v/>
      </c>
      <c r="CP106" s="1350" t="str">
        <f t="shared" si="262"/>
        <v/>
      </c>
      <c r="CQ106" s="1350" t="str">
        <f t="shared" si="262"/>
        <v/>
      </c>
      <c r="CR106" s="1350" t="str">
        <f t="shared" si="262"/>
        <v/>
      </c>
      <c r="CS106" s="1349" t="str">
        <f t="shared" si="262"/>
        <v/>
      </c>
      <c r="CT106" s="1352" t="str">
        <f t="shared" si="263"/>
        <v/>
      </c>
      <c r="CU106" s="553" t="str">
        <f t="shared" si="264"/>
        <v/>
      </c>
      <c r="CV106" s="554" t="str">
        <f t="shared" si="265"/>
        <v/>
      </c>
      <c r="CW106" s="555" t="str">
        <f t="shared" si="266"/>
        <v/>
      </c>
      <c r="CX106" s="555" t="str">
        <f t="shared" si="267"/>
        <v/>
      </c>
      <c r="CY106" s="555" t="str">
        <f t="shared" si="268"/>
        <v/>
      </c>
      <c r="CZ106" s="555" t="str">
        <f t="shared" si="269"/>
        <v/>
      </c>
      <c r="DA106" s="555" t="str">
        <f t="shared" si="270"/>
        <v/>
      </c>
      <c r="DB106" s="556" t="str">
        <f t="shared" si="271"/>
        <v/>
      </c>
      <c r="DC106" s="556" t="str">
        <f t="shared" si="272"/>
        <v/>
      </c>
      <c r="DD106" s="556" t="str">
        <f t="shared" si="273"/>
        <v/>
      </c>
      <c r="DE106" s="555" t="str">
        <f t="shared" si="274"/>
        <v/>
      </c>
      <c r="DF106" s="555" t="str">
        <f t="shared" si="275"/>
        <v/>
      </c>
      <c r="DG106" s="555" t="str">
        <f t="shared" si="276"/>
        <v/>
      </c>
      <c r="DH106" s="555" t="str">
        <f t="shared" si="277"/>
        <v/>
      </c>
      <c r="DI106" s="555" t="str">
        <f t="shared" si="278"/>
        <v/>
      </c>
      <c r="DJ106" s="554" t="str">
        <f t="shared" si="279"/>
        <v/>
      </c>
      <c r="DK106" s="553" t="str">
        <f t="shared" si="280"/>
        <v/>
      </c>
      <c r="DL106" s="658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60" t="s">
        <v>184</v>
      </c>
      <c r="B107" s="611" t="str">
        <f t="shared" ref="B107:R107" si="301">IF(B105="","",B105*B106)</f>
        <v/>
      </c>
      <c r="C107" s="611" t="str">
        <f t="shared" si="301"/>
        <v/>
      </c>
      <c r="D107" s="611" t="str">
        <f t="shared" si="301"/>
        <v/>
      </c>
      <c r="E107" s="611" t="str">
        <f t="shared" si="301"/>
        <v/>
      </c>
      <c r="F107" s="611" t="str">
        <f t="shared" si="301"/>
        <v/>
      </c>
      <c r="G107" s="611" t="str">
        <f t="shared" si="301"/>
        <v/>
      </c>
      <c r="H107" s="611" t="str">
        <f t="shared" si="301"/>
        <v/>
      </c>
      <c r="I107" s="611" t="str">
        <f t="shared" si="301"/>
        <v/>
      </c>
      <c r="J107" s="611" t="str">
        <f t="shared" si="301"/>
        <v/>
      </c>
      <c r="K107" s="611" t="str">
        <f t="shared" si="301"/>
        <v/>
      </c>
      <c r="L107" s="611" t="str">
        <f t="shared" si="301"/>
        <v/>
      </c>
      <c r="M107" s="611" t="str">
        <f t="shared" si="301"/>
        <v/>
      </c>
      <c r="N107" s="611" t="str">
        <f t="shared" si="301"/>
        <v/>
      </c>
      <c r="O107" s="611" t="str">
        <f t="shared" si="301"/>
        <v/>
      </c>
      <c r="P107" s="611" t="str">
        <f t="shared" si="301"/>
        <v/>
      </c>
      <c r="Q107" s="611" t="str">
        <f t="shared" si="301"/>
        <v/>
      </c>
      <c r="R107" s="611" t="str">
        <f t="shared" si="301"/>
        <v/>
      </c>
      <c r="S107" s="649"/>
      <c r="T107" s="611" t="str">
        <f t="shared" ref="T107:AJ107" si="302">IF(T105="","",T105*T106)</f>
        <v/>
      </c>
      <c r="U107" s="611" t="str">
        <f t="shared" si="302"/>
        <v/>
      </c>
      <c r="V107" s="611" t="str">
        <f t="shared" si="302"/>
        <v/>
      </c>
      <c r="W107" s="611" t="str">
        <f t="shared" si="302"/>
        <v/>
      </c>
      <c r="X107" s="611" t="str">
        <f t="shared" si="302"/>
        <v/>
      </c>
      <c r="Y107" s="611" t="str">
        <f t="shared" si="302"/>
        <v/>
      </c>
      <c r="Z107" s="611" t="str">
        <f t="shared" si="302"/>
        <v/>
      </c>
      <c r="AA107" s="611" t="str">
        <f t="shared" si="302"/>
        <v/>
      </c>
      <c r="AB107" s="611" t="str">
        <f t="shared" si="302"/>
        <v/>
      </c>
      <c r="AC107" s="611" t="str">
        <f t="shared" si="302"/>
        <v/>
      </c>
      <c r="AD107" s="611" t="str">
        <f t="shared" si="302"/>
        <v/>
      </c>
      <c r="AE107" s="611" t="str">
        <f t="shared" si="302"/>
        <v/>
      </c>
      <c r="AF107" s="611" t="str">
        <f t="shared" si="302"/>
        <v/>
      </c>
      <c r="AG107" s="611" t="str">
        <f t="shared" si="302"/>
        <v/>
      </c>
      <c r="AH107" s="611" t="str">
        <f t="shared" si="302"/>
        <v/>
      </c>
      <c r="AI107" s="611" t="str">
        <f t="shared" si="302"/>
        <v/>
      </c>
      <c r="AJ107" s="611" t="str">
        <f t="shared" si="302"/>
        <v/>
      </c>
      <c r="AK107" s="649"/>
      <c r="AL107" s="611">
        <f t="shared" ref="AL107:BB107" si="303">IF(AL105="","",AL105*AL106)</f>
        <v>0</v>
      </c>
      <c r="AM107" s="611" t="str">
        <f t="shared" si="303"/>
        <v/>
      </c>
      <c r="AN107" s="611" t="str">
        <f t="shared" si="303"/>
        <v/>
      </c>
      <c r="AO107" s="611" t="str">
        <f t="shared" si="303"/>
        <v/>
      </c>
      <c r="AP107" s="611" t="str">
        <f t="shared" si="303"/>
        <v/>
      </c>
      <c r="AQ107" s="611" t="str">
        <f t="shared" si="303"/>
        <v/>
      </c>
      <c r="AR107" s="611" t="str">
        <f>IF(AR105="","",AR105*AR106)</f>
        <v/>
      </c>
      <c r="AS107" s="611" t="str">
        <f t="shared" si="303"/>
        <v/>
      </c>
      <c r="AT107" s="611" t="str">
        <f t="shared" si="303"/>
        <v/>
      </c>
      <c r="AU107" s="611" t="str">
        <f t="shared" si="303"/>
        <v/>
      </c>
      <c r="AV107" s="611" t="str">
        <f t="shared" si="303"/>
        <v/>
      </c>
      <c r="AW107" s="611" t="str">
        <f t="shared" si="303"/>
        <v/>
      </c>
      <c r="AX107" s="611" t="str">
        <f t="shared" si="303"/>
        <v/>
      </c>
      <c r="AY107" s="611" t="str">
        <f t="shared" si="303"/>
        <v/>
      </c>
      <c r="AZ107" s="611" t="str">
        <f t="shared" si="303"/>
        <v/>
      </c>
      <c r="BA107" s="611" t="str">
        <f t="shared" si="303"/>
        <v/>
      </c>
      <c r="BB107" s="611" t="str">
        <f t="shared" si="303"/>
        <v/>
      </c>
      <c r="BC107" s="649"/>
      <c r="BD107" s="611">
        <f>IF(BD105="","",BD105*BD106)</f>
        <v>5</v>
      </c>
      <c r="BE107" s="611" t="str">
        <f>IF(BE105="","",BE105*BE106)</f>
        <v/>
      </c>
      <c r="BF107" s="611" t="str">
        <f t="shared" ref="BF107:BT107" si="304">IF(BF105="","",BF105*BF106)</f>
        <v/>
      </c>
      <c r="BG107" s="611" t="str">
        <f t="shared" si="304"/>
        <v/>
      </c>
      <c r="BH107" s="611" t="str">
        <f t="shared" si="304"/>
        <v/>
      </c>
      <c r="BI107" s="611" t="str">
        <f t="shared" si="304"/>
        <v/>
      </c>
      <c r="BJ107" s="611" t="str">
        <f t="shared" si="304"/>
        <v/>
      </c>
      <c r="BK107" s="611" t="str">
        <f t="shared" si="304"/>
        <v/>
      </c>
      <c r="BL107" s="611" t="str">
        <f t="shared" si="304"/>
        <v/>
      </c>
      <c r="BM107" s="611" t="str">
        <f t="shared" si="304"/>
        <v/>
      </c>
      <c r="BN107" s="611" t="str">
        <f t="shared" si="304"/>
        <v/>
      </c>
      <c r="BO107" s="611" t="str">
        <f t="shared" si="304"/>
        <v/>
      </c>
      <c r="BP107" s="611" t="str">
        <f t="shared" si="304"/>
        <v/>
      </c>
      <c r="BQ107" s="611" t="str">
        <f t="shared" si="304"/>
        <v/>
      </c>
      <c r="BR107" s="611" t="str">
        <f t="shared" si="304"/>
        <v/>
      </c>
      <c r="BS107" s="611" t="str">
        <f t="shared" si="304"/>
        <v/>
      </c>
      <c r="BT107" s="611" t="str">
        <f t="shared" si="304"/>
        <v/>
      </c>
      <c r="BU107" s="649"/>
      <c r="BV107" s="611" t="str">
        <f>IF(BV105="","",BV105*BV106)</f>
        <v/>
      </c>
      <c r="BW107" s="611" t="str">
        <f>IF(BW105="","",BW105*BW106)</f>
        <v/>
      </c>
      <c r="BX107" s="611" t="str">
        <f>IF(BX105="","",BX105*BX106)</f>
        <v/>
      </c>
      <c r="BY107" s="611" t="str">
        <f>IF(BY105="","",BY105*BY106)</f>
        <v/>
      </c>
      <c r="BZ107" s="602" t="str">
        <f t="shared" si="285"/>
        <v/>
      </c>
      <c r="CA107" s="602" t="str">
        <f t="shared" si="286"/>
        <v/>
      </c>
      <c r="CB107" s="602" t="str">
        <f t="shared" si="287"/>
        <v/>
      </c>
      <c r="CC107" s="602" t="str">
        <f t="shared" si="288"/>
        <v/>
      </c>
      <c r="CD107" s="1348" t="str">
        <f t="shared" si="262"/>
        <v/>
      </c>
      <c r="CE107" s="1349" t="str">
        <f t="shared" si="262"/>
        <v/>
      </c>
      <c r="CF107" s="1350" t="str">
        <f t="shared" si="262"/>
        <v/>
      </c>
      <c r="CG107" s="1350" t="str">
        <f t="shared" si="262"/>
        <v/>
      </c>
      <c r="CH107" s="1350" t="str">
        <f t="shared" si="262"/>
        <v/>
      </c>
      <c r="CI107" s="1350" t="str">
        <f t="shared" si="262"/>
        <v/>
      </c>
      <c r="CJ107" s="1350" t="str">
        <f t="shared" si="262"/>
        <v/>
      </c>
      <c r="CK107" s="1351" t="str">
        <f t="shared" si="262"/>
        <v/>
      </c>
      <c r="CL107" s="1351" t="str">
        <f t="shared" si="262"/>
        <v/>
      </c>
      <c r="CM107" s="1351" t="str">
        <f t="shared" si="262"/>
        <v/>
      </c>
      <c r="CN107" s="1350" t="str">
        <f t="shared" si="262"/>
        <v/>
      </c>
      <c r="CO107" s="1350" t="str">
        <f t="shared" si="262"/>
        <v/>
      </c>
      <c r="CP107" s="1350" t="str">
        <f t="shared" si="262"/>
        <v/>
      </c>
      <c r="CQ107" s="1350" t="str">
        <f t="shared" si="262"/>
        <v/>
      </c>
      <c r="CR107" s="1350" t="str">
        <f t="shared" si="262"/>
        <v/>
      </c>
      <c r="CS107" s="1349" t="str">
        <f t="shared" si="262"/>
        <v/>
      </c>
      <c r="CT107" s="1352" t="str">
        <f t="shared" si="263"/>
        <v/>
      </c>
      <c r="CU107" s="553" t="str">
        <f t="shared" si="264"/>
        <v/>
      </c>
      <c r="CV107" s="554" t="str">
        <f t="shared" si="265"/>
        <v/>
      </c>
      <c r="CW107" s="555" t="str">
        <f t="shared" si="266"/>
        <v/>
      </c>
      <c r="CX107" s="555" t="str">
        <f t="shared" si="267"/>
        <v/>
      </c>
      <c r="CY107" s="555" t="str">
        <f t="shared" si="268"/>
        <v/>
      </c>
      <c r="CZ107" s="555" t="str">
        <f t="shared" si="269"/>
        <v/>
      </c>
      <c r="DA107" s="555" t="str">
        <f t="shared" si="270"/>
        <v/>
      </c>
      <c r="DB107" s="556" t="str">
        <f t="shared" si="271"/>
        <v/>
      </c>
      <c r="DC107" s="556" t="str">
        <f t="shared" si="272"/>
        <v/>
      </c>
      <c r="DD107" s="556" t="str">
        <f t="shared" si="273"/>
        <v/>
      </c>
      <c r="DE107" s="555" t="str">
        <f t="shared" si="274"/>
        <v/>
      </c>
      <c r="DF107" s="555" t="str">
        <f t="shared" si="275"/>
        <v/>
      </c>
      <c r="DG107" s="555" t="str">
        <f t="shared" si="276"/>
        <v/>
      </c>
      <c r="DH107" s="555" t="str">
        <f t="shared" si="277"/>
        <v/>
      </c>
      <c r="DI107" s="555" t="str">
        <f t="shared" si="278"/>
        <v/>
      </c>
      <c r="DJ107" s="554" t="str">
        <f t="shared" si="279"/>
        <v/>
      </c>
      <c r="DK107" s="553" t="str">
        <f t="shared" si="280"/>
        <v/>
      </c>
      <c r="DL107" s="658">
        <f t="shared" si="281"/>
        <v>0</v>
      </c>
      <c r="DM107" s="106">
        <f t="shared" si="282"/>
        <v>0</v>
      </c>
      <c r="DN107" s="106">
        <f t="shared" si="283"/>
        <v>1</v>
      </c>
      <c r="DO107" s="106">
        <f t="shared" si="284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3" t="s">
        <v>186</v>
      </c>
      <c r="B108" s="654">
        <v>1</v>
      </c>
      <c r="C108" s="654">
        <v>1</v>
      </c>
      <c r="D108" s="654">
        <v>1</v>
      </c>
      <c r="E108" s="654">
        <v>1</v>
      </c>
      <c r="F108" s="654">
        <v>1</v>
      </c>
      <c r="G108" s="654">
        <v>1</v>
      </c>
      <c r="H108" s="654">
        <v>1</v>
      </c>
      <c r="I108" s="654">
        <v>1</v>
      </c>
      <c r="J108" s="654">
        <v>1</v>
      </c>
      <c r="K108" s="654">
        <v>1</v>
      </c>
      <c r="L108" s="654">
        <v>1</v>
      </c>
      <c r="M108" s="654">
        <v>1</v>
      </c>
      <c r="N108" s="654">
        <v>1</v>
      </c>
      <c r="O108" s="654">
        <v>1</v>
      </c>
      <c r="P108" s="654">
        <v>1</v>
      </c>
      <c r="Q108" s="654">
        <v>1</v>
      </c>
      <c r="R108" s="654">
        <v>1</v>
      </c>
      <c r="S108" s="647"/>
      <c r="T108" s="654">
        <v>1</v>
      </c>
      <c r="U108" s="654">
        <v>1</v>
      </c>
      <c r="V108" s="654">
        <v>1</v>
      </c>
      <c r="W108" s="654">
        <v>1</v>
      </c>
      <c r="X108" s="654">
        <v>1</v>
      </c>
      <c r="Y108" s="654">
        <v>1</v>
      </c>
      <c r="Z108" s="654">
        <v>1</v>
      </c>
      <c r="AA108" s="654">
        <v>1</v>
      </c>
      <c r="AB108" s="654">
        <v>1</v>
      </c>
      <c r="AC108" s="654">
        <v>1</v>
      </c>
      <c r="AD108" s="654">
        <v>1</v>
      </c>
      <c r="AE108" s="654">
        <v>1</v>
      </c>
      <c r="AF108" s="654">
        <v>1</v>
      </c>
      <c r="AG108" s="654">
        <v>1</v>
      </c>
      <c r="AH108" s="654">
        <v>1</v>
      </c>
      <c r="AI108" s="654">
        <v>1</v>
      </c>
      <c r="AJ108" s="654">
        <v>1</v>
      </c>
      <c r="AK108" s="647"/>
      <c r="AL108" s="654">
        <v>1</v>
      </c>
      <c r="AM108" s="654">
        <v>1</v>
      </c>
      <c r="AN108" s="654">
        <v>1</v>
      </c>
      <c r="AO108" s="654">
        <v>1</v>
      </c>
      <c r="AP108" s="654">
        <v>1</v>
      </c>
      <c r="AQ108" s="654">
        <v>1</v>
      </c>
      <c r="AR108" s="654">
        <v>1</v>
      </c>
      <c r="AS108" s="654">
        <v>1</v>
      </c>
      <c r="AT108" s="654">
        <v>1</v>
      </c>
      <c r="AU108" s="654">
        <v>1</v>
      </c>
      <c r="AV108" s="654">
        <v>1</v>
      </c>
      <c r="AW108" s="654">
        <v>1</v>
      </c>
      <c r="AX108" s="654">
        <v>1</v>
      </c>
      <c r="AY108" s="654">
        <v>1</v>
      </c>
      <c r="AZ108" s="654">
        <v>1</v>
      </c>
      <c r="BA108" s="654">
        <v>1</v>
      </c>
      <c r="BB108" s="654">
        <v>1</v>
      </c>
      <c r="BC108" s="647"/>
      <c r="BD108" s="654">
        <v>1</v>
      </c>
      <c r="BE108" s="654">
        <v>1</v>
      </c>
      <c r="BF108" s="654">
        <v>1</v>
      </c>
      <c r="BG108" s="654">
        <v>1</v>
      </c>
      <c r="BH108" s="654">
        <v>1</v>
      </c>
      <c r="BI108" s="654">
        <v>1</v>
      </c>
      <c r="BJ108" s="654">
        <v>1</v>
      </c>
      <c r="BK108" s="654">
        <v>1</v>
      </c>
      <c r="BL108" s="654">
        <v>1</v>
      </c>
      <c r="BM108" s="654">
        <v>1</v>
      </c>
      <c r="BN108" s="654">
        <v>1</v>
      </c>
      <c r="BO108" s="654">
        <v>1</v>
      </c>
      <c r="BP108" s="654">
        <v>1</v>
      </c>
      <c r="BQ108" s="654">
        <v>1</v>
      </c>
      <c r="BR108" s="654">
        <v>1</v>
      </c>
      <c r="BS108" s="654">
        <v>1</v>
      </c>
      <c r="BT108" s="654">
        <v>1</v>
      </c>
      <c r="BU108" s="647"/>
      <c r="BV108" s="654">
        <v>1</v>
      </c>
      <c r="BW108" s="654">
        <v>1</v>
      </c>
      <c r="BX108" s="654">
        <v>1</v>
      </c>
      <c r="BY108" s="654">
        <v>1</v>
      </c>
      <c r="BZ108" s="602">
        <f t="shared" si="285"/>
        <v>1</v>
      </c>
      <c r="CA108" s="602">
        <f t="shared" si="286"/>
        <v>1</v>
      </c>
      <c r="CB108" s="602">
        <f t="shared" si="287"/>
        <v>1</v>
      </c>
      <c r="CC108" s="602">
        <f t="shared" si="288"/>
        <v>1</v>
      </c>
      <c r="CD108" s="1348">
        <f t="shared" si="262"/>
        <v>1</v>
      </c>
      <c r="CE108" s="1349">
        <f t="shared" si="262"/>
        <v>1</v>
      </c>
      <c r="CF108" s="1350">
        <f t="shared" si="262"/>
        <v>1</v>
      </c>
      <c r="CG108" s="1350">
        <f t="shared" si="262"/>
        <v>1</v>
      </c>
      <c r="CH108" s="1350">
        <f t="shared" si="262"/>
        <v>1</v>
      </c>
      <c r="CI108" s="1350">
        <f t="shared" si="262"/>
        <v>1</v>
      </c>
      <c r="CJ108" s="1350">
        <f t="shared" si="262"/>
        <v>1</v>
      </c>
      <c r="CK108" s="1351">
        <f t="shared" si="262"/>
        <v>1</v>
      </c>
      <c r="CL108" s="1351">
        <f t="shared" si="262"/>
        <v>1</v>
      </c>
      <c r="CM108" s="1351">
        <f t="shared" si="262"/>
        <v>1</v>
      </c>
      <c r="CN108" s="1350">
        <f t="shared" si="262"/>
        <v>1</v>
      </c>
      <c r="CO108" s="1350">
        <f t="shared" si="262"/>
        <v>1</v>
      </c>
      <c r="CP108" s="1350">
        <f t="shared" si="262"/>
        <v>1</v>
      </c>
      <c r="CQ108" s="1350">
        <f t="shared" si="262"/>
        <v>1</v>
      </c>
      <c r="CR108" s="1350">
        <f t="shared" si="262"/>
        <v>1</v>
      </c>
      <c r="CS108" s="1349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3"/>
        <v>1</v>
      </c>
      <c r="CU108" s="553">
        <f t="shared" si="264"/>
        <v>1</v>
      </c>
      <c r="CV108" s="554">
        <f t="shared" si="265"/>
        <v>1</v>
      </c>
      <c r="CW108" s="555">
        <f t="shared" si="266"/>
        <v>1</v>
      </c>
      <c r="CX108" s="555">
        <f t="shared" si="267"/>
        <v>1</v>
      </c>
      <c r="CY108" s="555">
        <f t="shared" si="268"/>
        <v>1</v>
      </c>
      <c r="CZ108" s="555">
        <f t="shared" si="269"/>
        <v>1</v>
      </c>
      <c r="DA108" s="555">
        <f t="shared" si="270"/>
        <v>1</v>
      </c>
      <c r="DB108" s="556">
        <f t="shared" si="271"/>
        <v>1</v>
      </c>
      <c r="DC108" s="556">
        <f t="shared" si="272"/>
        <v>1</v>
      </c>
      <c r="DD108" s="556">
        <f t="shared" si="273"/>
        <v>1</v>
      </c>
      <c r="DE108" s="555">
        <f t="shared" si="274"/>
        <v>1</v>
      </c>
      <c r="DF108" s="555">
        <f t="shared" si="275"/>
        <v>1</v>
      </c>
      <c r="DG108" s="555">
        <f t="shared" si="276"/>
        <v>1</v>
      </c>
      <c r="DH108" s="555">
        <f t="shared" si="277"/>
        <v>1</v>
      </c>
      <c r="DI108" s="555">
        <f t="shared" si="278"/>
        <v>1</v>
      </c>
      <c r="DJ108" s="554">
        <f t="shared" si="279"/>
        <v>1</v>
      </c>
      <c r="DK108" s="553">
        <f t="shared" si="280"/>
        <v>1</v>
      </c>
      <c r="DL108" s="658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7"/>
      <c r="DQ108" s="623"/>
      <c r="DR108" s="623"/>
      <c r="DS108" s="623"/>
      <c r="DT108" s="623"/>
      <c r="DU108" s="623"/>
      <c r="DV108" s="623"/>
      <c r="DW108" s="623"/>
      <c r="DX108" s="623"/>
      <c r="DY108" s="488"/>
    </row>
    <row r="109" spans="1:129" s="206" customFormat="1" ht="15.75" customHeight="1">
      <c r="A109" s="653" t="s">
        <v>188</v>
      </c>
      <c r="B109" s="615"/>
      <c r="C109" s="615"/>
      <c r="D109" s="615"/>
      <c r="E109" s="615"/>
      <c r="F109" s="615"/>
      <c r="G109" s="615"/>
      <c r="H109" s="615"/>
      <c r="I109" s="615"/>
      <c r="J109" s="615"/>
      <c r="K109" s="615"/>
      <c r="L109" s="615"/>
      <c r="M109" s="615"/>
      <c r="N109" s="615"/>
      <c r="O109" s="656"/>
      <c r="P109" s="656"/>
      <c r="Q109" s="615"/>
      <c r="R109" s="615"/>
      <c r="S109" s="657"/>
      <c r="T109" s="615"/>
      <c r="U109" s="615"/>
      <c r="V109" s="615"/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657"/>
      <c r="AL109" s="615">
        <v>2.5</v>
      </c>
      <c r="AM109" s="615"/>
      <c r="AN109" s="615"/>
      <c r="AO109" s="615"/>
      <c r="AP109" s="615"/>
      <c r="AQ109" s="615"/>
      <c r="AR109" s="615"/>
      <c r="AS109" s="615"/>
      <c r="AT109" s="615"/>
      <c r="AU109" s="615"/>
      <c r="AV109" s="615"/>
      <c r="AW109" s="615"/>
      <c r="AX109" s="615"/>
      <c r="AY109" s="615"/>
      <c r="AZ109" s="615"/>
      <c r="BA109" s="615"/>
      <c r="BB109" s="615"/>
      <c r="BC109" s="657"/>
      <c r="BD109" s="615">
        <v>0</v>
      </c>
      <c r="BE109" s="615"/>
      <c r="BF109" s="615"/>
      <c r="BG109" s="615"/>
      <c r="BH109" s="615"/>
      <c r="BI109" s="615"/>
      <c r="BJ109" s="615"/>
      <c r="BK109" s="615"/>
      <c r="BL109" s="615"/>
      <c r="BM109" s="615"/>
      <c r="BN109" s="615"/>
      <c r="BO109" s="615"/>
      <c r="BP109" s="615"/>
      <c r="BQ109" s="615"/>
      <c r="BR109" s="615"/>
      <c r="BS109" s="615"/>
      <c r="BT109" s="615"/>
      <c r="BU109" s="657"/>
      <c r="BV109" s="615"/>
      <c r="BW109" s="615"/>
      <c r="BX109" s="615"/>
      <c r="BY109" s="615"/>
      <c r="BZ109" s="602" t="str">
        <f t="shared" si="285"/>
        <v/>
      </c>
      <c r="CA109" s="602" t="str">
        <f t="shared" si="286"/>
        <v/>
      </c>
      <c r="CB109" s="602" t="str">
        <f t="shared" si="287"/>
        <v/>
      </c>
      <c r="CC109" s="602" t="str">
        <f t="shared" si="288"/>
        <v/>
      </c>
      <c r="CD109" s="1348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5"/>
        <v/>
      </c>
      <c r="CF109" s="1350" t="str">
        <f t="shared" si="305"/>
        <v/>
      </c>
      <c r="CG109" s="1350" t="str">
        <f t="shared" si="305"/>
        <v/>
      </c>
      <c r="CH109" s="1350" t="str">
        <f t="shared" si="305"/>
        <v/>
      </c>
      <c r="CI109" s="1350" t="str">
        <f t="shared" si="305"/>
        <v/>
      </c>
      <c r="CJ109" s="1350" t="str">
        <f t="shared" si="305"/>
        <v/>
      </c>
      <c r="CK109" s="1351" t="str">
        <f t="shared" si="305"/>
        <v/>
      </c>
      <c r="CL109" s="1351" t="str">
        <f t="shared" si="305"/>
        <v/>
      </c>
      <c r="CM109" s="1351" t="str">
        <f t="shared" si="305"/>
        <v/>
      </c>
      <c r="CN109" s="1350" t="str">
        <f t="shared" si="305"/>
        <v/>
      </c>
      <c r="CO109" s="1350" t="str">
        <f t="shared" si="305"/>
        <v/>
      </c>
      <c r="CP109" s="1350" t="str">
        <f t="shared" si="305"/>
        <v/>
      </c>
      <c r="CQ109" s="1350" t="str">
        <f t="shared" si="305"/>
        <v/>
      </c>
      <c r="CR109" s="1350" t="str">
        <f t="shared" si="305"/>
        <v/>
      </c>
      <c r="CS109" s="1349" t="str">
        <f t="shared" si="305"/>
        <v/>
      </c>
      <c r="CT109" s="1352" t="str">
        <f t="shared" si="263"/>
        <v/>
      </c>
      <c r="CU109" s="553" t="str">
        <f t="shared" si="264"/>
        <v/>
      </c>
      <c r="CV109" s="554" t="str">
        <f t="shared" si="265"/>
        <v/>
      </c>
      <c r="CW109" s="555" t="str">
        <f t="shared" si="266"/>
        <v/>
      </c>
      <c r="CX109" s="555" t="str">
        <f t="shared" si="267"/>
        <v/>
      </c>
      <c r="CY109" s="555" t="str">
        <f t="shared" si="268"/>
        <v/>
      </c>
      <c r="CZ109" s="555" t="str">
        <f t="shared" si="269"/>
        <v/>
      </c>
      <c r="DA109" s="555" t="str">
        <f t="shared" si="270"/>
        <v/>
      </c>
      <c r="DB109" s="556" t="str">
        <f t="shared" si="271"/>
        <v/>
      </c>
      <c r="DC109" s="556" t="str">
        <f t="shared" si="272"/>
        <v/>
      </c>
      <c r="DD109" s="556" t="str">
        <f t="shared" si="273"/>
        <v/>
      </c>
      <c r="DE109" s="555" t="str">
        <f t="shared" si="274"/>
        <v/>
      </c>
      <c r="DF109" s="555" t="str">
        <f t="shared" si="275"/>
        <v/>
      </c>
      <c r="DG109" s="555" t="str">
        <f t="shared" si="276"/>
        <v/>
      </c>
      <c r="DH109" s="555" t="str">
        <f t="shared" si="277"/>
        <v/>
      </c>
      <c r="DI109" s="555" t="str">
        <f t="shared" si="278"/>
        <v/>
      </c>
      <c r="DJ109" s="554" t="str">
        <f t="shared" si="279"/>
        <v/>
      </c>
      <c r="DK109" s="553" t="str">
        <f t="shared" si="280"/>
        <v/>
      </c>
      <c r="DL109" s="658">
        <f t="shared" si="281"/>
        <v>0</v>
      </c>
      <c r="DM109" s="106">
        <f t="shared" si="282"/>
        <v>0</v>
      </c>
      <c r="DN109" s="106">
        <f t="shared" si="283"/>
        <v>1</v>
      </c>
      <c r="DO109" s="106">
        <f t="shared" si="284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3" t="s">
        <v>211</v>
      </c>
      <c r="B110" s="625" t="str">
        <f t="shared" ref="B110:R110" si="307">IF(SUM(B96,B104)&gt;0,SUM(B97,B105)/SUM(B96,B104),"")</f>
        <v/>
      </c>
      <c r="C110" s="625" t="str">
        <f t="shared" si="307"/>
        <v/>
      </c>
      <c r="D110" s="625" t="str">
        <f t="shared" si="307"/>
        <v/>
      </c>
      <c r="E110" s="625" t="str">
        <f t="shared" si="307"/>
        <v/>
      </c>
      <c r="F110" s="625" t="str">
        <f t="shared" si="307"/>
        <v/>
      </c>
      <c r="G110" s="625" t="str">
        <f t="shared" si="307"/>
        <v/>
      </c>
      <c r="H110" s="625" t="str">
        <f t="shared" si="307"/>
        <v/>
      </c>
      <c r="I110" s="625" t="str">
        <f t="shared" si="307"/>
        <v/>
      </c>
      <c r="J110" s="625" t="str">
        <f t="shared" si="307"/>
        <v/>
      </c>
      <c r="K110" s="625" t="str">
        <f t="shared" si="307"/>
        <v/>
      </c>
      <c r="L110" s="625" t="str">
        <f t="shared" si="307"/>
        <v/>
      </c>
      <c r="M110" s="625" t="str">
        <f t="shared" si="307"/>
        <v/>
      </c>
      <c r="N110" s="625" t="str">
        <f t="shared" si="307"/>
        <v/>
      </c>
      <c r="O110" s="625" t="str">
        <f t="shared" si="307"/>
        <v/>
      </c>
      <c r="P110" s="625" t="str">
        <f t="shared" si="307"/>
        <v/>
      </c>
      <c r="Q110" s="625" t="str">
        <f t="shared" si="307"/>
        <v/>
      </c>
      <c r="R110" s="625" t="str">
        <f t="shared" si="307"/>
        <v/>
      </c>
      <c r="S110" s="657"/>
      <c r="T110" s="625" t="str">
        <f t="shared" ref="T110:AJ110" si="308">IF(SUM(T96,T104)&gt;0,SUM(T97,T105)/SUM(T96,T104),"")</f>
        <v/>
      </c>
      <c r="U110" s="625" t="str">
        <f t="shared" si="308"/>
        <v/>
      </c>
      <c r="V110" s="625" t="str">
        <f t="shared" si="308"/>
        <v/>
      </c>
      <c r="W110" s="625" t="str">
        <f t="shared" si="308"/>
        <v/>
      </c>
      <c r="X110" s="625" t="str">
        <f t="shared" si="308"/>
        <v/>
      </c>
      <c r="Y110" s="625" t="str">
        <f t="shared" si="308"/>
        <v/>
      </c>
      <c r="Z110" s="625" t="str">
        <f t="shared" si="308"/>
        <v/>
      </c>
      <c r="AA110" s="625" t="str">
        <f t="shared" si="308"/>
        <v/>
      </c>
      <c r="AB110" s="625" t="str">
        <f t="shared" si="308"/>
        <v/>
      </c>
      <c r="AC110" s="625" t="str">
        <f t="shared" si="308"/>
        <v/>
      </c>
      <c r="AD110" s="625" t="str">
        <f t="shared" si="308"/>
        <v/>
      </c>
      <c r="AE110" s="625" t="str">
        <f t="shared" si="308"/>
        <v/>
      </c>
      <c r="AF110" s="625" t="str">
        <f t="shared" si="308"/>
        <v/>
      </c>
      <c r="AG110" s="625" t="str">
        <f t="shared" si="308"/>
        <v/>
      </c>
      <c r="AH110" s="625" t="str">
        <f t="shared" si="308"/>
        <v/>
      </c>
      <c r="AI110" s="625" t="str">
        <f t="shared" si="308"/>
        <v/>
      </c>
      <c r="AJ110" s="625" t="str">
        <f t="shared" si="308"/>
        <v/>
      </c>
      <c r="AK110" s="657"/>
      <c r="AL110" s="625">
        <f t="shared" ref="AL110:BB110" si="309">IF(SUM(AL96,AL104)&gt;0,SUM(AL97,AL105)/SUM(AL96,AL104),"")</f>
        <v>1.5698587127158557E-3</v>
      </c>
      <c r="AM110" s="625" t="str">
        <f t="shared" si="309"/>
        <v/>
      </c>
      <c r="AN110" s="625" t="str">
        <f t="shared" si="309"/>
        <v/>
      </c>
      <c r="AO110" s="625" t="str">
        <f t="shared" si="309"/>
        <v/>
      </c>
      <c r="AP110" s="625" t="str">
        <f t="shared" si="309"/>
        <v/>
      </c>
      <c r="AQ110" s="625" t="str">
        <f t="shared" si="309"/>
        <v/>
      </c>
      <c r="AR110" s="625" t="str">
        <f t="shared" si="309"/>
        <v/>
      </c>
      <c r="AS110" s="625" t="str">
        <f t="shared" si="309"/>
        <v/>
      </c>
      <c r="AT110" s="625" t="str">
        <f>IF(SUM(AT96,AT104)&gt;0,SUM(AT97,AT105)/SUM(AT96,AT104),"")</f>
        <v/>
      </c>
      <c r="AU110" s="625" t="str">
        <f t="shared" si="309"/>
        <v/>
      </c>
      <c r="AV110" s="625" t="str">
        <f t="shared" si="309"/>
        <v/>
      </c>
      <c r="AW110" s="625" t="str">
        <f t="shared" si="309"/>
        <v/>
      </c>
      <c r="AX110" s="625" t="str">
        <f t="shared" si="309"/>
        <v/>
      </c>
      <c r="AY110" s="625" t="str">
        <f t="shared" si="309"/>
        <v/>
      </c>
      <c r="AZ110" s="625" t="str">
        <f t="shared" si="309"/>
        <v/>
      </c>
      <c r="BA110" s="625" t="str">
        <f t="shared" si="309"/>
        <v/>
      </c>
      <c r="BB110" s="625" t="str">
        <f t="shared" si="309"/>
        <v/>
      </c>
      <c r="BC110" s="657"/>
      <c r="BD110" s="625">
        <f>IF(SUM(BD96,BD104)&gt;0,SUM(BD97,BD105)/SUM(BD96,BD104),"")</f>
        <v>3.7037037037037038E-3</v>
      </c>
      <c r="BE110" s="625" t="str">
        <f>IF(SUM(BE96,BE104)&gt;0,SUM(BE97,BE105)/SUM(BE96,BE104),"")</f>
        <v/>
      </c>
      <c r="BF110" s="625" t="str">
        <f t="shared" ref="BF110:BT110" si="310">IF(SUM(BF96,BF104)&gt;0,SUM(BF97,BF105)/SUM(BF96,BF104),"")</f>
        <v/>
      </c>
      <c r="BG110" s="625" t="str">
        <f t="shared" si="310"/>
        <v/>
      </c>
      <c r="BH110" s="625" t="str">
        <f t="shared" si="310"/>
        <v/>
      </c>
      <c r="BI110" s="625" t="str">
        <f t="shared" si="310"/>
        <v/>
      </c>
      <c r="BJ110" s="625" t="str">
        <f t="shared" si="310"/>
        <v/>
      </c>
      <c r="BK110" s="625" t="str">
        <f t="shared" si="310"/>
        <v/>
      </c>
      <c r="BL110" s="625" t="str">
        <f t="shared" si="310"/>
        <v/>
      </c>
      <c r="BM110" s="625" t="str">
        <f t="shared" si="310"/>
        <v/>
      </c>
      <c r="BN110" s="625" t="str">
        <f t="shared" si="310"/>
        <v/>
      </c>
      <c r="BO110" s="625" t="str">
        <f t="shared" si="310"/>
        <v/>
      </c>
      <c r="BP110" s="625" t="str">
        <f t="shared" si="310"/>
        <v/>
      </c>
      <c r="BQ110" s="625" t="str">
        <f t="shared" si="310"/>
        <v/>
      </c>
      <c r="BR110" s="625" t="str">
        <f t="shared" si="310"/>
        <v/>
      </c>
      <c r="BS110" s="625" t="str">
        <f t="shared" si="310"/>
        <v/>
      </c>
      <c r="BT110" s="625" t="str">
        <f t="shared" si="310"/>
        <v/>
      </c>
      <c r="BU110" s="657"/>
      <c r="BV110" s="625" t="str">
        <f>IF(SUM(BV96,BV104)&gt;0,SUM(BV97,BV105)/SUM(BV96,BV104),"")</f>
        <v/>
      </c>
      <c r="BW110" s="625" t="str">
        <f>IF(SUM(BW96,BW104)&gt;0,SUM(BW97,BW105)/SUM(BW96,BW104),"")</f>
        <v/>
      </c>
      <c r="BX110" s="625" t="str">
        <f>IF(SUM(BX96,BX104)&gt;0,SUM(BX97,BX105)/SUM(BX96,BX104),"")</f>
        <v/>
      </c>
      <c r="BY110" s="625" t="str">
        <f>IF(SUM(BY96,BY104)&gt;0,SUM(BY97,BY105)/SUM(BY96,BY104),"")</f>
        <v/>
      </c>
      <c r="BZ110" s="602" t="str">
        <f t="shared" si="285"/>
        <v/>
      </c>
      <c r="CA110" s="627" t="str">
        <f t="shared" si="286"/>
        <v/>
      </c>
      <c r="CB110" s="627" t="str">
        <f t="shared" si="287"/>
        <v/>
      </c>
      <c r="CC110" s="627" t="str">
        <f t="shared" si="288"/>
        <v/>
      </c>
      <c r="CD110" s="1353" t="str">
        <f t="shared" si="306"/>
        <v/>
      </c>
      <c r="CE110" s="1354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1"/>
        <v/>
      </c>
      <c r="CG110" s="1355" t="str">
        <f t="shared" si="311"/>
        <v/>
      </c>
      <c r="CH110" s="1355" t="str">
        <f t="shared" si="311"/>
        <v/>
      </c>
      <c r="CI110" s="1355" t="str">
        <f t="shared" si="311"/>
        <v/>
      </c>
      <c r="CJ110" s="1355" t="str">
        <f t="shared" si="311"/>
        <v/>
      </c>
      <c r="CK110" s="1356" t="str">
        <f t="shared" si="311"/>
        <v/>
      </c>
      <c r="CL110" s="1356" t="str">
        <f t="shared" si="311"/>
        <v/>
      </c>
      <c r="CM110" s="1356" t="str">
        <f t="shared" si="311"/>
        <v/>
      </c>
      <c r="CN110" s="1355" t="str">
        <f t="shared" si="311"/>
        <v/>
      </c>
      <c r="CO110" s="1355" t="str">
        <f t="shared" si="311"/>
        <v/>
      </c>
      <c r="CP110" s="1355" t="str">
        <f t="shared" si="311"/>
        <v/>
      </c>
      <c r="CQ110" s="1355" t="str">
        <f t="shared" si="311"/>
        <v/>
      </c>
      <c r="CR110" s="1355" t="str">
        <f t="shared" si="311"/>
        <v/>
      </c>
      <c r="CS110" s="1354" t="str">
        <f t="shared" si="311"/>
        <v/>
      </c>
      <c r="CT110" s="1357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64"/>
        <v/>
      </c>
      <c r="CV110" s="542" t="str">
        <f t="shared" si="265"/>
        <v/>
      </c>
      <c r="CW110" s="543" t="str">
        <f t="shared" si="266"/>
        <v/>
      </c>
      <c r="CX110" s="543" t="str">
        <f t="shared" si="267"/>
        <v/>
      </c>
      <c r="CY110" s="543" t="str">
        <f t="shared" si="268"/>
        <v/>
      </c>
      <c r="CZ110" s="543" t="str">
        <f t="shared" si="269"/>
        <v/>
      </c>
      <c r="DA110" s="543" t="str">
        <f t="shared" si="270"/>
        <v/>
      </c>
      <c r="DB110" s="544" t="str">
        <f t="shared" si="271"/>
        <v/>
      </c>
      <c r="DC110" s="544" t="str">
        <f t="shared" si="272"/>
        <v/>
      </c>
      <c r="DD110" s="544" t="str">
        <f t="shared" si="273"/>
        <v/>
      </c>
      <c r="DE110" s="543" t="str">
        <f t="shared" si="274"/>
        <v/>
      </c>
      <c r="DF110" s="543" t="str">
        <f t="shared" si="275"/>
        <v/>
      </c>
      <c r="DG110" s="543" t="str">
        <f t="shared" si="276"/>
        <v/>
      </c>
      <c r="DH110" s="543" t="str">
        <f t="shared" si="277"/>
        <v/>
      </c>
      <c r="DI110" s="543" t="str">
        <f t="shared" si="278"/>
        <v/>
      </c>
      <c r="DJ110" s="542" t="str">
        <f t="shared" si="279"/>
        <v/>
      </c>
      <c r="DK110" s="541" t="str">
        <f t="shared" si="280"/>
        <v/>
      </c>
      <c r="DL110" s="658">
        <f t="shared" si="281"/>
        <v>0</v>
      </c>
      <c r="DM110" s="106">
        <f t="shared" si="282"/>
        <v>0</v>
      </c>
      <c r="DN110" s="106">
        <f t="shared" si="283"/>
        <v>1</v>
      </c>
      <c r="DO110" s="106">
        <f t="shared" si="284"/>
        <v>1</v>
      </c>
      <c r="DP110" s="487"/>
      <c r="DQ110" s="623"/>
      <c r="DR110" s="623"/>
      <c r="DS110" s="623"/>
      <c r="DT110" s="623"/>
      <c r="DU110" s="623"/>
      <c r="DV110" s="623"/>
      <c r="DW110" s="623"/>
      <c r="DX110" s="623"/>
      <c r="DY110" s="488"/>
    </row>
    <row r="111" spans="1:129" s="490" customFormat="1" ht="15.75" hidden="1" customHeight="1">
      <c r="A111" s="653" t="s">
        <v>197</v>
      </c>
      <c r="B111" s="630" t="str">
        <f t="shared" ref="B111:K111" si="313">IF(SUM(B96,B104)=0,"",SUM(B96,-B97*B100,-B101*B100,B104,-B105*B108,-B109*B108)*0.04)</f>
        <v/>
      </c>
      <c r="C111" s="630" t="str">
        <f t="shared" si="313"/>
        <v/>
      </c>
      <c r="D111" s="630" t="str">
        <f t="shared" si="313"/>
        <v/>
      </c>
      <c r="E111" s="630" t="str">
        <f t="shared" si="313"/>
        <v/>
      </c>
      <c r="F111" s="630" t="str">
        <f t="shared" si="313"/>
        <v/>
      </c>
      <c r="G111" s="630" t="str">
        <f t="shared" si="313"/>
        <v/>
      </c>
      <c r="H111" s="630" t="str">
        <f t="shared" si="313"/>
        <v/>
      </c>
      <c r="I111" s="630" t="str">
        <f t="shared" si="313"/>
        <v/>
      </c>
      <c r="J111" s="630" t="str">
        <f t="shared" si="313"/>
        <v/>
      </c>
      <c r="K111" s="630" t="str">
        <f t="shared" si="313"/>
        <v/>
      </c>
      <c r="L111" s="630"/>
      <c r="M111" s="630"/>
      <c r="N111" s="630"/>
      <c r="O111" s="630" t="str">
        <f>IF(SUM(O96,O104)=0,"",SUM(O96,-O97*O100,-O101*O100,O104,-O105*O108,-O109*O108)*0.04)</f>
        <v/>
      </c>
      <c r="P111" s="630" t="str">
        <f>IF(SUM(P96,P104)=0,"",SUM(P96,-P97*P100,-P101*P100,P104,-P105*P108,-P109*P108)*0.04)</f>
        <v/>
      </c>
      <c r="Q111" s="630" t="str">
        <f>IF(SUM(Q96,Q104)=0,"",SUM(Q96,-Q97*Q100,-Q101*Q100,Q104,-Q105*Q108,-Q109*Q108)*0.04)</f>
        <v/>
      </c>
      <c r="R111" s="630" t="str">
        <f>IF(SUM(R96,R104)=0,"",SUM(R96,-R97*R100,-R101*R100,R104,-R105*R108,-R109*R108)*0.04)</f>
        <v/>
      </c>
      <c r="S111" s="661"/>
      <c r="T111" s="630" t="str">
        <f t="shared" ref="T111:AJ111" si="314">IF(SUM(T96,T104)=0,"",SUM(T96,-T97*T100,-T101*T100,T104,-T105*T108,-T109*T108)*0.04)</f>
        <v/>
      </c>
      <c r="U111" s="630" t="str">
        <f t="shared" si="314"/>
        <v/>
      </c>
      <c r="V111" s="630" t="str">
        <f t="shared" si="314"/>
        <v/>
      </c>
      <c r="W111" s="630" t="str">
        <f t="shared" si="314"/>
        <v/>
      </c>
      <c r="X111" s="630" t="str">
        <f t="shared" si="314"/>
        <v/>
      </c>
      <c r="Y111" s="630" t="str">
        <f t="shared" si="314"/>
        <v/>
      </c>
      <c r="Z111" s="630" t="str">
        <f t="shared" si="314"/>
        <v/>
      </c>
      <c r="AA111" s="630" t="str">
        <f t="shared" si="314"/>
        <v/>
      </c>
      <c r="AB111" s="630" t="str">
        <f t="shared" si="314"/>
        <v/>
      </c>
      <c r="AC111" s="630" t="str">
        <f t="shared" si="314"/>
        <v/>
      </c>
      <c r="AD111" s="630" t="str">
        <f t="shared" si="314"/>
        <v/>
      </c>
      <c r="AE111" s="630" t="str">
        <f t="shared" si="314"/>
        <v/>
      </c>
      <c r="AF111" s="630" t="str">
        <f t="shared" si="314"/>
        <v/>
      </c>
      <c r="AG111" s="630" t="str">
        <f t="shared" si="314"/>
        <v/>
      </c>
      <c r="AH111" s="630" t="str">
        <f t="shared" si="314"/>
        <v/>
      </c>
      <c r="AI111" s="630" t="str">
        <f t="shared" si="314"/>
        <v/>
      </c>
      <c r="AJ111" s="630" t="str">
        <f t="shared" si="314"/>
        <v/>
      </c>
      <c r="AK111" s="661"/>
      <c r="AL111" s="630">
        <f t="shared" ref="AL111:AS111" si="315">IF(SUM(AL96,AL104)=0,"",SUM(AL96,-AL97*AL100,-AL101*AL100,AL104,-AL105*AL108,-AL109*AL108)*0.04)</f>
        <v>25.34</v>
      </c>
      <c r="AM111" s="630" t="str">
        <f t="shared" si="315"/>
        <v/>
      </c>
      <c r="AN111" s="630" t="str">
        <f t="shared" si="315"/>
        <v/>
      </c>
      <c r="AO111" s="630" t="str">
        <f t="shared" si="315"/>
        <v/>
      </c>
      <c r="AP111" s="630" t="str">
        <f t="shared" si="315"/>
        <v/>
      </c>
      <c r="AQ111" s="630" t="str">
        <f t="shared" si="315"/>
        <v/>
      </c>
      <c r="AR111" s="630" t="str">
        <f t="shared" si="315"/>
        <v/>
      </c>
      <c r="AS111" s="630" t="str">
        <f t="shared" si="315"/>
        <v/>
      </c>
      <c r="AT111" s="630" t="str">
        <f>IF(SUM(AT96,AT104)=0,"",SUM(AT96,-AT97*AT100,-AT101*AT100,AT104,-AT105*AT108,-AT109*AT108)*0.04)</f>
        <v/>
      </c>
      <c r="AU111" s="630"/>
      <c r="AV111" s="630"/>
      <c r="AW111" s="630" t="str">
        <f t="shared" ref="AW111:BB111" si="316">IF(SUM(AW96,AW104)=0,"",SUM(AW96,-AW97*AW100,-AW101*AW100,AW104,-AW105*AW108,-AW109*AW108)*0.04)</f>
        <v/>
      </c>
      <c r="AX111" s="630" t="str">
        <f t="shared" si="316"/>
        <v/>
      </c>
      <c r="AY111" s="630" t="str">
        <f t="shared" si="316"/>
        <v/>
      </c>
      <c r="AZ111" s="630" t="str">
        <f t="shared" si="316"/>
        <v/>
      </c>
      <c r="BA111" s="630" t="str">
        <f t="shared" si="316"/>
        <v/>
      </c>
      <c r="BB111" s="630" t="str">
        <f t="shared" si="316"/>
        <v/>
      </c>
      <c r="BC111" s="661"/>
      <c r="BD111" s="630">
        <f>IF(SUM(BD96,BD104)=0,"",SUM(BD96,-BD97*BD100,-BD101*BD100,BD104,-BD105*BD108,-BD109*BD108)*0.04)</f>
        <v>32.28</v>
      </c>
      <c r="BE111" s="630" t="str">
        <f>IF(SUM(BE96,BE104)=0,"",SUM(BE96,-BE97*BE100,-BE101*BE100,BE104,-BE105*BE108,-BE109*BE108)*0.04)</f>
        <v/>
      </c>
      <c r="BF111" s="630" t="str">
        <f t="shared" ref="BF111:BT111" si="317">IF(SUM(BF96,BF104)=0,"",SUM(BF96,-BF97*BF100,-BF101*BF100,BF104,-BF105*BF108,-BF109*BF108)*0.04)</f>
        <v/>
      </c>
      <c r="BG111" s="630" t="str">
        <f t="shared" si="317"/>
        <v/>
      </c>
      <c r="BH111" s="630" t="str">
        <f t="shared" si="317"/>
        <v/>
      </c>
      <c r="BI111" s="630" t="str">
        <f t="shared" si="317"/>
        <v/>
      </c>
      <c r="BJ111" s="630" t="str">
        <f t="shared" si="317"/>
        <v/>
      </c>
      <c r="BK111" s="630" t="str">
        <f t="shared" si="317"/>
        <v/>
      </c>
      <c r="BL111" s="630" t="str">
        <f t="shared" si="317"/>
        <v/>
      </c>
      <c r="BM111" s="630" t="str">
        <f t="shared" si="317"/>
        <v/>
      </c>
      <c r="BN111" s="630" t="str">
        <f t="shared" si="317"/>
        <v/>
      </c>
      <c r="BO111" s="630" t="str">
        <f t="shared" si="317"/>
        <v/>
      </c>
      <c r="BP111" s="630" t="str">
        <f t="shared" si="317"/>
        <v/>
      </c>
      <c r="BQ111" s="630" t="str">
        <f t="shared" si="317"/>
        <v/>
      </c>
      <c r="BR111" s="630" t="str">
        <f t="shared" si="317"/>
        <v/>
      </c>
      <c r="BS111" s="630" t="str">
        <f t="shared" si="317"/>
        <v/>
      </c>
      <c r="BT111" s="630" t="str">
        <f t="shared" si="317"/>
        <v/>
      </c>
      <c r="BU111" s="661"/>
      <c r="BV111" s="630" t="str">
        <f>IF(SUM(BV96,BV104)=0,"",SUM(BV96,-BV97*BV100,-BV101*BV100,BV104,-BV105*BV108,-BV109*BV108)*0.04)</f>
        <v/>
      </c>
      <c r="BW111" s="630" t="str">
        <f>IF(SUM(BW96,BW104)=0,"",SUM(BW96,-BW97*BW100,-BW101*BW100,BW104,-BW105*BW108,-BW109*BW108)*0.04)</f>
        <v/>
      </c>
      <c r="BX111" s="630" t="str">
        <f>IF(SUM(BX96,BX104)=0,"",SUM(BX96,-BX97*BX100,-BX101*BX100,BX104,-BX105*BX108,-BX109*BX108)*0.04)</f>
        <v/>
      </c>
      <c r="BY111" s="630" t="str">
        <f>IF(SUM(BY96,BY104)=0,"",SUM(BY96,-BY97*BY100,-BY101*BY100,BY104,-BY105*BY108,-BY109*BY108)*0.04)</f>
        <v/>
      </c>
      <c r="BZ111" s="602" t="str">
        <f t="shared" si="285"/>
        <v/>
      </c>
      <c r="CA111" s="602" t="str">
        <f t="shared" si="286"/>
        <v/>
      </c>
      <c r="CB111" s="602" t="str">
        <f t="shared" si="287"/>
        <v/>
      </c>
      <c r="CC111" s="602" t="str">
        <f t="shared" si="288"/>
        <v/>
      </c>
      <c r="CD111" s="1353" t="str">
        <f t="shared" si="306"/>
        <v/>
      </c>
      <c r="CE111" s="1354" t="str">
        <f t="shared" si="312"/>
        <v/>
      </c>
      <c r="CF111" s="1355" t="str">
        <f t="shared" si="312"/>
        <v/>
      </c>
      <c r="CG111" s="1355" t="str">
        <f t="shared" si="312"/>
        <v/>
      </c>
      <c r="CH111" s="1355" t="str">
        <f t="shared" si="312"/>
        <v/>
      </c>
      <c r="CI111" s="1355" t="str">
        <f t="shared" si="312"/>
        <v/>
      </c>
      <c r="CJ111" s="1355" t="str">
        <f t="shared" si="312"/>
        <v/>
      </c>
      <c r="CK111" s="1356" t="str">
        <f t="shared" si="312"/>
        <v/>
      </c>
      <c r="CL111" s="1356" t="str">
        <f t="shared" si="312"/>
        <v/>
      </c>
      <c r="CM111" s="1356" t="str">
        <f t="shared" si="312"/>
        <v/>
      </c>
      <c r="CN111" s="1355" t="str">
        <f t="shared" si="312"/>
        <v/>
      </c>
      <c r="CO111" s="1355" t="str">
        <f t="shared" si="312"/>
        <v/>
      </c>
      <c r="CP111" s="1355" t="str">
        <f t="shared" si="312"/>
        <v/>
      </c>
      <c r="CQ111" s="1355" t="str">
        <f t="shared" si="312"/>
        <v/>
      </c>
      <c r="CR111" s="1355" t="str">
        <f t="shared" si="312"/>
        <v/>
      </c>
      <c r="CS111" s="1354" t="str">
        <f t="shared" si="312"/>
        <v/>
      </c>
      <c r="CT111" s="1357" t="str">
        <f t="shared" si="312"/>
        <v/>
      </c>
      <c r="CU111" s="553" t="str">
        <f t="shared" si="264"/>
        <v/>
      </c>
      <c r="CV111" s="554" t="str">
        <f t="shared" si="265"/>
        <v/>
      </c>
      <c r="CW111" s="555" t="str">
        <f t="shared" si="266"/>
        <v/>
      </c>
      <c r="CX111" s="555" t="str">
        <f t="shared" si="267"/>
        <v/>
      </c>
      <c r="CY111" s="555" t="str">
        <f t="shared" si="268"/>
        <v/>
      </c>
      <c r="CZ111" s="555" t="str">
        <f t="shared" si="269"/>
        <v/>
      </c>
      <c r="DA111" s="555" t="str">
        <f t="shared" si="270"/>
        <v/>
      </c>
      <c r="DB111" s="556" t="str">
        <f t="shared" si="271"/>
        <v/>
      </c>
      <c r="DC111" s="556" t="str">
        <f t="shared" si="272"/>
        <v/>
      </c>
      <c r="DD111" s="556" t="str">
        <f t="shared" si="273"/>
        <v/>
      </c>
      <c r="DE111" s="555" t="str">
        <f t="shared" si="274"/>
        <v/>
      </c>
      <c r="DF111" s="555" t="str">
        <f t="shared" si="275"/>
        <v/>
      </c>
      <c r="DG111" s="555" t="str">
        <f t="shared" si="276"/>
        <v/>
      </c>
      <c r="DH111" s="555" t="str">
        <f t="shared" si="277"/>
        <v/>
      </c>
      <c r="DI111" s="555" t="str">
        <f t="shared" si="278"/>
        <v/>
      </c>
      <c r="DJ111" s="554" t="str">
        <f t="shared" si="279"/>
        <v/>
      </c>
      <c r="DK111" s="553" t="str">
        <f t="shared" si="280"/>
        <v/>
      </c>
      <c r="DL111" s="658">
        <f t="shared" si="281"/>
        <v>0</v>
      </c>
      <c r="DM111" s="106">
        <f t="shared" si="282"/>
        <v>0</v>
      </c>
      <c r="DN111" s="106">
        <f t="shared" si="283"/>
        <v>1</v>
      </c>
      <c r="DO111" s="106">
        <f t="shared" si="284"/>
        <v>1</v>
      </c>
      <c r="DP111" s="487"/>
      <c r="DQ111" s="623"/>
      <c r="DR111" s="623"/>
      <c r="DS111" s="623"/>
      <c r="DT111" s="623"/>
      <c r="DU111" s="623"/>
      <c r="DV111" s="623"/>
      <c r="DW111" s="623"/>
      <c r="DX111" s="623"/>
      <c r="DY111" s="488"/>
    </row>
    <row r="112" spans="1:129" s="490" customFormat="1" ht="15.75" hidden="1" customHeight="1">
      <c r="A112" s="662" t="s">
        <v>198</v>
      </c>
      <c r="B112" s="663"/>
      <c r="C112" s="663"/>
      <c r="D112" s="663"/>
      <c r="E112" s="663"/>
      <c r="F112" s="663"/>
      <c r="G112" s="663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4"/>
      <c r="T112" s="663"/>
      <c r="U112" s="663"/>
      <c r="V112" s="663"/>
      <c r="W112" s="663"/>
      <c r="X112" s="663"/>
      <c r="Y112" s="663"/>
      <c r="Z112" s="663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4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4"/>
      <c r="BD112" s="663"/>
      <c r="BE112" s="663"/>
      <c r="BF112" s="663"/>
      <c r="BG112" s="663"/>
      <c r="BH112" s="663"/>
      <c r="BI112" s="663"/>
      <c r="BJ112" s="663"/>
      <c r="BK112" s="663"/>
      <c r="BL112" s="663"/>
      <c r="BM112" s="663"/>
      <c r="BN112" s="663"/>
      <c r="BO112" s="663"/>
      <c r="BP112" s="663"/>
      <c r="BQ112" s="663"/>
      <c r="BR112" s="663"/>
      <c r="BS112" s="663"/>
      <c r="BT112" s="663"/>
      <c r="BU112" s="664"/>
      <c r="BV112" s="663"/>
      <c r="BW112" s="663"/>
      <c r="BX112" s="663"/>
      <c r="BY112" s="663"/>
      <c r="BZ112" s="602" t="str">
        <f t="shared" si="285"/>
        <v/>
      </c>
      <c r="CA112" s="602" t="str">
        <f t="shared" si="286"/>
        <v/>
      </c>
      <c r="CB112" s="602" t="str">
        <f t="shared" si="287"/>
        <v/>
      </c>
      <c r="CC112" s="602" t="str">
        <f t="shared" si="288"/>
        <v/>
      </c>
      <c r="CD112" s="1353" t="str">
        <f t="shared" si="306"/>
        <v/>
      </c>
      <c r="CE112" s="1354" t="str">
        <f t="shared" si="312"/>
        <v/>
      </c>
      <c r="CF112" s="1355" t="str">
        <f t="shared" si="312"/>
        <v/>
      </c>
      <c r="CG112" s="1355" t="str">
        <f t="shared" si="312"/>
        <v/>
      </c>
      <c r="CH112" s="1355" t="str">
        <f t="shared" si="312"/>
        <v/>
      </c>
      <c r="CI112" s="1355" t="str">
        <f t="shared" si="312"/>
        <v/>
      </c>
      <c r="CJ112" s="1355" t="str">
        <f t="shared" si="312"/>
        <v/>
      </c>
      <c r="CK112" s="1356" t="str">
        <f t="shared" si="312"/>
        <v/>
      </c>
      <c r="CL112" s="1356" t="str">
        <f t="shared" si="312"/>
        <v/>
      </c>
      <c r="CM112" s="1356" t="str">
        <f t="shared" si="312"/>
        <v/>
      </c>
      <c r="CN112" s="1355" t="str">
        <f t="shared" si="312"/>
        <v/>
      </c>
      <c r="CO112" s="1355" t="str">
        <f t="shared" si="312"/>
        <v/>
      </c>
      <c r="CP112" s="1355" t="str">
        <f t="shared" si="312"/>
        <v/>
      </c>
      <c r="CQ112" s="1355" t="str">
        <f t="shared" si="312"/>
        <v/>
      </c>
      <c r="CR112" s="1355" t="str">
        <f t="shared" si="312"/>
        <v/>
      </c>
      <c r="CS112" s="1354" t="str">
        <f t="shared" si="312"/>
        <v/>
      </c>
      <c r="CT112" s="1357" t="str">
        <f t="shared" si="312"/>
        <v/>
      </c>
      <c r="CU112" s="553" t="str">
        <f t="shared" si="264"/>
        <v/>
      </c>
      <c r="CV112" s="554" t="str">
        <f t="shared" si="265"/>
        <v/>
      </c>
      <c r="CW112" s="555" t="str">
        <f t="shared" si="266"/>
        <v/>
      </c>
      <c r="CX112" s="555" t="str">
        <f t="shared" si="267"/>
        <v/>
      </c>
      <c r="CY112" s="555" t="str">
        <f t="shared" si="268"/>
        <v/>
      </c>
      <c r="CZ112" s="555" t="str">
        <f t="shared" si="269"/>
        <v/>
      </c>
      <c r="DA112" s="555" t="str">
        <f t="shared" si="270"/>
        <v/>
      </c>
      <c r="DB112" s="556" t="str">
        <f t="shared" si="271"/>
        <v/>
      </c>
      <c r="DC112" s="556" t="str">
        <f t="shared" si="272"/>
        <v/>
      </c>
      <c r="DD112" s="556" t="str">
        <f t="shared" si="273"/>
        <v/>
      </c>
      <c r="DE112" s="555" t="str">
        <f t="shared" si="274"/>
        <v/>
      </c>
      <c r="DF112" s="555" t="str">
        <f t="shared" si="275"/>
        <v/>
      </c>
      <c r="DG112" s="555" t="str">
        <f t="shared" si="276"/>
        <v/>
      </c>
      <c r="DH112" s="555" t="str">
        <f t="shared" si="277"/>
        <v/>
      </c>
      <c r="DI112" s="555" t="str">
        <f t="shared" si="278"/>
        <v/>
      </c>
      <c r="DJ112" s="554" t="str">
        <f t="shared" si="279"/>
        <v/>
      </c>
      <c r="DK112" s="553" t="str">
        <f t="shared" si="280"/>
        <v/>
      </c>
      <c r="DL112" s="658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7"/>
      <c r="DQ112" s="623"/>
      <c r="DR112" s="623"/>
      <c r="DS112" s="623"/>
      <c r="DT112" s="623"/>
      <c r="DU112" s="623"/>
      <c r="DV112" s="623"/>
      <c r="DW112" s="623"/>
      <c r="DX112" s="623"/>
      <c r="DY112" s="488"/>
    </row>
    <row r="113" spans="1:129" s="490" customFormat="1" ht="15.75" hidden="1" customHeight="1">
      <c r="A113" s="653" t="s">
        <v>199</v>
      </c>
      <c r="B113" s="663"/>
      <c r="C113" s="663"/>
      <c r="D113" s="663"/>
      <c r="E113" s="663"/>
      <c r="F113" s="663"/>
      <c r="G113" s="663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4"/>
      <c r="T113" s="663"/>
      <c r="U113" s="663"/>
      <c r="V113" s="663"/>
      <c r="W113" s="663"/>
      <c r="X113" s="663"/>
      <c r="Y113" s="663"/>
      <c r="Z113" s="663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4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4"/>
      <c r="BD113" s="663"/>
      <c r="BE113" s="663"/>
      <c r="BF113" s="663"/>
      <c r="BG113" s="663"/>
      <c r="BH113" s="663"/>
      <c r="BI113" s="663"/>
      <c r="BJ113" s="663"/>
      <c r="BK113" s="663"/>
      <c r="BL113" s="663"/>
      <c r="BM113" s="663"/>
      <c r="BN113" s="663"/>
      <c r="BO113" s="663"/>
      <c r="BP113" s="663"/>
      <c r="BQ113" s="663"/>
      <c r="BR113" s="663"/>
      <c r="BS113" s="663"/>
      <c r="BT113" s="663"/>
      <c r="BU113" s="664"/>
      <c r="BV113" s="663"/>
      <c r="BW113" s="663"/>
      <c r="BX113" s="663"/>
      <c r="BY113" s="663"/>
      <c r="BZ113" s="602" t="str">
        <f t="shared" si="285"/>
        <v/>
      </c>
      <c r="CA113" s="602" t="str">
        <f t="shared" si="286"/>
        <v/>
      </c>
      <c r="CB113" s="602" t="str">
        <f t="shared" si="287"/>
        <v/>
      </c>
      <c r="CC113" s="602" t="str">
        <f t="shared" si="288"/>
        <v/>
      </c>
      <c r="CD113" s="1353" t="str">
        <f t="shared" si="306"/>
        <v/>
      </c>
      <c r="CE113" s="1354" t="str">
        <f t="shared" si="312"/>
        <v/>
      </c>
      <c r="CF113" s="1355" t="str">
        <f t="shared" si="312"/>
        <v/>
      </c>
      <c r="CG113" s="1355" t="str">
        <f t="shared" si="312"/>
        <v/>
      </c>
      <c r="CH113" s="1355" t="str">
        <f t="shared" si="312"/>
        <v/>
      </c>
      <c r="CI113" s="1355" t="str">
        <f t="shared" si="312"/>
        <v/>
      </c>
      <c r="CJ113" s="1355" t="str">
        <f t="shared" si="312"/>
        <v/>
      </c>
      <c r="CK113" s="1356" t="str">
        <f t="shared" si="312"/>
        <v/>
      </c>
      <c r="CL113" s="1356" t="str">
        <f t="shared" si="312"/>
        <v/>
      </c>
      <c r="CM113" s="1356" t="str">
        <f t="shared" si="312"/>
        <v/>
      </c>
      <c r="CN113" s="1355" t="str">
        <f t="shared" si="312"/>
        <v/>
      </c>
      <c r="CO113" s="1355" t="str">
        <f t="shared" si="312"/>
        <v/>
      </c>
      <c r="CP113" s="1355" t="str">
        <f t="shared" si="312"/>
        <v/>
      </c>
      <c r="CQ113" s="1355" t="str">
        <f t="shared" si="312"/>
        <v/>
      </c>
      <c r="CR113" s="1355" t="str">
        <f t="shared" si="312"/>
        <v/>
      </c>
      <c r="CS113" s="1354" t="str">
        <f t="shared" si="312"/>
        <v/>
      </c>
      <c r="CT113" s="1357" t="str">
        <f t="shared" si="312"/>
        <v/>
      </c>
      <c r="CU113" s="553" t="str">
        <f t="shared" si="264"/>
        <v/>
      </c>
      <c r="CV113" s="554" t="str">
        <f t="shared" si="265"/>
        <v/>
      </c>
      <c r="CW113" s="555" t="str">
        <f t="shared" si="266"/>
        <v/>
      </c>
      <c r="CX113" s="555" t="str">
        <f t="shared" si="267"/>
        <v/>
      </c>
      <c r="CY113" s="555" t="str">
        <f t="shared" si="268"/>
        <v/>
      </c>
      <c r="CZ113" s="555" t="str">
        <f t="shared" si="269"/>
        <v/>
      </c>
      <c r="DA113" s="555" t="str">
        <f t="shared" si="270"/>
        <v/>
      </c>
      <c r="DB113" s="556" t="str">
        <f t="shared" si="271"/>
        <v/>
      </c>
      <c r="DC113" s="556" t="str">
        <f t="shared" si="272"/>
        <v/>
      </c>
      <c r="DD113" s="556" t="str">
        <f t="shared" si="273"/>
        <v/>
      </c>
      <c r="DE113" s="555" t="str">
        <f t="shared" si="274"/>
        <v/>
      </c>
      <c r="DF113" s="555" t="str">
        <f t="shared" si="275"/>
        <v/>
      </c>
      <c r="DG113" s="555" t="str">
        <f t="shared" si="276"/>
        <v/>
      </c>
      <c r="DH113" s="555" t="str">
        <f t="shared" si="277"/>
        <v/>
      </c>
      <c r="DI113" s="555" t="str">
        <f t="shared" si="278"/>
        <v/>
      </c>
      <c r="DJ113" s="554" t="str">
        <f t="shared" si="279"/>
        <v/>
      </c>
      <c r="DK113" s="553" t="str">
        <f t="shared" si="280"/>
        <v/>
      </c>
      <c r="DL113" s="658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7"/>
      <c r="DQ113" s="623"/>
      <c r="DR113" s="623"/>
      <c r="DS113" s="623"/>
      <c r="DT113" s="623"/>
      <c r="DU113" s="623"/>
      <c r="DV113" s="623"/>
      <c r="DW113" s="623"/>
      <c r="DX113" s="623"/>
      <c r="DY113" s="488"/>
    </row>
    <row r="114" spans="1:129" s="490" customFormat="1" ht="15.75" hidden="1" customHeight="1">
      <c r="A114" s="645" t="s">
        <v>201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666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6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6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666"/>
      <c r="BV114" s="665"/>
      <c r="BW114" s="665"/>
      <c r="BX114" s="665"/>
      <c r="BY114" s="665"/>
      <c r="BZ114" s="602" t="str">
        <f t="shared" si="285"/>
        <v/>
      </c>
      <c r="CA114" s="602" t="str">
        <f t="shared" si="286"/>
        <v/>
      </c>
      <c r="CB114" s="602" t="str">
        <f t="shared" si="287"/>
        <v/>
      </c>
      <c r="CC114" s="602" t="str">
        <f t="shared" si="288"/>
        <v/>
      </c>
      <c r="CD114" s="1353" t="str">
        <f t="shared" si="306"/>
        <v/>
      </c>
      <c r="CE114" s="1354" t="str">
        <f t="shared" si="312"/>
        <v/>
      </c>
      <c r="CF114" s="1355" t="str">
        <f t="shared" si="312"/>
        <v/>
      </c>
      <c r="CG114" s="1355" t="str">
        <f t="shared" si="312"/>
        <v/>
      </c>
      <c r="CH114" s="1355" t="str">
        <f t="shared" si="312"/>
        <v/>
      </c>
      <c r="CI114" s="1355" t="str">
        <f t="shared" si="312"/>
        <v/>
      </c>
      <c r="CJ114" s="1355" t="str">
        <f t="shared" si="312"/>
        <v/>
      </c>
      <c r="CK114" s="1356" t="str">
        <f t="shared" si="312"/>
        <v/>
      </c>
      <c r="CL114" s="1356" t="str">
        <f t="shared" si="312"/>
        <v/>
      </c>
      <c r="CM114" s="1356" t="str">
        <f t="shared" si="312"/>
        <v/>
      </c>
      <c r="CN114" s="1355" t="str">
        <f t="shared" si="312"/>
        <v/>
      </c>
      <c r="CO114" s="1355" t="str">
        <f t="shared" si="312"/>
        <v/>
      </c>
      <c r="CP114" s="1355" t="str">
        <f t="shared" si="312"/>
        <v/>
      </c>
      <c r="CQ114" s="1355" t="str">
        <f t="shared" si="312"/>
        <v/>
      </c>
      <c r="CR114" s="1355" t="str">
        <f t="shared" si="312"/>
        <v/>
      </c>
      <c r="CS114" s="1354" t="str">
        <f t="shared" si="312"/>
        <v/>
      </c>
      <c r="CT114" s="1357" t="str">
        <f t="shared" si="312"/>
        <v/>
      </c>
      <c r="CU114" s="553" t="str">
        <f t="shared" si="264"/>
        <v/>
      </c>
      <c r="CV114" s="554" t="str">
        <f t="shared" si="265"/>
        <v/>
      </c>
      <c r="CW114" s="555" t="str">
        <f t="shared" si="266"/>
        <v/>
      </c>
      <c r="CX114" s="555" t="str">
        <f t="shared" si="267"/>
        <v/>
      </c>
      <c r="CY114" s="555" t="str">
        <f t="shared" si="268"/>
        <v/>
      </c>
      <c r="CZ114" s="555" t="str">
        <f t="shared" si="269"/>
        <v/>
      </c>
      <c r="DA114" s="555" t="str">
        <f t="shared" si="270"/>
        <v/>
      </c>
      <c r="DB114" s="556" t="str">
        <f t="shared" si="271"/>
        <v/>
      </c>
      <c r="DC114" s="556" t="str">
        <f t="shared" si="272"/>
        <v/>
      </c>
      <c r="DD114" s="556" t="str">
        <f t="shared" si="273"/>
        <v/>
      </c>
      <c r="DE114" s="555" t="str">
        <f t="shared" si="274"/>
        <v/>
      </c>
      <c r="DF114" s="555" t="str">
        <f t="shared" si="275"/>
        <v/>
      </c>
      <c r="DG114" s="555" t="str">
        <f t="shared" si="276"/>
        <v/>
      </c>
      <c r="DH114" s="555" t="str">
        <f t="shared" si="277"/>
        <v/>
      </c>
      <c r="DI114" s="555" t="str">
        <f t="shared" si="278"/>
        <v/>
      </c>
      <c r="DJ114" s="554" t="str">
        <f t="shared" si="279"/>
        <v/>
      </c>
      <c r="DK114" s="553" t="str">
        <f t="shared" si="280"/>
        <v/>
      </c>
      <c r="DL114" s="658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7"/>
      <c r="DQ114" s="623"/>
      <c r="DR114" s="623"/>
      <c r="DS114" s="623"/>
      <c r="DT114" s="623"/>
      <c r="DU114" s="623"/>
      <c r="DV114" s="623"/>
      <c r="DW114" s="623"/>
      <c r="DX114" s="650"/>
      <c r="DY114" s="488"/>
    </row>
    <row r="115" spans="1:129" s="636" customFormat="1" ht="15.75" hidden="1" customHeight="1">
      <c r="A115" s="662" t="s">
        <v>203</v>
      </c>
      <c r="B115" s="634" t="str">
        <f t="shared" ref="B115:K115" si="318">IF(B113="","",B113*B114)</f>
        <v/>
      </c>
      <c r="C115" s="634" t="str">
        <f t="shared" si="318"/>
        <v/>
      </c>
      <c r="D115" s="634" t="str">
        <f t="shared" si="318"/>
        <v/>
      </c>
      <c r="E115" s="634" t="str">
        <f t="shared" si="318"/>
        <v/>
      </c>
      <c r="F115" s="634" t="str">
        <f t="shared" si="318"/>
        <v/>
      </c>
      <c r="G115" s="634" t="str">
        <f t="shared" si="318"/>
        <v/>
      </c>
      <c r="H115" s="634" t="str">
        <f t="shared" si="318"/>
        <v/>
      </c>
      <c r="I115" s="634" t="str">
        <f t="shared" si="318"/>
        <v/>
      </c>
      <c r="J115" s="634" t="str">
        <f t="shared" si="318"/>
        <v/>
      </c>
      <c r="K115" s="634" t="str">
        <f t="shared" si="318"/>
        <v/>
      </c>
      <c r="L115" s="634"/>
      <c r="M115" s="634"/>
      <c r="N115" s="634"/>
      <c r="O115" s="634" t="str">
        <f>IF(O113="","",O113*O114)</f>
        <v/>
      </c>
      <c r="P115" s="634" t="str">
        <f>IF(P113="","",P113*P114)</f>
        <v/>
      </c>
      <c r="Q115" s="634" t="str">
        <f>IF(Q113="","",Q113*Q114)</f>
        <v/>
      </c>
      <c r="R115" s="634" t="str">
        <f>IF(R113="","",R113*R114)</f>
        <v/>
      </c>
      <c r="S115" s="667"/>
      <c r="T115" s="634" t="str">
        <f t="shared" ref="T115:AJ115" si="319">IF(T113="","",T113*T114)</f>
        <v/>
      </c>
      <c r="U115" s="634" t="str">
        <f t="shared" si="319"/>
        <v/>
      </c>
      <c r="V115" s="634" t="str">
        <f t="shared" si="319"/>
        <v/>
      </c>
      <c r="W115" s="634" t="str">
        <f t="shared" si="319"/>
        <v/>
      </c>
      <c r="X115" s="634" t="str">
        <f t="shared" si="319"/>
        <v/>
      </c>
      <c r="Y115" s="634" t="str">
        <f t="shared" si="319"/>
        <v/>
      </c>
      <c r="Z115" s="634" t="str">
        <f t="shared" si="319"/>
        <v/>
      </c>
      <c r="AA115" s="634" t="str">
        <f t="shared" si="319"/>
        <v/>
      </c>
      <c r="AB115" s="634" t="str">
        <f t="shared" si="319"/>
        <v/>
      </c>
      <c r="AC115" s="634" t="str">
        <f t="shared" si="319"/>
        <v/>
      </c>
      <c r="AD115" s="634" t="str">
        <f t="shared" si="319"/>
        <v/>
      </c>
      <c r="AE115" s="634" t="str">
        <f t="shared" si="319"/>
        <v/>
      </c>
      <c r="AF115" s="634" t="str">
        <f t="shared" si="319"/>
        <v/>
      </c>
      <c r="AG115" s="634" t="str">
        <f t="shared" si="319"/>
        <v/>
      </c>
      <c r="AH115" s="634" t="str">
        <f t="shared" si="319"/>
        <v/>
      </c>
      <c r="AI115" s="634" t="str">
        <f t="shared" si="319"/>
        <v/>
      </c>
      <c r="AJ115" s="634" t="str">
        <f t="shared" si="319"/>
        <v/>
      </c>
      <c r="AK115" s="667"/>
      <c r="AL115" s="634" t="str">
        <f t="shared" ref="AL115:AT115" si="320">IF(AL113="","",AL113*AL114)</f>
        <v/>
      </c>
      <c r="AM115" s="634" t="str">
        <f t="shared" si="320"/>
        <v/>
      </c>
      <c r="AN115" s="634" t="str">
        <f t="shared" si="320"/>
        <v/>
      </c>
      <c r="AO115" s="634" t="str">
        <f t="shared" si="320"/>
        <v/>
      </c>
      <c r="AP115" s="634" t="str">
        <f t="shared" si="320"/>
        <v/>
      </c>
      <c r="AQ115" s="634" t="str">
        <f t="shared" si="320"/>
        <v/>
      </c>
      <c r="AR115" s="634" t="str">
        <f t="shared" si="320"/>
        <v/>
      </c>
      <c r="AS115" s="634" t="str">
        <f t="shared" si="320"/>
        <v/>
      </c>
      <c r="AT115" s="634" t="str">
        <f t="shared" si="320"/>
        <v/>
      </c>
      <c r="AU115" s="634"/>
      <c r="AV115" s="634"/>
      <c r="AW115" s="634" t="str">
        <f t="shared" ref="AW115:BB115" si="321">IF(AW113="","",AW113*AW114)</f>
        <v/>
      </c>
      <c r="AX115" s="634" t="str">
        <f t="shared" si="321"/>
        <v/>
      </c>
      <c r="AY115" s="634" t="str">
        <f t="shared" si="321"/>
        <v/>
      </c>
      <c r="AZ115" s="634" t="str">
        <f t="shared" si="321"/>
        <v/>
      </c>
      <c r="BA115" s="634" t="str">
        <f t="shared" si="321"/>
        <v/>
      </c>
      <c r="BB115" s="634" t="str">
        <f t="shared" si="321"/>
        <v/>
      </c>
      <c r="BC115" s="667"/>
      <c r="BD115" s="634" t="str">
        <f>IF(BD113="","",BD113*BD114)</f>
        <v/>
      </c>
      <c r="BE115" s="634" t="str">
        <f>IF(BE113="","",BE113*BE114)</f>
        <v/>
      </c>
      <c r="BF115" s="634" t="str">
        <f t="shared" ref="BF115:BT115" si="322">IF(BF113="","",BF113*BF114)</f>
        <v/>
      </c>
      <c r="BG115" s="634" t="str">
        <f t="shared" si="322"/>
        <v/>
      </c>
      <c r="BH115" s="634" t="str">
        <f t="shared" si="322"/>
        <v/>
      </c>
      <c r="BI115" s="634" t="str">
        <f t="shared" si="322"/>
        <v/>
      </c>
      <c r="BJ115" s="634" t="str">
        <f t="shared" si="322"/>
        <v/>
      </c>
      <c r="BK115" s="634" t="str">
        <f t="shared" si="322"/>
        <v/>
      </c>
      <c r="BL115" s="634" t="str">
        <f t="shared" si="322"/>
        <v/>
      </c>
      <c r="BM115" s="634" t="str">
        <f t="shared" si="322"/>
        <v/>
      </c>
      <c r="BN115" s="634" t="str">
        <f t="shared" si="322"/>
        <v/>
      </c>
      <c r="BO115" s="634" t="str">
        <f t="shared" si="322"/>
        <v/>
      </c>
      <c r="BP115" s="634" t="str">
        <f t="shared" si="322"/>
        <v/>
      </c>
      <c r="BQ115" s="634" t="str">
        <f t="shared" si="322"/>
        <v/>
      </c>
      <c r="BR115" s="634" t="str">
        <f t="shared" si="322"/>
        <v/>
      </c>
      <c r="BS115" s="634" t="str">
        <f t="shared" si="322"/>
        <v/>
      </c>
      <c r="BT115" s="634" t="str">
        <f t="shared" si="322"/>
        <v/>
      </c>
      <c r="BU115" s="667"/>
      <c r="BV115" s="634" t="str">
        <f>IF(BV113="","",BV113*BV114)</f>
        <v/>
      </c>
      <c r="BW115" s="634" t="str">
        <f>IF(BW113="","",BW113*BW114)</f>
        <v/>
      </c>
      <c r="BX115" s="634" t="str">
        <f>IF(BX113="","",BX113*BX114)</f>
        <v/>
      </c>
      <c r="BY115" s="634" t="str">
        <f>IF(BY113="","",BY113*BY114)</f>
        <v/>
      </c>
      <c r="BZ115" s="602" t="str">
        <f t="shared" si="285"/>
        <v/>
      </c>
      <c r="CA115" s="602" t="str">
        <f t="shared" si="286"/>
        <v/>
      </c>
      <c r="CB115" s="602" t="str">
        <f t="shared" si="287"/>
        <v/>
      </c>
      <c r="CC115" s="602" t="str">
        <f t="shared" si="288"/>
        <v/>
      </c>
      <c r="CD115" s="1353" t="str">
        <f t="shared" si="306"/>
        <v/>
      </c>
      <c r="CE115" s="1354" t="str">
        <f t="shared" si="312"/>
        <v/>
      </c>
      <c r="CF115" s="1355" t="str">
        <f t="shared" si="312"/>
        <v/>
      </c>
      <c r="CG115" s="1355" t="str">
        <f t="shared" si="312"/>
        <v/>
      </c>
      <c r="CH115" s="1355" t="str">
        <f t="shared" si="312"/>
        <v/>
      </c>
      <c r="CI115" s="1355" t="str">
        <f t="shared" si="312"/>
        <v/>
      </c>
      <c r="CJ115" s="1355" t="str">
        <f t="shared" si="312"/>
        <v/>
      </c>
      <c r="CK115" s="1356" t="str">
        <f t="shared" si="312"/>
        <v/>
      </c>
      <c r="CL115" s="1356" t="str">
        <f t="shared" si="312"/>
        <v/>
      </c>
      <c r="CM115" s="1356" t="str">
        <f t="shared" si="312"/>
        <v/>
      </c>
      <c r="CN115" s="1355" t="str">
        <f t="shared" si="312"/>
        <v/>
      </c>
      <c r="CO115" s="1355" t="str">
        <f t="shared" si="312"/>
        <v/>
      </c>
      <c r="CP115" s="1355" t="str">
        <f t="shared" si="312"/>
        <v/>
      </c>
      <c r="CQ115" s="1355" t="str">
        <f t="shared" si="312"/>
        <v/>
      </c>
      <c r="CR115" s="1355" t="str">
        <f t="shared" si="312"/>
        <v/>
      </c>
      <c r="CS115" s="1354" t="str">
        <f t="shared" si="312"/>
        <v/>
      </c>
      <c r="CT115" s="1357" t="str">
        <f t="shared" si="312"/>
        <v/>
      </c>
      <c r="CU115" s="553" t="str">
        <f t="shared" si="264"/>
        <v/>
      </c>
      <c r="CV115" s="554" t="str">
        <f t="shared" si="265"/>
        <v/>
      </c>
      <c r="CW115" s="555" t="str">
        <f t="shared" si="266"/>
        <v/>
      </c>
      <c r="CX115" s="555" t="str">
        <f t="shared" si="267"/>
        <v/>
      </c>
      <c r="CY115" s="555" t="str">
        <f t="shared" si="268"/>
        <v/>
      </c>
      <c r="CZ115" s="555" t="str">
        <f t="shared" si="269"/>
        <v/>
      </c>
      <c r="DA115" s="555" t="str">
        <f t="shared" si="270"/>
        <v/>
      </c>
      <c r="DB115" s="556" t="str">
        <f t="shared" si="271"/>
        <v/>
      </c>
      <c r="DC115" s="556" t="str">
        <f t="shared" si="272"/>
        <v/>
      </c>
      <c r="DD115" s="556" t="str">
        <f t="shared" si="273"/>
        <v/>
      </c>
      <c r="DE115" s="555" t="str">
        <f t="shared" si="274"/>
        <v/>
      </c>
      <c r="DF115" s="555" t="str">
        <f t="shared" si="275"/>
        <v/>
      </c>
      <c r="DG115" s="555" t="str">
        <f t="shared" si="276"/>
        <v/>
      </c>
      <c r="DH115" s="555" t="str">
        <f t="shared" si="277"/>
        <v/>
      </c>
      <c r="DI115" s="555" t="str">
        <f t="shared" si="278"/>
        <v/>
      </c>
      <c r="DJ115" s="554" t="str">
        <f t="shared" si="279"/>
        <v/>
      </c>
      <c r="DK115" s="553" t="str">
        <f t="shared" si="280"/>
        <v/>
      </c>
      <c r="DL115" s="658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8"/>
      <c r="DQ115" s="651"/>
      <c r="DR115" s="651"/>
      <c r="DS115" s="651"/>
      <c r="DT115" s="651"/>
      <c r="DU115" s="651"/>
      <c r="DV115" s="651"/>
      <c r="DW115" s="651"/>
      <c r="DX115" s="651"/>
      <c r="DY115" s="669"/>
    </row>
    <row r="116" spans="1:129" s="490" customFormat="1" ht="15.75" customHeight="1">
      <c r="A116" s="662" t="str">
        <f>"milk+ghee/butter " &amp; $H$1 &amp; " (%) - 1st season"</f>
        <v>milk+ghee/butter kcal (%) - 1st season</v>
      </c>
      <c r="B116" s="637" t="str">
        <f t="shared" ref="B116:R116" si="323">IF(B111="","",(SUM(B96)*640*$K$1-SUM(B97,B101)*(640*$K$1-300*$K$1*(B100=0))-SUM(B112,B113)*8280*$K$1)/$G$1/365/B$46)</f>
        <v/>
      </c>
      <c r="C116" s="637" t="str">
        <f t="shared" si="323"/>
        <v/>
      </c>
      <c r="D116" s="637" t="str">
        <f t="shared" si="323"/>
        <v/>
      </c>
      <c r="E116" s="637" t="str">
        <f t="shared" si="323"/>
        <v/>
      </c>
      <c r="F116" s="637" t="str">
        <f t="shared" si="323"/>
        <v/>
      </c>
      <c r="G116" s="637" t="str">
        <f t="shared" si="323"/>
        <v/>
      </c>
      <c r="H116" s="637" t="str">
        <f t="shared" si="323"/>
        <v/>
      </c>
      <c r="I116" s="637" t="str">
        <f t="shared" si="323"/>
        <v/>
      </c>
      <c r="J116" s="637" t="str">
        <f t="shared" si="323"/>
        <v/>
      </c>
      <c r="K116" s="637" t="str">
        <f t="shared" si="323"/>
        <v/>
      </c>
      <c r="L116" s="637" t="str">
        <f t="shared" si="323"/>
        <v/>
      </c>
      <c r="M116" s="637" t="str">
        <f t="shared" si="323"/>
        <v/>
      </c>
      <c r="N116" s="637" t="str">
        <f t="shared" si="323"/>
        <v/>
      </c>
      <c r="O116" s="637" t="str">
        <f t="shared" si="323"/>
        <v/>
      </c>
      <c r="P116" s="637" t="str">
        <f t="shared" si="323"/>
        <v/>
      </c>
      <c r="Q116" s="637" t="str">
        <f t="shared" si="323"/>
        <v/>
      </c>
      <c r="R116" s="637" t="str">
        <f t="shared" si="323"/>
        <v/>
      </c>
      <c r="S116" s="657"/>
      <c r="T116" s="637" t="str">
        <f t="shared" ref="T116:AJ117" si="324">IF(T111="","",(SUM(T96)*640*$K$1-SUM(T97,T101)*(640*$K$1-300*$K$1*(T100=0))-SUM(T112,T113)*8280*$K$1)/$G$1/365/T$46)</f>
        <v/>
      </c>
      <c r="U116" s="637" t="str">
        <f t="shared" si="324"/>
        <v/>
      </c>
      <c r="V116" s="637" t="str">
        <f t="shared" si="324"/>
        <v/>
      </c>
      <c r="W116" s="637" t="str">
        <f t="shared" si="324"/>
        <v/>
      </c>
      <c r="X116" s="637" t="str">
        <f t="shared" si="324"/>
        <v/>
      </c>
      <c r="Y116" s="637" t="str">
        <f t="shared" si="324"/>
        <v/>
      </c>
      <c r="Z116" s="637" t="str">
        <f t="shared" si="324"/>
        <v/>
      </c>
      <c r="AA116" s="637" t="str">
        <f t="shared" si="324"/>
        <v/>
      </c>
      <c r="AB116" s="637" t="str">
        <f t="shared" si="324"/>
        <v/>
      </c>
      <c r="AC116" s="637" t="str">
        <f t="shared" si="324"/>
        <v/>
      </c>
      <c r="AD116" s="637" t="str">
        <f t="shared" si="324"/>
        <v/>
      </c>
      <c r="AE116" s="637" t="str">
        <f t="shared" si="324"/>
        <v/>
      </c>
      <c r="AF116" s="637" t="str">
        <f t="shared" si="324"/>
        <v/>
      </c>
      <c r="AG116" s="637" t="str">
        <f t="shared" si="324"/>
        <v/>
      </c>
      <c r="AH116" s="637" t="str">
        <f t="shared" si="324"/>
        <v/>
      </c>
      <c r="AI116" s="637" t="str">
        <f t="shared" si="324"/>
        <v/>
      </c>
      <c r="AJ116" s="637" t="str">
        <f t="shared" si="324"/>
        <v/>
      </c>
      <c r="AK116" s="657"/>
      <c r="AL116" s="637">
        <f t="shared" ref="AL116:BB116" si="325">IF(AL111="","",(SUM(AL96)*640*$K$1-SUM(AL97,AL101)*(640*$K$1-300*$K$1*(AL100=0))-SUM(AL112,AL113)*8280*$K$1)/$G$1/365/AL$46)</f>
        <v>3.7907371167645136E-2</v>
      </c>
      <c r="AM116" s="637" t="str">
        <f t="shared" si="325"/>
        <v/>
      </c>
      <c r="AN116" s="637" t="str">
        <f t="shared" si="325"/>
        <v/>
      </c>
      <c r="AO116" s="637" t="str">
        <f t="shared" si="325"/>
        <v/>
      </c>
      <c r="AP116" s="637" t="str">
        <f t="shared" si="325"/>
        <v/>
      </c>
      <c r="AQ116" s="637" t="str">
        <f t="shared" si="325"/>
        <v/>
      </c>
      <c r="AR116" s="637" t="str">
        <f t="shared" si="325"/>
        <v/>
      </c>
      <c r="AS116" s="637" t="str">
        <f t="shared" si="325"/>
        <v/>
      </c>
      <c r="AT116" s="637" t="str">
        <f>IF(AT111="","",(SUM(AT96)*640*$K$1-SUM(AT97,AT101)*(640*$K$1-300*$K$1*(AT100=0))-SUM(AT112,AT113)*8280*$K$1)/$G$1/365/AT$46)</f>
        <v/>
      </c>
      <c r="AU116" s="637" t="str">
        <f t="shared" si="325"/>
        <v/>
      </c>
      <c r="AV116" s="637" t="str">
        <f t="shared" si="325"/>
        <v/>
      </c>
      <c r="AW116" s="637" t="str">
        <f t="shared" si="325"/>
        <v/>
      </c>
      <c r="AX116" s="637" t="str">
        <f t="shared" si="325"/>
        <v/>
      </c>
      <c r="AY116" s="637" t="str">
        <f t="shared" si="325"/>
        <v/>
      </c>
      <c r="AZ116" s="637" t="str">
        <f t="shared" si="325"/>
        <v/>
      </c>
      <c r="BA116" s="637" t="str">
        <f t="shared" si="325"/>
        <v/>
      </c>
      <c r="BB116" s="637" t="str">
        <f t="shared" si="325"/>
        <v/>
      </c>
      <c r="BC116" s="657"/>
      <c r="BD116" s="637">
        <f>IF(BD111="","",(SUM(BD96)*640*$K$1-SUM(BD97,BD101)*(640*$K$1-300*$K$1*(BD100=0))-SUM(BD112,BD113)*8280*$K$1)/$G$1/365/BD$46)</f>
        <v>5.6151337247227651E-2</v>
      </c>
      <c r="BE116" s="637" t="str">
        <f>IF(BE111="","",(SUM(BE96)*640*$K$1-SUM(BE97,BE101)*(640*$K$1-300*$K$1*(BE100=0))-SUM(BE112,BE113)*8280*$K$1)/$G$1/365/BE$46)</f>
        <v/>
      </c>
      <c r="BF116" s="637" t="str">
        <f t="shared" ref="BF116:BT116" si="326">IF(BF111="","",(SUM(BF96)*640*$K$1-SUM(BF97,BF101)*(640*$K$1-300*$K$1*(BF100=0))-SUM(BF112,BF113)*8280*$K$1)/$G$1/365/BF$46)</f>
        <v/>
      </c>
      <c r="BG116" s="637" t="str">
        <f t="shared" si="326"/>
        <v/>
      </c>
      <c r="BH116" s="637" t="str">
        <f t="shared" si="326"/>
        <v/>
      </c>
      <c r="BI116" s="637" t="str">
        <f t="shared" si="326"/>
        <v/>
      </c>
      <c r="BJ116" s="637" t="str">
        <f t="shared" si="326"/>
        <v/>
      </c>
      <c r="BK116" s="637" t="str">
        <f t="shared" si="326"/>
        <v/>
      </c>
      <c r="BL116" s="637" t="str">
        <f t="shared" si="326"/>
        <v/>
      </c>
      <c r="BM116" s="637" t="str">
        <f t="shared" si="326"/>
        <v/>
      </c>
      <c r="BN116" s="637" t="str">
        <f t="shared" si="326"/>
        <v/>
      </c>
      <c r="BO116" s="637" t="str">
        <f t="shared" si="326"/>
        <v/>
      </c>
      <c r="BP116" s="637" t="str">
        <f t="shared" si="326"/>
        <v/>
      </c>
      <c r="BQ116" s="637" t="str">
        <f t="shared" si="326"/>
        <v/>
      </c>
      <c r="BR116" s="637" t="str">
        <f t="shared" si="326"/>
        <v/>
      </c>
      <c r="BS116" s="637" t="str">
        <f t="shared" si="326"/>
        <v/>
      </c>
      <c r="BT116" s="637" t="str">
        <f t="shared" si="326"/>
        <v/>
      </c>
      <c r="BU116" s="657"/>
      <c r="BV116" s="637" t="str">
        <f>IF(BV111="","",(SUM(BV96)*640*$K$1-SUM(BV97,BV101)*(640*$K$1-300*$K$1*(BV100=0))-SUM(BV112,BV113)*8280*$K$1)/$G$1/365/BV$46)</f>
        <v/>
      </c>
      <c r="BW116" s="637" t="str">
        <f>IF(BW111="","",(SUM(BW96)*640*$K$1-SUM(BW97,BW101)*(640*$K$1-300*$K$1*(BW100=0))-SUM(BW112,BW113)*8280*$K$1)/$G$1/365/BW$46)</f>
        <v/>
      </c>
      <c r="BX116" s="637" t="str">
        <f>IF(BX111="","",(SUM(BX96)*640*$K$1-SUM(BX97,BX101)*(640*$K$1-300*$K$1*(BX100=0))-SUM(BX112,BX113)*8280*$K$1)/$G$1/365/BX$46)</f>
        <v/>
      </c>
      <c r="BY116" s="637" t="str">
        <f>IF(BY111="","",(SUM(BY96)*640*$K$1-SUM(BY97,BY101)*(640*$K$1-300*$K$1*(BY100=0))-SUM(BY112,BY113)*8280*$K$1)/$G$1/365/BY$46)</f>
        <v/>
      </c>
      <c r="BZ116" s="602" t="str">
        <f t="shared" si="285"/>
        <v/>
      </c>
      <c r="CA116" s="627" t="str">
        <f t="shared" si="286"/>
        <v/>
      </c>
      <c r="CB116" s="627" t="str">
        <f t="shared" si="287"/>
        <v/>
      </c>
      <c r="CC116" s="627" t="str">
        <f t="shared" si="288"/>
        <v/>
      </c>
      <c r="CD116" s="1353" t="str">
        <f t="shared" si="306"/>
        <v/>
      </c>
      <c r="CE116" s="1354" t="str">
        <f t="shared" si="312"/>
        <v/>
      </c>
      <c r="CF116" s="1355" t="str">
        <f t="shared" si="312"/>
        <v/>
      </c>
      <c r="CG116" s="1355" t="str">
        <f t="shared" si="312"/>
        <v/>
      </c>
      <c r="CH116" s="1355" t="str">
        <f t="shared" si="312"/>
        <v/>
      </c>
      <c r="CI116" s="1355" t="str">
        <f t="shared" si="312"/>
        <v/>
      </c>
      <c r="CJ116" s="1355" t="str">
        <f t="shared" si="312"/>
        <v/>
      </c>
      <c r="CK116" s="1356" t="str">
        <f t="shared" si="312"/>
        <v/>
      </c>
      <c r="CL116" s="1356" t="str">
        <f t="shared" si="312"/>
        <v/>
      </c>
      <c r="CM116" s="1356" t="str">
        <f t="shared" si="312"/>
        <v/>
      </c>
      <c r="CN116" s="1355" t="str">
        <f t="shared" si="312"/>
        <v/>
      </c>
      <c r="CO116" s="1355" t="str">
        <f t="shared" si="312"/>
        <v/>
      </c>
      <c r="CP116" s="1355" t="str">
        <f t="shared" si="312"/>
        <v/>
      </c>
      <c r="CQ116" s="1355" t="str">
        <f t="shared" si="312"/>
        <v/>
      </c>
      <c r="CR116" s="1355" t="str">
        <f t="shared" si="312"/>
        <v/>
      </c>
      <c r="CS116" s="1354" t="str">
        <f t="shared" si="312"/>
        <v/>
      </c>
      <c r="CT116" s="1357" t="str">
        <f t="shared" si="312"/>
        <v/>
      </c>
      <c r="CU116" s="541" t="str">
        <f t="shared" si="264"/>
        <v/>
      </c>
      <c r="CV116" s="542" t="str">
        <f t="shared" si="265"/>
        <v/>
      </c>
      <c r="CW116" s="543" t="str">
        <f t="shared" si="266"/>
        <v/>
      </c>
      <c r="CX116" s="543" t="str">
        <f t="shared" si="267"/>
        <v/>
      </c>
      <c r="CY116" s="543" t="str">
        <f t="shared" si="268"/>
        <v/>
      </c>
      <c r="CZ116" s="543" t="str">
        <f t="shared" si="269"/>
        <v/>
      </c>
      <c r="DA116" s="543" t="str">
        <f t="shared" si="270"/>
        <v/>
      </c>
      <c r="DB116" s="544" t="str">
        <f t="shared" si="271"/>
        <v/>
      </c>
      <c r="DC116" s="544" t="str">
        <f t="shared" si="272"/>
        <v/>
      </c>
      <c r="DD116" s="544" t="str">
        <f t="shared" si="273"/>
        <v/>
      </c>
      <c r="DE116" s="543" t="str">
        <f t="shared" si="274"/>
        <v/>
      </c>
      <c r="DF116" s="543" t="str">
        <f t="shared" si="275"/>
        <v/>
      </c>
      <c r="DG116" s="543" t="str">
        <f t="shared" si="276"/>
        <v/>
      </c>
      <c r="DH116" s="543" t="str">
        <f t="shared" si="277"/>
        <v/>
      </c>
      <c r="DI116" s="543" t="str">
        <f t="shared" si="278"/>
        <v/>
      </c>
      <c r="DJ116" s="542" t="str">
        <f t="shared" si="279"/>
        <v/>
      </c>
      <c r="DK116" s="541" t="str">
        <f t="shared" si="280"/>
        <v/>
      </c>
      <c r="DL116" s="658">
        <f t="shared" si="281"/>
        <v>0</v>
      </c>
      <c r="DM116" s="106">
        <f t="shared" si="282"/>
        <v>0</v>
      </c>
      <c r="DN116" s="106">
        <f t="shared" si="283"/>
        <v>1</v>
      </c>
      <c r="DO116" s="106">
        <f t="shared" si="284"/>
        <v>1</v>
      </c>
      <c r="DP116" s="487"/>
      <c r="DQ116" s="623"/>
      <c r="DR116" s="623"/>
      <c r="DS116" s="623"/>
      <c r="DT116" s="623"/>
      <c r="DU116" s="623"/>
      <c r="DV116" s="623"/>
      <c r="DW116" s="623"/>
      <c r="DX116" s="623"/>
      <c r="DY116" s="488"/>
    </row>
    <row r="117" spans="1:129" s="490" customFormat="1" ht="15.75" customHeight="1">
      <c r="A117" s="662" t="str">
        <f>"milk+ghee/butter " &amp; $H$1 &amp; " (%) - 2nd season"</f>
        <v>milk+ghee/butter kcal (%) - 2nd season</v>
      </c>
      <c r="B117" s="637" t="str">
        <f t="shared" ref="B117:R117" si="327">IF(B111="","",(SUM(B104)*640*$K$1-SUM(B105,B109)*(640*$K$1-300*$K$1*(B108=0)))/$G$1/365/B$46)</f>
        <v/>
      </c>
      <c r="C117" s="637" t="str">
        <f t="shared" si="327"/>
        <v/>
      </c>
      <c r="D117" s="637" t="str">
        <f t="shared" si="327"/>
        <v/>
      </c>
      <c r="E117" s="637" t="str">
        <f t="shared" si="327"/>
        <v/>
      </c>
      <c r="F117" s="637" t="str">
        <f t="shared" si="327"/>
        <v/>
      </c>
      <c r="G117" s="637" t="str">
        <f t="shared" si="327"/>
        <v/>
      </c>
      <c r="H117" s="637" t="str">
        <f t="shared" si="327"/>
        <v/>
      </c>
      <c r="I117" s="637" t="str">
        <f t="shared" si="327"/>
        <v/>
      </c>
      <c r="J117" s="637" t="str">
        <f t="shared" si="327"/>
        <v/>
      </c>
      <c r="K117" s="637" t="str">
        <f t="shared" si="327"/>
        <v/>
      </c>
      <c r="L117" s="637" t="str">
        <f t="shared" si="327"/>
        <v/>
      </c>
      <c r="M117" s="637" t="str">
        <f t="shared" si="327"/>
        <v/>
      </c>
      <c r="N117" s="637" t="str">
        <f t="shared" si="327"/>
        <v/>
      </c>
      <c r="O117" s="637" t="str">
        <f t="shared" si="327"/>
        <v/>
      </c>
      <c r="P117" s="637" t="str">
        <f t="shared" si="327"/>
        <v/>
      </c>
      <c r="Q117" s="637" t="str">
        <f t="shared" si="327"/>
        <v/>
      </c>
      <c r="R117" s="637" t="str">
        <f t="shared" si="327"/>
        <v/>
      </c>
      <c r="S117" s="657"/>
      <c r="T117" s="637" t="str">
        <f t="shared" ref="T117:AJ117" si="328">IF(T111="","",(SUM(T104)*640*$K$1-SUM(T105,T109)*(640*$K$1-300*$K$1*(T108=0)))/$G$1/365/T$46)</f>
        <v/>
      </c>
      <c r="U117" s="637" t="str">
        <f t="shared" si="328"/>
        <v/>
      </c>
      <c r="V117" s="637" t="str">
        <f t="shared" si="328"/>
        <v/>
      </c>
      <c r="W117" s="637" t="str">
        <f t="shared" si="328"/>
        <v/>
      </c>
      <c r="X117" s="637" t="str">
        <f t="shared" si="328"/>
        <v/>
      </c>
      <c r="Y117" s="637" t="str">
        <f t="shared" si="324"/>
        <v/>
      </c>
      <c r="Z117" s="637" t="str">
        <f t="shared" si="324"/>
        <v/>
      </c>
      <c r="AA117" s="637" t="str">
        <f t="shared" si="328"/>
        <v/>
      </c>
      <c r="AB117" s="637" t="str">
        <f t="shared" si="328"/>
        <v/>
      </c>
      <c r="AC117" s="637" t="str">
        <f t="shared" si="328"/>
        <v/>
      </c>
      <c r="AD117" s="637" t="str">
        <f t="shared" si="328"/>
        <v/>
      </c>
      <c r="AE117" s="637" t="str">
        <f t="shared" si="328"/>
        <v/>
      </c>
      <c r="AF117" s="637" t="str">
        <f t="shared" si="328"/>
        <v/>
      </c>
      <c r="AG117" s="637" t="str">
        <f t="shared" si="328"/>
        <v/>
      </c>
      <c r="AH117" s="637" t="str">
        <f t="shared" si="328"/>
        <v/>
      </c>
      <c r="AI117" s="637" t="str">
        <f t="shared" si="328"/>
        <v/>
      </c>
      <c r="AJ117" s="637" t="str">
        <f t="shared" si="328"/>
        <v/>
      </c>
      <c r="AK117" s="657"/>
      <c r="AL117" s="637">
        <f t="shared" ref="AL117:BB117" si="329">IF(AL111="","",(SUM(AL104)*640*$K$1-SUM(AL105,AL109)*(640*$K$1-300*$K$1*(AL108=0)))/$G$1/365/AL$46)</f>
        <v>1.4987606001304632E-2</v>
      </c>
      <c r="AM117" s="637" t="str">
        <f t="shared" si="329"/>
        <v/>
      </c>
      <c r="AN117" s="637" t="str">
        <f t="shared" si="329"/>
        <v/>
      </c>
      <c r="AO117" s="637" t="str">
        <f t="shared" si="329"/>
        <v/>
      </c>
      <c r="AP117" s="637" t="str">
        <f t="shared" si="329"/>
        <v/>
      </c>
      <c r="AQ117" s="637" t="str">
        <f t="shared" si="329"/>
        <v/>
      </c>
      <c r="AR117" s="637" t="str">
        <f t="shared" si="329"/>
        <v/>
      </c>
      <c r="AS117" s="637" t="str">
        <f t="shared" si="329"/>
        <v/>
      </c>
      <c r="AT117" s="637" t="str">
        <f t="shared" si="329"/>
        <v/>
      </c>
      <c r="AU117" s="637" t="str">
        <f t="shared" si="329"/>
        <v/>
      </c>
      <c r="AV117" s="637" t="str">
        <f t="shared" si="329"/>
        <v/>
      </c>
      <c r="AW117" s="637" t="str">
        <f t="shared" si="329"/>
        <v/>
      </c>
      <c r="AX117" s="637" t="str">
        <f t="shared" si="329"/>
        <v/>
      </c>
      <c r="AY117" s="637" t="str">
        <f t="shared" si="329"/>
        <v/>
      </c>
      <c r="AZ117" s="637" t="str">
        <f t="shared" si="329"/>
        <v/>
      </c>
      <c r="BA117" s="637" t="str">
        <f t="shared" si="329"/>
        <v/>
      </c>
      <c r="BB117" s="637" t="str">
        <f t="shared" si="329"/>
        <v/>
      </c>
      <c r="BC117" s="657"/>
      <c r="BD117" s="637">
        <f>IF(BD111="","",(SUM(BD104)*640*$K$1-SUM(BD105,BD109)*(640*$K$1-300*$K$1*(BD108=0)))/$G$1/365/BD$46)</f>
        <v>2.8075668623613825E-2</v>
      </c>
      <c r="BE117" s="637" t="str">
        <f>IF(BE111="","",(SUM(BE104)*640*$K$1-SUM(BE105,BE109)*(640*$K$1-300*$K$1*(BE108=0)))/$G$1/365/BE$46)</f>
        <v/>
      </c>
      <c r="BF117" s="637" t="str">
        <f t="shared" ref="BF117:BT117" si="330">IF(BF111="","",(SUM(BF104)*640*$K$1-SUM(BF105,BF109)*(640*$K$1-300*$K$1*(BF108=0)))/$G$1/365/BF$46)</f>
        <v/>
      </c>
      <c r="BG117" s="637" t="str">
        <f t="shared" si="330"/>
        <v/>
      </c>
      <c r="BH117" s="637" t="str">
        <f t="shared" si="330"/>
        <v/>
      </c>
      <c r="BI117" s="637" t="str">
        <f t="shared" si="330"/>
        <v/>
      </c>
      <c r="BJ117" s="637" t="str">
        <f t="shared" si="330"/>
        <v/>
      </c>
      <c r="BK117" s="637" t="str">
        <f t="shared" si="330"/>
        <v/>
      </c>
      <c r="BL117" s="637" t="str">
        <f t="shared" si="330"/>
        <v/>
      </c>
      <c r="BM117" s="637" t="str">
        <f t="shared" si="330"/>
        <v/>
      </c>
      <c r="BN117" s="637" t="str">
        <f t="shared" si="330"/>
        <v/>
      </c>
      <c r="BO117" s="637" t="str">
        <f t="shared" si="330"/>
        <v/>
      </c>
      <c r="BP117" s="637" t="str">
        <f t="shared" si="330"/>
        <v/>
      </c>
      <c r="BQ117" s="637" t="str">
        <f t="shared" si="330"/>
        <v/>
      </c>
      <c r="BR117" s="637" t="str">
        <f t="shared" si="330"/>
        <v/>
      </c>
      <c r="BS117" s="637" t="str">
        <f t="shared" si="330"/>
        <v/>
      </c>
      <c r="BT117" s="637" t="str">
        <f t="shared" si="330"/>
        <v/>
      </c>
      <c r="BU117" s="657"/>
      <c r="BV117" s="637" t="str">
        <f>IF(BV111="","",(SUM(BV104)*640*$K$1-SUM(BV105,BV109)*(640*$K$1-300*$K$1*(BV108=0)))/$G$1/365/BV$46)</f>
        <v/>
      </c>
      <c r="BW117" s="637" t="str">
        <f>IF(BW111="","",(SUM(BW104)*640*$K$1-SUM(BW105,BW109)*(640*$K$1-300*$K$1*(BW108=0)))/$G$1/365/BW$46)</f>
        <v/>
      </c>
      <c r="BX117" s="637" t="str">
        <f>IF(BX111="","",(SUM(BX104)*640*$K$1-SUM(BX105,BX109)*(640*$K$1-300*$K$1*(BX108=0)))/$G$1/365/BX$46)</f>
        <v/>
      </c>
      <c r="BY117" s="637" t="str">
        <f>IF(BY111="","",(SUM(BY104)*640*$K$1-SUM(BY105,BY109)*(640*$K$1-300*$K$1*(BY108=0)))/$G$1/365/BY$46)</f>
        <v/>
      </c>
      <c r="BZ117" s="602" t="str">
        <f t="shared" si="285"/>
        <v/>
      </c>
      <c r="CA117" s="627" t="str">
        <f t="shared" si="286"/>
        <v/>
      </c>
      <c r="CB117" s="627" t="str">
        <f t="shared" si="287"/>
        <v/>
      </c>
      <c r="CC117" s="627" t="str">
        <f t="shared" si="288"/>
        <v/>
      </c>
      <c r="CD117" s="1353" t="str">
        <f t="shared" si="306"/>
        <v/>
      </c>
      <c r="CE117" s="1354" t="str">
        <f t="shared" si="312"/>
        <v/>
      </c>
      <c r="CF117" s="1355" t="str">
        <f t="shared" si="312"/>
        <v/>
      </c>
      <c r="CG117" s="1355" t="str">
        <f t="shared" si="312"/>
        <v/>
      </c>
      <c r="CH117" s="1355" t="str">
        <f t="shared" si="312"/>
        <v/>
      </c>
      <c r="CI117" s="1355" t="str">
        <f t="shared" si="312"/>
        <v/>
      </c>
      <c r="CJ117" s="1355" t="str">
        <f t="shared" si="312"/>
        <v/>
      </c>
      <c r="CK117" s="1356" t="str">
        <f t="shared" si="312"/>
        <v/>
      </c>
      <c r="CL117" s="1356" t="str">
        <f t="shared" si="312"/>
        <v/>
      </c>
      <c r="CM117" s="1356" t="str">
        <f t="shared" si="312"/>
        <v/>
      </c>
      <c r="CN117" s="1355" t="str">
        <f t="shared" si="312"/>
        <v/>
      </c>
      <c r="CO117" s="1355" t="str">
        <f t="shared" si="312"/>
        <v/>
      </c>
      <c r="CP117" s="1355" t="str">
        <f t="shared" si="312"/>
        <v/>
      </c>
      <c r="CQ117" s="1355" t="str">
        <f t="shared" si="312"/>
        <v/>
      </c>
      <c r="CR117" s="1355" t="str">
        <f t="shared" si="312"/>
        <v/>
      </c>
      <c r="CS117" s="1354" t="str">
        <f t="shared" si="312"/>
        <v/>
      </c>
      <c r="CT117" s="1357" t="str">
        <f t="shared" si="312"/>
        <v/>
      </c>
      <c r="CU117" s="541" t="str">
        <f t="shared" si="264"/>
        <v/>
      </c>
      <c r="CV117" s="542" t="str">
        <f t="shared" si="265"/>
        <v/>
      </c>
      <c r="CW117" s="543" t="str">
        <f t="shared" si="266"/>
        <v/>
      </c>
      <c r="CX117" s="543" t="str">
        <f t="shared" si="267"/>
        <v/>
      </c>
      <c r="CY117" s="543" t="str">
        <f t="shared" si="268"/>
        <v/>
      </c>
      <c r="CZ117" s="543" t="str">
        <f t="shared" si="269"/>
        <v/>
      </c>
      <c r="DA117" s="543" t="str">
        <f t="shared" si="270"/>
        <v/>
      </c>
      <c r="DB117" s="544" t="str">
        <f t="shared" si="271"/>
        <v/>
      </c>
      <c r="DC117" s="544" t="str">
        <f t="shared" si="272"/>
        <v/>
      </c>
      <c r="DD117" s="544" t="str">
        <f t="shared" si="273"/>
        <v/>
      </c>
      <c r="DE117" s="543" t="str">
        <f t="shared" si="274"/>
        <v/>
      </c>
      <c r="DF117" s="543" t="str">
        <f t="shared" si="275"/>
        <v/>
      </c>
      <c r="DG117" s="543" t="str">
        <f t="shared" si="276"/>
        <v/>
      </c>
      <c r="DH117" s="543" t="str">
        <f t="shared" si="277"/>
        <v/>
      </c>
      <c r="DI117" s="543" t="str">
        <f t="shared" si="278"/>
        <v/>
      </c>
      <c r="DJ117" s="542" t="str">
        <f t="shared" si="279"/>
        <v/>
      </c>
      <c r="DK117" s="541" t="str">
        <f t="shared" si="280"/>
        <v/>
      </c>
      <c r="DL117" s="658">
        <f t="shared" si="281"/>
        <v>0</v>
      </c>
      <c r="DM117" s="106">
        <f t="shared" si="282"/>
        <v>0</v>
      </c>
      <c r="DN117" s="106">
        <f t="shared" si="283"/>
        <v>1</v>
      </c>
      <c r="DO117" s="106">
        <f t="shared" si="284"/>
        <v>1</v>
      </c>
      <c r="DP117" s="487"/>
      <c r="DQ117" s="623"/>
      <c r="DR117" s="623"/>
      <c r="DS117" s="623"/>
      <c r="DT117" s="623"/>
      <c r="DU117" s="623"/>
      <c r="DV117" s="623"/>
      <c r="DW117" s="623"/>
      <c r="DX117" s="623"/>
      <c r="DY117" s="488"/>
    </row>
    <row r="118" spans="1:129" s="490" customFormat="1" ht="15.75" customHeight="1">
      <c r="A118" s="670" t="s">
        <v>212</v>
      </c>
      <c r="B118" s="625" t="str">
        <f t="shared" ref="B118:R118" si="331">IF(SUM(B111)&gt;0,B113/B111,"")</f>
        <v/>
      </c>
      <c r="C118" s="625" t="str">
        <f t="shared" si="331"/>
        <v/>
      </c>
      <c r="D118" s="625" t="str">
        <f t="shared" si="331"/>
        <v/>
      </c>
      <c r="E118" s="625" t="str">
        <f t="shared" si="331"/>
        <v/>
      </c>
      <c r="F118" s="625" t="str">
        <f t="shared" si="331"/>
        <v/>
      </c>
      <c r="G118" s="625" t="str">
        <f t="shared" si="331"/>
        <v/>
      </c>
      <c r="H118" s="625" t="str">
        <f t="shared" si="331"/>
        <v/>
      </c>
      <c r="I118" s="625" t="str">
        <f t="shared" si="331"/>
        <v/>
      </c>
      <c r="J118" s="625" t="str">
        <f t="shared" si="331"/>
        <v/>
      </c>
      <c r="K118" s="625" t="str">
        <f t="shared" si="331"/>
        <v/>
      </c>
      <c r="L118" s="625" t="str">
        <f t="shared" si="331"/>
        <v/>
      </c>
      <c r="M118" s="625" t="str">
        <f t="shared" si="331"/>
        <v/>
      </c>
      <c r="N118" s="625" t="str">
        <f t="shared" si="331"/>
        <v/>
      </c>
      <c r="O118" s="625" t="str">
        <f t="shared" si="331"/>
        <v/>
      </c>
      <c r="P118" s="625" t="str">
        <f t="shared" si="331"/>
        <v/>
      </c>
      <c r="Q118" s="625" t="str">
        <f t="shared" si="331"/>
        <v/>
      </c>
      <c r="R118" s="625" t="str">
        <f t="shared" si="331"/>
        <v/>
      </c>
      <c r="S118" s="657"/>
      <c r="T118" s="625" t="str">
        <f t="shared" ref="T118:AJ118" si="332">IF(SUM(T111)&gt;0,T113/T111,"")</f>
        <v/>
      </c>
      <c r="U118" s="625" t="str">
        <f t="shared" si="332"/>
        <v/>
      </c>
      <c r="V118" s="625" t="str">
        <f t="shared" si="332"/>
        <v/>
      </c>
      <c r="W118" s="625" t="str">
        <f t="shared" si="332"/>
        <v/>
      </c>
      <c r="X118" s="625" t="str">
        <f t="shared" si="332"/>
        <v/>
      </c>
      <c r="Y118" s="625" t="str">
        <f t="shared" si="332"/>
        <v/>
      </c>
      <c r="Z118" s="625" t="str">
        <f t="shared" si="332"/>
        <v/>
      </c>
      <c r="AA118" s="625" t="str">
        <f t="shared" si="332"/>
        <v/>
      </c>
      <c r="AB118" s="625" t="str">
        <f t="shared" si="332"/>
        <v/>
      </c>
      <c r="AC118" s="625" t="str">
        <f t="shared" si="332"/>
        <v/>
      </c>
      <c r="AD118" s="625" t="str">
        <f t="shared" si="332"/>
        <v/>
      </c>
      <c r="AE118" s="625" t="str">
        <f t="shared" si="332"/>
        <v/>
      </c>
      <c r="AF118" s="625" t="str">
        <f t="shared" si="332"/>
        <v/>
      </c>
      <c r="AG118" s="625" t="str">
        <f t="shared" si="332"/>
        <v/>
      </c>
      <c r="AH118" s="625" t="str">
        <f t="shared" si="332"/>
        <v/>
      </c>
      <c r="AI118" s="625" t="str">
        <f t="shared" si="332"/>
        <v/>
      </c>
      <c r="AJ118" s="625" t="str">
        <f t="shared" si="332"/>
        <v/>
      </c>
      <c r="AK118" s="657"/>
      <c r="AL118" s="625">
        <f t="shared" ref="AL118:BB118" si="333">IF(SUM(AL111)&gt;0,AL113/AL111,"")</f>
        <v>0</v>
      </c>
      <c r="AM118" s="625" t="str">
        <f t="shared" si="333"/>
        <v/>
      </c>
      <c r="AN118" s="625" t="str">
        <f t="shared" si="333"/>
        <v/>
      </c>
      <c r="AO118" s="625" t="str">
        <f t="shared" si="333"/>
        <v/>
      </c>
      <c r="AP118" s="625" t="str">
        <f t="shared" si="333"/>
        <v/>
      </c>
      <c r="AQ118" s="625" t="str">
        <f t="shared" si="333"/>
        <v/>
      </c>
      <c r="AR118" s="625" t="str">
        <f t="shared" si="333"/>
        <v/>
      </c>
      <c r="AS118" s="625" t="str">
        <f t="shared" si="333"/>
        <v/>
      </c>
      <c r="AT118" s="625" t="str">
        <f t="shared" si="333"/>
        <v/>
      </c>
      <c r="AU118" s="625" t="str">
        <f t="shared" si="333"/>
        <v/>
      </c>
      <c r="AV118" s="625" t="str">
        <f t="shared" si="333"/>
        <v/>
      </c>
      <c r="AW118" s="625" t="str">
        <f t="shared" si="333"/>
        <v/>
      </c>
      <c r="AX118" s="625" t="str">
        <f t="shared" si="333"/>
        <v/>
      </c>
      <c r="AY118" s="625" t="str">
        <f t="shared" si="333"/>
        <v/>
      </c>
      <c r="AZ118" s="625" t="str">
        <f t="shared" si="333"/>
        <v/>
      </c>
      <c r="BA118" s="625" t="str">
        <f t="shared" si="333"/>
        <v/>
      </c>
      <c r="BB118" s="625" t="str">
        <f t="shared" si="333"/>
        <v/>
      </c>
      <c r="BC118" s="657"/>
      <c r="BD118" s="625">
        <f>IF(SUM(BD111)&gt;0,BD113/BD111,"")</f>
        <v>0</v>
      </c>
      <c r="BE118" s="625" t="str">
        <f>IF(SUM(BE111)&gt;0,BE113/BE111,"")</f>
        <v/>
      </c>
      <c r="BF118" s="625" t="str">
        <f t="shared" ref="BF118:BT118" si="334">IF(SUM(BF111)&gt;0,BF113/BF111,"")</f>
        <v/>
      </c>
      <c r="BG118" s="625" t="str">
        <f t="shared" si="334"/>
        <v/>
      </c>
      <c r="BH118" s="625" t="str">
        <f t="shared" si="334"/>
        <v/>
      </c>
      <c r="BI118" s="625" t="str">
        <f t="shared" si="334"/>
        <v/>
      </c>
      <c r="BJ118" s="625" t="str">
        <f t="shared" si="334"/>
        <v/>
      </c>
      <c r="BK118" s="625" t="str">
        <f t="shared" si="334"/>
        <v/>
      </c>
      <c r="BL118" s="625" t="str">
        <f t="shared" si="334"/>
        <v/>
      </c>
      <c r="BM118" s="625" t="str">
        <f t="shared" si="334"/>
        <v/>
      </c>
      <c r="BN118" s="625" t="str">
        <f t="shared" si="334"/>
        <v/>
      </c>
      <c r="BO118" s="625" t="str">
        <f t="shared" si="334"/>
        <v/>
      </c>
      <c r="BP118" s="625" t="str">
        <f t="shared" si="334"/>
        <v/>
      </c>
      <c r="BQ118" s="625" t="str">
        <f t="shared" si="334"/>
        <v/>
      </c>
      <c r="BR118" s="625" t="str">
        <f t="shared" si="334"/>
        <v/>
      </c>
      <c r="BS118" s="625" t="str">
        <f t="shared" si="334"/>
        <v/>
      </c>
      <c r="BT118" s="625" t="str">
        <f t="shared" si="334"/>
        <v/>
      </c>
      <c r="BU118" s="657"/>
      <c r="BV118" s="625" t="str">
        <f>IF(SUM(BV111)&gt;0,BV113/BV111,"")</f>
        <v/>
      </c>
      <c r="BW118" s="625" t="str">
        <f>IF(SUM(BW111)&gt;0,BW113/BW111,"")</f>
        <v/>
      </c>
      <c r="BX118" s="625" t="str">
        <f>IF(SUM(BX111)&gt;0,BX113/BX111,"")</f>
        <v/>
      </c>
      <c r="BY118" s="625" t="str">
        <f>IF(SUM(BY111)&gt;0,BY113/BY111,"")</f>
        <v/>
      </c>
      <c r="BZ118" s="602" t="str">
        <f t="shared" si="285"/>
        <v/>
      </c>
      <c r="CA118" s="627" t="str">
        <f t="shared" si="286"/>
        <v/>
      </c>
      <c r="CB118" s="627" t="str">
        <f t="shared" si="287"/>
        <v/>
      </c>
      <c r="CC118" s="627" t="str">
        <f t="shared" si="288"/>
        <v/>
      </c>
      <c r="CD118" s="1353" t="str">
        <f t="shared" si="306"/>
        <v/>
      </c>
      <c r="CE118" s="1354" t="str">
        <f t="shared" si="312"/>
        <v/>
      </c>
      <c r="CF118" s="1355" t="str">
        <f t="shared" si="312"/>
        <v/>
      </c>
      <c r="CG118" s="1355" t="str">
        <f t="shared" si="312"/>
        <v/>
      </c>
      <c r="CH118" s="1355" t="str">
        <f t="shared" si="312"/>
        <v/>
      </c>
      <c r="CI118" s="1355" t="str">
        <f t="shared" si="312"/>
        <v/>
      </c>
      <c r="CJ118" s="1355" t="str">
        <f t="shared" si="312"/>
        <v/>
      </c>
      <c r="CK118" s="1356" t="str">
        <f t="shared" si="312"/>
        <v/>
      </c>
      <c r="CL118" s="1356" t="str">
        <f t="shared" si="312"/>
        <v/>
      </c>
      <c r="CM118" s="1356" t="str">
        <f t="shared" si="312"/>
        <v/>
      </c>
      <c r="CN118" s="1355" t="str">
        <f t="shared" si="312"/>
        <v/>
      </c>
      <c r="CO118" s="1355" t="str">
        <f t="shared" si="312"/>
        <v/>
      </c>
      <c r="CP118" s="1355" t="str">
        <f t="shared" si="312"/>
        <v/>
      </c>
      <c r="CQ118" s="1355" t="str">
        <f t="shared" si="312"/>
        <v/>
      </c>
      <c r="CR118" s="1355" t="str">
        <f t="shared" si="312"/>
        <v/>
      </c>
      <c r="CS118" s="1354" t="str">
        <f t="shared" si="312"/>
        <v/>
      </c>
      <c r="CT118" s="1357" t="str">
        <f t="shared" si="312"/>
        <v/>
      </c>
      <c r="CU118" s="541" t="str">
        <f t="shared" si="264"/>
        <v/>
      </c>
      <c r="CV118" s="542" t="str">
        <f t="shared" si="265"/>
        <v/>
      </c>
      <c r="CW118" s="543" t="str">
        <f t="shared" si="266"/>
        <v/>
      </c>
      <c r="CX118" s="543" t="str">
        <f t="shared" si="267"/>
        <v/>
      </c>
      <c r="CY118" s="543" t="str">
        <f t="shared" si="268"/>
        <v/>
      </c>
      <c r="CZ118" s="543" t="str">
        <f t="shared" si="269"/>
        <v/>
      </c>
      <c r="DA118" s="543" t="str">
        <f t="shared" si="270"/>
        <v/>
      </c>
      <c r="DB118" s="544" t="str">
        <f t="shared" si="271"/>
        <v/>
      </c>
      <c r="DC118" s="544" t="str">
        <f t="shared" si="272"/>
        <v/>
      </c>
      <c r="DD118" s="544" t="str">
        <f t="shared" si="273"/>
        <v/>
      </c>
      <c r="DE118" s="543" t="str">
        <f t="shared" si="274"/>
        <v/>
      </c>
      <c r="DF118" s="543" t="str">
        <f t="shared" si="275"/>
        <v/>
      </c>
      <c r="DG118" s="543" t="str">
        <f t="shared" si="276"/>
        <v/>
      </c>
      <c r="DH118" s="543" t="str">
        <f t="shared" si="277"/>
        <v/>
      </c>
      <c r="DI118" s="543" t="str">
        <f t="shared" si="278"/>
        <v/>
      </c>
      <c r="DJ118" s="542" t="str">
        <f t="shared" si="279"/>
        <v/>
      </c>
      <c r="DK118" s="541" t="str">
        <f t="shared" si="280"/>
        <v/>
      </c>
      <c r="DL118" s="658">
        <f t="shared" si="281"/>
        <v>0</v>
      </c>
      <c r="DM118" s="106">
        <f t="shared" si="282"/>
        <v>0</v>
      </c>
      <c r="DN118" s="106">
        <f t="shared" si="283"/>
        <v>1</v>
      </c>
      <c r="DO118" s="106">
        <f t="shared" si="284"/>
        <v>1</v>
      </c>
      <c r="DP118" s="487"/>
      <c r="DQ118" s="623"/>
      <c r="DR118" s="623"/>
      <c r="DS118" s="623"/>
      <c r="DT118" s="623"/>
      <c r="DU118" s="623"/>
      <c r="DV118" s="623"/>
      <c r="DW118" s="623"/>
      <c r="DX118" s="623"/>
      <c r="DY118" s="488"/>
    </row>
    <row r="119" spans="1:129" s="206" customFormat="1" ht="15.75" hidden="1" customHeight="1">
      <c r="A119" s="597" t="s">
        <v>213</v>
      </c>
      <c r="B119" s="671"/>
      <c r="C119" s="671"/>
      <c r="D119" s="671"/>
      <c r="E119" s="671"/>
      <c r="F119" s="671"/>
      <c r="G119" s="671"/>
      <c r="H119" s="671"/>
      <c r="I119" s="671"/>
      <c r="J119" s="671"/>
      <c r="K119" s="671"/>
      <c r="L119" s="671"/>
      <c r="M119" s="671"/>
      <c r="N119" s="671"/>
      <c r="O119" s="671"/>
      <c r="P119" s="671"/>
      <c r="Q119" s="671"/>
      <c r="R119" s="671"/>
      <c r="S119" s="657"/>
      <c r="T119" s="671"/>
      <c r="U119" s="671"/>
      <c r="V119" s="671"/>
      <c r="W119" s="671"/>
      <c r="X119" s="671"/>
      <c r="Y119" s="671"/>
      <c r="Z119" s="671"/>
      <c r="AA119" s="671"/>
      <c r="AB119" s="671"/>
      <c r="AC119" s="671"/>
      <c r="AD119" s="671"/>
      <c r="AE119" s="671"/>
      <c r="AF119" s="671"/>
      <c r="AG119" s="671"/>
      <c r="AH119" s="671"/>
      <c r="AI119" s="671"/>
      <c r="AJ119" s="671"/>
      <c r="AK119" s="657"/>
      <c r="AL119" s="671"/>
      <c r="AM119" s="671"/>
      <c r="AN119" s="671"/>
      <c r="AO119" s="671"/>
      <c r="AP119" s="671"/>
      <c r="AQ119" s="671"/>
      <c r="AR119" s="671"/>
      <c r="AS119" s="671"/>
      <c r="AT119" s="671"/>
      <c r="AU119" s="671"/>
      <c r="AV119" s="671"/>
      <c r="AW119" s="671"/>
      <c r="AX119" s="671"/>
      <c r="AY119" s="671"/>
      <c r="AZ119" s="671"/>
      <c r="BA119" s="671"/>
      <c r="BB119" s="671"/>
      <c r="BC119" s="657"/>
      <c r="BD119" s="671"/>
      <c r="BE119" s="671"/>
      <c r="BF119" s="671"/>
      <c r="BG119" s="671"/>
      <c r="BH119" s="671"/>
      <c r="BI119" s="671"/>
      <c r="BJ119" s="671"/>
      <c r="BK119" s="671"/>
      <c r="BL119" s="671"/>
      <c r="BM119" s="671"/>
      <c r="BN119" s="671"/>
      <c r="BO119" s="671"/>
      <c r="BP119" s="671"/>
      <c r="BQ119" s="671"/>
      <c r="BR119" s="671"/>
      <c r="BS119" s="671"/>
      <c r="BT119" s="671"/>
      <c r="BU119" s="607"/>
      <c r="BV119" s="671"/>
      <c r="BW119" s="671"/>
      <c r="BX119" s="671"/>
      <c r="BY119" s="671"/>
      <c r="BZ119" s="594" t="str">
        <f t="shared" si="285"/>
        <v/>
      </c>
      <c r="CA119" s="594" t="str">
        <f t="shared" si="286"/>
        <v/>
      </c>
      <c r="CB119" s="594" t="str">
        <f t="shared" si="287"/>
        <v/>
      </c>
      <c r="CC119" s="594" t="str">
        <f t="shared" si="288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72"/>
      <c r="CV119" s="672"/>
      <c r="CW119" s="672"/>
      <c r="CX119" s="672"/>
      <c r="CY119" s="672"/>
      <c r="CZ119" s="672"/>
      <c r="DA119" s="672"/>
      <c r="DB119" s="672"/>
      <c r="DC119" s="672"/>
      <c r="DD119" s="672"/>
      <c r="DE119" s="672"/>
      <c r="DF119" s="672"/>
      <c r="DG119" s="672"/>
      <c r="DH119" s="672"/>
      <c r="DI119" s="672"/>
      <c r="DJ119" s="672"/>
      <c r="DK119" s="672"/>
      <c r="DL119" s="595"/>
      <c r="DM119" s="203"/>
      <c r="DN119" s="203"/>
      <c r="DO119" s="203"/>
      <c r="DP119" s="596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3" t="s">
        <v>214</v>
      </c>
      <c r="B120" s="611">
        <f>WB!T136</f>
        <v>0</v>
      </c>
      <c r="C120" s="611">
        <f>WB!U136</f>
        <v>0</v>
      </c>
      <c r="D120" s="611">
        <f>WB!V136</f>
        <v>0</v>
      </c>
      <c r="E120" s="611">
        <f>WB!W136</f>
        <v>0</v>
      </c>
      <c r="F120" s="611">
        <f>WB!X136</f>
        <v>0</v>
      </c>
      <c r="G120" s="611">
        <f>WB!Y136</f>
        <v>0</v>
      </c>
      <c r="H120" s="611">
        <f>WB!Z136</f>
        <v>0</v>
      </c>
      <c r="I120" s="611">
        <f>WB!AA136</f>
        <v>0</v>
      </c>
      <c r="J120" s="611">
        <f>WB!AB136</f>
        <v>0</v>
      </c>
      <c r="K120" s="611">
        <f>WB!AC136</f>
        <v>0</v>
      </c>
      <c r="L120" s="611">
        <f>WB!AD136</f>
        <v>0</v>
      </c>
      <c r="M120" s="611">
        <f>WB!AE136</f>
        <v>0</v>
      </c>
      <c r="N120" s="611">
        <f>WB!AF136</f>
        <v>0</v>
      </c>
      <c r="O120" s="611">
        <f>WB!AG136</f>
        <v>0</v>
      </c>
      <c r="P120" s="611">
        <f>WB!AH136</f>
        <v>0</v>
      </c>
      <c r="Q120" s="611">
        <f>WB!AI136</f>
        <v>0</v>
      </c>
      <c r="R120" s="611">
        <f>WB!AJ136</f>
        <v>0</v>
      </c>
      <c r="S120" s="633"/>
      <c r="T120" s="611">
        <f>WB!AK144</f>
        <v>0</v>
      </c>
      <c r="U120" s="611">
        <f>WB!AL144</f>
        <v>0</v>
      </c>
      <c r="V120" s="611">
        <f>WB!AM144</f>
        <v>0</v>
      </c>
      <c r="W120" s="611">
        <f>WB!AN144</f>
        <v>0</v>
      </c>
      <c r="X120" s="611">
        <f>WB!AO144</f>
        <v>0</v>
      </c>
      <c r="Y120" s="611">
        <f>WB!AP144</f>
        <v>0</v>
      </c>
      <c r="Z120" s="611">
        <f>WB!AR136</f>
        <v>0</v>
      </c>
      <c r="AA120" s="611">
        <f>WB!AR144</f>
        <v>0</v>
      </c>
      <c r="AB120" s="611">
        <f>WB!AS144</f>
        <v>0</v>
      </c>
      <c r="AC120" s="611">
        <f>WB!AT144</f>
        <v>0</v>
      </c>
      <c r="AD120" s="611">
        <f>WB!AU144</f>
        <v>0</v>
      </c>
      <c r="AE120" s="611">
        <f>WB!AV144</f>
        <v>0</v>
      </c>
      <c r="AF120" s="611">
        <f>WB!AW144</f>
        <v>0</v>
      </c>
      <c r="AG120" s="611">
        <f>WB!AX144</f>
        <v>0</v>
      </c>
      <c r="AH120" s="611">
        <f>WB!AY144</f>
        <v>0</v>
      </c>
      <c r="AI120" s="611">
        <f>WB!AZ144</f>
        <v>0</v>
      </c>
      <c r="AJ120" s="611">
        <f>WB!BA144</f>
        <v>0</v>
      </c>
      <c r="AK120" s="633"/>
      <c r="AL120" s="611">
        <f>WB!BB152</f>
        <v>0</v>
      </c>
      <c r="AM120" s="611">
        <f>WB!BC152</f>
        <v>0</v>
      </c>
      <c r="AN120" s="611">
        <f>WB!BD152</f>
        <v>0</v>
      </c>
      <c r="AO120" s="611">
        <f>WB!BE152</f>
        <v>0</v>
      </c>
      <c r="AP120" s="611">
        <f>WB!BF152</f>
        <v>0</v>
      </c>
      <c r="AQ120" s="611">
        <f>WB!BG152</f>
        <v>0</v>
      </c>
      <c r="AR120" s="611">
        <f>WB!BH152</f>
        <v>0</v>
      </c>
      <c r="AS120" s="611">
        <f>WB!BI152</f>
        <v>0</v>
      </c>
      <c r="AT120" s="611">
        <f>WB!BJ152</f>
        <v>0</v>
      </c>
      <c r="AU120" s="611">
        <f>WB!BK152</f>
        <v>0</v>
      </c>
      <c r="AV120" s="611">
        <f>WB!BL152</f>
        <v>0</v>
      </c>
      <c r="AW120" s="611">
        <f>WB!BM152</f>
        <v>0</v>
      </c>
      <c r="AX120" s="611">
        <f>WB!BN152</f>
        <v>0</v>
      </c>
      <c r="AY120" s="611">
        <f>WB!BO152</f>
        <v>0</v>
      </c>
      <c r="AZ120" s="611">
        <f>WB!BP152</f>
        <v>0</v>
      </c>
      <c r="BA120" s="611">
        <f>WB!BQ152</f>
        <v>0</v>
      </c>
      <c r="BB120" s="611">
        <f>WB!BR152</f>
        <v>0</v>
      </c>
      <c r="BC120" s="633"/>
      <c r="BD120" s="611">
        <f>WB!BS160</f>
        <v>0</v>
      </c>
      <c r="BE120" s="611">
        <f>WB!BT160</f>
        <v>0</v>
      </c>
      <c r="BF120" s="611">
        <f>WB!BV152</f>
        <v>0</v>
      </c>
      <c r="BG120" s="611">
        <f>WB!BV160</f>
        <v>0</v>
      </c>
      <c r="BH120" s="611">
        <f>WB!BW160</f>
        <v>0</v>
      </c>
      <c r="BI120" s="611">
        <f>WB!BX160</f>
        <v>0</v>
      </c>
      <c r="BJ120" s="611">
        <f>WB!BY160</f>
        <v>0</v>
      </c>
      <c r="BK120" s="611">
        <f>WB!BX160</f>
        <v>0</v>
      </c>
      <c r="BL120" s="611">
        <f>WB!BY160</f>
        <v>0</v>
      </c>
      <c r="BM120" s="611">
        <f>WB!BZ160</f>
        <v>0</v>
      </c>
      <c r="BN120" s="611">
        <f>WB!CA160</f>
        <v>0</v>
      </c>
      <c r="BO120" s="611">
        <f>WB!CB160</f>
        <v>0</v>
      </c>
      <c r="BP120" s="611">
        <f>WB!CC160</f>
        <v>0</v>
      </c>
      <c r="BQ120" s="611">
        <f>WB!CD160</f>
        <v>0</v>
      </c>
      <c r="BR120" s="611">
        <f>WB!CE160</f>
        <v>0</v>
      </c>
      <c r="BS120" s="611">
        <f>WB!CF160</f>
        <v>0</v>
      </c>
      <c r="BT120" s="611">
        <f>WB!CG160</f>
        <v>0</v>
      </c>
      <c r="BU120" s="633"/>
      <c r="BV120" s="673">
        <f>WB!CK136</f>
        <v>0</v>
      </c>
      <c r="BW120" s="673">
        <f>WB!CK144</f>
        <v>0</v>
      </c>
      <c r="BX120" s="673">
        <f>WB!CK152</f>
        <v>0</v>
      </c>
      <c r="BY120" s="673">
        <f>WB!CK160</f>
        <v>0</v>
      </c>
      <c r="BZ120" s="602">
        <f t="shared" si="285"/>
        <v>0</v>
      </c>
      <c r="CA120" s="602">
        <f t="shared" si="286"/>
        <v>0</v>
      </c>
      <c r="CB120" s="602">
        <f t="shared" si="287"/>
        <v>0</v>
      </c>
      <c r="CC120" s="602">
        <f t="shared" si="288"/>
        <v>0</v>
      </c>
      <c r="CD120" s="1379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8">
        <f t="shared" ref="DL120:DL146" si="369">COUNT(B120:R120)</f>
        <v>17</v>
      </c>
      <c r="DM120" s="106">
        <f t="shared" ref="DM120:DM146" si="370">COUNT(T120:AJ120)</f>
        <v>17</v>
      </c>
      <c r="DN120" s="106">
        <f t="shared" ref="DN120:DN146" si="371">COUNT(AL120:BB120)</f>
        <v>17</v>
      </c>
      <c r="DO120" s="106">
        <f t="shared" ref="DO120:DO146" si="372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2" t="s">
        <v>215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7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7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7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7"/>
      <c r="BV121" s="227">
        <v>45</v>
      </c>
      <c r="BW121" s="227">
        <v>45</v>
      </c>
      <c r="BX121" s="227">
        <v>45</v>
      </c>
      <c r="BY121" s="227">
        <v>45</v>
      </c>
      <c r="BZ121" s="602">
        <f t="shared" si="285"/>
        <v>45</v>
      </c>
      <c r="CA121" s="602">
        <f t="shared" si="286"/>
        <v>45</v>
      </c>
      <c r="CB121" s="602">
        <f t="shared" si="287"/>
        <v>45</v>
      </c>
      <c r="CC121" s="602">
        <f t="shared" si="288"/>
        <v>45.2</v>
      </c>
      <c r="CD121" s="1379" t="str">
        <f t="shared" si="335"/>
        <v/>
      </c>
      <c r="CE121" s="1380" t="str">
        <f t="shared" si="336"/>
        <v/>
      </c>
      <c r="CF121" s="1381">
        <f t="shared" si="337"/>
        <v>45</v>
      </c>
      <c r="CG121" s="1381">
        <f t="shared" si="338"/>
        <v>45</v>
      </c>
      <c r="CH121" s="1381">
        <f t="shared" si="339"/>
        <v>45</v>
      </c>
      <c r="CI121" s="1381">
        <f t="shared" si="340"/>
        <v>45</v>
      </c>
      <c r="CJ121" s="1381">
        <f t="shared" si="341"/>
        <v>45</v>
      </c>
      <c r="CK121" s="1382">
        <f t="shared" si="342"/>
        <v>45</v>
      </c>
      <c r="CL121" s="1382">
        <f t="shared" si="343"/>
        <v>45</v>
      </c>
      <c r="CM121" s="1382">
        <f t="shared" si="344"/>
        <v>45</v>
      </c>
      <c r="CN121" s="1381">
        <f t="shared" si="345"/>
        <v>45</v>
      </c>
      <c r="CO121" s="1381">
        <f t="shared" si="346"/>
        <v>45</v>
      </c>
      <c r="CP121" s="1381">
        <f t="shared" si="347"/>
        <v>45</v>
      </c>
      <c r="CQ121" s="1381">
        <f t="shared" si="348"/>
        <v>45</v>
      </c>
      <c r="CR121" s="1381">
        <f t="shared" si="349"/>
        <v>45</v>
      </c>
      <c r="CS121" s="1380">
        <f t="shared" si="350"/>
        <v>45</v>
      </c>
      <c r="CT121" s="1383" t="str">
        <f t="shared" si="351"/>
        <v/>
      </c>
      <c r="CU121" s="553">
        <f t="shared" si="352"/>
        <v>45</v>
      </c>
      <c r="CV121" s="554">
        <f t="shared" si="353"/>
        <v>45</v>
      </c>
      <c r="CW121" s="555">
        <f t="shared" si="354"/>
        <v>45</v>
      </c>
      <c r="CX121" s="555">
        <f t="shared" si="355"/>
        <v>45</v>
      </c>
      <c r="CY121" s="555">
        <f t="shared" si="356"/>
        <v>45</v>
      </c>
      <c r="CZ121" s="555">
        <f t="shared" si="357"/>
        <v>45</v>
      </c>
      <c r="DA121" s="555">
        <f t="shared" si="358"/>
        <v>45</v>
      </c>
      <c r="DB121" s="556">
        <f t="shared" si="359"/>
        <v>45</v>
      </c>
      <c r="DC121" s="556">
        <f t="shared" si="360"/>
        <v>45</v>
      </c>
      <c r="DD121" s="556">
        <f t="shared" si="361"/>
        <v>45</v>
      </c>
      <c r="DE121" s="555">
        <f t="shared" si="362"/>
        <v>45</v>
      </c>
      <c r="DF121" s="555">
        <f t="shared" si="363"/>
        <v>45</v>
      </c>
      <c r="DG121" s="555">
        <f t="shared" si="364"/>
        <v>45</v>
      </c>
      <c r="DH121" s="555">
        <f t="shared" si="365"/>
        <v>45</v>
      </c>
      <c r="DI121" s="555">
        <f t="shared" si="366"/>
        <v>45</v>
      </c>
      <c r="DJ121" s="554">
        <f t="shared" si="367"/>
        <v>45</v>
      </c>
      <c r="DK121" s="553">
        <f t="shared" si="368"/>
        <v>45</v>
      </c>
      <c r="DL121" s="658">
        <f t="shared" si="369"/>
        <v>14</v>
      </c>
      <c r="DM121" s="106">
        <f t="shared" si="370"/>
        <v>17</v>
      </c>
      <c r="DN121" s="106">
        <f t="shared" si="371"/>
        <v>17</v>
      </c>
      <c r="DO121" s="106">
        <f t="shared" si="372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5" t="s">
        <v>174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1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1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1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1"/>
      <c r="BV122" s="277"/>
      <c r="BW122" s="277"/>
      <c r="BX122" s="277"/>
      <c r="BY122" s="277"/>
      <c r="BZ122" s="602" t="str">
        <f t="shared" si="285"/>
        <v/>
      </c>
      <c r="CA122" s="602" t="str">
        <f t="shared" si="286"/>
        <v/>
      </c>
      <c r="CB122" s="602" t="str">
        <f t="shared" si="287"/>
        <v/>
      </c>
      <c r="CC122" s="602" t="str">
        <f t="shared" si="288"/>
        <v/>
      </c>
      <c r="CD122" s="1379" t="str">
        <f t="shared" si="335"/>
        <v/>
      </c>
      <c r="CE122" s="1380" t="str">
        <f t="shared" si="336"/>
        <v/>
      </c>
      <c r="CF122" s="1381" t="str">
        <f t="shared" si="337"/>
        <v/>
      </c>
      <c r="CG122" s="1381" t="str">
        <f t="shared" si="338"/>
        <v/>
      </c>
      <c r="CH122" s="1381" t="str">
        <f t="shared" si="339"/>
        <v/>
      </c>
      <c r="CI122" s="1381" t="str">
        <f t="shared" si="340"/>
        <v/>
      </c>
      <c r="CJ122" s="1381" t="str">
        <f t="shared" si="341"/>
        <v/>
      </c>
      <c r="CK122" s="1382" t="str">
        <f t="shared" si="342"/>
        <v/>
      </c>
      <c r="CL122" s="1382">
        <f t="shared" si="343"/>
        <v>0</v>
      </c>
      <c r="CM122" s="1382">
        <f t="shared" si="344"/>
        <v>0</v>
      </c>
      <c r="CN122" s="1381" t="str">
        <f t="shared" si="345"/>
        <v/>
      </c>
      <c r="CO122" s="1381" t="str">
        <f t="shared" si="346"/>
        <v/>
      </c>
      <c r="CP122" s="1381" t="str">
        <f t="shared" si="347"/>
        <v/>
      </c>
      <c r="CQ122" s="1381" t="str">
        <f t="shared" si="348"/>
        <v/>
      </c>
      <c r="CR122" s="1381" t="str">
        <f t="shared" si="349"/>
        <v/>
      </c>
      <c r="CS122" s="1380" t="str">
        <f t="shared" si="350"/>
        <v/>
      </c>
      <c r="CT122" s="1383" t="str">
        <f t="shared" si="351"/>
        <v/>
      </c>
      <c r="CU122" s="553" t="str">
        <f t="shared" si="352"/>
        <v/>
      </c>
      <c r="CV122" s="554" t="str">
        <f t="shared" si="353"/>
        <v/>
      </c>
      <c r="CW122" s="555" t="str">
        <f t="shared" si="354"/>
        <v/>
      </c>
      <c r="CX122" s="555" t="str">
        <f t="shared" si="355"/>
        <v/>
      </c>
      <c r="CY122" s="555" t="str">
        <f t="shared" si="356"/>
        <v/>
      </c>
      <c r="CZ122" s="555" t="str">
        <f t="shared" si="357"/>
        <v/>
      </c>
      <c r="DA122" s="555" t="str">
        <f t="shared" si="358"/>
        <v/>
      </c>
      <c r="DB122" s="556" t="str">
        <f t="shared" si="359"/>
        <v/>
      </c>
      <c r="DC122" s="556" t="str">
        <f t="shared" si="360"/>
        <v/>
      </c>
      <c r="DD122" s="556" t="str">
        <f t="shared" si="361"/>
        <v/>
      </c>
      <c r="DE122" s="555" t="str">
        <f t="shared" si="362"/>
        <v/>
      </c>
      <c r="DF122" s="555" t="str">
        <f t="shared" si="363"/>
        <v/>
      </c>
      <c r="DG122" s="555" t="str">
        <f t="shared" si="364"/>
        <v/>
      </c>
      <c r="DH122" s="555" t="str">
        <f t="shared" si="365"/>
        <v/>
      </c>
      <c r="DI122" s="555" t="str">
        <f t="shared" si="366"/>
        <v/>
      </c>
      <c r="DJ122" s="554" t="str">
        <f t="shared" si="367"/>
        <v/>
      </c>
      <c r="DK122" s="553" t="str">
        <f t="shared" si="368"/>
        <v/>
      </c>
      <c r="DL122" s="658">
        <f t="shared" si="369"/>
        <v>2</v>
      </c>
      <c r="DM122" s="106">
        <f t="shared" si="370"/>
        <v>0</v>
      </c>
      <c r="DN122" s="106">
        <f t="shared" si="371"/>
        <v>0</v>
      </c>
      <c r="DO122" s="106">
        <f t="shared" si="372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5" t="s">
        <v>178</v>
      </c>
      <c r="B123" s="611">
        <f t="shared" ref="B123:R123" si="373">IF(B122="","",B120*B121*B122)</f>
        <v>0</v>
      </c>
      <c r="C123" s="611">
        <f t="shared" si="373"/>
        <v>0</v>
      </c>
      <c r="D123" s="611" t="str">
        <f t="shared" si="373"/>
        <v/>
      </c>
      <c r="E123" s="611" t="str">
        <f t="shared" si="373"/>
        <v/>
      </c>
      <c r="F123" s="611" t="str">
        <f t="shared" si="373"/>
        <v/>
      </c>
      <c r="G123" s="611" t="str">
        <f t="shared" si="373"/>
        <v/>
      </c>
      <c r="H123" s="611" t="str">
        <f t="shared" si="373"/>
        <v/>
      </c>
      <c r="I123" s="611" t="str">
        <f t="shared" si="373"/>
        <v/>
      </c>
      <c r="J123" s="611" t="str">
        <f t="shared" si="373"/>
        <v/>
      </c>
      <c r="K123" s="611" t="str">
        <f t="shared" si="373"/>
        <v/>
      </c>
      <c r="L123" s="611" t="str">
        <f t="shared" si="373"/>
        <v/>
      </c>
      <c r="M123" s="611" t="str">
        <f t="shared" si="373"/>
        <v/>
      </c>
      <c r="N123" s="611" t="str">
        <f t="shared" si="373"/>
        <v/>
      </c>
      <c r="O123" s="611" t="str">
        <f t="shared" si="373"/>
        <v/>
      </c>
      <c r="P123" s="611" t="str">
        <f t="shared" si="373"/>
        <v/>
      </c>
      <c r="Q123" s="611" t="str">
        <f t="shared" si="373"/>
        <v/>
      </c>
      <c r="R123" s="611" t="str">
        <f t="shared" si="373"/>
        <v/>
      </c>
      <c r="S123" s="601"/>
      <c r="T123" s="611" t="str">
        <f t="shared" ref="T123:AJ123" si="374">IF(T122="","",T120*T121*T122)</f>
        <v/>
      </c>
      <c r="U123" s="611" t="str">
        <f t="shared" si="374"/>
        <v/>
      </c>
      <c r="V123" s="611" t="str">
        <f t="shared" si="374"/>
        <v/>
      </c>
      <c r="W123" s="611" t="str">
        <f t="shared" si="374"/>
        <v/>
      </c>
      <c r="X123" s="611" t="str">
        <f t="shared" si="374"/>
        <v/>
      </c>
      <c r="Y123" s="611" t="str">
        <f t="shared" si="374"/>
        <v/>
      </c>
      <c r="Z123" s="611" t="str">
        <f t="shared" si="374"/>
        <v/>
      </c>
      <c r="AA123" s="611" t="str">
        <f t="shared" si="374"/>
        <v/>
      </c>
      <c r="AB123" s="611" t="str">
        <f t="shared" si="374"/>
        <v/>
      </c>
      <c r="AC123" s="611" t="str">
        <f t="shared" si="374"/>
        <v/>
      </c>
      <c r="AD123" s="611" t="str">
        <f t="shared" si="374"/>
        <v/>
      </c>
      <c r="AE123" s="611" t="str">
        <f t="shared" si="374"/>
        <v/>
      </c>
      <c r="AF123" s="611" t="str">
        <f t="shared" si="374"/>
        <v/>
      </c>
      <c r="AG123" s="611" t="str">
        <f t="shared" si="374"/>
        <v/>
      </c>
      <c r="AH123" s="611" t="str">
        <f t="shared" si="374"/>
        <v/>
      </c>
      <c r="AI123" s="611" t="str">
        <f t="shared" si="374"/>
        <v/>
      </c>
      <c r="AJ123" s="611" t="str">
        <f t="shared" si="374"/>
        <v/>
      </c>
      <c r="AK123" s="601"/>
      <c r="AL123" s="611" t="str">
        <f t="shared" ref="AL123:BB123" si="375">IF(AL122="","",AL120*AL121*AL122)</f>
        <v/>
      </c>
      <c r="AM123" s="611" t="str">
        <f t="shared" si="375"/>
        <v/>
      </c>
      <c r="AN123" s="611" t="str">
        <f t="shared" si="375"/>
        <v/>
      </c>
      <c r="AO123" s="611" t="str">
        <f t="shared" si="375"/>
        <v/>
      </c>
      <c r="AP123" s="611" t="str">
        <f t="shared" si="375"/>
        <v/>
      </c>
      <c r="AQ123" s="611" t="str">
        <f t="shared" si="375"/>
        <v/>
      </c>
      <c r="AR123" s="611" t="str">
        <f t="shared" si="375"/>
        <v/>
      </c>
      <c r="AS123" s="611" t="str">
        <f t="shared" si="375"/>
        <v/>
      </c>
      <c r="AT123" s="611" t="str">
        <f t="shared" si="375"/>
        <v/>
      </c>
      <c r="AU123" s="611" t="str">
        <f t="shared" si="375"/>
        <v/>
      </c>
      <c r="AV123" s="611" t="str">
        <f t="shared" si="375"/>
        <v/>
      </c>
      <c r="AW123" s="611" t="str">
        <f t="shared" si="375"/>
        <v/>
      </c>
      <c r="AX123" s="611" t="str">
        <f t="shared" si="375"/>
        <v/>
      </c>
      <c r="AY123" s="611" t="str">
        <f t="shared" si="375"/>
        <v/>
      </c>
      <c r="AZ123" s="611" t="str">
        <f t="shared" si="375"/>
        <v/>
      </c>
      <c r="BA123" s="611" t="str">
        <f t="shared" si="375"/>
        <v/>
      </c>
      <c r="BB123" s="611" t="str">
        <f t="shared" si="375"/>
        <v/>
      </c>
      <c r="BC123" s="601"/>
      <c r="BD123" s="611" t="str">
        <f>IF(BD122="","",BD120*BD121*BD122)</f>
        <v/>
      </c>
      <c r="BE123" s="611" t="str">
        <f>IF(BE122="","",BE120*BE121*BE122)</f>
        <v/>
      </c>
      <c r="BF123" s="611" t="str">
        <f t="shared" ref="BF123:BT123" si="376">IF(BF122="","",BF120*BF121*BF122)</f>
        <v/>
      </c>
      <c r="BG123" s="611" t="str">
        <f t="shared" si="376"/>
        <v/>
      </c>
      <c r="BH123" s="611" t="str">
        <f t="shared" si="376"/>
        <v/>
      </c>
      <c r="BI123" s="611" t="str">
        <f t="shared" si="376"/>
        <v/>
      </c>
      <c r="BJ123" s="611" t="str">
        <f t="shared" si="376"/>
        <v/>
      </c>
      <c r="BK123" s="611" t="str">
        <f t="shared" si="376"/>
        <v/>
      </c>
      <c r="BL123" s="611" t="str">
        <f t="shared" si="376"/>
        <v/>
      </c>
      <c r="BM123" s="611" t="str">
        <f t="shared" si="376"/>
        <v/>
      </c>
      <c r="BN123" s="611" t="str">
        <f t="shared" si="376"/>
        <v/>
      </c>
      <c r="BO123" s="611" t="str">
        <f t="shared" si="376"/>
        <v/>
      </c>
      <c r="BP123" s="611" t="str">
        <f t="shared" si="376"/>
        <v/>
      </c>
      <c r="BQ123" s="611" t="str">
        <f t="shared" si="376"/>
        <v/>
      </c>
      <c r="BR123" s="611" t="str">
        <f t="shared" si="376"/>
        <v/>
      </c>
      <c r="BS123" s="611" t="str">
        <f t="shared" si="376"/>
        <v/>
      </c>
      <c r="BT123" s="611" t="str">
        <f t="shared" si="376"/>
        <v/>
      </c>
      <c r="BU123" s="601"/>
      <c r="BV123" s="611" t="str">
        <f>IF(BV122="","",BV120*BV121*BV122)</f>
        <v/>
      </c>
      <c r="BW123" s="611" t="str">
        <f>IF(BW122="","",BW120*BW121*BW122)</f>
        <v/>
      </c>
      <c r="BX123" s="611" t="str">
        <f>IF(BX122="","",BX120*BX121*BX122)</f>
        <v/>
      </c>
      <c r="BY123" s="611" t="str">
        <f>IF(BY122="","",BY120*BY121*BY122)</f>
        <v/>
      </c>
      <c r="BZ123" s="602" t="str">
        <f t="shared" si="285"/>
        <v/>
      </c>
      <c r="CA123" s="602" t="str">
        <f t="shared" si="286"/>
        <v/>
      </c>
      <c r="CB123" s="602" t="str">
        <f t="shared" si="287"/>
        <v/>
      </c>
      <c r="CC123" s="602" t="str">
        <f t="shared" si="288"/>
        <v/>
      </c>
      <c r="CD123" s="1379" t="str">
        <f t="shared" si="335"/>
        <v/>
      </c>
      <c r="CE123" s="1380" t="str">
        <f t="shared" si="336"/>
        <v/>
      </c>
      <c r="CF123" s="1381" t="str">
        <f t="shared" si="337"/>
        <v/>
      </c>
      <c r="CG123" s="1381" t="str">
        <f t="shared" si="338"/>
        <v/>
      </c>
      <c r="CH123" s="1381" t="str">
        <f t="shared" si="339"/>
        <v/>
      </c>
      <c r="CI123" s="1381" t="str">
        <f t="shared" si="340"/>
        <v/>
      </c>
      <c r="CJ123" s="1381" t="str">
        <f t="shared" si="341"/>
        <v/>
      </c>
      <c r="CK123" s="1382" t="str">
        <f t="shared" si="342"/>
        <v/>
      </c>
      <c r="CL123" s="1382">
        <f t="shared" si="343"/>
        <v>0</v>
      </c>
      <c r="CM123" s="1382">
        <f t="shared" si="344"/>
        <v>0</v>
      </c>
      <c r="CN123" s="1381" t="str">
        <f t="shared" si="345"/>
        <v/>
      </c>
      <c r="CO123" s="1381" t="str">
        <f t="shared" si="346"/>
        <v/>
      </c>
      <c r="CP123" s="1381" t="str">
        <f t="shared" si="347"/>
        <v/>
      </c>
      <c r="CQ123" s="1381" t="str">
        <f t="shared" si="348"/>
        <v/>
      </c>
      <c r="CR123" s="1381" t="str">
        <f t="shared" si="349"/>
        <v/>
      </c>
      <c r="CS123" s="1380" t="str">
        <f t="shared" si="350"/>
        <v/>
      </c>
      <c r="CT123" s="1383" t="str">
        <f t="shared" si="351"/>
        <v/>
      </c>
      <c r="CU123" s="553" t="str">
        <f t="shared" si="352"/>
        <v/>
      </c>
      <c r="CV123" s="554" t="str">
        <f t="shared" si="353"/>
        <v/>
      </c>
      <c r="CW123" s="555" t="str">
        <f t="shared" si="354"/>
        <v/>
      </c>
      <c r="CX123" s="555" t="str">
        <f t="shared" si="355"/>
        <v/>
      </c>
      <c r="CY123" s="555" t="str">
        <f t="shared" si="356"/>
        <v/>
      </c>
      <c r="CZ123" s="555" t="str">
        <f t="shared" si="357"/>
        <v/>
      </c>
      <c r="DA123" s="555" t="str">
        <f t="shared" si="358"/>
        <v/>
      </c>
      <c r="DB123" s="556" t="str">
        <f t="shared" si="359"/>
        <v/>
      </c>
      <c r="DC123" s="556" t="str">
        <f t="shared" si="360"/>
        <v/>
      </c>
      <c r="DD123" s="556" t="str">
        <f t="shared" si="361"/>
        <v/>
      </c>
      <c r="DE123" s="555" t="str">
        <f t="shared" si="362"/>
        <v/>
      </c>
      <c r="DF123" s="555" t="str">
        <f t="shared" si="363"/>
        <v/>
      </c>
      <c r="DG123" s="555" t="str">
        <f t="shared" si="364"/>
        <v/>
      </c>
      <c r="DH123" s="555" t="str">
        <f t="shared" si="365"/>
        <v/>
      </c>
      <c r="DI123" s="555" t="str">
        <f t="shared" si="366"/>
        <v/>
      </c>
      <c r="DJ123" s="554" t="str">
        <f t="shared" si="367"/>
        <v/>
      </c>
      <c r="DK123" s="553" t="str">
        <f t="shared" si="368"/>
        <v/>
      </c>
      <c r="DL123" s="658">
        <f t="shared" si="369"/>
        <v>2</v>
      </c>
      <c r="DM123" s="106">
        <f t="shared" si="370"/>
        <v>0</v>
      </c>
      <c r="DN123" s="106">
        <f t="shared" si="371"/>
        <v>0</v>
      </c>
      <c r="DO123" s="106">
        <f t="shared" si="372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5" t="s">
        <v>180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7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7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7"/>
      <c r="BV124" s="277"/>
      <c r="BW124" s="277"/>
      <c r="BX124" s="277"/>
      <c r="BY124" s="277"/>
      <c r="BZ124" s="602" t="str">
        <f t="shared" si="285"/>
        <v/>
      </c>
      <c r="CA124" s="602" t="str">
        <f t="shared" si="286"/>
        <v/>
      </c>
      <c r="CB124" s="602" t="str">
        <f t="shared" si="287"/>
        <v/>
      </c>
      <c r="CC124" s="602" t="str">
        <f t="shared" si="288"/>
        <v/>
      </c>
      <c r="CD124" s="1379" t="str">
        <f t="shared" si="335"/>
        <v/>
      </c>
      <c r="CE124" s="1380" t="str">
        <f t="shared" si="336"/>
        <v/>
      </c>
      <c r="CF124" s="1381" t="str">
        <f t="shared" si="337"/>
        <v/>
      </c>
      <c r="CG124" s="1381" t="str">
        <f t="shared" si="338"/>
        <v/>
      </c>
      <c r="CH124" s="1381" t="str">
        <f t="shared" si="339"/>
        <v/>
      </c>
      <c r="CI124" s="1381" t="str">
        <f t="shared" si="340"/>
        <v/>
      </c>
      <c r="CJ124" s="1381" t="str">
        <f t="shared" si="341"/>
        <v/>
      </c>
      <c r="CK124" s="1382" t="str">
        <f t="shared" si="342"/>
        <v/>
      </c>
      <c r="CL124" s="1382" t="str">
        <f t="shared" si="343"/>
        <v/>
      </c>
      <c r="CM124" s="1382" t="str">
        <f t="shared" si="344"/>
        <v/>
      </c>
      <c r="CN124" s="1381" t="str">
        <f t="shared" si="345"/>
        <v/>
      </c>
      <c r="CO124" s="1381" t="str">
        <f t="shared" si="346"/>
        <v/>
      </c>
      <c r="CP124" s="1381" t="str">
        <f t="shared" si="347"/>
        <v/>
      </c>
      <c r="CQ124" s="1381" t="str">
        <f t="shared" si="348"/>
        <v/>
      </c>
      <c r="CR124" s="1381" t="str">
        <f t="shared" si="349"/>
        <v/>
      </c>
      <c r="CS124" s="1380" t="str">
        <f t="shared" si="350"/>
        <v/>
      </c>
      <c r="CT124" s="1383" t="str">
        <f t="shared" si="351"/>
        <v/>
      </c>
      <c r="CU124" s="553" t="str">
        <f t="shared" si="352"/>
        <v/>
      </c>
      <c r="CV124" s="554" t="str">
        <f t="shared" si="353"/>
        <v/>
      </c>
      <c r="CW124" s="555" t="str">
        <f t="shared" si="354"/>
        <v/>
      </c>
      <c r="CX124" s="555" t="str">
        <f t="shared" si="355"/>
        <v/>
      </c>
      <c r="CY124" s="555" t="str">
        <f t="shared" si="356"/>
        <v/>
      </c>
      <c r="CZ124" s="555" t="str">
        <f t="shared" si="357"/>
        <v/>
      </c>
      <c r="DA124" s="555" t="str">
        <f t="shared" si="358"/>
        <v/>
      </c>
      <c r="DB124" s="556" t="str">
        <f t="shared" si="359"/>
        <v/>
      </c>
      <c r="DC124" s="556" t="str">
        <f t="shared" si="360"/>
        <v/>
      </c>
      <c r="DD124" s="556" t="str">
        <f t="shared" si="361"/>
        <v/>
      </c>
      <c r="DE124" s="555" t="str">
        <f t="shared" si="362"/>
        <v/>
      </c>
      <c r="DF124" s="555" t="str">
        <f t="shared" si="363"/>
        <v/>
      </c>
      <c r="DG124" s="555" t="str">
        <f t="shared" si="364"/>
        <v/>
      </c>
      <c r="DH124" s="555" t="str">
        <f t="shared" si="365"/>
        <v/>
      </c>
      <c r="DI124" s="555" t="str">
        <f t="shared" si="366"/>
        <v/>
      </c>
      <c r="DJ124" s="554" t="str">
        <f t="shared" si="367"/>
        <v/>
      </c>
      <c r="DK124" s="553" t="str">
        <f t="shared" si="368"/>
        <v/>
      </c>
      <c r="DL124" s="658">
        <f t="shared" si="369"/>
        <v>0</v>
      </c>
      <c r="DM124" s="106">
        <f t="shared" si="370"/>
        <v>0</v>
      </c>
      <c r="DN124" s="106">
        <f t="shared" si="371"/>
        <v>0</v>
      </c>
      <c r="DO124" s="106">
        <f t="shared" si="372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5" t="s">
        <v>182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1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1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1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1"/>
      <c r="BV125" s="277"/>
      <c r="BW125" s="277"/>
      <c r="BX125" s="277"/>
      <c r="BY125" s="277"/>
      <c r="BZ125" s="602" t="str">
        <f t="shared" si="285"/>
        <v/>
      </c>
      <c r="CA125" s="602" t="str">
        <f t="shared" si="286"/>
        <v/>
      </c>
      <c r="CB125" s="602" t="str">
        <f t="shared" si="287"/>
        <v/>
      </c>
      <c r="CC125" s="602" t="str">
        <f t="shared" si="288"/>
        <v/>
      </c>
      <c r="CD125" s="1379" t="str">
        <f t="shared" si="335"/>
        <v/>
      </c>
      <c r="CE125" s="1380" t="str">
        <f t="shared" si="336"/>
        <v/>
      </c>
      <c r="CF125" s="1381" t="str">
        <f t="shared" si="337"/>
        <v/>
      </c>
      <c r="CG125" s="1381" t="str">
        <f t="shared" si="338"/>
        <v/>
      </c>
      <c r="CH125" s="1381" t="str">
        <f t="shared" si="339"/>
        <v/>
      </c>
      <c r="CI125" s="1381" t="str">
        <f t="shared" si="340"/>
        <v/>
      </c>
      <c r="CJ125" s="1381" t="str">
        <f t="shared" si="341"/>
        <v/>
      </c>
      <c r="CK125" s="1382" t="str">
        <f t="shared" si="342"/>
        <v/>
      </c>
      <c r="CL125" s="1382" t="str">
        <f t="shared" si="343"/>
        <v/>
      </c>
      <c r="CM125" s="1382" t="str">
        <f t="shared" si="344"/>
        <v/>
      </c>
      <c r="CN125" s="1381" t="str">
        <f t="shared" si="345"/>
        <v/>
      </c>
      <c r="CO125" s="1381" t="str">
        <f t="shared" si="346"/>
        <v/>
      </c>
      <c r="CP125" s="1381" t="str">
        <f t="shared" si="347"/>
        <v/>
      </c>
      <c r="CQ125" s="1381" t="str">
        <f t="shared" si="348"/>
        <v/>
      </c>
      <c r="CR125" s="1381" t="str">
        <f t="shared" si="349"/>
        <v/>
      </c>
      <c r="CS125" s="1380" t="str">
        <f t="shared" si="350"/>
        <v/>
      </c>
      <c r="CT125" s="1383" t="str">
        <f t="shared" si="351"/>
        <v/>
      </c>
      <c r="CU125" s="553" t="str">
        <f t="shared" si="352"/>
        <v/>
      </c>
      <c r="CV125" s="554" t="str">
        <f t="shared" si="353"/>
        <v/>
      </c>
      <c r="CW125" s="555" t="str">
        <f t="shared" si="354"/>
        <v/>
      </c>
      <c r="CX125" s="555" t="str">
        <f t="shared" si="355"/>
        <v/>
      </c>
      <c r="CY125" s="555" t="str">
        <f t="shared" si="356"/>
        <v/>
      </c>
      <c r="CZ125" s="555" t="str">
        <f t="shared" si="357"/>
        <v/>
      </c>
      <c r="DA125" s="555" t="str">
        <f t="shared" si="358"/>
        <v/>
      </c>
      <c r="DB125" s="556" t="str">
        <f t="shared" si="359"/>
        <v/>
      </c>
      <c r="DC125" s="556" t="str">
        <f t="shared" si="360"/>
        <v/>
      </c>
      <c r="DD125" s="556" t="str">
        <f t="shared" si="361"/>
        <v/>
      </c>
      <c r="DE125" s="555" t="str">
        <f t="shared" si="362"/>
        <v/>
      </c>
      <c r="DF125" s="555" t="str">
        <f t="shared" si="363"/>
        <v/>
      </c>
      <c r="DG125" s="555" t="str">
        <f t="shared" si="364"/>
        <v/>
      </c>
      <c r="DH125" s="555" t="str">
        <f t="shared" si="365"/>
        <v/>
      </c>
      <c r="DI125" s="555" t="str">
        <f t="shared" si="366"/>
        <v/>
      </c>
      <c r="DJ125" s="554" t="str">
        <f t="shared" si="367"/>
        <v/>
      </c>
      <c r="DK125" s="553" t="str">
        <f t="shared" si="368"/>
        <v/>
      </c>
      <c r="DL125" s="658">
        <f t="shared" si="369"/>
        <v>0</v>
      </c>
      <c r="DM125" s="106">
        <f t="shared" si="370"/>
        <v>0</v>
      </c>
      <c r="DN125" s="106">
        <f t="shared" si="371"/>
        <v>0</v>
      </c>
      <c r="DO125" s="106">
        <f t="shared" si="372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5" t="s">
        <v>184</v>
      </c>
      <c r="B126" s="612" t="str">
        <f t="shared" ref="B126:R126" si="377">IF(B124="","",B124*B125)</f>
        <v/>
      </c>
      <c r="C126" s="612" t="str">
        <f t="shared" si="377"/>
        <v/>
      </c>
      <c r="D126" s="612" t="str">
        <f t="shared" si="377"/>
        <v/>
      </c>
      <c r="E126" s="612" t="str">
        <f t="shared" si="377"/>
        <v/>
      </c>
      <c r="F126" s="612" t="str">
        <f t="shared" si="377"/>
        <v/>
      </c>
      <c r="G126" s="612" t="str">
        <f t="shared" si="377"/>
        <v/>
      </c>
      <c r="H126" s="612" t="str">
        <f t="shared" si="377"/>
        <v/>
      </c>
      <c r="I126" s="612" t="str">
        <f t="shared" si="377"/>
        <v/>
      </c>
      <c r="J126" s="612" t="str">
        <f t="shared" si="377"/>
        <v/>
      </c>
      <c r="K126" s="612" t="str">
        <f t="shared" si="377"/>
        <v/>
      </c>
      <c r="L126" s="612" t="str">
        <f t="shared" si="377"/>
        <v/>
      </c>
      <c r="M126" s="612" t="str">
        <f t="shared" si="377"/>
        <v/>
      </c>
      <c r="N126" s="612" t="str">
        <f t="shared" si="377"/>
        <v/>
      </c>
      <c r="O126" s="612" t="str">
        <f t="shared" si="377"/>
        <v/>
      </c>
      <c r="P126" s="612" t="str">
        <f t="shared" si="377"/>
        <v/>
      </c>
      <c r="Q126" s="612" t="str">
        <f t="shared" si="377"/>
        <v/>
      </c>
      <c r="R126" s="612" t="str">
        <f t="shared" si="377"/>
        <v/>
      </c>
      <c r="S126" s="601"/>
      <c r="T126" s="612" t="str">
        <f t="shared" ref="T126:AJ126" si="378">IF(T124="","",T124*T125)</f>
        <v/>
      </c>
      <c r="U126" s="612" t="str">
        <f t="shared" si="378"/>
        <v/>
      </c>
      <c r="V126" s="612" t="str">
        <f t="shared" si="378"/>
        <v/>
      </c>
      <c r="W126" s="612" t="str">
        <f t="shared" si="378"/>
        <v/>
      </c>
      <c r="X126" s="612" t="str">
        <f t="shared" si="378"/>
        <v/>
      </c>
      <c r="Y126" s="612" t="str">
        <f t="shared" si="378"/>
        <v/>
      </c>
      <c r="Z126" s="612" t="str">
        <f t="shared" si="378"/>
        <v/>
      </c>
      <c r="AA126" s="612" t="str">
        <f t="shared" si="378"/>
        <v/>
      </c>
      <c r="AB126" s="612" t="str">
        <f t="shared" si="378"/>
        <v/>
      </c>
      <c r="AC126" s="612" t="str">
        <f t="shared" si="378"/>
        <v/>
      </c>
      <c r="AD126" s="612" t="str">
        <f t="shared" si="378"/>
        <v/>
      </c>
      <c r="AE126" s="612" t="str">
        <f t="shared" si="378"/>
        <v/>
      </c>
      <c r="AF126" s="612" t="str">
        <f t="shared" si="378"/>
        <v/>
      </c>
      <c r="AG126" s="612" t="str">
        <f t="shared" si="378"/>
        <v/>
      </c>
      <c r="AH126" s="612" t="str">
        <f t="shared" si="378"/>
        <v/>
      </c>
      <c r="AI126" s="612" t="str">
        <f t="shared" si="378"/>
        <v/>
      </c>
      <c r="AJ126" s="612" t="str">
        <f t="shared" si="378"/>
        <v/>
      </c>
      <c r="AK126" s="601"/>
      <c r="AL126" s="612" t="str">
        <f t="shared" ref="AL126:BB126" si="379">IF(AL124="","",AL124*AL125)</f>
        <v/>
      </c>
      <c r="AM126" s="612" t="str">
        <f t="shared" si="379"/>
        <v/>
      </c>
      <c r="AN126" s="612" t="str">
        <f t="shared" si="379"/>
        <v/>
      </c>
      <c r="AO126" s="612" t="str">
        <f t="shared" si="379"/>
        <v/>
      </c>
      <c r="AP126" s="612" t="str">
        <f t="shared" si="379"/>
        <v/>
      </c>
      <c r="AQ126" s="612" t="str">
        <f t="shared" si="379"/>
        <v/>
      </c>
      <c r="AR126" s="612" t="str">
        <f t="shared" si="379"/>
        <v/>
      </c>
      <c r="AS126" s="612" t="str">
        <f t="shared" si="379"/>
        <v/>
      </c>
      <c r="AT126" s="612" t="str">
        <f t="shared" si="379"/>
        <v/>
      </c>
      <c r="AU126" s="612" t="str">
        <f t="shared" si="379"/>
        <v/>
      </c>
      <c r="AV126" s="612" t="str">
        <f t="shared" si="379"/>
        <v/>
      </c>
      <c r="AW126" s="612" t="str">
        <f t="shared" si="379"/>
        <v/>
      </c>
      <c r="AX126" s="612" t="str">
        <f t="shared" si="379"/>
        <v/>
      </c>
      <c r="AY126" s="612" t="str">
        <f t="shared" si="379"/>
        <v/>
      </c>
      <c r="AZ126" s="612" t="str">
        <f t="shared" si="379"/>
        <v/>
      </c>
      <c r="BA126" s="612" t="str">
        <f t="shared" si="379"/>
        <v/>
      </c>
      <c r="BB126" s="612" t="str">
        <f t="shared" si="379"/>
        <v/>
      </c>
      <c r="BC126" s="601"/>
      <c r="BD126" s="612" t="str">
        <f>IF(BD124="","",BD124*BD125)</f>
        <v/>
      </c>
      <c r="BE126" s="612" t="str">
        <f>IF(BE124="","",BE124*BE125)</f>
        <v/>
      </c>
      <c r="BF126" s="612" t="str">
        <f t="shared" ref="BF126:BT126" si="380">IF(BF124="","",BF124*BF125)</f>
        <v/>
      </c>
      <c r="BG126" s="612" t="str">
        <f t="shared" si="380"/>
        <v/>
      </c>
      <c r="BH126" s="612" t="str">
        <f t="shared" si="380"/>
        <v/>
      </c>
      <c r="BI126" s="612" t="str">
        <f t="shared" si="380"/>
        <v/>
      </c>
      <c r="BJ126" s="612" t="str">
        <f t="shared" si="380"/>
        <v/>
      </c>
      <c r="BK126" s="612" t="str">
        <f t="shared" si="380"/>
        <v/>
      </c>
      <c r="BL126" s="612" t="str">
        <f t="shared" si="380"/>
        <v/>
      </c>
      <c r="BM126" s="612" t="str">
        <f t="shared" si="380"/>
        <v/>
      </c>
      <c r="BN126" s="612" t="str">
        <f t="shared" si="380"/>
        <v/>
      </c>
      <c r="BO126" s="612" t="str">
        <f t="shared" si="380"/>
        <v/>
      </c>
      <c r="BP126" s="612" t="str">
        <f t="shared" si="380"/>
        <v/>
      </c>
      <c r="BQ126" s="612" t="str">
        <f t="shared" si="380"/>
        <v/>
      </c>
      <c r="BR126" s="612" t="str">
        <f t="shared" si="380"/>
        <v/>
      </c>
      <c r="BS126" s="612" t="str">
        <f t="shared" si="380"/>
        <v/>
      </c>
      <c r="BT126" s="612" t="str">
        <f t="shared" si="380"/>
        <v/>
      </c>
      <c r="BU126" s="601"/>
      <c r="BV126" s="612" t="str">
        <f>IF(BV124="","",BV124*BV125)</f>
        <v/>
      </c>
      <c r="BW126" s="612" t="str">
        <f>IF(BW124="","",BW124*BW125)</f>
        <v/>
      </c>
      <c r="BX126" s="612" t="str">
        <f>IF(BX124="","",BX124*BX125)</f>
        <v/>
      </c>
      <c r="BY126" s="612" t="str">
        <f>IF(BY124="","",BY124*BY125)</f>
        <v/>
      </c>
      <c r="BZ126" s="602" t="str">
        <f t="shared" si="285"/>
        <v/>
      </c>
      <c r="CA126" s="602" t="str">
        <f t="shared" si="286"/>
        <v/>
      </c>
      <c r="CB126" s="602" t="str">
        <f t="shared" si="287"/>
        <v/>
      </c>
      <c r="CC126" s="602" t="str">
        <f t="shared" si="288"/>
        <v/>
      </c>
      <c r="CD126" s="1379" t="str">
        <f t="shared" si="335"/>
        <v/>
      </c>
      <c r="CE126" s="1380" t="str">
        <f t="shared" si="336"/>
        <v/>
      </c>
      <c r="CF126" s="1381" t="str">
        <f t="shared" si="337"/>
        <v/>
      </c>
      <c r="CG126" s="1381" t="str">
        <f t="shared" si="338"/>
        <v/>
      </c>
      <c r="CH126" s="1381" t="str">
        <f t="shared" si="339"/>
        <v/>
      </c>
      <c r="CI126" s="1381" t="str">
        <f t="shared" si="340"/>
        <v/>
      </c>
      <c r="CJ126" s="1381" t="str">
        <f t="shared" si="341"/>
        <v/>
      </c>
      <c r="CK126" s="1382" t="str">
        <f t="shared" si="342"/>
        <v/>
      </c>
      <c r="CL126" s="1382" t="str">
        <f t="shared" si="343"/>
        <v/>
      </c>
      <c r="CM126" s="1382" t="str">
        <f t="shared" si="344"/>
        <v/>
      </c>
      <c r="CN126" s="1381" t="str">
        <f t="shared" si="345"/>
        <v/>
      </c>
      <c r="CO126" s="1381" t="str">
        <f t="shared" si="346"/>
        <v/>
      </c>
      <c r="CP126" s="1381" t="str">
        <f t="shared" si="347"/>
        <v/>
      </c>
      <c r="CQ126" s="1381" t="str">
        <f t="shared" si="348"/>
        <v/>
      </c>
      <c r="CR126" s="1381" t="str">
        <f t="shared" si="349"/>
        <v/>
      </c>
      <c r="CS126" s="1380" t="str">
        <f t="shared" si="350"/>
        <v/>
      </c>
      <c r="CT126" s="1383" t="str">
        <f t="shared" si="351"/>
        <v/>
      </c>
      <c r="CU126" s="553" t="str">
        <f t="shared" si="352"/>
        <v/>
      </c>
      <c r="CV126" s="554" t="str">
        <f t="shared" si="353"/>
        <v/>
      </c>
      <c r="CW126" s="555" t="str">
        <f t="shared" si="354"/>
        <v/>
      </c>
      <c r="CX126" s="555" t="str">
        <f t="shared" si="355"/>
        <v/>
      </c>
      <c r="CY126" s="555" t="str">
        <f t="shared" si="356"/>
        <v/>
      </c>
      <c r="CZ126" s="555" t="str">
        <f t="shared" si="357"/>
        <v/>
      </c>
      <c r="DA126" s="555" t="str">
        <f t="shared" si="358"/>
        <v/>
      </c>
      <c r="DB126" s="556" t="str">
        <f t="shared" si="359"/>
        <v/>
      </c>
      <c r="DC126" s="556" t="str">
        <f t="shared" si="360"/>
        <v/>
      </c>
      <c r="DD126" s="556" t="str">
        <f t="shared" si="361"/>
        <v/>
      </c>
      <c r="DE126" s="555" t="str">
        <f t="shared" si="362"/>
        <v/>
      </c>
      <c r="DF126" s="555" t="str">
        <f t="shared" si="363"/>
        <v/>
      </c>
      <c r="DG126" s="555" t="str">
        <f t="shared" si="364"/>
        <v/>
      </c>
      <c r="DH126" s="555" t="str">
        <f t="shared" si="365"/>
        <v/>
      </c>
      <c r="DI126" s="555" t="str">
        <f t="shared" si="366"/>
        <v/>
      </c>
      <c r="DJ126" s="554" t="str">
        <f t="shared" si="367"/>
        <v/>
      </c>
      <c r="DK126" s="553" t="str">
        <f t="shared" si="368"/>
        <v/>
      </c>
      <c r="DL126" s="658">
        <f t="shared" si="369"/>
        <v>0</v>
      </c>
      <c r="DM126" s="106">
        <f t="shared" si="370"/>
        <v>0</v>
      </c>
      <c r="DN126" s="106">
        <f t="shared" si="371"/>
        <v>0</v>
      </c>
      <c r="DO126" s="106">
        <f t="shared" si="372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3" t="s">
        <v>186</v>
      </c>
      <c r="B127" s="615">
        <v>1</v>
      </c>
      <c r="C127" s="615">
        <v>1</v>
      </c>
      <c r="D127" s="615">
        <v>1</v>
      </c>
      <c r="E127" s="615">
        <v>1</v>
      </c>
      <c r="F127" s="615">
        <v>1</v>
      </c>
      <c r="G127" s="615">
        <v>1</v>
      </c>
      <c r="H127" s="615">
        <v>1</v>
      </c>
      <c r="I127" s="615">
        <v>1</v>
      </c>
      <c r="J127" s="615">
        <v>1</v>
      </c>
      <c r="K127" s="615">
        <v>1</v>
      </c>
      <c r="L127" s="615">
        <v>1</v>
      </c>
      <c r="M127" s="615">
        <v>1</v>
      </c>
      <c r="N127" s="615">
        <v>1</v>
      </c>
      <c r="O127" s="615">
        <v>1</v>
      </c>
      <c r="P127" s="615">
        <v>1</v>
      </c>
      <c r="Q127" s="615">
        <v>1</v>
      </c>
      <c r="R127" s="615">
        <v>1</v>
      </c>
      <c r="S127" s="619"/>
      <c r="T127" s="615">
        <v>1</v>
      </c>
      <c r="U127" s="615">
        <v>1</v>
      </c>
      <c r="V127" s="615">
        <v>1</v>
      </c>
      <c r="W127" s="615">
        <v>1</v>
      </c>
      <c r="X127" s="615">
        <v>1</v>
      </c>
      <c r="Y127" s="615">
        <v>1</v>
      </c>
      <c r="Z127" s="615">
        <v>1</v>
      </c>
      <c r="AA127" s="615">
        <v>1</v>
      </c>
      <c r="AB127" s="615">
        <v>1</v>
      </c>
      <c r="AC127" s="615">
        <v>1</v>
      </c>
      <c r="AD127" s="615">
        <v>1</v>
      </c>
      <c r="AE127" s="615">
        <v>1</v>
      </c>
      <c r="AF127" s="615">
        <v>1</v>
      </c>
      <c r="AG127" s="615">
        <v>1</v>
      </c>
      <c r="AH127" s="615">
        <v>1</v>
      </c>
      <c r="AI127" s="615">
        <v>1</v>
      </c>
      <c r="AJ127" s="615">
        <v>1</v>
      </c>
      <c r="AK127" s="619"/>
      <c r="AL127" s="615">
        <v>1</v>
      </c>
      <c r="AM127" s="615">
        <v>1</v>
      </c>
      <c r="AN127" s="615">
        <v>1</v>
      </c>
      <c r="AO127" s="615">
        <v>1</v>
      </c>
      <c r="AP127" s="615">
        <v>1</v>
      </c>
      <c r="AQ127" s="615">
        <v>1</v>
      </c>
      <c r="AR127" s="615">
        <v>1</v>
      </c>
      <c r="AS127" s="615">
        <v>1</v>
      </c>
      <c r="AT127" s="615">
        <v>1</v>
      </c>
      <c r="AU127" s="615">
        <v>1</v>
      </c>
      <c r="AV127" s="615">
        <v>1</v>
      </c>
      <c r="AW127" s="615">
        <v>1</v>
      </c>
      <c r="AX127" s="615">
        <v>1</v>
      </c>
      <c r="AY127" s="615">
        <v>1</v>
      </c>
      <c r="AZ127" s="615">
        <v>1</v>
      </c>
      <c r="BA127" s="615">
        <v>1</v>
      </c>
      <c r="BB127" s="615">
        <v>1</v>
      </c>
      <c r="BC127" s="619"/>
      <c r="BD127" s="615">
        <v>1</v>
      </c>
      <c r="BE127" s="615">
        <v>1</v>
      </c>
      <c r="BF127" s="615">
        <v>1</v>
      </c>
      <c r="BG127" s="615">
        <v>1</v>
      </c>
      <c r="BH127" s="615">
        <v>1</v>
      </c>
      <c r="BI127" s="615">
        <v>1</v>
      </c>
      <c r="BJ127" s="615">
        <v>1</v>
      </c>
      <c r="BK127" s="615">
        <v>1</v>
      </c>
      <c r="BL127" s="615">
        <v>1</v>
      </c>
      <c r="BM127" s="615">
        <v>1</v>
      </c>
      <c r="BN127" s="615">
        <v>1</v>
      </c>
      <c r="BO127" s="615">
        <v>1</v>
      </c>
      <c r="BP127" s="615">
        <v>1</v>
      </c>
      <c r="BQ127" s="615">
        <v>1</v>
      </c>
      <c r="BR127" s="615">
        <v>1</v>
      </c>
      <c r="BS127" s="615">
        <v>1</v>
      </c>
      <c r="BT127" s="615">
        <v>1</v>
      </c>
      <c r="BU127" s="619"/>
      <c r="BV127" s="615">
        <v>1</v>
      </c>
      <c r="BW127" s="615">
        <v>1</v>
      </c>
      <c r="BX127" s="615">
        <v>1</v>
      </c>
      <c r="BY127" s="615">
        <v>1</v>
      </c>
      <c r="BZ127" s="602">
        <f t="shared" si="285"/>
        <v>1</v>
      </c>
      <c r="CA127" s="602">
        <f t="shared" si="286"/>
        <v>1</v>
      </c>
      <c r="CB127" s="602">
        <f t="shared" si="287"/>
        <v>1</v>
      </c>
      <c r="CC127" s="602">
        <f t="shared" si="288"/>
        <v>1</v>
      </c>
      <c r="CD127" s="1379">
        <f t="shared" si="335"/>
        <v>1</v>
      </c>
      <c r="CE127" s="1380">
        <f t="shared" si="336"/>
        <v>1</v>
      </c>
      <c r="CF127" s="1381">
        <f t="shared" si="337"/>
        <v>1</v>
      </c>
      <c r="CG127" s="1381">
        <f t="shared" si="338"/>
        <v>1</v>
      </c>
      <c r="CH127" s="1381">
        <f t="shared" si="339"/>
        <v>1</v>
      </c>
      <c r="CI127" s="1381">
        <f t="shared" si="340"/>
        <v>1</v>
      </c>
      <c r="CJ127" s="1381">
        <f t="shared" si="341"/>
        <v>1</v>
      </c>
      <c r="CK127" s="1382">
        <f t="shared" si="342"/>
        <v>1</v>
      </c>
      <c r="CL127" s="1382">
        <f t="shared" si="343"/>
        <v>1</v>
      </c>
      <c r="CM127" s="1382">
        <f t="shared" si="344"/>
        <v>1</v>
      </c>
      <c r="CN127" s="1381">
        <f t="shared" si="345"/>
        <v>1</v>
      </c>
      <c r="CO127" s="1381">
        <f t="shared" si="346"/>
        <v>1</v>
      </c>
      <c r="CP127" s="1381">
        <f t="shared" si="347"/>
        <v>1</v>
      </c>
      <c r="CQ127" s="1381">
        <f t="shared" si="348"/>
        <v>1</v>
      </c>
      <c r="CR127" s="1381">
        <f t="shared" si="349"/>
        <v>1</v>
      </c>
      <c r="CS127" s="1380">
        <f t="shared" si="350"/>
        <v>1</v>
      </c>
      <c r="CT127" s="1383">
        <f t="shared" si="351"/>
        <v>1</v>
      </c>
      <c r="CU127" s="553">
        <f t="shared" si="352"/>
        <v>1</v>
      </c>
      <c r="CV127" s="554">
        <f t="shared" si="353"/>
        <v>1</v>
      </c>
      <c r="CW127" s="555">
        <f t="shared" si="354"/>
        <v>1</v>
      </c>
      <c r="CX127" s="555">
        <f t="shared" si="355"/>
        <v>1</v>
      </c>
      <c r="CY127" s="555">
        <f t="shared" si="356"/>
        <v>1</v>
      </c>
      <c r="CZ127" s="555">
        <f t="shared" si="357"/>
        <v>1</v>
      </c>
      <c r="DA127" s="555">
        <f t="shared" si="358"/>
        <v>1</v>
      </c>
      <c r="DB127" s="556">
        <f t="shared" si="359"/>
        <v>1</v>
      </c>
      <c r="DC127" s="556">
        <f t="shared" si="360"/>
        <v>1</v>
      </c>
      <c r="DD127" s="556">
        <f t="shared" si="361"/>
        <v>1</v>
      </c>
      <c r="DE127" s="555">
        <f t="shared" si="362"/>
        <v>1</v>
      </c>
      <c r="DF127" s="555">
        <f t="shared" si="363"/>
        <v>1</v>
      </c>
      <c r="DG127" s="555">
        <f t="shared" si="364"/>
        <v>1</v>
      </c>
      <c r="DH127" s="555">
        <f t="shared" si="365"/>
        <v>1</v>
      </c>
      <c r="DI127" s="555">
        <f t="shared" si="366"/>
        <v>1</v>
      </c>
      <c r="DJ127" s="554">
        <f t="shared" si="367"/>
        <v>1</v>
      </c>
      <c r="DK127" s="553">
        <f t="shared" si="368"/>
        <v>1</v>
      </c>
      <c r="DL127" s="658">
        <f t="shared" si="369"/>
        <v>17</v>
      </c>
      <c r="DM127" s="106">
        <f t="shared" si="370"/>
        <v>17</v>
      </c>
      <c r="DN127" s="106">
        <f t="shared" si="371"/>
        <v>17</v>
      </c>
      <c r="DO127" s="106">
        <f t="shared" si="372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3" t="s">
        <v>188</v>
      </c>
      <c r="B128" s="615"/>
      <c r="C128" s="615"/>
      <c r="D128" s="615"/>
      <c r="E128" s="615"/>
      <c r="F128" s="615"/>
      <c r="G128" s="615"/>
      <c r="H128" s="615"/>
      <c r="I128" s="615"/>
      <c r="J128" s="615"/>
      <c r="K128" s="615"/>
      <c r="L128" s="615"/>
      <c r="M128" s="615"/>
      <c r="N128" s="615"/>
      <c r="O128" s="615"/>
      <c r="P128" s="615"/>
      <c r="Q128" s="615"/>
      <c r="R128" s="615"/>
      <c r="S128" s="616"/>
      <c r="T128" s="615"/>
      <c r="U128" s="615"/>
      <c r="V128" s="615"/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616"/>
      <c r="AL128" s="615"/>
      <c r="AM128" s="615"/>
      <c r="AN128" s="615"/>
      <c r="AO128" s="615"/>
      <c r="AP128" s="615"/>
      <c r="AQ128" s="615"/>
      <c r="AR128" s="615"/>
      <c r="AS128" s="615"/>
      <c r="AT128" s="615"/>
      <c r="AU128" s="615"/>
      <c r="AV128" s="615"/>
      <c r="AW128" s="615"/>
      <c r="AX128" s="615"/>
      <c r="AY128" s="615"/>
      <c r="AZ128" s="615"/>
      <c r="BA128" s="615"/>
      <c r="BB128" s="615"/>
      <c r="BC128" s="616"/>
      <c r="BD128" s="615"/>
      <c r="BE128" s="615"/>
      <c r="BF128" s="615"/>
      <c r="BG128" s="615"/>
      <c r="BH128" s="615"/>
      <c r="BI128" s="615"/>
      <c r="BJ128" s="615"/>
      <c r="BK128" s="615"/>
      <c r="BL128" s="615"/>
      <c r="BM128" s="615"/>
      <c r="BN128" s="615"/>
      <c r="BO128" s="615"/>
      <c r="BP128" s="615"/>
      <c r="BQ128" s="615"/>
      <c r="BR128" s="615"/>
      <c r="BS128" s="615"/>
      <c r="BT128" s="615"/>
      <c r="BU128" s="616"/>
      <c r="BV128" s="615"/>
      <c r="BW128" s="615"/>
      <c r="BX128" s="615"/>
      <c r="BY128" s="615"/>
      <c r="BZ128" s="602" t="str">
        <f t="shared" si="285"/>
        <v/>
      </c>
      <c r="CA128" s="602" t="str">
        <f t="shared" si="286"/>
        <v/>
      </c>
      <c r="CB128" s="602" t="str">
        <f t="shared" si="287"/>
        <v/>
      </c>
      <c r="CC128" s="602" t="str">
        <f t="shared" si="288"/>
        <v/>
      </c>
      <c r="CD128" s="1379" t="str">
        <f t="shared" si="335"/>
        <v/>
      </c>
      <c r="CE128" s="1380" t="str">
        <f t="shared" si="336"/>
        <v/>
      </c>
      <c r="CF128" s="1381" t="str">
        <f t="shared" si="337"/>
        <v/>
      </c>
      <c r="CG128" s="1381" t="str">
        <f t="shared" si="338"/>
        <v/>
      </c>
      <c r="CH128" s="1381" t="str">
        <f t="shared" si="339"/>
        <v/>
      </c>
      <c r="CI128" s="1381" t="str">
        <f t="shared" si="340"/>
        <v/>
      </c>
      <c r="CJ128" s="1381" t="str">
        <f t="shared" si="341"/>
        <v/>
      </c>
      <c r="CK128" s="1382" t="str">
        <f t="shared" si="342"/>
        <v/>
      </c>
      <c r="CL128" s="1382" t="str">
        <f t="shared" si="343"/>
        <v/>
      </c>
      <c r="CM128" s="1382" t="str">
        <f t="shared" si="344"/>
        <v/>
      </c>
      <c r="CN128" s="1381" t="str">
        <f t="shared" si="345"/>
        <v/>
      </c>
      <c r="CO128" s="1381" t="str">
        <f t="shared" si="346"/>
        <v/>
      </c>
      <c r="CP128" s="1381" t="str">
        <f t="shared" si="347"/>
        <v/>
      </c>
      <c r="CQ128" s="1381" t="str">
        <f t="shared" si="348"/>
        <v/>
      </c>
      <c r="CR128" s="1381" t="str">
        <f t="shared" si="349"/>
        <v/>
      </c>
      <c r="CS128" s="1380" t="str">
        <f t="shared" si="350"/>
        <v/>
      </c>
      <c r="CT128" s="1383" t="str">
        <f t="shared" si="351"/>
        <v/>
      </c>
      <c r="CU128" s="553" t="str">
        <f t="shared" si="352"/>
        <v/>
      </c>
      <c r="CV128" s="554" t="str">
        <f t="shared" si="353"/>
        <v/>
      </c>
      <c r="CW128" s="555" t="str">
        <f t="shared" si="354"/>
        <v/>
      </c>
      <c r="CX128" s="555" t="str">
        <f t="shared" si="355"/>
        <v/>
      </c>
      <c r="CY128" s="555" t="str">
        <f t="shared" si="356"/>
        <v/>
      </c>
      <c r="CZ128" s="555" t="str">
        <f t="shared" si="357"/>
        <v/>
      </c>
      <c r="DA128" s="555" t="str">
        <f t="shared" si="358"/>
        <v/>
      </c>
      <c r="DB128" s="556" t="str">
        <f t="shared" si="359"/>
        <v/>
      </c>
      <c r="DC128" s="556" t="str">
        <f t="shared" si="360"/>
        <v/>
      </c>
      <c r="DD128" s="556" t="str">
        <f t="shared" si="361"/>
        <v/>
      </c>
      <c r="DE128" s="555" t="str">
        <f t="shared" si="362"/>
        <v/>
      </c>
      <c r="DF128" s="555" t="str">
        <f t="shared" si="363"/>
        <v/>
      </c>
      <c r="DG128" s="555" t="str">
        <f t="shared" si="364"/>
        <v/>
      </c>
      <c r="DH128" s="555" t="str">
        <f t="shared" si="365"/>
        <v/>
      </c>
      <c r="DI128" s="555" t="str">
        <f t="shared" si="366"/>
        <v/>
      </c>
      <c r="DJ128" s="554" t="str">
        <f t="shared" si="367"/>
        <v/>
      </c>
      <c r="DK128" s="553" t="str">
        <f t="shared" si="368"/>
        <v/>
      </c>
      <c r="DL128" s="658">
        <f t="shared" si="369"/>
        <v>0</v>
      </c>
      <c r="DM128" s="106">
        <f t="shared" si="370"/>
        <v>0</v>
      </c>
      <c r="DN128" s="106">
        <f t="shared" si="371"/>
        <v>0</v>
      </c>
      <c r="DO128" s="106">
        <f t="shared" si="372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3" t="s">
        <v>216</v>
      </c>
      <c r="B129" s="615"/>
      <c r="C129" s="615"/>
      <c r="D129" s="615"/>
      <c r="E129" s="615"/>
      <c r="F129" s="615"/>
      <c r="G129" s="615"/>
      <c r="H129" s="615"/>
      <c r="I129" s="615"/>
      <c r="J129" s="615"/>
      <c r="K129" s="615"/>
      <c r="L129" s="615"/>
      <c r="M129" s="615"/>
      <c r="N129" s="615"/>
      <c r="O129" s="615"/>
      <c r="P129" s="615"/>
      <c r="Q129" s="615"/>
      <c r="R129" s="615"/>
      <c r="S129" s="601"/>
      <c r="T129" s="615"/>
      <c r="U129" s="615"/>
      <c r="V129" s="615"/>
      <c r="W129" s="615"/>
      <c r="X129" s="615"/>
      <c r="Y129" s="615"/>
      <c r="Z129" s="615"/>
      <c r="AA129" s="615"/>
      <c r="AB129" s="615"/>
      <c r="AC129" s="615"/>
      <c r="AD129" s="615"/>
      <c r="AE129" s="615"/>
      <c r="AF129" s="615"/>
      <c r="AG129" s="615"/>
      <c r="AH129" s="615"/>
      <c r="AI129" s="615"/>
      <c r="AJ129" s="615"/>
      <c r="AK129" s="601"/>
      <c r="AL129" s="615"/>
      <c r="AM129" s="615"/>
      <c r="AN129" s="615"/>
      <c r="AO129" s="615"/>
      <c r="AP129" s="615"/>
      <c r="AQ129" s="615"/>
      <c r="AR129" s="615"/>
      <c r="AS129" s="615"/>
      <c r="AT129" s="615"/>
      <c r="AU129" s="615"/>
      <c r="AV129" s="615"/>
      <c r="AW129" s="615"/>
      <c r="AX129" s="615"/>
      <c r="AY129" s="615"/>
      <c r="AZ129" s="615"/>
      <c r="BA129" s="615"/>
      <c r="BB129" s="615"/>
      <c r="BC129" s="601"/>
      <c r="BD129" s="615"/>
      <c r="BE129" s="615"/>
      <c r="BF129" s="615"/>
      <c r="BG129" s="615"/>
      <c r="BH129" s="615"/>
      <c r="BI129" s="615"/>
      <c r="BJ129" s="615"/>
      <c r="BK129" s="615"/>
      <c r="BL129" s="615"/>
      <c r="BM129" s="615"/>
      <c r="BN129" s="615"/>
      <c r="BO129" s="615"/>
      <c r="BP129" s="615"/>
      <c r="BQ129" s="615"/>
      <c r="BR129" s="615"/>
      <c r="BS129" s="615"/>
      <c r="BT129" s="615"/>
      <c r="BU129" s="601"/>
      <c r="BV129" s="615"/>
      <c r="BW129" s="615"/>
      <c r="BX129" s="615"/>
      <c r="BY129" s="615"/>
      <c r="BZ129" s="602" t="str">
        <f t="shared" si="285"/>
        <v/>
      </c>
      <c r="CA129" s="602" t="str">
        <f t="shared" si="286"/>
        <v/>
      </c>
      <c r="CB129" s="602" t="str">
        <f t="shared" si="287"/>
        <v/>
      </c>
      <c r="CC129" s="602" t="str">
        <f t="shared" si="288"/>
        <v/>
      </c>
      <c r="CD129" s="1379" t="str">
        <f t="shared" si="335"/>
        <v/>
      </c>
      <c r="CE129" s="1380" t="str">
        <f t="shared" si="336"/>
        <v/>
      </c>
      <c r="CF129" s="1381" t="str">
        <f t="shared" si="337"/>
        <v/>
      </c>
      <c r="CG129" s="1381" t="str">
        <f t="shared" si="338"/>
        <v/>
      </c>
      <c r="CH129" s="1381" t="str">
        <f t="shared" si="339"/>
        <v/>
      </c>
      <c r="CI129" s="1381" t="str">
        <f t="shared" si="340"/>
        <v/>
      </c>
      <c r="CJ129" s="1381" t="str">
        <f t="shared" si="341"/>
        <v/>
      </c>
      <c r="CK129" s="1382" t="str">
        <f t="shared" si="342"/>
        <v/>
      </c>
      <c r="CL129" s="1382" t="str">
        <f t="shared" si="343"/>
        <v/>
      </c>
      <c r="CM129" s="1382" t="str">
        <f t="shared" si="344"/>
        <v/>
      </c>
      <c r="CN129" s="1381" t="str">
        <f t="shared" si="345"/>
        <v/>
      </c>
      <c r="CO129" s="1381" t="str">
        <f t="shared" si="346"/>
        <v/>
      </c>
      <c r="CP129" s="1381" t="str">
        <f t="shared" si="347"/>
        <v/>
      </c>
      <c r="CQ129" s="1381" t="str">
        <f t="shared" si="348"/>
        <v/>
      </c>
      <c r="CR129" s="1381" t="str">
        <f t="shared" si="349"/>
        <v/>
      </c>
      <c r="CS129" s="1380" t="str">
        <f t="shared" si="350"/>
        <v/>
      </c>
      <c r="CT129" s="1383" t="str">
        <f t="shared" si="351"/>
        <v/>
      </c>
      <c r="CU129" s="553" t="str">
        <f t="shared" si="352"/>
        <v/>
      </c>
      <c r="CV129" s="554" t="str">
        <f t="shared" si="353"/>
        <v/>
      </c>
      <c r="CW129" s="555" t="str">
        <f t="shared" si="354"/>
        <v/>
      </c>
      <c r="CX129" s="555" t="str">
        <f t="shared" si="355"/>
        <v/>
      </c>
      <c r="CY129" s="555" t="str">
        <f t="shared" si="356"/>
        <v/>
      </c>
      <c r="CZ129" s="555" t="str">
        <f t="shared" si="357"/>
        <v/>
      </c>
      <c r="DA129" s="555" t="str">
        <f t="shared" si="358"/>
        <v/>
      </c>
      <c r="DB129" s="556" t="str">
        <f t="shared" si="359"/>
        <v/>
      </c>
      <c r="DC129" s="556" t="str">
        <f t="shared" si="360"/>
        <v/>
      </c>
      <c r="DD129" s="556" t="str">
        <f t="shared" si="361"/>
        <v/>
      </c>
      <c r="DE129" s="555" t="str">
        <f t="shared" si="362"/>
        <v/>
      </c>
      <c r="DF129" s="555" t="str">
        <f t="shared" si="363"/>
        <v/>
      </c>
      <c r="DG129" s="555" t="str">
        <f t="shared" si="364"/>
        <v/>
      </c>
      <c r="DH129" s="555" t="str">
        <f t="shared" si="365"/>
        <v/>
      </c>
      <c r="DI129" s="555" t="str">
        <f t="shared" si="366"/>
        <v/>
      </c>
      <c r="DJ129" s="554" t="str">
        <f t="shared" si="367"/>
        <v/>
      </c>
      <c r="DK129" s="553" t="str">
        <f t="shared" si="368"/>
        <v/>
      </c>
      <c r="DL129" s="658">
        <f t="shared" si="369"/>
        <v>0</v>
      </c>
      <c r="DM129" s="106">
        <f t="shared" si="370"/>
        <v>0</v>
      </c>
      <c r="DN129" s="106">
        <f t="shared" si="371"/>
        <v>0</v>
      </c>
      <c r="DO129" s="106">
        <f t="shared" si="372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2" t="s">
        <v>215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1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1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1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1"/>
      <c r="BV130" s="227">
        <v>45</v>
      </c>
      <c r="BW130" s="227">
        <v>45</v>
      </c>
      <c r="BX130" s="227">
        <v>45</v>
      </c>
      <c r="BY130" s="227">
        <v>45</v>
      </c>
      <c r="BZ130" s="602">
        <f t="shared" si="285"/>
        <v>45</v>
      </c>
      <c r="CA130" s="602">
        <f t="shared" si="286"/>
        <v>45</v>
      </c>
      <c r="CB130" s="602">
        <f t="shared" si="287"/>
        <v>45</v>
      </c>
      <c r="CC130" s="602">
        <f t="shared" si="288"/>
        <v>45</v>
      </c>
      <c r="CD130" s="1379">
        <f t="shared" si="335"/>
        <v>45</v>
      </c>
      <c r="CE130" s="1380">
        <f t="shared" si="336"/>
        <v>45</v>
      </c>
      <c r="CF130" s="1381">
        <f t="shared" si="337"/>
        <v>45</v>
      </c>
      <c r="CG130" s="1381">
        <f t="shared" si="338"/>
        <v>45</v>
      </c>
      <c r="CH130" s="1381">
        <f t="shared" si="339"/>
        <v>45</v>
      </c>
      <c r="CI130" s="1381">
        <f t="shared" si="340"/>
        <v>45</v>
      </c>
      <c r="CJ130" s="1381">
        <f t="shared" si="341"/>
        <v>45</v>
      </c>
      <c r="CK130" s="1382">
        <f t="shared" si="342"/>
        <v>45</v>
      </c>
      <c r="CL130" s="1382">
        <f t="shared" si="343"/>
        <v>45</v>
      </c>
      <c r="CM130" s="1382">
        <f t="shared" si="344"/>
        <v>45</v>
      </c>
      <c r="CN130" s="1381">
        <f t="shared" si="345"/>
        <v>45</v>
      </c>
      <c r="CO130" s="1381">
        <f t="shared" si="346"/>
        <v>45</v>
      </c>
      <c r="CP130" s="1381">
        <f t="shared" si="347"/>
        <v>45</v>
      </c>
      <c r="CQ130" s="1381">
        <f t="shared" si="348"/>
        <v>45</v>
      </c>
      <c r="CR130" s="1381">
        <f t="shared" si="349"/>
        <v>45</v>
      </c>
      <c r="CS130" s="1380">
        <f t="shared" si="350"/>
        <v>45</v>
      </c>
      <c r="CT130" s="1383">
        <f t="shared" si="351"/>
        <v>45</v>
      </c>
      <c r="CU130" s="553">
        <f t="shared" si="352"/>
        <v>45</v>
      </c>
      <c r="CV130" s="554">
        <f t="shared" si="353"/>
        <v>45</v>
      </c>
      <c r="CW130" s="555">
        <f t="shared" si="354"/>
        <v>45</v>
      </c>
      <c r="CX130" s="555">
        <f t="shared" si="355"/>
        <v>45</v>
      </c>
      <c r="CY130" s="555">
        <f t="shared" si="356"/>
        <v>45</v>
      </c>
      <c r="CZ130" s="555">
        <f t="shared" si="357"/>
        <v>45</v>
      </c>
      <c r="DA130" s="555">
        <f t="shared" si="358"/>
        <v>45</v>
      </c>
      <c r="DB130" s="556">
        <f t="shared" si="359"/>
        <v>45</v>
      </c>
      <c r="DC130" s="556">
        <f t="shared" si="360"/>
        <v>45</v>
      </c>
      <c r="DD130" s="556">
        <f t="shared" si="361"/>
        <v>45</v>
      </c>
      <c r="DE130" s="555">
        <f t="shared" si="362"/>
        <v>45</v>
      </c>
      <c r="DF130" s="555">
        <f t="shared" si="363"/>
        <v>45</v>
      </c>
      <c r="DG130" s="555">
        <f t="shared" si="364"/>
        <v>45</v>
      </c>
      <c r="DH130" s="555">
        <f t="shared" si="365"/>
        <v>45</v>
      </c>
      <c r="DI130" s="555">
        <f t="shared" si="366"/>
        <v>45</v>
      </c>
      <c r="DJ130" s="554">
        <f t="shared" si="367"/>
        <v>45</v>
      </c>
      <c r="DK130" s="553">
        <f t="shared" si="368"/>
        <v>45</v>
      </c>
      <c r="DL130" s="658">
        <f t="shared" si="369"/>
        <v>17</v>
      </c>
      <c r="DM130" s="106">
        <f t="shared" si="370"/>
        <v>17</v>
      </c>
      <c r="DN130" s="106">
        <f t="shared" si="371"/>
        <v>17</v>
      </c>
      <c r="DO130" s="106">
        <f t="shared" si="372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5" t="s">
        <v>174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7"/>
      <c r="BV131" s="277"/>
      <c r="BW131" s="277"/>
      <c r="BX131" s="277"/>
      <c r="BY131" s="277"/>
      <c r="BZ131" s="602" t="str">
        <f t="shared" si="285"/>
        <v/>
      </c>
      <c r="CA131" s="602" t="str">
        <f t="shared" si="286"/>
        <v/>
      </c>
      <c r="CB131" s="602" t="str">
        <f t="shared" si="287"/>
        <v/>
      </c>
      <c r="CC131" s="602" t="str">
        <f t="shared" si="288"/>
        <v/>
      </c>
      <c r="CD131" s="1379" t="str">
        <f t="shared" si="335"/>
        <v/>
      </c>
      <c r="CE131" s="1380" t="str">
        <f t="shared" si="336"/>
        <v/>
      </c>
      <c r="CF131" s="1381" t="str">
        <f t="shared" si="337"/>
        <v/>
      </c>
      <c r="CG131" s="1381" t="str">
        <f t="shared" si="338"/>
        <v/>
      </c>
      <c r="CH131" s="1381" t="str">
        <f t="shared" si="339"/>
        <v/>
      </c>
      <c r="CI131" s="1381" t="str">
        <f t="shared" si="340"/>
        <v/>
      </c>
      <c r="CJ131" s="1381" t="str">
        <f t="shared" si="341"/>
        <v/>
      </c>
      <c r="CK131" s="1382" t="str">
        <f t="shared" si="342"/>
        <v/>
      </c>
      <c r="CL131" s="1382" t="str">
        <f t="shared" si="343"/>
        <v/>
      </c>
      <c r="CM131" s="1382" t="str">
        <f t="shared" si="344"/>
        <v/>
      </c>
      <c r="CN131" s="1381" t="str">
        <f t="shared" si="345"/>
        <v/>
      </c>
      <c r="CO131" s="1381" t="str">
        <f t="shared" si="346"/>
        <v/>
      </c>
      <c r="CP131" s="1381" t="str">
        <f t="shared" si="347"/>
        <v/>
      </c>
      <c r="CQ131" s="1381" t="str">
        <f t="shared" si="348"/>
        <v/>
      </c>
      <c r="CR131" s="1381" t="str">
        <f t="shared" si="349"/>
        <v/>
      </c>
      <c r="CS131" s="1380" t="str">
        <f t="shared" si="350"/>
        <v/>
      </c>
      <c r="CT131" s="1383" t="str">
        <f t="shared" si="351"/>
        <v/>
      </c>
      <c r="CU131" s="553" t="str">
        <f t="shared" si="352"/>
        <v/>
      </c>
      <c r="CV131" s="554" t="str">
        <f t="shared" si="353"/>
        <v/>
      </c>
      <c r="CW131" s="555" t="str">
        <f t="shared" si="354"/>
        <v/>
      </c>
      <c r="CX131" s="555" t="str">
        <f t="shared" si="355"/>
        <v/>
      </c>
      <c r="CY131" s="555" t="str">
        <f t="shared" si="356"/>
        <v/>
      </c>
      <c r="CZ131" s="555" t="str">
        <f t="shared" si="357"/>
        <v/>
      </c>
      <c r="DA131" s="555" t="str">
        <f t="shared" si="358"/>
        <v/>
      </c>
      <c r="DB131" s="556" t="str">
        <f t="shared" si="359"/>
        <v/>
      </c>
      <c r="DC131" s="556" t="str">
        <f t="shared" si="360"/>
        <v/>
      </c>
      <c r="DD131" s="556" t="str">
        <f t="shared" si="361"/>
        <v/>
      </c>
      <c r="DE131" s="555" t="str">
        <f t="shared" si="362"/>
        <v/>
      </c>
      <c r="DF131" s="555" t="str">
        <f t="shared" si="363"/>
        <v/>
      </c>
      <c r="DG131" s="555" t="str">
        <f t="shared" si="364"/>
        <v/>
      </c>
      <c r="DH131" s="555" t="str">
        <f t="shared" si="365"/>
        <v/>
      </c>
      <c r="DI131" s="555" t="str">
        <f t="shared" si="366"/>
        <v/>
      </c>
      <c r="DJ131" s="554" t="str">
        <f t="shared" si="367"/>
        <v/>
      </c>
      <c r="DK131" s="553" t="str">
        <f t="shared" si="368"/>
        <v/>
      </c>
      <c r="DL131" s="658">
        <f t="shared" si="369"/>
        <v>0</v>
      </c>
      <c r="DM131" s="106">
        <f t="shared" si="370"/>
        <v>0</v>
      </c>
      <c r="DN131" s="106">
        <f t="shared" si="371"/>
        <v>0</v>
      </c>
      <c r="DO131" s="106">
        <f t="shared" si="372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5" t="s">
        <v>178</v>
      </c>
      <c r="B132" s="611" t="str">
        <f t="shared" ref="B132:R132" si="381">IF(B131="","",IF(B129="",B120*B130*B131,B129*B130*B131))</f>
        <v/>
      </c>
      <c r="C132" s="611" t="str">
        <f t="shared" si="381"/>
        <v/>
      </c>
      <c r="D132" s="611" t="str">
        <f t="shared" si="381"/>
        <v/>
      </c>
      <c r="E132" s="611" t="str">
        <f t="shared" si="381"/>
        <v/>
      </c>
      <c r="F132" s="611" t="str">
        <f t="shared" si="381"/>
        <v/>
      </c>
      <c r="G132" s="611" t="str">
        <f t="shared" si="381"/>
        <v/>
      </c>
      <c r="H132" s="611" t="str">
        <f t="shared" si="381"/>
        <v/>
      </c>
      <c r="I132" s="611" t="str">
        <f t="shared" si="381"/>
        <v/>
      </c>
      <c r="J132" s="611" t="str">
        <f t="shared" si="381"/>
        <v/>
      </c>
      <c r="K132" s="611" t="str">
        <f t="shared" si="381"/>
        <v/>
      </c>
      <c r="L132" s="611" t="str">
        <f t="shared" si="381"/>
        <v/>
      </c>
      <c r="M132" s="611" t="str">
        <f t="shared" si="381"/>
        <v/>
      </c>
      <c r="N132" s="611" t="str">
        <f t="shared" si="381"/>
        <v/>
      </c>
      <c r="O132" s="611" t="str">
        <f t="shared" si="381"/>
        <v/>
      </c>
      <c r="P132" s="611" t="str">
        <f t="shared" si="381"/>
        <v/>
      </c>
      <c r="Q132" s="611" t="str">
        <f t="shared" si="381"/>
        <v/>
      </c>
      <c r="R132" s="611" t="str">
        <f t="shared" si="381"/>
        <v/>
      </c>
      <c r="S132" s="626"/>
      <c r="T132" s="611" t="str">
        <f t="shared" ref="T132:AJ132" si="382">IF(T131="","",IF(T129="",T120*T130*T131,T129*T130*T131))</f>
        <v/>
      </c>
      <c r="U132" s="611" t="str">
        <f t="shared" si="382"/>
        <v/>
      </c>
      <c r="V132" s="611" t="str">
        <f t="shared" si="382"/>
        <v/>
      </c>
      <c r="W132" s="611" t="str">
        <f t="shared" si="382"/>
        <v/>
      </c>
      <c r="X132" s="611" t="str">
        <f t="shared" si="382"/>
        <v/>
      </c>
      <c r="Y132" s="611" t="str">
        <f t="shared" si="382"/>
        <v/>
      </c>
      <c r="Z132" s="611" t="str">
        <f t="shared" si="382"/>
        <v/>
      </c>
      <c r="AA132" s="611" t="str">
        <f t="shared" si="382"/>
        <v/>
      </c>
      <c r="AB132" s="611" t="str">
        <f t="shared" si="382"/>
        <v/>
      </c>
      <c r="AC132" s="611" t="str">
        <f t="shared" si="382"/>
        <v/>
      </c>
      <c r="AD132" s="611" t="str">
        <f t="shared" si="382"/>
        <v/>
      </c>
      <c r="AE132" s="611" t="str">
        <f t="shared" si="382"/>
        <v/>
      </c>
      <c r="AF132" s="611" t="str">
        <f t="shared" si="382"/>
        <v/>
      </c>
      <c r="AG132" s="611" t="str">
        <f t="shared" si="382"/>
        <v/>
      </c>
      <c r="AH132" s="611" t="str">
        <f t="shared" si="382"/>
        <v/>
      </c>
      <c r="AI132" s="611" t="str">
        <f t="shared" si="382"/>
        <v/>
      </c>
      <c r="AJ132" s="611" t="str">
        <f t="shared" si="382"/>
        <v/>
      </c>
      <c r="AK132" s="626"/>
      <c r="AL132" s="611" t="str">
        <f t="shared" ref="AL132:BB132" si="383">IF(AL131="","",IF(AL129="",AL120*AL130*AL131,AL129*AL130*AL131))</f>
        <v/>
      </c>
      <c r="AM132" s="611" t="str">
        <f t="shared" si="383"/>
        <v/>
      </c>
      <c r="AN132" s="611" t="str">
        <f t="shared" si="383"/>
        <v/>
      </c>
      <c r="AO132" s="611" t="str">
        <f t="shared" si="383"/>
        <v/>
      </c>
      <c r="AP132" s="611" t="str">
        <f t="shared" si="383"/>
        <v/>
      </c>
      <c r="AQ132" s="611" t="str">
        <f t="shared" si="383"/>
        <v/>
      </c>
      <c r="AR132" s="611" t="str">
        <f t="shared" si="383"/>
        <v/>
      </c>
      <c r="AS132" s="611" t="str">
        <f t="shared" si="383"/>
        <v/>
      </c>
      <c r="AT132" s="611" t="str">
        <f t="shared" si="383"/>
        <v/>
      </c>
      <c r="AU132" s="611" t="str">
        <f t="shared" si="383"/>
        <v/>
      </c>
      <c r="AV132" s="611" t="str">
        <f t="shared" si="383"/>
        <v/>
      </c>
      <c r="AW132" s="611" t="str">
        <f t="shared" si="383"/>
        <v/>
      </c>
      <c r="AX132" s="611" t="str">
        <f t="shared" si="383"/>
        <v/>
      </c>
      <c r="AY132" s="611" t="str">
        <f t="shared" si="383"/>
        <v/>
      </c>
      <c r="AZ132" s="611" t="str">
        <f t="shared" si="383"/>
        <v/>
      </c>
      <c r="BA132" s="611" t="str">
        <f t="shared" si="383"/>
        <v/>
      </c>
      <c r="BB132" s="611" t="str">
        <f t="shared" si="383"/>
        <v/>
      </c>
      <c r="BC132" s="626"/>
      <c r="BD132" s="611" t="str">
        <f>IF(BD131="","",IF(BD129="",BD120*BD130*BD131,BD129*BD130*BD131))</f>
        <v/>
      </c>
      <c r="BE132" s="611" t="str">
        <f>IF(BE131="","",IF(BE129="",BE120*BE130*BE131,BE129*BE130*BE131))</f>
        <v/>
      </c>
      <c r="BF132" s="611" t="str">
        <f t="shared" ref="BF132:BT132" si="384">IF(BF131="","",IF(BF129="",BF120*BF130*BF131,BF129*BF130*BF131))</f>
        <v/>
      </c>
      <c r="BG132" s="611" t="str">
        <f t="shared" si="384"/>
        <v/>
      </c>
      <c r="BH132" s="611" t="str">
        <f t="shared" si="384"/>
        <v/>
      </c>
      <c r="BI132" s="611" t="str">
        <f t="shared" si="384"/>
        <v/>
      </c>
      <c r="BJ132" s="611" t="str">
        <f t="shared" si="384"/>
        <v/>
      </c>
      <c r="BK132" s="611" t="str">
        <f t="shared" si="384"/>
        <v/>
      </c>
      <c r="BL132" s="611" t="str">
        <f t="shared" si="384"/>
        <v/>
      </c>
      <c r="BM132" s="611" t="str">
        <f t="shared" si="384"/>
        <v/>
      </c>
      <c r="BN132" s="611" t="str">
        <f t="shared" si="384"/>
        <v/>
      </c>
      <c r="BO132" s="611" t="str">
        <f t="shared" si="384"/>
        <v/>
      </c>
      <c r="BP132" s="611" t="str">
        <f t="shared" si="384"/>
        <v/>
      </c>
      <c r="BQ132" s="611" t="str">
        <f t="shared" si="384"/>
        <v/>
      </c>
      <c r="BR132" s="611" t="str">
        <f t="shared" si="384"/>
        <v/>
      </c>
      <c r="BS132" s="611" t="str">
        <f t="shared" si="384"/>
        <v/>
      </c>
      <c r="BT132" s="611" t="str">
        <f t="shared" si="384"/>
        <v/>
      </c>
      <c r="BU132" s="626"/>
      <c r="BV132" s="611" t="str">
        <f>IF(BV131="","",IF(BV129="",BV120*BV130*BV131,BV129*BV130*BV131))</f>
        <v/>
      </c>
      <c r="BW132" s="611" t="str">
        <f>IF(BW131="","",IF(BW129="",BW120*BW130*BW131,BW129*BW130*BW131))</f>
        <v/>
      </c>
      <c r="BX132" s="611" t="str">
        <f>IF(BX131="","",IF(BX129="",BX120*BX130*BX131,BX129*BX130*BX131))</f>
        <v/>
      </c>
      <c r="BY132" s="611" t="str">
        <f>IF(BY131="","",IF(BY129="",BY120*BY130*BY131,BY129*BY130*BY131))</f>
        <v/>
      </c>
      <c r="BZ132" s="602" t="str">
        <f t="shared" si="285"/>
        <v/>
      </c>
      <c r="CA132" s="602" t="str">
        <f t="shared" si="286"/>
        <v/>
      </c>
      <c r="CB132" s="602" t="str">
        <f t="shared" si="287"/>
        <v/>
      </c>
      <c r="CC132" s="602" t="str">
        <f t="shared" si="288"/>
        <v/>
      </c>
      <c r="CD132" s="1379" t="str">
        <f t="shared" si="335"/>
        <v/>
      </c>
      <c r="CE132" s="1380" t="str">
        <f t="shared" si="336"/>
        <v/>
      </c>
      <c r="CF132" s="1381" t="str">
        <f t="shared" si="337"/>
        <v/>
      </c>
      <c r="CG132" s="1381" t="str">
        <f t="shared" si="338"/>
        <v/>
      </c>
      <c r="CH132" s="1381" t="str">
        <f t="shared" si="339"/>
        <v/>
      </c>
      <c r="CI132" s="1381" t="str">
        <f t="shared" si="340"/>
        <v/>
      </c>
      <c r="CJ132" s="1381" t="str">
        <f t="shared" si="341"/>
        <v/>
      </c>
      <c r="CK132" s="1382" t="str">
        <f t="shared" si="342"/>
        <v/>
      </c>
      <c r="CL132" s="1382" t="str">
        <f t="shared" si="343"/>
        <v/>
      </c>
      <c r="CM132" s="1382" t="str">
        <f t="shared" si="344"/>
        <v/>
      </c>
      <c r="CN132" s="1381" t="str">
        <f t="shared" si="345"/>
        <v/>
      </c>
      <c r="CO132" s="1381" t="str">
        <f t="shared" si="346"/>
        <v/>
      </c>
      <c r="CP132" s="1381" t="str">
        <f t="shared" si="347"/>
        <v/>
      </c>
      <c r="CQ132" s="1381" t="str">
        <f t="shared" si="348"/>
        <v/>
      </c>
      <c r="CR132" s="1381" t="str">
        <f t="shared" si="349"/>
        <v/>
      </c>
      <c r="CS132" s="1380" t="str">
        <f t="shared" si="350"/>
        <v/>
      </c>
      <c r="CT132" s="1383" t="str">
        <f t="shared" si="351"/>
        <v/>
      </c>
      <c r="CU132" s="553" t="str">
        <f t="shared" si="352"/>
        <v/>
      </c>
      <c r="CV132" s="554" t="str">
        <f t="shared" si="353"/>
        <v/>
      </c>
      <c r="CW132" s="555" t="str">
        <f t="shared" si="354"/>
        <v/>
      </c>
      <c r="CX132" s="555" t="str">
        <f t="shared" si="355"/>
        <v/>
      </c>
      <c r="CY132" s="555" t="str">
        <f t="shared" si="356"/>
        <v/>
      </c>
      <c r="CZ132" s="555" t="str">
        <f t="shared" si="357"/>
        <v/>
      </c>
      <c r="DA132" s="555" t="str">
        <f t="shared" si="358"/>
        <v/>
      </c>
      <c r="DB132" s="556" t="str">
        <f t="shared" si="359"/>
        <v/>
      </c>
      <c r="DC132" s="556" t="str">
        <f t="shared" si="360"/>
        <v/>
      </c>
      <c r="DD132" s="556" t="str">
        <f t="shared" si="361"/>
        <v/>
      </c>
      <c r="DE132" s="555" t="str">
        <f t="shared" si="362"/>
        <v/>
      </c>
      <c r="DF132" s="555" t="str">
        <f t="shared" si="363"/>
        <v/>
      </c>
      <c r="DG132" s="555" t="str">
        <f t="shared" si="364"/>
        <v/>
      </c>
      <c r="DH132" s="555" t="str">
        <f t="shared" si="365"/>
        <v/>
      </c>
      <c r="DI132" s="555" t="str">
        <f t="shared" si="366"/>
        <v/>
      </c>
      <c r="DJ132" s="554" t="str">
        <f t="shared" si="367"/>
        <v/>
      </c>
      <c r="DK132" s="553" t="str">
        <f t="shared" si="368"/>
        <v/>
      </c>
      <c r="DL132" s="658">
        <f t="shared" si="369"/>
        <v>0</v>
      </c>
      <c r="DM132" s="106">
        <f t="shared" si="370"/>
        <v>0</v>
      </c>
      <c r="DN132" s="106">
        <f t="shared" si="371"/>
        <v>0</v>
      </c>
      <c r="DO132" s="106">
        <f t="shared" si="372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5" t="s">
        <v>180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7"/>
      <c r="BV133" s="277"/>
      <c r="BW133" s="277"/>
      <c r="BX133" s="277"/>
      <c r="BY133" s="277"/>
      <c r="BZ133" s="602" t="str">
        <f t="shared" si="285"/>
        <v/>
      </c>
      <c r="CA133" s="602" t="str">
        <f t="shared" si="286"/>
        <v/>
      </c>
      <c r="CB133" s="602" t="str">
        <f t="shared" si="287"/>
        <v/>
      </c>
      <c r="CC133" s="602" t="str">
        <f t="shared" si="288"/>
        <v/>
      </c>
      <c r="CD133" s="1379" t="str">
        <f t="shared" si="335"/>
        <v/>
      </c>
      <c r="CE133" s="1380" t="str">
        <f t="shared" si="336"/>
        <v/>
      </c>
      <c r="CF133" s="1381" t="str">
        <f t="shared" si="337"/>
        <v/>
      </c>
      <c r="CG133" s="1381" t="str">
        <f t="shared" si="338"/>
        <v/>
      </c>
      <c r="CH133" s="1381" t="str">
        <f t="shared" si="339"/>
        <v/>
      </c>
      <c r="CI133" s="1381" t="str">
        <f t="shared" si="340"/>
        <v/>
      </c>
      <c r="CJ133" s="1381" t="str">
        <f t="shared" si="341"/>
        <v/>
      </c>
      <c r="CK133" s="1382" t="str">
        <f t="shared" si="342"/>
        <v/>
      </c>
      <c r="CL133" s="1382" t="str">
        <f t="shared" si="343"/>
        <v/>
      </c>
      <c r="CM133" s="1382" t="str">
        <f t="shared" si="344"/>
        <v/>
      </c>
      <c r="CN133" s="1381" t="str">
        <f t="shared" si="345"/>
        <v/>
      </c>
      <c r="CO133" s="1381" t="str">
        <f t="shared" si="346"/>
        <v/>
      </c>
      <c r="CP133" s="1381" t="str">
        <f t="shared" si="347"/>
        <v/>
      </c>
      <c r="CQ133" s="1381" t="str">
        <f t="shared" si="348"/>
        <v/>
      </c>
      <c r="CR133" s="1381" t="str">
        <f t="shared" si="349"/>
        <v/>
      </c>
      <c r="CS133" s="1380" t="str">
        <f t="shared" si="350"/>
        <v/>
      </c>
      <c r="CT133" s="1383" t="str">
        <f t="shared" si="351"/>
        <v/>
      </c>
      <c r="CU133" s="553" t="str">
        <f t="shared" si="352"/>
        <v/>
      </c>
      <c r="CV133" s="554" t="str">
        <f t="shared" si="353"/>
        <v/>
      </c>
      <c r="CW133" s="555" t="str">
        <f t="shared" si="354"/>
        <v/>
      </c>
      <c r="CX133" s="555" t="str">
        <f t="shared" si="355"/>
        <v/>
      </c>
      <c r="CY133" s="555" t="str">
        <f t="shared" si="356"/>
        <v/>
      </c>
      <c r="CZ133" s="555" t="str">
        <f t="shared" si="357"/>
        <v/>
      </c>
      <c r="DA133" s="555" t="str">
        <f t="shared" si="358"/>
        <v/>
      </c>
      <c r="DB133" s="556" t="str">
        <f t="shared" si="359"/>
        <v/>
      </c>
      <c r="DC133" s="556" t="str">
        <f t="shared" si="360"/>
        <v/>
      </c>
      <c r="DD133" s="556" t="str">
        <f t="shared" si="361"/>
        <v/>
      </c>
      <c r="DE133" s="555" t="str">
        <f t="shared" si="362"/>
        <v/>
      </c>
      <c r="DF133" s="555" t="str">
        <f t="shared" si="363"/>
        <v/>
      </c>
      <c r="DG133" s="555" t="str">
        <f t="shared" si="364"/>
        <v/>
      </c>
      <c r="DH133" s="555" t="str">
        <f t="shared" si="365"/>
        <v/>
      </c>
      <c r="DI133" s="555" t="str">
        <f t="shared" si="366"/>
        <v/>
      </c>
      <c r="DJ133" s="554" t="str">
        <f t="shared" si="367"/>
        <v/>
      </c>
      <c r="DK133" s="553" t="str">
        <f t="shared" si="368"/>
        <v/>
      </c>
      <c r="DL133" s="658">
        <f t="shared" si="369"/>
        <v>0</v>
      </c>
      <c r="DM133" s="106">
        <f t="shared" si="370"/>
        <v>0</v>
      </c>
      <c r="DN133" s="106">
        <f t="shared" si="371"/>
        <v>0</v>
      </c>
      <c r="DO133" s="106">
        <f t="shared" si="372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5" t="s">
        <v>182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3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3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3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3"/>
      <c r="BV134" s="277"/>
      <c r="BW134" s="277"/>
      <c r="BX134" s="277"/>
      <c r="BY134" s="277"/>
      <c r="BZ134" s="602" t="str">
        <f t="shared" si="285"/>
        <v/>
      </c>
      <c r="CA134" s="602" t="str">
        <f t="shared" si="286"/>
        <v/>
      </c>
      <c r="CB134" s="602" t="str">
        <f t="shared" si="287"/>
        <v/>
      </c>
      <c r="CC134" s="602" t="str">
        <f t="shared" si="288"/>
        <v/>
      </c>
      <c r="CD134" s="1379" t="str">
        <f t="shared" si="335"/>
        <v/>
      </c>
      <c r="CE134" s="1380" t="str">
        <f t="shared" si="336"/>
        <v/>
      </c>
      <c r="CF134" s="1381" t="str">
        <f t="shared" si="337"/>
        <v/>
      </c>
      <c r="CG134" s="1381" t="str">
        <f t="shared" si="338"/>
        <v/>
      </c>
      <c r="CH134" s="1381" t="str">
        <f t="shared" si="339"/>
        <v/>
      </c>
      <c r="CI134" s="1381" t="str">
        <f t="shared" si="340"/>
        <v/>
      </c>
      <c r="CJ134" s="1381" t="str">
        <f t="shared" si="341"/>
        <v/>
      </c>
      <c r="CK134" s="1382" t="str">
        <f t="shared" si="342"/>
        <v/>
      </c>
      <c r="CL134" s="1382" t="str">
        <f t="shared" si="343"/>
        <v/>
      </c>
      <c r="CM134" s="1382" t="str">
        <f t="shared" si="344"/>
        <v/>
      </c>
      <c r="CN134" s="1381" t="str">
        <f t="shared" si="345"/>
        <v/>
      </c>
      <c r="CO134" s="1381" t="str">
        <f t="shared" si="346"/>
        <v/>
      </c>
      <c r="CP134" s="1381" t="str">
        <f t="shared" si="347"/>
        <v/>
      </c>
      <c r="CQ134" s="1381" t="str">
        <f t="shared" si="348"/>
        <v/>
      </c>
      <c r="CR134" s="1381" t="str">
        <f t="shared" si="349"/>
        <v/>
      </c>
      <c r="CS134" s="1380" t="str">
        <f t="shared" si="350"/>
        <v/>
      </c>
      <c r="CT134" s="1383" t="str">
        <f t="shared" si="351"/>
        <v/>
      </c>
      <c r="CU134" s="553" t="str">
        <f t="shared" si="352"/>
        <v/>
      </c>
      <c r="CV134" s="554" t="str">
        <f t="shared" si="353"/>
        <v/>
      </c>
      <c r="CW134" s="555" t="str">
        <f t="shared" si="354"/>
        <v/>
      </c>
      <c r="CX134" s="555" t="str">
        <f t="shared" si="355"/>
        <v/>
      </c>
      <c r="CY134" s="555" t="str">
        <f t="shared" si="356"/>
        <v/>
      </c>
      <c r="CZ134" s="555" t="str">
        <f t="shared" si="357"/>
        <v/>
      </c>
      <c r="DA134" s="555" t="str">
        <f t="shared" si="358"/>
        <v/>
      </c>
      <c r="DB134" s="556" t="str">
        <f t="shared" si="359"/>
        <v/>
      </c>
      <c r="DC134" s="556" t="str">
        <f t="shared" si="360"/>
        <v/>
      </c>
      <c r="DD134" s="556" t="str">
        <f t="shared" si="361"/>
        <v/>
      </c>
      <c r="DE134" s="555" t="str">
        <f t="shared" si="362"/>
        <v/>
      </c>
      <c r="DF134" s="555" t="str">
        <f t="shared" si="363"/>
        <v/>
      </c>
      <c r="DG134" s="555" t="str">
        <f t="shared" si="364"/>
        <v/>
      </c>
      <c r="DH134" s="555" t="str">
        <f t="shared" si="365"/>
        <v/>
      </c>
      <c r="DI134" s="555" t="str">
        <f t="shared" si="366"/>
        <v/>
      </c>
      <c r="DJ134" s="554" t="str">
        <f t="shared" si="367"/>
        <v/>
      </c>
      <c r="DK134" s="553" t="str">
        <f t="shared" si="368"/>
        <v/>
      </c>
      <c r="DL134" s="658">
        <f t="shared" si="369"/>
        <v>0</v>
      </c>
      <c r="DM134" s="106">
        <f t="shared" si="370"/>
        <v>0</v>
      </c>
      <c r="DN134" s="106">
        <f t="shared" si="371"/>
        <v>0</v>
      </c>
      <c r="DO134" s="106">
        <f t="shared" si="372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60" t="s">
        <v>184</v>
      </c>
      <c r="B135" s="611" t="str">
        <f t="shared" ref="B135:R135" si="385">IF(B133="","",B133*B134)</f>
        <v/>
      </c>
      <c r="C135" s="611" t="str">
        <f t="shared" si="385"/>
        <v/>
      </c>
      <c r="D135" s="611" t="str">
        <f t="shared" si="385"/>
        <v/>
      </c>
      <c r="E135" s="611" t="str">
        <f t="shared" si="385"/>
        <v/>
      </c>
      <c r="F135" s="611" t="str">
        <f t="shared" si="385"/>
        <v/>
      </c>
      <c r="G135" s="611" t="str">
        <f t="shared" si="385"/>
        <v/>
      </c>
      <c r="H135" s="611" t="str">
        <f t="shared" si="385"/>
        <v/>
      </c>
      <c r="I135" s="611" t="str">
        <f t="shared" si="385"/>
        <v/>
      </c>
      <c r="J135" s="611" t="str">
        <f t="shared" si="385"/>
        <v/>
      </c>
      <c r="K135" s="611" t="str">
        <f t="shared" si="385"/>
        <v/>
      </c>
      <c r="L135" s="611" t="str">
        <f t="shared" si="385"/>
        <v/>
      </c>
      <c r="M135" s="611" t="str">
        <f t="shared" si="385"/>
        <v/>
      </c>
      <c r="N135" s="611" t="str">
        <f t="shared" si="385"/>
        <v/>
      </c>
      <c r="O135" s="611" t="str">
        <f t="shared" si="385"/>
        <v/>
      </c>
      <c r="P135" s="611" t="str">
        <f t="shared" si="385"/>
        <v/>
      </c>
      <c r="Q135" s="611" t="str">
        <f t="shared" si="385"/>
        <v/>
      </c>
      <c r="R135" s="611" t="str">
        <f t="shared" si="385"/>
        <v/>
      </c>
      <c r="S135" s="633"/>
      <c r="T135" s="611" t="str">
        <f t="shared" ref="T135:AJ135" si="386">IF(T133="","",T133*T134)</f>
        <v/>
      </c>
      <c r="U135" s="611" t="str">
        <f t="shared" si="386"/>
        <v/>
      </c>
      <c r="V135" s="611" t="str">
        <f t="shared" si="386"/>
        <v/>
      </c>
      <c r="W135" s="611" t="str">
        <f t="shared" si="386"/>
        <v/>
      </c>
      <c r="X135" s="611" t="str">
        <f t="shared" si="386"/>
        <v/>
      </c>
      <c r="Y135" s="611" t="str">
        <f t="shared" si="386"/>
        <v/>
      </c>
      <c r="Z135" s="611" t="str">
        <f t="shared" si="386"/>
        <v/>
      </c>
      <c r="AA135" s="611" t="str">
        <f t="shared" si="386"/>
        <v/>
      </c>
      <c r="AB135" s="611" t="str">
        <f t="shared" si="386"/>
        <v/>
      </c>
      <c r="AC135" s="611" t="str">
        <f t="shared" si="386"/>
        <v/>
      </c>
      <c r="AD135" s="611" t="str">
        <f t="shared" si="386"/>
        <v/>
      </c>
      <c r="AE135" s="611" t="str">
        <f t="shared" si="386"/>
        <v/>
      </c>
      <c r="AF135" s="611" t="str">
        <f t="shared" si="386"/>
        <v/>
      </c>
      <c r="AG135" s="611" t="str">
        <f t="shared" si="386"/>
        <v/>
      </c>
      <c r="AH135" s="611" t="str">
        <f t="shared" si="386"/>
        <v/>
      </c>
      <c r="AI135" s="611" t="str">
        <f t="shared" si="386"/>
        <v/>
      </c>
      <c r="AJ135" s="611" t="str">
        <f t="shared" si="386"/>
        <v/>
      </c>
      <c r="AK135" s="633"/>
      <c r="AL135" s="611" t="str">
        <f t="shared" ref="AL135:BB135" si="387">IF(AL133="","",AL133*AL134)</f>
        <v/>
      </c>
      <c r="AM135" s="611" t="str">
        <f t="shared" si="387"/>
        <v/>
      </c>
      <c r="AN135" s="611" t="str">
        <f t="shared" si="387"/>
        <v/>
      </c>
      <c r="AO135" s="611" t="str">
        <f t="shared" si="387"/>
        <v/>
      </c>
      <c r="AP135" s="611" t="str">
        <f t="shared" si="387"/>
        <v/>
      </c>
      <c r="AQ135" s="611" t="str">
        <f t="shared" si="387"/>
        <v/>
      </c>
      <c r="AR135" s="611" t="str">
        <f t="shared" si="387"/>
        <v/>
      </c>
      <c r="AS135" s="611" t="str">
        <f t="shared" si="387"/>
        <v/>
      </c>
      <c r="AT135" s="611" t="str">
        <f t="shared" si="387"/>
        <v/>
      </c>
      <c r="AU135" s="611" t="str">
        <f t="shared" si="387"/>
        <v/>
      </c>
      <c r="AV135" s="611" t="str">
        <f t="shared" si="387"/>
        <v/>
      </c>
      <c r="AW135" s="611" t="str">
        <f t="shared" si="387"/>
        <v/>
      </c>
      <c r="AX135" s="611" t="str">
        <f t="shared" si="387"/>
        <v/>
      </c>
      <c r="AY135" s="611" t="str">
        <f t="shared" si="387"/>
        <v/>
      </c>
      <c r="AZ135" s="611" t="str">
        <f t="shared" si="387"/>
        <v/>
      </c>
      <c r="BA135" s="611" t="str">
        <f t="shared" si="387"/>
        <v/>
      </c>
      <c r="BB135" s="611" t="str">
        <f t="shared" si="387"/>
        <v/>
      </c>
      <c r="BC135" s="633"/>
      <c r="BD135" s="611" t="str">
        <f>IF(BD133="","",BD133*BD134)</f>
        <v/>
      </c>
      <c r="BE135" s="611" t="str">
        <f>IF(BE133="","",BE133*BE134)</f>
        <v/>
      </c>
      <c r="BF135" s="611" t="str">
        <f t="shared" ref="BF135:BT135" si="388">IF(BF133="","",BF133*BF134)</f>
        <v/>
      </c>
      <c r="BG135" s="611" t="str">
        <f t="shared" si="388"/>
        <v/>
      </c>
      <c r="BH135" s="611" t="str">
        <f t="shared" si="388"/>
        <v/>
      </c>
      <c r="BI135" s="611" t="str">
        <f t="shared" si="388"/>
        <v/>
      </c>
      <c r="BJ135" s="611" t="str">
        <f t="shared" si="388"/>
        <v/>
      </c>
      <c r="BK135" s="611" t="str">
        <f t="shared" si="388"/>
        <v/>
      </c>
      <c r="BL135" s="611" t="str">
        <f t="shared" si="388"/>
        <v/>
      </c>
      <c r="BM135" s="611" t="str">
        <f t="shared" si="388"/>
        <v/>
      </c>
      <c r="BN135" s="611" t="str">
        <f t="shared" si="388"/>
        <v/>
      </c>
      <c r="BO135" s="611" t="str">
        <f t="shared" si="388"/>
        <v/>
      </c>
      <c r="BP135" s="611" t="str">
        <f t="shared" si="388"/>
        <v/>
      </c>
      <c r="BQ135" s="611" t="str">
        <f t="shared" si="388"/>
        <v/>
      </c>
      <c r="BR135" s="611" t="str">
        <f t="shared" si="388"/>
        <v/>
      </c>
      <c r="BS135" s="611" t="str">
        <f t="shared" si="388"/>
        <v/>
      </c>
      <c r="BT135" s="611" t="str">
        <f t="shared" si="388"/>
        <v/>
      </c>
      <c r="BU135" s="633"/>
      <c r="BV135" s="611" t="str">
        <f>IF(BV133="","",BV133*BV134)</f>
        <v/>
      </c>
      <c r="BW135" s="611" t="str">
        <f>IF(BW133="","",BW133*BW134)</f>
        <v/>
      </c>
      <c r="BX135" s="611" t="str">
        <f>IF(BX133="","",BX133*BX134)</f>
        <v/>
      </c>
      <c r="BY135" s="611" t="str">
        <f>IF(BY133="","",BY133*BY134)</f>
        <v/>
      </c>
      <c r="BZ135" s="602" t="str">
        <f t="shared" si="285"/>
        <v/>
      </c>
      <c r="CA135" s="602" t="str">
        <f t="shared" si="286"/>
        <v/>
      </c>
      <c r="CB135" s="602" t="str">
        <f t="shared" si="287"/>
        <v/>
      </c>
      <c r="CC135" s="602" t="str">
        <f t="shared" si="288"/>
        <v/>
      </c>
      <c r="CD135" s="1379" t="str">
        <f t="shared" si="335"/>
        <v/>
      </c>
      <c r="CE135" s="1380" t="str">
        <f t="shared" si="336"/>
        <v/>
      </c>
      <c r="CF135" s="1381" t="str">
        <f t="shared" si="337"/>
        <v/>
      </c>
      <c r="CG135" s="1381" t="str">
        <f t="shared" si="338"/>
        <v/>
      </c>
      <c r="CH135" s="1381" t="str">
        <f t="shared" si="339"/>
        <v/>
      </c>
      <c r="CI135" s="1381" t="str">
        <f t="shared" si="340"/>
        <v/>
      </c>
      <c r="CJ135" s="1381" t="str">
        <f t="shared" si="341"/>
        <v/>
      </c>
      <c r="CK135" s="1382" t="str">
        <f t="shared" si="342"/>
        <v/>
      </c>
      <c r="CL135" s="1382" t="str">
        <f t="shared" si="343"/>
        <v/>
      </c>
      <c r="CM135" s="1382" t="str">
        <f t="shared" si="344"/>
        <v/>
      </c>
      <c r="CN135" s="1381" t="str">
        <f t="shared" si="345"/>
        <v/>
      </c>
      <c r="CO135" s="1381" t="str">
        <f t="shared" si="346"/>
        <v/>
      </c>
      <c r="CP135" s="1381" t="str">
        <f t="shared" si="347"/>
        <v/>
      </c>
      <c r="CQ135" s="1381" t="str">
        <f t="shared" si="348"/>
        <v/>
      </c>
      <c r="CR135" s="1381" t="str">
        <f t="shared" si="349"/>
        <v/>
      </c>
      <c r="CS135" s="1380" t="str">
        <f t="shared" si="350"/>
        <v/>
      </c>
      <c r="CT135" s="1383" t="str">
        <f t="shared" si="351"/>
        <v/>
      </c>
      <c r="CU135" s="553" t="str">
        <f t="shared" si="352"/>
        <v/>
      </c>
      <c r="CV135" s="554" t="str">
        <f t="shared" si="353"/>
        <v/>
      </c>
      <c r="CW135" s="555" t="str">
        <f t="shared" si="354"/>
        <v/>
      </c>
      <c r="CX135" s="555" t="str">
        <f t="shared" si="355"/>
        <v/>
      </c>
      <c r="CY135" s="555" t="str">
        <f t="shared" si="356"/>
        <v/>
      </c>
      <c r="CZ135" s="555" t="str">
        <f t="shared" si="357"/>
        <v/>
      </c>
      <c r="DA135" s="555" t="str">
        <f t="shared" si="358"/>
        <v/>
      </c>
      <c r="DB135" s="556" t="str">
        <f t="shared" si="359"/>
        <v/>
      </c>
      <c r="DC135" s="556" t="str">
        <f t="shared" si="360"/>
        <v/>
      </c>
      <c r="DD135" s="556" t="str">
        <f t="shared" si="361"/>
        <v/>
      </c>
      <c r="DE135" s="555" t="str">
        <f t="shared" si="362"/>
        <v/>
      </c>
      <c r="DF135" s="555" t="str">
        <f t="shared" si="363"/>
        <v/>
      </c>
      <c r="DG135" s="555" t="str">
        <f t="shared" si="364"/>
        <v/>
      </c>
      <c r="DH135" s="555" t="str">
        <f t="shared" si="365"/>
        <v/>
      </c>
      <c r="DI135" s="555" t="str">
        <f t="shared" si="366"/>
        <v/>
      </c>
      <c r="DJ135" s="554" t="str">
        <f t="shared" si="367"/>
        <v/>
      </c>
      <c r="DK135" s="553" t="str">
        <f t="shared" si="368"/>
        <v/>
      </c>
      <c r="DL135" s="658">
        <f t="shared" si="369"/>
        <v>0</v>
      </c>
      <c r="DM135" s="106">
        <f t="shared" si="370"/>
        <v>0</v>
      </c>
      <c r="DN135" s="106">
        <f t="shared" si="371"/>
        <v>0</v>
      </c>
      <c r="DO135" s="106">
        <f t="shared" si="372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3" t="s">
        <v>186</v>
      </c>
      <c r="B136" s="615">
        <v>1</v>
      </c>
      <c r="C136" s="615">
        <v>1</v>
      </c>
      <c r="D136" s="615">
        <v>1</v>
      </c>
      <c r="E136" s="615">
        <v>1</v>
      </c>
      <c r="F136" s="615">
        <v>1</v>
      </c>
      <c r="G136" s="615">
        <v>1</v>
      </c>
      <c r="H136" s="615">
        <v>1</v>
      </c>
      <c r="I136" s="615">
        <v>1</v>
      </c>
      <c r="J136" s="615">
        <v>1</v>
      </c>
      <c r="K136" s="615">
        <v>1</v>
      </c>
      <c r="L136" s="615">
        <v>1</v>
      </c>
      <c r="M136" s="615">
        <v>1</v>
      </c>
      <c r="N136" s="615">
        <v>1</v>
      </c>
      <c r="O136" s="615">
        <v>1</v>
      </c>
      <c r="P136" s="615">
        <v>1</v>
      </c>
      <c r="Q136" s="615">
        <v>1</v>
      </c>
      <c r="R136" s="615">
        <v>1</v>
      </c>
      <c r="S136" s="593"/>
      <c r="T136" s="615">
        <v>1</v>
      </c>
      <c r="U136" s="615">
        <v>1</v>
      </c>
      <c r="V136" s="615">
        <v>1</v>
      </c>
      <c r="W136" s="615">
        <v>1</v>
      </c>
      <c r="X136" s="615">
        <v>1</v>
      </c>
      <c r="Y136" s="615">
        <v>1</v>
      </c>
      <c r="Z136" s="615">
        <v>1</v>
      </c>
      <c r="AA136" s="615">
        <v>1</v>
      </c>
      <c r="AB136" s="615">
        <v>1</v>
      </c>
      <c r="AC136" s="615">
        <v>1</v>
      </c>
      <c r="AD136" s="615">
        <v>1</v>
      </c>
      <c r="AE136" s="615">
        <v>1</v>
      </c>
      <c r="AF136" s="615">
        <v>1</v>
      </c>
      <c r="AG136" s="615">
        <v>1</v>
      </c>
      <c r="AH136" s="615">
        <v>1</v>
      </c>
      <c r="AI136" s="615">
        <v>1</v>
      </c>
      <c r="AJ136" s="615">
        <v>1</v>
      </c>
      <c r="AK136" s="593"/>
      <c r="AL136" s="615">
        <v>1</v>
      </c>
      <c r="AM136" s="615">
        <v>1</v>
      </c>
      <c r="AN136" s="615">
        <v>1</v>
      </c>
      <c r="AO136" s="615">
        <v>1</v>
      </c>
      <c r="AP136" s="615">
        <v>1</v>
      </c>
      <c r="AQ136" s="615">
        <v>1</v>
      </c>
      <c r="AR136" s="615">
        <v>1</v>
      </c>
      <c r="AS136" s="615">
        <v>1</v>
      </c>
      <c r="AT136" s="615">
        <v>1</v>
      </c>
      <c r="AU136" s="615">
        <v>1</v>
      </c>
      <c r="AV136" s="615">
        <v>1</v>
      </c>
      <c r="AW136" s="615">
        <v>1</v>
      </c>
      <c r="AX136" s="615">
        <v>1</v>
      </c>
      <c r="AY136" s="615">
        <v>1</v>
      </c>
      <c r="AZ136" s="615">
        <v>1</v>
      </c>
      <c r="BA136" s="615">
        <v>1</v>
      </c>
      <c r="BB136" s="615">
        <v>1</v>
      </c>
      <c r="BC136" s="593"/>
      <c r="BD136" s="615">
        <v>1</v>
      </c>
      <c r="BE136" s="615">
        <v>1</v>
      </c>
      <c r="BF136" s="615">
        <v>1</v>
      </c>
      <c r="BG136" s="615">
        <v>1</v>
      </c>
      <c r="BH136" s="615">
        <v>2</v>
      </c>
      <c r="BI136" s="615">
        <v>3</v>
      </c>
      <c r="BJ136" s="615">
        <v>4</v>
      </c>
      <c r="BK136" s="615">
        <v>1</v>
      </c>
      <c r="BL136" s="615">
        <v>1</v>
      </c>
      <c r="BM136" s="615">
        <v>1</v>
      </c>
      <c r="BN136" s="615">
        <v>1</v>
      </c>
      <c r="BO136" s="615">
        <v>1</v>
      </c>
      <c r="BP136" s="615">
        <v>1</v>
      </c>
      <c r="BQ136" s="615">
        <v>1</v>
      </c>
      <c r="BR136" s="615">
        <v>1</v>
      </c>
      <c r="BS136" s="615">
        <v>1</v>
      </c>
      <c r="BT136" s="615">
        <v>1</v>
      </c>
      <c r="BU136" s="593"/>
      <c r="BV136" s="615">
        <v>1</v>
      </c>
      <c r="BW136" s="615">
        <v>1</v>
      </c>
      <c r="BX136" s="615">
        <v>1</v>
      </c>
      <c r="BY136" s="615">
        <v>1</v>
      </c>
      <c r="BZ136" s="602">
        <f t="shared" si="285"/>
        <v>1</v>
      </c>
      <c r="CA136" s="602">
        <f t="shared" si="286"/>
        <v>1</v>
      </c>
      <c r="CB136" s="602">
        <f t="shared" si="287"/>
        <v>1</v>
      </c>
      <c r="CC136" s="602">
        <f t="shared" si="288"/>
        <v>1.2</v>
      </c>
      <c r="CD136" s="1379">
        <f t="shared" si="335"/>
        <v>1</v>
      </c>
      <c r="CE136" s="1380">
        <f t="shared" si="336"/>
        <v>1</v>
      </c>
      <c r="CF136" s="1381">
        <f t="shared" si="337"/>
        <v>1</v>
      </c>
      <c r="CG136" s="1381">
        <f t="shared" si="338"/>
        <v>1</v>
      </c>
      <c r="CH136" s="1381">
        <f t="shared" si="339"/>
        <v>1</v>
      </c>
      <c r="CI136" s="1381">
        <f t="shared" si="340"/>
        <v>1</v>
      </c>
      <c r="CJ136" s="1381">
        <f t="shared" si="341"/>
        <v>1</v>
      </c>
      <c r="CK136" s="1382">
        <f t="shared" si="342"/>
        <v>1</v>
      </c>
      <c r="CL136" s="1382">
        <f t="shared" si="343"/>
        <v>1</v>
      </c>
      <c r="CM136" s="1382">
        <f t="shared" si="344"/>
        <v>1</v>
      </c>
      <c r="CN136" s="1381">
        <f t="shared" si="345"/>
        <v>1</v>
      </c>
      <c r="CO136" s="1381">
        <f t="shared" si="346"/>
        <v>1</v>
      </c>
      <c r="CP136" s="1381">
        <f t="shared" si="347"/>
        <v>1</v>
      </c>
      <c r="CQ136" s="1381">
        <f t="shared" si="348"/>
        <v>1</v>
      </c>
      <c r="CR136" s="1381">
        <f t="shared" si="349"/>
        <v>1</v>
      </c>
      <c r="CS136" s="1380">
        <f t="shared" si="350"/>
        <v>1</v>
      </c>
      <c r="CT136" s="1383">
        <f t="shared" si="351"/>
        <v>1</v>
      </c>
      <c r="CU136" s="553">
        <f t="shared" si="352"/>
        <v>1</v>
      </c>
      <c r="CV136" s="554">
        <f t="shared" si="353"/>
        <v>1</v>
      </c>
      <c r="CW136" s="555">
        <f t="shared" si="354"/>
        <v>1</v>
      </c>
      <c r="CX136" s="555">
        <f t="shared" si="355"/>
        <v>1</v>
      </c>
      <c r="CY136" s="555">
        <f t="shared" si="356"/>
        <v>1</v>
      </c>
      <c r="CZ136" s="555">
        <f t="shared" si="357"/>
        <v>1</v>
      </c>
      <c r="DA136" s="555">
        <f t="shared" si="358"/>
        <v>1</v>
      </c>
      <c r="DB136" s="556">
        <f t="shared" si="359"/>
        <v>1</v>
      </c>
      <c r="DC136" s="556">
        <f t="shared" si="360"/>
        <v>1</v>
      </c>
      <c r="DD136" s="556">
        <f t="shared" si="361"/>
        <v>1</v>
      </c>
      <c r="DE136" s="555">
        <f t="shared" si="362"/>
        <v>1</v>
      </c>
      <c r="DF136" s="555">
        <f t="shared" si="363"/>
        <v>1</v>
      </c>
      <c r="DG136" s="555">
        <f t="shared" si="364"/>
        <v>1</v>
      </c>
      <c r="DH136" s="555">
        <f t="shared" si="365"/>
        <v>1</v>
      </c>
      <c r="DI136" s="555">
        <f t="shared" si="366"/>
        <v>1</v>
      </c>
      <c r="DJ136" s="554">
        <f t="shared" si="367"/>
        <v>1</v>
      </c>
      <c r="DK136" s="553">
        <f t="shared" si="368"/>
        <v>1</v>
      </c>
      <c r="DL136" s="658">
        <f t="shared" si="369"/>
        <v>17</v>
      </c>
      <c r="DM136" s="106">
        <f t="shared" si="370"/>
        <v>17</v>
      </c>
      <c r="DN136" s="106">
        <f t="shared" si="371"/>
        <v>17</v>
      </c>
      <c r="DO136" s="106">
        <f t="shared" si="372"/>
        <v>17</v>
      </c>
      <c r="DP136" s="487"/>
      <c r="DQ136" s="623"/>
      <c r="DR136" s="623"/>
      <c r="DS136" s="623"/>
      <c r="DT136" s="623"/>
      <c r="DU136" s="623"/>
      <c r="DV136" s="623"/>
      <c r="DW136" s="623"/>
      <c r="DX136" s="623"/>
      <c r="DY136" s="488"/>
    </row>
    <row r="137" spans="1:129" s="206" customFormat="1" ht="15.75" hidden="1" customHeight="1">
      <c r="A137" s="653" t="s">
        <v>188</v>
      </c>
      <c r="B137" s="615"/>
      <c r="C137" s="615"/>
      <c r="D137" s="615"/>
      <c r="E137" s="615"/>
      <c r="F137" s="615"/>
      <c r="G137" s="615"/>
      <c r="H137" s="615"/>
      <c r="I137" s="615"/>
      <c r="J137" s="615"/>
      <c r="K137" s="615"/>
      <c r="L137" s="615"/>
      <c r="M137" s="615"/>
      <c r="N137" s="615"/>
      <c r="O137" s="615"/>
      <c r="P137" s="615"/>
      <c r="Q137" s="615"/>
      <c r="R137" s="615"/>
      <c r="S137" s="616"/>
      <c r="T137" s="615"/>
      <c r="U137" s="615"/>
      <c r="V137" s="615"/>
      <c r="W137" s="615"/>
      <c r="X137" s="615"/>
      <c r="Y137" s="615"/>
      <c r="Z137" s="615"/>
      <c r="AA137" s="615"/>
      <c r="AB137" s="615"/>
      <c r="AC137" s="615"/>
      <c r="AD137" s="615"/>
      <c r="AE137" s="615"/>
      <c r="AF137" s="615"/>
      <c r="AG137" s="615"/>
      <c r="AH137" s="615"/>
      <c r="AI137" s="615"/>
      <c r="AJ137" s="615"/>
      <c r="AK137" s="616"/>
      <c r="AL137" s="615"/>
      <c r="AM137" s="615"/>
      <c r="AN137" s="615"/>
      <c r="AO137" s="615"/>
      <c r="AP137" s="615"/>
      <c r="AQ137" s="615"/>
      <c r="AR137" s="615"/>
      <c r="AS137" s="615"/>
      <c r="AT137" s="615"/>
      <c r="AU137" s="615"/>
      <c r="AV137" s="615"/>
      <c r="AW137" s="615"/>
      <c r="AX137" s="615"/>
      <c r="AY137" s="615"/>
      <c r="AZ137" s="615"/>
      <c r="BA137" s="615"/>
      <c r="BB137" s="615"/>
      <c r="BC137" s="616"/>
      <c r="BD137" s="615"/>
      <c r="BE137" s="615"/>
      <c r="BF137" s="615"/>
      <c r="BG137" s="615"/>
      <c r="BH137" s="615"/>
      <c r="BI137" s="615"/>
      <c r="BJ137" s="615"/>
      <c r="BK137" s="615"/>
      <c r="BL137" s="615"/>
      <c r="BM137" s="615"/>
      <c r="BN137" s="615"/>
      <c r="BO137" s="615"/>
      <c r="BP137" s="615"/>
      <c r="BQ137" s="615"/>
      <c r="BR137" s="615"/>
      <c r="BS137" s="615"/>
      <c r="BT137" s="615"/>
      <c r="BU137" s="616"/>
      <c r="BV137" s="615"/>
      <c r="BW137" s="615"/>
      <c r="BX137" s="615"/>
      <c r="BY137" s="615"/>
      <c r="BZ137" s="602" t="str">
        <f t="shared" si="285"/>
        <v/>
      </c>
      <c r="CA137" s="602" t="str">
        <f t="shared" si="286"/>
        <v/>
      </c>
      <c r="CB137" s="602" t="str">
        <f t="shared" si="287"/>
        <v/>
      </c>
      <c r="CC137" s="602" t="str">
        <f t="shared" si="288"/>
        <v/>
      </c>
      <c r="CD137" s="1379" t="str">
        <f t="shared" si="335"/>
        <v/>
      </c>
      <c r="CE137" s="1380" t="str">
        <f t="shared" si="336"/>
        <v/>
      </c>
      <c r="CF137" s="1381" t="str">
        <f t="shared" si="337"/>
        <v/>
      </c>
      <c r="CG137" s="1381" t="str">
        <f t="shared" si="338"/>
        <v/>
      </c>
      <c r="CH137" s="1381" t="str">
        <f t="shared" si="339"/>
        <v/>
      </c>
      <c r="CI137" s="1381" t="str">
        <f t="shared" si="340"/>
        <v/>
      </c>
      <c r="CJ137" s="1381" t="str">
        <f t="shared" si="341"/>
        <v/>
      </c>
      <c r="CK137" s="1382" t="str">
        <f t="shared" si="342"/>
        <v/>
      </c>
      <c r="CL137" s="1382" t="str">
        <f t="shared" si="343"/>
        <v/>
      </c>
      <c r="CM137" s="1382" t="str">
        <f t="shared" si="344"/>
        <v/>
      </c>
      <c r="CN137" s="1381" t="str">
        <f t="shared" si="345"/>
        <v/>
      </c>
      <c r="CO137" s="1381" t="str">
        <f t="shared" si="346"/>
        <v/>
      </c>
      <c r="CP137" s="1381" t="str">
        <f t="shared" si="347"/>
        <v/>
      </c>
      <c r="CQ137" s="1381" t="str">
        <f t="shared" si="348"/>
        <v/>
      </c>
      <c r="CR137" s="1381" t="str">
        <f t="shared" si="349"/>
        <v/>
      </c>
      <c r="CS137" s="1380" t="str">
        <f t="shared" si="350"/>
        <v/>
      </c>
      <c r="CT137" s="1383" t="str">
        <f t="shared" si="351"/>
        <v/>
      </c>
      <c r="CU137" s="553" t="str">
        <f t="shared" si="352"/>
        <v/>
      </c>
      <c r="CV137" s="554" t="str">
        <f t="shared" si="353"/>
        <v/>
      </c>
      <c r="CW137" s="555" t="str">
        <f t="shared" si="354"/>
        <v/>
      </c>
      <c r="CX137" s="555" t="str">
        <f t="shared" si="355"/>
        <v/>
      </c>
      <c r="CY137" s="555" t="str">
        <f t="shared" si="356"/>
        <v/>
      </c>
      <c r="CZ137" s="555" t="str">
        <f t="shared" si="357"/>
        <v/>
      </c>
      <c r="DA137" s="555" t="str">
        <f t="shared" si="358"/>
        <v/>
      </c>
      <c r="DB137" s="556" t="str">
        <f t="shared" si="359"/>
        <v/>
      </c>
      <c r="DC137" s="556" t="str">
        <f t="shared" si="360"/>
        <v/>
      </c>
      <c r="DD137" s="556" t="str">
        <f t="shared" si="361"/>
        <v/>
      </c>
      <c r="DE137" s="555" t="str">
        <f t="shared" si="362"/>
        <v/>
      </c>
      <c r="DF137" s="555" t="str">
        <f t="shared" si="363"/>
        <v/>
      </c>
      <c r="DG137" s="555" t="str">
        <f t="shared" si="364"/>
        <v/>
      </c>
      <c r="DH137" s="555" t="str">
        <f t="shared" si="365"/>
        <v/>
      </c>
      <c r="DI137" s="555" t="str">
        <f t="shared" si="366"/>
        <v/>
      </c>
      <c r="DJ137" s="554" t="str">
        <f t="shared" si="367"/>
        <v/>
      </c>
      <c r="DK137" s="553" t="str">
        <f t="shared" si="368"/>
        <v/>
      </c>
      <c r="DL137" s="658">
        <f t="shared" si="369"/>
        <v>0</v>
      </c>
      <c r="DM137" s="106">
        <f t="shared" si="370"/>
        <v>0</v>
      </c>
      <c r="DN137" s="106">
        <f t="shared" si="371"/>
        <v>0</v>
      </c>
      <c r="DO137" s="106">
        <f t="shared" si="372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3" t="s">
        <v>217</v>
      </c>
      <c r="B138" s="625" t="str">
        <f t="shared" ref="B138:R138" si="389">IF(SUM(B123,B132)&gt;0,SUM(B124,B133)/SUM(B123,B132),"")</f>
        <v/>
      </c>
      <c r="C138" s="625" t="str">
        <f t="shared" si="389"/>
        <v/>
      </c>
      <c r="D138" s="625" t="str">
        <f t="shared" si="389"/>
        <v/>
      </c>
      <c r="E138" s="625" t="str">
        <f t="shared" si="389"/>
        <v/>
      </c>
      <c r="F138" s="625" t="str">
        <f t="shared" si="389"/>
        <v/>
      </c>
      <c r="G138" s="625" t="str">
        <f t="shared" si="389"/>
        <v/>
      </c>
      <c r="H138" s="625" t="str">
        <f t="shared" si="389"/>
        <v/>
      </c>
      <c r="I138" s="625" t="str">
        <f t="shared" si="389"/>
        <v/>
      </c>
      <c r="J138" s="625" t="str">
        <f t="shared" si="389"/>
        <v/>
      </c>
      <c r="K138" s="625" t="str">
        <f t="shared" si="389"/>
        <v/>
      </c>
      <c r="L138" s="625" t="str">
        <f t="shared" si="389"/>
        <v/>
      </c>
      <c r="M138" s="625" t="str">
        <f t="shared" si="389"/>
        <v/>
      </c>
      <c r="N138" s="625" t="str">
        <f t="shared" si="389"/>
        <v/>
      </c>
      <c r="O138" s="625" t="str">
        <f t="shared" si="389"/>
        <v/>
      </c>
      <c r="P138" s="625" t="str">
        <f t="shared" si="389"/>
        <v/>
      </c>
      <c r="Q138" s="625" t="str">
        <f t="shared" si="389"/>
        <v/>
      </c>
      <c r="R138" s="625" t="str">
        <f t="shared" si="389"/>
        <v/>
      </c>
      <c r="S138" s="601"/>
      <c r="T138" s="625" t="str">
        <f t="shared" ref="T138:AJ138" si="390">IF(SUM(T123,T132)&gt;0,SUM(T124,T133)/SUM(T123,T132),"")</f>
        <v/>
      </c>
      <c r="U138" s="625" t="str">
        <f t="shared" si="390"/>
        <v/>
      </c>
      <c r="V138" s="625" t="str">
        <f t="shared" si="390"/>
        <v/>
      </c>
      <c r="W138" s="625" t="str">
        <f t="shared" si="390"/>
        <v/>
      </c>
      <c r="X138" s="625" t="str">
        <f t="shared" si="390"/>
        <v/>
      </c>
      <c r="Y138" s="625" t="str">
        <f t="shared" si="390"/>
        <v/>
      </c>
      <c r="Z138" s="625" t="str">
        <f t="shared" si="390"/>
        <v/>
      </c>
      <c r="AA138" s="625" t="str">
        <f t="shared" si="390"/>
        <v/>
      </c>
      <c r="AB138" s="625" t="str">
        <f t="shared" si="390"/>
        <v/>
      </c>
      <c r="AC138" s="625" t="str">
        <f t="shared" si="390"/>
        <v/>
      </c>
      <c r="AD138" s="625" t="str">
        <f t="shared" si="390"/>
        <v/>
      </c>
      <c r="AE138" s="625" t="str">
        <f t="shared" si="390"/>
        <v/>
      </c>
      <c r="AF138" s="625" t="str">
        <f t="shared" si="390"/>
        <v/>
      </c>
      <c r="AG138" s="625" t="str">
        <f t="shared" si="390"/>
        <v/>
      </c>
      <c r="AH138" s="625" t="str">
        <f t="shared" si="390"/>
        <v/>
      </c>
      <c r="AI138" s="625" t="str">
        <f t="shared" si="390"/>
        <v/>
      </c>
      <c r="AJ138" s="625" t="str">
        <f t="shared" si="390"/>
        <v/>
      </c>
      <c r="AK138" s="601"/>
      <c r="AL138" s="625" t="str">
        <f t="shared" ref="AL138:BB138" si="391">IF(SUM(AL123,AL132)&gt;0,SUM(AL124,AL133)/SUM(AL123,AL132),"")</f>
        <v/>
      </c>
      <c r="AM138" s="625" t="str">
        <f t="shared" si="391"/>
        <v/>
      </c>
      <c r="AN138" s="625" t="str">
        <f t="shared" si="391"/>
        <v/>
      </c>
      <c r="AO138" s="625" t="str">
        <f t="shared" si="391"/>
        <v/>
      </c>
      <c r="AP138" s="625" t="str">
        <f t="shared" si="391"/>
        <v/>
      </c>
      <c r="AQ138" s="625" t="str">
        <f t="shared" si="391"/>
        <v/>
      </c>
      <c r="AR138" s="625" t="str">
        <f t="shared" si="391"/>
        <v/>
      </c>
      <c r="AS138" s="625" t="str">
        <f t="shared" si="391"/>
        <v/>
      </c>
      <c r="AT138" s="625" t="str">
        <f t="shared" si="391"/>
        <v/>
      </c>
      <c r="AU138" s="625" t="str">
        <f t="shared" si="391"/>
        <v/>
      </c>
      <c r="AV138" s="625" t="str">
        <f t="shared" si="391"/>
        <v/>
      </c>
      <c r="AW138" s="625" t="str">
        <f t="shared" si="391"/>
        <v/>
      </c>
      <c r="AX138" s="625" t="str">
        <f t="shared" si="391"/>
        <v/>
      </c>
      <c r="AY138" s="625" t="str">
        <f t="shared" si="391"/>
        <v/>
      </c>
      <c r="AZ138" s="625" t="str">
        <f t="shared" si="391"/>
        <v/>
      </c>
      <c r="BA138" s="625" t="str">
        <f t="shared" si="391"/>
        <v/>
      </c>
      <c r="BB138" s="625" t="str">
        <f t="shared" si="391"/>
        <v/>
      </c>
      <c r="BC138" s="601"/>
      <c r="BD138" s="625" t="str">
        <f>IF(SUM(BD123,BD132)&gt;0,SUM(BD124,BD133)/SUM(BD123,BD132),"")</f>
        <v/>
      </c>
      <c r="BE138" s="625" t="str">
        <f>IF(SUM(BE123,BE132)&gt;0,SUM(BE124,BE133)/SUM(BE123,BE132),"")</f>
        <v/>
      </c>
      <c r="BF138" s="625" t="str">
        <f t="shared" ref="BF138:BT138" si="392">IF(SUM(BF123,BF132)&gt;0,SUM(BF124,BF133)/SUM(BF123,BF132),"")</f>
        <v/>
      </c>
      <c r="BG138" s="625" t="str">
        <f t="shared" si="392"/>
        <v/>
      </c>
      <c r="BH138" s="625" t="str">
        <f t="shared" si="392"/>
        <v/>
      </c>
      <c r="BI138" s="625" t="str">
        <f t="shared" si="392"/>
        <v/>
      </c>
      <c r="BJ138" s="625" t="str">
        <f t="shared" si="392"/>
        <v/>
      </c>
      <c r="BK138" s="625" t="str">
        <f t="shared" si="392"/>
        <v/>
      </c>
      <c r="BL138" s="625" t="str">
        <f t="shared" si="392"/>
        <v/>
      </c>
      <c r="BM138" s="625" t="str">
        <f t="shared" si="392"/>
        <v/>
      </c>
      <c r="BN138" s="625" t="str">
        <f t="shared" si="392"/>
        <v/>
      </c>
      <c r="BO138" s="625" t="str">
        <f t="shared" si="392"/>
        <v/>
      </c>
      <c r="BP138" s="625" t="str">
        <f t="shared" si="392"/>
        <v/>
      </c>
      <c r="BQ138" s="625" t="str">
        <f t="shared" si="392"/>
        <v/>
      </c>
      <c r="BR138" s="625" t="str">
        <f t="shared" si="392"/>
        <v/>
      </c>
      <c r="BS138" s="625" t="str">
        <f t="shared" si="392"/>
        <v/>
      </c>
      <c r="BT138" s="625" t="str">
        <f t="shared" si="392"/>
        <v/>
      </c>
      <c r="BU138" s="601"/>
      <c r="BV138" s="625" t="str">
        <f>IF(SUM(BV123,BV132)&gt;0,SUM(BV124,BV133)/SUM(BV123,BV132),"")</f>
        <v/>
      </c>
      <c r="BW138" s="625" t="str">
        <f>IF(SUM(BW123,BW132)&gt;0,SUM(BW124,BW133)/SUM(BW123,BW132),"")</f>
        <v/>
      </c>
      <c r="BX138" s="625" t="str">
        <f>IF(SUM(BX123,BX132)&gt;0,SUM(BX124,BX133)/SUM(BX123,BX132),"")</f>
        <v/>
      </c>
      <c r="BY138" s="625" t="str">
        <f>IF(SUM(BY123,BY132)&gt;0,SUM(BY124,BY133)/SUM(BY123,BY132),"")</f>
        <v/>
      </c>
      <c r="BZ138" s="602" t="str">
        <f t="shared" si="285"/>
        <v/>
      </c>
      <c r="CA138" s="602" t="str">
        <f t="shared" si="286"/>
        <v/>
      </c>
      <c r="CB138" s="602" t="str">
        <f t="shared" si="287"/>
        <v/>
      </c>
      <c r="CC138" s="602" t="str">
        <f t="shared" si="288"/>
        <v/>
      </c>
      <c r="CD138" s="1367" t="str">
        <f t="shared" si="335"/>
        <v/>
      </c>
      <c r="CE138" s="1368" t="str">
        <f t="shared" si="336"/>
        <v/>
      </c>
      <c r="CF138" s="1369" t="str">
        <f t="shared" si="337"/>
        <v/>
      </c>
      <c r="CG138" s="1369" t="str">
        <f t="shared" si="338"/>
        <v/>
      </c>
      <c r="CH138" s="1369" t="str">
        <f t="shared" si="339"/>
        <v/>
      </c>
      <c r="CI138" s="1369" t="str">
        <f t="shared" si="340"/>
        <v/>
      </c>
      <c r="CJ138" s="1369" t="str">
        <f t="shared" si="341"/>
        <v/>
      </c>
      <c r="CK138" s="1370" t="str">
        <f t="shared" si="342"/>
        <v/>
      </c>
      <c r="CL138" s="1370" t="str">
        <f t="shared" si="343"/>
        <v/>
      </c>
      <c r="CM138" s="1370" t="str">
        <f t="shared" si="344"/>
        <v/>
      </c>
      <c r="CN138" s="1369" t="str">
        <f t="shared" si="345"/>
        <v/>
      </c>
      <c r="CO138" s="1369" t="str">
        <f t="shared" si="346"/>
        <v/>
      </c>
      <c r="CP138" s="1369" t="str">
        <f t="shared" si="347"/>
        <v/>
      </c>
      <c r="CQ138" s="1369" t="str">
        <f t="shared" si="348"/>
        <v/>
      </c>
      <c r="CR138" s="1369" t="str">
        <f t="shared" si="349"/>
        <v/>
      </c>
      <c r="CS138" s="1368" t="str">
        <f t="shared" si="350"/>
        <v/>
      </c>
      <c r="CT138" s="1371" t="str">
        <f t="shared" si="351"/>
        <v/>
      </c>
      <c r="CU138" s="541" t="str">
        <f t="shared" si="352"/>
        <v/>
      </c>
      <c r="CV138" s="542" t="str">
        <f t="shared" si="353"/>
        <v/>
      </c>
      <c r="CW138" s="543" t="str">
        <f t="shared" si="354"/>
        <v/>
      </c>
      <c r="CX138" s="543" t="str">
        <f t="shared" si="355"/>
        <v/>
      </c>
      <c r="CY138" s="543" t="str">
        <f t="shared" si="356"/>
        <v/>
      </c>
      <c r="CZ138" s="543" t="str">
        <f t="shared" si="357"/>
        <v/>
      </c>
      <c r="DA138" s="543" t="str">
        <f t="shared" si="358"/>
        <v/>
      </c>
      <c r="DB138" s="544" t="str">
        <f t="shared" si="359"/>
        <v/>
      </c>
      <c r="DC138" s="544" t="str">
        <f t="shared" si="360"/>
        <v/>
      </c>
      <c r="DD138" s="544" t="str">
        <f t="shared" si="361"/>
        <v/>
      </c>
      <c r="DE138" s="543" t="str">
        <f t="shared" si="362"/>
        <v/>
      </c>
      <c r="DF138" s="543" t="str">
        <f t="shared" si="363"/>
        <v/>
      </c>
      <c r="DG138" s="543" t="str">
        <f t="shared" si="364"/>
        <v/>
      </c>
      <c r="DH138" s="543" t="str">
        <f t="shared" si="365"/>
        <v/>
      </c>
      <c r="DI138" s="543" t="str">
        <f t="shared" si="366"/>
        <v/>
      </c>
      <c r="DJ138" s="542" t="str">
        <f t="shared" si="367"/>
        <v/>
      </c>
      <c r="DK138" s="541" t="str">
        <f t="shared" si="368"/>
        <v/>
      </c>
      <c r="DL138" s="658">
        <f t="shared" si="369"/>
        <v>0</v>
      </c>
      <c r="DM138" s="106">
        <f t="shared" si="370"/>
        <v>0</v>
      </c>
      <c r="DN138" s="106">
        <f t="shared" si="371"/>
        <v>0</v>
      </c>
      <c r="DO138" s="106">
        <f t="shared" si="372"/>
        <v>0</v>
      </c>
      <c r="DP138" s="487"/>
      <c r="DQ138" s="623"/>
      <c r="DR138" s="623"/>
      <c r="DS138" s="623"/>
      <c r="DT138" s="623"/>
      <c r="DU138" s="623"/>
      <c r="DV138" s="623"/>
      <c r="DW138" s="623"/>
      <c r="DX138" s="623"/>
      <c r="DY138" s="488"/>
    </row>
    <row r="139" spans="1:129" s="490" customFormat="1" ht="15.75" hidden="1" customHeight="1">
      <c r="A139" s="653" t="s">
        <v>197</v>
      </c>
      <c r="B139" s="630" t="str">
        <f t="shared" ref="B139:K139" si="393">IF(SUM(B123,B132)=0,"",SUM(B123,-B124*B127,-B128*B127,B132,-B133*B136,-B137*B136)*0.098)</f>
        <v/>
      </c>
      <c r="C139" s="630" t="str">
        <f t="shared" si="393"/>
        <v/>
      </c>
      <c r="D139" s="630" t="str">
        <f t="shared" si="393"/>
        <v/>
      </c>
      <c r="E139" s="630" t="str">
        <f t="shared" si="393"/>
        <v/>
      </c>
      <c r="F139" s="630" t="str">
        <f t="shared" si="393"/>
        <v/>
      </c>
      <c r="G139" s="630" t="str">
        <f t="shared" si="393"/>
        <v/>
      </c>
      <c r="H139" s="630" t="str">
        <f t="shared" si="393"/>
        <v/>
      </c>
      <c r="I139" s="630" t="str">
        <f t="shared" si="393"/>
        <v/>
      </c>
      <c r="J139" s="630" t="str">
        <f t="shared" si="393"/>
        <v/>
      </c>
      <c r="K139" s="630" t="str">
        <f t="shared" si="393"/>
        <v/>
      </c>
      <c r="L139" s="630"/>
      <c r="M139" s="630"/>
      <c r="N139" s="630"/>
      <c r="O139" s="630" t="str">
        <f>IF(SUM(O123,O132)=0,"",SUM(O123,-O124*O127,-O128*O127,O132,-O133*O136,-O137*O136)*0.098)</f>
        <v/>
      </c>
      <c r="P139" s="630" t="str">
        <f>IF(SUM(P123,P132)=0,"",SUM(P123,-P124*P127,-P128*P127,P132,-P133*P136,-P137*P136)*0.098)</f>
        <v/>
      </c>
      <c r="Q139" s="630"/>
      <c r="R139" s="630" t="str">
        <f>IF(SUM(R123,R132)=0,"",SUM(R123,-R124*R127,-R128*R127,R132,-R133*R136,-R137*R136)*0.098)</f>
        <v/>
      </c>
      <c r="S139" s="607"/>
      <c r="T139" s="630" t="str">
        <f t="shared" ref="T139:AD139" si="394">IF(SUM(T123,T132)=0,"",SUM(T123,-T124*T127,-T128*T127,T132,-T133*T136,-T137*T136)*0.098)</f>
        <v/>
      </c>
      <c r="U139" s="630" t="str">
        <f t="shared" si="394"/>
        <v/>
      </c>
      <c r="V139" s="630" t="str">
        <f t="shared" si="394"/>
        <v/>
      </c>
      <c r="W139" s="630" t="str">
        <f t="shared" si="394"/>
        <v/>
      </c>
      <c r="X139" s="630" t="str">
        <f t="shared" si="394"/>
        <v/>
      </c>
      <c r="Y139" s="630" t="str">
        <f t="shared" si="394"/>
        <v/>
      </c>
      <c r="Z139" s="630" t="str">
        <f t="shared" si="394"/>
        <v/>
      </c>
      <c r="AA139" s="630" t="str">
        <f t="shared" si="394"/>
        <v/>
      </c>
      <c r="AB139" s="630" t="str">
        <f t="shared" si="394"/>
        <v/>
      </c>
      <c r="AC139" s="630" t="str">
        <f t="shared" si="394"/>
        <v/>
      </c>
      <c r="AD139" s="630" t="str">
        <f t="shared" si="394"/>
        <v/>
      </c>
      <c r="AE139" s="630"/>
      <c r="AF139" s="630"/>
      <c r="AG139" s="630"/>
      <c r="AH139" s="630"/>
      <c r="AI139" s="630"/>
      <c r="AJ139" s="630" t="str">
        <f>IF(SUM(AJ123,AJ132)=0,"",SUM(AJ123,-AJ124*AJ127,-AJ128*AJ127,AJ132,-AJ133*AJ136,-AJ137*AJ136)*0.098)</f>
        <v/>
      </c>
      <c r="AK139" s="607"/>
      <c r="AL139" s="630" t="str">
        <f t="shared" ref="AL139:AT139" si="395">IF(SUM(AL123,AL132)=0,"",SUM(AL123,-AL124*AL127,-AL128*AL127,AL132,-AL133*AL136,-AL137*AL136)*0.098)</f>
        <v/>
      </c>
      <c r="AM139" s="630" t="str">
        <f t="shared" si="395"/>
        <v/>
      </c>
      <c r="AN139" s="630" t="str">
        <f t="shared" si="395"/>
        <v/>
      </c>
      <c r="AO139" s="630" t="str">
        <f t="shared" si="395"/>
        <v/>
      </c>
      <c r="AP139" s="630" t="str">
        <f t="shared" si="395"/>
        <v/>
      </c>
      <c r="AQ139" s="630" t="str">
        <f t="shared" si="395"/>
        <v/>
      </c>
      <c r="AR139" s="630" t="str">
        <f t="shared" si="395"/>
        <v/>
      </c>
      <c r="AS139" s="630" t="str">
        <f t="shared" si="395"/>
        <v/>
      </c>
      <c r="AT139" s="630" t="str">
        <f t="shared" si="395"/>
        <v/>
      </c>
      <c r="AU139" s="630"/>
      <c r="AV139" s="630"/>
      <c r="AW139" s="630" t="str">
        <f>IF(SUM(AW123,AW132)=0,"",SUM(AW123,-AW124*AW127,-AW128*AW127,AW132,-AW133*AW136,-AW137*AW136)*0.098)</f>
        <v/>
      </c>
      <c r="AX139" s="630"/>
      <c r="AY139" s="630"/>
      <c r="AZ139" s="630"/>
      <c r="BA139" s="630" t="str">
        <f>IF(SUM(BA123,BA132)=0,"",SUM(BA123,-BA124*BA127,-BA128*BA127,BA132,-BA133*BA136,-BA137*BA136)*0.098)</f>
        <v/>
      </c>
      <c r="BB139" s="630" t="str">
        <f>IF(SUM(BB123,BB132)=0,"",SUM(BB123,-BB124*BB127,-BB128*BB127,BB132,-BB133*BB136,-BB137*BB136)*0.098)</f>
        <v/>
      </c>
      <c r="BC139" s="607"/>
      <c r="BD139" s="630" t="str">
        <f>IF(SUM(BD123,BD132)=0,"",SUM(BD123,-BD124*BD127,-BD128*BD127,BD132,-BD133*BD136,-BD137*BD136)*0.098)</f>
        <v/>
      </c>
      <c r="BE139" s="630" t="str">
        <f>IF(SUM(BE123,BE132)=0,"",SUM(BE123,-BE124*BE127,-BE128*BE127,BE132,-BE133*BE136,-BE137*BE136)*0.098)</f>
        <v/>
      </c>
      <c r="BF139" s="630" t="str">
        <f t="shared" ref="BF139:BN139" si="396">IF(SUM(BF123,BF132)=0,"",SUM(BF123,-BF124*BF127,-BF128*BF127,BF132,-BF133*BF136,-BF137*BF136)*0.098)</f>
        <v/>
      </c>
      <c r="BG139" s="630" t="str">
        <f t="shared" si="396"/>
        <v/>
      </c>
      <c r="BH139" s="630" t="str">
        <f t="shared" si="396"/>
        <v/>
      </c>
      <c r="BI139" s="630" t="str">
        <f t="shared" si="396"/>
        <v/>
      </c>
      <c r="BJ139" s="630" t="str">
        <f t="shared" si="396"/>
        <v/>
      </c>
      <c r="BK139" s="630" t="str">
        <f t="shared" si="396"/>
        <v/>
      </c>
      <c r="BL139" s="630" t="str">
        <f t="shared" si="396"/>
        <v/>
      </c>
      <c r="BM139" s="630" t="str">
        <f t="shared" si="396"/>
        <v/>
      </c>
      <c r="BN139" s="630" t="str">
        <f t="shared" si="396"/>
        <v/>
      </c>
      <c r="BO139" s="630"/>
      <c r="BP139" s="630"/>
      <c r="BQ139" s="630"/>
      <c r="BR139" s="630"/>
      <c r="BS139" s="630"/>
      <c r="BT139" s="630" t="str">
        <f>IF(SUM(BT123,BT132)=0,"",SUM(BT123,-BT124*BT127,-BT128*BT127,BT132,-BT133*BT136,-BT137*BT136)*0.098)</f>
        <v/>
      </c>
      <c r="BU139" s="607"/>
      <c r="BV139" s="630" t="str">
        <f>IF(SUM(BV123,BV132)=0,"",SUM(BV123,-BV124*BV127,-BV128*BV127,BV132,-BV133*BV136,-BV137*BV136)*0.098)</f>
        <v/>
      </c>
      <c r="BW139" s="630" t="str">
        <f>IF(SUM(BW123,BW132)=0,"",SUM(BW123,-BW124*BW127,-BW128*BW127,BW132,-BW133*BW136,-BW137*BW136)*0.098)</f>
        <v/>
      </c>
      <c r="BX139" s="630" t="str">
        <f>IF(SUM(BX123,BX132)=0,"",SUM(BX123,-BX124*BX127,-BX128*BX127,BX132,-BX133*BX136,-BX137*BX136)*0.098)</f>
        <v/>
      </c>
      <c r="BY139" s="630" t="str">
        <f>IF(SUM(BY123,BY132)=0,"",SUM(BY123,-BY124*BY127,-BY128*BY127,BY132,-BY133*BY136,-BY137*BY136)*0.098)</f>
        <v/>
      </c>
      <c r="BZ139" s="602" t="str">
        <f t="shared" si="285"/>
        <v/>
      </c>
      <c r="CA139" s="602" t="str">
        <f t="shared" si="286"/>
        <v/>
      </c>
      <c r="CB139" s="602" t="str">
        <f t="shared" si="287"/>
        <v/>
      </c>
      <c r="CC139" s="602" t="str">
        <f t="shared" si="288"/>
        <v/>
      </c>
      <c r="CD139" s="1379" t="str">
        <f t="shared" si="335"/>
        <v/>
      </c>
      <c r="CE139" s="1380" t="str">
        <f t="shared" si="336"/>
        <v/>
      </c>
      <c r="CF139" s="1381" t="str">
        <f t="shared" si="337"/>
        <v/>
      </c>
      <c r="CG139" s="1381" t="str">
        <f t="shared" si="338"/>
        <v/>
      </c>
      <c r="CH139" s="1381" t="str">
        <f t="shared" si="339"/>
        <v/>
      </c>
      <c r="CI139" s="1381" t="str">
        <f t="shared" si="340"/>
        <v/>
      </c>
      <c r="CJ139" s="1381" t="str">
        <f t="shared" si="341"/>
        <v/>
      </c>
      <c r="CK139" s="1382" t="str">
        <f t="shared" si="342"/>
        <v/>
      </c>
      <c r="CL139" s="1382" t="str">
        <f t="shared" si="343"/>
        <v/>
      </c>
      <c r="CM139" s="1382" t="str">
        <f t="shared" si="344"/>
        <v/>
      </c>
      <c r="CN139" s="1381" t="str">
        <f t="shared" si="345"/>
        <v/>
      </c>
      <c r="CO139" s="1381" t="str">
        <f t="shared" si="346"/>
        <v/>
      </c>
      <c r="CP139" s="1381" t="str">
        <f t="shared" si="347"/>
        <v/>
      </c>
      <c r="CQ139" s="1381" t="str">
        <f t="shared" si="348"/>
        <v/>
      </c>
      <c r="CR139" s="1381" t="str">
        <f t="shared" si="349"/>
        <v/>
      </c>
      <c r="CS139" s="1380" t="str">
        <f t="shared" si="350"/>
        <v/>
      </c>
      <c r="CT139" s="1383" t="str">
        <f t="shared" si="351"/>
        <v/>
      </c>
      <c r="CU139" s="553" t="str">
        <f t="shared" si="352"/>
        <v/>
      </c>
      <c r="CV139" s="554" t="str">
        <f t="shared" si="353"/>
        <v/>
      </c>
      <c r="CW139" s="555" t="str">
        <f t="shared" si="354"/>
        <v/>
      </c>
      <c r="CX139" s="555" t="str">
        <f t="shared" si="355"/>
        <v/>
      </c>
      <c r="CY139" s="555" t="str">
        <f t="shared" si="356"/>
        <v/>
      </c>
      <c r="CZ139" s="555" t="str">
        <f t="shared" si="357"/>
        <v/>
      </c>
      <c r="DA139" s="555" t="str">
        <f t="shared" si="358"/>
        <v/>
      </c>
      <c r="DB139" s="556" t="str">
        <f t="shared" si="359"/>
        <v/>
      </c>
      <c r="DC139" s="556" t="str">
        <f t="shared" si="360"/>
        <v/>
      </c>
      <c r="DD139" s="556" t="str">
        <f t="shared" si="361"/>
        <v/>
      </c>
      <c r="DE139" s="555" t="str">
        <f t="shared" si="362"/>
        <v/>
      </c>
      <c r="DF139" s="555" t="str">
        <f t="shared" si="363"/>
        <v/>
      </c>
      <c r="DG139" s="555" t="str">
        <f t="shared" si="364"/>
        <v/>
      </c>
      <c r="DH139" s="555" t="str">
        <f t="shared" si="365"/>
        <v/>
      </c>
      <c r="DI139" s="555" t="str">
        <f t="shared" si="366"/>
        <v/>
      </c>
      <c r="DJ139" s="554" t="str">
        <f t="shared" si="367"/>
        <v/>
      </c>
      <c r="DK139" s="553" t="str">
        <f t="shared" si="368"/>
        <v/>
      </c>
      <c r="DL139" s="658">
        <f t="shared" si="369"/>
        <v>0</v>
      </c>
      <c r="DM139" s="106">
        <f t="shared" si="370"/>
        <v>0</v>
      </c>
      <c r="DN139" s="106">
        <f t="shared" si="371"/>
        <v>0</v>
      </c>
      <c r="DO139" s="106">
        <f t="shared" si="372"/>
        <v>0</v>
      </c>
      <c r="DP139" s="487"/>
      <c r="DQ139" s="623"/>
      <c r="DR139" s="623"/>
      <c r="DS139" s="623"/>
      <c r="DT139" s="623"/>
      <c r="DU139" s="623"/>
      <c r="DV139" s="623"/>
      <c r="DW139" s="623"/>
      <c r="DX139" s="623"/>
      <c r="DY139" s="488"/>
    </row>
    <row r="140" spans="1:129" s="490" customFormat="1" ht="15.75" hidden="1" customHeight="1">
      <c r="A140" s="662" t="s">
        <v>198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26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26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26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26"/>
      <c r="BV140" s="631"/>
      <c r="BW140" s="631"/>
      <c r="BX140" s="631"/>
      <c r="BY140" s="631"/>
      <c r="BZ140" s="602" t="str">
        <f t="shared" si="285"/>
        <v/>
      </c>
      <c r="CA140" s="602" t="str">
        <f t="shared" si="286"/>
        <v/>
      </c>
      <c r="CB140" s="602" t="str">
        <f t="shared" si="287"/>
        <v/>
      </c>
      <c r="CC140" s="602" t="str">
        <f t="shared" si="288"/>
        <v/>
      </c>
      <c r="CD140" s="1379" t="str">
        <f t="shared" si="335"/>
        <v/>
      </c>
      <c r="CE140" s="1380" t="str">
        <f t="shared" si="336"/>
        <v/>
      </c>
      <c r="CF140" s="1381" t="str">
        <f t="shared" si="337"/>
        <v/>
      </c>
      <c r="CG140" s="1381" t="str">
        <f t="shared" si="338"/>
        <v/>
      </c>
      <c r="CH140" s="1381" t="str">
        <f t="shared" si="339"/>
        <v/>
      </c>
      <c r="CI140" s="1381" t="str">
        <f t="shared" si="340"/>
        <v/>
      </c>
      <c r="CJ140" s="1381" t="str">
        <f t="shared" si="341"/>
        <v/>
      </c>
      <c r="CK140" s="1382" t="str">
        <f t="shared" si="342"/>
        <v/>
      </c>
      <c r="CL140" s="1382" t="str">
        <f t="shared" si="343"/>
        <v/>
      </c>
      <c r="CM140" s="1382" t="str">
        <f t="shared" si="344"/>
        <v/>
      </c>
      <c r="CN140" s="1381" t="str">
        <f t="shared" si="345"/>
        <v/>
      </c>
      <c r="CO140" s="1381" t="str">
        <f t="shared" si="346"/>
        <v/>
      </c>
      <c r="CP140" s="1381" t="str">
        <f t="shared" si="347"/>
        <v/>
      </c>
      <c r="CQ140" s="1381" t="str">
        <f t="shared" si="348"/>
        <v/>
      </c>
      <c r="CR140" s="1381" t="str">
        <f t="shared" si="349"/>
        <v/>
      </c>
      <c r="CS140" s="1380" t="str">
        <f t="shared" si="350"/>
        <v/>
      </c>
      <c r="CT140" s="1383" t="str">
        <f t="shared" si="351"/>
        <v/>
      </c>
      <c r="CU140" s="553" t="str">
        <f t="shared" si="352"/>
        <v/>
      </c>
      <c r="CV140" s="554" t="str">
        <f t="shared" si="353"/>
        <v/>
      </c>
      <c r="CW140" s="555" t="str">
        <f t="shared" si="354"/>
        <v/>
      </c>
      <c r="CX140" s="555" t="str">
        <f t="shared" si="355"/>
        <v/>
      </c>
      <c r="CY140" s="555" t="str">
        <f t="shared" si="356"/>
        <v/>
      </c>
      <c r="CZ140" s="555" t="str">
        <f t="shared" si="357"/>
        <v/>
      </c>
      <c r="DA140" s="555" t="str">
        <f t="shared" si="358"/>
        <v/>
      </c>
      <c r="DB140" s="556" t="str">
        <f t="shared" si="359"/>
        <v/>
      </c>
      <c r="DC140" s="556" t="str">
        <f t="shared" si="360"/>
        <v/>
      </c>
      <c r="DD140" s="556" t="str">
        <f t="shared" si="361"/>
        <v/>
      </c>
      <c r="DE140" s="555" t="str">
        <f t="shared" si="362"/>
        <v/>
      </c>
      <c r="DF140" s="555" t="str">
        <f t="shared" si="363"/>
        <v/>
      </c>
      <c r="DG140" s="555" t="str">
        <f t="shared" si="364"/>
        <v/>
      </c>
      <c r="DH140" s="555" t="str">
        <f t="shared" si="365"/>
        <v/>
      </c>
      <c r="DI140" s="555" t="str">
        <f t="shared" si="366"/>
        <v/>
      </c>
      <c r="DJ140" s="554" t="str">
        <f t="shared" si="367"/>
        <v/>
      </c>
      <c r="DK140" s="553" t="str">
        <f t="shared" si="368"/>
        <v/>
      </c>
      <c r="DL140" s="658">
        <f t="shared" si="369"/>
        <v>0</v>
      </c>
      <c r="DM140" s="106">
        <f t="shared" si="370"/>
        <v>0</v>
      </c>
      <c r="DN140" s="106">
        <f t="shared" si="371"/>
        <v>0</v>
      </c>
      <c r="DO140" s="106">
        <f t="shared" si="372"/>
        <v>0</v>
      </c>
      <c r="DP140" s="487"/>
      <c r="DQ140" s="623"/>
      <c r="DR140" s="623"/>
      <c r="DS140" s="623"/>
      <c r="DT140" s="623"/>
      <c r="DU140" s="623"/>
      <c r="DV140" s="623"/>
      <c r="DW140" s="623"/>
      <c r="DX140" s="623"/>
      <c r="DY140" s="488"/>
    </row>
    <row r="141" spans="1:129" s="490" customFormat="1" ht="15.75" hidden="1" customHeight="1">
      <c r="A141" s="653" t="s">
        <v>199</v>
      </c>
      <c r="B141" s="631"/>
      <c r="C141" s="631"/>
      <c r="D141" s="631"/>
      <c r="E141" s="631"/>
      <c r="F141" s="631"/>
      <c r="G141" s="631"/>
      <c r="H141" s="631"/>
      <c r="I141" s="631"/>
      <c r="J141" s="631"/>
      <c r="K141" s="631"/>
      <c r="L141" s="631"/>
      <c r="M141" s="631"/>
      <c r="N141" s="631"/>
      <c r="O141" s="631"/>
      <c r="P141" s="631"/>
      <c r="Q141" s="631"/>
      <c r="R141" s="631"/>
      <c r="S141" s="607"/>
      <c r="T141" s="631"/>
      <c r="U141" s="631"/>
      <c r="V141" s="631"/>
      <c r="W141" s="631"/>
      <c r="X141" s="631"/>
      <c r="Y141" s="631"/>
      <c r="Z141" s="631"/>
      <c r="AA141" s="631"/>
      <c r="AB141" s="631"/>
      <c r="AC141" s="631"/>
      <c r="AD141" s="631"/>
      <c r="AE141" s="631"/>
      <c r="AF141" s="631"/>
      <c r="AG141" s="631"/>
      <c r="AH141" s="631"/>
      <c r="AI141" s="631"/>
      <c r="AJ141" s="631"/>
      <c r="AK141" s="607"/>
      <c r="AL141" s="631"/>
      <c r="AM141" s="631"/>
      <c r="AN141" s="631"/>
      <c r="AO141" s="631"/>
      <c r="AP141" s="631"/>
      <c r="AQ141" s="631"/>
      <c r="AR141" s="631"/>
      <c r="AS141" s="631"/>
      <c r="AT141" s="631"/>
      <c r="AU141" s="631"/>
      <c r="AV141" s="631"/>
      <c r="AW141" s="631"/>
      <c r="AX141" s="631"/>
      <c r="AY141" s="631"/>
      <c r="AZ141" s="631"/>
      <c r="BA141" s="631"/>
      <c r="BB141" s="631"/>
      <c r="BC141" s="607"/>
      <c r="BD141" s="631"/>
      <c r="BE141" s="631"/>
      <c r="BF141" s="631"/>
      <c r="BG141" s="631"/>
      <c r="BH141" s="631"/>
      <c r="BI141" s="631"/>
      <c r="BJ141" s="631"/>
      <c r="BK141" s="631"/>
      <c r="BL141" s="631"/>
      <c r="BM141" s="631"/>
      <c r="BN141" s="631"/>
      <c r="BO141" s="631"/>
      <c r="BP141" s="631"/>
      <c r="BQ141" s="631"/>
      <c r="BR141" s="631"/>
      <c r="BS141" s="631"/>
      <c r="BT141" s="631"/>
      <c r="BU141" s="607"/>
      <c r="BV141" s="631"/>
      <c r="BW141" s="631"/>
      <c r="BX141" s="631"/>
      <c r="BY141" s="631"/>
      <c r="BZ141" s="602" t="str">
        <f t="shared" si="285"/>
        <v/>
      </c>
      <c r="CA141" s="602" t="str">
        <f t="shared" si="286"/>
        <v/>
      </c>
      <c r="CB141" s="602" t="str">
        <f t="shared" si="287"/>
        <v/>
      </c>
      <c r="CC141" s="602" t="str">
        <f t="shared" si="288"/>
        <v/>
      </c>
      <c r="CD141" s="1379" t="str">
        <f t="shared" si="335"/>
        <v/>
      </c>
      <c r="CE141" s="1380" t="str">
        <f t="shared" si="336"/>
        <v/>
      </c>
      <c r="CF141" s="1381" t="str">
        <f t="shared" si="337"/>
        <v/>
      </c>
      <c r="CG141" s="1381" t="str">
        <f t="shared" si="338"/>
        <v/>
      </c>
      <c r="CH141" s="1381" t="str">
        <f t="shared" si="339"/>
        <v/>
      </c>
      <c r="CI141" s="1381" t="str">
        <f t="shared" si="340"/>
        <v/>
      </c>
      <c r="CJ141" s="1381" t="str">
        <f t="shared" si="341"/>
        <v/>
      </c>
      <c r="CK141" s="1382" t="str">
        <f t="shared" si="342"/>
        <v/>
      </c>
      <c r="CL141" s="1382" t="str">
        <f t="shared" si="343"/>
        <v/>
      </c>
      <c r="CM141" s="1382" t="str">
        <f t="shared" si="344"/>
        <v/>
      </c>
      <c r="CN141" s="1381" t="str">
        <f t="shared" si="345"/>
        <v/>
      </c>
      <c r="CO141" s="1381" t="str">
        <f t="shared" si="346"/>
        <v/>
      </c>
      <c r="CP141" s="1381" t="str">
        <f t="shared" si="347"/>
        <v/>
      </c>
      <c r="CQ141" s="1381" t="str">
        <f t="shared" si="348"/>
        <v/>
      </c>
      <c r="CR141" s="1381" t="str">
        <f t="shared" si="349"/>
        <v/>
      </c>
      <c r="CS141" s="1380" t="str">
        <f t="shared" si="350"/>
        <v/>
      </c>
      <c r="CT141" s="1383" t="str">
        <f t="shared" si="351"/>
        <v/>
      </c>
      <c r="CU141" s="553" t="str">
        <f t="shared" si="352"/>
        <v/>
      </c>
      <c r="CV141" s="554" t="str">
        <f t="shared" si="353"/>
        <v/>
      </c>
      <c r="CW141" s="555" t="str">
        <f t="shared" si="354"/>
        <v/>
      </c>
      <c r="CX141" s="555" t="str">
        <f t="shared" si="355"/>
        <v/>
      </c>
      <c r="CY141" s="555" t="str">
        <f t="shared" si="356"/>
        <v/>
      </c>
      <c r="CZ141" s="555" t="str">
        <f t="shared" si="357"/>
        <v/>
      </c>
      <c r="DA141" s="555" t="str">
        <f t="shared" si="358"/>
        <v/>
      </c>
      <c r="DB141" s="556" t="str">
        <f t="shared" si="359"/>
        <v/>
      </c>
      <c r="DC141" s="556" t="str">
        <f t="shared" si="360"/>
        <v/>
      </c>
      <c r="DD141" s="556" t="str">
        <f t="shared" si="361"/>
        <v/>
      </c>
      <c r="DE141" s="555" t="str">
        <f t="shared" si="362"/>
        <v/>
      </c>
      <c r="DF141" s="555" t="str">
        <f t="shared" si="363"/>
        <v/>
      </c>
      <c r="DG141" s="555" t="str">
        <f t="shared" si="364"/>
        <v/>
      </c>
      <c r="DH141" s="555" t="str">
        <f t="shared" si="365"/>
        <v/>
      </c>
      <c r="DI141" s="555" t="str">
        <f t="shared" si="366"/>
        <v/>
      </c>
      <c r="DJ141" s="554" t="str">
        <f t="shared" si="367"/>
        <v/>
      </c>
      <c r="DK141" s="553" t="str">
        <f t="shared" si="368"/>
        <v/>
      </c>
      <c r="DL141" s="658">
        <f t="shared" si="369"/>
        <v>0</v>
      </c>
      <c r="DM141" s="106">
        <f t="shared" si="370"/>
        <v>0</v>
      </c>
      <c r="DN141" s="106">
        <f t="shared" si="371"/>
        <v>0</v>
      </c>
      <c r="DO141" s="106">
        <f t="shared" si="372"/>
        <v>0</v>
      </c>
      <c r="DP141" s="487"/>
      <c r="DQ141" s="623"/>
      <c r="DR141" s="623"/>
      <c r="DS141" s="623"/>
      <c r="DT141" s="623"/>
      <c r="DU141" s="623"/>
      <c r="DV141" s="623"/>
      <c r="DW141" s="623"/>
      <c r="DX141" s="623"/>
      <c r="DY141" s="488"/>
    </row>
    <row r="142" spans="1:129" s="490" customFormat="1" ht="15.75" hidden="1" customHeight="1">
      <c r="A142" s="645" t="s">
        <v>201</v>
      </c>
      <c r="B142" s="632"/>
      <c r="C142" s="632"/>
      <c r="D142" s="632"/>
      <c r="E142" s="632"/>
      <c r="F142" s="632"/>
      <c r="G142" s="632"/>
      <c r="H142" s="632"/>
      <c r="I142" s="632"/>
      <c r="J142" s="632"/>
      <c r="K142" s="632"/>
      <c r="L142" s="632"/>
      <c r="M142" s="632"/>
      <c r="N142" s="632"/>
      <c r="O142" s="632"/>
      <c r="P142" s="632"/>
      <c r="Q142" s="632"/>
      <c r="R142" s="632"/>
      <c r="S142" s="593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2"/>
      <c r="AG142" s="632"/>
      <c r="AH142" s="632"/>
      <c r="AI142" s="632"/>
      <c r="AJ142" s="632"/>
      <c r="AK142" s="593"/>
      <c r="AL142" s="632"/>
      <c r="AM142" s="632"/>
      <c r="AN142" s="632"/>
      <c r="AO142" s="632"/>
      <c r="AP142" s="632"/>
      <c r="AQ142" s="632"/>
      <c r="AR142" s="632"/>
      <c r="AS142" s="632"/>
      <c r="AT142" s="632"/>
      <c r="AU142" s="632"/>
      <c r="AV142" s="632"/>
      <c r="AW142" s="632"/>
      <c r="AX142" s="632"/>
      <c r="AY142" s="632"/>
      <c r="AZ142" s="632"/>
      <c r="BA142" s="632"/>
      <c r="BB142" s="632"/>
      <c r="BC142" s="593"/>
      <c r="BD142" s="632"/>
      <c r="BE142" s="632"/>
      <c r="BF142" s="632"/>
      <c r="BG142" s="632"/>
      <c r="BH142" s="632"/>
      <c r="BI142" s="632"/>
      <c r="BJ142" s="632"/>
      <c r="BK142" s="632"/>
      <c r="BL142" s="632"/>
      <c r="BM142" s="632"/>
      <c r="BN142" s="632"/>
      <c r="BO142" s="632"/>
      <c r="BP142" s="632"/>
      <c r="BQ142" s="632"/>
      <c r="BR142" s="632"/>
      <c r="BS142" s="632"/>
      <c r="BT142" s="632"/>
      <c r="BU142" s="593"/>
      <c r="BV142" s="632"/>
      <c r="BW142" s="632"/>
      <c r="BX142" s="632"/>
      <c r="BY142" s="632"/>
      <c r="BZ142" s="602" t="str">
        <f t="shared" si="285"/>
        <v/>
      </c>
      <c r="CA142" s="602" t="str">
        <f t="shared" si="286"/>
        <v/>
      </c>
      <c r="CB142" s="602" t="str">
        <f t="shared" si="287"/>
        <v/>
      </c>
      <c r="CC142" s="602" t="str">
        <f t="shared" si="288"/>
        <v/>
      </c>
      <c r="CD142" s="1379" t="str">
        <f t="shared" si="335"/>
        <v/>
      </c>
      <c r="CE142" s="1380" t="str">
        <f t="shared" si="336"/>
        <v/>
      </c>
      <c r="CF142" s="1381" t="str">
        <f t="shared" si="337"/>
        <v/>
      </c>
      <c r="CG142" s="1381" t="str">
        <f t="shared" si="338"/>
        <v/>
      </c>
      <c r="CH142" s="1381" t="str">
        <f t="shared" si="339"/>
        <v/>
      </c>
      <c r="CI142" s="1381" t="str">
        <f t="shared" si="340"/>
        <v/>
      </c>
      <c r="CJ142" s="1381" t="str">
        <f t="shared" si="341"/>
        <v/>
      </c>
      <c r="CK142" s="1382" t="str">
        <f t="shared" si="342"/>
        <v/>
      </c>
      <c r="CL142" s="1382" t="str">
        <f t="shared" si="343"/>
        <v/>
      </c>
      <c r="CM142" s="1382" t="str">
        <f t="shared" si="344"/>
        <v/>
      </c>
      <c r="CN142" s="1381" t="str">
        <f t="shared" si="345"/>
        <v/>
      </c>
      <c r="CO142" s="1381" t="str">
        <f t="shared" si="346"/>
        <v/>
      </c>
      <c r="CP142" s="1381" t="str">
        <f t="shared" si="347"/>
        <v/>
      </c>
      <c r="CQ142" s="1381" t="str">
        <f t="shared" si="348"/>
        <v/>
      </c>
      <c r="CR142" s="1381" t="str">
        <f t="shared" si="349"/>
        <v/>
      </c>
      <c r="CS142" s="1380" t="str">
        <f t="shared" si="350"/>
        <v/>
      </c>
      <c r="CT142" s="1383" t="str">
        <f t="shared" si="351"/>
        <v/>
      </c>
      <c r="CU142" s="553" t="str">
        <f t="shared" si="352"/>
        <v/>
      </c>
      <c r="CV142" s="554" t="str">
        <f t="shared" si="353"/>
        <v/>
      </c>
      <c r="CW142" s="555" t="str">
        <f t="shared" si="354"/>
        <v/>
      </c>
      <c r="CX142" s="555" t="str">
        <f t="shared" si="355"/>
        <v/>
      </c>
      <c r="CY142" s="555" t="str">
        <f t="shared" si="356"/>
        <v/>
      </c>
      <c r="CZ142" s="555" t="str">
        <f t="shared" si="357"/>
        <v/>
      </c>
      <c r="DA142" s="555" t="str">
        <f t="shared" si="358"/>
        <v/>
      </c>
      <c r="DB142" s="556" t="str">
        <f t="shared" si="359"/>
        <v/>
      </c>
      <c r="DC142" s="556" t="str">
        <f t="shared" si="360"/>
        <v/>
      </c>
      <c r="DD142" s="556" t="str">
        <f t="shared" si="361"/>
        <v/>
      </c>
      <c r="DE142" s="555" t="str">
        <f t="shared" si="362"/>
        <v/>
      </c>
      <c r="DF142" s="555" t="str">
        <f t="shared" si="363"/>
        <v/>
      </c>
      <c r="DG142" s="555" t="str">
        <f t="shared" si="364"/>
        <v/>
      </c>
      <c r="DH142" s="555" t="str">
        <f t="shared" si="365"/>
        <v/>
      </c>
      <c r="DI142" s="555" t="str">
        <f t="shared" si="366"/>
        <v/>
      </c>
      <c r="DJ142" s="554" t="str">
        <f t="shared" si="367"/>
        <v/>
      </c>
      <c r="DK142" s="553" t="str">
        <f t="shared" si="368"/>
        <v/>
      </c>
      <c r="DL142" s="658">
        <f t="shared" si="369"/>
        <v>0</v>
      </c>
      <c r="DM142" s="106">
        <f t="shared" si="370"/>
        <v>0</v>
      </c>
      <c r="DN142" s="106">
        <f t="shared" si="371"/>
        <v>0</v>
      </c>
      <c r="DO142" s="106">
        <f t="shared" si="372"/>
        <v>0</v>
      </c>
      <c r="DP142" s="487"/>
      <c r="DQ142" s="623"/>
      <c r="DR142" s="623"/>
      <c r="DS142" s="623"/>
      <c r="DT142" s="623"/>
      <c r="DU142" s="623"/>
      <c r="DV142" s="623"/>
      <c r="DW142" s="623"/>
      <c r="DX142" s="650"/>
      <c r="DY142" s="488"/>
    </row>
    <row r="143" spans="1:129" s="636" customFormat="1" ht="15.75" hidden="1" customHeight="1">
      <c r="A143" s="662" t="s">
        <v>203</v>
      </c>
      <c r="B143" s="634" t="str">
        <f t="shared" ref="B143:K143" si="397">IF(B141="","",B141*B142)</f>
        <v/>
      </c>
      <c r="C143" s="634" t="str">
        <f t="shared" si="397"/>
        <v/>
      </c>
      <c r="D143" s="634" t="str">
        <f t="shared" si="397"/>
        <v/>
      </c>
      <c r="E143" s="634" t="str">
        <f t="shared" si="397"/>
        <v/>
      </c>
      <c r="F143" s="634" t="str">
        <f t="shared" si="397"/>
        <v/>
      </c>
      <c r="G143" s="634" t="str">
        <f t="shared" si="397"/>
        <v/>
      </c>
      <c r="H143" s="634" t="str">
        <f t="shared" si="397"/>
        <v/>
      </c>
      <c r="I143" s="634" t="str">
        <f t="shared" si="397"/>
        <v/>
      </c>
      <c r="J143" s="634" t="str">
        <f t="shared" si="397"/>
        <v/>
      </c>
      <c r="K143" s="634" t="str">
        <f t="shared" si="397"/>
        <v/>
      </c>
      <c r="L143" s="634"/>
      <c r="M143" s="634"/>
      <c r="N143" s="634"/>
      <c r="O143" s="634" t="str">
        <f>IF(O141="","",O141*O142)</f>
        <v/>
      </c>
      <c r="P143" s="634" t="str">
        <f>IF(P141="","",P141*P142)</f>
        <v/>
      </c>
      <c r="Q143" s="634"/>
      <c r="R143" s="634" t="str">
        <f>IF(R141="","",R141*R142)</f>
        <v/>
      </c>
      <c r="S143" s="593"/>
      <c r="T143" s="634" t="str">
        <f t="shared" ref="T143:AD143" si="398">IF(T141="","",T141*T142)</f>
        <v/>
      </c>
      <c r="U143" s="634" t="str">
        <f t="shared" si="398"/>
        <v/>
      </c>
      <c r="V143" s="634" t="str">
        <f t="shared" si="398"/>
        <v/>
      </c>
      <c r="W143" s="634" t="str">
        <f t="shared" si="398"/>
        <v/>
      </c>
      <c r="X143" s="634" t="str">
        <f t="shared" si="398"/>
        <v/>
      </c>
      <c r="Y143" s="634" t="str">
        <f t="shared" si="398"/>
        <v/>
      </c>
      <c r="Z143" s="634" t="str">
        <f t="shared" si="398"/>
        <v/>
      </c>
      <c r="AA143" s="634" t="str">
        <f t="shared" si="398"/>
        <v/>
      </c>
      <c r="AB143" s="634" t="str">
        <f t="shared" si="398"/>
        <v/>
      </c>
      <c r="AC143" s="634" t="str">
        <f t="shared" si="398"/>
        <v/>
      </c>
      <c r="AD143" s="634" t="str">
        <f t="shared" si="398"/>
        <v/>
      </c>
      <c r="AE143" s="634"/>
      <c r="AF143" s="634"/>
      <c r="AG143" s="634"/>
      <c r="AH143" s="634"/>
      <c r="AI143" s="634"/>
      <c r="AJ143" s="634" t="str">
        <f>IF(AJ141="","",AJ141*AJ142)</f>
        <v/>
      </c>
      <c r="AK143" s="593"/>
      <c r="AL143" s="634" t="str">
        <f t="shared" ref="AL143:AT143" si="399">IF(AL141="","",AL141*AL142)</f>
        <v/>
      </c>
      <c r="AM143" s="634" t="str">
        <f t="shared" si="399"/>
        <v/>
      </c>
      <c r="AN143" s="634" t="str">
        <f t="shared" si="399"/>
        <v/>
      </c>
      <c r="AO143" s="634" t="str">
        <f t="shared" si="399"/>
        <v/>
      </c>
      <c r="AP143" s="634" t="str">
        <f t="shared" si="399"/>
        <v/>
      </c>
      <c r="AQ143" s="634" t="str">
        <f t="shared" si="399"/>
        <v/>
      </c>
      <c r="AR143" s="634" t="str">
        <f t="shared" si="399"/>
        <v/>
      </c>
      <c r="AS143" s="634" t="str">
        <f t="shared" si="399"/>
        <v/>
      </c>
      <c r="AT143" s="634" t="str">
        <f t="shared" si="399"/>
        <v/>
      </c>
      <c r="AU143" s="634"/>
      <c r="AV143" s="634"/>
      <c r="AW143" s="634" t="str">
        <f>IF(AW141="","",AW141*AW142)</f>
        <v/>
      </c>
      <c r="AX143" s="634"/>
      <c r="AY143" s="634"/>
      <c r="AZ143" s="634"/>
      <c r="BA143" s="634" t="str">
        <f>IF(BA141="","",BA141*BA142)</f>
        <v/>
      </c>
      <c r="BB143" s="634" t="str">
        <f>IF(BB141="","",BB141*BB142)</f>
        <v/>
      </c>
      <c r="BC143" s="593"/>
      <c r="BD143" s="634" t="str">
        <f>IF(BD141="","",BD141*BD142)</f>
        <v/>
      </c>
      <c r="BE143" s="634" t="str">
        <f>IF(BE141="","",BE141*BE142)</f>
        <v/>
      </c>
      <c r="BF143" s="634" t="str">
        <f t="shared" ref="BF143:BN143" si="400">IF(BF141="","",BF141*BF142)</f>
        <v/>
      </c>
      <c r="BG143" s="634" t="str">
        <f t="shared" si="400"/>
        <v/>
      </c>
      <c r="BH143" s="634" t="str">
        <f t="shared" si="400"/>
        <v/>
      </c>
      <c r="BI143" s="634" t="str">
        <f t="shared" si="400"/>
        <v/>
      </c>
      <c r="BJ143" s="634" t="str">
        <f t="shared" si="400"/>
        <v/>
      </c>
      <c r="BK143" s="634" t="str">
        <f t="shared" si="400"/>
        <v/>
      </c>
      <c r="BL143" s="634" t="str">
        <f t="shared" si="400"/>
        <v/>
      </c>
      <c r="BM143" s="634" t="str">
        <f t="shared" si="400"/>
        <v/>
      </c>
      <c r="BN143" s="634" t="str">
        <f t="shared" si="400"/>
        <v/>
      </c>
      <c r="BO143" s="634"/>
      <c r="BP143" s="634"/>
      <c r="BQ143" s="634"/>
      <c r="BR143" s="634"/>
      <c r="BS143" s="634"/>
      <c r="BT143" s="634" t="str">
        <f>IF(BT141="","",BT141*BT142)</f>
        <v/>
      </c>
      <c r="BU143" s="593"/>
      <c r="BV143" s="634" t="str">
        <f>IF(BV141="","",BV141*BV142)</f>
        <v/>
      </c>
      <c r="BW143" s="634" t="str">
        <f>IF(BW141="","",BW141*BW142)</f>
        <v/>
      </c>
      <c r="BX143" s="634" t="str">
        <f>IF(BX141="","",BX141*BX142)</f>
        <v/>
      </c>
      <c r="BY143" s="634" t="str">
        <f>IF(BY141="","",BY141*BY142)</f>
        <v/>
      </c>
      <c r="BZ143" s="602" t="str">
        <f t="shared" si="285"/>
        <v/>
      </c>
      <c r="CA143" s="602" t="str">
        <f t="shared" si="286"/>
        <v/>
      </c>
      <c r="CB143" s="602" t="str">
        <f t="shared" si="287"/>
        <v/>
      </c>
      <c r="CC143" s="602" t="str">
        <f t="shared" si="288"/>
        <v/>
      </c>
      <c r="CD143" s="1379" t="str">
        <f t="shared" si="335"/>
        <v/>
      </c>
      <c r="CE143" s="1380" t="str">
        <f t="shared" si="336"/>
        <v/>
      </c>
      <c r="CF143" s="1381" t="str">
        <f t="shared" si="337"/>
        <v/>
      </c>
      <c r="CG143" s="1381" t="str">
        <f t="shared" si="338"/>
        <v/>
      </c>
      <c r="CH143" s="1381" t="str">
        <f t="shared" si="339"/>
        <v/>
      </c>
      <c r="CI143" s="1381" t="str">
        <f t="shared" si="340"/>
        <v/>
      </c>
      <c r="CJ143" s="1381" t="str">
        <f t="shared" si="341"/>
        <v/>
      </c>
      <c r="CK143" s="1382" t="str">
        <f t="shared" si="342"/>
        <v/>
      </c>
      <c r="CL143" s="1382" t="str">
        <f t="shared" si="343"/>
        <v/>
      </c>
      <c r="CM143" s="1382" t="str">
        <f t="shared" si="344"/>
        <v/>
      </c>
      <c r="CN143" s="1381" t="str">
        <f t="shared" si="345"/>
        <v/>
      </c>
      <c r="CO143" s="1381" t="str">
        <f t="shared" si="346"/>
        <v/>
      </c>
      <c r="CP143" s="1381" t="str">
        <f t="shared" si="347"/>
        <v/>
      </c>
      <c r="CQ143" s="1381" t="str">
        <f t="shared" si="348"/>
        <v/>
      </c>
      <c r="CR143" s="1381" t="str">
        <f t="shared" si="349"/>
        <v/>
      </c>
      <c r="CS143" s="1380" t="str">
        <f t="shared" si="350"/>
        <v/>
      </c>
      <c r="CT143" s="1383" t="str">
        <f t="shared" si="351"/>
        <v/>
      </c>
      <c r="CU143" s="553" t="str">
        <f t="shared" si="352"/>
        <v/>
      </c>
      <c r="CV143" s="554" t="str">
        <f t="shared" si="353"/>
        <v/>
      </c>
      <c r="CW143" s="555" t="str">
        <f t="shared" si="354"/>
        <v/>
      </c>
      <c r="CX143" s="555" t="str">
        <f t="shared" si="355"/>
        <v/>
      </c>
      <c r="CY143" s="555" t="str">
        <f t="shared" si="356"/>
        <v/>
      </c>
      <c r="CZ143" s="555" t="str">
        <f t="shared" si="357"/>
        <v/>
      </c>
      <c r="DA143" s="555" t="str">
        <f t="shared" si="358"/>
        <v/>
      </c>
      <c r="DB143" s="556" t="str">
        <f t="shared" si="359"/>
        <v/>
      </c>
      <c r="DC143" s="556" t="str">
        <f t="shared" si="360"/>
        <v/>
      </c>
      <c r="DD143" s="556" t="str">
        <f t="shared" si="361"/>
        <v/>
      </c>
      <c r="DE143" s="555" t="str">
        <f t="shared" si="362"/>
        <v/>
      </c>
      <c r="DF143" s="555" t="str">
        <f t="shared" si="363"/>
        <v/>
      </c>
      <c r="DG143" s="555" t="str">
        <f t="shared" si="364"/>
        <v/>
      </c>
      <c r="DH143" s="555" t="str">
        <f t="shared" si="365"/>
        <v/>
      </c>
      <c r="DI143" s="555" t="str">
        <f t="shared" si="366"/>
        <v/>
      </c>
      <c r="DJ143" s="554" t="str">
        <f t="shared" si="367"/>
        <v/>
      </c>
      <c r="DK143" s="553" t="str">
        <f t="shared" si="368"/>
        <v/>
      </c>
      <c r="DL143" s="658">
        <f t="shared" si="369"/>
        <v>0</v>
      </c>
      <c r="DM143" s="106">
        <f t="shared" si="370"/>
        <v>0</v>
      </c>
      <c r="DN143" s="106">
        <f t="shared" si="371"/>
        <v>0</v>
      </c>
      <c r="DO143" s="106">
        <f t="shared" si="372"/>
        <v>0</v>
      </c>
      <c r="DP143" s="487"/>
      <c r="DQ143" s="651"/>
      <c r="DR143" s="651"/>
      <c r="DS143" s="651"/>
      <c r="DT143" s="651"/>
      <c r="DU143" s="651"/>
      <c r="DV143" s="651"/>
      <c r="DW143" s="651"/>
      <c r="DX143" s="651"/>
      <c r="DY143" s="669"/>
    </row>
    <row r="144" spans="1:129" s="490" customFormat="1" ht="15.75" hidden="1" customHeight="1">
      <c r="A144" s="662" t="s">
        <v>760</v>
      </c>
      <c r="B144" s="637" t="str">
        <f t="shared" ref="B144:R144" si="401">IF(B139="","",(SUM(B123)*4522-SUM(B124,B128)*(4522-3098*(B127=0))-SUM(B140,B141)*32930)/$G$1/365/B$46)</f>
        <v/>
      </c>
      <c r="C144" s="637" t="str">
        <f t="shared" si="401"/>
        <v/>
      </c>
      <c r="D144" s="637" t="str">
        <f t="shared" si="401"/>
        <v/>
      </c>
      <c r="E144" s="637" t="str">
        <f t="shared" si="401"/>
        <v/>
      </c>
      <c r="F144" s="637" t="str">
        <f t="shared" si="401"/>
        <v/>
      </c>
      <c r="G144" s="637" t="str">
        <f t="shared" si="401"/>
        <v/>
      </c>
      <c r="H144" s="637" t="str">
        <f t="shared" si="401"/>
        <v/>
      </c>
      <c r="I144" s="637" t="str">
        <f t="shared" si="401"/>
        <v/>
      </c>
      <c r="J144" s="637" t="str">
        <f t="shared" si="401"/>
        <v/>
      </c>
      <c r="K144" s="637" t="str">
        <f t="shared" si="401"/>
        <v/>
      </c>
      <c r="L144" s="637" t="str">
        <f t="shared" si="401"/>
        <v/>
      </c>
      <c r="M144" s="637" t="str">
        <f t="shared" si="401"/>
        <v/>
      </c>
      <c r="N144" s="637" t="str">
        <f t="shared" si="401"/>
        <v/>
      </c>
      <c r="O144" s="637" t="str">
        <f t="shared" si="401"/>
        <v/>
      </c>
      <c r="P144" s="637" t="str">
        <f t="shared" si="401"/>
        <v/>
      </c>
      <c r="Q144" s="637" t="str">
        <f t="shared" si="401"/>
        <v/>
      </c>
      <c r="R144" s="637" t="str">
        <f t="shared" si="401"/>
        <v/>
      </c>
      <c r="S144" s="601"/>
      <c r="T144" s="637" t="str">
        <f t="shared" ref="T144:AJ144" si="402">IF(T139="","",(SUM(T123)*4522-SUM(T124,T128)*(4522-3098*(T127=0))-SUM(T140,T141)*32930)/$G$1/365/T$46)</f>
        <v/>
      </c>
      <c r="U144" s="637" t="str">
        <f t="shared" si="402"/>
        <v/>
      </c>
      <c r="V144" s="637" t="str">
        <f t="shared" si="402"/>
        <v/>
      </c>
      <c r="W144" s="637" t="str">
        <f t="shared" si="402"/>
        <v/>
      </c>
      <c r="X144" s="637" t="str">
        <f t="shared" si="402"/>
        <v/>
      </c>
      <c r="Y144" s="637" t="str">
        <f t="shared" si="402"/>
        <v/>
      </c>
      <c r="Z144" s="637" t="str">
        <f>IF(Z139="","",(SUM(Z123)*4522-SUM(Z124,Z128)*(4522-3098*(Z127=0))-SUM(Z140,Z141)*32930)/$G$1/365/Z$46)</f>
        <v/>
      </c>
      <c r="AA144" s="637" t="str">
        <f t="shared" si="402"/>
        <v/>
      </c>
      <c r="AB144" s="637" t="str">
        <f t="shared" si="402"/>
        <v/>
      </c>
      <c r="AC144" s="637" t="str">
        <f t="shared" si="402"/>
        <v/>
      </c>
      <c r="AD144" s="637" t="str">
        <f t="shared" si="402"/>
        <v/>
      </c>
      <c r="AE144" s="637" t="str">
        <f t="shared" si="402"/>
        <v/>
      </c>
      <c r="AF144" s="637" t="str">
        <f t="shared" si="402"/>
        <v/>
      </c>
      <c r="AG144" s="637" t="str">
        <f t="shared" si="402"/>
        <v/>
      </c>
      <c r="AH144" s="637" t="str">
        <f t="shared" si="402"/>
        <v/>
      </c>
      <c r="AI144" s="637" t="str">
        <f t="shared" si="402"/>
        <v/>
      </c>
      <c r="AJ144" s="637" t="str">
        <f t="shared" si="402"/>
        <v/>
      </c>
      <c r="AK144" s="601"/>
      <c r="AL144" s="637" t="str">
        <f t="shared" ref="AL144:BB144" si="403">IF(AL139="","",(SUM(AL123)*4522-SUM(AL124,AL128)*(4522-3098*(AL127=0))-SUM(AL140,AL141)*32930)/$G$1/365/AL$46)</f>
        <v/>
      </c>
      <c r="AM144" s="637" t="str">
        <f t="shared" si="403"/>
        <v/>
      </c>
      <c r="AN144" s="637" t="str">
        <f t="shared" si="403"/>
        <v/>
      </c>
      <c r="AO144" s="637" t="str">
        <f t="shared" si="403"/>
        <v/>
      </c>
      <c r="AP144" s="637" t="str">
        <f t="shared" si="403"/>
        <v/>
      </c>
      <c r="AQ144" s="637" t="str">
        <f t="shared" si="403"/>
        <v/>
      </c>
      <c r="AR144" s="637" t="str">
        <f t="shared" si="403"/>
        <v/>
      </c>
      <c r="AS144" s="637" t="str">
        <f t="shared" si="403"/>
        <v/>
      </c>
      <c r="AT144" s="637" t="str">
        <f t="shared" si="403"/>
        <v/>
      </c>
      <c r="AU144" s="637" t="str">
        <f t="shared" si="403"/>
        <v/>
      </c>
      <c r="AV144" s="637" t="str">
        <f t="shared" si="403"/>
        <v/>
      </c>
      <c r="AW144" s="637" t="str">
        <f t="shared" si="403"/>
        <v/>
      </c>
      <c r="AX144" s="637" t="str">
        <f t="shared" si="403"/>
        <v/>
      </c>
      <c r="AY144" s="637" t="str">
        <f t="shared" si="403"/>
        <v/>
      </c>
      <c r="AZ144" s="637" t="str">
        <f t="shared" si="403"/>
        <v/>
      </c>
      <c r="BA144" s="637" t="str">
        <f t="shared" si="403"/>
        <v/>
      </c>
      <c r="BB144" s="637" t="str">
        <f t="shared" si="403"/>
        <v/>
      </c>
      <c r="BC144" s="601"/>
      <c r="BD144" s="637" t="str">
        <f>IF(BD139="","",(SUM(BD123)*4522-SUM(BD124,BD128)*(4522-3098*(BD127=0))-SUM(BD140,BD141)*32930)/$G$1/365/BD$46)</f>
        <v/>
      </c>
      <c r="BE144" s="637" t="str">
        <f>IF(BE139="","",(SUM(BE123)*4522-SUM(BE124,BE128)*(4522-3098*(BE127=0))-SUM(BE140,BE141)*32930)/$G$1/365/BE$46)</f>
        <v/>
      </c>
      <c r="BF144" s="637" t="str">
        <f t="shared" ref="BF144:BT144" si="404">IF(BF139="","",(SUM(BF123)*4522-SUM(BF124,BF128)*(4522-3098*(BF127=0))-SUM(BF140,BF141)*32930)/$G$1/365/BF$46)</f>
        <v/>
      </c>
      <c r="BG144" s="637" t="str">
        <f t="shared" si="404"/>
        <v/>
      </c>
      <c r="BH144" s="637" t="str">
        <f t="shared" si="404"/>
        <v/>
      </c>
      <c r="BI144" s="637" t="str">
        <f t="shared" si="404"/>
        <v/>
      </c>
      <c r="BJ144" s="637" t="str">
        <f t="shared" si="404"/>
        <v/>
      </c>
      <c r="BK144" s="637" t="str">
        <f t="shared" si="404"/>
        <v/>
      </c>
      <c r="BL144" s="637" t="str">
        <f t="shared" si="404"/>
        <v/>
      </c>
      <c r="BM144" s="637" t="str">
        <f t="shared" si="404"/>
        <v/>
      </c>
      <c r="BN144" s="637" t="str">
        <f t="shared" si="404"/>
        <v/>
      </c>
      <c r="BO144" s="637" t="str">
        <f t="shared" si="404"/>
        <v/>
      </c>
      <c r="BP144" s="637" t="str">
        <f t="shared" si="404"/>
        <v/>
      </c>
      <c r="BQ144" s="637" t="str">
        <f t="shared" si="404"/>
        <v/>
      </c>
      <c r="BR144" s="637" t="str">
        <f t="shared" si="404"/>
        <v/>
      </c>
      <c r="BS144" s="637" t="str">
        <f t="shared" si="404"/>
        <v/>
      </c>
      <c r="BT144" s="637" t="str">
        <f t="shared" si="404"/>
        <v/>
      </c>
      <c r="BU144" s="601"/>
      <c r="BV144" s="637" t="str">
        <f>IF(BV139="","",(SUM(BV123)*4522-SUM(BV124,BV128)*(4522-3098*(BV127=0))-SUM(BV140,BV141)*32930)/$G$1/365/BV$46)</f>
        <v/>
      </c>
      <c r="BW144" s="637" t="str">
        <f>IF(BW139="","",(SUM(BW123)*4522-SUM(BW124,BW128)*(4522-3098*(BW127=0))-SUM(BW140,BW141)*32930)/$G$1/365/BW$46)</f>
        <v/>
      </c>
      <c r="BX144" s="637" t="str">
        <f>IF(BX139="","",(SUM(BX123)*4522-SUM(BX124,BX128)*(4522-3098*(BX127=0))-SUM(BX140,BX141)*32930)/$G$1/365/BX$46)</f>
        <v/>
      </c>
      <c r="BY144" s="637" t="str">
        <f>IF(BY139="","",(SUM(BY123)*4522-SUM(BY124,BY128)*(4522-3098*(BY127=0))-SUM(BY140,BY141)*32930)/$G$1/365/BY$46)</f>
        <v/>
      </c>
      <c r="BZ144" s="602" t="str">
        <f t="shared" si="285"/>
        <v/>
      </c>
      <c r="CA144" s="602" t="str">
        <f t="shared" si="286"/>
        <v/>
      </c>
      <c r="CB144" s="602" t="str">
        <f t="shared" si="287"/>
        <v/>
      </c>
      <c r="CC144" s="602" t="str">
        <f t="shared" si="288"/>
        <v/>
      </c>
      <c r="CD144" s="1367" t="str">
        <f t="shared" si="335"/>
        <v/>
      </c>
      <c r="CE144" s="1368" t="str">
        <f t="shared" si="336"/>
        <v/>
      </c>
      <c r="CF144" s="1369" t="str">
        <f t="shared" si="337"/>
        <v/>
      </c>
      <c r="CG144" s="1369" t="str">
        <f t="shared" si="338"/>
        <v/>
      </c>
      <c r="CH144" s="1369" t="str">
        <f t="shared" si="339"/>
        <v/>
      </c>
      <c r="CI144" s="1369" t="str">
        <f t="shared" si="340"/>
        <v/>
      </c>
      <c r="CJ144" s="1369" t="str">
        <f t="shared" si="341"/>
        <v/>
      </c>
      <c r="CK144" s="1370" t="str">
        <f t="shared" si="342"/>
        <v/>
      </c>
      <c r="CL144" s="1370" t="str">
        <f t="shared" si="343"/>
        <v/>
      </c>
      <c r="CM144" s="1370" t="str">
        <f t="shared" si="344"/>
        <v/>
      </c>
      <c r="CN144" s="1369" t="str">
        <f t="shared" si="345"/>
        <v/>
      </c>
      <c r="CO144" s="1369" t="str">
        <f t="shared" si="346"/>
        <v/>
      </c>
      <c r="CP144" s="1369" t="str">
        <f t="shared" si="347"/>
        <v/>
      </c>
      <c r="CQ144" s="1369" t="str">
        <f t="shared" si="348"/>
        <v/>
      </c>
      <c r="CR144" s="1369" t="str">
        <f t="shared" si="349"/>
        <v/>
      </c>
      <c r="CS144" s="1368" t="str">
        <f t="shared" si="350"/>
        <v/>
      </c>
      <c r="CT144" s="1371" t="str">
        <f t="shared" si="351"/>
        <v/>
      </c>
      <c r="CU144" s="541" t="str">
        <f t="shared" si="352"/>
        <v/>
      </c>
      <c r="CV144" s="542" t="str">
        <f t="shared" si="353"/>
        <v/>
      </c>
      <c r="CW144" s="543" t="str">
        <f t="shared" si="354"/>
        <v/>
      </c>
      <c r="CX144" s="543" t="str">
        <f t="shared" si="355"/>
        <v/>
      </c>
      <c r="CY144" s="543" t="str">
        <f t="shared" si="356"/>
        <v/>
      </c>
      <c r="CZ144" s="543" t="str">
        <f t="shared" si="357"/>
        <v/>
      </c>
      <c r="DA144" s="543" t="str">
        <f t="shared" si="358"/>
        <v/>
      </c>
      <c r="DB144" s="544" t="str">
        <f t="shared" si="359"/>
        <v/>
      </c>
      <c r="DC144" s="544" t="str">
        <f t="shared" si="360"/>
        <v/>
      </c>
      <c r="DD144" s="544" t="str">
        <f t="shared" si="361"/>
        <v/>
      </c>
      <c r="DE144" s="543" t="str">
        <f t="shared" si="362"/>
        <v/>
      </c>
      <c r="DF144" s="543" t="str">
        <f t="shared" si="363"/>
        <v/>
      </c>
      <c r="DG144" s="543" t="str">
        <f t="shared" si="364"/>
        <v/>
      </c>
      <c r="DH144" s="543" t="str">
        <f t="shared" si="365"/>
        <v/>
      </c>
      <c r="DI144" s="543" t="str">
        <f t="shared" si="366"/>
        <v/>
      </c>
      <c r="DJ144" s="542" t="str">
        <f t="shared" si="367"/>
        <v/>
      </c>
      <c r="DK144" s="541" t="str">
        <f t="shared" si="368"/>
        <v/>
      </c>
      <c r="DL144" s="658">
        <f t="shared" si="369"/>
        <v>0</v>
      </c>
      <c r="DM144" s="106">
        <f t="shared" si="370"/>
        <v>0</v>
      </c>
      <c r="DN144" s="106">
        <f t="shared" si="371"/>
        <v>0</v>
      </c>
      <c r="DO144" s="106">
        <f t="shared" si="372"/>
        <v>0</v>
      </c>
      <c r="DP144" s="487"/>
      <c r="DQ144" s="623"/>
      <c r="DR144" s="623"/>
      <c r="DS144" s="623"/>
      <c r="DT144" s="623"/>
      <c r="DU144" s="623"/>
      <c r="DV144" s="623"/>
      <c r="DW144" s="623"/>
      <c r="DX144" s="623"/>
      <c r="DY144" s="488"/>
    </row>
    <row r="145" spans="1:129" s="490" customFormat="1" ht="15.75" hidden="1" customHeight="1">
      <c r="A145" s="662" t="s">
        <v>761</v>
      </c>
      <c r="B145" s="637" t="str">
        <f t="shared" ref="B145:R145" si="405">IF(B139="","",(SUM(B132)*4522-SUM(B133,B137)*(4522-3098*(B136=0)))/$G$1/365/B$46)</f>
        <v/>
      </c>
      <c r="C145" s="637" t="str">
        <f t="shared" si="405"/>
        <v/>
      </c>
      <c r="D145" s="637" t="str">
        <f t="shared" si="405"/>
        <v/>
      </c>
      <c r="E145" s="637" t="str">
        <f t="shared" si="405"/>
        <v/>
      </c>
      <c r="F145" s="637" t="str">
        <f t="shared" si="405"/>
        <v/>
      </c>
      <c r="G145" s="637" t="str">
        <f t="shared" si="405"/>
        <v/>
      </c>
      <c r="H145" s="637" t="str">
        <f t="shared" si="405"/>
        <v/>
      </c>
      <c r="I145" s="637" t="str">
        <f t="shared" si="405"/>
        <v/>
      </c>
      <c r="J145" s="637" t="str">
        <f t="shared" si="405"/>
        <v/>
      </c>
      <c r="K145" s="637" t="str">
        <f t="shared" si="405"/>
        <v/>
      </c>
      <c r="L145" s="637" t="str">
        <f t="shared" si="405"/>
        <v/>
      </c>
      <c r="M145" s="637" t="str">
        <f t="shared" si="405"/>
        <v/>
      </c>
      <c r="N145" s="637" t="str">
        <f t="shared" si="405"/>
        <v/>
      </c>
      <c r="O145" s="637" t="str">
        <f t="shared" si="405"/>
        <v/>
      </c>
      <c r="P145" s="637" t="str">
        <f t="shared" si="405"/>
        <v/>
      </c>
      <c r="Q145" s="637" t="str">
        <f t="shared" si="405"/>
        <v/>
      </c>
      <c r="R145" s="637" t="str">
        <f t="shared" si="405"/>
        <v/>
      </c>
      <c r="S145" s="601"/>
      <c r="T145" s="637" t="str">
        <f t="shared" ref="T145:AJ145" si="406">IF(T139="","",(SUM(T132)*4522-SUM(T133,T137)*(4522-3098*(T136=0)))/$G$1/365/T$46)</f>
        <v/>
      </c>
      <c r="U145" s="637" t="str">
        <f t="shared" si="406"/>
        <v/>
      </c>
      <c r="V145" s="637" t="str">
        <f t="shared" si="406"/>
        <v/>
      </c>
      <c r="W145" s="637" t="str">
        <f t="shared" si="406"/>
        <v/>
      </c>
      <c r="X145" s="637" t="str">
        <f t="shared" si="406"/>
        <v/>
      </c>
      <c r="Y145" s="637" t="str">
        <f t="shared" si="406"/>
        <v/>
      </c>
      <c r="Z145" s="637" t="str">
        <f t="shared" si="406"/>
        <v/>
      </c>
      <c r="AA145" s="637" t="str">
        <f t="shared" si="406"/>
        <v/>
      </c>
      <c r="AB145" s="637" t="str">
        <f t="shared" si="406"/>
        <v/>
      </c>
      <c r="AC145" s="637" t="str">
        <f t="shared" si="406"/>
        <v/>
      </c>
      <c r="AD145" s="637" t="str">
        <f t="shared" si="406"/>
        <v/>
      </c>
      <c r="AE145" s="637" t="str">
        <f t="shared" si="406"/>
        <v/>
      </c>
      <c r="AF145" s="637" t="str">
        <f t="shared" si="406"/>
        <v/>
      </c>
      <c r="AG145" s="637" t="str">
        <f t="shared" si="406"/>
        <v/>
      </c>
      <c r="AH145" s="637" t="str">
        <f t="shared" si="406"/>
        <v/>
      </c>
      <c r="AI145" s="637" t="str">
        <f t="shared" si="406"/>
        <v/>
      </c>
      <c r="AJ145" s="637" t="str">
        <f t="shared" si="406"/>
        <v/>
      </c>
      <c r="AK145" s="601"/>
      <c r="AL145" s="637" t="str">
        <f t="shared" ref="AL145:BB145" si="407">IF(AL139="","",(SUM(AL132)*4522-SUM(AL133,AL137)*(4522-3098*(AL136=0)))/$G$1/365/AL$46)</f>
        <v/>
      </c>
      <c r="AM145" s="637" t="str">
        <f t="shared" si="407"/>
        <v/>
      </c>
      <c r="AN145" s="637" t="str">
        <f t="shared" si="407"/>
        <v/>
      </c>
      <c r="AO145" s="637" t="str">
        <f t="shared" si="407"/>
        <v/>
      </c>
      <c r="AP145" s="637" t="str">
        <f t="shared" si="407"/>
        <v/>
      </c>
      <c r="AQ145" s="637" t="str">
        <f t="shared" si="407"/>
        <v/>
      </c>
      <c r="AR145" s="637" t="str">
        <f t="shared" si="407"/>
        <v/>
      </c>
      <c r="AS145" s="637" t="str">
        <f t="shared" si="407"/>
        <v/>
      </c>
      <c r="AT145" s="637" t="str">
        <f t="shared" si="407"/>
        <v/>
      </c>
      <c r="AU145" s="637" t="str">
        <f t="shared" si="407"/>
        <v/>
      </c>
      <c r="AV145" s="637" t="str">
        <f t="shared" si="407"/>
        <v/>
      </c>
      <c r="AW145" s="637" t="str">
        <f t="shared" si="407"/>
        <v/>
      </c>
      <c r="AX145" s="637" t="str">
        <f t="shared" si="407"/>
        <v/>
      </c>
      <c r="AY145" s="637" t="str">
        <f t="shared" si="407"/>
        <v/>
      </c>
      <c r="AZ145" s="637" t="str">
        <f t="shared" si="407"/>
        <v/>
      </c>
      <c r="BA145" s="637" t="str">
        <f t="shared" si="407"/>
        <v/>
      </c>
      <c r="BB145" s="637" t="str">
        <f t="shared" si="407"/>
        <v/>
      </c>
      <c r="BC145" s="601"/>
      <c r="BD145" s="637" t="str">
        <f>IF(BD139="","",(SUM(BD132)*4522-SUM(BD133,BD137)*(4522-3098*(BD136=0)))/$G$1/365/BD$46)</f>
        <v/>
      </c>
      <c r="BE145" s="637" t="str">
        <f>IF(BE139="","",(SUM(BE132)*4522-SUM(BE133,BE137)*(4522-3098*(BE136=0)))/$G$1/365/BE$46)</f>
        <v/>
      </c>
      <c r="BF145" s="637" t="str">
        <f t="shared" ref="BF145:BT145" si="408">IF(BF139="","",(SUM(BF132)*4522-SUM(BF133,BF137)*(4522-3098*(BF136=0)))/$G$1/365/BF$46)</f>
        <v/>
      </c>
      <c r="BG145" s="637" t="str">
        <f t="shared" si="408"/>
        <v/>
      </c>
      <c r="BH145" s="637" t="str">
        <f t="shared" si="408"/>
        <v/>
      </c>
      <c r="BI145" s="637" t="str">
        <f t="shared" si="408"/>
        <v/>
      </c>
      <c r="BJ145" s="637" t="str">
        <f t="shared" si="408"/>
        <v/>
      </c>
      <c r="BK145" s="637" t="str">
        <f t="shared" si="408"/>
        <v/>
      </c>
      <c r="BL145" s="637" t="str">
        <f t="shared" si="408"/>
        <v/>
      </c>
      <c r="BM145" s="637" t="str">
        <f t="shared" si="408"/>
        <v/>
      </c>
      <c r="BN145" s="637" t="str">
        <f t="shared" si="408"/>
        <v/>
      </c>
      <c r="BO145" s="637" t="str">
        <f t="shared" si="408"/>
        <v/>
      </c>
      <c r="BP145" s="637" t="str">
        <f t="shared" si="408"/>
        <v/>
      </c>
      <c r="BQ145" s="637" t="str">
        <f t="shared" si="408"/>
        <v/>
      </c>
      <c r="BR145" s="637" t="str">
        <f t="shared" si="408"/>
        <v/>
      </c>
      <c r="BS145" s="637" t="str">
        <f t="shared" si="408"/>
        <v/>
      </c>
      <c r="BT145" s="637" t="str">
        <f t="shared" si="408"/>
        <v/>
      </c>
      <c r="BU145" s="601"/>
      <c r="BV145" s="637" t="str">
        <f>IF(BV139="","",(SUM(BV132)*4522-SUM(BV133,BV137)*(4522-3098*(BV136=0)))/$G$1/365/BV$46)</f>
        <v/>
      </c>
      <c r="BW145" s="637" t="str">
        <f>IF(BW139="","",(SUM(BW132)*4522-SUM(BW133,BW137)*(4522-3098*(BW136=0)))/$G$1/365/BW$46)</f>
        <v/>
      </c>
      <c r="BX145" s="637" t="str">
        <f>IF(BX139="","",(SUM(BX132)*4522-SUM(BX133,BX137)*(4522-3098*(BX136=0)))/$G$1/365/BX$46)</f>
        <v/>
      </c>
      <c r="BY145" s="637" t="str">
        <f>IF(BY139="","",(SUM(BY132)*4522-SUM(BY133,BY137)*(4522-3098*(BY136=0)))/$G$1/365/BY$46)</f>
        <v/>
      </c>
      <c r="BZ145" s="602" t="str">
        <f t="shared" si="285"/>
        <v/>
      </c>
      <c r="CA145" s="602" t="str">
        <f t="shared" si="286"/>
        <v/>
      </c>
      <c r="CB145" s="602" t="str">
        <f t="shared" si="287"/>
        <v/>
      </c>
      <c r="CC145" s="602" t="str">
        <f t="shared" si="288"/>
        <v/>
      </c>
      <c r="CD145" s="1367" t="str">
        <f t="shared" si="335"/>
        <v/>
      </c>
      <c r="CE145" s="1368" t="str">
        <f t="shared" si="336"/>
        <v/>
      </c>
      <c r="CF145" s="1369" t="str">
        <f t="shared" si="337"/>
        <v/>
      </c>
      <c r="CG145" s="1369" t="str">
        <f t="shared" si="338"/>
        <v/>
      </c>
      <c r="CH145" s="1369" t="str">
        <f t="shared" si="339"/>
        <v/>
      </c>
      <c r="CI145" s="1369" t="str">
        <f t="shared" si="340"/>
        <v/>
      </c>
      <c r="CJ145" s="1369" t="str">
        <f t="shared" si="341"/>
        <v/>
      </c>
      <c r="CK145" s="1370" t="str">
        <f t="shared" si="342"/>
        <v/>
      </c>
      <c r="CL145" s="1370" t="str">
        <f t="shared" si="343"/>
        <v/>
      </c>
      <c r="CM145" s="1370" t="str">
        <f t="shared" si="344"/>
        <v/>
      </c>
      <c r="CN145" s="1369" t="str">
        <f t="shared" si="345"/>
        <v/>
      </c>
      <c r="CO145" s="1369" t="str">
        <f t="shared" si="346"/>
        <v/>
      </c>
      <c r="CP145" s="1369" t="str">
        <f t="shared" si="347"/>
        <v/>
      </c>
      <c r="CQ145" s="1369" t="str">
        <f t="shared" si="348"/>
        <v/>
      </c>
      <c r="CR145" s="1369" t="str">
        <f t="shared" si="349"/>
        <v/>
      </c>
      <c r="CS145" s="1368" t="str">
        <f t="shared" si="350"/>
        <v/>
      </c>
      <c r="CT145" s="1371" t="str">
        <f t="shared" si="351"/>
        <v/>
      </c>
      <c r="CU145" s="541" t="str">
        <f t="shared" si="352"/>
        <v/>
      </c>
      <c r="CV145" s="542" t="str">
        <f t="shared" si="353"/>
        <v/>
      </c>
      <c r="CW145" s="543" t="str">
        <f t="shared" si="354"/>
        <v/>
      </c>
      <c r="CX145" s="543" t="str">
        <f t="shared" si="355"/>
        <v/>
      </c>
      <c r="CY145" s="543" t="str">
        <f t="shared" si="356"/>
        <v/>
      </c>
      <c r="CZ145" s="543" t="str">
        <f t="shared" si="357"/>
        <v/>
      </c>
      <c r="DA145" s="543" t="str">
        <f t="shared" si="358"/>
        <v/>
      </c>
      <c r="DB145" s="544" t="str">
        <f t="shared" si="359"/>
        <v/>
      </c>
      <c r="DC145" s="544" t="str">
        <f t="shared" si="360"/>
        <v/>
      </c>
      <c r="DD145" s="544" t="str">
        <f t="shared" si="361"/>
        <v/>
      </c>
      <c r="DE145" s="543" t="str">
        <f t="shared" si="362"/>
        <v/>
      </c>
      <c r="DF145" s="543" t="str">
        <f t="shared" si="363"/>
        <v/>
      </c>
      <c r="DG145" s="543" t="str">
        <f t="shared" si="364"/>
        <v/>
      </c>
      <c r="DH145" s="543" t="str">
        <f t="shared" si="365"/>
        <v/>
      </c>
      <c r="DI145" s="543" t="str">
        <f t="shared" si="366"/>
        <v/>
      </c>
      <c r="DJ145" s="542" t="str">
        <f t="shared" si="367"/>
        <v/>
      </c>
      <c r="DK145" s="541" t="str">
        <f t="shared" si="368"/>
        <v/>
      </c>
      <c r="DL145" s="658">
        <f t="shared" si="369"/>
        <v>0</v>
      </c>
      <c r="DM145" s="106">
        <f t="shared" si="370"/>
        <v>0</v>
      </c>
      <c r="DN145" s="106">
        <f t="shared" si="371"/>
        <v>0</v>
      </c>
      <c r="DO145" s="106">
        <f t="shared" si="372"/>
        <v>0</v>
      </c>
      <c r="DP145" s="487"/>
      <c r="DQ145" s="623"/>
      <c r="DR145" s="623"/>
      <c r="DS145" s="623"/>
      <c r="DT145" s="623"/>
      <c r="DU145" s="623"/>
      <c r="DV145" s="623"/>
      <c r="DW145" s="623"/>
      <c r="DX145" s="623"/>
      <c r="DY145" s="488"/>
    </row>
    <row r="146" spans="1:129" s="490" customFormat="1" ht="15.75" hidden="1" customHeight="1">
      <c r="A146" s="670" t="s">
        <v>218</v>
      </c>
      <c r="B146" s="625" t="str">
        <f t="shared" ref="B146:R146" si="409">IF(SUM(B139)&gt;0,B141/B139,"")</f>
        <v/>
      </c>
      <c r="C146" s="625" t="str">
        <f t="shared" si="409"/>
        <v/>
      </c>
      <c r="D146" s="625" t="str">
        <f t="shared" si="409"/>
        <v/>
      </c>
      <c r="E146" s="625" t="str">
        <f t="shared" si="409"/>
        <v/>
      </c>
      <c r="F146" s="625" t="str">
        <f t="shared" si="409"/>
        <v/>
      </c>
      <c r="G146" s="625" t="str">
        <f t="shared" si="409"/>
        <v/>
      </c>
      <c r="H146" s="625" t="str">
        <f t="shared" si="409"/>
        <v/>
      </c>
      <c r="I146" s="625" t="str">
        <f t="shared" si="409"/>
        <v/>
      </c>
      <c r="J146" s="625" t="str">
        <f t="shared" si="409"/>
        <v/>
      </c>
      <c r="K146" s="625" t="str">
        <f t="shared" si="409"/>
        <v/>
      </c>
      <c r="L146" s="625" t="str">
        <f t="shared" si="409"/>
        <v/>
      </c>
      <c r="M146" s="625" t="str">
        <f t="shared" si="409"/>
        <v/>
      </c>
      <c r="N146" s="625" t="str">
        <f t="shared" si="409"/>
        <v/>
      </c>
      <c r="O146" s="625" t="str">
        <f t="shared" si="409"/>
        <v/>
      </c>
      <c r="P146" s="625" t="str">
        <f t="shared" si="409"/>
        <v/>
      </c>
      <c r="Q146" s="625" t="str">
        <f t="shared" si="409"/>
        <v/>
      </c>
      <c r="R146" s="625" t="str">
        <f t="shared" si="409"/>
        <v/>
      </c>
      <c r="S146" s="601"/>
      <c r="T146" s="625" t="str">
        <f t="shared" ref="T146:AJ146" si="410">IF(SUM(T139)&gt;0,T141/T139,"")</f>
        <v/>
      </c>
      <c r="U146" s="625" t="str">
        <f t="shared" si="410"/>
        <v/>
      </c>
      <c r="V146" s="625" t="str">
        <f t="shared" si="410"/>
        <v/>
      </c>
      <c r="W146" s="625" t="str">
        <f t="shared" si="410"/>
        <v/>
      </c>
      <c r="X146" s="625" t="str">
        <f t="shared" si="410"/>
        <v/>
      </c>
      <c r="Y146" s="625" t="str">
        <f t="shared" si="410"/>
        <v/>
      </c>
      <c r="Z146" s="625" t="str">
        <f>IF(SUM(Z139)&gt;0,Z141/Z139,"")</f>
        <v/>
      </c>
      <c r="AA146" s="625" t="str">
        <f t="shared" si="410"/>
        <v/>
      </c>
      <c r="AB146" s="625" t="str">
        <f t="shared" si="410"/>
        <v/>
      </c>
      <c r="AC146" s="625" t="str">
        <f t="shared" si="410"/>
        <v/>
      </c>
      <c r="AD146" s="625" t="str">
        <f t="shared" si="410"/>
        <v/>
      </c>
      <c r="AE146" s="625" t="str">
        <f t="shared" si="410"/>
        <v/>
      </c>
      <c r="AF146" s="625" t="str">
        <f t="shared" si="410"/>
        <v/>
      </c>
      <c r="AG146" s="625" t="str">
        <f t="shared" si="410"/>
        <v/>
      </c>
      <c r="AH146" s="625" t="str">
        <f t="shared" si="410"/>
        <v/>
      </c>
      <c r="AI146" s="625" t="str">
        <f t="shared" si="410"/>
        <v/>
      </c>
      <c r="AJ146" s="625" t="str">
        <f t="shared" si="410"/>
        <v/>
      </c>
      <c r="AK146" s="601"/>
      <c r="AL146" s="625" t="str">
        <f t="shared" ref="AL146:BB146" si="411">IF(SUM(AL139)&gt;0,AL141/AL139,"")</f>
        <v/>
      </c>
      <c r="AM146" s="625" t="str">
        <f t="shared" si="411"/>
        <v/>
      </c>
      <c r="AN146" s="625" t="str">
        <f t="shared" si="411"/>
        <v/>
      </c>
      <c r="AO146" s="625" t="str">
        <f t="shared" si="411"/>
        <v/>
      </c>
      <c r="AP146" s="625" t="str">
        <f t="shared" si="411"/>
        <v/>
      </c>
      <c r="AQ146" s="625" t="str">
        <f t="shared" si="411"/>
        <v/>
      </c>
      <c r="AR146" s="625" t="str">
        <f t="shared" si="411"/>
        <v/>
      </c>
      <c r="AS146" s="625" t="str">
        <f t="shared" si="411"/>
        <v/>
      </c>
      <c r="AT146" s="625" t="str">
        <f t="shared" si="411"/>
        <v/>
      </c>
      <c r="AU146" s="625" t="str">
        <f t="shared" si="411"/>
        <v/>
      </c>
      <c r="AV146" s="625" t="str">
        <f t="shared" si="411"/>
        <v/>
      </c>
      <c r="AW146" s="625" t="str">
        <f t="shared" si="411"/>
        <v/>
      </c>
      <c r="AX146" s="625" t="str">
        <f t="shared" si="411"/>
        <v/>
      </c>
      <c r="AY146" s="625" t="str">
        <f t="shared" si="411"/>
        <v/>
      </c>
      <c r="AZ146" s="625" t="str">
        <f t="shared" si="411"/>
        <v/>
      </c>
      <c r="BA146" s="625" t="str">
        <f t="shared" si="411"/>
        <v/>
      </c>
      <c r="BB146" s="625" t="str">
        <f t="shared" si="411"/>
        <v/>
      </c>
      <c r="BC146" s="601"/>
      <c r="BD146" s="625" t="str">
        <f>IF(SUM(BD139)&gt;0,BD141/BD139,"")</f>
        <v/>
      </c>
      <c r="BE146" s="625" t="str">
        <f>IF(SUM(BE139)&gt;0,BE141/BE139,"")</f>
        <v/>
      </c>
      <c r="BF146" s="625" t="str">
        <f t="shared" ref="BF146:BT146" si="412">IF(SUM(BF139)&gt;0,BF141/BF139,"")</f>
        <v/>
      </c>
      <c r="BG146" s="625" t="str">
        <f t="shared" si="412"/>
        <v/>
      </c>
      <c r="BH146" s="625" t="str">
        <f t="shared" si="412"/>
        <v/>
      </c>
      <c r="BI146" s="625" t="str">
        <f t="shared" si="412"/>
        <v/>
      </c>
      <c r="BJ146" s="625" t="str">
        <f t="shared" si="412"/>
        <v/>
      </c>
      <c r="BK146" s="625" t="str">
        <f t="shared" si="412"/>
        <v/>
      </c>
      <c r="BL146" s="625" t="str">
        <f t="shared" si="412"/>
        <v/>
      </c>
      <c r="BM146" s="625" t="str">
        <f t="shared" si="412"/>
        <v/>
      </c>
      <c r="BN146" s="625" t="str">
        <f t="shared" si="412"/>
        <v/>
      </c>
      <c r="BO146" s="625" t="str">
        <f t="shared" si="412"/>
        <v/>
      </c>
      <c r="BP146" s="625" t="str">
        <f t="shared" si="412"/>
        <v/>
      </c>
      <c r="BQ146" s="625" t="str">
        <f t="shared" si="412"/>
        <v/>
      </c>
      <c r="BR146" s="625" t="str">
        <f t="shared" si="412"/>
        <v/>
      </c>
      <c r="BS146" s="625" t="str">
        <f t="shared" si="412"/>
        <v/>
      </c>
      <c r="BT146" s="625" t="str">
        <f t="shared" si="412"/>
        <v/>
      </c>
      <c r="BU146" s="601"/>
      <c r="BV146" s="625" t="str">
        <f>IF(SUM(BV139)&gt;0,BV141/BV139,"")</f>
        <v/>
      </c>
      <c r="BW146" s="625" t="str">
        <f>IF(SUM(BW139)&gt;0,BW141/BW139,"")</f>
        <v/>
      </c>
      <c r="BX146" s="625" t="str">
        <f>IF(SUM(BX139)&gt;0,BX141/BX139,"")</f>
        <v/>
      </c>
      <c r="BY146" s="625" t="str">
        <f>IF(SUM(BY139)&gt;0,BY141/BY139,"")</f>
        <v/>
      </c>
      <c r="BZ146" s="602" t="str">
        <f t="shared" si="285"/>
        <v/>
      </c>
      <c r="CA146" s="602" t="str">
        <f t="shared" si="286"/>
        <v/>
      </c>
      <c r="CB146" s="602" t="str">
        <f t="shared" si="287"/>
        <v/>
      </c>
      <c r="CC146" s="602" t="str">
        <f t="shared" si="288"/>
        <v/>
      </c>
      <c r="CD146" s="1367" t="str">
        <f t="shared" si="335"/>
        <v/>
      </c>
      <c r="CE146" s="1368" t="str">
        <f t="shared" si="336"/>
        <v/>
      </c>
      <c r="CF146" s="1369" t="str">
        <f t="shared" si="337"/>
        <v/>
      </c>
      <c r="CG146" s="1369" t="str">
        <f t="shared" si="338"/>
        <v/>
      </c>
      <c r="CH146" s="1369" t="str">
        <f t="shared" si="339"/>
        <v/>
      </c>
      <c r="CI146" s="1369" t="str">
        <f t="shared" si="340"/>
        <v/>
      </c>
      <c r="CJ146" s="1369" t="str">
        <f t="shared" si="341"/>
        <v/>
      </c>
      <c r="CK146" s="1370" t="str">
        <f t="shared" si="342"/>
        <v/>
      </c>
      <c r="CL146" s="1370" t="str">
        <f t="shared" si="343"/>
        <v/>
      </c>
      <c r="CM146" s="1370" t="str">
        <f t="shared" si="344"/>
        <v/>
      </c>
      <c r="CN146" s="1369" t="str">
        <f t="shared" si="345"/>
        <v/>
      </c>
      <c r="CO146" s="1369" t="str">
        <f t="shared" si="346"/>
        <v/>
      </c>
      <c r="CP146" s="1369" t="str">
        <f t="shared" si="347"/>
        <v/>
      </c>
      <c r="CQ146" s="1369" t="str">
        <f t="shared" si="348"/>
        <v/>
      </c>
      <c r="CR146" s="1369" t="str">
        <f t="shared" si="349"/>
        <v/>
      </c>
      <c r="CS146" s="1368" t="str">
        <f t="shared" si="350"/>
        <v/>
      </c>
      <c r="CT146" s="1371" t="str">
        <f t="shared" si="351"/>
        <v/>
      </c>
      <c r="CU146" s="541" t="str">
        <f t="shared" si="352"/>
        <v/>
      </c>
      <c r="CV146" s="542" t="str">
        <f t="shared" si="353"/>
        <v/>
      </c>
      <c r="CW146" s="543" t="str">
        <f t="shared" si="354"/>
        <v/>
      </c>
      <c r="CX146" s="543" t="str">
        <f t="shared" si="355"/>
        <v/>
      </c>
      <c r="CY146" s="543" t="str">
        <f t="shared" si="356"/>
        <v/>
      </c>
      <c r="CZ146" s="543" t="str">
        <f t="shared" si="357"/>
        <v/>
      </c>
      <c r="DA146" s="543" t="str">
        <f t="shared" si="358"/>
        <v/>
      </c>
      <c r="DB146" s="544" t="str">
        <f t="shared" si="359"/>
        <v/>
      </c>
      <c r="DC146" s="544" t="str">
        <f t="shared" si="360"/>
        <v/>
      </c>
      <c r="DD146" s="544" t="str">
        <f t="shared" si="361"/>
        <v/>
      </c>
      <c r="DE146" s="543" t="str">
        <f t="shared" si="362"/>
        <v/>
      </c>
      <c r="DF146" s="543" t="str">
        <f t="shared" si="363"/>
        <v/>
      </c>
      <c r="DG146" s="543" t="str">
        <f t="shared" si="364"/>
        <v/>
      </c>
      <c r="DH146" s="543" t="str">
        <f t="shared" si="365"/>
        <v/>
      </c>
      <c r="DI146" s="543" t="str">
        <f t="shared" si="366"/>
        <v/>
      </c>
      <c r="DJ146" s="542" t="str">
        <f t="shared" si="367"/>
        <v/>
      </c>
      <c r="DK146" s="541" t="str">
        <f t="shared" si="368"/>
        <v/>
      </c>
      <c r="DL146" s="658">
        <f t="shared" si="369"/>
        <v>0</v>
      </c>
      <c r="DM146" s="106">
        <f t="shared" si="370"/>
        <v>0</v>
      </c>
      <c r="DN146" s="106">
        <f t="shared" si="371"/>
        <v>0</v>
      </c>
      <c r="DO146" s="106">
        <f t="shared" si="372"/>
        <v>0</v>
      </c>
      <c r="DP146" s="487"/>
      <c r="DQ146" s="623"/>
      <c r="DR146" s="623"/>
      <c r="DS146" s="623"/>
      <c r="DT146" s="623"/>
      <c r="DU146" s="623"/>
      <c r="DV146" s="623"/>
      <c r="DW146" s="623"/>
      <c r="DX146" s="623"/>
      <c r="DY146" s="488"/>
    </row>
    <row r="147" spans="1:129" s="206" customFormat="1" ht="15.75" hidden="1" customHeight="1">
      <c r="A147" s="597" t="s">
        <v>219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626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26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26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626"/>
      <c r="BV147" s="671"/>
      <c r="BW147" s="671"/>
      <c r="BX147" s="671"/>
      <c r="BY147" s="671"/>
      <c r="BZ147" s="594" t="str">
        <f t="shared" si="285"/>
        <v/>
      </c>
      <c r="CA147" s="594" t="str">
        <f t="shared" si="286"/>
        <v/>
      </c>
      <c r="CB147" s="594" t="str">
        <f t="shared" si="287"/>
        <v/>
      </c>
      <c r="CC147" s="594" t="str">
        <f t="shared" si="288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5"/>
      <c r="DM147" s="203"/>
      <c r="DN147" s="203"/>
      <c r="DO147" s="203"/>
      <c r="DP147" s="596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3" t="s">
        <v>214</v>
      </c>
      <c r="B148" s="611">
        <f>WB!T104</f>
        <v>1</v>
      </c>
      <c r="C148" s="611">
        <f>WB!U104</f>
        <v>0</v>
      </c>
      <c r="D148" s="611">
        <f>WB!V104</f>
        <v>2</v>
      </c>
      <c r="E148" s="611">
        <f>WB!W104</f>
        <v>4</v>
      </c>
      <c r="F148" s="611">
        <f>WB!X104</f>
        <v>5</v>
      </c>
      <c r="G148" s="611">
        <f>WB!Y104</f>
        <v>2</v>
      </c>
      <c r="H148" s="611">
        <f>WB!Z104</f>
        <v>3</v>
      </c>
      <c r="I148" s="611">
        <f>WB!AA104</f>
        <v>5</v>
      </c>
      <c r="J148" s="611">
        <f>WB!AB104</f>
        <v>0</v>
      </c>
      <c r="K148" s="611">
        <f>WB!AC104</f>
        <v>0</v>
      </c>
      <c r="L148" s="611">
        <f>WB!AD104</f>
        <v>0</v>
      </c>
      <c r="M148" s="611">
        <f>WB!AE104</f>
        <v>0</v>
      </c>
      <c r="N148" s="611">
        <f>WB!AF104</f>
        <v>0</v>
      </c>
      <c r="O148" s="611">
        <f>WB!AG104</f>
        <v>0</v>
      </c>
      <c r="P148" s="611">
        <f>WB!AH104</f>
        <v>0</v>
      </c>
      <c r="Q148" s="611">
        <f>WB!AI104</f>
        <v>0</v>
      </c>
      <c r="R148" s="611">
        <f>WB!AJ104</f>
        <v>0</v>
      </c>
      <c r="S148" s="626"/>
      <c r="T148" s="611">
        <f>WB!AK112</f>
        <v>1</v>
      </c>
      <c r="U148" s="611">
        <f>WB!AL112</f>
        <v>0</v>
      </c>
      <c r="V148" s="611">
        <f>WB!AM112</f>
        <v>5</v>
      </c>
      <c r="W148" s="611">
        <f>WB!AN112</f>
        <v>4</v>
      </c>
      <c r="X148" s="611">
        <f>WB!AO112</f>
        <v>7</v>
      </c>
      <c r="Y148" s="611">
        <f>WB!AP112</f>
        <v>4</v>
      </c>
      <c r="Z148" s="611">
        <f>WB!AR104</f>
        <v>0</v>
      </c>
      <c r="AA148" s="611">
        <f>WB!AR112</f>
        <v>5</v>
      </c>
      <c r="AB148" s="611">
        <f>WB!AS112</f>
        <v>3</v>
      </c>
      <c r="AC148" s="611">
        <f>WB!AT112</f>
        <v>0</v>
      </c>
      <c r="AD148" s="611">
        <f>WB!AU112</f>
        <v>0</v>
      </c>
      <c r="AE148" s="611">
        <f>WB!AV112</f>
        <v>0</v>
      </c>
      <c r="AF148" s="611">
        <f>WB!AW112</f>
        <v>0</v>
      </c>
      <c r="AG148" s="611">
        <f>WB!AX112</f>
        <v>0</v>
      </c>
      <c r="AH148" s="611">
        <f>WB!AY112</f>
        <v>0</v>
      </c>
      <c r="AI148" s="611">
        <f>WB!AZ112</f>
        <v>0</v>
      </c>
      <c r="AJ148" s="611">
        <f>WB!BA112</f>
        <v>0</v>
      </c>
      <c r="AK148" s="626"/>
      <c r="AL148" s="611">
        <f>WB!BB120</f>
        <v>2</v>
      </c>
      <c r="AM148" s="611">
        <f>WB!BC120</f>
        <v>1</v>
      </c>
      <c r="AN148" s="611">
        <f>WB!BD120</f>
        <v>6</v>
      </c>
      <c r="AO148" s="611">
        <f>WB!BE120</f>
        <v>2</v>
      </c>
      <c r="AP148" s="611">
        <f>WB!BF120</f>
        <v>2</v>
      </c>
      <c r="AQ148" s="611">
        <f>WB!BG120</f>
        <v>2</v>
      </c>
      <c r="AR148" s="611">
        <f>WB!BH120</f>
        <v>6</v>
      </c>
      <c r="AS148" s="611">
        <f>WB!BI120</f>
        <v>3</v>
      </c>
      <c r="AT148" s="611">
        <f>WB!BJ120</f>
        <v>4</v>
      </c>
      <c r="AU148" s="611">
        <f>WB!BK120</f>
        <v>0</v>
      </c>
      <c r="AV148" s="611">
        <f>WB!BL120</f>
        <v>0</v>
      </c>
      <c r="AW148" s="611">
        <f>WB!BM120</f>
        <v>0</v>
      </c>
      <c r="AX148" s="611">
        <f>WB!BN120</f>
        <v>0</v>
      </c>
      <c r="AY148" s="611">
        <f>WB!BO120</f>
        <v>0</v>
      </c>
      <c r="AZ148" s="611">
        <f>WB!BP120</f>
        <v>0</v>
      </c>
      <c r="BA148" s="611">
        <f>WB!BQ120</f>
        <v>0</v>
      </c>
      <c r="BB148" s="611">
        <f>WB!BR120</f>
        <v>0</v>
      </c>
      <c r="BC148" s="626"/>
      <c r="BD148" s="611">
        <f>WB!BS128</f>
        <v>9</v>
      </c>
      <c r="BE148" s="611">
        <f>WB!BT128</f>
        <v>0</v>
      </c>
      <c r="BF148" s="611">
        <f>WB!BV120</f>
        <v>0</v>
      </c>
      <c r="BG148" s="611">
        <f>WB!BV128</f>
        <v>10</v>
      </c>
      <c r="BH148" s="611">
        <f>WB!BW128</f>
        <v>6</v>
      </c>
      <c r="BI148" s="611">
        <f>WB!BX128</f>
        <v>4</v>
      </c>
      <c r="BJ148" s="611">
        <f>WB!BY128</f>
        <v>6</v>
      </c>
      <c r="BK148" s="611">
        <f>WB!BX128</f>
        <v>4</v>
      </c>
      <c r="BL148" s="611">
        <f>WB!BY128</f>
        <v>6</v>
      </c>
      <c r="BM148" s="611">
        <f>WB!BZ128</f>
        <v>6</v>
      </c>
      <c r="BN148" s="611">
        <f>WB!CA128</f>
        <v>5</v>
      </c>
      <c r="BO148" s="611">
        <f>WB!CB128</f>
        <v>0</v>
      </c>
      <c r="BP148" s="611">
        <f>WB!CC128</f>
        <v>0</v>
      </c>
      <c r="BQ148" s="611">
        <f>WB!CD128</f>
        <v>0</v>
      </c>
      <c r="BR148" s="611">
        <f>WB!CE128</f>
        <v>0</v>
      </c>
      <c r="BS148" s="611">
        <f>WB!CF128</f>
        <v>0</v>
      </c>
      <c r="BT148" s="611">
        <f>WB!CG128</f>
        <v>0</v>
      </c>
      <c r="BU148" s="626"/>
      <c r="BV148" s="673">
        <f>WB!CK104</f>
        <v>1.5</v>
      </c>
      <c r="BW148" s="673">
        <f>WB!CK112</f>
        <v>6</v>
      </c>
      <c r="BX148" s="673">
        <f>WB!CK120</f>
        <v>4.5</v>
      </c>
      <c r="BY148" s="673">
        <f>WB!CK128</f>
        <v>6</v>
      </c>
      <c r="BZ148" s="602">
        <f t="shared" si="285"/>
        <v>1.1333333333333333</v>
      </c>
      <c r="CA148" s="602">
        <f t="shared" si="286"/>
        <v>1.4666666666666666</v>
      </c>
      <c r="CB148" s="602">
        <f t="shared" si="287"/>
        <v>1.4666666666666666</v>
      </c>
      <c r="CC148" s="602">
        <f t="shared" si="288"/>
        <v>3.0666666666666669</v>
      </c>
      <c r="CD148" s="1379">
        <f t="shared" ref="CD148:CD204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2">
        <f t="shared" ref="CM148:CM204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1">
        <f t="shared" ref="CN148:CN204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81">
        <f t="shared" ref="CO148:CO204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81">
        <f t="shared" ref="CP148:CP204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81">
        <f t="shared" ref="CQ148:CQ204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81">
        <f t="shared" ref="CR148:CR204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80">
        <f t="shared" ref="CS148:CS204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5</v>
      </c>
      <c r="CT148" s="1383">
        <f t="shared" ref="CT148:CT204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5</v>
      </c>
      <c r="CU148" s="553">
        <f t="shared" ref="CU148:CU226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6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6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6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6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6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6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6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6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6">
        <f t="shared" ref="DD148:DD226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5">
        <f t="shared" ref="DE148:DE226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555">
        <f t="shared" ref="DF148:DF226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3</v>
      </c>
      <c r="DG148" s="555">
        <f t="shared" ref="DG148:DG226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5">
        <f t="shared" ref="DH148:DH226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5">
        <f t="shared" ref="DI148:DI226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5</v>
      </c>
      <c r="DJ148" s="554">
        <f t="shared" ref="DJ148:DJ226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5</v>
      </c>
      <c r="DK148" s="553">
        <f t="shared" ref="DK148:DK226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7</v>
      </c>
      <c r="DL148" s="658">
        <f t="shared" ref="DL148:DL226" si="447">COUNT(B148:R148)</f>
        <v>17</v>
      </c>
      <c r="DM148" s="106">
        <f t="shared" ref="DM148:DM226" si="448">COUNT(T148:AJ148)</f>
        <v>17</v>
      </c>
      <c r="DN148" s="106">
        <f t="shared" ref="DN148:DN226" si="449">COUNT(AL148:BB148)</f>
        <v>17</v>
      </c>
      <c r="DO148" s="106">
        <f t="shared" ref="DO148:DO226" si="450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2" t="s">
        <v>215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3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3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3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3"/>
      <c r="BV149" s="227">
        <v>45</v>
      </c>
      <c r="BW149" s="227">
        <v>45</v>
      </c>
      <c r="BX149" s="227">
        <v>45</v>
      </c>
      <c r="BY149" s="227">
        <v>45</v>
      </c>
      <c r="BZ149" s="602">
        <f t="shared" si="285"/>
        <v>45</v>
      </c>
      <c r="CA149" s="602">
        <f t="shared" si="286"/>
        <v>45</v>
      </c>
      <c r="CB149" s="602">
        <f t="shared" si="287"/>
        <v>45</v>
      </c>
      <c r="CC149" s="602">
        <f t="shared" si="288"/>
        <v>45.2</v>
      </c>
      <c r="CD149" s="1379">
        <f t="shared" si="413"/>
        <v>45</v>
      </c>
      <c r="CE149" s="1380">
        <f t="shared" si="414"/>
        <v>45</v>
      </c>
      <c r="CF149" s="1381">
        <f t="shared" si="415"/>
        <v>45</v>
      </c>
      <c r="CG149" s="1381">
        <f t="shared" si="416"/>
        <v>45</v>
      </c>
      <c r="CH149" s="1381">
        <f t="shared" si="417"/>
        <v>45</v>
      </c>
      <c r="CI149" s="1381">
        <f t="shared" si="418"/>
        <v>45</v>
      </c>
      <c r="CJ149" s="1381">
        <f t="shared" si="419"/>
        <v>45</v>
      </c>
      <c r="CK149" s="1382">
        <f t="shared" si="420"/>
        <v>45</v>
      </c>
      <c r="CL149" s="1382">
        <f t="shared" si="421"/>
        <v>45</v>
      </c>
      <c r="CM149" s="1382">
        <f t="shared" si="422"/>
        <v>45</v>
      </c>
      <c r="CN149" s="1381">
        <f t="shared" si="423"/>
        <v>45</v>
      </c>
      <c r="CO149" s="1381">
        <f t="shared" si="424"/>
        <v>45</v>
      </c>
      <c r="CP149" s="1381">
        <f t="shared" si="425"/>
        <v>45</v>
      </c>
      <c r="CQ149" s="1381">
        <f t="shared" si="426"/>
        <v>45</v>
      </c>
      <c r="CR149" s="1381">
        <f t="shared" si="427"/>
        <v>45</v>
      </c>
      <c r="CS149" s="1380">
        <f t="shared" si="428"/>
        <v>45</v>
      </c>
      <c r="CT149" s="1383">
        <f t="shared" si="429"/>
        <v>45</v>
      </c>
      <c r="CU149" s="553">
        <f t="shared" si="430"/>
        <v>45</v>
      </c>
      <c r="CV149" s="554">
        <f t="shared" si="431"/>
        <v>45</v>
      </c>
      <c r="CW149" s="555">
        <f t="shared" si="432"/>
        <v>45</v>
      </c>
      <c r="CX149" s="555">
        <f t="shared" si="433"/>
        <v>45</v>
      </c>
      <c r="CY149" s="555">
        <f t="shared" si="434"/>
        <v>45</v>
      </c>
      <c r="CZ149" s="555">
        <f t="shared" si="435"/>
        <v>45</v>
      </c>
      <c r="DA149" s="555">
        <f t="shared" si="436"/>
        <v>45</v>
      </c>
      <c r="DB149" s="556">
        <f t="shared" si="437"/>
        <v>45</v>
      </c>
      <c r="DC149" s="556">
        <f t="shared" si="438"/>
        <v>45</v>
      </c>
      <c r="DD149" s="556">
        <f t="shared" si="439"/>
        <v>45</v>
      </c>
      <c r="DE149" s="555">
        <f t="shared" si="440"/>
        <v>45</v>
      </c>
      <c r="DF149" s="555">
        <f t="shared" si="441"/>
        <v>45</v>
      </c>
      <c r="DG149" s="555">
        <f t="shared" si="442"/>
        <v>45</v>
      </c>
      <c r="DH149" s="555">
        <f t="shared" si="443"/>
        <v>45</v>
      </c>
      <c r="DI149" s="555">
        <f t="shared" si="444"/>
        <v>45</v>
      </c>
      <c r="DJ149" s="554">
        <f t="shared" si="445"/>
        <v>45</v>
      </c>
      <c r="DK149" s="553">
        <f t="shared" si="446"/>
        <v>45</v>
      </c>
      <c r="DL149" s="658">
        <f t="shared" si="447"/>
        <v>17</v>
      </c>
      <c r="DM149" s="106">
        <f t="shared" si="448"/>
        <v>17</v>
      </c>
      <c r="DN149" s="106">
        <f t="shared" si="449"/>
        <v>17</v>
      </c>
      <c r="DO149" s="106">
        <f t="shared" si="450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5" t="s">
        <v>174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3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4"/>
      <c r="AH150" s="674"/>
      <c r="AI150" s="277"/>
      <c r="AJ150" s="277"/>
      <c r="AK150" s="633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4"/>
      <c r="AZ150" s="674"/>
      <c r="BA150" s="277"/>
      <c r="BB150" s="674"/>
      <c r="BC150" s="633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4"/>
      <c r="BP150" s="674"/>
      <c r="BQ150" s="277"/>
      <c r="BR150" s="277"/>
      <c r="BS150" s="674"/>
      <c r="BT150" s="277"/>
      <c r="BU150" s="633"/>
      <c r="BV150" s="277"/>
      <c r="BW150" s="277"/>
      <c r="BX150" s="277"/>
      <c r="BY150" s="277"/>
      <c r="BZ150" s="602" t="str">
        <f t="shared" si="285"/>
        <v/>
      </c>
      <c r="CA150" s="602" t="str">
        <f t="shared" si="286"/>
        <v/>
      </c>
      <c r="CB150" s="602" t="str">
        <f t="shared" si="287"/>
        <v/>
      </c>
      <c r="CC150" s="602" t="str">
        <f t="shared" si="288"/>
        <v/>
      </c>
      <c r="CD150" s="1379" t="str">
        <f t="shared" si="413"/>
        <v/>
      </c>
      <c r="CE150" s="1380" t="str">
        <f t="shared" si="414"/>
        <v/>
      </c>
      <c r="CF150" s="1381" t="str">
        <f t="shared" si="415"/>
        <v/>
      </c>
      <c r="CG150" s="1381" t="str">
        <f t="shared" si="416"/>
        <v/>
      </c>
      <c r="CH150" s="1381" t="str">
        <f t="shared" si="417"/>
        <v/>
      </c>
      <c r="CI150" s="1381" t="str">
        <f t="shared" si="418"/>
        <v/>
      </c>
      <c r="CJ150" s="1381" t="str">
        <f t="shared" si="419"/>
        <v/>
      </c>
      <c r="CK150" s="1382" t="str">
        <f t="shared" si="420"/>
        <v/>
      </c>
      <c r="CL150" s="1382" t="str">
        <f t="shared" si="421"/>
        <v/>
      </c>
      <c r="CM150" s="1382" t="str">
        <f t="shared" si="422"/>
        <v/>
      </c>
      <c r="CN150" s="1381" t="str">
        <f t="shared" si="423"/>
        <v/>
      </c>
      <c r="CO150" s="1381" t="str">
        <f t="shared" si="424"/>
        <v/>
      </c>
      <c r="CP150" s="1381" t="str">
        <f t="shared" si="425"/>
        <v/>
      </c>
      <c r="CQ150" s="1381" t="str">
        <f t="shared" si="426"/>
        <v/>
      </c>
      <c r="CR150" s="1381" t="str">
        <f t="shared" si="427"/>
        <v/>
      </c>
      <c r="CS150" s="1380" t="str">
        <f t="shared" si="428"/>
        <v/>
      </c>
      <c r="CT150" s="1383" t="str">
        <f t="shared" si="429"/>
        <v/>
      </c>
      <c r="CU150" s="553" t="str">
        <f t="shared" si="430"/>
        <v/>
      </c>
      <c r="CV150" s="554" t="str">
        <f t="shared" si="431"/>
        <v/>
      </c>
      <c r="CW150" s="555" t="str">
        <f t="shared" si="432"/>
        <v/>
      </c>
      <c r="CX150" s="555" t="str">
        <f t="shared" si="433"/>
        <v/>
      </c>
      <c r="CY150" s="555" t="str">
        <f t="shared" si="434"/>
        <v/>
      </c>
      <c r="CZ150" s="555" t="str">
        <f t="shared" si="435"/>
        <v/>
      </c>
      <c r="DA150" s="555" t="str">
        <f t="shared" si="436"/>
        <v/>
      </c>
      <c r="DB150" s="556" t="str">
        <f t="shared" si="437"/>
        <v/>
      </c>
      <c r="DC150" s="556" t="str">
        <f t="shared" si="438"/>
        <v/>
      </c>
      <c r="DD150" s="556" t="str">
        <f t="shared" si="439"/>
        <v/>
      </c>
      <c r="DE150" s="555" t="str">
        <f t="shared" si="440"/>
        <v/>
      </c>
      <c r="DF150" s="555" t="str">
        <f t="shared" si="441"/>
        <v/>
      </c>
      <c r="DG150" s="555" t="str">
        <f t="shared" si="442"/>
        <v/>
      </c>
      <c r="DH150" s="555" t="str">
        <f t="shared" si="443"/>
        <v/>
      </c>
      <c r="DI150" s="555" t="str">
        <f t="shared" si="444"/>
        <v/>
      </c>
      <c r="DJ150" s="554" t="str">
        <f t="shared" si="445"/>
        <v/>
      </c>
      <c r="DK150" s="553" t="str">
        <f t="shared" si="446"/>
        <v/>
      </c>
      <c r="DL150" s="658">
        <f t="shared" si="447"/>
        <v>0</v>
      </c>
      <c r="DM150" s="106">
        <f t="shared" si="448"/>
        <v>0</v>
      </c>
      <c r="DN150" s="106">
        <f t="shared" si="449"/>
        <v>0</v>
      </c>
      <c r="DO150" s="106">
        <f t="shared" si="450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5" t="s">
        <v>178</v>
      </c>
      <c r="B151" s="611" t="str">
        <f t="shared" ref="B151:R151" si="451">IF(B150="","",B148*B149*B150)</f>
        <v/>
      </c>
      <c r="C151" s="611" t="str">
        <f t="shared" si="451"/>
        <v/>
      </c>
      <c r="D151" s="611" t="str">
        <f t="shared" si="451"/>
        <v/>
      </c>
      <c r="E151" s="611" t="str">
        <f t="shared" si="451"/>
        <v/>
      </c>
      <c r="F151" s="611" t="str">
        <f t="shared" si="451"/>
        <v/>
      </c>
      <c r="G151" s="611" t="str">
        <f t="shared" si="451"/>
        <v/>
      </c>
      <c r="H151" s="611" t="str">
        <f t="shared" si="451"/>
        <v/>
      </c>
      <c r="I151" s="611" t="str">
        <f t="shared" si="451"/>
        <v/>
      </c>
      <c r="J151" s="611" t="str">
        <f t="shared" si="451"/>
        <v/>
      </c>
      <c r="K151" s="611" t="str">
        <f t="shared" si="451"/>
        <v/>
      </c>
      <c r="L151" s="611" t="str">
        <f t="shared" si="451"/>
        <v/>
      </c>
      <c r="M151" s="611" t="str">
        <f t="shared" si="451"/>
        <v/>
      </c>
      <c r="N151" s="611" t="str">
        <f t="shared" si="451"/>
        <v/>
      </c>
      <c r="O151" s="611" t="str">
        <f t="shared" si="451"/>
        <v/>
      </c>
      <c r="P151" s="611" t="str">
        <f t="shared" si="451"/>
        <v/>
      </c>
      <c r="Q151" s="611" t="str">
        <f t="shared" si="451"/>
        <v/>
      </c>
      <c r="R151" s="611" t="str">
        <f t="shared" si="451"/>
        <v/>
      </c>
      <c r="S151" s="649"/>
      <c r="T151" s="611" t="str">
        <f t="shared" ref="T151:AJ151" si="452">IF(T150="","",T148*T149*T150)</f>
        <v/>
      </c>
      <c r="U151" s="611" t="str">
        <f t="shared" si="452"/>
        <v/>
      </c>
      <c r="V151" s="611" t="str">
        <f t="shared" si="452"/>
        <v/>
      </c>
      <c r="W151" s="611" t="str">
        <f t="shared" si="452"/>
        <v/>
      </c>
      <c r="X151" s="611" t="str">
        <f t="shared" si="452"/>
        <v/>
      </c>
      <c r="Y151" s="611" t="str">
        <f t="shared" si="452"/>
        <v/>
      </c>
      <c r="Z151" s="611" t="str">
        <f t="shared" si="452"/>
        <v/>
      </c>
      <c r="AA151" s="611" t="str">
        <f t="shared" si="452"/>
        <v/>
      </c>
      <c r="AB151" s="611" t="str">
        <f t="shared" si="452"/>
        <v/>
      </c>
      <c r="AC151" s="611" t="str">
        <f t="shared" si="452"/>
        <v/>
      </c>
      <c r="AD151" s="611" t="str">
        <f t="shared" si="452"/>
        <v/>
      </c>
      <c r="AE151" s="611" t="str">
        <f t="shared" si="452"/>
        <v/>
      </c>
      <c r="AF151" s="611" t="str">
        <f t="shared" si="452"/>
        <v/>
      </c>
      <c r="AG151" s="611" t="str">
        <f t="shared" si="452"/>
        <v/>
      </c>
      <c r="AH151" s="611" t="str">
        <f t="shared" si="452"/>
        <v/>
      </c>
      <c r="AI151" s="611" t="str">
        <f t="shared" si="452"/>
        <v/>
      </c>
      <c r="AJ151" s="611" t="str">
        <f t="shared" si="452"/>
        <v/>
      </c>
      <c r="AK151" s="649"/>
      <c r="AL151" s="611" t="str">
        <f t="shared" ref="AL151:BB151" si="453">IF(AL150="","",AL148*AL149*AL150)</f>
        <v/>
      </c>
      <c r="AM151" s="611" t="str">
        <f t="shared" si="453"/>
        <v/>
      </c>
      <c r="AN151" s="611" t="str">
        <f t="shared" si="453"/>
        <v/>
      </c>
      <c r="AO151" s="611" t="str">
        <f t="shared" si="453"/>
        <v/>
      </c>
      <c r="AP151" s="611" t="str">
        <f t="shared" si="453"/>
        <v/>
      </c>
      <c r="AQ151" s="611" t="str">
        <f t="shared" si="453"/>
        <v/>
      </c>
      <c r="AR151" s="611" t="str">
        <f t="shared" si="453"/>
        <v/>
      </c>
      <c r="AS151" s="611" t="str">
        <f t="shared" si="453"/>
        <v/>
      </c>
      <c r="AT151" s="611" t="str">
        <f t="shared" si="453"/>
        <v/>
      </c>
      <c r="AU151" s="611" t="str">
        <f t="shared" si="453"/>
        <v/>
      </c>
      <c r="AV151" s="611" t="str">
        <f t="shared" si="453"/>
        <v/>
      </c>
      <c r="AW151" s="611" t="str">
        <f t="shared" si="453"/>
        <v/>
      </c>
      <c r="AX151" s="611" t="str">
        <f t="shared" si="453"/>
        <v/>
      </c>
      <c r="AY151" s="611" t="str">
        <f t="shared" si="453"/>
        <v/>
      </c>
      <c r="AZ151" s="611" t="str">
        <f t="shared" si="453"/>
        <v/>
      </c>
      <c r="BA151" s="611" t="str">
        <f t="shared" si="453"/>
        <v/>
      </c>
      <c r="BB151" s="611" t="str">
        <f t="shared" si="453"/>
        <v/>
      </c>
      <c r="BC151" s="649"/>
      <c r="BD151" s="611" t="str">
        <f>IF(BD150="","",BD148*BD149*BD150)</f>
        <v/>
      </c>
      <c r="BE151" s="611" t="str">
        <f>IF(BE150="","",BE148*BE149*BE150)</f>
        <v/>
      </c>
      <c r="BF151" s="611" t="str">
        <f t="shared" ref="BF151:BT151" si="454">IF(BF150="","",BF148*BF149*BF150)</f>
        <v/>
      </c>
      <c r="BG151" s="611" t="str">
        <f t="shared" si="454"/>
        <v/>
      </c>
      <c r="BH151" s="611" t="str">
        <f t="shared" si="454"/>
        <v/>
      </c>
      <c r="BI151" s="611" t="str">
        <f t="shared" si="454"/>
        <v/>
      </c>
      <c r="BJ151" s="611" t="str">
        <f t="shared" si="454"/>
        <v/>
      </c>
      <c r="BK151" s="611" t="str">
        <f t="shared" si="454"/>
        <v/>
      </c>
      <c r="BL151" s="611" t="str">
        <f t="shared" si="454"/>
        <v/>
      </c>
      <c r="BM151" s="611" t="str">
        <f t="shared" si="454"/>
        <v/>
      </c>
      <c r="BN151" s="611" t="str">
        <f t="shared" si="454"/>
        <v/>
      </c>
      <c r="BO151" s="611" t="str">
        <f t="shared" si="454"/>
        <v/>
      </c>
      <c r="BP151" s="611" t="str">
        <f t="shared" si="454"/>
        <v/>
      </c>
      <c r="BQ151" s="611" t="str">
        <f t="shared" si="454"/>
        <v/>
      </c>
      <c r="BR151" s="611" t="str">
        <f t="shared" si="454"/>
        <v/>
      </c>
      <c r="BS151" s="611" t="str">
        <f t="shared" si="454"/>
        <v/>
      </c>
      <c r="BT151" s="611" t="str">
        <f t="shared" si="454"/>
        <v/>
      </c>
      <c r="BU151" s="649"/>
      <c r="BV151" s="611" t="str">
        <f>IF(BV150="","",BV148*BV149*BV150)</f>
        <v/>
      </c>
      <c r="BW151" s="611" t="str">
        <f>IF(BW150="","",BW148*BW149*BW150)</f>
        <v/>
      </c>
      <c r="BX151" s="611" t="str">
        <f>IF(BX150="","",BX148*BX149*BX150)</f>
        <v/>
      </c>
      <c r="BY151" s="611" t="str">
        <f>IF(BY150="","",BY148*BY149*BY150)</f>
        <v/>
      </c>
      <c r="BZ151" s="602" t="str">
        <f t="shared" si="285"/>
        <v/>
      </c>
      <c r="CA151" s="602" t="str">
        <f t="shared" si="286"/>
        <v/>
      </c>
      <c r="CB151" s="602" t="str">
        <f t="shared" si="287"/>
        <v/>
      </c>
      <c r="CC151" s="602" t="str">
        <f t="shared" si="288"/>
        <v/>
      </c>
      <c r="CD151" s="1379" t="str">
        <f t="shared" si="413"/>
        <v/>
      </c>
      <c r="CE151" s="1380" t="str">
        <f t="shared" si="414"/>
        <v/>
      </c>
      <c r="CF151" s="1381" t="str">
        <f t="shared" si="415"/>
        <v/>
      </c>
      <c r="CG151" s="1381" t="str">
        <f t="shared" si="416"/>
        <v/>
      </c>
      <c r="CH151" s="1381" t="str">
        <f t="shared" si="417"/>
        <v/>
      </c>
      <c r="CI151" s="1381" t="str">
        <f t="shared" si="418"/>
        <v/>
      </c>
      <c r="CJ151" s="1381" t="str">
        <f t="shared" si="419"/>
        <v/>
      </c>
      <c r="CK151" s="1382" t="str">
        <f t="shared" si="420"/>
        <v/>
      </c>
      <c r="CL151" s="1382" t="str">
        <f t="shared" si="421"/>
        <v/>
      </c>
      <c r="CM151" s="1382" t="str">
        <f t="shared" si="422"/>
        <v/>
      </c>
      <c r="CN151" s="1381" t="str">
        <f t="shared" si="423"/>
        <v/>
      </c>
      <c r="CO151" s="1381" t="str">
        <f t="shared" si="424"/>
        <v/>
      </c>
      <c r="CP151" s="1381" t="str">
        <f t="shared" si="425"/>
        <v/>
      </c>
      <c r="CQ151" s="1381" t="str">
        <f t="shared" si="426"/>
        <v/>
      </c>
      <c r="CR151" s="1381" t="str">
        <f t="shared" si="427"/>
        <v/>
      </c>
      <c r="CS151" s="1380" t="str">
        <f t="shared" si="428"/>
        <v/>
      </c>
      <c r="CT151" s="1383" t="str">
        <f t="shared" si="429"/>
        <v/>
      </c>
      <c r="CU151" s="553" t="str">
        <f t="shared" si="430"/>
        <v/>
      </c>
      <c r="CV151" s="554" t="str">
        <f t="shared" si="431"/>
        <v/>
      </c>
      <c r="CW151" s="555" t="str">
        <f t="shared" si="432"/>
        <v/>
      </c>
      <c r="CX151" s="555" t="str">
        <f t="shared" si="433"/>
        <v/>
      </c>
      <c r="CY151" s="555" t="str">
        <f t="shared" si="434"/>
        <v/>
      </c>
      <c r="CZ151" s="555" t="str">
        <f t="shared" si="435"/>
        <v/>
      </c>
      <c r="DA151" s="555" t="str">
        <f t="shared" si="436"/>
        <v/>
      </c>
      <c r="DB151" s="556" t="str">
        <f t="shared" si="437"/>
        <v/>
      </c>
      <c r="DC151" s="556" t="str">
        <f t="shared" si="438"/>
        <v/>
      </c>
      <c r="DD151" s="556" t="str">
        <f t="shared" si="439"/>
        <v/>
      </c>
      <c r="DE151" s="555" t="str">
        <f t="shared" si="440"/>
        <v/>
      </c>
      <c r="DF151" s="555" t="str">
        <f t="shared" si="441"/>
        <v/>
      </c>
      <c r="DG151" s="555" t="str">
        <f t="shared" si="442"/>
        <v/>
      </c>
      <c r="DH151" s="555" t="str">
        <f t="shared" si="443"/>
        <v/>
      </c>
      <c r="DI151" s="555" t="str">
        <f t="shared" si="444"/>
        <v/>
      </c>
      <c r="DJ151" s="554" t="str">
        <f t="shared" si="445"/>
        <v/>
      </c>
      <c r="DK151" s="553" t="str">
        <f t="shared" si="446"/>
        <v/>
      </c>
      <c r="DL151" s="658">
        <f t="shared" si="447"/>
        <v>0</v>
      </c>
      <c r="DM151" s="106">
        <f t="shared" si="448"/>
        <v>0</v>
      </c>
      <c r="DN151" s="106">
        <f t="shared" si="449"/>
        <v>0</v>
      </c>
      <c r="DO151" s="106">
        <f t="shared" si="450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5" t="s">
        <v>180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1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1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1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1"/>
      <c r="BV152" s="277"/>
      <c r="BW152" s="277"/>
      <c r="BX152" s="277"/>
      <c r="BY152" s="277"/>
      <c r="BZ152" s="602" t="str">
        <f t="shared" si="285"/>
        <v/>
      </c>
      <c r="CA152" s="602" t="str">
        <f t="shared" si="286"/>
        <v/>
      </c>
      <c r="CB152" s="602" t="str">
        <f t="shared" si="287"/>
        <v/>
      </c>
      <c r="CC152" s="602" t="str">
        <f t="shared" si="288"/>
        <v/>
      </c>
      <c r="CD152" s="1379" t="str">
        <f t="shared" si="413"/>
        <v/>
      </c>
      <c r="CE152" s="1380" t="str">
        <f t="shared" si="414"/>
        <v/>
      </c>
      <c r="CF152" s="1381" t="str">
        <f t="shared" si="415"/>
        <v/>
      </c>
      <c r="CG152" s="1381" t="str">
        <f t="shared" si="416"/>
        <v/>
      </c>
      <c r="CH152" s="1381" t="str">
        <f t="shared" si="417"/>
        <v/>
      </c>
      <c r="CI152" s="1381" t="str">
        <f t="shared" si="418"/>
        <v/>
      </c>
      <c r="CJ152" s="1381" t="str">
        <f t="shared" si="419"/>
        <v/>
      </c>
      <c r="CK152" s="1382" t="str">
        <f t="shared" si="420"/>
        <v/>
      </c>
      <c r="CL152" s="1382" t="str">
        <f t="shared" si="421"/>
        <v/>
      </c>
      <c r="CM152" s="1382" t="str">
        <f t="shared" si="422"/>
        <v/>
      </c>
      <c r="CN152" s="1381" t="str">
        <f t="shared" si="423"/>
        <v/>
      </c>
      <c r="CO152" s="1381" t="str">
        <f t="shared" si="424"/>
        <v/>
      </c>
      <c r="CP152" s="1381" t="str">
        <f t="shared" si="425"/>
        <v/>
      </c>
      <c r="CQ152" s="1381" t="str">
        <f t="shared" si="426"/>
        <v/>
      </c>
      <c r="CR152" s="1381" t="str">
        <f t="shared" si="427"/>
        <v/>
      </c>
      <c r="CS152" s="1380" t="str">
        <f t="shared" si="428"/>
        <v/>
      </c>
      <c r="CT152" s="1383" t="str">
        <f t="shared" si="429"/>
        <v/>
      </c>
      <c r="CU152" s="553" t="str">
        <f t="shared" si="430"/>
        <v/>
      </c>
      <c r="CV152" s="554" t="str">
        <f t="shared" si="431"/>
        <v/>
      </c>
      <c r="CW152" s="555" t="str">
        <f t="shared" si="432"/>
        <v/>
      </c>
      <c r="CX152" s="555" t="str">
        <f t="shared" si="433"/>
        <v/>
      </c>
      <c r="CY152" s="555" t="str">
        <f t="shared" si="434"/>
        <v/>
      </c>
      <c r="CZ152" s="555" t="str">
        <f t="shared" si="435"/>
        <v/>
      </c>
      <c r="DA152" s="555" t="str">
        <f t="shared" si="436"/>
        <v/>
      </c>
      <c r="DB152" s="556" t="str">
        <f t="shared" si="437"/>
        <v/>
      </c>
      <c r="DC152" s="556" t="str">
        <f t="shared" si="438"/>
        <v/>
      </c>
      <c r="DD152" s="556" t="str">
        <f t="shared" si="439"/>
        <v/>
      </c>
      <c r="DE152" s="555" t="str">
        <f t="shared" si="440"/>
        <v/>
      </c>
      <c r="DF152" s="555" t="str">
        <f t="shared" si="441"/>
        <v/>
      </c>
      <c r="DG152" s="555" t="str">
        <f t="shared" si="442"/>
        <v/>
      </c>
      <c r="DH152" s="555" t="str">
        <f t="shared" si="443"/>
        <v/>
      </c>
      <c r="DI152" s="555" t="str">
        <f t="shared" si="444"/>
        <v/>
      </c>
      <c r="DJ152" s="554" t="str">
        <f t="shared" si="445"/>
        <v/>
      </c>
      <c r="DK152" s="553" t="str">
        <f t="shared" si="446"/>
        <v/>
      </c>
      <c r="DL152" s="658">
        <f t="shared" si="447"/>
        <v>0</v>
      </c>
      <c r="DM152" s="106">
        <f t="shared" si="448"/>
        <v>0</v>
      </c>
      <c r="DN152" s="106">
        <f t="shared" si="449"/>
        <v>0</v>
      </c>
      <c r="DO152" s="106">
        <f t="shared" si="450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5" t="s">
        <v>182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4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4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4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4"/>
      <c r="BV153" s="277"/>
      <c r="BW153" s="277"/>
      <c r="BX153" s="277"/>
      <c r="BY153" s="277"/>
      <c r="BZ153" s="602" t="str">
        <f t="shared" si="285"/>
        <v/>
      </c>
      <c r="CA153" s="602" t="str">
        <f t="shared" si="286"/>
        <v/>
      </c>
      <c r="CB153" s="602" t="str">
        <f t="shared" si="287"/>
        <v/>
      </c>
      <c r="CC153" s="602" t="str">
        <f t="shared" si="288"/>
        <v/>
      </c>
      <c r="CD153" s="1379" t="str">
        <f t="shared" si="413"/>
        <v/>
      </c>
      <c r="CE153" s="1380" t="str">
        <f t="shared" si="414"/>
        <v/>
      </c>
      <c r="CF153" s="1381" t="str">
        <f t="shared" si="415"/>
        <v/>
      </c>
      <c r="CG153" s="1381" t="str">
        <f t="shared" si="416"/>
        <v/>
      </c>
      <c r="CH153" s="1381" t="str">
        <f t="shared" si="417"/>
        <v/>
      </c>
      <c r="CI153" s="1381" t="str">
        <f t="shared" si="418"/>
        <v/>
      </c>
      <c r="CJ153" s="1381" t="str">
        <f t="shared" si="419"/>
        <v/>
      </c>
      <c r="CK153" s="1382" t="str">
        <f t="shared" si="420"/>
        <v/>
      </c>
      <c r="CL153" s="1382" t="str">
        <f t="shared" si="421"/>
        <v/>
      </c>
      <c r="CM153" s="1382" t="str">
        <f t="shared" si="422"/>
        <v/>
      </c>
      <c r="CN153" s="1381" t="str">
        <f t="shared" si="423"/>
        <v/>
      </c>
      <c r="CO153" s="1381" t="str">
        <f t="shared" si="424"/>
        <v/>
      </c>
      <c r="CP153" s="1381" t="str">
        <f t="shared" si="425"/>
        <v/>
      </c>
      <c r="CQ153" s="1381" t="str">
        <f t="shared" si="426"/>
        <v/>
      </c>
      <c r="CR153" s="1381" t="str">
        <f t="shared" si="427"/>
        <v/>
      </c>
      <c r="CS153" s="1380" t="str">
        <f t="shared" si="428"/>
        <v/>
      </c>
      <c r="CT153" s="1383" t="str">
        <f t="shared" si="429"/>
        <v/>
      </c>
      <c r="CU153" s="553" t="str">
        <f t="shared" si="430"/>
        <v/>
      </c>
      <c r="CV153" s="554" t="str">
        <f t="shared" si="431"/>
        <v/>
      </c>
      <c r="CW153" s="555" t="str">
        <f t="shared" si="432"/>
        <v/>
      </c>
      <c r="CX153" s="555" t="str">
        <f t="shared" si="433"/>
        <v/>
      </c>
      <c r="CY153" s="555" t="str">
        <f t="shared" si="434"/>
        <v/>
      </c>
      <c r="CZ153" s="555" t="str">
        <f t="shared" si="435"/>
        <v/>
      </c>
      <c r="DA153" s="555" t="str">
        <f t="shared" si="436"/>
        <v/>
      </c>
      <c r="DB153" s="556" t="str">
        <f t="shared" si="437"/>
        <v/>
      </c>
      <c r="DC153" s="556" t="str">
        <f t="shared" si="438"/>
        <v/>
      </c>
      <c r="DD153" s="556" t="str">
        <f t="shared" si="439"/>
        <v/>
      </c>
      <c r="DE153" s="555" t="str">
        <f t="shared" si="440"/>
        <v/>
      </c>
      <c r="DF153" s="555" t="str">
        <f t="shared" si="441"/>
        <v/>
      </c>
      <c r="DG153" s="555" t="str">
        <f t="shared" si="442"/>
        <v/>
      </c>
      <c r="DH153" s="555" t="str">
        <f t="shared" si="443"/>
        <v/>
      </c>
      <c r="DI153" s="555" t="str">
        <f t="shared" si="444"/>
        <v/>
      </c>
      <c r="DJ153" s="554" t="str">
        <f t="shared" si="445"/>
        <v/>
      </c>
      <c r="DK153" s="553" t="str">
        <f t="shared" si="446"/>
        <v/>
      </c>
      <c r="DL153" s="658">
        <f t="shared" si="447"/>
        <v>0</v>
      </c>
      <c r="DM153" s="106">
        <f t="shared" si="448"/>
        <v>0</v>
      </c>
      <c r="DN153" s="106">
        <f t="shared" si="449"/>
        <v>0</v>
      </c>
      <c r="DO153" s="106">
        <f t="shared" si="450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5" t="s">
        <v>184</v>
      </c>
      <c r="B154" s="612" t="str">
        <f t="shared" ref="B154:R154" si="455">IF(B152="","",B152*B153)</f>
        <v/>
      </c>
      <c r="C154" s="612" t="str">
        <f t="shared" si="455"/>
        <v/>
      </c>
      <c r="D154" s="612" t="str">
        <f t="shared" si="455"/>
        <v/>
      </c>
      <c r="E154" s="612" t="str">
        <f t="shared" si="455"/>
        <v/>
      </c>
      <c r="F154" s="612" t="str">
        <f t="shared" si="455"/>
        <v/>
      </c>
      <c r="G154" s="612" t="str">
        <f t="shared" si="455"/>
        <v/>
      </c>
      <c r="H154" s="612" t="str">
        <f t="shared" si="455"/>
        <v/>
      </c>
      <c r="I154" s="612" t="str">
        <f t="shared" si="455"/>
        <v/>
      </c>
      <c r="J154" s="612" t="str">
        <f t="shared" si="455"/>
        <v/>
      </c>
      <c r="K154" s="612" t="str">
        <f t="shared" si="455"/>
        <v/>
      </c>
      <c r="L154" s="612" t="str">
        <f t="shared" si="455"/>
        <v/>
      </c>
      <c r="M154" s="612" t="str">
        <f t="shared" si="455"/>
        <v/>
      </c>
      <c r="N154" s="612" t="str">
        <f t="shared" si="455"/>
        <v/>
      </c>
      <c r="O154" s="612" t="str">
        <f t="shared" si="455"/>
        <v/>
      </c>
      <c r="P154" s="612" t="str">
        <f t="shared" si="455"/>
        <v/>
      </c>
      <c r="Q154" s="612" t="str">
        <f t="shared" si="455"/>
        <v/>
      </c>
      <c r="R154" s="612" t="str">
        <f t="shared" si="455"/>
        <v/>
      </c>
      <c r="S154" s="652"/>
      <c r="T154" s="612" t="str">
        <f t="shared" ref="T154:AJ154" si="456">IF(T152="","",T152*T153)</f>
        <v/>
      </c>
      <c r="U154" s="612" t="str">
        <f t="shared" si="456"/>
        <v/>
      </c>
      <c r="V154" s="612" t="str">
        <f t="shared" si="456"/>
        <v/>
      </c>
      <c r="W154" s="612" t="str">
        <f t="shared" si="456"/>
        <v/>
      </c>
      <c r="X154" s="612" t="str">
        <f t="shared" si="456"/>
        <v/>
      </c>
      <c r="Y154" s="612" t="str">
        <f t="shared" si="456"/>
        <v/>
      </c>
      <c r="Z154" s="612" t="str">
        <f t="shared" si="456"/>
        <v/>
      </c>
      <c r="AA154" s="612" t="str">
        <f t="shared" si="456"/>
        <v/>
      </c>
      <c r="AB154" s="612" t="str">
        <f t="shared" si="456"/>
        <v/>
      </c>
      <c r="AC154" s="612" t="str">
        <f t="shared" si="456"/>
        <v/>
      </c>
      <c r="AD154" s="612" t="str">
        <f t="shared" si="456"/>
        <v/>
      </c>
      <c r="AE154" s="612" t="str">
        <f t="shared" si="456"/>
        <v/>
      </c>
      <c r="AF154" s="612" t="str">
        <f t="shared" si="456"/>
        <v/>
      </c>
      <c r="AG154" s="612" t="str">
        <f t="shared" si="456"/>
        <v/>
      </c>
      <c r="AH154" s="612" t="str">
        <f t="shared" si="456"/>
        <v/>
      </c>
      <c r="AI154" s="612" t="str">
        <f t="shared" si="456"/>
        <v/>
      </c>
      <c r="AJ154" s="612" t="str">
        <f t="shared" si="456"/>
        <v/>
      </c>
      <c r="AK154" s="652"/>
      <c r="AL154" s="612" t="str">
        <f t="shared" ref="AL154:AT154" si="457">IF(AL152="","",AL152*AL153)</f>
        <v/>
      </c>
      <c r="AM154" s="612" t="str">
        <f t="shared" si="457"/>
        <v/>
      </c>
      <c r="AN154" s="612" t="str">
        <f t="shared" si="457"/>
        <v/>
      </c>
      <c r="AO154" s="612" t="str">
        <f t="shared" si="457"/>
        <v/>
      </c>
      <c r="AP154" s="612" t="str">
        <f t="shared" si="457"/>
        <v/>
      </c>
      <c r="AQ154" s="612" t="str">
        <f t="shared" si="457"/>
        <v/>
      </c>
      <c r="AR154" s="612" t="str">
        <f t="shared" si="457"/>
        <v/>
      </c>
      <c r="AS154" s="612" t="str">
        <f t="shared" si="457"/>
        <v/>
      </c>
      <c r="AT154" s="612" t="str">
        <f t="shared" si="457"/>
        <v/>
      </c>
      <c r="AU154" s="612"/>
      <c r="AV154" s="612"/>
      <c r="AW154" s="612" t="str">
        <f t="shared" ref="AW154:BB154" si="458">IF(AW152="","",AW152*AW153)</f>
        <v/>
      </c>
      <c r="AX154" s="612" t="str">
        <f t="shared" si="458"/>
        <v/>
      </c>
      <c r="AY154" s="612" t="str">
        <f t="shared" si="458"/>
        <v/>
      </c>
      <c r="AZ154" s="612" t="str">
        <f t="shared" si="458"/>
        <v/>
      </c>
      <c r="BA154" s="612" t="str">
        <f t="shared" si="458"/>
        <v/>
      </c>
      <c r="BB154" s="612" t="str">
        <f t="shared" si="458"/>
        <v/>
      </c>
      <c r="BC154" s="652"/>
      <c r="BD154" s="612" t="str">
        <f>IF(BD152="","",BD152*BD153)</f>
        <v/>
      </c>
      <c r="BE154" s="612" t="str">
        <f>IF(BE152="","",BE152*BE153)</f>
        <v/>
      </c>
      <c r="BF154" s="612" t="str">
        <f t="shared" ref="BF154:BT154" si="459">IF(BF152="","",BF152*BF153)</f>
        <v/>
      </c>
      <c r="BG154" s="612" t="str">
        <f t="shared" si="459"/>
        <v/>
      </c>
      <c r="BH154" s="612" t="str">
        <f t="shared" si="459"/>
        <v/>
      </c>
      <c r="BI154" s="612" t="str">
        <f t="shared" si="459"/>
        <v/>
      </c>
      <c r="BJ154" s="612" t="str">
        <f t="shared" si="459"/>
        <v/>
      </c>
      <c r="BK154" s="612" t="str">
        <f t="shared" si="459"/>
        <v/>
      </c>
      <c r="BL154" s="612" t="str">
        <f t="shared" si="459"/>
        <v/>
      </c>
      <c r="BM154" s="612" t="str">
        <f t="shared" si="459"/>
        <v/>
      </c>
      <c r="BN154" s="612" t="str">
        <f t="shared" si="459"/>
        <v/>
      </c>
      <c r="BO154" s="612" t="str">
        <f t="shared" si="459"/>
        <v/>
      </c>
      <c r="BP154" s="612" t="str">
        <f t="shared" si="459"/>
        <v/>
      </c>
      <c r="BQ154" s="612" t="str">
        <f t="shared" si="459"/>
        <v/>
      </c>
      <c r="BR154" s="612" t="str">
        <f t="shared" si="459"/>
        <v/>
      </c>
      <c r="BS154" s="612" t="str">
        <f t="shared" si="459"/>
        <v/>
      </c>
      <c r="BT154" s="612" t="str">
        <f t="shared" si="459"/>
        <v/>
      </c>
      <c r="BU154" s="652"/>
      <c r="BV154" s="612" t="str">
        <f>IF(BV152="","",BV152*BV153)</f>
        <v/>
      </c>
      <c r="BW154" s="612" t="str">
        <f>IF(BW152="","",BW152*BW153)</f>
        <v/>
      </c>
      <c r="BX154" s="612" t="str">
        <f>IF(BX152="","",BX152*BX153)</f>
        <v/>
      </c>
      <c r="BY154" s="612" t="str">
        <f>IF(BY152="","",BY152*BY153)</f>
        <v/>
      </c>
      <c r="BZ154" s="602" t="str">
        <f t="shared" si="285"/>
        <v/>
      </c>
      <c r="CA154" s="602" t="str">
        <f t="shared" si="286"/>
        <v/>
      </c>
      <c r="CB154" s="602" t="str">
        <f t="shared" si="287"/>
        <v/>
      </c>
      <c r="CC154" s="602" t="str">
        <f t="shared" si="288"/>
        <v/>
      </c>
      <c r="CD154" s="1379" t="str">
        <f t="shared" si="413"/>
        <v/>
      </c>
      <c r="CE154" s="1380" t="str">
        <f t="shared" si="414"/>
        <v/>
      </c>
      <c r="CF154" s="1381" t="str">
        <f t="shared" si="415"/>
        <v/>
      </c>
      <c r="CG154" s="1381" t="str">
        <f t="shared" si="416"/>
        <v/>
      </c>
      <c r="CH154" s="1381" t="str">
        <f t="shared" si="417"/>
        <v/>
      </c>
      <c r="CI154" s="1381" t="str">
        <f t="shared" si="418"/>
        <v/>
      </c>
      <c r="CJ154" s="1381" t="str">
        <f t="shared" si="419"/>
        <v/>
      </c>
      <c r="CK154" s="1382" t="str">
        <f t="shared" si="420"/>
        <v/>
      </c>
      <c r="CL154" s="1382" t="str">
        <f t="shared" si="421"/>
        <v/>
      </c>
      <c r="CM154" s="1382" t="str">
        <f t="shared" si="422"/>
        <v/>
      </c>
      <c r="CN154" s="1381" t="str">
        <f t="shared" si="423"/>
        <v/>
      </c>
      <c r="CO154" s="1381" t="str">
        <f t="shared" si="424"/>
        <v/>
      </c>
      <c r="CP154" s="1381" t="str">
        <f t="shared" si="425"/>
        <v/>
      </c>
      <c r="CQ154" s="1381" t="str">
        <f t="shared" si="426"/>
        <v/>
      </c>
      <c r="CR154" s="1381" t="str">
        <f t="shared" si="427"/>
        <v/>
      </c>
      <c r="CS154" s="1380" t="str">
        <f t="shared" si="428"/>
        <v/>
      </c>
      <c r="CT154" s="1383" t="str">
        <f t="shared" si="429"/>
        <v/>
      </c>
      <c r="CU154" s="553" t="str">
        <f t="shared" si="430"/>
        <v/>
      </c>
      <c r="CV154" s="554" t="str">
        <f t="shared" si="431"/>
        <v/>
      </c>
      <c r="CW154" s="555" t="str">
        <f t="shared" si="432"/>
        <v/>
      </c>
      <c r="CX154" s="555" t="str">
        <f t="shared" si="433"/>
        <v/>
      </c>
      <c r="CY154" s="555" t="str">
        <f t="shared" si="434"/>
        <v/>
      </c>
      <c r="CZ154" s="555" t="str">
        <f t="shared" si="435"/>
        <v/>
      </c>
      <c r="DA154" s="555" t="str">
        <f t="shared" si="436"/>
        <v/>
      </c>
      <c r="DB154" s="556" t="str">
        <f t="shared" si="437"/>
        <v/>
      </c>
      <c r="DC154" s="556" t="str">
        <f t="shared" si="438"/>
        <v/>
      </c>
      <c r="DD154" s="556" t="str">
        <f t="shared" si="439"/>
        <v/>
      </c>
      <c r="DE154" s="555" t="str">
        <f t="shared" si="440"/>
        <v/>
      </c>
      <c r="DF154" s="555" t="str">
        <f t="shared" si="441"/>
        <v/>
      </c>
      <c r="DG154" s="555" t="str">
        <f t="shared" si="442"/>
        <v/>
      </c>
      <c r="DH154" s="555" t="str">
        <f t="shared" si="443"/>
        <v/>
      </c>
      <c r="DI154" s="555" t="str">
        <f t="shared" si="444"/>
        <v/>
      </c>
      <c r="DJ154" s="554" t="str">
        <f t="shared" si="445"/>
        <v/>
      </c>
      <c r="DK154" s="553" t="str">
        <f t="shared" si="446"/>
        <v/>
      </c>
      <c r="DL154" s="658">
        <f t="shared" si="447"/>
        <v>0</v>
      </c>
      <c r="DM154" s="106">
        <f t="shared" si="448"/>
        <v>0</v>
      </c>
      <c r="DN154" s="106">
        <f t="shared" si="449"/>
        <v>0</v>
      </c>
      <c r="DO154" s="106">
        <f t="shared" si="450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3" t="s">
        <v>186</v>
      </c>
      <c r="B155" s="615">
        <v>1</v>
      </c>
      <c r="C155" s="615">
        <v>1</v>
      </c>
      <c r="D155" s="615">
        <v>1</v>
      </c>
      <c r="E155" s="615">
        <v>1</v>
      </c>
      <c r="F155" s="615">
        <v>1</v>
      </c>
      <c r="G155" s="615">
        <v>1</v>
      </c>
      <c r="H155" s="615">
        <v>1</v>
      </c>
      <c r="I155" s="615">
        <v>1</v>
      </c>
      <c r="J155" s="615">
        <v>1</v>
      </c>
      <c r="K155" s="615">
        <v>1</v>
      </c>
      <c r="L155" s="615">
        <v>1</v>
      </c>
      <c r="M155" s="615">
        <v>1</v>
      </c>
      <c r="N155" s="615">
        <v>1</v>
      </c>
      <c r="O155" s="615">
        <v>1</v>
      </c>
      <c r="P155" s="615">
        <v>1</v>
      </c>
      <c r="Q155" s="615">
        <v>1</v>
      </c>
      <c r="R155" s="615">
        <v>1</v>
      </c>
      <c r="S155" s="624"/>
      <c r="T155" s="615">
        <v>1</v>
      </c>
      <c r="U155" s="615">
        <v>1</v>
      </c>
      <c r="V155" s="615">
        <v>1</v>
      </c>
      <c r="W155" s="615">
        <v>1</v>
      </c>
      <c r="X155" s="615">
        <v>1</v>
      </c>
      <c r="Y155" s="615">
        <v>1</v>
      </c>
      <c r="Z155" s="615">
        <v>1</v>
      </c>
      <c r="AA155" s="615">
        <v>1</v>
      </c>
      <c r="AB155" s="615">
        <v>1</v>
      </c>
      <c r="AC155" s="615">
        <v>1</v>
      </c>
      <c r="AD155" s="615">
        <v>1</v>
      </c>
      <c r="AE155" s="615">
        <v>1</v>
      </c>
      <c r="AF155" s="615">
        <v>1</v>
      </c>
      <c r="AG155" s="615">
        <v>1</v>
      </c>
      <c r="AH155" s="615">
        <v>1</v>
      </c>
      <c r="AI155" s="615">
        <v>1</v>
      </c>
      <c r="AJ155" s="615">
        <v>1</v>
      </c>
      <c r="AK155" s="624"/>
      <c r="AL155" s="615">
        <v>1</v>
      </c>
      <c r="AM155" s="615">
        <v>1</v>
      </c>
      <c r="AN155" s="615">
        <v>1</v>
      </c>
      <c r="AO155" s="615">
        <v>1</v>
      </c>
      <c r="AP155" s="615">
        <v>1</v>
      </c>
      <c r="AQ155" s="615">
        <v>1</v>
      </c>
      <c r="AR155" s="615">
        <v>1</v>
      </c>
      <c r="AS155" s="615">
        <v>1</v>
      </c>
      <c r="AT155" s="615">
        <v>1</v>
      </c>
      <c r="AU155" s="615">
        <v>1</v>
      </c>
      <c r="AV155" s="615">
        <v>1</v>
      </c>
      <c r="AW155" s="615">
        <v>1</v>
      </c>
      <c r="AX155" s="615">
        <v>1</v>
      </c>
      <c r="AY155" s="615">
        <v>1</v>
      </c>
      <c r="AZ155" s="615">
        <v>1</v>
      </c>
      <c r="BA155" s="615">
        <v>1</v>
      </c>
      <c r="BB155" s="615">
        <v>1</v>
      </c>
      <c r="BC155" s="624"/>
      <c r="BD155" s="615">
        <v>1</v>
      </c>
      <c r="BE155" s="615">
        <v>1</v>
      </c>
      <c r="BF155" s="615">
        <v>1</v>
      </c>
      <c r="BG155" s="615">
        <v>1</v>
      </c>
      <c r="BH155" s="615">
        <v>1</v>
      </c>
      <c r="BI155" s="615">
        <v>1</v>
      </c>
      <c r="BJ155" s="615">
        <v>1</v>
      </c>
      <c r="BK155" s="615">
        <v>1</v>
      </c>
      <c r="BL155" s="615">
        <v>1</v>
      </c>
      <c r="BM155" s="615">
        <v>1</v>
      </c>
      <c r="BN155" s="615">
        <v>1</v>
      </c>
      <c r="BO155" s="615">
        <v>1</v>
      </c>
      <c r="BP155" s="615">
        <v>1</v>
      </c>
      <c r="BQ155" s="615">
        <v>1</v>
      </c>
      <c r="BR155" s="615">
        <v>1</v>
      </c>
      <c r="BS155" s="615">
        <v>1</v>
      </c>
      <c r="BT155" s="615">
        <v>1</v>
      </c>
      <c r="BU155" s="624"/>
      <c r="BV155" s="615">
        <v>1</v>
      </c>
      <c r="BW155" s="615">
        <v>1</v>
      </c>
      <c r="BX155" s="615">
        <v>1</v>
      </c>
      <c r="BY155" s="615">
        <v>1</v>
      </c>
      <c r="BZ155" s="602">
        <f t="shared" si="285"/>
        <v>1</v>
      </c>
      <c r="CA155" s="602">
        <f t="shared" si="286"/>
        <v>1</v>
      </c>
      <c r="CB155" s="602">
        <f t="shared" si="287"/>
        <v>1</v>
      </c>
      <c r="CC155" s="602">
        <f t="shared" si="288"/>
        <v>1</v>
      </c>
      <c r="CD155" s="1379">
        <f t="shared" si="413"/>
        <v>1</v>
      </c>
      <c r="CE155" s="1380">
        <f t="shared" si="414"/>
        <v>1</v>
      </c>
      <c r="CF155" s="1381">
        <f t="shared" si="415"/>
        <v>1</v>
      </c>
      <c r="CG155" s="1381">
        <f t="shared" si="416"/>
        <v>1</v>
      </c>
      <c r="CH155" s="1381">
        <f t="shared" si="417"/>
        <v>1</v>
      </c>
      <c r="CI155" s="1381">
        <f t="shared" si="418"/>
        <v>1</v>
      </c>
      <c r="CJ155" s="1381">
        <f t="shared" si="419"/>
        <v>1</v>
      </c>
      <c r="CK155" s="1382">
        <f t="shared" si="420"/>
        <v>1</v>
      </c>
      <c r="CL155" s="1382">
        <f t="shared" si="421"/>
        <v>1</v>
      </c>
      <c r="CM155" s="1382">
        <f t="shared" si="422"/>
        <v>1</v>
      </c>
      <c r="CN155" s="1381">
        <f t="shared" si="423"/>
        <v>1</v>
      </c>
      <c r="CO155" s="1381">
        <f t="shared" si="424"/>
        <v>1</v>
      </c>
      <c r="CP155" s="1381">
        <f t="shared" si="425"/>
        <v>1</v>
      </c>
      <c r="CQ155" s="1381">
        <f t="shared" si="426"/>
        <v>1</v>
      </c>
      <c r="CR155" s="1381">
        <f t="shared" si="427"/>
        <v>1</v>
      </c>
      <c r="CS155" s="1380">
        <f t="shared" si="428"/>
        <v>1</v>
      </c>
      <c r="CT155" s="1383">
        <f t="shared" si="429"/>
        <v>1</v>
      </c>
      <c r="CU155" s="553">
        <f t="shared" si="430"/>
        <v>1</v>
      </c>
      <c r="CV155" s="554">
        <f t="shared" si="431"/>
        <v>1</v>
      </c>
      <c r="CW155" s="555">
        <f t="shared" si="432"/>
        <v>1</v>
      </c>
      <c r="CX155" s="555">
        <f t="shared" si="433"/>
        <v>1</v>
      </c>
      <c r="CY155" s="555">
        <f t="shared" si="434"/>
        <v>1</v>
      </c>
      <c r="CZ155" s="555">
        <f t="shared" si="435"/>
        <v>1</v>
      </c>
      <c r="DA155" s="555">
        <f t="shared" si="436"/>
        <v>1</v>
      </c>
      <c r="DB155" s="556">
        <f t="shared" si="437"/>
        <v>1</v>
      </c>
      <c r="DC155" s="556">
        <f t="shared" si="438"/>
        <v>1</v>
      </c>
      <c r="DD155" s="556">
        <f t="shared" si="439"/>
        <v>1</v>
      </c>
      <c r="DE155" s="555">
        <f t="shared" si="440"/>
        <v>1</v>
      </c>
      <c r="DF155" s="555">
        <f t="shared" si="441"/>
        <v>1</v>
      </c>
      <c r="DG155" s="555">
        <f t="shared" si="442"/>
        <v>1</v>
      </c>
      <c r="DH155" s="555">
        <f t="shared" si="443"/>
        <v>1</v>
      </c>
      <c r="DI155" s="555">
        <f t="shared" si="444"/>
        <v>1</v>
      </c>
      <c r="DJ155" s="554">
        <f t="shared" si="445"/>
        <v>1</v>
      </c>
      <c r="DK155" s="553">
        <f t="shared" si="446"/>
        <v>1</v>
      </c>
      <c r="DL155" s="658">
        <f t="shared" si="447"/>
        <v>17</v>
      </c>
      <c r="DM155" s="106">
        <f t="shared" si="448"/>
        <v>17</v>
      </c>
      <c r="DN155" s="106">
        <f t="shared" si="449"/>
        <v>17</v>
      </c>
      <c r="DO155" s="106">
        <f t="shared" si="450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3" t="s">
        <v>188</v>
      </c>
      <c r="B156" s="615"/>
      <c r="C156" s="615"/>
      <c r="D156" s="615"/>
      <c r="E156" s="615"/>
      <c r="F156" s="615"/>
      <c r="G156" s="615"/>
      <c r="H156" s="615"/>
      <c r="I156" s="615"/>
      <c r="J156" s="615"/>
      <c r="K156" s="615"/>
      <c r="L156" s="615"/>
      <c r="M156" s="615"/>
      <c r="N156" s="615"/>
      <c r="O156" s="615"/>
      <c r="P156" s="615"/>
      <c r="Q156" s="615"/>
      <c r="R156" s="615"/>
      <c r="S156" s="616"/>
      <c r="T156" s="615"/>
      <c r="U156" s="615"/>
      <c r="V156" s="615"/>
      <c r="W156" s="615"/>
      <c r="X156" s="615"/>
      <c r="Y156" s="615"/>
      <c r="Z156" s="615"/>
      <c r="AA156" s="615"/>
      <c r="AB156" s="615"/>
      <c r="AC156" s="615"/>
      <c r="AD156" s="615"/>
      <c r="AE156" s="615"/>
      <c r="AF156" s="615"/>
      <c r="AG156" s="656"/>
      <c r="AH156" s="615"/>
      <c r="AI156" s="615"/>
      <c r="AJ156" s="615"/>
      <c r="AK156" s="616"/>
      <c r="AL156" s="615"/>
      <c r="AM156" s="615"/>
      <c r="AN156" s="615"/>
      <c r="AO156" s="615"/>
      <c r="AP156" s="615"/>
      <c r="AQ156" s="615"/>
      <c r="AR156" s="615"/>
      <c r="AS156" s="615"/>
      <c r="AT156" s="615"/>
      <c r="AU156" s="615"/>
      <c r="AV156" s="615"/>
      <c r="AW156" s="615"/>
      <c r="AX156" s="615"/>
      <c r="AY156" s="656"/>
      <c r="AZ156" s="656"/>
      <c r="BA156" s="615"/>
      <c r="BB156" s="615"/>
      <c r="BC156" s="616"/>
      <c r="BD156" s="615"/>
      <c r="BE156" s="615"/>
      <c r="BF156" s="615"/>
      <c r="BG156" s="615"/>
      <c r="BH156" s="615"/>
      <c r="BI156" s="615"/>
      <c r="BJ156" s="615"/>
      <c r="BK156" s="615"/>
      <c r="BL156" s="615"/>
      <c r="BM156" s="615"/>
      <c r="BN156" s="615"/>
      <c r="BO156" s="615"/>
      <c r="BP156" s="615"/>
      <c r="BQ156" s="615"/>
      <c r="BR156" s="615"/>
      <c r="BS156" s="615"/>
      <c r="BT156" s="615"/>
      <c r="BU156" s="616"/>
      <c r="BV156" s="615"/>
      <c r="BW156" s="615"/>
      <c r="BX156" s="615"/>
      <c r="BY156" s="615"/>
      <c r="BZ156" s="602" t="str">
        <f t="shared" si="285"/>
        <v/>
      </c>
      <c r="CA156" s="602" t="str">
        <f t="shared" si="286"/>
        <v/>
      </c>
      <c r="CB156" s="602" t="str">
        <f t="shared" si="287"/>
        <v/>
      </c>
      <c r="CC156" s="602" t="str">
        <f t="shared" si="288"/>
        <v/>
      </c>
      <c r="CD156" s="1379" t="str">
        <f t="shared" si="413"/>
        <v/>
      </c>
      <c r="CE156" s="1380" t="str">
        <f t="shared" si="414"/>
        <v/>
      </c>
      <c r="CF156" s="1381" t="str">
        <f t="shared" si="415"/>
        <v/>
      </c>
      <c r="CG156" s="1381" t="str">
        <f t="shared" si="416"/>
        <v/>
      </c>
      <c r="CH156" s="1381" t="str">
        <f t="shared" si="417"/>
        <v/>
      </c>
      <c r="CI156" s="1381" t="str">
        <f t="shared" si="418"/>
        <v/>
      </c>
      <c r="CJ156" s="1381" t="str">
        <f t="shared" si="419"/>
        <v/>
      </c>
      <c r="CK156" s="1382" t="str">
        <f t="shared" si="420"/>
        <v/>
      </c>
      <c r="CL156" s="1382" t="str">
        <f t="shared" si="421"/>
        <v/>
      </c>
      <c r="CM156" s="1382" t="str">
        <f t="shared" si="422"/>
        <v/>
      </c>
      <c r="CN156" s="1381" t="str">
        <f t="shared" si="423"/>
        <v/>
      </c>
      <c r="CO156" s="1381" t="str">
        <f t="shared" si="424"/>
        <v/>
      </c>
      <c r="CP156" s="1381" t="str">
        <f t="shared" si="425"/>
        <v/>
      </c>
      <c r="CQ156" s="1381" t="str">
        <f t="shared" si="426"/>
        <v/>
      </c>
      <c r="CR156" s="1381" t="str">
        <f t="shared" si="427"/>
        <v/>
      </c>
      <c r="CS156" s="1380" t="str">
        <f t="shared" si="428"/>
        <v/>
      </c>
      <c r="CT156" s="1383" t="str">
        <f t="shared" si="429"/>
        <v/>
      </c>
      <c r="CU156" s="553" t="str">
        <f t="shared" si="430"/>
        <v/>
      </c>
      <c r="CV156" s="554" t="str">
        <f t="shared" si="431"/>
        <v/>
      </c>
      <c r="CW156" s="555" t="str">
        <f t="shared" si="432"/>
        <v/>
      </c>
      <c r="CX156" s="555" t="str">
        <f t="shared" si="433"/>
        <v/>
      </c>
      <c r="CY156" s="555" t="str">
        <f t="shared" si="434"/>
        <v/>
      </c>
      <c r="CZ156" s="555" t="str">
        <f t="shared" si="435"/>
        <v/>
      </c>
      <c r="DA156" s="555" t="str">
        <f t="shared" si="436"/>
        <v/>
      </c>
      <c r="DB156" s="556" t="str">
        <f t="shared" si="437"/>
        <v/>
      </c>
      <c r="DC156" s="556" t="str">
        <f t="shared" si="438"/>
        <v/>
      </c>
      <c r="DD156" s="556" t="str">
        <f t="shared" si="439"/>
        <v/>
      </c>
      <c r="DE156" s="555" t="str">
        <f t="shared" si="440"/>
        <v/>
      </c>
      <c r="DF156" s="555" t="str">
        <f t="shared" si="441"/>
        <v/>
      </c>
      <c r="DG156" s="555" t="str">
        <f t="shared" si="442"/>
        <v/>
      </c>
      <c r="DH156" s="555" t="str">
        <f t="shared" si="443"/>
        <v/>
      </c>
      <c r="DI156" s="555" t="str">
        <f t="shared" si="444"/>
        <v/>
      </c>
      <c r="DJ156" s="554" t="str">
        <f t="shared" si="445"/>
        <v/>
      </c>
      <c r="DK156" s="553" t="str">
        <f t="shared" si="446"/>
        <v/>
      </c>
      <c r="DL156" s="658">
        <f t="shared" si="447"/>
        <v>0</v>
      </c>
      <c r="DM156" s="106">
        <f t="shared" si="448"/>
        <v>0</v>
      </c>
      <c r="DN156" s="106">
        <f t="shared" si="449"/>
        <v>0</v>
      </c>
      <c r="DO156" s="106">
        <f t="shared" si="450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3" t="s">
        <v>216</v>
      </c>
      <c r="B157" s="615"/>
      <c r="C157" s="615"/>
      <c r="D157" s="615"/>
      <c r="E157" s="615"/>
      <c r="F157" s="615"/>
      <c r="G157" s="615"/>
      <c r="H157" s="615"/>
      <c r="I157" s="615"/>
      <c r="J157" s="615"/>
      <c r="K157" s="615"/>
      <c r="L157" s="615"/>
      <c r="M157" s="615"/>
      <c r="N157" s="615"/>
      <c r="O157" s="615"/>
      <c r="P157" s="615"/>
      <c r="Q157" s="615"/>
      <c r="R157" s="615"/>
      <c r="S157" s="624"/>
      <c r="T157" s="615"/>
      <c r="U157" s="615"/>
      <c r="V157" s="615"/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624"/>
      <c r="AL157" s="615"/>
      <c r="AM157" s="615"/>
      <c r="AN157" s="615"/>
      <c r="AO157" s="615"/>
      <c r="AP157" s="615"/>
      <c r="AQ157" s="615"/>
      <c r="AR157" s="615"/>
      <c r="AS157" s="615"/>
      <c r="AT157" s="615"/>
      <c r="AU157" s="615"/>
      <c r="AV157" s="615"/>
      <c r="AW157" s="615"/>
      <c r="AX157" s="615"/>
      <c r="AY157" s="615"/>
      <c r="AZ157" s="615"/>
      <c r="BA157" s="615"/>
      <c r="BB157" s="615"/>
      <c r="BC157" s="624"/>
      <c r="BD157" s="615"/>
      <c r="BE157" s="615"/>
      <c r="BF157" s="615"/>
      <c r="BG157" s="615"/>
      <c r="BH157" s="615"/>
      <c r="BI157" s="615"/>
      <c r="BJ157" s="615"/>
      <c r="BK157" s="615"/>
      <c r="BL157" s="615"/>
      <c r="BM157" s="615"/>
      <c r="BN157" s="615"/>
      <c r="BO157" s="615"/>
      <c r="BP157" s="615"/>
      <c r="BQ157" s="615"/>
      <c r="BR157" s="615"/>
      <c r="BS157" s="615"/>
      <c r="BT157" s="615"/>
      <c r="BU157" s="624"/>
      <c r="BV157" s="615"/>
      <c r="BW157" s="615"/>
      <c r="BX157" s="615"/>
      <c r="BY157" s="615"/>
      <c r="BZ157" s="602" t="str">
        <f t="shared" si="285"/>
        <v/>
      </c>
      <c r="CA157" s="602" t="str">
        <f t="shared" si="286"/>
        <v/>
      </c>
      <c r="CB157" s="602" t="str">
        <f t="shared" si="287"/>
        <v/>
      </c>
      <c r="CC157" s="602" t="str">
        <f t="shared" si="288"/>
        <v/>
      </c>
      <c r="CD157" s="1379" t="str">
        <f t="shared" si="413"/>
        <v/>
      </c>
      <c r="CE157" s="1380" t="str">
        <f t="shared" si="414"/>
        <v/>
      </c>
      <c r="CF157" s="1381" t="str">
        <f t="shared" si="415"/>
        <v/>
      </c>
      <c r="CG157" s="1381" t="str">
        <f t="shared" si="416"/>
        <v/>
      </c>
      <c r="CH157" s="1381" t="str">
        <f t="shared" si="417"/>
        <v/>
      </c>
      <c r="CI157" s="1381" t="str">
        <f t="shared" si="418"/>
        <v/>
      </c>
      <c r="CJ157" s="1381" t="str">
        <f t="shared" si="419"/>
        <v/>
      </c>
      <c r="CK157" s="1382" t="str">
        <f t="shared" si="420"/>
        <v/>
      </c>
      <c r="CL157" s="1382" t="str">
        <f t="shared" si="421"/>
        <v/>
      </c>
      <c r="CM157" s="1382" t="str">
        <f t="shared" si="422"/>
        <v/>
      </c>
      <c r="CN157" s="1381" t="str">
        <f t="shared" si="423"/>
        <v/>
      </c>
      <c r="CO157" s="1381" t="str">
        <f t="shared" si="424"/>
        <v/>
      </c>
      <c r="CP157" s="1381" t="str">
        <f t="shared" si="425"/>
        <v/>
      </c>
      <c r="CQ157" s="1381" t="str">
        <f t="shared" si="426"/>
        <v/>
      </c>
      <c r="CR157" s="1381" t="str">
        <f t="shared" si="427"/>
        <v/>
      </c>
      <c r="CS157" s="1380" t="str">
        <f t="shared" si="428"/>
        <v/>
      </c>
      <c r="CT157" s="1383" t="str">
        <f t="shared" si="429"/>
        <v/>
      </c>
      <c r="CU157" s="553" t="str">
        <f t="shared" si="430"/>
        <v/>
      </c>
      <c r="CV157" s="554" t="str">
        <f t="shared" si="431"/>
        <v/>
      </c>
      <c r="CW157" s="555" t="str">
        <f t="shared" si="432"/>
        <v/>
      </c>
      <c r="CX157" s="555" t="str">
        <f t="shared" si="433"/>
        <v/>
      </c>
      <c r="CY157" s="555" t="str">
        <f t="shared" si="434"/>
        <v/>
      </c>
      <c r="CZ157" s="555" t="str">
        <f t="shared" si="435"/>
        <v/>
      </c>
      <c r="DA157" s="555" t="str">
        <f t="shared" si="436"/>
        <v/>
      </c>
      <c r="DB157" s="556" t="str">
        <f t="shared" si="437"/>
        <v/>
      </c>
      <c r="DC157" s="556" t="str">
        <f t="shared" si="438"/>
        <v/>
      </c>
      <c r="DD157" s="556" t="str">
        <f t="shared" si="439"/>
        <v/>
      </c>
      <c r="DE157" s="555" t="str">
        <f t="shared" si="440"/>
        <v/>
      </c>
      <c r="DF157" s="555" t="str">
        <f t="shared" si="441"/>
        <v/>
      </c>
      <c r="DG157" s="555" t="str">
        <f t="shared" si="442"/>
        <v/>
      </c>
      <c r="DH157" s="555" t="str">
        <f t="shared" si="443"/>
        <v/>
      </c>
      <c r="DI157" s="555" t="str">
        <f t="shared" si="444"/>
        <v/>
      </c>
      <c r="DJ157" s="554" t="str">
        <f t="shared" si="445"/>
        <v/>
      </c>
      <c r="DK157" s="553" t="str">
        <f t="shared" si="446"/>
        <v/>
      </c>
      <c r="DL157" s="658">
        <f t="shared" si="447"/>
        <v>0</v>
      </c>
      <c r="DM157" s="106">
        <f t="shared" si="448"/>
        <v>0</v>
      </c>
      <c r="DN157" s="106">
        <f t="shared" si="449"/>
        <v>0</v>
      </c>
      <c r="DO157" s="106">
        <f t="shared" si="450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2" t="s">
        <v>215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6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6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6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6"/>
      <c r="BV158" s="227">
        <v>45</v>
      </c>
      <c r="BW158" s="227">
        <v>45</v>
      </c>
      <c r="BX158" s="227">
        <v>45</v>
      </c>
      <c r="BY158" s="227">
        <v>45</v>
      </c>
      <c r="BZ158" s="602">
        <f t="shared" ref="BZ158:BZ221" si="460">IF(DL158&lt;3,"",(SUM(B158:R158)-MIN(B158:R158)-MAX(B158:R158))/(DL158-2))</f>
        <v>45</v>
      </c>
      <c r="CA158" s="602">
        <f t="shared" ref="CA158:CA221" si="461">IF(DM158&lt;3,"",(SUM(T158:AJ158)-MIN(T158:AJ158)-MAX(T158:AJ158))/(DM158-2))</f>
        <v>45</v>
      </c>
      <c r="CB158" s="602">
        <f t="shared" ref="CB158:CB221" si="462">IF(DN158&lt;3,"",(SUM(AL158:BB158)-MIN(AL158:BB158)-MAX(AL158:BB158))/(DN158-2))</f>
        <v>45</v>
      </c>
      <c r="CC158" s="602">
        <f t="shared" ref="CC158:CC221" si="463">IF(DO158&lt;3,"",(SUM(BD158:BT158)-MIN(BD158:BT158)-MAX(BD158:BT158))/(DO158-2))</f>
        <v>45</v>
      </c>
      <c r="CD158" s="1379">
        <f t="shared" si="413"/>
        <v>45</v>
      </c>
      <c r="CE158" s="1380">
        <f t="shared" si="414"/>
        <v>45</v>
      </c>
      <c r="CF158" s="1381">
        <f t="shared" si="415"/>
        <v>45</v>
      </c>
      <c r="CG158" s="1381">
        <f t="shared" si="416"/>
        <v>45</v>
      </c>
      <c r="CH158" s="1381">
        <f t="shared" si="417"/>
        <v>45</v>
      </c>
      <c r="CI158" s="1381">
        <f t="shared" si="418"/>
        <v>45</v>
      </c>
      <c r="CJ158" s="1381">
        <f t="shared" si="419"/>
        <v>45</v>
      </c>
      <c r="CK158" s="1382">
        <f t="shared" si="420"/>
        <v>45</v>
      </c>
      <c r="CL158" s="1382">
        <f t="shared" si="421"/>
        <v>45</v>
      </c>
      <c r="CM158" s="1382">
        <f t="shared" si="422"/>
        <v>45</v>
      </c>
      <c r="CN158" s="1381">
        <f t="shared" si="423"/>
        <v>45</v>
      </c>
      <c r="CO158" s="1381">
        <f t="shared" si="424"/>
        <v>45</v>
      </c>
      <c r="CP158" s="1381">
        <f t="shared" si="425"/>
        <v>45</v>
      </c>
      <c r="CQ158" s="1381">
        <f t="shared" si="426"/>
        <v>45</v>
      </c>
      <c r="CR158" s="1381">
        <f t="shared" si="427"/>
        <v>45</v>
      </c>
      <c r="CS158" s="1380">
        <f t="shared" si="428"/>
        <v>45</v>
      </c>
      <c r="CT158" s="1383">
        <f t="shared" si="429"/>
        <v>45</v>
      </c>
      <c r="CU158" s="553">
        <f t="shared" si="430"/>
        <v>45</v>
      </c>
      <c r="CV158" s="554">
        <f t="shared" si="431"/>
        <v>45</v>
      </c>
      <c r="CW158" s="555">
        <f t="shared" si="432"/>
        <v>45</v>
      </c>
      <c r="CX158" s="555">
        <f t="shared" si="433"/>
        <v>45</v>
      </c>
      <c r="CY158" s="555">
        <f t="shared" si="434"/>
        <v>45</v>
      </c>
      <c r="CZ158" s="555">
        <f t="shared" si="435"/>
        <v>45</v>
      </c>
      <c r="DA158" s="555">
        <f t="shared" si="436"/>
        <v>45</v>
      </c>
      <c r="DB158" s="556">
        <f t="shared" si="437"/>
        <v>45</v>
      </c>
      <c r="DC158" s="556">
        <f t="shared" si="438"/>
        <v>45</v>
      </c>
      <c r="DD158" s="556">
        <f t="shared" si="439"/>
        <v>45</v>
      </c>
      <c r="DE158" s="555">
        <f t="shared" si="440"/>
        <v>45</v>
      </c>
      <c r="DF158" s="555">
        <f t="shared" si="441"/>
        <v>45</v>
      </c>
      <c r="DG158" s="555">
        <f t="shared" si="442"/>
        <v>45</v>
      </c>
      <c r="DH158" s="555">
        <f t="shared" si="443"/>
        <v>45</v>
      </c>
      <c r="DI158" s="555">
        <f t="shared" si="444"/>
        <v>45</v>
      </c>
      <c r="DJ158" s="554">
        <f t="shared" si="445"/>
        <v>45</v>
      </c>
      <c r="DK158" s="553">
        <f t="shared" si="446"/>
        <v>45</v>
      </c>
      <c r="DL158" s="658">
        <f t="shared" si="447"/>
        <v>17</v>
      </c>
      <c r="DM158" s="106">
        <f t="shared" si="448"/>
        <v>17</v>
      </c>
      <c r="DN158" s="106">
        <f t="shared" si="449"/>
        <v>17</v>
      </c>
      <c r="DO158" s="106">
        <f t="shared" si="450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5" t="s">
        <v>174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7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7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7"/>
      <c r="BV159" s="277"/>
      <c r="BW159" s="277"/>
      <c r="BX159" s="277"/>
      <c r="BY159" s="277"/>
      <c r="BZ159" s="602" t="str">
        <f t="shared" si="460"/>
        <v/>
      </c>
      <c r="CA159" s="602" t="str">
        <f t="shared" si="461"/>
        <v/>
      </c>
      <c r="CB159" s="602" t="str">
        <f t="shared" si="462"/>
        <v/>
      </c>
      <c r="CC159" s="602" t="str">
        <f t="shared" si="463"/>
        <v/>
      </c>
      <c r="CD159" s="1379" t="str">
        <f t="shared" si="413"/>
        <v/>
      </c>
      <c r="CE159" s="1380" t="str">
        <f t="shared" si="414"/>
        <v/>
      </c>
      <c r="CF159" s="1381" t="str">
        <f t="shared" si="415"/>
        <v/>
      </c>
      <c r="CG159" s="1381" t="str">
        <f t="shared" si="416"/>
        <v/>
      </c>
      <c r="CH159" s="1381" t="str">
        <f t="shared" si="417"/>
        <v/>
      </c>
      <c r="CI159" s="1381" t="str">
        <f t="shared" si="418"/>
        <v/>
      </c>
      <c r="CJ159" s="1381" t="str">
        <f t="shared" si="419"/>
        <v/>
      </c>
      <c r="CK159" s="1382" t="str">
        <f t="shared" si="420"/>
        <v/>
      </c>
      <c r="CL159" s="1382" t="str">
        <f t="shared" si="421"/>
        <v/>
      </c>
      <c r="CM159" s="1382" t="str">
        <f t="shared" si="422"/>
        <v/>
      </c>
      <c r="CN159" s="1381" t="str">
        <f t="shared" si="423"/>
        <v/>
      </c>
      <c r="CO159" s="1381" t="str">
        <f t="shared" si="424"/>
        <v/>
      </c>
      <c r="CP159" s="1381" t="str">
        <f t="shared" si="425"/>
        <v/>
      </c>
      <c r="CQ159" s="1381" t="str">
        <f t="shared" si="426"/>
        <v/>
      </c>
      <c r="CR159" s="1381" t="str">
        <f t="shared" si="427"/>
        <v/>
      </c>
      <c r="CS159" s="1380" t="str">
        <f t="shared" si="428"/>
        <v/>
      </c>
      <c r="CT159" s="1383" t="str">
        <f t="shared" si="429"/>
        <v/>
      </c>
      <c r="CU159" s="553" t="str">
        <f t="shared" si="430"/>
        <v/>
      </c>
      <c r="CV159" s="554" t="str">
        <f t="shared" si="431"/>
        <v/>
      </c>
      <c r="CW159" s="555" t="str">
        <f t="shared" si="432"/>
        <v/>
      </c>
      <c r="CX159" s="555" t="str">
        <f t="shared" si="433"/>
        <v/>
      </c>
      <c r="CY159" s="555" t="str">
        <f t="shared" si="434"/>
        <v/>
      </c>
      <c r="CZ159" s="555" t="str">
        <f t="shared" si="435"/>
        <v/>
      </c>
      <c r="DA159" s="555" t="str">
        <f t="shared" si="436"/>
        <v/>
      </c>
      <c r="DB159" s="556" t="str">
        <f t="shared" si="437"/>
        <v/>
      </c>
      <c r="DC159" s="556" t="str">
        <f t="shared" si="438"/>
        <v/>
      </c>
      <c r="DD159" s="556" t="str">
        <f t="shared" si="439"/>
        <v/>
      </c>
      <c r="DE159" s="555" t="str">
        <f t="shared" si="440"/>
        <v/>
      </c>
      <c r="DF159" s="555" t="str">
        <f t="shared" si="441"/>
        <v/>
      </c>
      <c r="DG159" s="555" t="str">
        <f t="shared" si="442"/>
        <v/>
      </c>
      <c r="DH159" s="555" t="str">
        <f t="shared" si="443"/>
        <v/>
      </c>
      <c r="DI159" s="555" t="str">
        <f t="shared" si="444"/>
        <v/>
      </c>
      <c r="DJ159" s="554" t="str">
        <f t="shared" si="445"/>
        <v/>
      </c>
      <c r="DK159" s="553" t="str">
        <f t="shared" si="446"/>
        <v/>
      </c>
      <c r="DL159" s="658">
        <f t="shared" si="447"/>
        <v>0</v>
      </c>
      <c r="DM159" s="106">
        <f t="shared" si="448"/>
        <v>0</v>
      </c>
      <c r="DN159" s="106">
        <f t="shared" si="449"/>
        <v>0</v>
      </c>
      <c r="DO159" s="106">
        <f t="shared" si="450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5" t="s">
        <v>178</v>
      </c>
      <c r="B160" s="611" t="str">
        <f t="shared" ref="B160:R160" si="464">IF(B159="","",IF(B157="",B148*B158*B159,B157*B158*B159))</f>
        <v/>
      </c>
      <c r="C160" s="611" t="str">
        <f t="shared" si="464"/>
        <v/>
      </c>
      <c r="D160" s="611" t="str">
        <f t="shared" si="464"/>
        <v/>
      </c>
      <c r="E160" s="611" t="str">
        <f t="shared" si="464"/>
        <v/>
      </c>
      <c r="F160" s="611" t="str">
        <f t="shared" si="464"/>
        <v/>
      </c>
      <c r="G160" s="611" t="str">
        <f t="shared" si="464"/>
        <v/>
      </c>
      <c r="H160" s="611" t="str">
        <f t="shared" si="464"/>
        <v/>
      </c>
      <c r="I160" s="611" t="str">
        <f t="shared" si="464"/>
        <v/>
      </c>
      <c r="J160" s="611" t="str">
        <f t="shared" si="464"/>
        <v/>
      </c>
      <c r="K160" s="611" t="str">
        <f t="shared" si="464"/>
        <v/>
      </c>
      <c r="L160" s="611" t="str">
        <f t="shared" si="464"/>
        <v/>
      </c>
      <c r="M160" s="611" t="str">
        <f t="shared" si="464"/>
        <v/>
      </c>
      <c r="N160" s="611" t="str">
        <f t="shared" si="464"/>
        <v/>
      </c>
      <c r="O160" s="611" t="str">
        <f t="shared" si="464"/>
        <v/>
      </c>
      <c r="P160" s="611" t="str">
        <f t="shared" si="464"/>
        <v/>
      </c>
      <c r="Q160" s="611" t="str">
        <f t="shared" si="464"/>
        <v/>
      </c>
      <c r="R160" s="611" t="str">
        <f t="shared" si="464"/>
        <v/>
      </c>
      <c r="S160" s="649"/>
      <c r="T160" s="611" t="str">
        <f t="shared" ref="T160:AJ160" si="465">IF(T159="","",IF(T157="",T148*T158*T159,T157*T158*T159))</f>
        <v/>
      </c>
      <c r="U160" s="611" t="str">
        <f t="shared" si="465"/>
        <v/>
      </c>
      <c r="V160" s="611" t="str">
        <f t="shared" si="465"/>
        <v/>
      </c>
      <c r="W160" s="611" t="str">
        <f t="shared" si="465"/>
        <v/>
      </c>
      <c r="X160" s="611" t="str">
        <f t="shared" si="465"/>
        <v/>
      </c>
      <c r="Y160" s="611" t="str">
        <f t="shared" si="465"/>
        <v/>
      </c>
      <c r="Z160" s="611" t="str">
        <f t="shared" si="465"/>
        <v/>
      </c>
      <c r="AA160" s="611" t="str">
        <f t="shared" si="465"/>
        <v/>
      </c>
      <c r="AB160" s="611" t="str">
        <f t="shared" si="465"/>
        <v/>
      </c>
      <c r="AC160" s="611" t="str">
        <f t="shared" si="465"/>
        <v/>
      </c>
      <c r="AD160" s="611" t="str">
        <f t="shared" si="465"/>
        <v/>
      </c>
      <c r="AE160" s="611" t="str">
        <f t="shared" si="465"/>
        <v/>
      </c>
      <c r="AF160" s="611" t="str">
        <f t="shared" si="465"/>
        <v/>
      </c>
      <c r="AG160" s="611" t="str">
        <f t="shared" si="465"/>
        <v/>
      </c>
      <c r="AH160" s="611" t="str">
        <f t="shared" si="465"/>
        <v/>
      </c>
      <c r="AI160" s="611" t="str">
        <f t="shared" si="465"/>
        <v/>
      </c>
      <c r="AJ160" s="611" t="str">
        <f t="shared" si="465"/>
        <v/>
      </c>
      <c r="AK160" s="649"/>
      <c r="AL160" s="611" t="str">
        <f t="shared" ref="AL160:BB160" si="466">IF(AL159="","",IF(AL157="",AL148*AL158*AL159,AL157*AL158*AL159))</f>
        <v/>
      </c>
      <c r="AM160" s="611" t="str">
        <f t="shared" si="466"/>
        <v/>
      </c>
      <c r="AN160" s="611" t="str">
        <f t="shared" si="466"/>
        <v/>
      </c>
      <c r="AO160" s="611" t="str">
        <f t="shared" si="466"/>
        <v/>
      </c>
      <c r="AP160" s="611" t="str">
        <f t="shared" si="466"/>
        <v/>
      </c>
      <c r="AQ160" s="611" t="str">
        <f t="shared" si="466"/>
        <v/>
      </c>
      <c r="AR160" s="611" t="str">
        <f t="shared" si="466"/>
        <v/>
      </c>
      <c r="AS160" s="611" t="str">
        <f t="shared" si="466"/>
        <v/>
      </c>
      <c r="AT160" s="611" t="str">
        <f t="shared" si="466"/>
        <v/>
      </c>
      <c r="AU160" s="611" t="str">
        <f t="shared" si="466"/>
        <v/>
      </c>
      <c r="AV160" s="611" t="str">
        <f t="shared" si="466"/>
        <v/>
      </c>
      <c r="AW160" s="611" t="str">
        <f t="shared" si="466"/>
        <v/>
      </c>
      <c r="AX160" s="611" t="str">
        <f t="shared" si="466"/>
        <v/>
      </c>
      <c r="AY160" s="611" t="str">
        <f t="shared" si="466"/>
        <v/>
      </c>
      <c r="AZ160" s="611" t="str">
        <f t="shared" si="466"/>
        <v/>
      </c>
      <c r="BA160" s="611" t="str">
        <f t="shared" si="466"/>
        <v/>
      </c>
      <c r="BB160" s="611" t="str">
        <f t="shared" si="466"/>
        <v/>
      </c>
      <c r="BC160" s="649"/>
      <c r="BD160" s="611" t="str">
        <f>IF(BD159="","",IF(BD157="",BD148*BD158*BD159,BD157*BD158*BD159))</f>
        <v/>
      </c>
      <c r="BE160" s="611" t="str">
        <f>IF(BE159="","",IF(BE157="",BE148*BE158*BE159,BE157*BE158*BE159))</f>
        <v/>
      </c>
      <c r="BF160" s="611" t="str">
        <f t="shared" ref="BF160:BT160" si="467">IF(BF159="","",IF(BF157="",BF148*BF158*BF159,BF157*BF158*BF159))</f>
        <v/>
      </c>
      <c r="BG160" s="611" t="str">
        <f t="shared" si="467"/>
        <v/>
      </c>
      <c r="BH160" s="611" t="str">
        <f t="shared" si="467"/>
        <v/>
      </c>
      <c r="BI160" s="611" t="str">
        <f t="shared" si="467"/>
        <v/>
      </c>
      <c r="BJ160" s="611" t="str">
        <f t="shared" si="467"/>
        <v/>
      </c>
      <c r="BK160" s="611" t="str">
        <f t="shared" si="467"/>
        <v/>
      </c>
      <c r="BL160" s="611" t="str">
        <f t="shared" si="467"/>
        <v/>
      </c>
      <c r="BM160" s="611" t="str">
        <f t="shared" si="467"/>
        <v/>
      </c>
      <c r="BN160" s="611" t="str">
        <f t="shared" si="467"/>
        <v/>
      </c>
      <c r="BO160" s="611" t="str">
        <f t="shared" si="467"/>
        <v/>
      </c>
      <c r="BP160" s="611" t="str">
        <f t="shared" si="467"/>
        <v/>
      </c>
      <c r="BQ160" s="611" t="str">
        <f t="shared" si="467"/>
        <v/>
      </c>
      <c r="BR160" s="611" t="str">
        <f t="shared" si="467"/>
        <v/>
      </c>
      <c r="BS160" s="611" t="str">
        <f t="shared" si="467"/>
        <v/>
      </c>
      <c r="BT160" s="611" t="str">
        <f t="shared" si="467"/>
        <v/>
      </c>
      <c r="BU160" s="649"/>
      <c r="BV160" s="611" t="str">
        <f>IF(BV159="","",IF(BV157="",BV148*BV158*BV159,BV157*BV158*BV159))</f>
        <v/>
      </c>
      <c r="BW160" s="611" t="str">
        <f>IF(BW159="","",IF(BW157="",BW148*BW158*BW159,BW157*BW158*BW159))</f>
        <v/>
      </c>
      <c r="BX160" s="611" t="str">
        <f>IF(BX159="","",IF(BX157="",BX148*BX158*BX159,BX157*BX158*BX159))</f>
        <v/>
      </c>
      <c r="BY160" s="611" t="str">
        <f>IF(BY159="","",IF(BY157="",BY148*BY158*BY159,BY157*BY158*BY159))</f>
        <v/>
      </c>
      <c r="BZ160" s="602" t="str">
        <f t="shared" si="460"/>
        <v/>
      </c>
      <c r="CA160" s="602" t="str">
        <f t="shared" si="461"/>
        <v/>
      </c>
      <c r="CB160" s="602" t="str">
        <f t="shared" si="462"/>
        <v/>
      </c>
      <c r="CC160" s="602" t="str">
        <f t="shared" si="463"/>
        <v/>
      </c>
      <c r="CD160" s="1379" t="str">
        <f t="shared" si="413"/>
        <v/>
      </c>
      <c r="CE160" s="1380" t="str">
        <f t="shared" si="414"/>
        <v/>
      </c>
      <c r="CF160" s="1381" t="str">
        <f t="shared" si="415"/>
        <v/>
      </c>
      <c r="CG160" s="1381" t="str">
        <f t="shared" si="416"/>
        <v/>
      </c>
      <c r="CH160" s="1381" t="str">
        <f t="shared" si="417"/>
        <v/>
      </c>
      <c r="CI160" s="1381" t="str">
        <f t="shared" si="418"/>
        <v/>
      </c>
      <c r="CJ160" s="1381" t="str">
        <f t="shared" si="419"/>
        <v/>
      </c>
      <c r="CK160" s="1382" t="str">
        <f t="shared" si="420"/>
        <v/>
      </c>
      <c r="CL160" s="1382" t="str">
        <f t="shared" si="421"/>
        <v/>
      </c>
      <c r="CM160" s="1382" t="str">
        <f t="shared" si="422"/>
        <v/>
      </c>
      <c r="CN160" s="1381" t="str">
        <f t="shared" si="423"/>
        <v/>
      </c>
      <c r="CO160" s="1381" t="str">
        <f t="shared" si="424"/>
        <v/>
      </c>
      <c r="CP160" s="1381" t="str">
        <f t="shared" si="425"/>
        <v/>
      </c>
      <c r="CQ160" s="1381" t="str">
        <f t="shared" si="426"/>
        <v/>
      </c>
      <c r="CR160" s="1381" t="str">
        <f t="shared" si="427"/>
        <v/>
      </c>
      <c r="CS160" s="1380" t="str">
        <f t="shared" si="428"/>
        <v/>
      </c>
      <c r="CT160" s="1383" t="str">
        <f t="shared" si="429"/>
        <v/>
      </c>
      <c r="CU160" s="553" t="str">
        <f t="shared" si="430"/>
        <v/>
      </c>
      <c r="CV160" s="554" t="str">
        <f t="shared" si="431"/>
        <v/>
      </c>
      <c r="CW160" s="555" t="str">
        <f t="shared" si="432"/>
        <v/>
      </c>
      <c r="CX160" s="555" t="str">
        <f t="shared" si="433"/>
        <v/>
      </c>
      <c r="CY160" s="555" t="str">
        <f t="shared" si="434"/>
        <v/>
      </c>
      <c r="CZ160" s="555" t="str">
        <f t="shared" si="435"/>
        <v/>
      </c>
      <c r="DA160" s="555" t="str">
        <f t="shared" si="436"/>
        <v/>
      </c>
      <c r="DB160" s="556" t="str">
        <f t="shared" si="437"/>
        <v/>
      </c>
      <c r="DC160" s="556" t="str">
        <f t="shared" si="438"/>
        <v/>
      </c>
      <c r="DD160" s="556" t="str">
        <f t="shared" si="439"/>
        <v/>
      </c>
      <c r="DE160" s="555" t="str">
        <f t="shared" si="440"/>
        <v/>
      </c>
      <c r="DF160" s="555" t="str">
        <f t="shared" si="441"/>
        <v/>
      </c>
      <c r="DG160" s="555" t="str">
        <f t="shared" si="442"/>
        <v/>
      </c>
      <c r="DH160" s="555" t="str">
        <f t="shared" si="443"/>
        <v/>
      </c>
      <c r="DI160" s="555" t="str">
        <f t="shared" si="444"/>
        <v/>
      </c>
      <c r="DJ160" s="554" t="str">
        <f t="shared" si="445"/>
        <v/>
      </c>
      <c r="DK160" s="553" t="str">
        <f t="shared" si="446"/>
        <v/>
      </c>
      <c r="DL160" s="658">
        <f t="shared" si="447"/>
        <v>0</v>
      </c>
      <c r="DM160" s="106">
        <f t="shared" si="448"/>
        <v>0</v>
      </c>
      <c r="DN160" s="106">
        <f t="shared" si="449"/>
        <v>0</v>
      </c>
      <c r="DO160" s="106">
        <f t="shared" si="450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5" t="s">
        <v>180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3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3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3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3"/>
      <c r="BV161" s="277"/>
      <c r="BW161" s="277"/>
      <c r="BX161" s="277"/>
      <c r="BY161" s="277"/>
      <c r="BZ161" s="602" t="str">
        <f t="shared" si="460"/>
        <v/>
      </c>
      <c r="CA161" s="602" t="str">
        <f t="shared" si="461"/>
        <v/>
      </c>
      <c r="CB161" s="602" t="str">
        <f t="shared" si="462"/>
        <v/>
      </c>
      <c r="CC161" s="602" t="str">
        <f t="shared" si="463"/>
        <v/>
      </c>
      <c r="CD161" s="1379" t="str">
        <f t="shared" si="413"/>
        <v/>
      </c>
      <c r="CE161" s="1380" t="str">
        <f t="shared" si="414"/>
        <v/>
      </c>
      <c r="CF161" s="1381" t="str">
        <f t="shared" si="415"/>
        <v/>
      </c>
      <c r="CG161" s="1381" t="str">
        <f t="shared" si="416"/>
        <v/>
      </c>
      <c r="CH161" s="1381" t="str">
        <f t="shared" si="417"/>
        <v/>
      </c>
      <c r="CI161" s="1381" t="str">
        <f t="shared" si="418"/>
        <v/>
      </c>
      <c r="CJ161" s="1381" t="str">
        <f t="shared" si="419"/>
        <v/>
      </c>
      <c r="CK161" s="1382" t="str">
        <f t="shared" si="420"/>
        <v/>
      </c>
      <c r="CL161" s="1382" t="str">
        <f t="shared" si="421"/>
        <v/>
      </c>
      <c r="CM161" s="1382" t="str">
        <f t="shared" si="422"/>
        <v/>
      </c>
      <c r="CN161" s="1381" t="str">
        <f t="shared" si="423"/>
        <v/>
      </c>
      <c r="CO161" s="1381" t="str">
        <f t="shared" si="424"/>
        <v/>
      </c>
      <c r="CP161" s="1381" t="str">
        <f t="shared" si="425"/>
        <v/>
      </c>
      <c r="CQ161" s="1381" t="str">
        <f t="shared" si="426"/>
        <v/>
      </c>
      <c r="CR161" s="1381" t="str">
        <f t="shared" si="427"/>
        <v/>
      </c>
      <c r="CS161" s="1380" t="str">
        <f t="shared" si="428"/>
        <v/>
      </c>
      <c r="CT161" s="1383" t="str">
        <f t="shared" si="429"/>
        <v/>
      </c>
      <c r="CU161" s="553" t="str">
        <f t="shared" si="430"/>
        <v/>
      </c>
      <c r="CV161" s="554" t="str">
        <f t="shared" si="431"/>
        <v/>
      </c>
      <c r="CW161" s="555" t="str">
        <f t="shared" si="432"/>
        <v/>
      </c>
      <c r="CX161" s="555" t="str">
        <f t="shared" si="433"/>
        <v/>
      </c>
      <c r="CY161" s="555" t="str">
        <f t="shared" si="434"/>
        <v/>
      </c>
      <c r="CZ161" s="555" t="str">
        <f t="shared" si="435"/>
        <v/>
      </c>
      <c r="DA161" s="555" t="str">
        <f t="shared" si="436"/>
        <v/>
      </c>
      <c r="DB161" s="556" t="str">
        <f t="shared" si="437"/>
        <v/>
      </c>
      <c r="DC161" s="556" t="str">
        <f t="shared" si="438"/>
        <v/>
      </c>
      <c r="DD161" s="556" t="str">
        <f t="shared" si="439"/>
        <v/>
      </c>
      <c r="DE161" s="555" t="str">
        <f t="shared" si="440"/>
        <v/>
      </c>
      <c r="DF161" s="555" t="str">
        <f t="shared" si="441"/>
        <v/>
      </c>
      <c r="DG161" s="555" t="str">
        <f t="shared" si="442"/>
        <v/>
      </c>
      <c r="DH161" s="555" t="str">
        <f t="shared" si="443"/>
        <v/>
      </c>
      <c r="DI161" s="555" t="str">
        <f t="shared" si="444"/>
        <v/>
      </c>
      <c r="DJ161" s="554" t="str">
        <f t="shared" si="445"/>
        <v/>
      </c>
      <c r="DK161" s="553" t="str">
        <f t="shared" si="446"/>
        <v/>
      </c>
      <c r="DL161" s="658">
        <f t="shared" si="447"/>
        <v>0</v>
      </c>
      <c r="DM161" s="106">
        <f t="shared" si="448"/>
        <v>0</v>
      </c>
      <c r="DN161" s="106">
        <f t="shared" si="449"/>
        <v>0</v>
      </c>
      <c r="DO161" s="106">
        <f t="shared" si="450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5" t="s">
        <v>182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3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3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3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3"/>
      <c r="BV162" s="277"/>
      <c r="BW162" s="277"/>
      <c r="BX162" s="277"/>
      <c r="BY162" s="277"/>
      <c r="BZ162" s="602" t="str">
        <f t="shared" si="460"/>
        <v/>
      </c>
      <c r="CA162" s="602" t="str">
        <f t="shared" si="461"/>
        <v/>
      </c>
      <c r="CB162" s="602" t="str">
        <f t="shared" si="462"/>
        <v/>
      </c>
      <c r="CC162" s="602" t="str">
        <f t="shared" si="463"/>
        <v/>
      </c>
      <c r="CD162" s="1379" t="str">
        <f t="shared" si="413"/>
        <v/>
      </c>
      <c r="CE162" s="1380" t="str">
        <f t="shared" si="414"/>
        <v/>
      </c>
      <c r="CF162" s="1381" t="str">
        <f t="shared" si="415"/>
        <v/>
      </c>
      <c r="CG162" s="1381" t="str">
        <f t="shared" si="416"/>
        <v/>
      </c>
      <c r="CH162" s="1381" t="str">
        <f t="shared" si="417"/>
        <v/>
      </c>
      <c r="CI162" s="1381" t="str">
        <f t="shared" si="418"/>
        <v/>
      </c>
      <c r="CJ162" s="1381" t="str">
        <f t="shared" si="419"/>
        <v/>
      </c>
      <c r="CK162" s="1382" t="str">
        <f t="shared" si="420"/>
        <v/>
      </c>
      <c r="CL162" s="1382" t="str">
        <f t="shared" si="421"/>
        <v/>
      </c>
      <c r="CM162" s="1382" t="str">
        <f t="shared" si="422"/>
        <v/>
      </c>
      <c r="CN162" s="1381" t="str">
        <f t="shared" si="423"/>
        <v/>
      </c>
      <c r="CO162" s="1381" t="str">
        <f t="shared" si="424"/>
        <v/>
      </c>
      <c r="CP162" s="1381" t="str">
        <f t="shared" si="425"/>
        <v/>
      </c>
      <c r="CQ162" s="1381" t="str">
        <f t="shared" si="426"/>
        <v/>
      </c>
      <c r="CR162" s="1381" t="str">
        <f t="shared" si="427"/>
        <v/>
      </c>
      <c r="CS162" s="1380" t="str">
        <f t="shared" si="428"/>
        <v/>
      </c>
      <c r="CT162" s="1383" t="str">
        <f t="shared" si="429"/>
        <v/>
      </c>
      <c r="CU162" s="553" t="str">
        <f t="shared" si="430"/>
        <v/>
      </c>
      <c r="CV162" s="554" t="str">
        <f t="shared" si="431"/>
        <v/>
      </c>
      <c r="CW162" s="555" t="str">
        <f t="shared" si="432"/>
        <v/>
      </c>
      <c r="CX162" s="555" t="str">
        <f t="shared" si="433"/>
        <v/>
      </c>
      <c r="CY162" s="555" t="str">
        <f t="shared" si="434"/>
        <v/>
      </c>
      <c r="CZ162" s="555" t="str">
        <f t="shared" si="435"/>
        <v/>
      </c>
      <c r="DA162" s="555" t="str">
        <f t="shared" si="436"/>
        <v/>
      </c>
      <c r="DB162" s="556" t="str">
        <f t="shared" si="437"/>
        <v/>
      </c>
      <c r="DC162" s="556" t="str">
        <f t="shared" si="438"/>
        <v/>
      </c>
      <c r="DD162" s="556" t="str">
        <f t="shared" si="439"/>
        <v/>
      </c>
      <c r="DE162" s="555" t="str">
        <f t="shared" si="440"/>
        <v/>
      </c>
      <c r="DF162" s="555" t="str">
        <f t="shared" si="441"/>
        <v/>
      </c>
      <c r="DG162" s="555" t="str">
        <f t="shared" si="442"/>
        <v/>
      </c>
      <c r="DH162" s="555" t="str">
        <f t="shared" si="443"/>
        <v/>
      </c>
      <c r="DI162" s="555" t="str">
        <f t="shared" si="444"/>
        <v/>
      </c>
      <c r="DJ162" s="554" t="str">
        <f t="shared" si="445"/>
        <v/>
      </c>
      <c r="DK162" s="553" t="str">
        <f t="shared" si="446"/>
        <v/>
      </c>
      <c r="DL162" s="658">
        <f t="shared" si="447"/>
        <v>0</v>
      </c>
      <c r="DM162" s="106">
        <f t="shared" si="448"/>
        <v>0</v>
      </c>
      <c r="DN162" s="106">
        <f t="shared" si="449"/>
        <v>0</v>
      </c>
      <c r="DO162" s="106">
        <f t="shared" si="450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60" t="s">
        <v>184</v>
      </c>
      <c r="B163" s="611" t="str">
        <f t="shared" ref="B163:R163" si="468">IF(B161="","",B161*B162)</f>
        <v/>
      </c>
      <c r="C163" s="611" t="str">
        <f t="shared" si="468"/>
        <v/>
      </c>
      <c r="D163" s="611" t="str">
        <f t="shared" si="468"/>
        <v/>
      </c>
      <c r="E163" s="611" t="str">
        <f t="shared" si="468"/>
        <v/>
      </c>
      <c r="F163" s="611" t="str">
        <f t="shared" si="468"/>
        <v/>
      </c>
      <c r="G163" s="611" t="str">
        <f t="shared" si="468"/>
        <v/>
      </c>
      <c r="H163" s="611" t="str">
        <f t="shared" si="468"/>
        <v/>
      </c>
      <c r="I163" s="611" t="str">
        <f t="shared" si="468"/>
        <v/>
      </c>
      <c r="J163" s="611" t="str">
        <f t="shared" si="468"/>
        <v/>
      </c>
      <c r="K163" s="611" t="str">
        <f t="shared" si="468"/>
        <v/>
      </c>
      <c r="L163" s="611" t="str">
        <f t="shared" si="468"/>
        <v/>
      </c>
      <c r="M163" s="611" t="str">
        <f t="shared" si="468"/>
        <v/>
      </c>
      <c r="N163" s="611" t="str">
        <f t="shared" si="468"/>
        <v/>
      </c>
      <c r="O163" s="611" t="str">
        <f t="shared" si="468"/>
        <v/>
      </c>
      <c r="P163" s="611" t="str">
        <f t="shared" si="468"/>
        <v/>
      </c>
      <c r="Q163" s="611" t="str">
        <f t="shared" si="468"/>
        <v/>
      </c>
      <c r="R163" s="611" t="str">
        <f t="shared" si="468"/>
        <v/>
      </c>
      <c r="S163" s="649"/>
      <c r="T163" s="611" t="str">
        <f t="shared" ref="T163:AJ163" si="469">IF(T161="","",T161*T162)</f>
        <v/>
      </c>
      <c r="U163" s="611" t="str">
        <f t="shared" si="469"/>
        <v/>
      </c>
      <c r="V163" s="611" t="str">
        <f t="shared" si="469"/>
        <v/>
      </c>
      <c r="W163" s="611" t="str">
        <f t="shared" si="469"/>
        <v/>
      </c>
      <c r="X163" s="611" t="str">
        <f t="shared" si="469"/>
        <v/>
      </c>
      <c r="Y163" s="611" t="str">
        <f t="shared" si="469"/>
        <v/>
      </c>
      <c r="Z163" s="611" t="str">
        <f t="shared" si="469"/>
        <v/>
      </c>
      <c r="AA163" s="611" t="str">
        <f t="shared" si="469"/>
        <v/>
      </c>
      <c r="AB163" s="611" t="str">
        <f t="shared" si="469"/>
        <v/>
      </c>
      <c r="AC163" s="611" t="str">
        <f t="shared" si="469"/>
        <v/>
      </c>
      <c r="AD163" s="611" t="str">
        <f t="shared" si="469"/>
        <v/>
      </c>
      <c r="AE163" s="611" t="str">
        <f t="shared" si="469"/>
        <v/>
      </c>
      <c r="AF163" s="611" t="str">
        <f t="shared" si="469"/>
        <v/>
      </c>
      <c r="AG163" s="611" t="str">
        <f t="shared" si="469"/>
        <v/>
      </c>
      <c r="AH163" s="611" t="str">
        <f t="shared" si="469"/>
        <v/>
      </c>
      <c r="AI163" s="611" t="str">
        <f t="shared" si="469"/>
        <v/>
      </c>
      <c r="AJ163" s="611" t="str">
        <f t="shared" si="469"/>
        <v/>
      </c>
      <c r="AK163" s="649"/>
      <c r="AL163" s="611" t="str">
        <f t="shared" ref="AL163:BB163" si="470">IF(AL161="","",AL161*AL162)</f>
        <v/>
      </c>
      <c r="AM163" s="611" t="str">
        <f t="shared" si="470"/>
        <v/>
      </c>
      <c r="AN163" s="611" t="str">
        <f t="shared" si="470"/>
        <v/>
      </c>
      <c r="AO163" s="611" t="str">
        <f t="shared" si="470"/>
        <v/>
      </c>
      <c r="AP163" s="611" t="str">
        <f t="shared" si="470"/>
        <v/>
      </c>
      <c r="AQ163" s="611" t="str">
        <f t="shared" si="470"/>
        <v/>
      </c>
      <c r="AR163" s="611" t="str">
        <f t="shared" si="470"/>
        <v/>
      </c>
      <c r="AS163" s="611" t="str">
        <f t="shared" si="470"/>
        <v/>
      </c>
      <c r="AT163" s="611" t="str">
        <f t="shared" si="470"/>
        <v/>
      </c>
      <c r="AU163" s="611" t="str">
        <f t="shared" si="470"/>
        <v/>
      </c>
      <c r="AV163" s="611" t="str">
        <f t="shared" si="470"/>
        <v/>
      </c>
      <c r="AW163" s="611" t="str">
        <f t="shared" si="470"/>
        <v/>
      </c>
      <c r="AX163" s="611" t="str">
        <f t="shared" si="470"/>
        <v/>
      </c>
      <c r="AY163" s="611" t="str">
        <f t="shared" si="470"/>
        <v/>
      </c>
      <c r="AZ163" s="611" t="str">
        <f t="shared" si="470"/>
        <v/>
      </c>
      <c r="BA163" s="611" t="str">
        <f t="shared" si="470"/>
        <v/>
      </c>
      <c r="BB163" s="611" t="str">
        <f t="shared" si="470"/>
        <v/>
      </c>
      <c r="BC163" s="649"/>
      <c r="BD163" s="611" t="str">
        <f>IF(BD161="","",BD161*BD162)</f>
        <v/>
      </c>
      <c r="BE163" s="611" t="str">
        <f>IF(BE161="","",BE161*BE162)</f>
        <v/>
      </c>
      <c r="BF163" s="611" t="str">
        <f t="shared" ref="BF163:BT163" si="471">IF(BF161="","",BF161*BF162)</f>
        <v/>
      </c>
      <c r="BG163" s="611" t="str">
        <f t="shared" si="471"/>
        <v/>
      </c>
      <c r="BH163" s="611" t="str">
        <f t="shared" si="471"/>
        <v/>
      </c>
      <c r="BI163" s="611" t="str">
        <f t="shared" si="471"/>
        <v/>
      </c>
      <c r="BJ163" s="611" t="str">
        <f t="shared" si="471"/>
        <v/>
      </c>
      <c r="BK163" s="611" t="str">
        <f t="shared" si="471"/>
        <v/>
      </c>
      <c r="BL163" s="611" t="str">
        <f t="shared" si="471"/>
        <v/>
      </c>
      <c r="BM163" s="611" t="str">
        <f t="shared" si="471"/>
        <v/>
      </c>
      <c r="BN163" s="611" t="str">
        <f t="shared" si="471"/>
        <v/>
      </c>
      <c r="BO163" s="611" t="str">
        <f t="shared" si="471"/>
        <v/>
      </c>
      <c r="BP163" s="611" t="str">
        <f t="shared" si="471"/>
        <v/>
      </c>
      <c r="BQ163" s="611" t="str">
        <f t="shared" si="471"/>
        <v/>
      </c>
      <c r="BR163" s="611" t="str">
        <f t="shared" si="471"/>
        <v/>
      </c>
      <c r="BS163" s="611" t="str">
        <f t="shared" si="471"/>
        <v/>
      </c>
      <c r="BT163" s="611" t="str">
        <f t="shared" si="471"/>
        <v/>
      </c>
      <c r="BU163" s="649"/>
      <c r="BV163" s="611" t="str">
        <f>IF(BV161="","",BV161*BV162)</f>
        <v/>
      </c>
      <c r="BW163" s="611" t="str">
        <f>IF(BW161="","",BW161*BW162)</f>
        <v/>
      </c>
      <c r="BX163" s="611" t="str">
        <f>IF(BX161="","",BX161*BX162)</f>
        <v/>
      </c>
      <c r="BY163" s="611" t="str">
        <f>IF(BY161="","",BY161*BY162)</f>
        <v/>
      </c>
      <c r="BZ163" s="602" t="str">
        <f t="shared" si="460"/>
        <v/>
      </c>
      <c r="CA163" s="602" t="str">
        <f t="shared" si="461"/>
        <v/>
      </c>
      <c r="CB163" s="602" t="str">
        <f t="shared" si="462"/>
        <v/>
      </c>
      <c r="CC163" s="602" t="str">
        <f t="shared" si="463"/>
        <v/>
      </c>
      <c r="CD163" s="1379" t="str">
        <f t="shared" si="413"/>
        <v/>
      </c>
      <c r="CE163" s="1380" t="str">
        <f t="shared" si="414"/>
        <v/>
      </c>
      <c r="CF163" s="1381" t="str">
        <f t="shared" si="415"/>
        <v/>
      </c>
      <c r="CG163" s="1381" t="str">
        <f t="shared" si="416"/>
        <v/>
      </c>
      <c r="CH163" s="1381" t="str">
        <f t="shared" si="417"/>
        <v/>
      </c>
      <c r="CI163" s="1381" t="str">
        <f t="shared" si="418"/>
        <v/>
      </c>
      <c r="CJ163" s="1381" t="str">
        <f t="shared" si="419"/>
        <v/>
      </c>
      <c r="CK163" s="1382" t="str">
        <f t="shared" si="420"/>
        <v/>
      </c>
      <c r="CL163" s="1382" t="str">
        <f t="shared" si="421"/>
        <v/>
      </c>
      <c r="CM163" s="1382" t="str">
        <f t="shared" si="422"/>
        <v/>
      </c>
      <c r="CN163" s="1381" t="str">
        <f t="shared" si="423"/>
        <v/>
      </c>
      <c r="CO163" s="1381" t="str">
        <f t="shared" si="424"/>
        <v/>
      </c>
      <c r="CP163" s="1381" t="str">
        <f t="shared" si="425"/>
        <v/>
      </c>
      <c r="CQ163" s="1381" t="str">
        <f t="shared" si="426"/>
        <v/>
      </c>
      <c r="CR163" s="1381" t="str">
        <f t="shared" si="427"/>
        <v/>
      </c>
      <c r="CS163" s="1380" t="str">
        <f t="shared" si="428"/>
        <v/>
      </c>
      <c r="CT163" s="1383" t="str">
        <f t="shared" si="429"/>
        <v/>
      </c>
      <c r="CU163" s="553" t="str">
        <f t="shared" si="430"/>
        <v/>
      </c>
      <c r="CV163" s="554" t="str">
        <f t="shared" si="431"/>
        <v/>
      </c>
      <c r="CW163" s="555" t="str">
        <f t="shared" si="432"/>
        <v/>
      </c>
      <c r="CX163" s="555" t="str">
        <f t="shared" si="433"/>
        <v/>
      </c>
      <c r="CY163" s="555" t="str">
        <f t="shared" si="434"/>
        <v/>
      </c>
      <c r="CZ163" s="555" t="str">
        <f t="shared" si="435"/>
        <v/>
      </c>
      <c r="DA163" s="555" t="str">
        <f t="shared" si="436"/>
        <v/>
      </c>
      <c r="DB163" s="556" t="str">
        <f t="shared" si="437"/>
        <v/>
      </c>
      <c r="DC163" s="556" t="str">
        <f t="shared" si="438"/>
        <v/>
      </c>
      <c r="DD163" s="556" t="str">
        <f t="shared" si="439"/>
        <v/>
      </c>
      <c r="DE163" s="555" t="str">
        <f t="shared" si="440"/>
        <v/>
      </c>
      <c r="DF163" s="555" t="str">
        <f t="shared" si="441"/>
        <v/>
      </c>
      <c r="DG163" s="555" t="str">
        <f t="shared" si="442"/>
        <v/>
      </c>
      <c r="DH163" s="555" t="str">
        <f t="shared" si="443"/>
        <v/>
      </c>
      <c r="DI163" s="555" t="str">
        <f t="shared" si="444"/>
        <v/>
      </c>
      <c r="DJ163" s="554" t="str">
        <f t="shared" si="445"/>
        <v/>
      </c>
      <c r="DK163" s="553" t="str">
        <f t="shared" si="446"/>
        <v/>
      </c>
      <c r="DL163" s="658">
        <f t="shared" si="447"/>
        <v>0</v>
      </c>
      <c r="DM163" s="106">
        <f t="shared" si="448"/>
        <v>0</v>
      </c>
      <c r="DN163" s="106">
        <f t="shared" si="449"/>
        <v>0</v>
      </c>
      <c r="DO163" s="106">
        <f t="shared" si="450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3" t="s">
        <v>186</v>
      </c>
      <c r="B164" s="615">
        <v>1</v>
      </c>
      <c r="C164" s="615">
        <v>1</v>
      </c>
      <c r="D164" s="615">
        <v>1</v>
      </c>
      <c r="E164" s="615">
        <v>1</v>
      </c>
      <c r="F164" s="615">
        <v>1</v>
      </c>
      <c r="G164" s="615">
        <v>1</v>
      </c>
      <c r="H164" s="615">
        <v>1</v>
      </c>
      <c r="I164" s="615">
        <v>1</v>
      </c>
      <c r="J164" s="615">
        <v>1</v>
      </c>
      <c r="K164" s="615">
        <v>1</v>
      </c>
      <c r="L164" s="615">
        <v>1</v>
      </c>
      <c r="M164" s="615">
        <v>1</v>
      </c>
      <c r="N164" s="615">
        <v>1</v>
      </c>
      <c r="O164" s="615">
        <v>1</v>
      </c>
      <c r="P164" s="615">
        <v>1</v>
      </c>
      <c r="Q164" s="615">
        <v>1</v>
      </c>
      <c r="R164" s="615">
        <v>1</v>
      </c>
      <c r="S164" s="626"/>
      <c r="T164" s="615">
        <v>1</v>
      </c>
      <c r="U164" s="615">
        <v>1</v>
      </c>
      <c r="V164" s="615">
        <v>1</v>
      </c>
      <c r="W164" s="615">
        <v>1</v>
      </c>
      <c r="X164" s="615">
        <v>1</v>
      </c>
      <c r="Y164" s="615">
        <v>1</v>
      </c>
      <c r="Z164" s="615">
        <v>1</v>
      </c>
      <c r="AA164" s="615">
        <v>1</v>
      </c>
      <c r="AB164" s="615">
        <v>1</v>
      </c>
      <c r="AC164" s="615">
        <v>1</v>
      </c>
      <c r="AD164" s="615">
        <v>1</v>
      </c>
      <c r="AE164" s="615">
        <v>1</v>
      </c>
      <c r="AF164" s="615">
        <v>1</v>
      </c>
      <c r="AG164" s="615">
        <v>1</v>
      </c>
      <c r="AH164" s="615">
        <v>1</v>
      </c>
      <c r="AI164" s="615">
        <v>1</v>
      </c>
      <c r="AJ164" s="615">
        <v>1</v>
      </c>
      <c r="AK164" s="626"/>
      <c r="AL164" s="615">
        <v>1</v>
      </c>
      <c r="AM164" s="615">
        <v>1</v>
      </c>
      <c r="AN164" s="615">
        <v>1</v>
      </c>
      <c r="AO164" s="615">
        <v>1</v>
      </c>
      <c r="AP164" s="615">
        <v>1</v>
      </c>
      <c r="AQ164" s="615">
        <v>1</v>
      </c>
      <c r="AR164" s="615">
        <v>1</v>
      </c>
      <c r="AS164" s="615">
        <v>1</v>
      </c>
      <c r="AT164" s="615">
        <v>1</v>
      </c>
      <c r="AU164" s="615">
        <v>1</v>
      </c>
      <c r="AV164" s="615">
        <v>1</v>
      </c>
      <c r="AW164" s="615">
        <v>1</v>
      </c>
      <c r="AX164" s="615">
        <v>1</v>
      </c>
      <c r="AY164" s="615">
        <v>1</v>
      </c>
      <c r="AZ164" s="615">
        <v>1</v>
      </c>
      <c r="BA164" s="615">
        <v>1</v>
      </c>
      <c r="BB164" s="615">
        <v>1</v>
      </c>
      <c r="BC164" s="626"/>
      <c r="BD164" s="615">
        <v>1</v>
      </c>
      <c r="BE164" s="615">
        <v>1</v>
      </c>
      <c r="BF164" s="615">
        <v>1</v>
      </c>
      <c r="BG164" s="615">
        <v>1</v>
      </c>
      <c r="BH164" s="615">
        <v>2</v>
      </c>
      <c r="BI164" s="615">
        <v>3</v>
      </c>
      <c r="BJ164" s="615">
        <v>4</v>
      </c>
      <c r="BK164" s="615">
        <v>1</v>
      </c>
      <c r="BL164" s="615">
        <v>1</v>
      </c>
      <c r="BM164" s="615">
        <v>1</v>
      </c>
      <c r="BN164" s="615">
        <v>1</v>
      </c>
      <c r="BO164" s="615">
        <v>1</v>
      </c>
      <c r="BP164" s="615">
        <v>1</v>
      </c>
      <c r="BQ164" s="615">
        <v>1</v>
      </c>
      <c r="BR164" s="615">
        <v>1</v>
      </c>
      <c r="BS164" s="615">
        <v>1</v>
      </c>
      <c r="BT164" s="615">
        <v>1</v>
      </c>
      <c r="BU164" s="626"/>
      <c r="BV164" s="615">
        <v>1</v>
      </c>
      <c r="BW164" s="615">
        <v>1</v>
      </c>
      <c r="BX164" s="615">
        <v>1</v>
      </c>
      <c r="BY164" s="615">
        <v>1</v>
      </c>
      <c r="BZ164" s="602">
        <f t="shared" si="460"/>
        <v>1</v>
      </c>
      <c r="CA164" s="602">
        <f t="shared" si="461"/>
        <v>1</v>
      </c>
      <c r="CB164" s="602">
        <f t="shared" si="462"/>
        <v>1</v>
      </c>
      <c r="CC164" s="602">
        <f t="shared" si="463"/>
        <v>1.2</v>
      </c>
      <c r="CD164" s="1379">
        <f t="shared" si="413"/>
        <v>1</v>
      </c>
      <c r="CE164" s="1380">
        <f t="shared" si="414"/>
        <v>1</v>
      </c>
      <c r="CF164" s="1381">
        <f t="shared" si="415"/>
        <v>1</v>
      </c>
      <c r="CG164" s="1381">
        <f t="shared" si="416"/>
        <v>1</v>
      </c>
      <c r="CH164" s="1381">
        <f t="shared" si="417"/>
        <v>1</v>
      </c>
      <c r="CI164" s="1381">
        <f t="shared" si="418"/>
        <v>1</v>
      </c>
      <c r="CJ164" s="1381">
        <f t="shared" si="419"/>
        <v>1</v>
      </c>
      <c r="CK164" s="1382">
        <f t="shared" si="420"/>
        <v>1</v>
      </c>
      <c r="CL164" s="1382">
        <f t="shared" si="421"/>
        <v>1</v>
      </c>
      <c r="CM164" s="1382">
        <f t="shared" si="422"/>
        <v>1</v>
      </c>
      <c r="CN164" s="1381">
        <f t="shared" si="423"/>
        <v>1</v>
      </c>
      <c r="CO164" s="1381">
        <f t="shared" si="424"/>
        <v>1</v>
      </c>
      <c r="CP164" s="1381">
        <f t="shared" si="425"/>
        <v>1</v>
      </c>
      <c r="CQ164" s="1381">
        <f t="shared" si="426"/>
        <v>1</v>
      </c>
      <c r="CR164" s="1381">
        <f t="shared" si="427"/>
        <v>1</v>
      </c>
      <c r="CS164" s="1380">
        <f t="shared" si="428"/>
        <v>1</v>
      </c>
      <c r="CT164" s="1383">
        <f t="shared" si="429"/>
        <v>1</v>
      </c>
      <c r="CU164" s="553">
        <f t="shared" si="430"/>
        <v>1</v>
      </c>
      <c r="CV164" s="554">
        <f t="shared" si="431"/>
        <v>1</v>
      </c>
      <c r="CW164" s="555">
        <f t="shared" si="432"/>
        <v>1</v>
      </c>
      <c r="CX164" s="555">
        <f t="shared" si="433"/>
        <v>1</v>
      </c>
      <c r="CY164" s="555">
        <f t="shared" si="434"/>
        <v>1</v>
      </c>
      <c r="CZ164" s="555">
        <f t="shared" si="435"/>
        <v>1</v>
      </c>
      <c r="DA164" s="555">
        <f t="shared" si="436"/>
        <v>1</v>
      </c>
      <c r="DB164" s="556">
        <f t="shared" si="437"/>
        <v>1</v>
      </c>
      <c r="DC164" s="556">
        <f t="shared" si="438"/>
        <v>1</v>
      </c>
      <c r="DD164" s="556">
        <f t="shared" si="439"/>
        <v>1</v>
      </c>
      <c r="DE164" s="555">
        <f t="shared" si="440"/>
        <v>1</v>
      </c>
      <c r="DF164" s="555">
        <f t="shared" si="441"/>
        <v>1</v>
      </c>
      <c r="DG164" s="555">
        <f t="shared" si="442"/>
        <v>1</v>
      </c>
      <c r="DH164" s="555">
        <f t="shared" si="443"/>
        <v>1</v>
      </c>
      <c r="DI164" s="555">
        <f t="shared" si="444"/>
        <v>1</v>
      </c>
      <c r="DJ164" s="554">
        <f t="shared" si="445"/>
        <v>1</v>
      </c>
      <c r="DK164" s="553">
        <f t="shared" si="446"/>
        <v>1</v>
      </c>
      <c r="DL164" s="658">
        <f t="shared" si="447"/>
        <v>17</v>
      </c>
      <c r="DM164" s="106">
        <f t="shared" si="448"/>
        <v>17</v>
      </c>
      <c r="DN164" s="106">
        <f t="shared" si="449"/>
        <v>17</v>
      </c>
      <c r="DO164" s="106">
        <f t="shared" si="450"/>
        <v>17</v>
      </c>
      <c r="DP164" s="487"/>
      <c r="DQ164" s="623"/>
      <c r="DR164" s="623"/>
      <c r="DS164" s="623"/>
      <c r="DT164" s="623"/>
      <c r="DU164" s="623"/>
      <c r="DV164" s="623"/>
      <c r="DW164" s="623"/>
      <c r="DX164" s="623"/>
      <c r="DY164" s="488"/>
    </row>
    <row r="165" spans="1:129" s="206" customFormat="1" ht="15.75" hidden="1" customHeight="1">
      <c r="A165" s="653" t="s">
        <v>188</v>
      </c>
      <c r="B165" s="615"/>
      <c r="C165" s="615"/>
      <c r="D165" s="615"/>
      <c r="E165" s="615"/>
      <c r="F165" s="615"/>
      <c r="G165" s="615"/>
      <c r="H165" s="615"/>
      <c r="I165" s="615"/>
      <c r="J165" s="615"/>
      <c r="K165" s="615"/>
      <c r="L165" s="615"/>
      <c r="M165" s="615"/>
      <c r="N165" s="615"/>
      <c r="O165" s="615"/>
      <c r="P165" s="615"/>
      <c r="Q165" s="615"/>
      <c r="R165" s="615"/>
      <c r="S165" s="616"/>
      <c r="T165" s="615"/>
      <c r="U165" s="615"/>
      <c r="V165" s="615"/>
      <c r="W165" s="615"/>
      <c r="X165" s="615"/>
      <c r="Y165" s="615"/>
      <c r="Z165" s="615"/>
      <c r="AA165" s="615"/>
      <c r="AB165" s="615"/>
      <c r="AC165" s="615"/>
      <c r="AD165" s="615"/>
      <c r="AE165" s="615"/>
      <c r="AF165" s="615"/>
      <c r="AG165" s="615"/>
      <c r="AH165" s="615"/>
      <c r="AI165" s="615"/>
      <c r="AJ165" s="615"/>
      <c r="AK165" s="616"/>
      <c r="AL165" s="615"/>
      <c r="AM165" s="615"/>
      <c r="AN165" s="615"/>
      <c r="AO165" s="615"/>
      <c r="AP165" s="615"/>
      <c r="AQ165" s="615"/>
      <c r="AR165" s="615"/>
      <c r="AS165" s="615"/>
      <c r="AT165" s="615"/>
      <c r="AU165" s="615"/>
      <c r="AV165" s="615"/>
      <c r="AW165" s="615"/>
      <c r="AX165" s="615"/>
      <c r="AY165" s="615"/>
      <c r="AZ165" s="615"/>
      <c r="BA165" s="615"/>
      <c r="BB165" s="615"/>
      <c r="BC165" s="616"/>
      <c r="BD165" s="615"/>
      <c r="BE165" s="615"/>
      <c r="BF165" s="615"/>
      <c r="BG165" s="615"/>
      <c r="BH165" s="615"/>
      <c r="BI165" s="615"/>
      <c r="BJ165" s="615"/>
      <c r="BK165" s="615"/>
      <c r="BL165" s="615"/>
      <c r="BM165" s="615"/>
      <c r="BN165" s="615"/>
      <c r="BO165" s="615"/>
      <c r="BP165" s="615"/>
      <c r="BQ165" s="615"/>
      <c r="BR165" s="615"/>
      <c r="BS165" s="615"/>
      <c r="BT165" s="615"/>
      <c r="BU165" s="616"/>
      <c r="BV165" s="615"/>
      <c r="BW165" s="615"/>
      <c r="BX165" s="615"/>
      <c r="BY165" s="615"/>
      <c r="BZ165" s="602" t="str">
        <f t="shared" si="460"/>
        <v/>
      </c>
      <c r="CA165" s="602" t="str">
        <f t="shared" si="461"/>
        <v/>
      </c>
      <c r="CB165" s="602" t="str">
        <f t="shared" si="462"/>
        <v/>
      </c>
      <c r="CC165" s="602" t="str">
        <f t="shared" si="463"/>
        <v/>
      </c>
      <c r="CD165" s="1379" t="str">
        <f t="shared" si="413"/>
        <v/>
      </c>
      <c r="CE165" s="1380" t="str">
        <f t="shared" si="414"/>
        <v/>
      </c>
      <c r="CF165" s="1381" t="str">
        <f t="shared" si="415"/>
        <v/>
      </c>
      <c r="CG165" s="1381" t="str">
        <f t="shared" si="416"/>
        <v/>
      </c>
      <c r="CH165" s="1381" t="str">
        <f t="shared" si="417"/>
        <v/>
      </c>
      <c r="CI165" s="1381" t="str">
        <f t="shared" si="418"/>
        <v/>
      </c>
      <c r="CJ165" s="1381" t="str">
        <f t="shared" si="419"/>
        <v/>
      </c>
      <c r="CK165" s="1382" t="str">
        <f t="shared" si="420"/>
        <v/>
      </c>
      <c r="CL165" s="1382" t="str">
        <f t="shared" si="421"/>
        <v/>
      </c>
      <c r="CM165" s="1382" t="str">
        <f t="shared" si="422"/>
        <v/>
      </c>
      <c r="CN165" s="1381" t="str">
        <f t="shared" si="423"/>
        <v/>
      </c>
      <c r="CO165" s="1381" t="str">
        <f t="shared" si="424"/>
        <v/>
      </c>
      <c r="CP165" s="1381" t="str">
        <f t="shared" si="425"/>
        <v/>
      </c>
      <c r="CQ165" s="1381" t="str">
        <f t="shared" si="426"/>
        <v/>
      </c>
      <c r="CR165" s="1381" t="str">
        <f t="shared" si="427"/>
        <v/>
      </c>
      <c r="CS165" s="1380" t="str">
        <f t="shared" si="428"/>
        <v/>
      </c>
      <c r="CT165" s="1383" t="str">
        <f t="shared" si="429"/>
        <v/>
      </c>
      <c r="CU165" s="553" t="str">
        <f t="shared" si="430"/>
        <v/>
      </c>
      <c r="CV165" s="554" t="str">
        <f t="shared" si="431"/>
        <v/>
      </c>
      <c r="CW165" s="555" t="str">
        <f t="shared" si="432"/>
        <v/>
      </c>
      <c r="CX165" s="555" t="str">
        <f t="shared" si="433"/>
        <v/>
      </c>
      <c r="CY165" s="555" t="str">
        <f t="shared" si="434"/>
        <v/>
      </c>
      <c r="CZ165" s="555" t="str">
        <f t="shared" si="435"/>
        <v/>
      </c>
      <c r="DA165" s="555" t="str">
        <f t="shared" si="436"/>
        <v/>
      </c>
      <c r="DB165" s="556" t="str">
        <f t="shared" si="437"/>
        <v/>
      </c>
      <c r="DC165" s="556" t="str">
        <f t="shared" si="438"/>
        <v/>
      </c>
      <c r="DD165" s="556" t="str">
        <f t="shared" si="439"/>
        <v/>
      </c>
      <c r="DE165" s="555" t="str">
        <f t="shared" si="440"/>
        <v/>
      </c>
      <c r="DF165" s="555" t="str">
        <f t="shared" si="441"/>
        <v/>
      </c>
      <c r="DG165" s="555" t="str">
        <f t="shared" si="442"/>
        <v/>
      </c>
      <c r="DH165" s="555" t="str">
        <f t="shared" si="443"/>
        <v/>
      </c>
      <c r="DI165" s="555" t="str">
        <f t="shared" si="444"/>
        <v/>
      </c>
      <c r="DJ165" s="554" t="str">
        <f t="shared" si="445"/>
        <v/>
      </c>
      <c r="DK165" s="553" t="str">
        <f t="shared" si="446"/>
        <v/>
      </c>
      <c r="DL165" s="658">
        <f t="shared" si="447"/>
        <v>0</v>
      </c>
      <c r="DM165" s="106">
        <f t="shared" si="448"/>
        <v>0</v>
      </c>
      <c r="DN165" s="106">
        <f t="shared" si="449"/>
        <v>0</v>
      </c>
      <c r="DO165" s="106">
        <f t="shared" si="450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3" t="s">
        <v>220</v>
      </c>
      <c r="B166" s="625" t="str">
        <f t="shared" ref="B166:R166" si="472">IF(SUM(B151,B160)&gt;0,SUM(B152,B161)/SUM(B151,B160),"")</f>
        <v/>
      </c>
      <c r="C166" s="625" t="str">
        <f t="shared" si="472"/>
        <v/>
      </c>
      <c r="D166" s="625" t="str">
        <f t="shared" si="472"/>
        <v/>
      </c>
      <c r="E166" s="625" t="str">
        <f t="shared" si="472"/>
        <v/>
      </c>
      <c r="F166" s="625" t="str">
        <f t="shared" si="472"/>
        <v/>
      </c>
      <c r="G166" s="625" t="str">
        <f t="shared" si="472"/>
        <v/>
      </c>
      <c r="H166" s="625" t="str">
        <f t="shared" si="472"/>
        <v/>
      </c>
      <c r="I166" s="625" t="str">
        <f t="shared" si="472"/>
        <v/>
      </c>
      <c r="J166" s="625" t="str">
        <f t="shared" si="472"/>
        <v/>
      </c>
      <c r="K166" s="625" t="str">
        <f t="shared" si="472"/>
        <v/>
      </c>
      <c r="L166" s="625" t="str">
        <f t="shared" si="472"/>
        <v/>
      </c>
      <c r="M166" s="625" t="str">
        <f t="shared" si="472"/>
        <v/>
      </c>
      <c r="N166" s="625" t="str">
        <f t="shared" si="472"/>
        <v/>
      </c>
      <c r="O166" s="625" t="str">
        <f t="shared" si="472"/>
        <v/>
      </c>
      <c r="P166" s="625" t="str">
        <f t="shared" si="472"/>
        <v/>
      </c>
      <c r="Q166" s="625" t="str">
        <f t="shared" si="472"/>
        <v/>
      </c>
      <c r="R166" s="625" t="str">
        <f t="shared" si="472"/>
        <v/>
      </c>
      <c r="S166" s="657"/>
      <c r="T166" s="625" t="str">
        <f t="shared" ref="T166:AJ166" si="473">IF(SUM(T151,T160)&gt;0,SUM(T152,T161)/SUM(T151,T160),"")</f>
        <v/>
      </c>
      <c r="U166" s="625" t="str">
        <f t="shared" si="473"/>
        <v/>
      </c>
      <c r="V166" s="625" t="str">
        <f t="shared" si="473"/>
        <v/>
      </c>
      <c r="W166" s="625" t="str">
        <f t="shared" si="473"/>
        <v/>
      </c>
      <c r="X166" s="625" t="str">
        <f t="shared" si="473"/>
        <v/>
      </c>
      <c r="Y166" s="625" t="str">
        <f t="shared" si="473"/>
        <v/>
      </c>
      <c r="Z166" s="625" t="str">
        <f t="shared" si="473"/>
        <v/>
      </c>
      <c r="AA166" s="625" t="str">
        <f t="shared" si="473"/>
        <v/>
      </c>
      <c r="AB166" s="625" t="str">
        <f t="shared" si="473"/>
        <v/>
      </c>
      <c r="AC166" s="625" t="str">
        <f t="shared" si="473"/>
        <v/>
      </c>
      <c r="AD166" s="625" t="str">
        <f t="shared" si="473"/>
        <v/>
      </c>
      <c r="AE166" s="625" t="str">
        <f t="shared" si="473"/>
        <v/>
      </c>
      <c r="AF166" s="625" t="str">
        <f t="shared" si="473"/>
        <v/>
      </c>
      <c r="AG166" s="625" t="str">
        <f t="shared" si="473"/>
        <v/>
      </c>
      <c r="AH166" s="625" t="str">
        <f t="shared" si="473"/>
        <v/>
      </c>
      <c r="AI166" s="625" t="str">
        <f t="shared" si="473"/>
        <v/>
      </c>
      <c r="AJ166" s="625" t="str">
        <f t="shared" si="473"/>
        <v/>
      </c>
      <c r="AK166" s="657"/>
      <c r="AL166" s="625" t="str">
        <f t="shared" ref="AL166:BB166" si="474">IF(SUM(AL151,AL160)&gt;0,SUM(AL152,AL161)/SUM(AL151,AL160),"")</f>
        <v/>
      </c>
      <c r="AM166" s="625" t="str">
        <f t="shared" si="474"/>
        <v/>
      </c>
      <c r="AN166" s="625" t="str">
        <f t="shared" si="474"/>
        <v/>
      </c>
      <c r="AO166" s="625" t="str">
        <f t="shared" si="474"/>
        <v/>
      </c>
      <c r="AP166" s="625" t="str">
        <f t="shared" si="474"/>
        <v/>
      </c>
      <c r="AQ166" s="625" t="str">
        <f t="shared" si="474"/>
        <v/>
      </c>
      <c r="AR166" s="625" t="str">
        <f t="shared" si="474"/>
        <v/>
      </c>
      <c r="AS166" s="625" t="str">
        <f t="shared" si="474"/>
        <v/>
      </c>
      <c r="AT166" s="625" t="str">
        <f t="shared" si="474"/>
        <v/>
      </c>
      <c r="AU166" s="625" t="str">
        <f t="shared" si="474"/>
        <v/>
      </c>
      <c r="AV166" s="625" t="str">
        <f t="shared" si="474"/>
        <v/>
      </c>
      <c r="AW166" s="625" t="str">
        <f t="shared" si="474"/>
        <v/>
      </c>
      <c r="AX166" s="625" t="str">
        <f t="shared" si="474"/>
        <v/>
      </c>
      <c r="AY166" s="625" t="str">
        <f t="shared" si="474"/>
        <v/>
      </c>
      <c r="AZ166" s="625" t="str">
        <f t="shared" si="474"/>
        <v/>
      </c>
      <c r="BA166" s="625" t="str">
        <f t="shared" si="474"/>
        <v/>
      </c>
      <c r="BB166" s="625" t="str">
        <f t="shared" si="474"/>
        <v/>
      </c>
      <c r="BC166" s="657"/>
      <c r="BD166" s="625" t="str">
        <f>IF(SUM(BD151,BD160)&gt;0,SUM(BD152,BD161)/SUM(BD151,BD160),"")</f>
        <v/>
      </c>
      <c r="BE166" s="625" t="str">
        <f>IF(SUM(BE151,BE160)&gt;0,SUM(BE152,BE161)/SUM(BE151,BE160),"")</f>
        <v/>
      </c>
      <c r="BF166" s="625" t="str">
        <f t="shared" ref="BF166:BT166" si="475">IF(SUM(BF151,BF160)&gt;0,SUM(BF152,BF161)/SUM(BF151,BF160),"")</f>
        <v/>
      </c>
      <c r="BG166" s="625" t="str">
        <f t="shared" si="475"/>
        <v/>
      </c>
      <c r="BH166" s="625" t="str">
        <f t="shared" si="475"/>
        <v/>
      </c>
      <c r="BI166" s="625" t="str">
        <f t="shared" si="475"/>
        <v/>
      </c>
      <c r="BJ166" s="625" t="str">
        <f t="shared" si="475"/>
        <v/>
      </c>
      <c r="BK166" s="625" t="str">
        <f t="shared" si="475"/>
        <v/>
      </c>
      <c r="BL166" s="625" t="str">
        <f t="shared" si="475"/>
        <v/>
      </c>
      <c r="BM166" s="625" t="str">
        <f t="shared" si="475"/>
        <v/>
      </c>
      <c r="BN166" s="625" t="str">
        <f t="shared" si="475"/>
        <v/>
      </c>
      <c r="BO166" s="625" t="str">
        <f t="shared" si="475"/>
        <v/>
      </c>
      <c r="BP166" s="625" t="str">
        <f t="shared" si="475"/>
        <v/>
      </c>
      <c r="BQ166" s="625" t="str">
        <f t="shared" si="475"/>
        <v/>
      </c>
      <c r="BR166" s="625" t="str">
        <f t="shared" si="475"/>
        <v/>
      </c>
      <c r="BS166" s="625" t="str">
        <f t="shared" si="475"/>
        <v/>
      </c>
      <c r="BT166" s="625" t="str">
        <f t="shared" si="475"/>
        <v/>
      </c>
      <c r="BU166" s="657"/>
      <c r="BV166" s="625" t="str">
        <f>IF(SUM(BV151,BV160)&gt;0,SUM(BV152,BV161)/SUM(BV151,BV160),"")</f>
        <v/>
      </c>
      <c r="BW166" s="625" t="str">
        <f>IF(SUM(BW151,BW160)&gt;0,SUM(BW152,BW161)/SUM(BW151,BW160),"")</f>
        <v/>
      </c>
      <c r="BX166" s="625" t="str">
        <f>IF(SUM(BX151,BX160)&gt;0,SUM(BX152,BX161)/SUM(BX151,BX160),"")</f>
        <v/>
      </c>
      <c r="BY166" s="625" t="str">
        <f>IF(SUM(BY151,BY160)&gt;0,SUM(BY152,BY161)/SUM(BY151,BY160),"")</f>
        <v/>
      </c>
      <c r="BZ166" s="602" t="str">
        <f t="shared" si="460"/>
        <v/>
      </c>
      <c r="CA166" s="627" t="str">
        <f t="shared" si="461"/>
        <v/>
      </c>
      <c r="CB166" s="627" t="str">
        <f t="shared" si="462"/>
        <v/>
      </c>
      <c r="CC166" s="627" t="str">
        <f t="shared" si="463"/>
        <v/>
      </c>
      <c r="CD166" s="1367" t="str">
        <f t="shared" si="413"/>
        <v/>
      </c>
      <c r="CE166" s="1368" t="str">
        <f t="shared" si="414"/>
        <v/>
      </c>
      <c r="CF166" s="1369" t="str">
        <f t="shared" si="415"/>
        <v/>
      </c>
      <c r="CG166" s="1369" t="str">
        <f t="shared" si="416"/>
        <v/>
      </c>
      <c r="CH166" s="1369" t="str">
        <f t="shared" si="417"/>
        <v/>
      </c>
      <c r="CI166" s="1369" t="str">
        <f t="shared" si="418"/>
        <v/>
      </c>
      <c r="CJ166" s="1369" t="str">
        <f t="shared" si="419"/>
        <v/>
      </c>
      <c r="CK166" s="1370" t="str">
        <f t="shared" si="420"/>
        <v/>
      </c>
      <c r="CL166" s="1370" t="str">
        <f t="shared" si="421"/>
        <v/>
      </c>
      <c r="CM166" s="1370" t="str">
        <f t="shared" si="422"/>
        <v/>
      </c>
      <c r="CN166" s="1369" t="str">
        <f t="shared" si="423"/>
        <v/>
      </c>
      <c r="CO166" s="1369" t="str">
        <f t="shared" si="424"/>
        <v/>
      </c>
      <c r="CP166" s="1369" t="str">
        <f t="shared" si="425"/>
        <v/>
      </c>
      <c r="CQ166" s="1369" t="str">
        <f t="shared" si="426"/>
        <v/>
      </c>
      <c r="CR166" s="1369" t="str">
        <f t="shared" si="427"/>
        <v/>
      </c>
      <c r="CS166" s="1368" t="str">
        <f t="shared" si="428"/>
        <v/>
      </c>
      <c r="CT166" s="1371" t="str">
        <f t="shared" si="429"/>
        <v/>
      </c>
      <c r="CU166" s="541" t="str">
        <f t="shared" si="430"/>
        <v/>
      </c>
      <c r="CV166" s="542" t="str">
        <f t="shared" si="431"/>
        <v/>
      </c>
      <c r="CW166" s="543" t="str">
        <f t="shared" si="432"/>
        <v/>
      </c>
      <c r="CX166" s="543" t="str">
        <f t="shared" si="433"/>
        <v/>
      </c>
      <c r="CY166" s="543" t="str">
        <f t="shared" si="434"/>
        <v/>
      </c>
      <c r="CZ166" s="543" t="str">
        <f t="shared" si="435"/>
        <v/>
      </c>
      <c r="DA166" s="543" t="str">
        <f t="shared" si="436"/>
        <v/>
      </c>
      <c r="DB166" s="544" t="str">
        <f t="shared" si="437"/>
        <v/>
      </c>
      <c r="DC166" s="544" t="str">
        <f t="shared" si="438"/>
        <v/>
      </c>
      <c r="DD166" s="544" t="str">
        <f t="shared" si="439"/>
        <v/>
      </c>
      <c r="DE166" s="543" t="str">
        <f t="shared" si="440"/>
        <v/>
      </c>
      <c r="DF166" s="543" t="str">
        <f t="shared" si="441"/>
        <v/>
      </c>
      <c r="DG166" s="543" t="str">
        <f t="shared" si="442"/>
        <v/>
      </c>
      <c r="DH166" s="543" t="str">
        <f t="shared" si="443"/>
        <v/>
      </c>
      <c r="DI166" s="543" t="str">
        <f t="shared" si="444"/>
        <v/>
      </c>
      <c r="DJ166" s="542" t="str">
        <f t="shared" si="445"/>
        <v/>
      </c>
      <c r="DK166" s="541" t="str">
        <f t="shared" si="446"/>
        <v/>
      </c>
      <c r="DL166" s="658">
        <f t="shared" si="447"/>
        <v>0</v>
      </c>
      <c r="DM166" s="106">
        <f t="shared" si="448"/>
        <v>0</v>
      </c>
      <c r="DN166" s="106">
        <f t="shared" si="449"/>
        <v>0</v>
      </c>
      <c r="DO166" s="106">
        <f t="shared" si="450"/>
        <v>0</v>
      </c>
      <c r="DP166" s="487"/>
      <c r="DQ166" s="623"/>
      <c r="DR166" s="623"/>
      <c r="DS166" s="623"/>
      <c r="DT166" s="623"/>
      <c r="DU166" s="623"/>
      <c r="DV166" s="623"/>
      <c r="DW166" s="623"/>
      <c r="DX166" s="623"/>
      <c r="DY166" s="488"/>
    </row>
    <row r="167" spans="1:129" s="490" customFormat="1" ht="15.75" hidden="1" customHeight="1">
      <c r="A167" s="653" t="s">
        <v>197</v>
      </c>
      <c r="B167" s="630" t="str">
        <f t="shared" ref="B167:K167" si="476">IF(SUM(B151,B160)=0,"",SUM(B151,-B152*B155,-B156*B155,B160,-B161*B164,-B165*B164)*0.049)</f>
        <v/>
      </c>
      <c r="C167" s="630" t="str">
        <f t="shared" si="476"/>
        <v/>
      </c>
      <c r="D167" s="630" t="str">
        <f t="shared" si="476"/>
        <v/>
      </c>
      <c r="E167" s="630" t="str">
        <f t="shared" si="476"/>
        <v/>
      </c>
      <c r="F167" s="630" t="str">
        <f t="shared" si="476"/>
        <v/>
      </c>
      <c r="G167" s="630" t="str">
        <f t="shared" si="476"/>
        <v/>
      </c>
      <c r="H167" s="630" t="str">
        <f t="shared" si="476"/>
        <v/>
      </c>
      <c r="I167" s="630" t="str">
        <f t="shared" si="476"/>
        <v/>
      </c>
      <c r="J167" s="630" t="str">
        <f t="shared" si="476"/>
        <v/>
      </c>
      <c r="K167" s="630" t="str">
        <f t="shared" si="476"/>
        <v/>
      </c>
      <c r="L167" s="630"/>
      <c r="M167" s="630"/>
      <c r="N167" s="630"/>
      <c r="O167" s="630" t="str">
        <f>IF(SUM(O151,O160)=0,"",SUM(O151,-O152*O155,-O156*O155,O160,-O161*O164,-O165*O164)*0.049)</f>
        <v/>
      </c>
      <c r="P167" s="630" t="str">
        <f>IF(SUM(P151,P160)=0,"",SUM(P151,-P152*P155,-P156*P155,P160,-P161*P164,-P165*P164)*0.049)</f>
        <v/>
      </c>
      <c r="Q167" s="630" t="str">
        <f>IF(SUM(Q151,Q160)=0,"",SUM(Q151,-Q152*Q155,-Q156*Q155,Q160,-Q161*Q164,-Q165*Q164)*0.049)</f>
        <v/>
      </c>
      <c r="R167" s="630" t="str">
        <f>IF(SUM(R151,R160)=0,"",SUM(R151,-R152*R155,-R156*R155,R160,-R161*R164,-R165*R164)*0.049)</f>
        <v/>
      </c>
      <c r="S167" s="661"/>
      <c r="T167" s="630" t="str">
        <f t="shared" ref="T167:AJ167" si="477">IF(SUM(T151,T160)=0,"",SUM(T151,-T152*T155,-T156*T155,T160,-T161*T164,-T165*T164)*0.049)</f>
        <v/>
      </c>
      <c r="U167" s="630" t="str">
        <f t="shared" si="477"/>
        <v/>
      </c>
      <c r="V167" s="630" t="str">
        <f t="shared" si="477"/>
        <v/>
      </c>
      <c r="W167" s="630" t="str">
        <f t="shared" si="477"/>
        <v/>
      </c>
      <c r="X167" s="630" t="str">
        <f t="shared" si="477"/>
        <v/>
      </c>
      <c r="Y167" s="630" t="str">
        <f t="shared" si="477"/>
        <v/>
      </c>
      <c r="Z167" s="630" t="str">
        <f t="shared" si="477"/>
        <v/>
      </c>
      <c r="AA167" s="630" t="str">
        <f t="shared" si="477"/>
        <v/>
      </c>
      <c r="AB167" s="630" t="str">
        <f t="shared" si="477"/>
        <v/>
      </c>
      <c r="AC167" s="630" t="str">
        <f t="shared" si="477"/>
        <v/>
      </c>
      <c r="AD167" s="630" t="str">
        <f t="shared" si="477"/>
        <v/>
      </c>
      <c r="AE167" s="630" t="str">
        <f t="shared" si="477"/>
        <v/>
      </c>
      <c r="AF167" s="630" t="str">
        <f t="shared" si="477"/>
        <v/>
      </c>
      <c r="AG167" s="630" t="str">
        <f t="shared" si="477"/>
        <v/>
      </c>
      <c r="AH167" s="630" t="str">
        <f t="shared" si="477"/>
        <v/>
      </c>
      <c r="AI167" s="630" t="str">
        <f t="shared" si="477"/>
        <v/>
      </c>
      <c r="AJ167" s="630" t="str">
        <f t="shared" si="477"/>
        <v/>
      </c>
      <c r="AK167" s="661"/>
      <c r="AL167" s="630" t="str">
        <f t="shared" ref="AL167:AT167" si="478">IF(SUM(AL151,AL160)=0,"",SUM(AL151,-AL152*AL155,-AL156*AL155,AL160,-AL161*AL164,-AL165*AL164)*0.049)</f>
        <v/>
      </c>
      <c r="AM167" s="630" t="str">
        <f t="shared" si="478"/>
        <v/>
      </c>
      <c r="AN167" s="630" t="str">
        <f t="shared" si="478"/>
        <v/>
      </c>
      <c r="AO167" s="630" t="str">
        <f t="shared" si="478"/>
        <v/>
      </c>
      <c r="AP167" s="630" t="str">
        <f t="shared" si="478"/>
        <v/>
      </c>
      <c r="AQ167" s="630" t="str">
        <f t="shared" si="478"/>
        <v/>
      </c>
      <c r="AR167" s="630" t="str">
        <f t="shared" si="478"/>
        <v/>
      </c>
      <c r="AS167" s="630" t="str">
        <f t="shared" si="478"/>
        <v/>
      </c>
      <c r="AT167" s="630" t="str">
        <f t="shared" si="478"/>
        <v/>
      </c>
      <c r="AU167" s="630"/>
      <c r="AV167" s="630"/>
      <c r="AW167" s="630" t="str">
        <f t="shared" ref="AW167:BB167" si="479">IF(SUM(AW151,AW160)=0,"",SUM(AW151,-AW152*AW155,-AW156*AW155,AW160,-AW161*AW164,-AW165*AW164)*0.049)</f>
        <v/>
      </c>
      <c r="AX167" s="630" t="str">
        <f t="shared" si="479"/>
        <v/>
      </c>
      <c r="AY167" s="630" t="str">
        <f t="shared" si="479"/>
        <v/>
      </c>
      <c r="AZ167" s="630" t="str">
        <f t="shared" si="479"/>
        <v/>
      </c>
      <c r="BA167" s="630" t="str">
        <f t="shared" si="479"/>
        <v/>
      </c>
      <c r="BB167" s="630" t="str">
        <f t="shared" si="479"/>
        <v/>
      </c>
      <c r="BC167" s="661"/>
      <c r="BD167" s="630" t="str">
        <f>IF(SUM(BD151,BD160)=0,"",SUM(BD151,-BD152*BD155,-BD156*BD155,BD160,-BD161*BD164,-BD165*BD164)*0.049)</f>
        <v/>
      </c>
      <c r="BE167" s="630" t="str">
        <f>IF(SUM(BE151,BE160)=0,"",SUM(BE151,-BE152*BE155,-BE156*BE155,BE160,-BE161*BE164,-BE165*BE164)*0.049)</f>
        <v/>
      </c>
      <c r="BF167" s="630" t="str">
        <f t="shared" ref="BF167:BT167" si="480">IF(SUM(BF151,BF160)=0,"",SUM(BF151,-BF152*BF155,-BF156*BF155,BF160,-BF161*BF164,-BF165*BF164)*0.049)</f>
        <v/>
      </c>
      <c r="BG167" s="630" t="str">
        <f t="shared" si="480"/>
        <v/>
      </c>
      <c r="BH167" s="630" t="str">
        <f t="shared" si="480"/>
        <v/>
      </c>
      <c r="BI167" s="630" t="str">
        <f t="shared" si="480"/>
        <v/>
      </c>
      <c r="BJ167" s="630" t="str">
        <f t="shared" si="480"/>
        <v/>
      </c>
      <c r="BK167" s="630" t="str">
        <f t="shared" si="480"/>
        <v/>
      </c>
      <c r="BL167" s="630" t="str">
        <f t="shared" si="480"/>
        <v/>
      </c>
      <c r="BM167" s="630" t="str">
        <f t="shared" si="480"/>
        <v/>
      </c>
      <c r="BN167" s="630" t="str">
        <f t="shared" si="480"/>
        <v/>
      </c>
      <c r="BO167" s="630" t="str">
        <f t="shared" si="480"/>
        <v/>
      </c>
      <c r="BP167" s="630" t="str">
        <f t="shared" si="480"/>
        <v/>
      </c>
      <c r="BQ167" s="630" t="str">
        <f t="shared" si="480"/>
        <v/>
      </c>
      <c r="BR167" s="630" t="str">
        <f t="shared" si="480"/>
        <v/>
      </c>
      <c r="BS167" s="630" t="str">
        <f t="shared" si="480"/>
        <v/>
      </c>
      <c r="BT167" s="630" t="str">
        <f t="shared" si="480"/>
        <v/>
      </c>
      <c r="BU167" s="661"/>
      <c r="BV167" s="630" t="str">
        <f>IF(SUM(BV151,BV160)=0,"",SUM(BV151,-BV152*BV155,-BV156*BV155,BV160,-BV161*BV164,-BV165*BV164)*0.049)</f>
        <v/>
      </c>
      <c r="BW167" s="630" t="str">
        <f>IF(SUM(BW151,BW160)=0,"",SUM(BW151,-BW152*BW155,-BW156*BW155,BW160,-BW161*BW164,-BW165*BW164)*0.049)</f>
        <v/>
      </c>
      <c r="BX167" s="630" t="str">
        <f>IF(SUM(BX151,BX160)=0,"",SUM(BX151,-BX152*BX155,-BX156*BX155,BX160,-BX161*BX164,-BX165*BX164)*0.049)</f>
        <v/>
      </c>
      <c r="BY167" s="630" t="str">
        <f>IF(SUM(BY151,BY160)=0,"",SUM(BY151,-BY152*BY155,-BY156*BY155,BY160,-BY161*BY164,-BY165*BY164)*0.049)</f>
        <v/>
      </c>
      <c r="BZ167" s="602" t="str">
        <f t="shared" si="460"/>
        <v/>
      </c>
      <c r="CA167" s="602" t="str">
        <f t="shared" si="461"/>
        <v/>
      </c>
      <c r="CB167" s="602" t="str">
        <f t="shared" si="462"/>
        <v/>
      </c>
      <c r="CC167" s="602" t="str">
        <f t="shared" si="463"/>
        <v/>
      </c>
      <c r="CD167" s="1379" t="str">
        <f t="shared" si="413"/>
        <v/>
      </c>
      <c r="CE167" s="1380" t="str">
        <f t="shared" si="414"/>
        <v/>
      </c>
      <c r="CF167" s="1381" t="str">
        <f t="shared" si="415"/>
        <v/>
      </c>
      <c r="CG167" s="1381" t="str">
        <f t="shared" si="416"/>
        <v/>
      </c>
      <c r="CH167" s="1381" t="str">
        <f t="shared" si="417"/>
        <v/>
      </c>
      <c r="CI167" s="1381" t="str">
        <f t="shared" si="418"/>
        <v/>
      </c>
      <c r="CJ167" s="1381" t="str">
        <f t="shared" si="419"/>
        <v/>
      </c>
      <c r="CK167" s="1382" t="str">
        <f t="shared" si="420"/>
        <v/>
      </c>
      <c r="CL167" s="1382" t="str">
        <f t="shared" si="421"/>
        <v/>
      </c>
      <c r="CM167" s="1382" t="str">
        <f t="shared" si="422"/>
        <v/>
      </c>
      <c r="CN167" s="1381" t="str">
        <f t="shared" si="423"/>
        <v/>
      </c>
      <c r="CO167" s="1381" t="str">
        <f t="shared" si="424"/>
        <v/>
      </c>
      <c r="CP167" s="1381" t="str">
        <f t="shared" si="425"/>
        <v/>
      </c>
      <c r="CQ167" s="1381" t="str">
        <f t="shared" si="426"/>
        <v/>
      </c>
      <c r="CR167" s="1381" t="str">
        <f t="shared" si="427"/>
        <v/>
      </c>
      <c r="CS167" s="1380" t="str">
        <f t="shared" si="428"/>
        <v/>
      </c>
      <c r="CT167" s="1383" t="str">
        <f t="shared" si="429"/>
        <v/>
      </c>
      <c r="CU167" s="553" t="str">
        <f t="shared" si="430"/>
        <v/>
      </c>
      <c r="CV167" s="554" t="str">
        <f t="shared" si="431"/>
        <v/>
      </c>
      <c r="CW167" s="555" t="str">
        <f t="shared" si="432"/>
        <v/>
      </c>
      <c r="CX167" s="555" t="str">
        <f t="shared" si="433"/>
        <v/>
      </c>
      <c r="CY167" s="555" t="str">
        <f t="shared" si="434"/>
        <v/>
      </c>
      <c r="CZ167" s="555" t="str">
        <f t="shared" si="435"/>
        <v/>
      </c>
      <c r="DA167" s="555" t="str">
        <f t="shared" si="436"/>
        <v/>
      </c>
      <c r="DB167" s="556" t="str">
        <f t="shared" si="437"/>
        <v/>
      </c>
      <c r="DC167" s="556" t="str">
        <f t="shared" si="438"/>
        <v/>
      </c>
      <c r="DD167" s="556" t="str">
        <f t="shared" si="439"/>
        <v/>
      </c>
      <c r="DE167" s="555" t="str">
        <f t="shared" si="440"/>
        <v/>
      </c>
      <c r="DF167" s="555" t="str">
        <f t="shared" si="441"/>
        <v/>
      </c>
      <c r="DG167" s="555" t="str">
        <f t="shared" si="442"/>
        <v/>
      </c>
      <c r="DH167" s="555" t="str">
        <f t="shared" si="443"/>
        <v/>
      </c>
      <c r="DI167" s="555" t="str">
        <f t="shared" si="444"/>
        <v/>
      </c>
      <c r="DJ167" s="554" t="str">
        <f t="shared" si="445"/>
        <v/>
      </c>
      <c r="DK167" s="553" t="str">
        <f t="shared" si="446"/>
        <v/>
      </c>
      <c r="DL167" s="658">
        <f t="shared" si="447"/>
        <v>0</v>
      </c>
      <c r="DM167" s="106">
        <f t="shared" si="448"/>
        <v>0</v>
      </c>
      <c r="DN167" s="106">
        <f t="shared" si="449"/>
        <v>0</v>
      </c>
      <c r="DO167" s="106">
        <f t="shared" si="450"/>
        <v>0</v>
      </c>
      <c r="DP167" s="487"/>
      <c r="DQ167" s="623"/>
      <c r="DR167" s="623"/>
      <c r="DS167" s="623"/>
      <c r="DT167" s="623"/>
      <c r="DU167" s="623"/>
      <c r="DV167" s="623"/>
      <c r="DW167" s="623"/>
      <c r="DX167" s="623"/>
      <c r="DY167" s="488"/>
    </row>
    <row r="168" spans="1:129" s="490" customFormat="1" ht="15.75" hidden="1" customHeight="1">
      <c r="A168" s="662" t="s">
        <v>198</v>
      </c>
      <c r="B168" s="631"/>
      <c r="C168" s="631"/>
      <c r="D168" s="631"/>
      <c r="E168" s="631"/>
      <c r="F168" s="631"/>
      <c r="G168" s="631"/>
      <c r="H168" s="631"/>
      <c r="I168" s="631"/>
      <c r="J168" s="631"/>
      <c r="K168" s="631"/>
      <c r="L168" s="631"/>
      <c r="M168" s="631"/>
      <c r="N168" s="631"/>
      <c r="O168" s="631"/>
      <c r="P168" s="631"/>
      <c r="Q168" s="631"/>
      <c r="R168" s="631"/>
      <c r="S168" s="675"/>
      <c r="T168" s="631"/>
      <c r="U168" s="631"/>
      <c r="V168" s="631"/>
      <c r="W168" s="631"/>
      <c r="X168" s="631"/>
      <c r="Y168" s="631"/>
      <c r="Z168" s="631"/>
      <c r="AA168" s="631"/>
      <c r="AB168" s="631"/>
      <c r="AC168" s="631"/>
      <c r="AD168" s="631"/>
      <c r="AE168" s="631"/>
      <c r="AF168" s="631"/>
      <c r="AG168" s="631"/>
      <c r="AH168" s="631"/>
      <c r="AI168" s="631"/>
      <c r="AJ168" s="631"/>
      <c r="AK168" s="675"/>
      <c r="AL168" s="631"/>
      <c r="AM168" s="631"/>
      <c r="AN168" s="631"/>
      <c r="AO168" s="631"/>
      <c r="AP168" s="631"/>
      <c r="AQ168" s="631"/>
      <c r="AR168" s="631"/>
      <c r="AS168" s="631"/>
      <c r="AT168" s="631"/>
      <c r="AU168" s="631"/>
      <c r="AV168" s="631"/>
      <c r="AW168" s="631"/>
      <c r="AX168" s="631"/>
      <c r="AY168" s="631"/>
      <c r="AZ168" s="631"/>
      <c r="BA168" s="631"/>
      <c r="BB168" s="631"/>
      <c r="BC168" s="675"/>
      <c r="BD168" s="631"/>
      <c r="BE168" s="631"/>
      <c r="BF168" s="631"/>
      <c r="BG168" s="631"/>
      <c r="BH168" s="631"/>
      <c r="BI168" s="631"/>
      <c r="BJ168" s="631"/>
      <c r="BK168" s="631"/>
      <c r="BL168" s="631"/>
      <c r="BM168" s="631"/>
      <c r="BN168" s="631"/>
      <c r="BO168" s="631"/>
      <c r="BP168" s="631"/>
      <c r="BQ168" s="631"/>
      <c r="BR168" s="631"/>
      <c r="BS168" s="631"/>
      <c r="BT168" s="631"/>
      <c r="BU168" s="675"/>
      <c r="BV168" s="631"/>
      <c r="BW168" s="631"/>
      <c r="BX168" s="631"/>
      <c r="BY168" s="631"/>
      <c r="BZ168" s="602" t="str">
        <f t="shared" si="460"/>
        <v/>
      </c>
      <c r="CA168" s="602" t="str">
        <f t="shared" si="461"/>
        <v/>
      </c>
      <c r="CB168" s="602" t="str">
        <f t="shared" si="462"/>
        <v/>
      </c>
      <c r="CC168" s="602" t="str">
        <f t="shared" si="463"/>
        <v/>
      </c>
      <c r="CD168" s="1379" t="str">
        <f t="shared" si="413"/>
        <v/>
      </c>
      <c r="CE168" s="1380" t="str">
        <f t="shared" si="414"/>
        <v/>
      </c>
      <c r="CF168" s="1381" t="str">
        <f t="shared" si="415"/>
        <v/>
      </c>
      <c r="CG168" s="1381" t="str">
        <f t="shared" si="416"/>
        <v/>
      </c>
      <c r="CH168" s="1381" t="str">
        <f t="shared" si="417"/>
        <v/>
      </c>
      <c r="CI168" s="1381" t="str">
        <f t="shared" si="418"/>
        <v/>
      </c>
      <c r="CJ168" s="1381" t="str">
        <f t="shared" si="419"/>
        <v/>
      </c>
      <c r="CK168" s="1382" t="str">
        <f t="shared" si="420"/>
        <v/>
      </c>
      <c r="CL168" s="1382" t="str">
        <f t="shared" si="421"/>
        <v/>
      </c>
      <c r="CM168" s="1382" t="str">
        <f t="shared" si="422"/>
        <v/>
      </c>
      <c r="CN168" s="1381" t="str">
        <f t="shared" si="423"/>
        <v/>
      </c>
      <c r="CO168" s="1381" t="str">
        <f t="shared" si="424"/>
        <v/>
      </c>
      <c r="CP168" s="1381" t="str">
        <f t="shared" si="425"/>
        <v/>
      </c>
      <c r="CQ168" s="1381" t="str">
        <f t="shared" si="426"/>
        <v/>
      </c>
      <c r="CR168" s="1381" t="str">
        <f t="shared" si="427"/>
        <v/>
      </c>
      <c r="CS168" s="1380" t="str">
        <f t="shared" si="428"/>
        <v/>
      </c>
      <c r="CT168" s="1383" t="str">
        <f t="shared" si="429"/>
        <v/>
      </c>
      <c r="CU168" s="553" t="str">
        <f t="shared" si="430"/>
        <v/>
      </c>
      <c r="CV168" s="554" t="str">
        <f t="shared" si="431"/>
        <v/>
      </c>
      <c r="CW168" s="555" t="str">
        <f t="shared" si="432"/>
        <v/>
      </c>
      <c r="CX168" s="555" t="str">
        <f t="shared" si="433"/>
        <v/>
      </c>
      <c r="CY168" s="555" t="str">
        <f t="shared" si="434"/>
        <v/>
      </c>
      <c r="CZ168" s="555" t="str">
        <f t="shared" si="435"/>
        <v/>
      </c>
      <c r="DA168" s="555" t="str">
        <f t="shared" si="436"/>
        <v/>
      </c>
      <c r="DB168" s="556" t="str">
        <f t="shared" si="437"/>
        <v/>
      </c>
      <c r="DC168" s="556" t="str">
        <f t="shared" si="438"/>
        <v/>
      </c>
      <c r="DD168" s="556" t="str">
        <f t="shared" si="439"/>
        <v/>
      </c>
      <c r="DE168" s="555" t="str">
        <f t="shared" si="440"/>
        <v/>
      </c>
      <c r="DF168" s="555" t="str">
        <f t="shared" si="441"/>
        <v/>
      </c>
      <c r="DG168" s="555" t="str">
        <f t="shared" si="442"/>
        <v/>
      </c>
      <c r="DH168" s="555" t="str">
        <f t="shared" si="443"/>
        <v/>
      </c>
      <c r="DI168" s="555" t="str">
        <f t="shared" si="444"/>
        <v/>
      </c>
      <c r="DJ168" s="554" t="str">
        <f t="shared" si="445"/>
        <v/>
      </c>
      <c r="DK168" s="553" t="str">
        <f t="shared" si="446"/>
        <v/>
      </c>
      <c r="DL168" s="658">
        <f t="shared" si="447"/>
        <v>0</v>
      </c>
      <c r="DM168" s="106">
        <f t="shared" si="448"/>
        <v>0</v>
      </c>
      <c r="DN168" s="106">
        <f t="shared" si="449"/>
        <v>0</v>
      </c>
      <c r="DO168" s="106">
        <f t="shared" si="450"/>
        <v>0</v>
      </c>
      <c r="DP168" s="487"/>
      <c r="DQ168" s="623"/>
      <c r="DR168" s="623"/>
      <c r="DS168" s="623"/>
      <c r="DT168" s="623"/>
      <c r="DU168" s="623"/>
      <c r="DV168" s="623"/>
      <c r="DW168" s="623"/>
      <c r="DX168" s="623"/>
      <c r="DY168" s="488"/>
    </row>
    <row r="169" spans="1:129" s="490" customFormat="1" ht="15.75" hidden="1" customHeight="1">
      <c r="A169" s="653" t="s">
        <v>199</v>
      </c>
      <c r="B169" s="631"/>
      <c r="C169" s="631"/>
      <c r="D169" s="631"/>
      <c r="E169" s="631"/>
      <c r="F169" s="631"/>
      <c r="G169" s="631"/>
      <c r="H169" s="631"/>
      <c r="I169" s="631"/>
      <c r="J169" s="631"/>
      <c r="K169" s="631"/>
      <c r="L169" s="631"/>
      <c r="M169" s="631"/>
      <c r="N169" s="631"/>
      <c r="O169" s="631"/>
      <c r="P169" s="631"/>
      <c r="Q169" s="631"/>
      <c r="R169" s="631"/>
      <c r="S169" s="675"/>
      <c r="T169" s="631"/>
      <c r="U169" s="631"/>
      <c r="V169" s="631"/>
      <c r="W169" s="631"/>
      <c r="X169" s="631"/>
      <c r="Y169" s="631"/>
      <c r="Z169" s="631"/>
      <c r="AA169" s="631"/>
      <c r="AB169" s="631"/>
      <c r="AC169" s="631"/>
      <c r="AD169" s="631"/>
      <c r="AE169" s="631"/>
      <c r="AF169" s="631"/>
      <c r="AG169" s="631"/>
      <c r="AH169" s="631"/>
      <c r="AI169" s="631"/>
      <c r="AJ169" s="631"/>
      <c r="AK169" s="675"/>
      <c r="AL169" s="631"/>
      <c r="AM169" s="631"/>
      <c r="AN169" s="631"/>
      <c r="AO169" s="631"/>
      <c r="AP169" s="631"/>
      <c r="AQ169" s="631"/>
      <c r="AR169" s="631"/>
      <c r="AS169" s="631"/>
      <c r="AT169" s="631"/>
      <c r="AU169" s="631"/>
      <c r="AV169" s="631"/>
      <c r="AW169" s="631"/>
      <c r="AX169" s="631"/>
      <c r="AY169" s="631"/>
      <c r="AZ169" s="631"/>
      <c r="BA169" s="631"/>
      <c r="BB169" s="631"/>
      <c r="BC169" s="675"/>
      <c r="BD169" s="631"/>
      <c r="BE169" s="631"/>
      <c r="BF169" s="631"/>
      <c r="BG169" s="631"/>
      <c r="BH169" s="631"/>
      <c r="BI169" s="631"/>
      <c r="BJ169" s="631"/>
      <c r="BK169" s="631"/>
      <c r="BL169" s="631"/>
      <c r="BM169" s="631"/>
      <c r="BN169" s="631"/>
      <c r="BO169" s="631"/>
      <c r="BP169" s="631"/>
      <c r="BQ169" s="631"/>
      <c r="BR169" s="631"/>
      <c r="BS169" s="631"/>
      <c r="BT169" s="631"/>
      <c r="BU169" s="675"/>
      <c r="BV169" s="631"/>
      <c r="BW169" s="631"/>
      <c r="BX169" s="631"/>
      <c r="BY169" s="631"/>
      <c r="BZ169" s="602" t="str">
        <f t="shared" si="460"/>
        <v/>
      </c>
      <c r="CA169" s="602" t="str">
        <f t="shared" si="461"/>
        <v/>
      </c>
      <c r="CB169" s="602" t="str">
        <f t="shared" si="462"/>
        <v/>
      </c>
      <c r="CC169" s="602" t="str">
        <f t="shared" si="463"/>
        <v/>
      </c>
      <c r="CD169" s="1379" t="str">
        <f t="shared" si="413"/>
        <v/>
      </c>
      <c r="CE169" s="1380" t="str">
        <f t="shared" si="414"/>
        <v/>
      </c>
      <c r="CF169" s="1381" t="str">
        <f t="shared" si="415"/>
        <v/>
      </c>
      <c r="CG169" s="1381" t="str">
        <f t="shared" si="416"/>
        <v/>
      </c>
      <c r="CH169" s="1381" t="str">
        <f t="shared" si="417"/>
        <v/>
      </c>
      <c r="CI169" s="1381" t="str">
        <f t="shared" si="418"/>
        <v/>
      </c>
      <c r="CJ169" s="1381" t="str">
        <f t="shared" si="419"/>
        <v/>
      </c>
      <c r="CK169" s="1382" t="str">
        <f t="shared" si="420"/>
        <v/>
      </c>
      <c r="CL169" s="1382" t="str">
        <f t="shared" si="421"/>
        <v/>
      </c>
      <c r="CM169" s="1382" t="str">
        <f t="shared" si="422"/>
        <v/>
      </c>
      <c r="CN169" s="1381" t="str">
        <f t="shared" si="423"/>
        <v/>
      </c>
      <c r="CO169" s="1381" t="str">
        <f t="shared" si="424"/>
        <v/>
      </c>
      <c r="CP169" s="1381" t="str">
        <f t="shared" si="425"/>
        <v/>
      </c>
      <c r="CQ169" s="1381" t="str">
        <f t="shared" si="426"/>
        <v/>
      </c>
      <c r="CR169" s="1381" t="str">
        <f t="shared" si="427"/>
        <v/>
      </c>
      <c r="CS169" s="1380" t="str">
        <f t="shared" si="428"/>
        <v/>
      </c>
      <c r="CT169" s="1383" t="str">
        <f t="shared" si="429"/>
        <v/>
      </c>
      <c r="CU169" s="553" t="str">
        <f t="shared" si="430"/>
        <v/>
      </c>
      <c r="CV169" s="554" t="str">
        <f t="shared" si="431"/>
        <v/>
      </c>
      <c r="CW169" s="555" t="str">
        <f t="shared" si="432"/>
        <v/>
      </c>
      <c r="CX169" s="555" t="str">
        <f t="shared" si="433"/>
        <v/>
      </c>
      <c r="CY169" s="555" t="str">
        <f t="shared" si="434"/>
        <v/>
      </c>
      <c r="CZ169" s="555" t="str">
        <f t="shared" si="435"/>
        <v/>
      </c>
      <c r="DA169" s="555" t="str">
        <f t="shared" si="436"/>
        <v/>
      </c>
      <c r="DB169" s="556" t="str">
        <f t="shared" si="437"/>
        <v/>
      </c>
      <c r="DC169" s="556" t="str">
        <f t="shared" si="438"/>
        <v/>
      </c>
      <c r="DD169" s="556" t="str">
        <f t="shared" si="439"/>
        <v/>
      </c>
      <c r="DE169" s="555" t="str">
        <f t="shared" si="440"/>
        <v/>
      </c>
      <c r="DF169" s="555" t="str">
        <f t="shared" si="441"/>
        <v/>
      </c>
      <c r="DG169" s="555" t="str">
        <f t="shared" si="442"/>
        <v/>
      </c>
      <c r="DH169" s="555" t="str">
        <f t="shared" si="443"/>
        <v/>
      </c>
      <c r="DI169" s="555" t="str">
        <f t="shared" si="444"/>
        <v/>
      </c>
      <c r="DJ169" s="554" t="str">
        <f t="shared" si="445"/>
        <v/>
      </c>
      <c r="DK169" s="553" t="str">
        <f t="shared" si="446"/>
        <v/>
      </c>
      <c r="DL169" s="658">
        <f t="shared" si="447"/>
        <v>0</v>
      </c>
      <c r="DM169" s="106">
        <f t="shared" si="448"/>
        <v>0</v>
      </c>
      <c r="DN169" s="106">
        <f t="shared" si="449"/>
        <v>0</v>
      </c>
      <c r="DO169" s="106">
        <f t="shared" si="450"/>
        <v>0</v>
      </c>
      <c r="DP169" s="487"/>
      <c r="DQ169" s="623"/>
      <c r="DR169" s="623"/>
      <c r="DS169" s="623"/>
      <c r="DT169" s="623"/>
      <c r="DU169" s="623"/>
      <c r="DV169" s="623"/>
      <c r="DW169" s="623"/>
      <c r="DX169" s="623"/>
      <c r="DY169" s="488"/>
    </row>
    <row r="170" spans="1:129" s="490" customFormat="1" ht="15.75" hidden="1" customHeight="1">
      <c r="A170" s="645" t="s">
        <v>201</v>
      </c>
      <c r="B170" s="632"/>
      <c r="C170" s="632"/>
      <c r="D170" s="632"/>
      <c r="E170" s="632"/>
      <c r="F170" s="632"/>
      <c r="G170" s="632"/>
      <c r="H170" s="632"/>
      <c r="I170" s="632"/>
      <c r="J170" s="632"/>
      <c r="K170" s="632"/>
      <c r="L170" s="632"/>
      <c r="M170" s="632"/>
      <c r="N170" s="632"/>
      <c r="O170" s="632"/>
      <c r="P170" s="632"/>
      <c r="Q170" s="632"/>
      <c r="R170" s="632"/>
      <c r="S170" s="676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2"/>
      <c r="AG170" s="632"/>
      <c r="AH170" s="632"/>
      <c r="AI170" s="632"/>
      <c r="AJ170" s="632"/>
      <c r="AK170" s="676"/>
      <c r="AL170" s="632"/>
      <c r="AM170" s="632"/>
      <c r="AN170" s="632"/>
      <c r="AO170" s="632"/>
      <c r="AP170" s="632"/>
      <c r="AQ170" s="632"/>
      <c r="AR170" s="632"/>
      <c r="AS170" s="632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6"/>
      <c r="BD170" s="632"/>
      <c r="BE170" s="632"/>
      <c r="BF170" s="632"/>
      <c r="BG170" s="632"/>
      <c r="BH170" s="632"/>
      <c r="BI170" s="632"/>
      <c r="BJ170" s="632"/>
      <c r="BK170" s="632"/>
      <c r="BL170" s="632"/>
      <c r="BM170" s="632"/>
      <c r="BN170" s="632"/>
      <c r="BO170" s="632"/>
      <c r="BP170" s="632"/>
      <c r="BQ170" s="632"/>
      <c r="BR170" s="632"/>
      <c r="BS170" s="632"/>
      <c r="BT170" s="632"/>
      <c r="BU170" s="676"/>
      <c r="BV170" s="632"/>
      <c r="BW170" s="632"/>
      <c r="BX170" s="632"/>
      <c r="BY170" s="632"/>
      <c r="BZ170" s="602" t="str">
        <f t="shared" si="460"/>
        <v/>
      </c>
      <c r="CA170" s="602" t="str">
        <f t="shared" si="461"/>
        <v/>
      </c>
      <c r="CB170" s="602" t="str">
        <f t="shared" si="462"/>
        <v/>
      </c>
      <c r="CC170" s="602" t="str">
        <f t="shared" si="463"/>
        <v/>
      </c>
      <c r="CD170" s="1379" t="str">
        <f t="shared" si="413"/>
        <v/>
      </c>
      <c r="CE170" s="1380" t="str">
        <f t="shared" si="414"/>
        <v/>
      </c>
      <c r="CF170" s="1381" t="str">
        <f t="shared" si="415"/>
        <v/>
      </c>
      <c r="CG170" s="1381" t="str">
        <f t="shared" si="416"/>
        <v/>
      </c>
      <c r="CH170" s="1381" t="str">
        <f t="shared" si="417"/>
        <v/>
      </c>
      <c r="CI170" s="1381" t="str">
        <f t="shared" si="418"/>
        <v/>
      </c>
      <c r="CJ170" s="1381" t="str">
        <f t="shared" si="419"/>
        <v/>
      </c>
      <c r="CK170" s="1382" t="str">
        <f t="shared" si="420"/>
        <v/>
      </c>
      <c r="CL170" s="1382" t="str">
        <f t="shared" si="421"/>
        <v/>
      </c>
      <c r="CM170" s="1382" t="str">
        <f t="shared" si="422"/>
        <v/>
      </c>
      <c r="CN170" s="1381" t="str">
        <f t="shared" si="423"/>
        <v/>
      </c>
      <c r="CO170" s="1381" t="str">
        <f t="shared" si="424"/>
        <v/>
      </c>
      <c r="CP170" s="1381" t="str">
        <f t="shared" si="425"/>
        <v/>
      </c>
      <c r="CQ170" s="1381" t="str">
        <f t="shared" si="426"/>
        <v/>
      </c>
      <c r="CR170" s="1381" t="str">
        <f t="shared" si="427"/>
        <v/>
      </c>
      <c r="CS170" s="1380" t="str">
        <f t="shared" si="428"/>
        <v/>
      </c>
      <c r="CT170" s="1383" t="str">
        <f t="shared" si="429"/>
        <v/>
      </c>
      <c r="CU170" s="553" t="str">
        <f t="shared" si="430"/>
        <v/>
      </c>
      <c r="CV170" s="554" t="str">
        <f t="shared" si="431"/>
        <v/>
      </c>
      <c r="CW170" s="555" t="str">
        <f t="shared" si="432"/>
        <v/>
      </c>
      <c r="CX170" s="555" t="str">
        <f t="shared" si="433"/>
        <v/>
      </c>
      <c r="CY170" s="555" t="str">
        <f t="shared" si="434"/>
        <v/>
      </c>
      <c r="CZ170" s="555" t="str">
        <f t="shared" si="435"/>
        <v/>
      </c>
      <c r="DA170" s="555" t="str">
        <f t="shared" si="436"/>
        <v/>
      </c>
      <c r="DB170" s="556" t="str">
        <f t="shared" si="437"/>
        <v/>
      </c>
      <c r="DC170" s="556" t="str">
        <f t="shared" si="438"/>
        <v/>
      </c>
      <c r="DD170" s="556" t="str">
        <f t="shared" si="439"/>
        <v/>
      </c>
      <c r="DE170" s="555" t="str">
        <f t="shared" si="440"/>
        <v/>
      </c>
      <c r="DF170" s="555" t="str">
        <f t="shared" si="441"/>
        <v/>
      </c>
      <c r="DG170" s="555" t="str">
        <f t="shared" si="442"/>
        <v/>
      </c>
      <c r="DH170" s="555" t="str">
        <f t="shared" si="443"/>
        <v/>
      </c>
      <c r="DI170" s="555" t="str">
        <f t="shared" si="444"/>
        <v/>
      </c>
      <c r="DJ170" s="554" t="str">
        <f t="shared" si="445"/>
        <v/>
      </c>
      <c r="DK170" s="553" t="str">
        <f t="shared" si="446"/>
        <v/>
      </c>
      <c r="DL170" s="658">
        <f t="shared" si="447"/>
        <v>0</v>
      </c>
      <c r="DM170" s="106">
        <f t="shared" si="448"/>
        <v>0</v>
      </c>
      <c r="DN170" s="106">
        <f t="shared" si="449"/>
        <v>0</v>
      </c>
      <c r="DO170" s="106">
        <f t="shared" si="450"/>
        <v>0</v>
      </c>
      <c r="DP170" s="487"/>
      <c r="DQ170" s="623"/>
      <c r="DR170" s="623"/>
      <c r="DS170" s="623"/>
      <c r="DT170" s="623"/>
      <c r="DU170" s="623"/>
      <c r="DV170" s="623"/>
      <c r="DW170" s="623"/>
      <c r="DX170" s="650"/>
      <c r="DY170" s="488"/>
    </row>
    <row r="171" spans="1:129" s="636" customFormat="1" ht="15.75" hidden="1" customHeight="1">
      <c r="A171" s="662" t="s">
        <v>203</v>
      </c>
      <c r="B171" s="634" t="str">
        <f t="shared" ref="B171:K171" si="481">IF(B169="","",B169*B170)</f>
        <v/>
      </c>
      <c r="C171" s="634" t="str">
        <f t="shared" si="481"/>
        <v/>
      </c>
      <c r="D171" s="634" t="str">
        <f t="shared" si="481"/>
        <v/>
      </c>
      <c r="E171" s="634" t="str">
        <f t="shared" si="481"/>
        <v/>
      </c>
      <c r="F171" s="634" t="str">
        <f t="shared" si="481"/>
        <v/>
      </c>
      <c r="G171" s="634" t="str">
        <f t="shared" si="481"/>
        <v/>
      </c>
      <c r="H171" s="634" t="str">
        <f t="shared" si="481"/>
        <v/>
      </c>
      <c r="I171" s="634" t="str">
        <f t="shared" si="481"/>
        <v/>
      </c>
      <c r="J171" s="634" t="str">
        <f t="shared" si="481"/>
        <v/>
      </c>
      <c r="K171" s="634" t="str">
        <f t="shared" si="481"/>
        <v/>
      </c>
      <c r="L171" s="634"/>
      <c r="M171" s="634"/>
      <c r="N171" s="634"/>
      <c r="O171" s="634" t="str">
        <f>IF(O169="","",O169*O170)</f>
        <v/>
      </c>
      <c r="P171" s="634" t="str">
        <f>IF(P169="","",P169*P170)</f>
        <v/>
      </c>
      <c r="Q171" s="634" t="str">
        <f>IF(Q169="","",Q169*Q170)</f>
        <v/>
      </c>
      <c r="R171" s="634" t="str">
        <f>IF(R169="","",R169*R170)</f>
        <v/>
      </c>
      <c r="S171" s="667"/>
      <c r="T171" s="634" t="str">
        <f t="shared" ref="T171:AJ171" si="482">IF(T169="","",T169*T170)</f>
        <v/>
      </c>
      <c r="U171" s="634" t="str">
        <f t="shared" si="482"/>
        <v/>
      </c>
      <c r="V171" s="634" t="str">
        <f t="shared" si="482"/>
        <v/>
      </c>
      <c r="W171" s="634" t="str">
        <f t="shared" si="482"/>
        <v/>
      </c>
      <c r="X171" s="634" t="str">
        <f t="shared" si="482"/>
        <v/>
      </c>
      <c r="Y171" s="634" t="str">
        <f t="shared" si="482"/>
        <v/>
      </c>
      <c r="Z171" s="634" t="str">
        <f t="shared" si="482"/>
        <v/>
      </c>
      <c r="AA171" s="634" t="str">
        <f t="shared" si="482"/>
        <v/>
      </c>
      <c r="AB171" s="634" t="str">
        <f t="shared" si="482"/>
        <v/>
      </c>
      <c r="AC171" s="634" t="str">
        <f t="shared" si="482"/>
        <v/>
      </c>
      <c r="AD171" s="634" t="str">
        <f t="shared" si="482"/>
        <v/>
      </c>
      <c r="AE171" s="634" t="str">
        <f t="shared" si="482"/>
        <v/>
      </c>
      <c r="AF171" s="634" t="str">
        <f t="shared" si="482"/>
        <v/>
      </c>
      <c r="AG171" s="634" t="str">
        <f t="shared" si="482"/>
        <v/>
      </c>
      <c r="AH171" s="634" t="str">
        <f t="shared" si="482"/>
        <v/>
      </c>
      <c r="AI171" s="634" t="str">
        <f t="shared" si="482"/>
        <v/>
      </c>
      <c r="AJ171" s="634" t="str">
        <f t="shared" si="482"/>
        <v/>
      </c>
      <c r="AK171" s="667"/>
      <c r="AL171" s="634" t="str">
        <f t="shared" ref="AL171:AT171" si="483">IF(AL169="","",AL169*AL170)</f>
        <v/>
      </c>
      <c r="AM171" s="634" t="str">
        <f t="shared" si="483"/>
        <v/>
      </c>
      <c r="AN171" s="634" t="str">
        <f t="shared" si="483"/>
        <v/>
      </c>
      <c r="AO171" s="634" t="str">
        <f t="shared" si="483"/>
        <v/>
      </c>
      <c r="AP171" s="634" t="str">
        <f t="shared" si="483"/>
        <v/>
      </c>
      <c r="AQ171" s="634" t="str">
        <f t="shared" si="483"/>
        <v/>
      </c>
      <c r="AR171" s="634" t="str">
        <f t="shared" si="483"/>
        <v/>
      </c>
      <c r="AS171" s="634" t="str">
        <f t="shared" si="483"/>
        <v/>
      </c>
      <c r="AT171" s="634" t="str">
        <f t="shared" si="483"/>
        <v/>
      </c>
      <c r="AU171" s="634"/>
      <c r="AV171" s="634"/>
      <c r="AW171" s="634" t="str">
        <f t="shared" ref="AW171:BB171" si="484">IF(AW169="","",AW169*AW170)</f>
        <v/>
      </c>
      <c r="AX171" s="634" t="str">
        <f t="shared" si="484"/>
        <v/>
      </c>
      <c r="AY171" s="634" t="str">
        <f t="shared" si="484"/>
        <v/>
      </c>
      <c r="AZ171" s="634" t="str">
        <f t="shared" si="484"/>
        <v/>
      </c>
      <c r="BA171" s="634" t="str">
        <f t="shared" si="484"/>
        <v/>
      </c>
      <c r="BB171" s="634" t="str">
        <f t="shared" si="484"/>
        <v/>
      </c>
      <c r="BC171" s="667"/>
      <c r="BD171" s="634" t="str">
        <f>IF(BD169="","",BD169*BD170)</f>
        <v/>
      </c>
      <c r="BE171" s="634" t="str">
        <f>IF(BE169="","",BE169*BE170)</f>
        <v/>
      </c>
      <c r="BF171" s="634" t="str">
        <f t="shared" ref="BF171:BT171" si="485">IF(BF169="","",BF169*BF170)</f>
        <v/>
      </c>
      <c r="BG171" s="634" t="str">
        <f t="shared" si="485"/>
        <v/>
      </c>
      <c r="BH171" s="634" t="str">
        <f t="shared" si="485"/>
        <v/>
      </c>
      <c r="BI171" s="634" t="str">
        <f t="shared" si="485"/>
        <v/>
      </c>
      <c r="BJ171" s="634" t="str">
        <f t="shared" si="485"/>
        <v/>
      </c>
      <c r="BK171" s="634" t="str">
        <f t="shared" si="485"/>
        <v/>
      </c>
      <c r="BL171" s="634" t="str">
        <f t="shared" si="485"/>
        <v/>
      </c>
      <c r="BM171" s="634" t="str">
        <f t="shared" si="485"/>
        <v/>
      </c>
      <c r="BN171" s="634" t="str">
        <f t="shared" si="485"/>
        <v/>
      </c>
      <c r="BO171" s="634" t="str">
        <f t="shared" si="485"/>
        <v/>
      </c>
      <c r="BP171" s="634" t="str">
        <f t="shared" si="485"/>
        <v/>
      </c>
      <c r="BQ171" s="634" t="str">
        <f t="shared" si="485"/>
        <v/>
      </c>
      <c r="BR171" s="634" t="str">
        <f t="shared" si="485"/>
        <v/>
      </c>
      <c r="BS171" s="634" t="str">
        <f t="shared" si="485"/>
        <v/>
      </c>
      <c r="BT171" s="634" t="str">
        <f t="shared" si="485"/>
        <v/>
      </c>
      <c r="BU171" s="667"/>
      <c r="BV171" s="634" t="str">
        <f>IF(BV169="","",BV169*BV170)</f>
        <v/>
      </c>
      <c r="BW171" s="634" t="str">
        <f>IF(BW169="","",BW169*BW170)</f>
        <v/>
      </c>
      <c r="BX171" s="634" t="str">
        <f>IF(BX169="","",BX169*BX170)</f>
        <v/>
      </c>
      <c r="BY171" s="634" t="str">
        <f>IF(BY169="","",BY169*BY170)</f>
        <v/>
      </c>
      <c r="BZ171" s="602" t="str">
        <f t="shared" si="460"/>
        <v/>
      </c>
      <c r="CA171" s="602" t="str">
        <f t="shared" si="461"/>
        <v/>
      </c>
      <c r="CB171" s="602" t="str">
        <f t="shared" si="462"/>
        <v/>
      </c>
      <c r="CC171" s="602" t="str">
        <f t="shared" si="463"/>
        <v/>
      </c>
      <c r="CD171" s="1379" t="str">
        <f t="shared" si="413"/>
        <v/>
      </c>
      <c r="CE171" s="1380" t="str">
        <f t="shared" si="414"/>
        <v/>
      </c>
      <c r="CF171" s="1381" t="str">
        <f t="shared" si="415"/>
        <v/>
      </c>
      <c r="CG171" s="1381" t="str">
        <f t="shared" si="416"/>
        <v/>
      </c>
      <c r="CH171" s="1381" t="str">
        <f t="shared" si="417"/>
        <v/>
      </c>
      <c r="CI171" s="1381" t="str">
        <f t="shared" si="418"/>
        <v/>
      </c>
      <c r="CJ171" s="1381" t="str">
        <f t="shared" si="419"/>
        <v/>
      </c>
      <c r="CK171" s="1382" t="str">
        <f t="shared" si="420"/>
        <v/>
      </c>
      <c r="CL171" s="1382" t="str">
        <f t="shared" si="421"/>
        <v/>
      </c>
      <c r="CM171" s="1382" t="str">
        <f t="shared" si="422"/>
        <v/>
      </c>
      <c r="CN171" s="1381" t="str">
        <f t="shared" si="423"/>
        <v/>
      </c>
      <c r="CO171" s="1381" t="str">
        <f t="shared" si="424"/>
        <v/>
      </c>
      <c r="CP171" s="1381" t="str">
        <f t="shared" si="425"/>
        <v/>
      </c>
      <c r="CQ171" s="1381" t="str">
        <f t="shared" si="426"/>
        <v/>
      </c>
      <c r="CR171" s="1381" t="str">
        <f t="shared" si="427"/>
        <v/>
      </c>
      <c r="CS171" s="1380" t="str">
        <f t="shared" si="428"/>
        <v/>
      </c>
      <c r="CT171" s="1383" t="str">
        <f t="shared" si="429"/>
        <v/>
      </c>
      <c r="CU171" s="553" t="str">
        <f t="shared" si="430"/>
        <v/>
      </c>
      <c r="CV171" s="554" t="str">
        <f t="shared" si="431"/>
        <v/>
      </c>
      <c r="CW171" s="555" t="str">
        <f t="shared" si="432"/>
        <v/>
      </c>
      <c r="CX171" s="555" t="str">
        <f t="shared" si="433"/>
        <v/>
      </c>
      <c r="CY171" s="555" t="str">
        <f t="shared" si="434"/>
        <v/>
      </c>
      <c r="CZ171" s="555" t="str">
        <f t="shared" si="435"/>
        <v/>
      </c>
      <c r="DA171" s="555" t="str">
        <f t="shared" si="436"/>
        <v/>
      </c>
      <c r="DB171" s="556" t="str">
        <f t="shared" si="437"/>
        <v/>
      </c>
      <c r="DC171" s="556" t="str">
        <f t="shared" si="438"/>
        <v/>
      </c>
      <c r="DD171" s="556" t="str">
        <f t="shared" si="439"/>
        <v/>
      </c>
      <c r="DE171" s="555" t="str">
        <f t="shared" si="440"/>
        <v/>
      </c>
      <c r="DF171" s="555" t="str">
        <f t="shared" si="441"/>
        <v/>
      </c>
      <c r="DG171" s="555" t="str">
        <f t="shared" si="442"/>
        <v/>
      </c>
      <c r="DH171" s="555" t="str">
        <f t="shared" si="443"/>
        <v/>
      </c>
      <c r="DI171" s="555" t="str">
        <f t="shared" si="444"/>
        <v/>
      </c>
      <c r="DJ171" s="554" t="str">
        <f t="shared" si="445"/>
        <v/>
      </c>
      <c r="DK171" s="553" t="str">
        <f t="shared" si="446"/>
        <v/>
      </c>
      <c r="DL171" s="658">
        <f t="shared" si="447"/>
        <v>0</v>
      </c>
      <c r="DM171" s="106">
        <f t="shared" si="448"/>
        <v>0</v>
      </c>
      <c r="DN171" s="106">
        <f t="shared" si="449"/>
        <v>0</v>
      </c>
      <c r="DO171" s="106">
        <f t="shared" si="450"/>
        <v>0</v>
      </c>
      <c r="DP171" s="668"/>
      <c r="DQ171" s="651"/>
      <c r="DR171" s="651"/>
      <c r="DS171" s="651"/>
      <c r="DT171" s="651"/>
      <c r="DU171" s="651"/>
      <c r="DV171" s="651"/>
      <c r="DW171" s="651"/>
      <c r="DX171" s="651"/>
      <c r="DY171" s="669"/>
    </row>
    <row r="172" spans="1:129" s="490" customFormat="1" ht="15.75" hidden="1" customHeight="1">
      <c r="A172" s="662" t="s">
        <v>760</v>
      </c>
      <c r="B172" s="637" t="str">
        <f>IF(B167="","",(SUM(B151)*710*$K$1-SUM(B152,B156)*(710*$K$1-370*$K$1*(B155=0))-SUM(B168,B169)*8280*$K$1)/$G$1/365/B$46)</f>
        <v/>
      </c>
      <c r="C172" s="637" t="str">
        <f>IF(C167="","",(SUM(C151)*710*$K$1-SUM(C152,C156)*(710*$K$1-370*$K$1*(C155=0))-SUM(C168,C169)*8280*$K$1)/$G$1/365/C$46)</f>
        <v/>
      </c>
      <c r="D172" s="637" t="str">
        <f t="shared" ref="D172:R172" si="486">IF(D167="","",(SUM(D151)*710*$K$1-SUM(D152,D156)*(710*$K$1-370*$K$1*(D155=0))-SUM(D168,D169)*8280*$K$1)/$G$1/365/D$46)</f>
        <v/>
      </c>
      <c r="E172" s="637" t="str">
        <f t="shared" si="486"/>
        <v/>
      </c>
      <c r="F172" s="637" t="str">
        <f t="shared" si="486"/>
        <v/>
      </c>
      <c r="G172" s="637" t="str">
        <f t="shared" si="486"/>
        <v/>
      </c>
      <c r="H172" s="637" t="str">
        <f t="shared" si="486"/>
        <v/>
      </c>
      <c r="I172" s="637" t="str">
        <f t="shared" si="486"/>
        <v/>
      </c>
      <c r="J172" s="637" t="str">
        <f t="shared" si="486"/>
        <v/>
      </c>
      <c r="K172" s="637" t="str">
        <f t="shared" si="486"/>
        <v/>
      </c>
      <c r="L172" s="637" t="str">
        <f t="shared" si="486"/>
        <v/>
      </c>
      <c r="M172" s="637" t="str">
        <f t="shared" si="486"/>
        <v/>
      </c>
      <c r="N172" s="637" t="str">
        <f t="shared" si="486"/>
        <v/>
      </c>
      <c r="O172" s="637" t="str">
        <f t="shared" si="486"/>
        <v/>
      </c>
      <c r="P172" s="637" t="str">
        <f t="shared" si="486"/>
        <v/>
      </c>
      <c r="Q172" s="637" t="str">
        <f t="shared" si="486"/>
        <v/>
      </c>
      <c r="R172" s="637" t="str">
        <f t="shared" si="486"/>
        <v/>
      </c>
      <c r="S172" s="657"/>
      <c r="T172" s="637" t="str">
        <f>IF(T167="","",(SUM(T151)*710*$K$1-SUM(T152,T156)*(710*$K$1-370*$K$1*(T155=0))-SUM(T168,T169)*8280*$K$1)/$G$1/365/T$46)</f>
        <v/>
      </c>
      <c r="U172" s="637" t="str">
        <f>IF(U167="","",(SUM(U151)*710*$K$1-SUM(U152,U156)*(710*$K$1-370*$K$1*(U155=0))-SUM(U168,U169)*8280*$K$1)/$G$1/365/U$46)</f>
        <v/>
      </c>
      <c r="V172" s="637" t="str">
        <f t="shared" ref="V172:AJ172" si="487">IF(V167="","",(SUM(V151)*710*$K$1-SUM(V152,V156)*(710*$K$1-370*$K$1*(V155=0))-SUM(V168,V169)*8280*$K$1)/$G$1/365/V$46)</f>
        <v/>
      </c>
      <c r="W172" s="637" t="str">
        <f t="shared" si="487"/>
        <v/>
      </c>
      <c r="X172" s="637" t="str">
        <f t="shared" si="487"/>
        <v/>
      </c>
      <c r="Y172" s="637" t="str">
        <f t="shared" si="487"/>
        <v/>
      </c>
      <c r="Z172" s="637" t="str">
        <f t="shared" si="487"/>
        <v/>
      </c>
      <c r="AA172" s="637" t="str">
        <f t="shared" si="487"/>
        <v/>
      </c>
      <c r="AB172" s="637" t="str">
        <f t="shared" si="487"/>
        <v/>
      </c>
      <c r="AC172" s="637" t="str">
        <f t="shared" si="487"/>
        <v/>
      </c>
      <c r="AD172" s="637" t="str">
        <f t="shared" si="487"/>
        <v/>
      </c>
      <c r="AE172" s="637" t="str">
        <f t="shared" si="487"/>
        <v/>
      </c>
      <c r="AF172" s="637" t="str">
        <f t="shared" si="487"/>
        <v/>
      </c>
      <c r="AG172" s="637" t="str">
        <f t="shared" si="487"/>
        <v/>
      </c>
      <c r="AH172" s="637" t="str">
        <f t="shared" si="487"/>
        <v/>
      </c>
      <c r="AI172" s="637" t="str">
        <f t="shared" si="487"/>
        <v/>
      </c>
      <c r="AJ172" s="637" t="str">
        <f t="shared" si="487"/>
        <v/>
      </c>
      <c r="AK172" s="657"/>
      <c r="AL172" s="637" t="str">
        <f>IF(AL167="","",(SUM(AL151)*710*$K$1-SUM(AL152,AL156)*(710*$K$1-370*$K$1*(AL155=0))-SUM(AL168,AL169)*8280*$K$1)/$G$1/365/AL$46)</f>
        <v/>
      </c>
      <c r="AM172" s="637" t="str">
        <f>IF(AM167="","",(SUM(AM151)*710*$K$1-SUM(AM152,AM156)*(710*$K$1-370*$K$1*(AM155=0))-SUM(AM168,AM169)*8280*$K$1)/$G$1/365/AM$46)</f>
        <v/>
      </c>
      <c r="AN172" s="637" t="str">
        <f t="shared" ref="AN172:BB172" si="488">IF(AN167="","",(SUM(AN151)*710*$K$1-SUM(AN152,AN156)*(710*$K$1-370*$K$1*(AN155=0))-SUM(AN168,AN169)*8280*$K$1)/$G$1/365/AN$46)</f>
        <v/>
      </c>
      <c r="AO172" s="637" t="str">
        <f t="shared" si="488"/>
        <v/>
      </c>
      <c r="AP172" s="637" t="str">
        <f t="shared" si="488"/>
        <v/>
      </c>
      <c r="AQ172" s="637" t="str">
        <f t="shared" si="488"/>
        <v/>
      </c>
      <c r="AR172" s="637" t="str">
        <f t="shared" si="488"/>
        <v/>
      </c>
      <c r="AS172" s="637" t="str">
        <f t="shared" si="488"/>
        <v/>
      </c>
      <c r="AT172" s="637" t="str">
        <f t="shared" si="488"/>
        <v/>
      </c>
      <c r="AU172" s="637" t="str">
        <f t="shared" si="488"/>
        <v/>
      </c>
      <c r="AV172" s="637" t="str">
        <f t="shared" si="488"/>
        <v/>
      </c>
      <c r="AW172" s="637" t="str">
        <f t="shared" si="488"/>
        <v/>
      </c>
      <c r="AX172" s="637" t="str">
        <f t="shared" si="488"/>
        <v/>
      </c>
      <c r="AY172" s="637" t="str">
        <f t="shared" si="488"/>
        <v/>
      </c>
      <c r="AZ172" s="637" t="str">
        <f t="shared" si="488"/>
        <v/>
      </c>
      <c r="BA172" s="637" t="str">
        <f t="shared" si="488"/>
        <v/>
      </c>
      <c r="BB172" s="637" t="str">
        <f t="shared" si="488"/>
        <v/>
      </c>
      <c r="BC172" s="657"/>
      <c r="BD172" s="637" t="str">
        <f>IF(BD167="","",(SUM(BD151)*710*$K$1-SUM(BD152,BD156)*(710*$K$1-370*$K$1*(BD155=0))-SUM(BD168,BD169)*8280*$K$1)/$G$1/365/BD$46)</f>
        <v/>
      </c>
      <c r="BE172" s="637" t="str">
        <f>IF(BE167="","",(SUM(BE151)*710*$K$1-SUM(BE152,BE156)*(710*$K$1-370*$K$1*(BE155=0))-SUM(BE168,BE169)*8280*$K$1)/$G$1/365/BE$46)</f>
        <v/>
      </c>
      <c r="BF172" s="637" t="str">
        <f t="shared" ref="BF172:BT172" si="489">IF(BF167="","",(SUM(BF151)*710*$K$1-SUM(BF152,BF156)*(710*$K$1-370*$K$1*(BF155=0))-SUM(BF168,BF169)*8280*$K$1)/$G$1/365/BF$46)</f>
        <v/>
      </c>
      <c r="BG172" s="637" t="str">
        <f t="shared" si="489"/>
        <v/>
      </c>
      <c r="BH172" s="637" t="str">
        <f t="shared" si="489"/>
        <v/>
      </c>
      <c r="BI172" s="637" t="str">
        <f t="shared" si="489"/>
        <v/>
      </c>
      <c r="BJ172" s="637" t="str">
        <f t="shared" si="489"/>
        <v/>
      </c>
      <c r="BK172" s="637" t="str">
        <f t="shared" si="489"/>
        <v/>
      </c>
      <c r="BL172" s="637" t="str">
        <f t="shared" si="489"/>
        <v/>
      </c>
      <c r="BM172" s="637" t="str">
        <f t="shared" si="489"/>
        <v/>
      </c>
      <c r="BN172" s="637" t="str">
        <f t="shared" si="489"/>
        <v/>
      </c>
      <c r="BO172" s="637" t="str">
        <f t="shared" si="489"/>
        <v/>
      </c>
      <c r="BP172" s="637" t="str">
        <f t="shared" si="489"/>
        <v/>
      </c>
      <c r="BQ172" s="637" t="str">
        <f t="shared" si="489"/>
        <v/>
      </c>
      <c r="BR172" s="637" t="str">
        <f t="shared" si="489"/>
        <v/>
      </c>
      <c r="BS172" s="637" t="str">
        <f t="shared" si="489"/>
        <v/>
      </c>
      <c r="BT172" s="637" t="str">
        <f t="shared" si="489"/>
        <v/>
      </c>
      <c r="BU172" s="657"/>
      <c r="BV172" s="637" t="str">
        <f>IF(BV167="","",(SUM(BV151)*710*$K$1-SUM(BV152,BV156)*(710*$K$1-370*$K$1*(BV155=0))-SUM(BV168,BV169)*8280*$K$1)/$G$1/365/BV$46)</f>
        <v/>
      </c>
      <c r="BW172" s="637" t="str">
        <f>IF(BW167="","",(SUM(BW151)*710*$K$1-SUM(BW152,BW156)*(710*$K$1-370*$K$1*(BW155=0))-SUM(BW168,BW169)*8280*$K$1)/$G$1/365/BW$46)</f>
        <v/>
      </c>
      <c r="BX172" s="637" t="str">
        <f>IF(BX167="","",(SUM(BX151)*710*$K$1-SUM(BX152,BX156)*(710*$K$1-370*$K$1*(BX155=0))-SUM(BX168,BX169)*8280*$K$1)/$G$1/365/BX$46)</f>
        <v/>
      </c>
      <c r="BY172" s="637" t="str">
        <f>IF(BY167="","",(SUM(BY151)*710*$K$1-SUM(BY152,BY156)*(710*$K$1-370*$K$1*(BY155=0))-SUM(BY168,BY169)*8280*$K$1)/$G$1/365/BY$46)</f>
        <v/>
      </c>
      <c r="BZ172" s="602" t="str">
        <f t="shared" si="460"/>
        <v/>
      </c>
      <c r="CA172" s="627" t="str">
        <f t="shared" si="461"/>
        <v/>
      </c>
      <c r="CB172" s="627" t="str">
        <f t="shared" si="462"/>
        <v/>
      </c>
      <c r="CC172" s="627" t="str">
        <f t="shared" si="463"/>
        <v/>
      </c>
      <c r="CD172" s="1367" t="str">
        <f t="shared" si="413"/>
        <v/>
      </c>
      <c r="CE172" s="1368" t="str">
        <f t="shared" si="414"/>
        <v/>
      </c>
      <c r="CF172" s="1369" t="str">
        <f t="shared" si="415"/>
        <v/>
      </c>
      <c r="CG172" s="1369" t="str">
        <f t="shared" si="416"/>
        <v/>
      </c>
      <c r="CH172" s="1369" t="str">
        <f t="shared" si="417"/>
        <v/>
      </c>
      <c r="CI172" s="1369" t="str">
        <f t="shared" si="418"/>
        <v/>
      </c>
      <c r="CJ172" s="1369" t="str">
        <f t="shared" si="419"/>
        <v/>
      </c>
      <c r="CK172" s="1370" t="str">
        <f t="shared" si="420"/>
        <v/>
      </c>
      <c r="CL172" s="1370" t="str">
        <f t="shared" si="421"/>
        <v/>
      </c>
      <c r="CM172" s="1370" t="str">
        <f t="shared" si="422"/>
        <v/>
      </c>
      <c r="CN172" s="1369" t="str">
        <f t="shared" si="423"/>
        <v/>
      </c>
      <c r="CO172" s="1369" t="str">
        <f t="shared" si="424"/>
        <v/>
      </c>
      <c r="CP172" s="1369" t="str">
        <f t="shared" si="425"/>
        <v/>
      </c>
      <c r="CQ172" s="1369" t="str">
        <f t="shared" si="426"/>
        <v/>
      </c>
      <c r="CR172" s="1369" t="str">
        <f t="shared" si="427"/>
        <v/>
      </c>
      <c r="CS172" s="1368" t="str">
        <f t="shared" si="428"/>
        <v/>
      </c>
      <c r="CT172" s="1371" t="str">
        <f t="shared" si="429"/>
        <v/>
      </c>
      <c r="CU172" s="541" t="str">
        <f t="shared" si="430"/>
        <v/>
      </c>
      <c r="CV172" s="542" t="str">
        <f t="shared" si="431"/>
        <v/>
      </c>
      <c r="CW172" s="543" t="str">
        <f t="shared" si="432"/>
        <v/>
      </c>
      <c r="CX172" s="543" t="str">
        <f t="shared" si="433"/>
        <v/>
      </c>
      <c r="CY172" s="543" t="str">
        <f t="shared" si="434"/>
        <v/>
      </c>
      <c r="CZ172" s="543" t="str">
        <f t="shared" si="435"/>
        <v/>
      </c>
      <c r="DA172" s="543" t="str">
        <f t="shared" si="436"/>
        <v/>
      </c>
      <c r="DB172" s="544" t="str">
        <f t="shared" si="437"/>
        <v/>
      </c>
      <c r="DC172" s="544" t="str">
        <f t="shared" si="438"/>
        <v/>
      </c>
      <c r="DD172" s="544" t="str">
        <f t="shared" si="439"/>
        <v/>
      </c>
      <c r="DE172" s="543" t="str">
        <f t="shared" si="440"/>
        <v/>
      </c>
      <c r="DF172" s="543" t="str">
        <f t="shared" si="441"/>
        <v/>
      </c>
      <c r="DG172" s="543" t="str">
        <f t="shared" si="442"/>
        <v/>
      </c>
      <c r="DH172" s="543" t="str">
        <f t="shared" si="443"/>
        <v/>
      </c>
      <c r="DI172" s="543" t="str">
        <f t="shared" si="444"/>
        <v/>
      </c>
      <c r="DJ172" s="542" t="str">
        <f t="shared" si="445"/>
        <v/>
      </c>
      <c r="DK172" s="541" t="str">
        <f t="shared" si="446"/>
        <v/>
      </c>
      <c r="DL172" s="658">
        <f t="shared" si="447"/>
        <v>0</v>
      </c>
      <c r="DM172" s="106">
        <f t="shared" si="448"/>
        <v>0</v>
      </c>
      <c r="DN172" s="106">
        <f t="shared" si="449"/>
        <v>0</v>
      </c>
      <c r="DO172" s="106">
        <f t="shared" si="450"/>
        <v>0</v>
      </c>
      <c r="DP172" s="487"/>
      <c r="DQ172" s="623"/>
      <c r="DR172" s="623"/>
      <c r="DS172" s="623"/>
      <c r="DT172" s="623"/>
      <c r="DU172" s="623"/>
      <c r="DV172" s="623"/>
      <c r="DW172" s="623"/>
      <c r="DX172" s="623"/>
      <c r="DY172" s="488"/>
    </row>
    <row r="173" spans="1:129" s="490" customFormat="1" ht="15.75" hidden="1" customHeight="1">
      <c r="A173" s="662" t="s">
        <v>761</v>
      </c>
      <c r="B173" s="637" t="str">
        <f>IF(B167="","",(SUM(B160)*710*$K$1-SUM(B161,B165)*(710*$K$1-370*$K$1*(B164=0)))/$G$1/365/B$46)</f>
        <v/>
      </c>
      <c r="C173" s="637" t="str">
        <f>IF(C167="","",(SUM(C160)*710*$K$1-SUM(C161,C165)*(710*$K$1-370*$K$1*(C164=0)))/$G$1/365/C$46)</f>
        <v/>
      </c>
      <c r="D173" s="637" t="str">
        <f t="shared" ref="D173:R173" si="490">IF(D167="","",(SUM(D160)*710*$K$1-SUM(D161,D165)*(710*$K$1-370*$K$1*(D164=0)))/$G$1/365/D$46)</f>
        <v/>
      </c>
      <c r="E173" s="637" t="str">
        <f t="shared" si="490"/>
        <v/>
      </c>
      <c r="F173" s="637" t="str">
        <f t="shared" si="490"/>
        <v/>
      </c>
      <c r="G173" s="637" t="str">
        <f t="shared" si="490"/>
        <v/>
      </c>
      <c r="H173" s="637" t="str">
        <f t="shared" si="490"/>
        <v/>
      </c>
      <c r="I173" s="637" t="str">
        <f t="shared" si="490"/>
        <v/>
      </c>
      <c r="J173" s="637" t="str">
        <f t="shared" si="490"/>
        <v/>
      </c>
      <c r="K173" s="637" t="str">
        <f t="shared" si="490"/>
        <v/>
      </c>
      <c r="L173" s="637" t="str">
        <f t="shared" si="490"/>
        <v/>
      </c>
      <c r="M173" s="637" t="str">
        <f t="shared" si="490"/>
        <v/>
      </c>
      <c r="N173" s="637" t="str">
        <f t="shared" si="490"/>
        <v/>
      </c>
      <c r="O173" s="637" t="str">
        <f t="shared" si="490"/>
        <v/>
      </c>
      <c r="P173" s="637" t="str">
        <f t="shared" si="490"/>
        <v/>
      </c>
      <c r="Q173" s="637" t="str">
        <f t="shared" si="490"/>
        <v/>
      </c>
      <c r="R173" s="637" t="str">
        <f t="shared" si="490"/>
        <v/>
      </c>
      <c r="S173" s="657"/>
      <c r="T173" s="637" t="str">
        <f>IF(T167="","",(SUM(T160)*710*$K$1-SUM(T161,T165)*(710*$K$1-370*$K$1*(T164=0)))/$G$1/365/T$46)</f>
        <v/>
      </c>
      <c r="U173" s="637" t="str">
        <f>IF(U167="","",(SUM(U160)*710*$K$1-SUM(U161,U165)*(710*$K$1-370*$K$1*(U164=0)))/$G$1/365/U$46)</f>
        <v/>
      </c>
      <c r="V173" s="637" t="str">
        <f t="shared" ref="V173:AJ173" si="491">IF(V167="","",(SUM(V160)*710*$K$1-SUM(V161,V165)*(710*$K$1-370*$K$1*(V164=0)))/$G$1/365/V$46)</f>
        <v/>
      </c>
      <c r="W173" s="637" t="str">
        <f t="shared" si="491"/>
        <v/>
      </c>
      <c r="X173" s="637" t="str">
        <f t="shared" si="491"/>
        <v/>
      </c>
      <c r="Y173" s="637" t="str">
        <f t="shared" si="491"/>
        <v/>
      </c>
      <c r="Z173" s="637" t="str">
        <f t="shared" si="491"/>
        <v/>
      </c>
      <c r="AA173" s="637" t="str">
        <f t="shared" si="491"/>
        <v/>
      </c>
      <c r="AB173" s="637" t="str">
        <f t="shared" si="491"/>
        <v/>
      </c>
      <c r="AC173" s="637" t="str">
        <f t="shared" si="491"/>
        <v/>
      </c>
      <c r="AD173" s="637" t="str">
        <f t="shared" si="491"/>
        <v/>
      </c>
      <c r="AE173" s="637" t="str">
        <f t="shared" si="491"/>
        <v/>
      </c>
      <c r="AF173" s="637" t="str">
        <f t="shared" si="491"/>
        <v/>
      </c>
      <c r="AG173" s="637" t="str">
        <f t="shared" si="491"/>
        <v/>
      </c>
      <c r="AH173" s="637" t="str">
        <f t="shared" si="491"/>
        <v/>
      </c>
      <c r="AI173" s="637" t="str">
        <f t="shared" si="491"/>
        <v/>
      </c>
      <c r="AJ173" s="637" t="str">
        <f t="shared" si="491"/>
        <v/>
      </c>
      <c r="AK173" s="657"/>
      <c r="AL173" s="637" t="str">
        <f>IF(AL167="","",(SUM(AL160)*710*$K$1-SUM(AL161,AL165)*(710*$K$1-370*$K$1*(AL164=0)))/$G$1/365/AL$46)</f>
        <v/>
      </c>
      <c r="AM173" s="637" t="str">
        <f>IF(AM167="","",(SUM(AM160)*710*$K$1-SUM(AM161,AM165)*(710*$K$1-370*$K$1*(AM164=0)))/$G$1/365/AM$46)</f>
        <v/>
      </c>
      <c r="AN173" s="637" t="str">
        <f t="shared" ref="AN173:BB173" si="492">IF(AN167="","",(SUM(AN160)*710*$K$1-SUM(AN161,AN165)*(710*$K$1-370*$K$1*(AN164=0)))/$G$1/365/AN$46)</f>
        <v/>
      </c>
      <c r="AO173" s="637" t="str">
        <f t="shared" si="492"/>
        <v/>
      </c>
      <c r="AP173" s="637" t="str">
        <f t="shared" si="492"/>
        <v/>
      </c>
      <c r="AQ173" s="637" t="str">
        <f t="shared" si="492"/>
        <v/>
      </c>
      <c r="AR173" s="637" t="str">
        <f t="shared" si="492"/>
        <v/>
      </c>
      <c r="AS173" s="637" t="str">
        <f t="shared" si="492"/>
        <v/>
      </c>
      <c r="AT173" s="637" t="str">
        <f t="shared" si="492"/>
        <v/>
      </c>
      <c r="AU173" s="637" t="str">
        <f t="shared" si="492"/>
        <v/>
      </c>
      <c r="AV173" s="637" t="str">
        <f t="shared" si="492"/>
        <v/>
      </c>
      <c r="AW173" s="637" t="str">
        <f t="shared" si="492"/>
        <v/>
      </c>
      <c r="AX173" s="637" t="str">
        <f t="shared" si="492"/>
        <v/>
      </c>
      <c r="AY173" s="637" t="str">
        <f t="shared" si="492"/>
        <v/>
      </c>
      <c r="AZ173" s="637" t="str">
        <f t="shared" si="492"/>
        <v/>
      </c>
      <c r="BA173" s="637" t="str">
        <f t="shared" si="492"/>
        <v/>
      </c>
      <c r="BB173" s="637" t="str">
        <f t="shared" si="492"/>
        <v/>
      </c>
      <c r="BC173" s="657"/>
      <c r="BD173" s="637" t="str">
        <f>IF(BD167="","",(SUM(BD160)*710*$K$1-SUM(BD161,BD165)*(710*$K$1-370*$K$1*(BD164=0)))/$G$1/365/BD$46)</f>
        <v/>
      </c>
      <c r="BE173" s="637" t="str">
        <f>IF(BE167="","",(SUM(BE160)*710*$K$1-SUM(BE161,BE165)*(710*$K$1-370*$K$1*(BE164=0)))/$G$1/365/BE$46)</f>
        <v/>
      </c>
      <c r="BF173" s="637" t="str">
        <f t="shared" ref="BF173:BT173" si="493">IF(BF167="","",(SUM(BF160)*710*$K$1-SUM(BF161,BF165)*(710*$K$1-370*$K$1*(BF164=0)))/$G$1/365/BF$46)</f>
        <v/>
      </c>
      <c r="BG173" s="637" t="str">
        <f t="shared" si="493"/>
        <v/>
      </c>
      <c r="BH173" s="637" t="str">
        <f t="shared" si="493"/>
        <v/>
      </c>
      <c r="BI173" s="637" t="str">
        <f t="shared" si="493"/>
        <v/>
      </c>
      <c r="BJ173" s="637" t="str">
        <f t="shared" si="493"/>
        <v/>
      </c>
      <c r="BK173" s="637" t="str">
        <f t="shared" si="493"/>
        <v/>
      </c>
      <c r="BL173" s="637" t="str">
        <f t="shared" si="493"/>
        <v/>
      </c>
      <c r="BM173" s="637" t="str">
        <f t="shared" si="493"/>
        <v/>
      </c>
      <c r="BN173" s="637" t="str">
        <f t="shared" si="493"/>
        <v/>
      </c>
      <c r="BO173" s="637" t="str">
        <f t="shared" si="493"/>
        <v/>
      </c>
      <c r="BP173" s="637" t="str">
        <f t="shared" si="493"/>
        <v/>
      </c>
      <c r="BQ173" s="637" t="str">
        <f t="shared" si="493"/>
        <v/>
      </c>
      <c r="BR173" s="637" t="str">
        <f t="shared" si="493"/>
        <v/>
      </c>
      <c r="BS173" s="637" t="str">
        <f t="shared" si="493"/>
        <v/>
      </c>
      <c r="BT173" s="637" t="str">
        <f t="shared" si="493"/>
        <v/>
      </c>
      <c r="BU173" s="657"/>
      <c r="BV173" s="637" t="str">
        <f>IF(BV167="","",(SUM(BV160)*710*$K$1-SUM(BV161,BV165)*(710*$K$1-370*$K$1*(BV164=0)))/$G$1/365/BV$46)</f>
        <v/>
      </c>
      <c r="BW173" s="637" t="str">
        <f>IF(BW167="","",(SUM(BW160)*710*$K$1-SUM(BW161,BW165)*(710*$K$1-370*$K$1*(BW164=0)))/$G$1/365/BW$46)</f>
        <v/>
      </c>
      <c r="BX173" s="637" t="str">
        <f>IF(BX167="","",(SUM(BX160)*710*$K$1-SUM(BX161,BX165)*(710*$K$1-370*$K$1*(BX164=0)))/$G$1/365/BX$46)</f>
        <v/>
      </c>
      <c r="BY173" s="637" t="str">
        <f>IF(BY167="","",(SUM(BY160)*710*$K$1-SUM(BY161,BY165)*(710*$K$1-370*$K$1*(BY164=0)))/$G$1/365/BY$46)</f>
        <v/>
      </c>
      <c r="BZ173" s="602" t="str">
        <f t="shared" si="460"/>
        <v/>
      </c>
      <c r="CA173" s="627" t="str">
        <f t="shared" si="461"/>
        <v/>
      </c>
      <c r="CB173" s="627" t="str">
        <f t="shared" si="462"/>
        <v/>
      </c>
      <c r="CC173" s="627" t="str">
        <f t="shared" si="463"/>
        <v/>
      </c>
      <c r="CD173" s="1367" t="str">
        <f t="shared" si="413"/>
        <v/>
      </c>
      <c r="CE173" s="1368" t="str">
        <f t="shared" si="414"/>
        <v/>
      </c>
      <c r="CF173" s="1369" t="str">
        <f t="shared" si="415"/>
        <v/>
      </c>
      <c r="CG173" s="1369" t="str">
        <f t="shared" si="416"/>
        <v/>
      </c>
      <c r="CH173" s="1369" t="str">
        <f t="shared" si="417"/>
        <v/>
      </c>
      <c r="CI173" s="1369" t="str">
        <f t="shared" si="418"/>
        <v/>
      </c>
      <c r="CJ173" s="1369" t="str">
        <f t="shared" si="419"/>
        <v/>
      </c>
      <c r="CK173" s="1370" t="str">
        <f t="shared" si="420"/>
        <v/>
      </c>
      <c r="CL173" s="1370" t="str">
        <f t="shared" si="421"/>
        <v/>
      </c>
      <c r="CM173" s="1370" t="str">
        <f t="shared" si="422"/>
        <v/>
      </c>
      <c r="CN173" s="1369" t="str">
        <f t="shared" si="423"/>
        <v/>
      </c>
      <c r="CO173" s="1369" t="str">
        <f t="shared" si="424"/>
        <v/>
      </c>
      <c r="CP173" s="1369" t="str">
        <f t="shared" si="425"/>
        <v/>
      </c>
      <c r="CQ173" s="1369" t="str">
        <f t="shared" si="426"/>
        <v/>
      </c>
      <c r="CR173" s="1369" t="str">
        <f t="shared" si="427"/>
        <v/>
      </c>
      <c r="CS173" s="1368" t="str">
        <f t="shared" si="428"/>
        <v/>
      </c>
      <c r="CT173" s="1371" t="str">
        <f t="shared" si="429"/>
        <v/>
      </c>
      <c r="CU173" s="541" t="str">
        <f t="shared" si="430"/>
        <v/>
      </c>
      <c r="CV173" s="542" t="str">
        <f t="shared" si="431"/>
        <v/>
      </c>
      <c r="CW173" s="543" t="str">
        <f t="shared" si="432"/>
        <v/>
      </c>
      <c r="CX173" s="543" t="str">
        <f t="shared" si="433"/>
        <v/>
      </c>
      <c r="CY173" s="543" t="str">
        <f t="shared" si="434"/>
        <v/>
      </c>
      <c r="CZ173" s="543" t="str">
        <f t="shared" si="435"/>
        <v/>
      </c>
      <c r="DA173" s="543" t="str">
        <f t="shared" si="436"/>
        <v/>
      </c>
      <c r="DB173" s="544" t="str">
        <f t="shared" si="437"/>
        <v/>
      </c>
      <c r="DC173" s="544" t="str">
        <f t="shared" si="438"/>
        <v/>
      </c>
      <c r="DD173" s="544" t="str">
        <f t="shared" si="439"/>
        <v/>
      </c>
      <c r="DE173" s="543" t="str">
        <f t="shared" si="440"/>
        <v/>
      </c>
      <c r="DF173" s="543" t="str">
        <f t="shared" si="441"/>
        <v/>
      </c>
      <c r="DG173" s="543" t="str">
        <f t="shared" si="442"/>
        <v/>
      </c>
      <c r="DH173" s="543" t="str">
        <f t="shared" si="443"/>
        <v/>
      </c>
      <c r="DI173" s="543" t="str">
        <f t="shared" si="444"/>
        <v/>
      </c>
      <c r="DJ173" s="542" t="str">
        <f t="shared" si="445"/>
        <v/>
      </c>
      <c r="DK173" s="541" t="str">
        <f t="shared" si="446"/>
        <v/>
      </c>
      <c r="DL173" s="658">
        <f t="shared" si="447"/>
        <v>0</v>
      </c>
      <c r="DM173" s="106">
        <f t="shared" si="448"/>
        <v>0</v>
      </c>
      <c r="DN173" s="106">
        <f t="shared" si="449"/>
        <v>0</v>
      </c>
      <c r="DO173" s="106">
        <f t="shared" si="450"/>
        <v>0</v>
      </c>
      <c r="DP173" s="487"/>
      <c r="DQ173" s="623"/>
      <c r="DR173" s="623"/>
      <c r="DS173" s="623"/>
      <c r="DT173" s="623"/>
      <c r="DU173" s="623"/>
      <c r="DV173" s="623"/>
      <c r="DW173" s="623"/>
      <c r="DX173" s="623"/>
      <c r="DY173" s="488"/>
    </row>
    <row r="174" spans="1:129" s="490" customFormat="1" ht="15.75" hidden="1" customHeight="1">
      <c r="A174" s="670" t="s">
        <v>221</v>
      </c>
      <c r="B174" s="625" t="str">
        <f t="shared" ref="B174:R174" si="494">IF(SUM(B167)&gt;0,B169/B167,"")</f>
        <v/>
      </c>
      <c r="C174" s="625" t="str">
        <f t="shared" si="494"/>
        <v/>
      </c>
      <c r="D174" s="625" t="str">
        <f t="shared" si="494"/>
        <v/>
      </c>
      <c r="E174" s="625" t="str">
        <f t="shared" si="494"/>
        <v/>
      </c>
      <c r="F174" s="625" t="str">
        <f t="shared" si="494"/>
        <v/>
      </c>
      <c r="G174" s="625" t="str">
        <f t="shared" si="494"/>
        <v/>
      </c>
      <c r="H174" s="625" t="str">
        <f t="shared" si="494"/>
        <v/>
      </c>
      <c r="I174" s="625" t="str">
        <f t="shared" si="494"/>
        <v/>
      </c>
      <c r="J174" s="625" t="str">
        <f t="shared" si="494"/>
        <v/>
      </c>
      <c r="K174" s="625" t="str">
        <f t="shared" si="494"/>
        <v/>
      </c>
      <c r="L174" s="625" t="str">
        <f t="shared" si="494"/>
        <v/>
      </c>
      <c r="M174" s="625" t="str">
        <f t="shared" si="494"/>
        <v/>
      </c>
      <c r="N174" s="625" t="str">
        <f t="shared" si="494"/>
        <v/>
      </c>
      <c r="O174" s="625" t="str">
        <f t="shared" si="494"/>
        <v/>
      </c>
      <c r="P174" s="625" t="str">
        <f t="shared" si="494"/>
        <v/>
      </c>
      <c r="Q174" s="625" t="str">
        <f t="shared" si="494"/>
        <v/>
      </c>
      <c r="R174" s="625" t="str">
        <f t="shared" si="494"/>
        <v/>
      </c>
      <c r="S174" s="657"/>
      <c r="T174" s="625" t="str">
        <f t="shared" ref="T174:AJ174" si="495">IF(SUM(T167)&gt;0,T169/T167,"")</f>
        <v/>
      </c>
      <c r="U174" s="625" t="str">
        <f t="shared" si="495"/>
        <v/>
      </c>
      <c r="V174" s="625" t="str">
        <f t="shared" si="495"/>
        <v/>
      </c>
      <c r="W174" s="625" t="str">
        <f t="shared" si="495"/>
        <v/>
      </c>
      <c r="X174" s="625" t="str">
        <f t="shared" si="495"/>
        <v/>
      </c>
      <c r="Y174" s="625" t="str">
        <f t="shared" si="495"/>
        <v/>
      </c>
      <c r="Z174" s="625" t="str">
        <f>IF(SUM(Z167)&gt;0,Z169/Z167,"")</f>
        <v/>
      </c>
      <c r="AA174" s="625" t="str">
        <f t="shared" si="495"/>
        <v/>
      </c>
      <c r="AB174" s="625" t="str">
        <f t="shared" si="495"/>
        <v/>
      </c>
      <c r="AC174" s="625" t="str">
        <f t="shared" si="495"/>
        <v/>
      </c>
      <c r="AD174" s="625" t="str">
        <f t="shared" si="495"/>
        <v/>
      </c>
      <c r="AE174" s="625" t="str">
        <f t="shared" si="495"/>
        <v/>
      </c>
      <c r="AF174" s="625" t="str">
        <f t="shared" si="495"/>
        <v/>
      </c>
      <c r="AG174" s="625" t="str">
        <f t="shared" si="495"/>
        <v/>
      </c>
      <c r="AH174" s="625" t="str">
        <f t="shared" si="495"/>
        <v/>
      </c>
      <c r="AI174" s="625" t="str">
        <f t="shared" si="495"/>
        <v/>
      </c>
      <c r="AJ174" s="625" t="str">
        <f t="shared" si="495"/>
        <v/>
      </c>
      <c r="AK174" s="657"/>
      <c r="AL174" s="625" t="str">
        <f t="shared" ref="AL174:BB174" si="496">IF(SUM(AL167)&gt;0,AL169/AL167,"")</f>
        <v/>
      </c>
      <c r="AM174" s="625" t="str">
        <f t="shared" si="496"/>
        <v/>
      </c>
      <c r="AN174" s="625" t="str">
        <f t="shared" si="496"/>
        <v/>
      </c>
      <c r="AO174" s="625" t="str">
        <f t="shared" si="496"/>
        <v/>
      </c>
      <c r="AP174" s="625" t="str">
        <f t="shared" si="496"/>
        <v/>
      </c>
      <c r="AQ174" s="625" t="str">
        <f t="shared" si="496"/>
        <v/>
      </c>
      <c r="AR174" s="625" t="str">
        <f t="shared" si="496"/>
        <v/>
      </c>
      <c r="AS174" s="625" t="str">
        <f t="shared" si="496"/>
        <v/>
      </c>
      <c r="AT174" s="625" t="str">
        <f t="shared" si="496"/>
        <v/>
      </c>
      <c r="AU174" s="625" t="str">
        <f t="shared" si="496"/>
        <v/>
      </c>
      <c r="AV174" s="625" t="str">
        <f t="shared" si="496"/>
        <v/>
      </c>
      <c r="AW174" s="625" t="str">
        <f t="shared" si="496"/>
        <v/>
      </c>
      <c r="AX174" s="625" t="str">
        <f t="shared" si="496"/>
        <v/>
      </c>
      <c r="AY174" s="625" t="str">
        <f t="shared" si="496"/>
        <v/>
      </c>
      <c r="AZ174" s="625" t="str">
        <f t="shared" si="496"/>
        <v/>
      </c>
      <c r="BA174" s="625" t="str">
        <f t="shared" si="496"/>
        <v/>
      </c>
      <c r="BB174" s="625" t="str">
        <f t="shared" si="496"/>
        <v/>
      </c>
      <c r="BC174" s="657"/>
      <c r="BD174" s="625" t="str">
        <f>IF(SUM(BD167)&gt;0,BD169/BD167,"")</f>
        <v/>
      </c>
      <c r="BE174" s="625" t="str">
        <f>IF(SUM(BE167)&gt;0,BE169/BE167,"")</f>
        <v/>
      </c>
      <c r="BF174" s="625" t="str">
        <f t="shared" ref="BF174:BT174" si="497">IF(SUM(BF167)&gt;0,BF169/BF167,"")</f>
        <v/>
      </c>
      <c r="BG174" s="625" t="str">
        <f t="shared" si="497"/>
        <v/>
      </c>
      <c r="BH174" s="625" t="str">
        <f t="shared" si="497"/>
        <v/>
      </c>
      <c r="BI174" s="625" t="str">
        <f t="shared" si="497"/>
        <v/>
      </c>
      <c r="BJ174" s="625" t="str">
        <f t="shared" si="497"/>
        <v/>
      </c>
      <c r="BK174" s="625" t="str">
        <f t="shared" si="497"/>
        <v/>
      </c>
      <c r="BL174" s="625" t="str">
        <f t="shared" si="497"/>
        <v/>
      </c>
      <c r="BM174" s="625" t="str">
        <f t="shared" si="497"/>
        <v/>
      </c>
      <c r="BN174" s="625" t="str">
        <f t="shared" si="497"/>
        <v/>
      </c>
      <c r="BO174" s="625" t="str">
        <f t="shared" si="497"/>
        <v/>
      </c>
      <c r="BP174" s="625" t="str">
        <f t="shared" si="497"/>
        <v/>
      </c>
      <c r="BQ174" s="625" t="str">
        <f t="shared" si="497"/>
        <v/>
      </c>
      <c r="BR174" s="625" t="str">
        <f t="shared" si="497"/>
        <v/>
      </c>
      <c r="BS174" s="625" t="str">
        <f t="shared" si="497"/>
        <v/>
      </c>
      <c r="BT174" s="625" t="str">
        <f t="shared" si="497"/>
        <v/>
      </c>
      <c r="BU174" s="657"/>
      <c r="BV174" s="625" t="str">
        <f>IF(SUM(BV167)&gt;0,BV169/BV167,"")</f>
        <v/>
      </c>
      <c r="BW174" s="625" t="str">
        <f>IF(SUM(BW167)&gt;0,BW169/BW167,"")</f>
        <v/>
      </c>
      <c r="BX174" s="625" t="str">
        <f>IF(SUM(BX167)&gt;0,BX169/BX167,"")</f>
        <v/>
      </c>
      <c r="BY174" s="625" t="str">
        <f>IF(SUM(BY167)&gt;0,BY169/BY167,"")</f>
        <v/>
      </c>
      <c r="BZ174" s="602" t="str">
        <f t="shared" si="460"/>
        <v/>
      </c>
      <c r="CA174" s="627" t="str">
        <f t="shared" si="461"/>
        <v/>
      </c>
      <c r="CB174" s="627" t="str">
        <f t="shared" si="462"/>
        <v/>
      </c>
      <c r="CC174" s="627" t="str">
        <f t="shared" si="463"/>
        <v/>
      </c>
      <c r="CD174" s="1367" t="str">
        <f t="shared" si="413"/>
        <v/>
      </c>
      <c r="CE174" s="1368" t="str">
        <f t="shared" si="414"/>
        <v/>
      </c>
      <c r="CF174" s="1369" t="str">
        <f t="shared" si="415"/>
        <v/>
      </c>
      <c r="CG174" s="1369" t="str">
        <f t="shared" si="416"/>
        <v/>
      </c>
      <c r="CH174" s="1369" t="str">
        <f t="shared" si="417"/>
        <v/>
      </c>
      <c r="CI174" s="1369" t="str">
        <f t="shared" si="418"/>
        <v/>
      </c>
      <c r="CJ174" s="1369" t="str">
        <f t="shared" si="419"/>
        <v/>
      </c>
      <c r="CK174" s="1370" t="str">
        <f t="shared" si="420"/>
        <v/>
      </c>
      <c r="CL174" s="1370" t="str">
        <f t="shared" si="421"/>
        <v/>
      </c>
      <c r="CM174" s="1370" t="str">
        <f t="shared" si="422"/>
        <v/>
      </c>
      <c r="CN174" s="1369" t="str">
        <f t="shared" si="423"/>
        <v/>
      </c>
      <c r="CO174" s="1369" t="str">
        <f t="shared" si="424"/>
        <v/>
      </c>
      <c r="CP174" s="1369" t="str">
        <f t="shared" si="425"/>
        <v/>
      </c>
      <c r="CQ174" s="1369" t="str">
        <f t="shared" si="426"/>
        <v/>
      </c>
      <c r="CR174" s="1369" t="str">
        <f t="shared" si="427"/>
        <v/>
      </c>
      <c r="CS174" s="1368" t="str">
        <f t="shared" si="428"/>
        <v/>
      </c>
      <c r="CT174" s="1371" t="str">
        <f t="shared" si="429"/>
        <v/>
      </c>
      <c r="CU174" s="541" t="str">
        <f t="shared" si="430"/>
        <v/>
      </c>
      <c r="CV174" s="542" t="str">
        <f t="shared" si="431"/>
        <v/>
      </c>
      <c r="CW174" s="543" t="str">
        <f t="shared" si="432"/>
        <v/>
      </c>
      <c r="CX174" s="543" t="str">
        <f t="shared" si="433"/>
        <v/>
      </c>
      <c r="CY174" s="543" t="str">
        <f t="shared" si="434"/>
        <v/>
      </c>
      <c r="CZ174" s="543" t="str">
        <f t="shared" si="435"/>
        <v/>
      </c>
      <c r="DA174" s="543" t="str">
        <f t="shared" si="436"/>
        <v/>
      </c>
      <c r="DB174" s="544" t="str">
        <f t="shared" si="437"/>
        <v/>
      </c>
      <c r="DC174" s="544" t="str">
        <f t="shared" si="438"/>
        <v/>
      </c>
      <c r="DD174" s="544" t="str">
        <f t="shared" si="439"/>
        <v/>
      </c>
      <c r="DE174" s="543" t="str">
        <f t="shared" si="440"/>
        <v/>
      </c>
      <c r="DF174" s="543" t="str">
        <f t="shared" si="441"/>
        <v/>
      </c>
      <c r="DG174" s="543" t="str">
        <f t="shared" si="442"/>
        <v/>
      </c>
      <c r="DH174" s="543" t="str">
        <f t="shared" si="443"/>
        <v/>
      </c>
      <c r="DI174" s="543" t="str">
        <f t="shared" si="444"/>
        <v/>
      </c>
      <c r="DJ174" s="542" t="str">
        <f t="shared" si="445"/>
        <v/>
      </c>
      <c r="DK174" s="541" t="str">
        <f t="shared" si="446"/>
        <v/>
      </c>
      <c r="DL174" s="658">
        <f t="shared" si="447"/>
        <v>0</v>
      </c>
      <c r="DM174" s="106">
        <f t="shared" si="448"/>
        <v>0</v>
      </c>
      <c r="DN174" s="106">
        <f t="shared" si="449"/>
        <v>0</v>
      </c>
      <c r="DO174" s="106">
        <f t="shared" si="450"/>
        <v>0</v>
      </c>
      <c r="DP174" s="487"/>
      <c r="DQ174" s="623"/>
      <c r="DR174" s="623"/>
      <c r="DS174" s="623"/>
      <c r="DT174" s="623"/>
      <c r="DU174" s="623"/>
      <c r="DV174" s="623"/>
      <c r="DW174" s="623"/>
      <c r="DX174" s="623"/>
      <c r="DY174" s="488"/>
    </row>
    <row r="175" spans="1:129" s="490" customFormat="1" ht="15.75" hidden="1" customHeight="1">
      <c r="A175" s="677" t="s">
        <v>222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1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1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1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1"/>
      <c r="BV175" s="673">
        <f>WB!CK38</f>
        <v>0</v>
      </c>
      <c r="BW175" s="673">
        <f>WB!CK46</f>
        <v>0</v>
      </c>
      <c r="BX175" s="673">
        <f>WB!CK54</f>
        <v>0</v>
      </c>
      <c r="BY175" s="673">
        <f>WB!CK62</f>
        <v>0</v>
      </c>
      <c r="BZ175" s="602" t="str">
        <f t="shared" si="460"/>
        <v/>
      </c>
      <c r="CA175" s="602" t="str">
        <f t="shared" si="461"/>
        <v/>
      </c>
      <c r="CB175" s="602" t="str">
        <f t="shared" si="462"/>
        <v/>
      </c>
      <c r="CC175" s="602" t="str">
        <f t="shared" si="463"/>
        <v/>
      </c>
      <c r="CD175" s="1379" t="str">
        <f t="shared" si="413"/>
        <v/>
      </c>
      <c r="CE175" s="1380" t="str">
        <f t="shared" si="414"/>
        <v/>
      </c>
      <c r="CF175" s="1381" t="str">
        <f t="shared" si="415"/>
        <v/>
      </c>
      <c r="CG175" s="1381" t="str">
        <f t="shared" si="416"/>
        <v/>
      </c>
      <c r="CH175" s="1381" t="str">
        <f t="shared" si="417"/>
        <v/>
      </c>
      <c r="CI175" s="1381" t="str">
        <f t="shared" si="418"/>
        <v/>
      </c>
      <c r="CJ175" s="1381" t="str">
        <f t="shared" si="419"/>
        <v/>
      </c>
      <c r="CK175" s="1382" t="str">
        <f t="shared" si="420"/>
        <v/>
      </c>
      <c r="CL175" s="1382" t="str">
        <f t="shared" si="421"/>
        <v/>
      </c>
      <c r="CM175" s="1382" t="str">
        <f t="shared" si="422"/>
        <v/>
      </c>
      <c r="CN175" s="1381" t="str">
        <f t="shared" si="423"/>
        <v/>
      </c>
      <c r="CO175" s="1381" t="str">
        <f t="shared" si="424"/>
        <v/>
      </c>
      <c r="CP175" s="1381" t="str">
        <f t="shared" si="425"/>
        <v/>
      </c>
      <c r="CQ175" s="1381" t="str">
        <f t="shared" si="426"/>
        <v/>
      </c>
      <c r="CR175" s="1381" t="str">
        <f t="shared" si="427"/>
        <v/>
      </c>
      <c r="CS175" s="1380" t="str">
        <f t="shared" si="428"/>
        <v/>
      </c>
      <c r="CT175" s="1383" t="str">
        <f t="shared" si="429"/>
        <v/>
      </c>
      <c r="CU175" s="553" t="str">
        <f t="shared" si="430"/>
        <v/>
      </c>
      <c r="CV175" s="554" t="str">
        <f t="shared" si="431"/>
        <v/>
      </c>
      <c r="CW175" s="555" t="str">
        <f t="shared" si="432"/>
        <v/>
      </c>
      <c r="CX175" s="555" t="str">
        <f t="shared" si="433"/>
        <v/>
      </c>
      <c r="CY175" s="555" t="str">
        <f t="shared" si="434"/>
        <v/>
      </c>
      <c r="CZ175" s="555" t="str">
        <f t="shared" si="435"/>
        <v/>
      </c>
      <c r="DA175" s="555" t="str">
        <f t="shared" si="436"/>
        <v/>
      </c>
      <c r="DB175" s="556" t="str">
        <f t="shared" si="437"/>
        <v/>
      </c>
      <c r="DC175" s="556" t="str">
        <f t="shared" si="438"/>
        <v/>
      </c>
      <c r="DD175" s="556" t="str">
        <f t="shared" si="439"/>
        <v/>
      </c>
      <c r="DE175" s="555" t="str">
        <f t="shared" si="440"/>
        <v/>
      </c>
      <c r="DF175" s="555" t="str">
        <f t="shared" si="441"/>
        <v/>
      </c>
      <c r="DG175" s="555" t="str">
        <f t="shared" si="442"/>
        <v/>
      </c>
      <c r="DH175" s="555" t="str">
        <f t="shared" si="443"/>
        <v/>
      </c>
      <c r="DI175" s="555" t="str">
        <f t="shared" si="444"/>
        <v/>
      </c>
      <c r="DJ175" s="554" t="str">
        <f t="shared" si="445"/>
        <v/>
      </c>
      <c r="DK175" s="553" t="str">
        <f t="shared" si="446"/>
        <v/>
      </c>
      <c r="DL175" s="658">
        <f t="shared" si="447"/>
        <v>0</v>
      </c>
      <c r="DM175" s="106">
        <f t="shared" si="448"/>
        <v>0</v>
      </c>
      <c r="DN175" s="106">
        <f t="shared" si="449"/>
        <v>0</v>
      </c>
      <c r="DO175" s="106">
        <f t="shared" si="450"/>
        <v>0</v>
      </c>
      <c r="DP175" s="487"/>
      <c r="DQ175" s="623"/>
      <c r="DR175" s="623"/>
      <c r="DS175" s="623"/>
      <c r="DT175" s="623"/>
      <c r="DU175" s="623"/>
      <c r="DV175" s="623"/>
      <c r="DW175" s="623"/>
      <c r="DX175" s="623"/>
      <c r="DY175" s="488"/>
    </row>
    <row r="176" spans="1:129" s="490" customFormat="1" ht="15.75" hidden="1" customHeight="1">
      <c r="A176" s="653" t="s">
        <v>223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8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8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8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8"/>
      <c r="BV176" s="227"/>
      <c r="BW176" s="227"/>
      <c r="BX176" s="227"/>
      <c r="BY176" s="227"/>
      <c r="BZ176" s="602" t="str">
        <f t="shared" si="460"/>
        <v/>
      </c>
      <c r="CA176" s="602" t="str">
        <f t="shared" si="461"/>
        <v/>
      </c>
      <c r="CB176" s="602" t="str">
        <f t="shared" si="462"/>
        <v/>
      </c>
      <c r="CC176" s="602" t="str">
        <f t="shared" si="463"/>
        <v/>
      </c>
      <c r="CD176" s="1379" t="str">
        <f t="shared" si="413"/>
        <v/>
      </c>
      <c r="CE176" s="1380" t="str">
        <f t="shared" si="414"/>
        <v/>
      </c>
      <c r="CF176" s="1381" t="str">
        <f t="shared" si="415"/>
        <v/>
      </c>
      <c r="CG176" s="1381" t="str">
        <f t="shared" si="416"/>
        <v/>
      </c>
      <c r="CH176" s="1381" t="str">
        <f t="shared" si="417"/>
        <v/>
      </c>
      <c r="CI176" s="1381" t="str">
        <f t="shared" si="418"/>
        <v/>
      </c>
      <c r="CJ176" s="1381" t="str">
        <f t="shared" si="419"/>
        <v/>
      </c>
      <c r="CK176" s="1382" t="str">
        <f t="shared" si="420"/>
        <v/>
      </c>
      <c r="CL176" s="1382" t="str">
        <f t="shared" si="421"/>
        <v/>
      </c>
      <c r="CM176" s="1382" t="str">
        <f t="shared" si="422"/>
        <v/>
      </c>
      <c r="CN176" s="1381" t="str">
        <f t="shared" si="423"/>
        <v/>
      </c>
      <c r="CO176" s="1381" t="str">
        <f t="shared" si="424"/>
        <v/>
      </c>
      <c r="CP176" s="1381" t="str">
        <f t="shared" si="425"/>
        <v/>
      </c>
      <c r="CQ176" s="1381" t="str">
        <f t="shared" si="426"/>
        <v/>
      </c>
      <c r="CR176" s="1381" t="str">
        <f t="shared" si="427"/>
        <v/>
      </c>
      <c r="CS176" s="1380" t="str">
        <f t="shared" si="428"/>
        <v/>
      </c>
      <c r="CT176" s="1383" t="str">
        <f t="shared" si="429"/>
        <v/>
      </c>
      <c r="CU176" s="553" t="str">
        <f t="shared" si="430"/>
        <v/>
      </c>
      <c r="CV176" s="554" t="str">
        <f t="shared" si="431"/>
        <v/>
      </c>
      <c r="CW176" s="555" t="str">
        <f t="shared" si="432"/>
        <v/>
      </c>
      <c r="CX176" s="555" t="str">
        <f t="shared" si="433"/>
        <v/>
      </c>
      <c r="CY176" s="555" t="str">
        <f t="shared" si="434"/>
        <v/>
      </c>
      <c r="CZ176" s="555" t="str">
        <f t="shared" si="435"/>
        <v/>
      </c>
      <c r="DA176" s="555" t="str">
        <f t="shared" si="436"/>
        <v/>
      </c>
      <c r="DB176" s="556" t="str">
        <f t="shared" si="437"/>
        <v/>
      </c>
      <c r="DC176" s="556" t="str">
        <f t="shared" si="438"/>
        <v/>
      </c>
      <c r="DD176" s="556" t="str">
        <f t="shared" si="439"/>
        <v/>
      </c>
      <c r="DE176" s="555" t="str">
        <f t="shared" si="440"/>
        <v/>
      </c>
      <c r="DF176" s="555" t="str">
        <f t="shared" si="441"/>
        <v/>
      </c>
      <c r="DG176" s="555" t="str">
        <f t="shared" si="442"/>
        <v/>
      </c>
      <c r="DH176" s="555" t="str">
        <f t="shared" si="443"/>
        <v/>
      </c>
      <c r="DI176" s="555" t="str">
        <f t="shared" si="444"/>
        <v/>
      </c>
      <c r="DJ176" s="554" t="str">
        <f t="shared" si="445"/>
        <v/>
      </c>
      <c r="DK176" s="553" t="str">
        <f t="shared" si="446"/>
        <v/>
      </c>
      <c r="DL176" s="658">
        <f t="shared" si="447"/>
        <v>0</v>
      </c>
      <c r="DM176" s="106">
        <f t="shared" si="448"/>
        <v>0</v>
      </c>
      <c r="DN176" s="106">
        <f t="shared" si="449"/>
        <v>0</v>
      </c>
      <c r="DO176" s="106">
        <f t="shared" si="450"/>
        <v>0</v>
      </c>
      <c r="DP176" s="487"/>
      <c r="DQ176" s="623"/>
      <c r="DR176" s="623"/>
      <c r="DS176" s="623"/>
      <c r="DT176" s="623"/>
      <c r="DU176" s="623"/>
      <c r="DV176" s="623"/>
      <c r="DW176" s="623"/>
      <c r="DX176" s="623"/>
      <c r="DY176" s="488"/>
    </row>
    <row r="177" spans="1:129" s="490" customFormat="1" ht="15.75" hidden="1" customHeight="1">
      <c r="A177" s="1473" t="s">
        <v>762</v>
      </c>
      <c r="B177" s="637" t="str">
        <f>IF(B176="","",B175*B176*2350*$O$2/$G$1/365/B$46)</f>
        <v/>
      </c>
      <c r="C177" s="637" t="str">
        <f>IF(C176="","",C175*C176*2350*$O$2/$G$1/365/C$46)</f>
        <v/>
      </c>
      <c r="D177" s="637" t="str">
        <f t="shared" ref="D177:R177" si="498">IF(D176="","",D175*D176*2350*$O$2/$G$1/365/D$46)</f>
        <v/>
      </c>
      <c r="E177" s="637" t="str">
        <f t="shared" si="498"/>
        <v/>
      </c>
      <c r="F177" s="637" t="str">
        <f t="shared" si="498"/>
        <v/>
      </c>
      <c r="G177" s="637" t="str">
        <f t="shared" si="498"/>
        <v/>
      </c>
      <c r="H177" s="637" t="str">
        <f t="shared" si="498"/>
        <v/>
      </c>
      <c r="I177" s="637" t="str">
        <f t="shared" si="498"/>
        <v/>
      </c>
      <c r="J177" s="637" t="str">
        <f t="shared" si="498"/>
        <v/>
      </c>
      <c r="K177" s="637" t="str">
        <f t="shared" si="498"/>
        <v/>
      </c>
      <c r="L177" s="637" t="str">
        <f t="shared" si="498"/>
        <v/>
      </c>
      <c r="M177" s="637" t="str">
        <f t="shared" si="498"/>
        <v/>
      </c>
      <c r="N177" s="637" t="str">
        <f t="shared" si="498"/>
        <v/>
      </c>
      <c r="O177" s="637" t="str">
        <f t="shared" si="498"/>
        <v/>
      </c>
      <c r="P177" s="637" t="str">
        <f t="shared" si="498"/>
        <v/>
      </c>
      <c r="Q177" s="637" t="str">
        <f t="shared" si="498"/>
        <v/>
      </c>
      <c r="R177" s="637" t="str">
        <f t="shared" si="498"/>
        <v/>
      </c>
      <c r="S177" s="678"/>
      <c r="T177" s="637" t="str">
        <f t="shared" ref="T177:AJ177" si="499">IF(T176="","",T175*T176*2350*$O$2/$G$1/365/T$46)</f>
        <v/>
      </c>
      <c r="U177" s="637" t="str">
        <f t="shared" si="499"/>
        <v/>
      </c>
      <c r="V177" s="637" t="str">
        <f t="shared" si="499"/>
        <v/>
      </c>
      <c r="W177" s="637" t="str">
        <f t="shared" si="499"/>
        <v/>
      </c>
      <c r="X177" s="637" t="str">
        <f t="shared" si="499"/>
        <v/>
      </c>
      <c r="Y177" s="637" t="str">
        <f t="shared" si="499"/>
        <v/>
      </c>
      <c r="Z177" s="637" t="str">
        <f t="shared" si="499"/>
        <v/>
      </c>
      <c r="AA177" s="637" t="str">
        <f t="shared" si="499"/>
        <v/>
      </c>
      <c r="AB177" s="637" t="str">
        <f t="shared" si="499"/>
        <v/>
      </c>
      <c r="AC177" s="637" t="str">
        <f t="shared" si="499"/>
        <v/>
      </c>
      <c r="AD177" s="637" t="str">
        <f t="shared" si="499"/>
        <v/>
      </c>
      <c r="AE177" s="637" t="str">
        <f t="shared" si="499"/>
        <v/>
      </c>
      <c r="AF177" s="637" t="str">
        <f t="shared" si="499"/>
        <v/>
      </c>
      <c r="AG177" s="637" t="str">
        <f t="shared" si="499"/>
        <v/>
      </c>
      <c r="AH177" s="637" t="str">
        <f t="shared" si="499"/>
        <v/>
      </c>
      <c r="AI177" s="637" t="str">
        <f t="shared" si="499"/>
        <v/>
      </c>
      <c r="AJ177" s="637" t="str">
        <f t="shared" si="499"/>
        <v/>
      </c>
      <c r="AK177" s="678"/>
      <c r="AL177" s="637" t="str">
        <f t="shared" ref="AL177:BB177" si="500">IF(AL176="","",AL175*AL176*2350*$O$2/$G$1/365/AL$46)</f>
        <v/>
      </c>
      <c r="AM177" s="637" t="str">
        <f t="shared" si="500"/>
        <v/>
      </c>
      <c r="AN177" s="637" t="str">
        <f t="shared" si="500"/>
        <v/>
      </c>
      <c r="AO177" s="637" t="str">
        <f t="shared" si="500"/>
        <v/>
      </c>
      <c r="AP177" s="637" t="str">
        <f t="shared" si="500"/>
        <v/>
      </c>
      <c r="AQ177" s="637" t="str">
        <f t="shared" si="500"/>
        <v/>
      </c>
      <c r="AR177" s="637" t="str">
        <f t="shared" si="500"/>
        <v/>
      </c>
      <c r="AS177" s="637" t="str">
        <f t="shared" si="500"/>
        <v/>
      </c>
      <c r="AT177" s="637" t="str">
        <f t="shared" si="500"/>
        <v/>
      </c>
      <c r="AU177" s="637" t="str">
        <f t="shared" si="500"/>
        <v/>
      </c>
      <c r="AV177" s="637" t="str">
        <f t="shared" si="500"/>
        <v/>
      </c>
      <c r="AW177" s="637" t="str">
        <f t="shared" si="500"/>
        <v/>
      </c>
      <c r="AX177" s="637" t="str">
        <f t="shared" si="500"/>
        <v/>
      </c>
      <c r="AY177" s="637" t="str">
        <f t="shared" si="500"/>
        <v/>
      </c>
      <c r="AZ177" s="637" t="str">
        <f t="shared" si="500"/>
        <v/>
      </c>
      <c r="BA177" s="637" t="str">
        <f t="shared" si="500"/>
        <v/>
      </c>
      <c r="BB177" s="637" t="str">
        <f t="shared" si="500"/>
        <v/>
      </c>
      <c r="BC177" s="678"/>
      <c r="BD177" s="637" t="str">
        <f>IF(BD176="","",BD175*BD176*2350*$O$2/$G$1/365/BD$46)</f>
        <v/>
      </c>
      <c r="BE177" s="637" t="str">
        <f>IF(BE176="","",BE175*BE176*2350*$O$2/$G$1/365/BE$46)</f>
        <v/>
      </c>
      <c r="BF177" s="637" t="str">
        <f t="shared" ref="BF177:BT177" si="501">IF(BF176="","",BF175*BF176*2350*$O$2/$G$1/365/BF$46)</f>
        <v/>
      </c>
      <c r="BG177" s="637" t="str">
        <f t="shared" si="501"/>
        <v/>
      </c>
      <c r="BH177" s="637" t="str">
        <f t="shared" si="501"/>
        <v/>
      </c>
      <c r="BI177" s="637" t="str">
        <f t="shared" si="501"/>
        <v/>
      </c>
      <c r="BJ177" s="637" t="str">
        <f t="shared" si="501"/>
        <v/>
      </c>
      <c r="BK177" s="637" t="str">
        <f t="shared" si="501"/>
        <v/>
      </c>
      <c r="BL177" s="637" t="str">
        <f t="shared" si="501"/>
        <v/>
      </c>
      <c r="BM177" s="637" t="str">
        <f t="shared" si="501"/>
        <v/>
      </c>
      <c r="BN177" s="637" t="str">
        <f t="shared" si="501"/>
        <v/>
      </c>
      <c r="BO177" s="637" t="str">
        <f t="shared" si="501"/>
        <v/>
      </c>
      <c r="BP177" s="637" t="str">
        <f t="shared" si="501"/>
        <v/>
      </c>
      <c r="BQ177" s="637" t="str">
        <f t="shared" si="501"/>
        <v/>
      </c>
      <c r="BR177" s="637" t="str">
        <f t="shared" si="501"/>
        <v/>
      </c>
      <c r="BS177" s="637" t="str">
        <f t="shared" si="501"/>
        <v/>
      </c>
      <c r="BT177" s="637" t="str">
        <f t="shared" si="501"/>
        <v/>
      </c>
      <c r="BU177" s="678"/>
      <c r="BV177" s="637" t="str">
        <f>IF(BV176="","",BV175*BV176*2350*$O$2/$G$1/365/BV$46)</f>
        <v/>
      </c>
      <c r="BW177" s="637" t="str">
        <f>IF(BW176="","",BW175*BW176*2350*$O$2/$G$1/365/BW$46)</f>
        <v/>
      </c>
      <c r="BX177" s="637" t="str">
        <f>IF(BX176="","",BX175*BX176*2350*$O$2/$G$1/365/BX$46)</f>
        <v/>
      </c>
      <c r="BY177" s="637" t="str">
        <f>IF(BY176="","",BY175*BY176*2350*$O$2/$G$1/365/BY$46)</f>
        <v/>
      </c>
      <c r="BZ177" s="602" t="str">
        <f t="shared" si="460"/>
        <v/>
      </c>
      <c r="CA177" s="602" t="str">
        <f t="shared" si="461"/>
        <v/>
      </c>
      <c r="CB177" s="602" t="str">
        <f t="shared" si="462"/>
        <v/>
      </c>
      <c r="CC177" s="602" t="str">
        <f t="shared" si="463"/>
        <v/>
      </c>
      <c r="CD177" s="1367" t="str">
        <f t="shared" si="413"/>
        <v/>
      </c>
      <c r="CE177" s="1368" t="str">
        <f t="shared" si="414"/>
        <v/>
      </c>
      <c r="CF177" s="1369" t="str">
        <f t="shared" si="415"/>
        <v/>
      </c>
      <c r="CG177" s="1369" t="str">
        <f t="shared" si="416"/>
        <v/>
      </c>
      <c r="CH177" s="1369" t="str">
        <f t="shared" si="417"/>
        <v/>
      </c>
      <c r="CI177" s="1369" t="str">
        <f t="shared" si="418"/>
        <v/>
      </c>
      <c r="CJ177" s="1369" t="str">
        <f t="shared" si="419"/>
        <v/>
      </c>
      <c r="CK177" s="1370" t="str">
        <f t="shared" si="420"/>
        <v/>
      </c>
      <c r="CL177" s="1370" t="str">
        <f t="shared" si="421"/>
        <v/>
      </c>
      <c r="CM177" s="1370" t="str">
        <f t="shared" si="422"/>
        <v/>
      </c>
      <c r="CN177" s="1369" t="str">
        <f t="shared" si="423"/>
        <v/>
      </c>
      <c r="CO177" s="1369" t="str">
        <f t="shared" si="424"/>
        <v/>
      </c>
      <c r="CP177" s="1369" t="str">
        <f t="shared" si="425"/>
        <v/>
      </c>
      <c r="CQ177" s="1369" t="str">
        <f t="shared" si="426"/>
        <v/>
      </c>
      <c r="CR177" s="1369" t="str">
        <f t="shared" si="427"/>
        <v/>
      </c>
      <c r="CS177" s="1368" t="str">
        <f t="shared" si="428"/>
        <v/>
      </c>
      <c r="CT177" s="1371" t="str">
        <f t="shared" si="429"/>
        <v/>
      </c>
      <c r="CU177" s="541" t="str">
        <f t="shared" si="430"/>
        <v/>
      </c>
      <c r="CV177" s="542" t="str">
        <f t="shared" si="431"/>
        <v/>
      </c>
      <c r="CW177" s="543" t="str">
        <f t="shared" si="432"/>
        <v/>
      </c>
      <c r="CX177" s="543" t="str">
        <f t="shared" si="433"/>
        <v/>
      </c>
      <c r="CY177" s="543" t="str">
        <f t="shared" si="434"/>
        <v/>
      </c>
      <c r="CZ177" s="543" t="str">
        <f t="shared" si="435"/>
        <v/>
      </c>
      <c r="DA177" s="543" t="str">
        <f t="shared" si="436"/>
        <v/>
      </c>
      <c r="DB177" s="544" t="str">
        <f t="shared" si="437"/>
        <v/>
      </c>
      <c r="DC177" s="544" t="str">
        <f t="shared" si="438"/>
        <v/>
      </c>
      <c r="DD177" s="544" t="str">
        <f t="shared" si="439"/>
        <v/>
      </c>
      <c r="DE177" s="543" t="str">
        <f t="shared" si="440"/>
        <v/>
      </c>
      <c r="DF177" s="543" t="str">
        <f t="shared" si="441"/>
        <v/>
      </c>
      <c r="DG177" s="543" t="str">
        <f t="shared" si="442"/>
        <v/>
      </c>
      <c r="DH177" s="543" t="str">
        <f t="shared" si="443"/>
        <v/>
      </c>
      <c r="DI177" s="543" t="str">
        <f t="shared" si="444"/>
        <v/>
      </c>
      <c r="DJ177" s="542" t="str">
        <f t="shared" si="445"/>
        <v/>
      </c>
      <c r="DK177" s="541" t="str">
        <f t="shared" si="446"/>
        <v/>
      </c>
      <c r="DL177" s="658">
        <f t="shared" si="447"/>
        <v>0</v>
      </c>
      <c r="DM177" s="106">
        <f t="shared" si="448"/>
        <v>0</v>
      </c>
      <c r="DN177" s="106">
        <f t="shared" si="449"/>
        <v>0</v>
      </c>
      <c r="DO177" s="106">
        <f t="shared" si="450"/>
        <v>0</v>
      </c>
      <c r="DP177" s="487"/>
      <c r="DQ177" s="623"/>
      <c r="DR177" s="623"/>
      <c r="DS177" s="623"/>
      <c r="DT177" s="623"/>
      <c r="DU177" s="623"/>
      <c r="DV177" s="623"/>
      <c r="DW177" s="623"/>
      <c r="DX177" s="623"/>
      <c r="DY177" s="488"/>
    </row>
    <row r="178" spans="1:129" s="490" customFormat="1" ht="15.75" customHeight="1">
      <c r="A178" s="679" t="s">
        <v>224</v>
      </c>
      <c r="B178" s="611">
        <f>WB!T74</f>
        <v>0</v>
      </c>
      <c r="C178" s="611">
        <f>WB!U74</f>
        <v>0</v>
      </c>
      <c r="D178" s="611">
        <f>WB!V74</f>
        <v>0</v>
      </c>
      <c r="E178" s="611">
        <f>WB!W74</f>
        <v>0</v>
      </c>
      <c r="F178" s="611">
        <f>WB!X74</f>
        <v>0</v>
      </c>
      <c r="G178" s="611">
        <f>WB!Y74</f>
        <v>0</v>
      </c>
      <c r="H178" s="611">
        <f>WB!Z74</f>
        <v>0</v>
      </c>
      <c r="I178" s="611">
        <f>WB!AA74</f>
        <v>0</v>
      </c>
      <c r="J178" s="611">
        <f>WB!AB74</f>
        <v>0</v>
      </c>
      <c r="K178" s="611">
        <f>WB!AC74</f>
        <v>0</v>
      </c>
      <c r="L178" s="611">
        <f>WB!AD74</f>
        <v>0</v>
      </c>
      <c r="M178" s="611">
        <f>WB!AE74</f>
        <v>0</v>
      </c>
      <c r="N178" s="611">
        <f>WB!AF74</f>
        <v>0</v>
      </c>
      <c r="O178" s="611">
        <f>WB!AG74</f>
        <v>0</v>
      </c>
      <c r="P178" s="611">
        <f>WB!AH74</f>
        <v>0</v>
      </c>
      <c r="Q178" s="611">
        <f>WB!AI74</f>
        <v>0</v>
      </c>
      <c r="R178" s="611">
        <f>WB!AJ74</f>
        <v>0</v>
      </c>
      <c r="S178" s="678"/>
      <c r="T178" s="611">
        <f>WB!AK82</f>
        <v>0</v>
      </c>
      <c r="U178" s="612">
        <f>WB!AL82</f>
        <v>0</v>
      </c>
      <c r="V178" s="612">
        <f>WB!AM82</f>
        <v>0</v>
      </c>
      <c r="W178" s="612">
        <f>WB!AN82</f>
        <v>0</v>
      </c>
      <c r="X178" s="612">
        <f>WB!AO82</f>
        <v>0</v>
      </c>
      <c r="Y178" s="612">
        <f>WB!AP82</f>
        <v>0</v>
      </c>
      <c r="Z178" s="611">
        <f>WB!AR74</f>
        <v>0</v>
      </c>
      <c r="AA178" s="612">
        <f>WB!AR82</f>
        <v>0</v>
      </c>
      <c r="AB178" s="612">
        <f>WB!AS82</f>
        <v>0</v>
      </c>
      <c r="AC178" s="612">
        <f>WB!AT82</f>
        <v>0</v>
      </c>
      <c r="AD178" s="612">
        <f>WB!AU82</f>
        <v>0</v>
      </c>
      <c r="AE178" s="612">
        <f>WB!AV82</f>
        <v>0</v>
      </c>
      <c r="AF178" s="612">
        <f>WB!AW82</f>
        <v>0</v>
      </c>
      <c r="AG178" s="612">
        <f>WB!AX82</f>
        <v>0</v>
      </c>
      <c r="AH178" s="612">
        <f>WB!AY82</f>
        <v>0</v>
      </c>
      <c r="AI178" s="612">
        <f>WB!AZ82</f>
        <v>0</v>
      </c>
      <c r="AJ178" s="612">
        <f>WB!BA82</f>
        <v>0</v>
      </c>
      <c r="AK178" s="678"/>
      <c r="AL178" s="611">
        <f>WB!BB90</f>
        <v>1</v>
      </c>
      <c r="AM178" s="612">
        <f>WB!BC90</f>
        <v>0</v>
      </c>
      <c r="AN178" s="612">
        <f>WB!BD90</f>
        <v>0</v>
      </c>
      <c r="AO178" s="612">
        <f>WB!BE90</f>
        <v>1</v>
      </c>
      <c r="AP178" s="612">
        <f>WB!BF90</f>
        <v>0</v>
      </c>
      <c r="AQ178" s="612">
        <f>WB!BG90</f>
        <v>0</v>
      </c>
      <c r="AR178" s="612">
        <f>WB!BH90</f>
        <v>0</v>
      </c>
      <c r="AS178" s="612">
        <f>WB!BI90</f>
        <v>0</v>
      </c>
      <c r="AT178" s="612">
        <f>WB!BJ90</f>
        <v>0</v>
      </c>
      <c r="AU178" s="612">
        <f>WB!BK90</f>
        <v>0</v>
      </c>
      <c r="AV178" s="612">
        <f>WB!BL90</f>
        <v>0</v>
      </c>
      <c r="AW178" s="612">
        <f>WB!BM90</f>
        <v>0</v>
      </c>
      <c r="AX178" s="612">
        <f>WB!BN90</f>
        <v>0</v>
      </c>
      <c r="AY178" s="612">
        <f>WB!BO90</f>
        <v>0</v>
      </c>
      <c r="AZ178" s="612">
        <f>WB!BP90</f>
        <v>0</v>
      </c>
      <c r="BA178" s="612">
        <f>WB!BQ90</f>
        <v>0</v>
      </c>
      <c r="BB178" s="612">
        <f>WB!BR90</f>
        <v>0</v>
      </c>
      <c r="BC178" s="678"/>
      <c r="BD178" s="611">
        <f>WB!BS98</f>
        <v>1</v>
      </c>
      <c r="BE178" s="612">
        <f>WB!BT98</f>
        <v>1</v>
      </c>
      <c r="BF178" s="612">
        <f>WB!BV90</f>
        <v>0</v>
      </c>
      <c r="BG178" s="612">
        <f>WB!BV98</f>
        <v>1</v>
      </c>
      <c r="BH178" s="612">
        <f>WB!BW98</f>
        <v>1</v>
      </c>
      <c r="BI178" s="612">
        <f>WB!BX98</f>
        <v>1</v>
      </c>
      <c r="BJ178" s="612">
        <f>WB!BY98</f>
        <v>1</v>
      </c>
      <c r="BK178" s="612">
        <f>WB!BZ98</f>
        <v>5</v>
      </c>
      <c r="BL178" s="612">
        <f>WB!CA98</f>
        <v>2</v>
      </c>
      <c r="BM178" s="612">
        <f>WB!CB98</f>
        <v>0</v>
      </c>
      <c r="BN178" s="612">
        <f>WB!CC98</f>
        <v>0</v>
      </c>
      <c r="BO178" s="612">
        <f>WB!CD98</f>
        <v>0</v>
      </c>
      <c r="BP178" s="612">
        <f>WB!CE98</f>
        <v>0</v>
      </c>
      <c r="BQ178" s="612">
        <f>WB!CF98</f>
        <v>0</v>
      </c>
      <c r="BR178" s="612">
        <f>WB!CG98</f>
        <v>0</v>
      </c>
      <c r="BS178" s="612">
        <f>WB!CH98</f>
        <v>0</v>
      </c>
      <c r="BT178" s="612">
        <f>WB!CI98</f>
        <v>0</v>
      </c>
      <c r="BU178" s="678"/>
      <c r="BV178" s="673">
        <f>WB!CK74</f>
        <v>0</v>
      </c>
      <c r="BW178" s="673">
        <f>WB!CK82</f>
        <v>0</v>
      </c>
      <c r="BX178" s="673">
        <f>WB!CK90</f>
        <v>0.5</v>
      </c>
      <c r="BY178" s="673">
        <f>WB!CK98</f>
        <v>0.5</v>
      </c>
      <c r="BZ178" s="602">
        <f t="shared" si="460"/>
        <v>0</v>
      </c>
      <c r="CA178" s="602">
        <f t="shared" si="461"/>
        <v>0</v>
      </c>
      <c r="CB178" s="602">
        <f t="shared" si="462"/>
        <v>6.6666666666666666E-2</v>
      </c>
      <c r="CC178" s="602">
        <f t="shared" si="463"/>
        <v>0.53333333333333333</v>
      </c>
      <c r="CD178" s="1348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02"/>
        <v>0</v>
      </c>
      <c r="CF178" s="1350">
        <f t="shared" si="502"/>
        <v>0</v>
      </c>
      <c r="CG178" s="1350">
        <f t="shared" si="502"/>
        <v>0</v>
      </c>
      <c r="CH178" s="1350">
        <f t="shared" si="502"/>
        <v>0</v>
      </c>
      <c r="CI178" s="1350">
        <f t="shared" si="502"/>
        <v>0</v>
      </c>
      <c r="CJ178" s="1350">
        <f t="shared" si="502"/>
        <v>0</v>
      </c>
      <c r="CK178" s="1351">
        <f t="shared" si="502"/>
        <v>0</v>
      </c>
      <c r="CL178" s="1351">
        <f t="shared" si="502"/>
        <v>0</v>
      </c>
      <c r="CM178" s="1351">
        <f t="shared" si="502"/>
        <v>0</v>
      </c>
      <c r="CN178" s="1350">
        <f t="shared" si="502"/>
        <v>0</v>
      </c>
      <c r="CO178" s="1350">
        <f t="shared" si="502"/>
        <v>0</v>
      </c>
      <c r="CP178" s="1350">
        <f t="shared" si="502"/>
        <v>0</v>
      </c>
      <c r="CQ178" s="1350">
        <f t="shared" si="502"/>
        <v>0</v>
      </c>
      <c r="CR178" s="1350">
        <f t="shared" si="502"/>
        <v>0</v>
      </c>
      <c r="CS178" s="1349">
        <f t="shared" si="502"/>
        <v>0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3">
        <f t="shared" si="430"/>
        <v>0</v>
      </c>
      <c r="CV178" s="554">
        <f t="shared" si="431"/>
        <v>0</v>
      </c>
      <c r="CW178" s="555">
        <f t="shared" si="432"/>
        <v>0</v>
      </c>
      <c r="CX178" s="555">
        <f t="shared" si="433"/>
        <v>0</v>
      </c>
      <c r="CY178" s="555">
        <f t="shared" si="434"/>
        <v>0</v>
      </c>
      <c r="CZ178" s="555">
        <f t="shared" si="435"/>
        <v>0</v>
      </c>
      <c r="DA178" s="555">
        <f t="shared" si="436"/>
        <v>0</v>
      </c>
      <c r="DB178" s="556">
        <f t="shared" si="437"/>
        <v>0</v>
      </c>
      <c r="DC178" s="556">
        <f t="shared" si="438"/>
        <v>0</v>
      </c>
      <c r="DD178" s="556">
        <f t="shared" si="439"/>
        <v>0</v>
      </c>
      <c r="DE178" s="555">
        <f t="shared" si="440"/>
        <v>0</v>
      </c>
      <c r="DF178" s="555">
        <f t="shared" si="441"/>
        <v>0</v>
      </c>
      <c r="DG178" s="555">
        <f t="shared" si="442"/>
        <v>0</v>
      </c>
      <c r="DH178" s="555">
        <f t="shared" si="443"/>
        <v>0</v>
      </c>
      <c r="DI178" s="555">
        <f t="shared" si="444"/>
        <v>0</v>
      </c>
      <c r="DJ178" s="554">
        <f t="shared" si="445"/>
        <v>0</v>
      </c>
      <c r="DK178" s="553">
        <f t="shared" si="446"/>
        <v>0</v>
      </c>
      <c r="DL178" s="658">
        <f t="shared" si="447"/>
        <v>17</v>
      </c>
      <c r="DM178" s="106">
        <f t="shared" si="448"/>
        <v>17</v>
      </c>
      <c r="DN178" s="106">
        <f t="shared" si="449"/>
        <v>17</v>
      </c>
      <c r="DO178" s="106">
        <f t="shared" si="450"/>
        <v>17</v>
      </c>
      <c r="DP178" s="487"/>
      <c r="DQ178" s="623"/>
      <c r="DR178" s="623"/>
      <c r="DS178" s="623"/>
      <c r="DT178" s="623"/>
      <c r="DU178" s="623"/>
      <c r="DV178" s="623"/>
      <c r="DW178" s="623"/>
      <c r="DX178" s="623"/>
      <c r="DY178" s="488"/>
    </row>
    <row r="179" spans="1:129" s="490" customFormat="1" ht="15.75" customHeight="1">
      <c r="A179" s="653" t="s">
        <v>223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6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6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6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6"/>
      <c r="BV179" s="227">
        <v>150</v>
      </c>
      <c r="BW179" s="227">
        <v>150</v>
      </c>
      <c r="BX179" s="227">
        <v>15</v>
      </c>
      <c r="BY179" s="227">
        <v>20</v>
      </c>
      <c r="BZ179" s="602">
        <f t="shared" si="460"/>
        <v>150</v>
      </c>
      <c r="CA179" s="602">
        <f t="shared" si="461"/>
        <v>150</v>
      </c>
      <c r="CB179" s="602">
        <f t="shared" si="462"/>
        <v>150</v>
      </c>
      <c r="CC179" s="602">
        <f t="shared" si="463"/>
        <v>146.66666666666666</v>
      </c>
      <c r="CD179" s="1348">
        <f t="shared" si="502"/>
        <v>150</v>
      </c>
      <c r="CE179" s="1349">
        <f t="shared" si="502"/>
        <v>150</v>
      </c>
      <c r="CF179" s="1350">
        <f t="shared" si="502"/>
        <v>150</v>
      </c>
      <c r="CG179" s="1350">
        <f t="shared" si="502"/>
        <v>150</v>
      </c>
      <c r="CH179" s="1350">
        <f t="shared" si="502"/>
        <v>150</v>
      </c>
      <c r="CI179" s="1350">
        <f t="shared" si="502"/>
        <v>150</v>
      </c>
      <c r="CJ179" s="1350">
        <f t="shared" si="502"/>
        <v>150</v>
      </c>
      <c r="CK179" s="1351">
        <f t="shared" si="502"/>
        <v>150</v>
      </c>
      <c r="CL179" s="1351">
        <f t="shared" si="502"/>
        <v>150</v>
      </c>
      <c r="CM179" s="1351">
        <f t="shared" si="502"/>
        <v>150</v>
      </c>
      <c r="CN179" s="1350">
        <f t="shared" si="502"/>
        <v>150</v>
      </c>
      <c r="CO179" s="1350">
        <f t="shared" si="502"/>
        <v>150</v>
      </c>
      <c r="CP179" s="1350">
        <f t="shared" si="502"/>
        <v>150</v>
      </c>
      <c r="CQ179" s="1350">
        <f t="shared" si="502"/>
        <v>150</v>
      </c>
      <c r="CR179" s="1350">
        <f t="shared" si="502"/>
        <v>150</v>
      </c>
      <c r="CS179" s="1349">
        <f t="shared" si="502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30"/>
        <v>150</v>
      </c>
      <c r="CV179" s="554">
        <f t="shared" si="431"/>
        <v>150</v>
      </c>
      <c r="CW179" s="555">
        <f t="shared" si="432"/>
        <v>150</v>
      </c>
      <c r="CX179" s="555">
        <f t="shared" si="433"/>
        <v>150</v>
      </c>
      <c r="CY179" s="555">
        <f t="shared" si="434"/>
        <v>150</v>
      </c>
      <c r="CZ179" s="555">
        <f t="shared" si="435"/>
        <v>150</v>
      </c>
      <c r="DA179" s="555">
        <f t="shared" si="436"/>
        <v>150</v>
      </c>
      <c r="DB179" s="556">
        <f t="shared" si="437"/>
        <v>150</v>
      </c>
      <c r="DC179" s="556">
        <f t="shared" si="438"/>
        <v>150</v>
      </c>
      <c r="DD179" s="556">
        <f t="shared" si="439"/>
        <v>150</v>
      </c>
      <c r="DE179" s="555">
        <f t="shared" si="440"/>
        <v>150</v>
      </c>
      <c r="DF179" s="555">
        <f t="shared" si="441"/>
        <v>150</v>
      </c>
      <c r="DG179" s="555">
        <f t="shared" si="442"/>
        <v>150</v>
      </c>
      <c r="DH179" s="555">
        <f t="shared" si="443"/>
        <v>150</v>
      </c>
      <c r="DI179" s="555">
        <f t="shared" si="444"/>
        <v>150</v>
      </c>
      <c r="DJ179" s="554">
        <f t="shared" si="445"/>
        <v>150</v>
      </c>
      <c r="DK179" s="553">
        <f t="shared" si="446"/>
        <v>150</v>
      </c>
      <c r="DL179" s="658">
        <f t="shared" si="447"/>
        <v>17</v>
      </c>
      <c r="DM179" s="106">
        <f t="shared" si="448"/>
        <v>17</v>
      </c>
      <c r="DN179" s="106">
        <f t="shared" si="449"/>
        <v>17</v>
      </c>
      <c r="DO179" s="106">
        <f t="shared" si="450"/>
        <v>17</v>
      </c>
      <c r="DP179" s="487"/>
      <c r="DQ179" s="623"/>
      <c r="DR179" s="623"/>
      <c r="DS179" s="623"/>
      <c r="DT179" s="623"/>
      <c r="DU179" s="623"/>
      <c r="DV179" s="623"/>
      <c r="DW179" s="623"/>
      <c r="DX179" s="623"/>
      <c r="DY179" s="488"/>
    </row>
    <row r="180" spans="1:129" s="490" customFormat="1" ht="15.75" customHeight="1">
      <c r="A180" s="1473" t="str">
        <f>$H$1 &amp; " (%)"</f>
        <v>kcal (%)</v>
      </c>
      <c r="B180" s="637">
        <f t="shared" ref="B180:R180" si="503">IF(OR(B179="",B$46=0,B$46=""),"",B178*B179*2350*$K$1/$G$1/365/B$46)</f>
        <v>0</v>
      </c>
      <c r="C180" s="637">
        <f t="shared" si="503"/>
        <v>0</v>
      </c>
      <c r="D180" s="637">
        <f t="shared" si="503"/>
        <v>0</v>
      </c>
      <c r="E180" s="637">
        <f t="shared" si="503"/>
        <v>0</v>
      </c>
      <c r="F180" s="637">
        <f t="shared" si="503"/>
        <v>0</v>
      </c>
      <c r="G180" s="637">
        <f t="shared" si="503"/>
        <v>0</v>
      </c>
      <c r="H180" s="637">
        <f t="shared" si="503"/>
        <v>0</v>
      </c>
      <c r="I180" s="637">
        <f t="shared" si="503"/>
        <v>0</v>
      </c>
      <c r="J180" s="637">
        <f t="shared" si="503"/>
        <v>0</v>
      </c>
      <c r="K180" s="637" t="str">
        <f t="shared" si="503"/>
        <v/>
      </c>
      <c r="L180" s="637" t="str">
        <f t="shared" si="503"/>
        <v/>
      </c>
      <c r="M180" s="637" t="str">
        <f t="shared" si="503"/>
        <v/>
      </c>
      <c r="N180" s="637" t="str">
        <f t="shared" si="503"/>
        <v/>
      </c>
      <c r="O180" s="637" t="str">
        <f t="shared" si="503"/>
        <v/>
      </c>
      <c r="P180" s="637" t="str">
        <f t="shared" si="503"/>
        <v/>
      </c>
      <c r="Q180" s="637" t="str">
        <f t="shared" si="503"/>
        <v/>
      </c>
      <c r="R180" s="637" t="str">
        <f t="shared" si="503"/>
        <v/>
      </c>
      <c r="S180" s="657"/>
      <c r="T180" s="637">
        <f t="shared" ref="T180:AJ180" si="504">IF(OR(T179="",T$46=0,T$46=""),"",T178*T179*2350*$K$1/$G$1/365/T$46)</f>
        <v>0</v>
      </c>
      <c r="U180" s="637">
        <f t="shared" si="504"/>
        <v>0</v>
      </c>
      <c r="V180" s="637">
        <f t="shared" si="504"/>
        <v>0</v>
      </c>
      <c r="W180" s="637">
        <f t="shared" si="504"/>
        <v>0</v>
      </c>
      <c r="X180" s="637">
        <f t="shared" si="504"/>
        <v>0</v>
      </c>
      <c r="Y180" s="637">
        <f t="shared" si="504"/>
        <v>0</v>
      </c>
      <c r="Z180" s="637">
        <f t="shared" si="504"/>
        <v>0</v>
      </c>
      <c r="AA180" s="637">
        <f t="shared" si="504"/>
        <v>0</v>
      </c>
      <c r="AB180" s="637">
        <f t="shared" si="504"/>
        <v>0</v>
      </c>
      <c r="AC180" s="637" t="str">
        <f t="shared" si="504"/>
        <v/>
      </c>
      <c r="AD180" s="637" t="str">
        <f t="shared" si="504"/>
        <v/>
      </c>
      <c r="AE180" s="637" t="str">
        <f t="shared" si="504"/>
        <v/>
      </c>
      <c r="AF180" s="637" t="str">
        <f t="shared" si="504"/>
        <v/>
      </c>
      <c r="AG180" s="637" t="str">
        <f t="shared" si="504"/>
        <v/>
      </c>
      <c r="AH180" s="637" t="str">
        <f t="shared" si="504"/>
        <v/>
      </c>
      <c r="AI180" s="637" t="str">
        <f t="shared" si="504"/>
        <v/>
      </c>
      <c r="AJ180" s="637" t="str">
        <f t="shared" si="504"/>
        <v/>
      </c>
      <c r="AK180" s="657"/>
      <c r="AL180" s="637">
        <f t="shared" ref="AL180:BB180" si="505">IF(OR(AL179="",AL$46=0,AL$46=""),"",AL178*AL179*2350*$K$1/$G$1/365/AL$46)</f>
        <v>4.5988258317025445E-2</v>
      </c>
      <c r="AM180" s="637">
        <f t="shared" si="505"/>
        <v>0</v>
      </c>
      <c r="AN180" s="637">
        <f t="shared" si="505"/>
        <v>0</v>
      </c>
      <c r="AO180" s="637">
        <f t="shared" si="505"/>
        <v>7.664709719504241E-2</v>
      </c>
      <c r="AP180" s="637">
        <f t="shared" si="505"/>
        <v>0</v>
      </c>
      <c r="AQ180" s="637">
        <f t="shared" si="505"/>
        <v>0</v>
      </c>
      <c r="AR180" s="637">
        <f t="shared" si="505"/>
        <v>0</v>
      </c>
      <c r="AS180" s="637">
        <f t="shared" si="505"/>
        <v>0</v>
      </c>
      <c r="AT180" s="637">
        <f t="shared" si="505"/>
        <v>0</v>
      </c>
      <c r="AU180" s="637" t="str">
        <f t="shared" si="505"/>
        <v/>
      </c>
      <c r="AV180" s="637" t="str">
        <f t="shared" si="505"/>
        <v/>
      </c>
      <c r="AW180" s="637" t="str">
        <f t="shared" si="505"/>
        <v/>
      </c>
      <c r="AX180" s="637" t="str">
        <f t="shared" si="505"/>
        <v/>
      </c>
      <c r="AY180" s="637" t="str">
        <f t="shared" si="505"/>
        <v/>
      </c>
      <c r="AZ180" s="637" t="str">
        <f t="shared" si="505"/>
        <v/>
      </c>
      <c r="BA180" s="637" t="str">
        <f t="shared" si="505"/>
        <v/>
      </c>
      <c r="BB180" s="637" t="str">
        <f t="shared" si="505"/>
        <v/>
      </c>
      <c r="BC180" s="657"/>
      <c r="BD180" s="637">
        <f>IF(OR(BD179="",BD$46=0,BD$46=""),"",BD178*BD179*2350*$K$1/$G$1/365/BD$46)</f>
        <v>5.1736790606653628E-2</v>
      </c>
      <c r="BE180" s="637">
        <f>IF(OR(BE179="",BE$46=0,BE$46=""),"",BE178*BE179*2350*$K$1/$G$1/365/BE$46)</f>
        <v>6.5697511881464915E-2</v>
      </c>
      <c r="BF180" s="637">
        <f t="shared" ref="BF180:BT180" si="506">IF(OR(BF179="",BF$46=0,BF$46=""),"",BF178*BF179*2350*$K$1/$G$1/365/BF$46)</f>
        <v>0</v>
      </c>
      <c r="BG180" s="637">
        <f t="shared" si="506"/>
        <v>5.1736790606653628E-2</v>
      </c>
      <c r="BH180" s="637">
        <f t="shared" si="506"/>
        <v>5.7485322896281804E-2</v>
      </c>
      <c r="BI180" s="637">
        <f t="shared" si="506"/>
        <v>6.5697511881464915E-2</v>
      </c>
      <c r="BJ180" s="637">
        <f t="shared" si="506"/>
        <v>9.9641226353555129E-2</v>
      </c>
      <c r="BK180" s="637">
        <f t="shared" si="506"/>
        <v>0.45988258317025443</v>
      </c>
      <c r="BL180" s="637">
        <f t="shared" si="506"/>
        <v>0.11497064579256361</v>
      </c>
      <c r="BM180" s="637" t="str">
        <f t="shared" si="506"/>
        <v/>
      </c>
      <c r="BN180" s="637" t="str">
        <f t="shared" si="506"/>
        <v/>
      </c>
      <c r="BO180" s="637" t="str">
        <f t="shared" si="506"/>
        <v/>
      </c>
      <c r="BP180" s="637" t="str">
        <f t="shared" si="506"/>
        <v/>
      </c>
      <c r="BQ180" s="637" t="str">
        <f t="shared" si="506"/>
        <v/>
      </c>
      <c r="BR180" s="637" t="str">
        <f t="shared" si="506"/>
        <v/>
      </c>
      <c r="BS180" s="637" t="str">
        <f t="shared" si="506"/>
        <v/>
      </c>
      <c r="BT180" s="637" t="str">
        <f t="shared" si="506"/>
        <v/>
      </c>
      <c r="BU180" s="657"/>
      <c r="BV180" s="637">
        <f>IF(OR(BV179="",BV$46=0,BV$46=""),"",BV178*BV179*2350*$K$1/$G$1/365/BV$46)</f>
        <v>0</v>
      </c>
      <c r="BW180" s="637">
        <f>IF(OR(BW179="",BW$46=0,BW$46=""),"",BW178*BW179*2350*$K$1/$G$1/365/BW$46)</f>
        <v>0</v>
      </c>
      <c r="BX180" s="637">
        <f>IF(OR(BX179="",BX$46=0,BX$46=""),"",BX178*BX179*2350*$K$1/$G$1/365/BX$46)</f>
        <v>3.2848755940732455E-3</v>
      </c>
      <c r="BY180" s="637">
        <f>IF(OR(BY179="",BY$46=0,BY$46=""),"",BY178*BY179*2350*$K$1/$G$1/365/BY$46)</f>
        <v>3.8323548597521198E-3</v>
      </c>
      <c r="BZ180" s="602">
        <f t="shared" si="460"/>
        <v>0</v>
      </c>
      <c r="CA180" s="627">
        <f t="shared" si="461"/>
        <v>0</v>
      </c>
      <c r="CB180" s="627">
        <f t="shared" si="462"/>
        <v>6.5697511881464927E-3</v>
      </c>
      <c r="CC180" s="627">
        <f t="shared" si="463"/>
        <v>7.2423685716948238E-2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07"/>
        <v/>
      </c>
      <c r="CG180" s="1355" t="str">
        <f t="shared" si="507"/>
        <v/>
      </c>
      <c r="CH180" s="1355">
        <f t="shared" si="507"/>
        <v>0</v>
      </c>
      <c r="CI180" s="1355">
        <f t="shared" si="507"/>
        <v>0</v>
      </c>
      <c r="CJ180" s="1355">
        <f t="shared" si="507"/>
        <v>0</v>
      </c>
      <c r="CK180" s="1356">
        <f t="shared" si="507"/>
        <v>0</v>
      </c>
      <c r="CL180" s="1356">
        <f t="shared" si="507"/>
        <v>0</v>
      </c>
      <c r="CM180" s="1356">
        <f t="shared" si="507"/>
        <v>0</v>
      </c>
      <c r="CN180" s="1355">
        <f t="shared" si="507"/>
        <v>0</v>
      </c>
      <c r="CO180" s="1355">
        <f t="shared" si="507"/>
        <v>0</v>
      </c>
      <c r="CP180" s="1355">
        <f t="shared" si="507"/>
        <v>0</v>
      </c>
      <c r="CQ180" s="1355" t="str">
        <f t="shared" si="507"/>
        <v/>
      </c>
      <c r="CR180" s="1355" t="str">
        <f t="shared" si="507"/>
        <v/>
      </c>
      <c r="CS180" s="1354" t="str">
        <f t="shared" si="507"/>
        <v/>
      </c>
      <c r="CT180" s="1357" t="str">
        <f t="shared" si="507"/>
        <v/>
      </c>
      <c r="CU180" s="541" t="str">
        <f t="shared" si="430"/>
        <v/>
      </c>
      <c r="CV180" s="542" t="str">
        <f t="shared" si="431"/>
        <v/>
      </c>
      <c r="CW180" s="543" t="str">
        <f t="shared" si="432"/>
        <v/>
      </c>
      <c r="CX180" s="543" t="str">
        <f t="shared" si="433"/>
        <v/>
      </c>
      <c r="CY180" s="543">
        <f t="shared" si="434"/>
        <v>0</v>
      </c>
      <c r="CZ180" s="543">
        <f t="shared" si="435"/>
        <v>0</v>
      </c>
      <c r="DA180" s="543">
        <f t="shared" si="436"/>
        <v>0</v>
      </c>
      <c r="DB180" s="544">
        <f t="shared" si="437"/>
        <v>0</v>
      </c>
      <c r="DC180" s="544">
        <f t="shared" si="438"/>
        <v>0</v>
      </c>
      <c r="DD180" s="544">
        <f t="shared" si="439"/>
        <v>0</v>
      </c>
      <c r="DE180" s="543">
        <f t="shared" si="440"/>
        <v>0</v>
      </c>
      <c r="DF180" s="543">
        <f t="shared" si="441"/>
        <v>0</v>
      </c>
      <c r="DG180" s="543">
        <f t="shared" si="442"/>
        <v>0</v>
      </c>
      <c r="DH180" s="543" t="str">
        <f t="shared" si="443"/>
        <v/>
      </c>
      <c r="DI180" s="543" t="str">
        <f t="shared" si="444"/>
        <v/>
      </c>
      <c r="DJ180" s="542" t="str">
        <f t="shared" si="445"/>
        <v/>
      </c>
      <c r="DK180" s="541" t="str">
        <f t="shared" si="446"/>
        <v/>
      </c>
      <c r="DL180" s="658">
        <f t="shared" si="447"/>
        <v>9</v>
      </c>
      <c r="DM180" s="106">
        <f t="shared" si="448"/>
        <v>9</v>
      </c>
      <c r="DN180" s="106">
        <f t="shared" si="449"/>
        <v>9</v>
      </c>
      <c r="DO180" s="106">
        <f t="shared" si="450"/>
        <v>9</v>
      </c>
      <c r="DP180" s="487"/>
      <c r="DQ180" s="623"/>
      <c r="DR180" s="623"/>
      <c r="DS180" s="623"/>
      <c r="DT180" s="623"/>
      <c r="DU180" s="623"/>
      <c r="DV180" s="623"/>
      <c r="DW180" s="623"/>
      <c r="DX180" s="623"/>
      <c r="DY180" s="488"/>
    </row>
    <row r="181" spans="1:129" s="490" customFormat="1" ht="15.75" customHeight="1">
      <c r="A181" s="679" t="s">
        <v>225</v>
      </c>
      <c r="B181" s="611">
        <f>SUM(WB!T106,WB!T138)</f>
        <v>0</v>
      </c>
      <c r="C181" s="612">
        <f>SUM(WB!U138)</f>
        <v>0</v>
      </c>
      <c r="D181" s="612">
        <f>SUM(WB!V106,WB!V138)</f>
        <v>0</v>
      </c>
      <c r="E181" s="612">
        <f>SUM(WB!W106,WB!W138)</f>
        <v>0</v>
      </c>
      <c r="F181" s="612">
        <f>SUM(WB!X106,WB!X138)</f>
        <v>3</v>
      </c>
      <c r="G181" s="612">
        <f>SUM(WB!Y106,WB!Y138)</f>
        <v>0</v>
      </c>
      <c r="H181" s="612">
        <v>2</v>
      </c>
      <c r="I181" s="612">
        <f>SUM(WB!AA106,WB!AA138)</f>
        <v>0</v>
      </c>
      <c r="J181" s="612">
        <f>SUM(WB!AB106,WB!AB138)</f>
        <v>0</v>
      </c>
      <c r="K181" s="612">
        <f>SUM(WB!AC106,WB!AC138)</f>
        <v>0</v>
      </c>
      <c r="L181" s="612">
        <f>SUM(WB!AD106,WB!AD138)</f>
        <v>0</v>
      </c>
      <c r="M181" s="612">
        <f>SUM(WB!AE106,WB!AE138)</f>
        <v>0</v>
      </c>
      <c r="N181" s="612">
        <f>SUM(WB!AF106,WB!AF138)</f>
        <v>0</v>
      </c>
      <c r="O181" s="612">
        <f>SUM(WB!AG106,WB!AG138)</f>
        <v>0</v>
      </c>
      <c r="P181" s="612">
        <f>SUM(WB!AH106,WB!AH138)</f>
        <v>0</v>
      </c>
      <c r="Q181" s="612">
        <f>SUM(WB!AI106,WB!AI138)</f>
        <v>0</v>
      </c>
      <c r="R181" s="612">
        <f>SUM(WB!AJ106,WB!AJ138)</f>
        <v>0</v>
      </c>
      <c r="S181" s="647"/>
      <c r="T181" s="611">
        <f>SUM(WB!AK114,WB!AK146)</f>
        <v>0</v>
      </c>
      <c r="U181" s="612">
        <f>SUM(WB!AL114,WB!AL146)</f>
        <v>0</v>
      </c>
      <c r="V181" s="612">
        <f>SUM(WB!AM114,WB!AM146)</f>
        <v>1</v>
      </c>
      <c r="W181" s="612">
        <f>SUM(WB!AN114,WB!AN146)</f>
        <v>1</v>
      </c>
      <c r="X181" s="612">
        <f>SUM(WB!AO114,WB!AO146)</f>
        <v>2</v>
      </c>
      <c r="Y181" s="612">
        <f>SUM(WB!AP114,WB!AP146)</f>
        <v>0</v>
      </c>
      <c r="Z181" s="612">
        <v>2</v>
      </c>
      <c r="AA181" s="612">
        <f>SUM(WB!AR114,WB!AR146)</f>
        <v>3</v>
      </c>
      <c r="AB181" s="612">
        <f>SUM(WB!AS114,WB!AS146)</f>
        <v>0</v>
      </c>
      <c r="AC181" s="612">
        <f>SUM(WB!AT114,WB!AT146)</f>
        <v>0</v>
      </c>
      <c r="AD181" s="612">
        <f>SUM(WB!AU114,WB!AU146)</f>
        <v>0</v>
      </c>
      <c r="AE181" s="612">
        <f>SUM(WB!AV114,WB!AV146)</f>
        <v>0</v>
      </c>
      <c r="AF181" s="612">
        <f>SUM(WB!AW114,WB!AW146)</f>
        <v>0</v>
      </c>
      <c r="AG181" s="612">
        <f>SUM(WB!AX114,WB!AX146)</f>
        <v>0</v>
      </c>
      <c r="AH181" s="612">
        <f>SUM(WB!AY114,WB!AY146)</f>
        <v>0</v>
      </c>
      <c r="AI181" s="612">
        <f>SUM(WB!AZ114,WB!AZ146)</f>
        <v>0</v>
      </c>
      <c r="AJ181" s="612">
        <f>SUM(WB!BA114,WB!BA146)</f>
        <v>0</v>
      </c>
      <c r="AK181" s="647"/>
      <c r="AL181" s="611">
        <f>SUM(WB!BB122,WB!BB154)</f>
        <v>2</v>
      </c>
      <c r="AM181" s="612">
        <f>SUM(WB!BC122,WB!BC154)</f>
        <v>0</v>
      </c>
      <c r="AN181" s="612">
        <f>SUM(WB!BD122,WB!BD154)</f>
        <v>1</v>
      </c>
      <c r="AO181" s="612">
        <f>SUM(WB!BE122,WB!BE154)</f>
        <v>0</v>
      </c>
      <c r="AP181" s="612">
        <f>SUM(WB!BF122,WB!BF154)</f>
        <v>1</v>
      </c>
      <c r="AQ181" s="612">
        <f>SUM(WB!BG122,WB!BG154)</f>
        <v>1</v>
      </c>
      <c r="AR181" s="612">
        <f>SUM(WB!BH122,WB!BH154)</f>
        <v>1</v>
      </c>
      <c r="AS181" s="612">
        <f>SUM(WB!BI122,WB!BI154)</f>
        <v>1</v>
      </c>
      <c r="AT181" s="612">
        <f>SUM(WB!BJ122,WB!BJ154)</f>
        <v>2</v>
      </c>
      <c r="AU181" s="612">
        <f>SUM(WB!BK122,WB!BK154)</f>
        <v>0</v>
      </c>
      <c r="AV181" s="612">
        <f>SUM(WB!BL122,WB!BL154)</f>
        <v>0</v>
      </c>
      <c r="AW181" s="612">
        <f>SUM(WB!BM122,WB!BM154)</f>
        <v>0</v>
      </c>
      <c r="AX181" s="612">
        <f>SUM(WB!BN122,WB!BN154)</f>
        <v>0</v>
      </c>
      <c r="AY181" s="612">
        <f>SUM(WB!BO122,WB!BO154)</f>
        <v>0</v>
      </c>
      <c r="AZ181" s="612">
        <f>SUM(WB!BP122,WB!BP154)</f>
        <v>0</v>
      </c>
      <c r="BA181" s="612">
        <f>SUM(WB!BQ122,WB!BQ154)</f>
        <v>0</v>
      </c>
      <c r="BB181" s="612">
        <f>SUM(WB!BR122,WB!BR154)</f>
        <v>0</v>
      </c>
      <c r="BC181" s="647"/>
      <c r="BD181" s="611">
        <f>SUM(WB!BS130,WB!BS162)</f>
        <v>6</v>
      </c>
      <c r="BE181" s="612">
        <f>SUM(WB!BT130,WB!BT162)</f>
        <v>0</v>
      </c>
      <c r="BF181" s="612">
        <f>SUM(WB!BV122,WB!BV154)</f>
        <v>0</v>
      </c>
      <c r="BG181" s="612">
        <f>SUM(WB!BV130,WB!BV162)</f>
        <v>1</v>
      </c>
      <c r="BH181" s="612">
        <f>SUM(WB!BW130,WB!BW162)</f>
        <v>1</v>
      </c>
      <c r="BI181" s="612">
        <f>SUM(WB!BX130,WB!BX162)</f>
        <v>2</v>
      </c>
      <c r="BJ181" s="612">
        <f>SUM(WB!BY130,WB!BY162)</f>
        <v>2</v>
      </c>
      <c r="BK181" s="612">
        <f>SUM(WB!BZ130,WB!BZ162)</f>
        <v>0</v>
      </c>
      <c r="BL181" s="612">
        <f>SUM(WB!CA130,WB!CA162)</f>
        <v>2</v>
      </c>
      <c r="BM181" s="612">
        <f>SUM(WB!CB130,WB!CB162)</f>
        <v>0</v>
      </c>
      <c r="BN181" s="612">
        <f>SUM(WB!CC130,WB!CC162)</f>
        <v>0</v>
      </c>
      <c r="BO181" s="612">
        <f>SUM(WB!CD130,WB!CD162)</f>
        <v>0</v>
      </c>
      <c r="BP181" s="612">
        <f>SUM(WB!CE130,WB!CE162)</f>
        <v>0</v>
      </c>
      <c r="BQ181" s="612">
        <f>SUM(WB!CF130,WB!CF162)</f>
        <v>0</v>
      </c>
      <c r="BR181" s="612">
        <f>SUM(WB!CG130,WB!CG162)</f>
        <v>0</v>
      </c>
      <c r="BS181" s="612">
        <f>SUM(WB!CH130,WB!CH162)</f>
        <v>0</v>
      </c>
      <c r="BT181" s="612">
        <f>SUM(WB!CI130,WB!CI162)</f>
        <v>0</v>
      </c>
      <c r="BU181" s="647"/>
      <c r="BV181" s="673">
        <f>SUM(WB!CK106,WB!CK138)</f>
        <v>0.5</v>
      </c>
      <c r="BW181" s="673">
        <f>SUM(WB!CK114,WB!CK146)</f>
        <v>1.5</v>
      </c>
      <c r="BX181" s="673">
        <f>SUM(WB!CK122,WB!CK154)</f>
        <v>2</v>
      </c>
      <c r="BY181" s="673">
        <f>SUM(WB!CK130,WB!CK162)</f>
        <v>2</v>
      </c>
      <c r="BZ181" s="602">
        <f t="shared" si="460"/>
        <v>0.13333333333333333</v>
      </c>
      <c r="CA181" s="602">
        <f t="shared" si="461"/>
        <v>0.4</v>
      </c>
      <c r="CB181" s="602">
        <f t="shared" si="462"/>
        <v>0.46666666666666667</v>
      </c>
      <c r="CC181" s="602">
        <f t="shared" si="463"/>
        <v>0.53333333333333333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07"/>
        <v>0</v>
      </c>
      <c r="CF181" s="1350">
        <f t="shared" si="507"/>
        <v>0</v>
      </c>
      <c r="CG181" s="1350">
        <f t="shared" si="507"/>
        <v>0</v>
      </c>
      <c r="CH181" s="1350">
        <f t="shared" si="507"/>
        <v>0</v>
      </c>
      <c r="CI181" s="1350">
        <f t="shared" si="507"/>
        <v>0</v>
      </c>
      <c r="CJ181" s="1350">
        <f t="shared" si="507"/>
        <v>0</v>
      </c>
      <c r="CK181" s="1351">
        <f t="shared" si="507"/>
        <v>0</v>
      </c>
      <c r="CL181" s="1351">
        <f t="shared" si="507"/>
        <v>0</v>
      </c>
      <c r="CM181" s="1351">
        <f t="shared" si="507"/>
        <v>0</v>
      </c>
      <c r="CN181" s="1350">
        <f t="shared" si="507"/>
        <v>0</v>
      </c>
      <c r="CO181" s="1350">
        <f t="shared" si="507"/>
        <v>0</v>
      </c>
      <c r="CP181" s="1350">
        <f t="shared" si="507"/>
        <v>0</v>
      </c>
      <c r="CQ181" s="1350">
        <f t="shared" si="507"/>
        <v>0</v>
      </c>
      <c r="CR181" s="1350">
        <f t="shared" si="507"/>
        <v>0</v>
      </c>
      <c r="CS181" s="1349">
        <f t="shared" si="507"/>
        <v>2</v>
      </c>
      <c r="CT181" s="1352">
        <f t="shared" si="507"/>
        <v>3</v>
      </c>
      <c r="CU181" s="553">
        <f t="shared" si="430"/>
        <v>0</v>
      </c>
      <c r="CV181" s="554">
        <f t="shared" si="431"/>
        <v>0</v>
      </c>
      <c r="CW181" s="555">
        <f t="shared" si="432"/>
        <v>0</v>
      </c>
      <c r="CX181" s="555">
        <f t="shared" si="433"/>
        <v>0</v>
      </c>
      <c r="CY181" s="555">
        <f t="shared" si="434"/>
        <v>0</v>
      </c>
      <c r="CZ181" s="555">
        <f t="shared" si="435"/>
        <v>0</v>
      </c>
      <c r="DA181" s="555">
        <f t="shared" si="436"/>
        <v>0</v>
      </c>
      <c r="DB181" s="556">
        <f t="shared" si="437"/>
        <v>0</v>
      </c>
      <c r="DC181" s="556">
        <f t="shared" si="438"/>
        <v>0</v>
      </c>
      <c r="DD181" s="556">
        <f t="shared" si="439"/>
        <v>0</v>
      </c>
      <c r="DE181" s="555">
        <f t="shared" si="440"/>
        <v>0</v>
      </c>
      <c r="DF181" s="555">
        <f t="shared" si="441"/>
        <v>0</v>
      </c>
      <c r="DG181" s="555">
        <f t="shared" si="442"/>
        <v>1</v>
      </c>
      <c r="DH181" s="555">
        <f t="shared" si="443"/>
        <v>1</v>
      </c>
      <c r="DI181" s="555">
        <f t="shared" si="444"/>
        <v>2</v>
      </c>
      <c r="DJ181" s="554">
        <f t="shared" si="445"/>
        <v>2</v>
      </c>
      <c r="DK181" s="553">
        <f t="shared" si="446"/>
        <v>3</v>
      </c>
      <c r="DL181" s="658">
        <f t="shared" si="447"/>
        <v>17</v>
      </c>
      <c r="DM181" s="106">
        <f t="shared" si="448"/>
        <v>17</v>
      </c>
      <c r="DN181" s="106">
        <f t="shared" si="449"/>
        <v>17</v>
      </c>
      <c r="DO181" s="106">
        <f t="shared" si="450"/>
        <v>17</v>
      </c>
      <c r="DP181" s="487"/>
      <c r="DQ181" s="623"/>
      <c r="DR181" s="623"/>
      <c r="DS181" s="623"/>
      <c r="DT181" s="623"/>
      <c r="DU181" s="623"/>
      <c r="DV181" s="623"/>
      <c r="DW181" s="623"/>
      <c r="DX181" s="623"/>
      <c r="DY181" s="488"/>
    </row>
    <row r="182" spans="1:129" s="490" customFormat="1" ht="15.75" customHeight="1">
      <c r="A182" s="653" t="s">
        <v>223</v>
      </c>
      <c r="B182" s="646">
        <v>25</v>
      </c>
      <c r="C182" s="646">
        <v>25</v>
      </c>
      <c r="D182" s="646">
        <v>25</v>
      </c>
      <c r="E182" s="646">
        <v>25</v>
      </c>
      <c r="F182" s="646">
        <v>25</v>
      </c>
      <c r="G182" s="646">
        <v>25</v>
      </c>
      <c r="H182" s="646">
        <v>15</v>
      </c>
      <c r="I182" s="646">
        <v>25</v>
      </c>
      <c r="J182" s="646">
        <v>25</v>
      </c>
      <c r="K182" s="646">
        <v>25</v>
      </c>
      <c r="L182" s="646">
        <v>25</v>
      </c>
      <c r="M182" s="646">
        <v>25</v>
      </c>
      <c r="N182" s="646">
        <v>25</v>
      </c>
      <c r="O182" s="646">
        <v>25</v>
      </c>
      <c r="P182" s="646">
        <v>25</v>
      </c>
      <c r="Q182" s="646">
        <v>25</v>
      </c>
      <c r="R182" s="646">
        <v>25</v>
      </c>
      <c r="S182" s="659"/>
      <c r="T182" s="646">
        <v>25</v>
      </c>
      <c r="U182" s="646">
        <v>25</v>
      </c>
      <c r="V182" s="646">
        <v>25</v>
      </c>
      <c r="W182" s="646">
        <v>25</v>
      </c>
      <c r="X182" s="646">
        <v>25</v>
      </c>
      <c r="Y182" s="646">
        <v>25</v>
      </c>
      <c r="Z182" s="646">
        <v>15</v>
      </c>
      <c r="AA182" s="646">
        <v>25</v>
      </c>
      <c r="AB182" s="646">
        <v>25</v>
      </c>
      <c r="AC182" s="646">
        <v>25</v>
      </c>
      <c r="AD182" s="646">
        <v>25</v>
      </c>
      <c r="AE182" s="646">
        <v>25</v>
      </c>
      <c r="AF182" s="646">
        <v>25</v>
      </c>
      <c r="AG182" s="646">
        <v>25</v>
      </c>
      <c r="AH182" s="646">
        <v>25</v>
      </c>
      <c r="AI182" s="646">
        <v>25</v>
      </c>
      <c r="AJ182" s="646">
        <v>25</v>
      </c>
      <c r="AK182" s="659"/>
      <c r="AL182" s="646">
        <v>25</v>
      </c>
      <c r="AM182" s="646">
        <v>25</v>
      </c>
      <c r="AN182" s="646">
        <v>25</v>
      </c>
      <c r="AO182" s="646">
        <v>25</v>
      </c>
      <c r="AP182" s="646">
        <v>25</v>
      </c>
      <c r="AQ182" s="646">
        <v>25</v>
      </c>
      <c r="AR182" s="646">
        <v>25</v>
      </c>
      <c r="AS182" s="646">
        <v>25</v>
      </c>
      <c r="AT182" s="646">
        <v>25</v>
      </c>
      <c r="AU182" s="646">
        <v>25</v>
      </c>
      <c r="AV182" s="646">
        <v>25</v>
      </c>
      <c r="AW182" s="646">
        <v>25</v>
      </c>
      <c r="AX182" s="646">
        <v>25</v>
      </c>
      <c r="AY182" s="646">
        <v>25</v>
      </c>
      <c r="AZ182" s="646">
        <v>25</v>
      </c>
      <c r="BA182" s="646">
        <v>25</v>
      </c>
      <c r="BB182" s="646">
        <v>25</v>
      </c>
      <c r="BC182" s="659"/>
      <c r="BD182" s="646">
        <v>20</v>
      </c>
      <c r="BE182" s="646">
        <v>25</v>
      </c>
      <c r="BF182" s="646">
        <v>25</v>
      </c>
      <c r="BG182" s="646">
        <v>20</v>
      </c>
      <c r="BH182" s="646">
        <v>25</v>
      </c>
      <c r="BI182" s="646">
        <v>25</v>
      </c>
      <c r="BJ182" s="646">
        <v>15</v>
      </c>
      <c r="BK182" s="646">
        <v>25</v>
      </c>
      <c r="BL182" s="646">
        <v>25</v>
      </c>
      <c r="BM182" s="646">
        <v>25</v>
      </c>
      <c r="BN182" s="646">
        <v>25</v>
      </c>
      <c r="BO182" s="646">
        <v>25</v>
      </c>
      <c r="BP182" s="646">
        <v>25</v>
      </c>
      <c r="BQ182" s="646">
        <v>25</v>
      </c>
      <c r="BR182" s="646">
        <v>25</v>
      </c>
      <c r="BS182" s="646">
        <v>25</v>
      </c>
      <c r="BT182" s="646">
        <v>25</v>
      </c>
      <c r="BU182" s="659"/>
      <c r="BV182" s="646">
        <v>25</v>
      </c>
      <c r="BW182" s="646">
        <v>25</v>
      </c>
      <c r="BX182" s="646">
        <v>25</v>
      </c>
      <c r="BY182" s="646">
        <v>25</v>
      </c>
      <c r="BZ182" s="602">
        <f t="shared" si="460"/>
        <v>25</v>
      </c>
      <c r="CA182" s="602">
        <f t="shared" si="461"/>
        <v>25</v>
      </c>
      <c r="CB182" s="602">
        <f t="shared" si="462"/>
        <v>25</v>
      </c>
      <c r="CC182" s="602">
        <f t="shared" si="463"/>
        <v>24.333333333333332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9">
        <f t="shared" si="507"/>
        <v>25</v>
      </c>
      <c r="CF182" s="1350">
        <f t="shared" si="507"/>
        <v>25</v>
      </c>
      <c r="CG182" s="1350">
        <f t="shared" si="507"/>
        <v>25</v>
      </c>
      <c r="CH182" s="1350">
        <f t="shared" si="507"/>
        <v>25</v>
      </c>
      <c r="CI182" s="1350">
        <f t="shared" si="507"/>
        <v>25</v>
      </c>
      <c r="CJ182" s="1350">
        <f t="shared" si="507"/>
        <v>25</v>
      </c>
      <c r="CK182" s="1351">
        <f t="shared" si="507"/>
        <v>25</v>
      </c>
      <c r="CL182" s="1351">
        <f t="shared" si="507"/>
        <v>25</v>
      </c>
      <c r="CM182" s="1351">
        <f t="shared" si="507"/>
        <v>25</v>
      </c>
      <c r="CN182" s="1350">
        <f t="shared" si="507"/>
        <v>25</v>
      </c>
      <c r="CO182" s="1350">
        <f t="shared" si="507"/>
        <v>25</v>
      </c>
      <c r="CP182" s="1350">
        <f t="shared" si="507"/>
        <v>25</v>
      </c>
      <c r="CQ182" s="1350">
        <f t="shared" si="507"/>
        <v>25</v>
      </c>
      <c r="CR182" s="1350">
        <f t="shared" si="507"/>
        <v>25</v>
      </c>
      <c r="CS182" s="1349">
        <f t="shared" si="507"/>
        <v>25</v>
      </c>
      <c r="CT182" s="1352">
        <f t="shared" si="507"/>
        <v>25</v>
      </c>
      <c r="CU182" s="553">
        <f t="shared" si="430"/>
        <v>15</v>
      </c>
      <c r="CV182" s="554">
        <f t="shared" si="431"/>
        <v>25</v>
      </c>
      <c r="CW182" s="555">
        <f t="shared" si="432"/>
        <v>25</v>
      </c>
      <c r="CX182" s="555">
        <f t="shared" si="433"/>
        <v>25</v>
      </c>
      <c r="CY182" s="555">
        <f t="shared" si="434"/>
        <v>25</v>
      </c>
      <c r="CZ182" s="555">
        <f t="shared" si="435"/>
        <v>25</v>
      </c>
      <c r="DA182" s="555">
        <f t="shared" si="436"/>
        <v>25</v>
      </c>
      <c r="DB182" s="556">
        <f t="shared" si="437"/>
        <v>25</v>
      </c>
      <c r="DC182" s="556">
        <f t="shared" si="438"/>
        <v>25</v>
      </c>
      <c r="DD182" s="556">
        <f t="shared" si="439"/>
        <v>25</v>
      </c>
      <c r="DE182" s="555">
        <f t="shared" si="440"/>
        <v>25</v>
      </c>
      <c r="DF182" s="555">
        <f t="shared" si="441"/>
        <v>25</v>
      </c>
      <c r="DG182" s="555">
        <f t="shared" si="442"/>
        <v>25</v>
      </c>
      <c r="DH182" s="555">
        <f t="shared" si="443"/>
        <v>25</v>
      </c>
      <c r="DI182" s="555">
        <f t="shared" si="444"/>
        <v>25</v>
      </c>
      <c r="DJ182" s="554">
        <f t="shared" si="445"/>
        <v>25</v>
      </c>
      <c r="DK182" s="553">
        <f t="shared" si="446"/>
        <v>25</v>
      </c>
      <c r="DL182" s="658">
        <f t="shared" si="447"/>
        <v>17</v>
      </c>
      <c r="DM182" s="106">
        <f t="shared" si="448"/>
        <v>17</v>
      </c>
      <c r="DN182" s="106">
        <f t="shared" si="449"/>
        <v>17</v>
      </c>
      <c r="DO182" s="106">
        <f t="shared" si="450"/>
        <v>17</v>
      </c>
      <c r="DP182" s="487"/>
      <c r="DQ182" s="623"/>
      <c r="DR182" s="623"/>
      <c r="DS182" s="623"/>
      <c r="DT182" s="623"/>
      <c r="DU182" s="623"/>
      <c r="DV182" s="623"/>
      <c r="DW182" s="623"/>
      <c r="DX182" s="623"/>
      <c r="DY182" s="488"/>
    </row>
    <row r="183" spans="1:129" s="490" customFormat="1" ht="15.75" customHeight="1">
      <c r="A183" s="653" t="str">
        <f>$H$1 &amp; " (%)"</f>
        <v>kcal (%)</v>
      </c>
      <c r="B183" s="637">
        <f t="shared" ref="B183:R183" si="508">IF(OR(B182="",B$46=0,B$46=""),"",B181*B182*$K$1*1450/$G$1/365/B$46)</f>
        <v>0</v>
      </c>
      <c r="C183" s="637">
        <f t="shared" si="508"/>
        <v>0</v>
      </c>
      <c r="D183" s="637">
        <f t="shared" si="508"/>
        <v>0</v>
      </c>
      <c r="E183" s="637">
        <f t="shared" si="508"/>
        <v>0</v>
      </c>
      <c r="F183" s="637">
        <f t="shared" si="508"/>
        <v>2.8375733855185908E-2</v>
      </c>
      <c r="G183" s="637">
        <f t="shared" si="508"/>
        <v>0</v>
      </c>
      <c r="H183" s="637">
        <f t="shared" si="508"/>
        <v>1.4187866927592956E-2</v>
      </c>
      <c r="I183" s="637">
        <f t="shared" si="508"/>
        <v>0</v>
      </c>
      <c r="J183" s="637">
        <f t="shared" si="508"/>
        <v>0</v>
      </c>
      <c r="K183" s="637" t="str">
        <f t="shared" si="508"/>
        <v/>
      </c>
      <c r="L183" s="637" t="str">
        <f t="shared" si="508"/>
        <v/>
      </c>
      <c r="M183" s="637" t="str">
        <f t="shared" si="508"/>
        <v/>
      </c>
      <c r="N183" s="637" t="str">
        <f t="shared" si="508"/>
        <v/>
      </c>
      <c r="O183" s="637" t="str">
        <f t="shared" si="508"/>
        <v/>
      </c>
      <c r="P183" s="637" t="str">
        <f t="shared" si="508"/>
        <v/>
      </c>
      <c r="Q183" s="637" t="str">
        <f t="shared" si="508"/>
        <v/>
      </c>
      <c r="R183" s="637" t="str">
        <f t="shared" si="508"/>
        <v/>
      </c>
      <c r="S183" s="657"/>
      <c r="T183" s="637">
        <f t="shared" ref="T183:AJ183" si="509">IF(OR(T182="",T$46=0,T$46=""),"",T181*T182*$K$1*1450/$G$1/365/T$46)</f>
        <v>0</v>
      </c>
      <c r="U183" s="637">
        <f t="shared" si="509"/>
        <v>0</v>
      </c>
      <c r="V183" s="637">
        <f t="shared" si="509"/>
        <v>7.8821482931071985E-3</v>
      </c>
      <c r="W183" s="637">
        <f t="shared" si="509"/>
        <v>1.1823222439660797E-2</v>
      </c>
      <c r="X183" s="637">
        <f t="shared" si="509"/>
        <v>1.1823222439660797E-2</v>
      </c>
      <c r="Y183" s="637">
        <f t="shared" si="509"/>
        <v>0</v>
      </c>
      <c r="Z183" s="637">
        <f t="shared" si="509"/>
        <v>8.1073525300531177E-3</v>
      </c>
      <c r="AA183" s="637">
        <f t="shared" si="509"/>
        <v>2.0268381325132791E-2</v>
      </c>
      <c r="AB183" s="637">
        <f t="shared" si="509"/>
        <v>0</v>
      </c>
      <c r="AC183" s="637" t="str">
        <f t="shared" si="509"/>
        <v/>
      </c>
      <c r="AD183" s="637" t="str">
        <f t="shared" si="509"/>
        <v/>
      </c>
      <c r="AE183" s="637" t="str">
        <f t="shared" si="509"/>
        <v/>
      </c>
      <c r="AF183" s="637" t="str">
        <f t="shared" si="509"/>
        <v/>
      </c>
      <c r="AG183" s="637" t="str">
        <f t="shared" si="509"/>
        <v/>
      </c>
      <c r="AH183" s="637" t="str">
        <f t="shared" si="509"/>
        <v/>
      </c>
      <c r="AI183" s="637" t="str">
        <f t="shared" si="509"/>
        <v/>
      </c>
      <c r="AJ183" s="637" t="str">
        <f t="shared" si="509"/>
        <v/>
      </c>
      <c r="AK183" s="657"/>
      <c r="AL183" s="637">
        <f t="shared" ref="AL183:BB183" si="510">IF(OR(AL182="",AL$46=0,AL$46=""),"",AL181*AL182*$K$1*1450/$G$1/365/AL$46)</f>
        <v>9.4585779517286379E-3</v>
      </c>
      <c r="AM183" s="637">
        <f t="shared" si="510"/>
        <v>0</v>
      </c>
      <c r="AN183" s="637">
        <f t="shared" si="510"/>
        <v>7.8821482931071985E-3</v>
      </c>
      <c r="AO183" s="637">
        <f t="shared" si="510"/>
        <v>0</v>
      </c>
      <c r="AP183" s="637">
        <f t="shared" si="510"/>
        <v>7.8821482931071985E-3</v>
      </c>
      <c r="AQ183" s="637">
        <f t="shared" si="510"/>
        <v>9.4585779517286379E-3</v>
      </c>
      <c r="AR183" s="637">
        <f t="shared" si="510"/>
        <v>1.1823222439660797E-2</v>
      </c>
      <c r="AS183" s="637">
        <f t="shared" si="510"/>
        <v>9.4585779517286379E-3</v>
      </c>
      <c r="AT183" s="637">
        <f t="shared" si="510"/>
        <v>1.8917155903457276E-2</v>
      </c>
      <c r="AU183" s="637" t="str">
        <f t="shared" si="510"/>
        <v/>
      </c>
      <c r="AV183" s="637" t="str">
        <f t="shared" si="510"/>
        <v/>
      </c>
      <c r="AW183" s="637" t="str">
        <f t="shared" si="510"/>
        <v/>
      </c>
      <c r="AX183" s="637" t="str">
        <f t="shared" si="510"/>
        <v/>
      </c>
      <c r="AY183" s="637" t="str">
        <f t="shared" si="510"/>
        <v/>
      </c>
      <c r="AZ183" s="637" t="str">
        <f t="shared" si="510"/>
        <v/>
      </c>
      <c r="BA183" s="637" t="str">
        <f t="shared" si="510"/>
        <v/>
      </c>
      <c r="BB183" s="637" t="str">
        <f t="shared" si="510"/>
        <v/>
      </c>
      <c r="BC183" s="657"/>
      <c r="BD183" s="637">
        <f>IF(OR(BD182="",BD$46=0,BD$46=""),"",BD181*BD182*$K$1*1450/$G$1/365/BD$46)</f>
        <v>2.8375733855185912E-2</v>
      </c>
      <c r="BE183" s="637">
        <f>IF(OR(BE182="",BE$46=0,BE$46=""),"",BE181*BE182*$K$1*1450/$G$1/365/BE$46)</f>
        <v>0</v>
      </c>
      <c r="BF183" s="637">
        <f t="shared" ref="BF183:BT183" si="511">IF(OR(BF182="",BF$46=0,BF$46=""),"",BF181*BF182*$K$1*1450/$G$1/365/BF$46)</f>
        <v>0</v>
      </c>
      <c r="BG183" s="637">
        <f t="shared" si="511"/>
        <v>4.7292889758643189E-3</v>
      </c>
      <c r="BH183" s="637">
        <f t="shared" si="511"/>
        <v>5.9116112198303985E-3</v>
      </c>
      <c r="BI183" s="637">
        <f t="shared" si="511"/>
        <v>1.3512254216755197E-2</v>
      </c>
      <c r="BJ183" s="637">
        <f t="shared" si="511"/>
        <v>1.4187866927592956E-2</v>
      </c>
      <c r="BK183" s="637">
        <f t="shared" si="511"/>
        <v>0</v>
      </c>
      <c r="BL183" s="637">
        <f t="shared" si="511"/>
        <v>1.1823222439660797E-2</v>
      </c>
      <c r="BM183" s="637" t="str">
        <f t="shared" si="511"/>
        <v/>
      </c>
      <c r="BN183" s="637" t="str">
        <f t="shared" si="511"/>
        <v/>
      </c>
      <c r="BO183" s="637" t="str">
        <f t="shared" si="511"/>
        <v/>
      </c>
      <c r="BP183" s="637" t="str">
        <f t="shared" si="511"/>
        <v/>
      </c>
      <c r="BQ183" s="637" t="str">
        <f t="shared" si="511"/>
        <v/>
      </c>
      <c r="BR183" s="637" t="str">
        <f t="shared" si="511"/>
        <v/>
      </c>
      <c r="BS183" s="637" t="str">
        <f t="shared" si="511"/>
        <v/>
      </c>
      <c r="BT183" s="637" t="str">
        <f t="shared" si="511"/>
        <v/>
      </c>
      <c r="BU183" s="657"/>
      <c r="BV183" s="637">
        <f>IF(OR(BV182="",BV$46=0,BV$46=""),"",BV181*BV182*$K$1*1450/$G$1/365/BV$46)</f>
        <v>5.9116112198303985E-3</v>
      </c>
      <c r="BW183" s="637">
        <f>IF(OR(BW182="",BW$46=0,BW$46=""),"",BW181*BW182*$K$1*1450/$G$1/365/BW$46)</f>
        <v>1.1823222439660795E-2</v>
      </c>
      <c r="BX183" s="637">
        <f>IF(OR(BX182="",BX$46=0,BX$46=""),"",BX181*BX182*$K$1*1450/$G$1/365/BX$46)</f>
        <v>1.3512254216755197E-2</v>
      </c>
      <c r="BY183" s="637">
        <f>IF(OR(BY182="",BY$46=0,BY$46=""),"",BY181*BY182*$K$1*1450/$G$1/365/BY$46)</f>
        <v>1.1823222439660797E-2</v>
      </c>
      <c r="BZ183" s="602">
        <f t="shared" si="460"/>
        <v>2.026838132513279E-3</v>
      </c>
      <c r="CA183" s="627">
        <f t="shared" si="461"/>
        <v>5.6622779574974158E-3</v>
      </c>
      <c r="CB183" s="627">
        <f t="shared" si="462"/>
        <v>7.9947504115801572E-3</v>
      </c>
      <c r="CC183" s="627">
        <f t="shared" si="463"/>
        <v>7.1663205399576701E-3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12"/>
        <v/>
      </c>
      <c r="CG183" s="1355" t="str">
        <f t="shared" si="512"/>
        <v/>
      </c>
      <c r="CH183" s="1355">
        <f t="shared" si="512"/>
        <v>0</v>
      </c>
      <c r="CI183" s="1355">
        <f t="shared" si="512"/>
        <v>0</v>
      </c>
      <c r="CJ183" s="1355">
        <f t="shared" si="512"/>
        <v>0</v>
      </c>
      <c r="CK183" s="1356">
        <f t="shared" si="512"/>
        <v>0</v>
      </c>
      <c r="CL183" s="1356">
        <f t="shared" si="512"/>
        <v>0</v>
      </c>
      <c r="CM183" s="1356">
        <f t="shared" si="512"/>
        <v>0</v>
      </c>
      <c r="CN183" s="1355">
        <f t="shared" si="512"/>
        <v>0</v>
      </c>
      <c r="CO183" s="1355">
        <f t="shared" si="512"/>
        <v>1.4187866927592956E-2</v>
      </c>
      <c r="CP183" s="1355">
        <f t="shared" si="512"/>
        <v>2.8375733855185908E-2</v>
      </c>
      <c r="CQ183" s="1355" t="str">
        <f t="shared" si="512"/>
        <v/>
      </c>
      <c r="CR183" s="1355" t="str">
        <f t="shared" si="512"/>
        <v/>
      </c>
      <c r="CS183" s="1354" t="str">
        <f t="shared" si="512"/>
        <v/>
      </c>
      <c r="CT183" s="1357" t="str">
        <f t="shared" si="512"/>
        <v/>
      </c>
      <c r="CU183" s="541" t="str">
        <f t="shared" si="430"/>
        <v/>
      </c>
      <c r="CV183" s="542" t="str">
        <f t="shared" si="431"/>
        <v/>
      </c>
      <c r="CW183" s="543" t="str">
        <f t="shared" si="432"/>
        <v/>
      </c>
      <c r="CX183" s="543" t="str">
        <f t="shared" si="433"/>
        <v/>
      </c>
      <c r="CY183" s="543">
        <f t="shared" si="434"/>
        <v>0</v>
      </c>
      <c r="CZ183" s="543">
        <f t="shared" si="435"/>
        <v>0</v>
      </c>
      <c r="DA183" s="543">
        <f t="shared" si="436"/>
        <v>0</v>
      </c>
      <c r="DB183" s="544">
        <f t="shared" si="437"/>
        <v>0</v>
      </c>
      <c r="DC183" s="544">
        <f t="shared" si="438"/>
        <v>7.8821482931071985E-3</v>
      </c>
      <c r="DD183" s="544">
        <f t="shared" si="439"/>
        <v>8.1073525300531177E-3</v>
      </c>
      <c r="DE183" s="543">
        <f t="shared" si="440"/>
        <v>1.1823222439660797E-2</v>
      </c>
      <c r="DF183" s="543">
        <f t="shared" si="441"/>
        <v>1.1823222439660797E-2</v>
      </c>
      <c r="DG183" s="543">
        <f t="shared" si="442"/>
        <v>2.0268381325132791E-2</v>
      </c>
      <c r="DH183" s="543" t="str">
        <f t="shared" si="443"/>
        <v/>
      </c>
      <c r="DI183" s="543" t="str">
        <f t="shared" si="444"/>
        <v/>
      </c>
      <c r="DJ183" s="542" t="str">
        <f t="shared" si="445"/>
        <v/>
      </c>
      <c r="DK183" s="541" t="str">
        <f t="shared" si="446"/>
        <v/>
      </c>
      <c r="DL183" s="658">
        <f t="shared" si="447"/>
        <v>9</v>
      </c>
      <c r="DM183" s="106">
        <f t="shared" si="448"/>
        <v>9</v>
      </c>
      <c r="DN183" s="106">
        <f t="shared" si="449"/>
        <v>9</v>
      </c>
      <c r="DO183" s="106">
        <f t="shared" si="450"/>
        <v>9</v>
      </c>
      <c r="DP183" s="487"/>
      <c r="DQ183" s="623"/>
      <c r="DR183" s="623"/>
      <c r="DS183" s="623"/>
      <c r="DT183" s="623"/>
      <c r="DU183" s="623"/>
      <c r="DV183" s="623"/>
      <c r="DW183" s="623"/>
      <c r="DX183" s="623"/>
      <c r="DY183" s="488"/>
    </row>
    <row r="184" spans="1:129" s="490" customFormat="1" ht="15.75" hidden="1" customHeight="1">
      <c r="A184" s="677" t="s">
        <v>226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3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3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3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3"/>
      <c r="BV184" s="227"/>
      <c r="BW184" s="227"/>
      <c r="BX184" s="227"/>
      <c r="BY184" s="227"/>
      <c r="BZ184" s="602" t="str">
        <f t="shared" si="460"/>
        <v/>
      </c>
      <c r="CA184" s="602" t="str">
        <f t="shared" si="461"/>
        <v/>
      </c>
      <c r="CB184" s="602" t="str">
        <f t="shared" si="462"/>
        <v/>
      </c>
      <c r="CC184" s="602" t="str">
        <f t="shared" si="463"/>
        <v/>
      </c>
      <c r="CD184" s="1348" t="str">
        <f t="shared" si="413"/>
        <v/>
      </c>
      <c r="CE184" s="1349" t="str">
        <f t="shared" si="414"/>
        <v/>
      </c>
      <c r="CF184" s="1350" t="str">
        <f t="shared" si="415"/>
        <v/>
      </c>
      <c r="CG184" s="1350" t="str">
        <f t="shared" si="416"/>
        <v/>
      </c>
      <c r="CH184" s="1350" t="str">
        <f t="shared" si="417"/>
        <v/>
      </c>
      <c r="CI184" s="1350" t="str">
        <f t="shared" si="418"/>
        <v/>
      </c>
      <c r="CJ184" s="1350" t="str">
        <f t="shared" si="419"/>
        <v/>
      </c>
      <c r="CK184" s="1351" t="str">
        <f t="shared" si="420"/>
        <v/>
      </c>
      <c r="CL184" s="1351" t="str">
        <f t="shared" si="421"/>
        <v/>
      </c>
      <c r="CM184" s="1351" t="str">
        <f t="shared" si="422"/>
        <v/>
      </c>
      <c r="CN184" s="1350" t="str">
        <f t="shared" si="423"/>
        <v/>
      </c>
      <c r="CO184" s="1350" t="str">
        <f t="shared" si="424"/>
        <v/>
      </c>
      <c r="CP184" s="1350" t="str">
        <f t="shared" si="425"/>
        <v/>
      </c>
      <c r="CQ184" s="1350" t="str">
        <f t="shared" si="426"/>
        <v/>
      </c>
      <c r="CR184" s="1350" t="str">
        <f t="shared" si="427"/>
        <v/>
      </c>
      <c r="CS184" s="1349" t="str">
        <f t="shared" si="428"/>
        <v/>
      </c>
      <c r="CT184" s="1352" t="str">
        <f t="shared" si="429"/>
        <v/>
      </c>
      <c r="CU184" s="553" t="str">
        <f t="shared" si="430"/>
        <v/>
      </c>
      <c r="CV184" s="554" t="str">
        <f t="shared" si="431"/>
        <v/>
      </c>
      <c r="CW184" s="555" t="str">
        <f t="shared" si="432"/>
        <v/>
      </c>
      <c r="CX184" s="555" t="str">
        <f t="shared" si="433"/>
        <v/>
      </c>
      <c r="CY184" s="555" t="str">
        <f t="shared" si="434"/>
        <v/>
      </c>
      <c r="CZ184" s="555" t="str">
        <f t="shared" si="435"/>
        <v/>
      </c>
      <c r="DA184" s="555" t="str">
        <f t="shared" si="436"/>
        <v/>
      </c>
      <c r="DB184" s="556" t="str">
        <f t="shared" si="437"/>
        <v/>
      </c>
      <c r="DC184" s="556" t="str">
        <f t="shared" si="438"/>
        <v/>
      </c>
      <c r="DD184" s="556" t="str">
        <f t="shared" si="439"/>
        <v/>
      </c>
      <c r="DE184" s="555" t="str">
        <f t="shared" si="440"/>
        <v/>
      </c>
      <c r="DF184" s="555" t="str">
        <f t="shared" si="441"/>
        <v/>
      </c>
      <c r="DG184" s="555" t="str">
        <f t="shared" si="442"/>
        <v/>
      </c>
      <c r="DH184" s="555" t="str">
        <f t="shared" si="443"/>
        <v/>
      </c>
      <c r="DI184" s="555" t="str">
        <f t="shared" si="444"/>
        <v/>
      </c>
      <c r="DJ184" s="554" t="str">
        <f t="shared" si="445"/>
        <v/>
      </c>
      <c r="DK184" s="553" t="str">
        <f t="shared" si="446"/>
        <v/>
      </c>
      <c r="DL184" s="658">
        <f t="shared" si="447"/>
        <v>0</v>
      </c>
      <c r="DM184" s="106">
        <f t="shared" si="448"/>
        <v>0</v>
      </c>
      <c r="DN184" s="106">
        <f t="shared" si="449"/>
        <v>0</v>
      </c>
      <c r="DO184" s="106">
        <f t="shared" si="450"/>
        <v>0</v>
      </c>
      <c r="DP184" s="487"/>
      <c r="DQ184" s="623"/>
      <c r="DR184" s="623"/>
      <c r="DS184" s="623"/>
      <c r="DT184" s="623"/>
      <c r="DU184" s="623"/>
      <c r="DV184" s="623"/>
      <c r="DW184" s="623"/>
      <c r="DX184" s="623"/>
      <c r="DY184" s="488"/>
    </row>
    <row r="185" spans="1:129" s="490" customFormat="1" ht="15.75" hidden="1" customHeight="1">
      <c r="A185" s="645" t="s">
        <v>182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1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1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1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1"/>
      <c r="BV185" s="227"/>
      <c r="BW185" s="227"/>
      <c r="BX185" s="227"/>
      <c r="BY185" s="227"/>
      <c r="BZ185" s="602" t="str">
        <f t="shared" si="460"/>
        <v/>
      </c>
      <c r="CA185" s="602" t="str">
        <f t="shared" si="461"/>
        <v/>
      </c>
      <c r="CB185" s="602" t="str">
        <f t="shared" si="462"/>
        <v/>
      </c>
      <c r="CC185" s="602" t="str">
        <f t="shared" si="463"/>
        <v/>
      </c>
      <c r="CD185" s="1348" t="str">
        <f t="shared" si="413"/>
        <v/>
      </c>
      <c r="CE185" s="1349" t="str">
        <f t="shared" si="414"/>
        <v/>
      </c>
      <c r="CF185" s="1350" t="str">
        <f t="shared" si="415"/>
        <v/>
      </c>
      <c r="CG185" s="1350" t="str">
        <f t="shared" si="416"/>
        <v/>
      </c>
      <c r="CH185" s="1350" t="str">
        <f t="shared" si="417"/>
        <v/>
      </c>
      <c r="CI185" s="1350" t="str">
        <f t="shared" si="418"/>
        <v/>
      </c>
      <c r="CJ185" s="1350" t="str">
        <f t="shared" si="419"/>
        <v/>
      </c>
      <c r="CK185" s="1351" t="str">
        <f t="shared" si="420"/>
        <v/>
      </c>
      <c r="CL185" s="1351" t="str">
        <f t="shared" si="421"/>
        <v/>
      </c>
      <c r="CM185" s="1351" t="str">
        <f t="shared" si="422"/>
        <v/>
      </c>
      <c r="CN185" s="1350" t="str">
        <f t="shared" si="423"/>
        <v/>
      </c>
      <c r="CO185" s="1350" t="str">
        <f t="shared" si="424"/>
        <v/>
      </c>
      <c r="CP185" s="1350" t="str">
        <f t="shared" si="425"/>
        <v/>
      </c>
      <c r="CQ185" s="1350" t="str">
        <f t="shared" si="426"/>
        <v/>
      </c>
      <c r="CR185" s="1350" t="str">
        <f t="shared" si="427"/>
        <v/>
      </c>
      <c r="CS185" s="1349" t="str">
        <f t="shared" si="428"/>
        <v/>
      </c>
      <c r="CT185" s="1352" t="str">
        <f t="shared" si="429"/>
        <v/>
      </c>
      <c r="CU185" s="553" t="str">
        <f t="shared" si="430"/>
        <v/>
      </c>
      <c r="CV185" s="554" t="str">
        <f t="shared" si="431"/>
        <v/>
      </c>
      <c r="CW185" s="555" t="str">
        <f t="shared" si="432"/>
        <v/>
      </c>
      <c r="CX185" s="555" t="str">
        <f t="shared" si="433"/>
        <v/>
      </c>
      <c r="CY185" s="555" t="str">
        <f t="shared" si="434"/>
        <v/>
      </c>
      <c r="CZ185" s="555" t="str">
        <f t="shared" si="435"/>
        <v/>
      </c>
      <c r="DA185" s="555" t="str">
        <f t="shared" si="436"/>
        <v/>
      </c>
      <c r="DB185" s="556" t="str">
        <f t="shared" si="437"/>
        <v/>
      </c>
      <c r="DC185" s="556" t="str">
        <f t="shared" si="438"/>
        <v/>
      </c>
      <c r="DD185" s="556" t="str">
        <f t="shared" si="439"/>
        <v/>
      </c>
      <c r="DE185" s="555" t="str">
        <f t="shared" si="440"/>
        <v/>
      </c>
      <c r="DF185" s="555" t="str">
        <f t="shared" si="441"/>
        <v/>
      </c>
      <c r="DG185" s="555" t="str">
        <f t="shared" si="442"/>
        <v/>
      </c>
      <c r="DH185" s="555" t="str">
        <f t="shared" si="443"/>
        <v/>
      </c>
      <c r="DI185" s="555" t="str">
        <f t="shared" si="444"/>
        <v/>
      </c>
      <c r="DJ185" s="554" t="str">
        <f t="shared" si="445"/>
        <v/>
      </c>
      <c r="DK185" s="553" t="str">
        <f t="shared" si="446"/>
        <v/>
      </c>
      <c r="DL185" s="658">
        <f t="shared" si="447"/>
        <v>0</v>
      </c>
      <c r="DM185" s="106">
        <f t="shared" si="448"/>
        <v>0</v>
      </c>
      <c r="DN185" s="106">
        <f t="shared" si="449"/>
        <v>0</v>
      </c>
      <c r="DO185" s="106">
        <f t="shared" si="450"/>
        <v>0</v>
      </c>
      <c r="DP185" s="487"/>
      <c r="DQ185" s="623"/>
      <c r="DR185" s="623"/>
      <c r="DS185" s="623"/>
      <c r="DT185" s="623"/>
      <c r="DU185" s="623"/>
      <c r="DV185" s="623"/>
      <c r="DW185" s="623"/>
      <c r="DX185" s="623"/>
      <c r="DY185" s="488"/>
    </row>
    <row r="186" spans="1:129" s="490" customFormat="1" ht="15.75" hidden="1" customHeight="1">
      <c r="A186" s="645" t="s">
        <v>184</v>
      </c>
      <c r="B186" s="612" t="str">
        <f t="shared" ref="B186:K186" si="513">IF(B184="","",B184*B185)</f>
        <v/>
      </c>
      <c r="C186" s="612" t="str">
        <f t="shared" si="513"/>
        <v/>
      </c>
      <c r="D186" s="612" t="str">
        <f t="shared" si="513"/>
        <v/>
      </c>
      <c r="E186" s="612" t="str">
        <f t="shared" si="513"/>
        <v/>
      </c>
      <c r="F186" s="612" t="str">
        <f t="shared" si="513"/>
        <v/>
      </c>
      <c r="G186" s="612" t="str">
        <f t="shared" si="513"/>
        <v/>
      </c>
      <c r="H186" s="612" t="str">
        <f t="shared" si="513"/>
        <v/>
      </c>
      <c r="I186" s="612" t="str">
        <f t="shared" si="513"/>
        <v/>
      </c>
      <c r="J186" s="612" t="str">
        <f t="shared" si="513"/>
        <v/>
      </c>
      <c r="K186" s="612" t="str">
        <f t="shared" si="513"/>
        <v/>
      </c>
      <c r="L186" s="612"/>
      <c r="M186" s="612"/>
      <c r="N186" s="612"/>
      <c r="O186" s="612" t="str">
        <f>IF(O184="","",O184*O185)</f>
        <v/>
      </c>
      <c r="P186" s="612" t="str">
        <f>IF(P184="","",P184*P185)</f>
        <v/>
      </c>
      <c r="Q186" s="612"/>
      <c r="R186" s="612" t="str">
        <f>IF(R184="","",R184*R185)</f>
        <v/>
      </c>
      <c r="S186" s="626"/>
      <c r="T186" s="612" t="str">
        <f t="shared" ref="T186:AD186" si="514">IF(T184="","",T184*T185)</f>
        <v/>
      </c>
      <c r="U186" s="612" t="str">
        <f t="shared" si="514"/>
        <v/>
      </c>
      <c r="V186" s="612" t="str">
        <f t="shared" si="514"/>
        <v/>
      </c>
      <c r="W186" s="612" t="str">
        <f t="shared" si="514"/>
        <v/>
      </c>
      <c r="X186" s="612" t="str">
        <f t="shared" si="514"/>
        <v/>
      </c>
      <c r="Y186" s="612" t="str">
        <f t="shared" si="514"/>
        <v/>
      </c>
      <c r="Z186" s="612" t="str">
        <f t="shared" si="514"/>
        <v/>
      </c>
      <c r="AA186" s="612" t="str">
        <f t="shared" si="514"/>
        <v/>
      </c>
      <c r="AB186" s="612" t="str">
        <f t="shared" si="514"/>
        <v/>
      </c>
      <c r="AC186" s="612" t="str">
        <f t="shared" si="514"/>
        <v/>
      </c>
      <c r="AD186" s="612" t="str">
        <f t="shared" si="514"/>
        <v/>
      </c>
      <c r="AE186" s="612"/>
      <c r="AF186" s="612"/>
      <c r="AG186" s="612"/>
      <c r="AH186" s="612"/>
      <c r="AI186" s="612"/>
      <c r="AJ186" s="612" t="str">
        <f>IF(AJ184="","",AJ184*AJ185)</f>
        <v/>
      </c>
      <c r="AK186" s="626"/>
      <c r="AL186" s="612" t="str">
        <f t="shared" ref="AL186:AT186" si="515">IF(AL184="","",AL184*AL185)</f>
        <v/>
      </c>
      <c r="AM186" s="612" t="str">
        <f t="shared" si="515"/>
        <v/>
      </c>
      <c r="AN186" s="612" t="str">
        <f t="shared" si="515"/>
        <v/>
      </c>
      <c r="AO186" s="612" t="str">
        <f t="shared" si="515"/>
        <v/>
      </c>
      <c r="AP186" s="612" t="str">
        <f t="shared" si="515"/>
        <v/>
      </c>
      <c r="AQ186" s="612" t="str">
        <f t="shared" si="515"/>
        <v/>
      </c>
      <c r="AR186" s="612" t="str">
        <f t="shared" si="515"/>
        <v/>
      </c>
      <c r="AS186" s="612" t="str">
        <f t="shared" si="515"/>
        <v/>
      </c>
      <c r="AT186" s="612" t="str">
        <f t="shared" si="515"/>
        <v/>
      </c>
      <c r="AU186" s="612"/>
      <c r="AV186" s="612"/>
      <c r="AW186" s="612" t="str">
        <f>IF(AW184="","",AW184*AW185)</f>
        <v/>
      </c>
      <c r="AX186" s="612"/>
      <c r="AY186" s="612"/>
      <c r="AZ186" s="612"/>
      <c r="BA186" s="612" t="str">
        <f>IF(BA184="","",BA184*BA185)</f>
        <v/>
      </c>
      <c r="BB186" s="612" t="str">
        <f>IF(BB184="","",BB184*BB185)</f>
        <v/>
      </c>
      <c r="BC186" s="626"/>
      <c r="BD186" s="612" t="str">
        <f>IF(BD184="","",BD184*BD185)</f>
        <v/>
      </c>
      <c r="BE186" s="612" t="str">
        <f>IF(BE184="","",BE184*BE185)</f>
        <v/>
      </c>
      <c r="BF186" s="612" t="str">
        <f>IF(BF184="","",BF184*BF185)</f>
        <v/>
      </c>
      <c r="BG186" s="612" t="str">
        <f>IF(BG184="","",BG184*BG185)</f>
        <v/>
      </c>
      <c r="BH186" s="612"/>
      <c r="BI186" s="612"/>
      <c r="BJ186" s="612" t="str">
        <f>IF(BJ184="","",BJ184*BJ185)</f>
        <v/>
      </c>
      <c r="BK186" s="612" t="str">
        <f>IF(BK184="","",BK184*BK185)</f>
        <v/>
      </c>
      <c r="BL186" s="612" t="str">
        <f>IF(BL184="","",BL184*BL185)</f>
        <v/>
      </c>
      <c r="BM186" s="612" t="str">
        <f>IF(BM184="","",BM184*BM185)</f>
        <v/>
      </c>
      <c r="BN186" s="612" t="str">
        <f>IF(BN184="","",BN184*BN185)</f>
        <v/>
      </c>
      <c r="BO186" s="612"/>
      <c r="BP186" s="612"/>
      <c r="BQ186" s="612"/>
      <c r="BR186" s="612"/>
      <c r="BS186" s="612"/>
      <c r="BT186" s="612" t="str">
        <f>IF(BT184="","",BT184*BT185)</f>
        <v/>
      </c>
      <c r="BU186" s="626"/>
      <c r="BV186" s="612" t="str">
        <f>IF(BV184="","",BV184*BV185)</f>
        <v/>
      </c>
      <c r="BW186" s="612" t="str">
        <f>IF(BW184="","",BW184*BW185)</f>
        <v/>
      </c>
      <c r="BX186" s="612" t="str">
        <f>IF(BX184="","",BX184*BX185)</f>
        <v/>
      </c>
      <c r="BY186" s="612" t="str">
        <f>IF(BY184="","",BY184*BY185)</f>
        <v/>
      </c>
      <c r="BZ186" s="602" t="str">
        <f t="shared" si="460"/>
        <v/>
      </c>
      <c r="CA186" s="602" t="str">
        <f t="shared" si="461"/>
        <v/>
      </c>
      <c r="CB186" s="602" t="str">
        <f t="shared" si="462"/>
        <v/>
      </c>
      <c r="CC186" s="602" t="str">
        <f t="shared" si="463"/>
        <v/>
      </c>
      <c r="CD186" s="1348" t="str">
        <f t="shared" si="413"/>
        <v/>
      </c>
      <c r="CE186" s="1349" t="str">
        <f t="shared" si="414"/>
        <v/>
      </c>
      <c r="CF186" s="1350" t="str">
        <f t="shared" si="415"/>
        <v/>
      </c>
      <c r="CG186" s="1350" t="str">
        <f t="shared" si="416"/>
        <v/>
      </c>
      <c r="CH186" s="1350" t="str">
        <f t="shared" si="417"/>
        <v/>
      </c>
      <c r="CI186" s="1350" t="str">
        <f t="shared" si="418"/>
        <v/>
      </c>
      <c r="CJ186" s="1350" t="str">
        <f t="shared" si="419"/>
        <v/>
      </c>
      <c r="CK186" s="1351" t="str">
        <f t="shared" si="420"/>
        <v/>
      </c>
      <c r="CL186" s="1351" t="str">
        <f t="shared" si="421"/>
        <v/>
      </c>
      <c r="CM186" s="1351" t="str">
        <f t="shared" si="422"/>
        <v/>
      </c>
      <c r="CN186" s="1350" t="str">
        <f t="shared" si="423"/>
        <v/>
      </c>
      <c r="CO186" s="1350" t="str">
        <f t="shared" si="424"/>
        <v/>
      </c>
      <c r="CP186" s="1350" t="str">
        <f t="shared" si="425"/>
        <v/>
      </c>
      <c r="CQ186" s="1350" t="str">
        <f t="shared" si="426"/>
        <v/>
      </c>
      <c r="CR186" s="1350" t="str">
        <f t="shared" si="427"/>
        <v/>
      </c>
      <c r="CS186" s="1349" t="str">
        <f t="shared" si="428"/>
        <v/>
      </c>
      <c r="CT186" s="1352" t="str">
        <f t="shared" si="429"/>
        <v/>
      </c>
      <c r="CU186" s="553" t="str">
        <f t="shared" si="430"/>
        <v/>
      </c>
      <c r="CV186" s="554" t="str">
        <f t="shared" si="431"/>
        <v/>
      </c>
      <c r="CW186" s="555" t="str">
        <f t="shared" si="432"/>
        <v/>
      </c>
      <c r="CX186" s="555" t="str">
        <f t="shared" si="433"/>
        <v/>
      </c>
      <c r="CY186" s="555" t="str">
        <f t="shared" si="434"/>
        <v/>
      </c>
      <c r="CZ186" s="555" t="str">
        <f t="shared" si="435"/>
        <v/>
      </c>
      <c r="DA186" s="555" t="str">
        <f t="shared" si="436"/>
        <v/>
      </c>
      <c r="DB186" s="556" t="str">
        <f t="shared" si="437"/>
        <v/>
      </c>
      <c r="DC186" s="556" t="str">
        <f t="shared" si="438"/>
        <v/>
      </c>
      <c r="DD186" s="556" t="str">
        <f t="shared" si="439"/>
        <v/>
      </c>
      <c r="DE186" s="555" t="str">
        <f t="shared" si="440"/>
        <v/>
      </c>
      <c r="DF186" s="555" t="str">
        <f t="shared" si="441"/>
        <v/>
      </c>
      <c r="DG186" s="555" t="str">
        <f t="shared" si="442"/>
        <v/>
      </c>
      <c r="DH186" s="555" t="str">
        <f t="shared" si="443"/>
        <v/>
      </c>
      <c r="DI186" s="555" t="str">
        <f t="shared" si="444"/>
        <v/>
      </c>
      <c r="DJ186" s="554" t="str">
        <f t="shared" si="445"/>
        <v/>
      </c>
      <c r="DK186" s="553" t="str">
        <f t="shared" si="446"/>
        <v/>
      </c>
      <c r="DL186" s="658">
        <f t="shared" si="447"/>
        <v>0</v>
      </c>
      <c r="DM186" s="106">
        <f t="shared" si="448"/>
        <v>0</v>
      </c>
      <c r="DN186" s="106">
        <f t="shared" si="449"/>
        <v>0</v>
      </c>
      <c r="DO186" s="106">
        <f t="shared" si="450"/>
        <v>0</v>
      </c>
      <c r="DP186" s="487"/>
      <c r="DQ186" s="623"/>
      <c r="DR186" s="623"/>
      <c r="DS186" s="623"/>
      <c r="DT186" s="623"/>
      <c r="DU186" s="623"/>
      <c r="DV186" s="623"/>
      <c r="DW186" s="623"/>
      <c r="DX186" s="623"/>
      <c r="DY186" s="488"/>
    </row>
    <row r="187" spans="1:129" s="490" customFormat="1" ht="15.75" hidden="1" customHeight="1">
      <c r="A187" s="679" t="s">
        <v>227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6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6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6"/>
      <c r="BV187" s="673">
        <f>SUM(WB!CK37)-BV184</f>
        <v>0</v>
      </c>
      <c r="BW187" s="673">
        <f>WB!CK45-BW184</f>
        <v>0</v>
      </c>
      <c r="BX187" s="673">
        <f>WB!CK53-BX184</f>
        <v>0</v>
      </c>
      <c r="BY187" s="673">
        <f>WB!CK61-BY184</f>
        <v>0</v>
      </c>
      <c r="BZ187" s="602" t="str">
        <f t="shared" si="460"/>
        <v/>
      </c>
      <c r="CA187" s="602" t="str">
        <f t="shared" si="461"/>
        <v/>
      </c>
      <c r="CB187" s="602" t="str">
        <f t="shared" si="462"/>
        <v/>
      </c>
      <c r="CC187" s="602" t="str">
        <f t="shared" si="463"/>
        <v/>
      </c>
      <c r="CD187" s="1348" t="str">
        <f t="shared" si="413"/>
        <v/>
      </c>
      <c r="CE187" s="1349" t="str">
        <f t="shared" si="414"/>
        <v/>
      </c>
      <c r="CF187" s="1350" t="str">
        <f t="shared" si="415"/>
        <v/>
      </c>
      <c r="CG187" s="1350" t="str">
        <f t="shared" si="416"/>
        <v/>
      </c>
      <c r="CH187" s="1350" t="str">
        <f t="shared" si="417"/>
        <v/>
      </c>
      <c r="CI187" s="1350" t="str">
        <f t="shared" si="418"/>
        <v/>
      </c>
      <c r="CJ187" s="1350" t="str">
        <f t="shared" si="419"/>
        <v/>
      </c>
      <c r="CK187" s="1351" t="str">
        <f t="shared" si="420"/>
        <v/>
      </c>
      <c r="CL187" s="1351" t="str">
        <f t="shared" si="421"/>
        <v/>
      </c>
      <c r="CM187" s="1351" t="str">
        <f t="shared" si="422"/>
        <v/>
      </c>
      <c r="CN187" s="1350" t="str">
        <f t="shared" si="423"/>
        <v/>
      </c>
      <c r="CO187" s="1350" t="str">
        <f t="shared" si="424"/>
        <v/>
      </c>
      <c r="CP187" s="1350" t="str">
        <f t="shared" si="425"/>
        <v/>
      </c>
      <c r="CQ187" s="1350" t="str">
        <f t="shared" si="426"/>
        <v/>
      </c>
      <c r="CR187" s="1350" t="str">
        <f t="shared" si="427"/>
        <v/>
      </c>
      <c r="CS187" s="1349" t="str">
        <f t="shared" si="428"/>
        <v/>
      </c>
      <c r="CT187" s="1352" t="str">
        <f t="shared" si="429"/>
        <v/>
      </c>
      <c r="CU187" s="553" t="str">
        <f t="shared" si="430"/>
        <v/>
      </c>
      <c r="CV187" s="554" t="str">
        <f t="shared" si="431"/>
        <v/>
      </c>
      <c r="CW187" s="555" t="str">
        <f t="shared" si="432"/>
        <v/>
      </c>
      <c r="CX187" s="555" t="str">
        <f t="shared" si="433"/>
        <v/>
      </c>
      <c r="CY187" s="555" t="str">
        <f t="shared" si="434"/>
        <v/>
      </c>
      <c r="CZ187" s="555" t="str">
        <f t="shared" si="435"/>
        <v/>
      </c>
      <c r="DA187" s="555" t="str">
        <f t="shared" si="436"/>
        <v/>
      </c>
      <c r="DB187" s="556" t="str">
        <f t="shared" si="437"/>
        <v/>
      </c>
      <c r="DC187" s="556" t="str">
        <f t="shared" si="438"/>
        <v/>
      </c>
      <c r="DD187" s="556" t="str">
        <f t="shared" si="439"/>
        <v/>
      </c>
      <c r="DE187" s="555" t="str">
        <f t="shared" si="440"/>
        <v/>
      </c>
      <c r="DF187" s="555" t="str">
        <f t="shared" si="441"/>
        <v/>
      </c>
      <c r="DG187" s="555" t="str">
        <f t="shared" si="442"/>
        <v/>
      </c>
      <c r="DH187" s="555" t="str">
        <f t="shared" si="443"/>
        <v/>
      </c>
      <c r="DI187" s="555" t="str">
        <f t="shared" si="444"/>
        <v/>
      </c>
      <c r="DJ187" s="554" t="str">
        <f t="shared" si="445"/>
        <v/>
      </c>
      <c r="DK187" s="553" t="str">
        <f t="shared" si="446"/>
        <v/>
      </c>
      <c r="DL187" s="658">
        <f t="shared" si="447"/>
        <v>0</v>
      </c>
      <c r="DM187" s="106">
        <f t="shared" si="448"/>
        <v>0</v>
      </c>
      <c r="DN187" s="106">
        <f t="shared" si="449"/>
        <v>0</v>
      </c>
      <c r="DO187" s="106">
        <f t="shared" si="450"/>
        <v>0</v>
      </c>
      <c r="DP187" s="487"/>
      <c r="DQ187" s="623"/>
      <c r="DR187" s="623"/>
      <c r="DS187" s="623"/>
      <c r="DT187" s="623"/>
      <c r="DU187" s="623"/>
      <c r="DV187" s="623"/>
      <c r="DW187" s="623"/>
      <c r="DX187" s="623"/>
      <c r="DY187" s="488"/>
    </row>
    <row r="188" spans="1:129" s="490" customFormat="1" ht="15.75" hidden="1" customHeight="1">
      <c r="A188" s="645" t="s">
        <v>182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7"/>
      <c r="BV188" s="227"/>
      <c r="BW188" s="227"/>
      <c r="BX188" s="227"/>
      <c r="BY188" s="227"/>
      <c r="BZ188" s="602" t="str">
        <f t="shared" si="460"/>
        <v/>
      </c>
      <c r="CA188" s="602" t="str">
        <f t="shared" si="461"/>
        <v/>
      </c>
      <c r="CB188" s="602" t="str">
        <f t="shared" si="462"/>
        <v/>
      </c>
      <c r="CC188" s="602" t="str">
        <f t="shared" si="463"/>
        <v/>
      </c>
      <c r="CD188" s="1348" t="str">
        <f t="shared" si="413"/>
        <v/>
      </c>
      <c r="CE188" s="1349" t="str">
        <f t="shared" si="414"/>
        <v/>
      </c>
      <c r="CF188" s="1350" t="str">
        <f t="shared" si="415"/>
        <v/>
      </c>
      <c r="CG188" s="1350" t="str">
        <f t="shared" si="416"/>
        <v/>
      </c>
      <c r="CH188" s="1350" t="str">
        <f t="shared" si="417"/>
        <v/>
      </c>
      <c r="CI188" s="1350" t="str">
        <f t="shared" si="418"/>
        <v/>
      </c>
      <c r="CJ188" s="1350" t="str">
        <f t="shared" si="419"/>
        <v/>
      </c>
      <c r="CK188" s="1351" t="str">
        <f t="shared" si="420"/>
        <v/>
      </c>
      <c r="CL188" s="1351" t="str">
        <f t="shared" si="421"/>
        <v/>
      </c>
      <c r="CM188" s="1351" t="str">
        <f t="shared" si="422"/>
        <v/>
      </c>
      <c r="CN188" s="1350" t="str">
        <f t="shared" si="423"/>
        <v/>
      </c>
      <c r="CO188" s="1350" t="str">
        <f t="shared" si="424"/>
        <v/>
      </c>
      <c r="CP188" s="1350" t="str">
        <f t="shared" si="425"/>
        <v/>
      </c>
      <c r="CQ188" s="1350" t="str">
        <f t="shared" si="426"/>
        <v/>
      </c>
      <c r="CR188" s="1350" t="str">
        <f t="shared" si="427"/>
        <v/>
      </c>
      <c r="CS188" s="1349" t="str">
        <f t="shared" si="428"/>
        <v/>
      </c>
      <c r="CT188" s="1352" t="str">
        <f t="shared" si="429"/>
        <v/>
      </c>
      <c r="CU188" s="553" t="str">
        <f t="shared" si="430"/>
        <v/>
      </c>
      <c r="CV188" s="554" t="str">
        <f t="shared" si="431"/>
        <v/>
      </c>
      <c r="CW188" s="555" t="str">
        <f t="shared" si="432"/>
        <v/>
      </c>
      <c r="CX188" s="555" t="str">
        <f t="shared" si="433"/>
        <v/>
      </c>
      <c r="CY188" s="555" t="str">
        <f t="shared" si="434"/>
        <v/>
      </c>
      <c r="CZ188" s="555" t="str">
        <f t="shared" si="435"/>
        <v/>
      </c>
      <c r="DA188" s="555" t="str">
        <f t="shared" si="436"/>
        <v/>
      </c>
      <c r="DB188" s="556" t="str">
        <f t="shared" si="437"/>
        <v/>
      </c>
      <c r="DC188" s="556" t="str">
        <f t="shared" si="438"/>
        <v/>
      </c>
      <c r="DD188" s="556" t="str">
        <f t="shared" si="439"/>
        <v/>
      </c>
      <c r="DE188" s="555" t="str">
        <f t="shared" si="440"/>
        <v/>
      </c>
      <c r="DF188" s="555" t="str">
        <f t="shared" si="441"/>
        <v/>
      </c>
      <c r="DG188" s="555" t="str">
        <f t="shared" si="442"/>
        <v/>
      </c>
      <c r="DH188" s="555" t="str">
        <f t="shared" si="443"/>
        <v/>
      </c>
      <c r="DI188" s="555" t="str">
        <f t="shared" si="444"/>
        <v/>
      </c>
      <c r="DJ188" s="554" t="str">
        <f t="shared" si="445"/>
        <v/>
      </c>
      <c r="DK188" s="553" t="str">
        <f t="shared" si="446"/>
        <v/>
      </c>
      <c r="DL188" s="658">
        <f t="shared" si="447"/>
        <v>0</v>
      </c>
      <c r="DM188" s="106">
        <f t="shared" si="448"/>
        <v>0</v>
      </c>
      <c r="DN188" s="106">
        <f t="shared" si="449"/>
        <v>0</v>
      </c>
      <c r="DO188" s="106">
        <f t="shared" si="450"/>
        <v>0</v>
      </c>
      <c r="DP188" s="487"/>
      <c r="DQ188" s="623"/>
      <c r="DR188" s="623"/>
      <c r="DS188" s="623"/>
      <c r="DT188" s="623"/>
      <c r="DU188" s="623"/>
      <c r="DV188" s="623"/>
      <c r="DW188" s="623"/>
      <c r="DX188" s="623"/>
      <c r="DY188" s="488"/>
    </row>
    <row r="189" spans="1:129" s="490" customFormat="1" ht="15.75" hidden="1" customHeight="1">
      <c r="A189" s="645" t="s">
        <v>184</v>
      </c>
      <c r="B189" s="612" t="str">
        <f t="shared" ref="B189:K189" si="516">IF(B187="","",B187*B188)</f>
        <v/>
      </c>
      <c r="C189" s="612" t="str">
        <f t="shared" si="516"/>
        <v/>
      </c>
      <c r="D189" s="612" t="str">
        <f t="shared" si="516"/>
        <v/>
      </c>
      <c r="E189" s="612" t="str">
        <f t="shared" si="516"/>
        <v/>
      </c>
      <c r="F189" s="612" t="str">
        <f t="shared" si="516"/>
        <v/>
      </c>
      <c r="G189" s="612" t="str">
        <f t="shared" si="516"/>
        <v/>
      </c>
      <c r="H189" s="612" t="str">
        <f t="shared" si="516"/>
        <v/>
      </c>
      <c r="I189" s="612" t="str">
        <f t="shared" si="516"/>
        <v/>
      </c>
      <c r="J189" s="612" t="str">
        <f t="shared" si="516"/>
        <v/>
      </c>
      <c r="K189" s="612" t="str">
        <f t="shared" si="516"/>
        <v/>
      </c>
      <c r="L189" s="612"/>
      <c r="M189" s="612"/>
      <c r="N189" s="612"/>
      <c r="O189" s="612" t="str">
        <f>IF(O187="","",O187*O188)</f>
        <v/>
      </c>
      <c r="P189" s="612" t="str">
        <f>IF(P187="","",P187*P188)</f>
        <v/>
      </c>
      <c r="Q189" s="612"/>
      <c r="R189" s="612" t="str">
        <f>IF(R187="","",R187*R188)</f>
        <v/>
      </c>
      <c r="S189" s="593"/>
      <c r="T189" s="612" t="str">
        <f t="shared" ref="T189:AD189" si="517">IF(T187="","",T187*T188)</f>
        <v/>
      </c>
      <c r="U189" s="612" t="str">
        <f t="shared" si="517"/>
        <v/>
      </c>
      <c r="V189" s="612" t="str">
        <f t="shared" si="517"/>
        <v/>
      </c>
      <c r="W189" s="612" t="str">
        <f t="shared" si="517"/>
        <v/>
      </c>
      <c r="X189" s="612" t="str">
        <f t="shared" si="517"/>
        <v/>
      </c>
      <c r="Y189" s="612" t="str">
        <f t="shared" si="517"/>
        <v/>
      </c>
      <c r="Z189" s="612" t="str">
        <f t="shared" si="517"/>
        <v/>
      </c>
      <c r="AA189" s="612" t="str">
        <f t="shared" si="517"/>
        <v/>
      </c>
      <c r="AB189" s="612" t="str">
        <f t="shared" si="517"/>
        <v/>
      </c>
      <c r="AC189" s="612" t="str">
        <f t="shared" si="517"/>
        <v/>
      </c>
      <c r="AD189" s="612" t="str">
        <f t="shared" si="517"/>
        <v/>
      </c>
      <c r="AE189" s="612"/>
      <c r="AF189" s="612"/>
      <c r="AG189" s="612"/>
      <c r="AH189" s="612"/>
      <c r="AI189" s="612"/>
      <c r="AJ189" s="612" t="str">
        <f>IF(AJ187="","",AJ187*AJ188)</f>
        <v/>
      </c>
      <c r="AK189" s="593"/>
      <c r="AL189" s="612" t="str">
        <f t="shared" ref="AL189:AT189" si="518">IF(AL187="","",AL187*AL188)</f>
        <v/>
      </c>
      <c r="AM189" s="612" t="str">
        <f t="shared" si="518"/>
        <v/>
      </c>
      <c r="AN189" s="612" t="str">
        <f t="shared" si="518"/>
        <v/>
      </c>
      <c r="AO189" s="612" t="str">
        <f t="shared" si="518"/>
        <v/>
      </c>
      <c r="AP189" s="612" t="str">
        <f t="shared" si="518"/>
        <v/>
      </c>
      <c r="AQ189" s="612" t="str">
        <f t="shared" si="518"/>
        <v/>
      </c>
      <c r="AR189" s="612" t="str">
        <f t="shared" si="518"/>
        <v/>
      </c>
      <c r="AS189" s="612" t="str">
        <f t="shared" si="518"/>
        <v/>
      </c>
      <c r="AT189" s="612" t="str">
        <f t="shared" si="518"/>
        <v/>
      </c>
      <c r="AU189" s="612"/>
      <c r="AV189" s="612"/>
      <c r="AW189" s="612" t="str">
        <f>IF(AW187="","",AW187*AW188)</f>
        <v/>
      </c>
      <c r="AX189" s="612"/>
      <c r="AY189" s="612"/>
      <c r="AZ189" s="612"/>
      <c r="BA189" s="612" t="str">
        <f>IF(BA187="","",BA187*BA188)</f>
        <v/>
      </c>
      <c r="BB189" s="612" t="str">
        <f>IF(BB187="","",BB187*BB188)</f>
        <v/>
      </c>
      <c r="BC189" s="593"/>
      <c r="BD189" s="612" t="str">
        <f>IF(BD187="","",BD187*BD188)</f>
        <v/>
      </c>
      <c r="BE189" s="612" t="str">
        <f>IF(BE187="","",BE187*BE188)</f>
        <v/>
      </c>
      <c r="BF189" s="612" t="str">
        <f>IF(BF187="","",BF187*BF188)</f>
        <v/>
      </c>
      <c r="BG189" s="612" t="str">
        <f>IF(BG187="","",BG187*BG188)</f>
        <v/>
      </c>
      <c r="BH189" s="612"/>
      <c r="BI189" s="612"/>
      <c r="BJ189" s="612" t="str">
        <f>IF(BJ187="","",BJ187*BJ188)</f>
        <v/>
      </c>
      <c r="BK189" s="612" t="str">
        <f>IF(BK187="","",BK187*BK188)</f>
        <v/>
      </c>
      <c r="BL189" s="612" t="str">
        <f>IF(BL187="","",BL187*BL188)</f>
        <v/>
      </c>
      <c r="BM189" s="612" t="str">
        <f>IF(BM187="","",BM187*BM188)</f>
        <v/>
      </c>
      <c r="BN189" s="612" t="str">
        <f>IF(BN187="","",BN187*BN188)</f>
        <v/>
      </c>
      <c r="BO189" s="612"/>
      <c r="BP189" s="612"/>
      <c r="BQ189" s="612"/>
      <c r="BR189" s="612"/>
      <c r="BS189" s="612"/>
      <c r="BT189" s="612" t="str">
        <f>IF(BT187="","",BT187*BT188)</f>
        <v/>
      </c>
      <c r="BU189" s="593"/>
      <c r="BV189" s="673">
        <f>IF(BV187="","",BV187*BV188)</f>
        <v>0</v>
      </c>
      <c r="BW189" s="673">
        <f>IF(BW187="","",BW187*BW188)</f>
        <v>0</v>
      </c>
      <c r="BX189" s="673">
        <f>IF(BX187="","",BX187*BX188)</f>
        <v>0</v>
      </c>
      <c r="BY189" s="673">
        <f>IF(BY187="","",BY187*BY188)</f>
        <v>0</v>
      </c>
      <c r="BZ189" s="602" t="str">
        <f t="shared" si="460"/>
        <v/>
      </c>
      <c r="CA189" s="602" t="str">
        <f t="shared" si="461"/>
        <v/>
      </c>
      <c r="CB189" s="602" t="str">
        <f t="shared" si="462"/>
        <v/>
      </c>
      <c r="CC189" s="602" t="str">
        <f t="shared" si="463"/>
        <v/>
      </c>
      <c r="CD189" s="1348" t="str">
        <f t="shared" si="413"/>
        <v/>
      </c>
      <c r="CE189" s="1349" t="str">
        <f t="shared" si="414"/>
        <v/>
      </c>
      <c r="CF189" s="1350" t="str">
        <f t="shared" si="415"/>
        <v/>
      </c>
      <c r="CG189" s="1350" t="str">
        <f t="shared" si="416"/>
        <v/>
      </c>
      <c r="CH189" s="1350" t="str">
        <f t="shared" si="417"/>
        <v/>
      </c>
      <c r="CI189" s="1350" t="str">
        <f t="shared" si="418"/>
        <v/>
      </c>
      <c r="CJ189" s="1350" t="str">
        <f t="shared" si="419"/>
        <v/>
      </c>
      <c r="CK189" s="1351" t="str">
        <f t="shared" si="420"/>
        <v/>
      </c>
      <c r="CL189" s="1351" t="str">
        <f t="shared" si="421"/>
        <v/>
      </c>
      <c r="CM189" s="1351" t="str">
        <f t="shared" si="422"/>
        <v/>
      </c>
      <c r="CN189" s="1350" t="str">
        <f t="shared" si="423"/>
        <v/>
      </c>
      <c r="CO189" s="1350" t="str">
        <f t="shared" si="424"/>
        <v/>
      </c>
      <c r="CP189" s="1350" t="str">
        <f t="shared" si="425"/>
        <v/>
      </c>
      <c r="CQ189" s="1350" t="str">
        <f t="shared" si="426"/>
        <v/>
      </c>
      <c r="CR189" s="1350" t="str">
        <f t="shared" si="427"/>
        <v/>
      </c>
      <c r="CS189" s="1349" t="str">
        <f t="shared" si="428"/>
        <v/>
      </c>
      <c r="CT189" s="1352" t="str">
        <f t="shared" si="429"/>
        <v/>
      </c>
      <c r="CU189" s="553" t="str">
        <f t="shared" si="430"/>
        <v/>
      </c>
      <c r="CV189" s="554" t="str">
        <f t="shared" si="431"/>
        <v/>
      </c>
      <c r="CW189" s="555" t="str">
        <f t="shared" si="432"/>
        <v/>
      </c>
      <c r="CX189" s="555" t="str">
        <f t="shared" si="433"/>
        <v/>
      </c>
      <c r="CY189" s="555" t="str">
        <f t="shared" si="434"/>
        <v/>
      </c>
      <c r="CZ189" s="555" t="str">
        <f t="shared" si="435"/>
        <v/>
      </c>
      <c r="DA189" s="555" t="str">
        <f t="shared" si="436"/>
        <v/>
      </c>
      <c r="DB189" s="556" t="str">
        <f t="shared" si="437"/>
        <v/>
      </c>
      <c r="DC189" s="556" t="str">
        <f t="shared" si="438"/>
        <v/>
      </c>
      <c r="DD189" s="556" t="str">
        <f t="shared" si="439"/>
        <v/>
      </c>
      <c r="DE189" s="555" t="str">
        <f t="shared" si="440"/>
        <v/>
      </c>
      <c r="DF189" s="555" t="str">
        <f t="shared" si="441"/>
        <v/>
      </c>
      <c r="DG189" s="555" t="str">
        <f t="shared" si="442"/>
        <v/>
      </c>
      <c r="DH189" s="555" t="str">
        <f t="shared" si="443"/>
        <v/>
      </c>
      <c r="DI189" s="555" t="str">
        <f t="shared" si="444"/>
        <v/>
      </c>
      <c r="DJ189" s="554" t="str">
        <f t="shared" si="445"/>
        <v/>
      </c>
      <c r="DK189" s="553" t="str">
        <f t="shared" si="446"/>
        <v/>
      </c>
      <c r="DL189" s="658">
        <f t="shared" si="447"/>
        <v>0</v>
      </c>
      <c r="DM189" s="106">
        <f t="shared" si="448"/>
        <v>0</v>
      </c>
      <c r="DN189" s="106">
        <f t="shared" si="449"/>
        <v>0</v>
      </c>
      <c r="DO189" s="106">
        <f t="shared" si="450"/>
        <v>0</v>
      </c>
      <c r="DP189" s="487"/>
      <c r="DQ189" s="623"/>
      <c r="DR189" s="623"/>
      <c r="DS189" s="623"/>
      <c r="DT189" s="623"/>
      <c r="DU189" s="623"/>
      <c r="DV189" s="623"/>
      <c r="DW189" s="623"/>
      <c r="DX189" s="623"/>
      <c r="DY189" s="488"/>
    </row>
    <row r="190" spans="1:129" s="490" customFormat="1" ht="15.75" hidden="1" customHeight="1">
      <c r="A190" s="680" t="s">
        <v>228</v>
      </c>
      <c r="B190" s="625" t="str">
        <f t="shared" ref="B190:K190" si="519">IF(SUM(B51)=0,"",(B175+B184+B187)/B51)</f>
        <v/>
      </c>
      <c r="C190" s="625" t="str">
        <f t="shared" si="519"/>
        <v/>
      </c>
      <c r="D190" s="625" t="str">
        <f t="shared" si="519"/>
        <v/>
      </c>
      <c r="E190" s="625" t="str">
        <f t="shared" si="519"/>
        <v/>
      </c>
      <c r="F190" s="625" t="str">
        <f t="shared" si="519"/>
        <v/>
      </c>
      <c r="G190" s="625" t="str">
        <f t="shared" si="519"/>
        <v/>
      </c>
      <c r="H190" s="625" t="str">
        <f t="shared" si="519"/>
        <v/>
      </c>
      <c r="I190" s="625" t="str">
        <f t="shared" si="519"/>
        <v/>
      </c>
      <c r="J190" s="625" t="str">
        <f t="shared" si="519"/>
        <v/>
      </c>
      <c r="K190" s="625" t="str">
        <f t="shared" si="519"/>
        <v/>
      </c>
      <c r="L190" s="625"/>
      <c r="M190" s="625"/>
      <c r="N190" s="625"/>
      <c r="O190" s="625" t="str">
        <f>IF(SUM(O51)=0,"",(O175+O184+O187)/O51)</f>
        <v/>
      </c>
      <c r="P190" s="625" t="str">
        <f>IF(SUM(P51)=0,"",(P175+P184+P187)/P51)</f>
        <v/>
      </c>
      <c r="Q190" s="625"/>
      <c r="R190" s="625" t="str">
        <f>IF(SUM(R51)=0,"",(R175+R184+R187)/R51)</f>
        <v/>
      </c>
      <c r="S190" s="633"/>
      <c r="T190" s="625" t="str">
        <f t="shared" ref="T190:AD190" si="520">IF(SUM(T51)=0,"",(T175+T184+T187)/T51)</f>
        <v/>
      </c>
      <c r="U190" s="625" t="str">
        <f t="shared" si="520"/>
        <v/>
      </c>
      <c r="V190" s="625" t="str">
        <f t="shared" si="520"/>
        <v/>
      </c>
      <c r="W190" s="625" t="str">
        <f t="shared" si="520"/>
        <v/>
      </c>
      <c r="X190" s="625" t="str">
        <f t="shared" si="520"/>
        <v/>
      </c>
      <c r="Y190" s="625" t="str">
        <f t="shared" si="520"/>
        <v/>
      </c>
      <c r="Z190" s="625" t="str">
        <f>IF(SUM(Z51)=0,"",(Z175+Z184+Z187)/Z51)</f>
        <v/>
      </c>
      <c r="AA190" s="625" t="str">
        <f t="shared" si="520"/>
        <v/>
      </c>
      <c r="AB190" s="625" t="str">
        <f t="shared" si="520"/>
        <v/>
      </c>
      <c r="AC190" s="625" t="str">
        <f t="shared" si="520"/>
        <v/>
      </c>
      <c r="AD190" s="625" t="str">
        <f t="shared" si="520"/>
        <v/>
      </c>
      <c r="AE190" s="625"/>
      <c r="AF190" s="625"/>
      <c r="AG190" s="625"/>
      <c r="AH190" s="625"/>
      <c r="AI190" s="625"/>
      <c r="AJ190" s="625" t="str">
        <f>IF(SUM(AJ51)=0,"",(AJ175+AJ184+AJ187)/AJ51)</f>
        <v/>
      </c>
      <c r="AK190" s="633"/>
      <c r="AL190" s="625" t="str">
        <f t="shared" ref="AL190:AT190" si="521">IF(SUM(AL51)=0,"",(AL175+AL184+AL187)/AL51)</f>
        <v/>
      </c>
      <c r="AM190" s="625" t="str">
        <f t="shared" si="521"/>
        <v/>
      </c>
      <c r="AN190" s="625" t="str">
        <f t="shared" si="521"/>
        <v/>
      </c>
      <c r="AO190" s="625" t="str">
        <f t="shared" si="521"/>
        <v/>
      </c>
      <c r="AP190" s="625" t="str">
        <f t="shared" si="521"/>
        <v/>
      </c>
      <c r="AQ190" s="625" t="str">
        <f t="shared" si="521"/>
        <v/>
      </c>
      <c r="AR190" s="625" t="str">
        <f t="shared" si="521"/>
        <v/>
      </c>
      <c r="AS190" s="625" t="str">
        <f t="shared" si="521"/>
        <v/>
      </c>
      <c r="AT190" s="625" t="str">
        <f t="shared" si="521"/>
        <v/>
      </c>
      <c r="AU190" s="625"/>
      <c r="AV190" s="625"/>
      <c r="AW190" s="625" t="str">
        <f>IF(SUM(AW51)=0,"",(AW175+AW184+AW187)/AW51)</f>
        <v/>
      </c>
      <c r="AX190" s="625"/>
      <c r="AY190" s="625"/>
      <c r="AZ190" s="625"/>
      <c r="BA190" s="625" t="str">
        <f>IF(SUM(BA51)=0,"",(BA175+BA184+BA187)/BA51)</f>
        <v/>
      </c>
      <c r="BB190" s="625" t="str">
        <f>IF(SUM(BB51)=0,"",(BB175+BB184+BB187)/BB51)</f>
        <v/>
      </c>
      <c r="BC190" s="633"/>
      <c r="BD190" s="625" t="str">
        <f>IF(SUM(BD51)=0,"",(BD175+BD184+BD187)/BD51)</f>
        <v/>
      </c>
      <c r="BE190" s="625" t="str">
        <f>IF(SUM(BE51)=0,"",(BE175+BE184+BE187)/BE51)</f>
        <v/>
      </c>
      <c r="BF190" s="625" t="str">
        <f>IF(SUM(BF51)=0,"",(BF175+BF184+BF187)/BF51)</f>
        <v/>
      </c>
      <c r="BG190" s="625" t="str">
        <f>IF(SUM(BG51)=0,"",(BG175+BG184+BG187)/BG51)</f>
        <v/>
      </c>
      <c r="BH190" s="625"/>
      <c r="BI190" s="625"/>
      <c r="BJ190" s="625" t="str">
        <f>IF(SUM(BJ51)=0,"",(BJ175+BJ184+BJ187)/BJ51)</f>
        <v/>
      </c>
      <c r="BK190" s="625" t="str">
        <f>IF(SUM(BK51)=0,"",(BK175+BK184+BK187)/BK51)</f>
        <v/>
      </c>
      <c r="BL190" s="625" t="str">
        <f>IF(SUM(BL51)=0,"",(BL175+BL184+BL187)/BL51)</f>
        <v/>
      </c>
      <c r="BM190" s="625" t="str">
        <f>IF(SUM(BM51)=0,"",(BM175+BM184+BM187)/BM51)</f>
        <v/>
      </c>
      <c r="BN190" s="625" t="str">
        <f>IF(SUM(BN51)=0,"",(BN175+BN184+BN187)/BN51)</f>
        <v/>
      </c>
      <c r="BO190" s="625"/>
      <c r="BP190" s="625"/>
      <c r="BQ190" s="625"/>
      <c r="BR190" s="625"/>
      <c r="BS190" s="625"/>
      <c r="BT190" s="625" t="str">
        <f>IF(SUM(BT51)=0,"",(BT175+BT184+BT187)/BT51)</f>
        <v/>
      </c>
      <c r="BU190" s="633"/>
      <c r="BV190" s="625" t="str">
        <f>IF(SUM(BV51)=0,"",(BV175+BV184+BV187)/BV51)</f>
        <v/>
      </c>
      <c r="BW190" s="625" t="str">
        <f>IF(SUM(BW51)=0,"",(BW175+BW184+BW187)/BW51)</f>
        <v/>
      </c>
      <c r="BX190" s="625" t="str">
        <f>IF(SUM(BX51)=0,"",(BX175+BX184+BX187)/BX51)</f>
        <v/>
      </c>
      <c r="BY190" s="625" t="str">
        <f>IF(SUM(BY51)=0,"",(BY175+BY184+BY187)/BY51)</f>
        <v/>
      </c>
      <c r="BZ190" s="602" t="str">
        <f t="shared" si="460"/>
        <v/>
      </c>
      <c r="CA190" s="602" t="str">
        <f t="shared" si="461"/>
        <v/>
      </c>
      <c r="CB190" s="602" t="str">
        <f t="shared" si="462"/>
        <v/>
      </c>
      <c r="CC190" s="602" t="str">
        <f t="shared" si="463"/>
        <v/>
      </c>
      <c r="CD190" s="1353" t="str">
        <f t="shared" si="413"/>
        <v/>
      </c>
      <c r="CE190" s="1354" t="str">
        <f t="shared" si="414"/>
        <v/>
      </c>
      <c r="CF190" s="1355" t="str">
        <f t="shared" si="415"/>
        <v/>
      </c>
      <c r="CG190" s="1355" t="str">
        <f t="shared" si="416"/>
        <v/>
      </c>
      <c r="CH190" s="1355" t="str">
        <f t="shared" si="417"/>
        <v/>
      </c>
      <c r="CI190" s="1355" t="str">
        <f t="shared" si="418"/>
        <v/>
      </c>
      <c r="CJ190" s="1355" t="str">
        <f t="shared" si="419"/>
        <v/>
      </c>
      <c r="CK190" s="1356" t="str">
        <f t="shared" si="420"/>
        <v/>
      </c>
      <c r="CL190" s="1356" t="str">
        <f t="shared" si="421"/>
        <v/>
      </c>
      <c r="CM190" s="1356" t="str">
        <f t="shared" si="422"/>
        <v/>
      </c>
      <c r="CN190" s="1355" t="str">
        <f t="shared" si="423"/>
        <v/>
      </c>
      <c r="CO190" s="1355" t="str">
        <f t="shared" si="424"/>
        <v/>
      </c>
      <c r="CP190" s="1355" t="str">
        <f t="shared" si="425"/>
        <v/>
      </c>
      <c r="CQ190" s="1355" t="str">
        <f t="shared" si="426"/>
        <v/>
      </c>
      <c r="CR190" s="1355" t="str">
        <f t="shared" si="427"/>
        <v/>
      </c>
      <c r="CS190" s="1354" t="str">
        <f t="shared" si="428"/>
        <v/>
      </c>
      <c r="CT190" s="1385" t="str">
        <f t="shared" si="429"/>
        <v/>
      </c>
      <c r="CU190" s="541" t="str">
        <f t="shared" si="430"/>
        <v/>
      </c>
      <c r="CV190" s="542" t="str">
        <f t="shared" si="431"/>
        <v/>
      </c>
      <c r="CW190" s="543" t="str">
        <f t="shared" si="432"/>
        <v/>
      </c>
      <c r="CX190" s="543" t="str">
        <f t="shared" si="433"/>
        <v/>
      </c>
      <c r="CY190" s="543" t="str">
        <f t="shared" si="434"/>
        <v/>
      </c>
      <c r="CZ190" s="543" t="str">
        <f t="shared" si="435"/>
        <v/>
      </c>
      <c r="DA190" s="543" t="str">
        <f t="shared" si="436"/>
        <v/>
      </c>
      <c r="DB190" s="544" t="str">
        <f t="shared" si="437"/>
        <v/>
      </c>
      <c r="DC190" s="544" t="str">
        <f t="shared" si="438"/>
        <v/>
      </c>
      <c r="DD190" s="544" t="str">
        <f t="shared" si="439"/>
        <v/>
      </c>
      <c r="DE190" s="543" t="str">
        <f t="shared" si="440"/>
        <v/>
      </c>
      <c r="DF190" s="543" t="str">
        <f t="shared" si="441"/>
        <v/>
      </c>
      <c r="DG190" s="543" t="str">
        <f t="shared" si="442"/>
        <v/>
      </c>
      <c r="DH190" s="543" t="str">
        <f t="shared" si="443"/>
        <v/>
      </c>
      <c r="DI190" s="543" t="str">
        <f t="shared" si="444"/>
        <v/>
      </c>
      <c r="DJ190" s="542" t="str">
        <f t="shared" si="445"/>
        <v/>
      </c>
      <c r="DK190" s="541" t="str">
        <f t="shared" si="446"/>
        <v/>
      </c>
      <c r="DL190" s="658">
        <f t="shared" si="447"/>
        <v>0</v>
      </c>
      <c r="DM190" s="106">
        <f t="shared" si="448"/>
        <v>0</v>
      </c>
      <c r="DN190" s="106">
        <f t="shared" si="449"/>
        <v>0</v>
      </c>
      <c r="DO190" s="106">
        <f t="shared" si="450"/>
        <v>0</v>
      </c>
      <c r="DP190" s="487"/>
      <c r="DQ190" s="623"/>
      <c r="DR190" s="623"/>
      <c r="DS190" s="623"/>
      <c r="DT190" s="623"/>
      <c r="DU190" s="623"/>
      <c r="DV190" s="623"/>
      <c r="DW190" s="623"/>
      <c r="DX190" s="623"/>
      <c r="DY190" s="488"/>
    </row>
    <row r="191" spans="1:129" s="490" customFormat="1" ht="15.75" customHeight="1">
      <c r="A191" s="679" t="s">
        <v>229</v>
      </c>
      <c r="B191" s="646"/>
      <c r="C191" s="646"/>
      <c r="D191" s="646"/>
      <c r="E191" s="646"/>
      <c r="F191" s="646"/>
      <c r="G191" s="646"/>
      <c r="H191" s="646"/>
      <c r="I191" s="646"/>
      <c r="J191" s="646"/>
      <c r="K191" s="646"/>
      <c r="L191" s="646"/>
      <c r="M191" s="646"/>
      <c r="N191" s="646"/>
      <c r="O191" s="646"/>
      <c r="P191" s="646"/>
      <c r="Q191" s="646"/>
      <c r="R191" s="646"/>
      <c r="S191" s="659"/>
      <c r="T191" s="646"/>
      <c r="U191" s="646"/>
      <c r="V191" s="646"/>
      <c r="W191" s="646"/>
      <c r="X191" s="646"/>
      <c r="Y191" s="646"/>
      <c r="Z191" s="646"/>
      <c r="AA191" s="646"/>
      <c r="AB191" s="646"/>
      <c r="AC191" s="646"/>
      <c r="AD191" s="646"/>
      <c r="AE191" s="646"/>
      <c r="AF191" s="646"/>
      <c r="AG191" s="646"/>
      <c r="AH191" s="646"/>
      <c r="AI191" s="646"/>
      <c r="AJ191" s="646"/>
      <c r="AK191" s="659"/>
      <c r="AL191" s="646"/>
      <c r="AM191" s="646"/>
      <c r="AN191" s="646"/>
      <c r="AO191" s="646"/>
      <c r="AP191" s="646"/>
      <c r="AQ191" s="646"/>
      <c r="AR191" s="646"/>
      <c r="AS191" s="646"/>
      <c r="AT191" s="646"/>
      <c r="AU191" s="646"/>
      <c r="AV191" s="646"/>
      <c r="AW191" s="646"/>
      <c r="AX191" s="646"/>
      <c r="AY191" s="646"/>
      <c r="AZ191" s="646"/>
      <c r="BA191" s="646"/>
      <c r="BB191" s="646"/>
      <c r="BC191" s="659"/>
      <c r="BD191" s="646"/>
      <c r="BE191" s="646"/>
      <c r="BF191" s="646"/>
      <c r="BG191" s="646"/>
      <c r="BH191" s="646"/>
      <c r="BI191" s="646"/>
      <c r="BJ191" s="646"/>
      <c r="BK191" s="646"/>
      <c r="BL191" s="646"/>
      <c r="BM191" s="646"/>
      <c r="BN191" s="646"/>
      <c r="BO191" s="646"/>
      <c r="BP191" s="646"/>
      <c r="BQ191" s="646"/>
      <c r="BR191" s="646"/>
      <c r="BS191" s="646"/>
      <c r="BT191" s="646"/>
      <c r="BU191" s="659"/>
      <c r="BV191" s="646"/>
      <c r="BW191" s="646"/>
      <c r="BX191" s="646"/>
      <c r="BY191" s="646"/>
      <c r="BZ191" s="602" t="str">
        <f t="shared" si="460"/>
        <v/>
      </c>
      <c r="CA191" s="602" t="str">
        <f t="shared" si="461"/>
        <v/>
      </c>
      <c r="CB191" s="602" t="str">
        <f t="shared" si="462"/>
        <v/>
      </c>
      <c r="CC191" s="602" t="str">
        <f t="shared" si="463"/>
        <v/>
      </c>
      <c r="CD191" s="1348" t="str">
        <f t="shared" ref="CD191:CS200" si="52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22"/>
        <v/>
      </c>
      <c r="CF191" s="1350" t="str">
        <f t="shared" si="522"/>
        <v/>
      </c>
      <c r="CG191" s="1350" t="str">
        <f t="shared" si="522"/>
        <v/>
      </c>
      <c r="CH191" s="1350" t="str">
        <f t="shared" si="522"/>
        <v/>
      </c>
      <c r="CI191" s="1350" t="str">
        <f t="shared" si="522"/>
        <v/>
      </c>
      <c r="CJ191" s="1350" t="str">
        <f t="shared" si="522"/>
        <v/>
      </c>
      <c r="CK191" s="1351" t="str">
        <f t="shared" si="522"/>
        <v/>
      </c>
      <c r="CL191" s="1351" t="str">
        <f t="shared" si="522"/>
        <v/>
      </c>
      <c r="CM191" s="1351" t="str">
        <f t="shared" si="522"/>
        <v/>
      </c>
      <c r="CN191" s="1350" t="str">
        <f t="shared" si="522"/>
        <v/>
      </c>
      <c r="CO191" s="1350" t="str">
        <f t="shared" si="522"/>
        <v/>
      </c>
      <c r="CP191" s="1350" t="str">
        <f t="shared" si="522"/>
        <v/>
      </c>
      <c r="CQ191" s="1350" t="str">
        <f t="shared" si="522"/>
        <v/>
      </c>
      <c r="CR191" s="1350" t="str">
        <f t="shared" si="522"/>
        <v/>
      </c>
      <c r="CS191" s="1349" t="str">
        <f t="shared" si="522"/>
        <v/>
      </c>
      <c r="CT191" s="1352" t="str">
        <f t="shared" ref="CT191:CT200" si="523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3" t="str">
        <f t="shared" si="430"/>
        <v/>
      </c>
      <c r="CV191" s="554" t="str">
        <f t="shared" si="431"/>
        <v/>
      </c>
      <c r="CW191" s="555" t="str">
        <f t="shared" si="432"/>
        <v/>
      </c>
      <c r="CX191" s="555" t="str">
        <f t="shared" si="433"/>
        <v/>
      </c>
      <c r="CY191" s="555" t="str">
        <f t="shared" si="434"/>
        <v/>
      </c>
      <c r="CZ191" s="555" t="str">
        <f t="shared" si="435"/>
        <v/>
      </c>
      <c r="DA191" s="555" t="str">
        <f t="shared" si="436"/>
        <v/>
      </c>
      <c r="DB191" s="556" t="str">
        <f t="shared" si="437"/>
        <v/>
      </c>
      <c r="DC191" s="556" t="str">
        <f t="shared" si="438"/>
        <v/>
      </c>
      <c r="DD191" s="556" t="str">
        <f t="shared" si="439"/>
        <v/>
      </c>
      <c r="DE191" s="555" t="str">
        <f t="shared" si="440"/>
        <v/>
      </c>
      <c r="DF191" s="555" t="str">
        <f t="shared" si="441"/>
        <v/>
      </c>
      <c r="DG191" s="555" t="str">
        <f t="shared" si="442"/>
        <v/>
      </c>
      <c r="DH191" s="555" t="str">
        <f t="shared" si="443"/>
        <v/>
      </c>
      <c r="DI191" s="555" t="str">
        <f t="shared" si="444"/>
        <v/>
      </c>
      <c r="DJ191" s="554" t="str">
        <f t="shared" si="445"/>
        <v/>
      </c>
      <c r="DK191" s="553" t="str">
        <f t="shared" si="446"/>
        <v/>
      </c>
      <c r="DL191" s="658">
        <f t="shared" si="447"/>
        <v>0</v>
      </c>
      <c r="DM191" s="106">
        <f t="shared" si="448"/>
        <v>0</v>
      </c>
      <c r="DN191" s="106">
        <f t="shared" si="449"/>
        <v>0</v>
      </c>
      <c r="DO191" s="106">
        <f t="shared" si="450"/>
        <v>0</v>
      </c>
      <c r="DP191" s="487"/>
      <c r="DQ191" s="623"/>
      <c r="DR191" s="623"/>
      <c r="DS191" s="623"/>
      <c r="DT191" s="623"/>
      <c r="DU191" s="623"/>
      <c r="DV191" s="623"/>
      <c r="DW191" s="623"/>
      <c r="DX191" s="623"/>
      <c r="DY191" s="488"/>
    </row>
    <row r="192" spans="1:129" s="490" customFormat="1" ht="15.75" customHeight="1">
      <c r="A192" s="681" t="s">
        <v>230</v>
      </c>
      <c r="B192" s="323"/>
      <c r="C192" s="646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4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4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4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4"/>
      <c r="BV192" s="323"/>
      <c r="BW192" s="323"/>
      <c r="BX192" s="323"/>
      <c r="BY192" s="323"/>
      <c r="BZ192" s="602" t="str">
        <f t="shared" si="460"/>
        <v/>
      </c>
      <c r="CA192" s="602" t="str">
        <f t="shared" si="461"/>
        <v/>
      </c>
      <c r="CB192" s="602" t="str">
        <f t="shared" si="462"/>
        <v/>
      </c>
      <c r="CC192" s="602" t="str">
        <f t="shared" si="463"/>
        <v/>
      </c>
      <c r="CD192" s="1348" t="str">
        <f t="shared" si="522"/>
        <v/>
      </c>
      <c r="CE192" s="1349" t="str">
        <f t="shared" si="522"/>
        <v/>
      </c>
      <c r="CF192" s="1350" t="str">
        <f t="shared" si="522"/>
        <v/>
      </c>
      <c r="CG192" s="1350" t="str">
        <f t="shared" si="522"/>
        <v/>
      </c>
      <c r="CH192" s="1350" t="str">
        <f t="shared" si="522"/>
        <v/>
      </c>
      <c r="CI192" s="1350" t="str">
        <f t="shared" si="522"/>
        <v/>
      </c>
      <c r="CJ192" s="1350" t="str">
        <f t="shared" si="522"/>
        <v/>
      </c>
      <c r="CK192" s="1351" t="str">
        <f t="shared" si="522"/>
        <v/>
      </c>
      <c r="CL192" s="1351" t="str">
        <f t="shared" si="522"/>
        <v/>
      </c>
      <c r="CM192" s="1351" t="str">
        <f t="shared" si="522"/>
        <v/>
      </c>
      <c r="CN192" s="1350" t="str">
        <f t="shared" si="522"/>
        <v/>
      </c>
      <c r="CO192" s="1350" t="str">
        <f t="shared" si="522"/>
        <v/>
      </c>
      <c r="CP192" s="1350" t="str">
        <f t="shared" si="522"/>
        <v/>
      </c>
      <c r="CQ192" s="1350" t="str">
        <f t="shared" si="522"/>
        <v/>
      </c>
      <c r="CR192" s="1350" t="str">
        <f t="shared" si="522"/>
        <v/>
      </c>
      <c r="CS192" s="1349" t="str">
        <f t="shared" si="522"/>
        <v/>
      </c>
      <c r="CT192" s="1352" t="str">
        <f t="shared" si="523"/>
        <v/>
      </c>
      <c r="CU192" s="553" t="str">
        <f t="shared" si="430"/>
        <v/>
      </c>
      <c r="CV192" s="554" t="str">
        <f t="shared" si="431"/>
        <v/>
      </c>
      <c r="CW192" s="555" t="str">
        <f t="shared" si="432"/>
        <v/>
      </c>
      <c r="CX192" s="555" t="str">
        <f t="shared" si="433"/>
        <v/>
      </c>
      <c r="CY192" s="555" t="str">
        <f t="shared" si="434"/>
        <v/>
      </c>
      <c r="CZ192" s="555" t="str">
        <f t="shared" si="435"/>
        <v/>
      </c>
      <c r="DA192" s="555" t="str">
        <f t="shared" si="436"/>
        <v/>
      </c>
      <c r="DB192" s="556" t="str">
        <f t="shared" si="437"/>
        <v/>
      </c>
      <c r="DC192" s="556" t="str">
        <f t="shared" si="438"/>
        <v/>
      </c>
      <c r="DD192" s="556" t="str">
        <f t="shared" si="439"/>
        <v/>
      </c>
      <c r="DE192" s="555" t="str">
        <f t="shared" si="440"/>
        <v/>
      </c>
      <c r="DF192" s="555" t="str">
        <f t="shared" si="441"/>
        <v/>
      </c>
      <c r="DG192" s="555" t="str">
        <f t="shared" si="442"/>
        <v/>
      </c>
      <c r="DH192" s="555" t="str">
        <f t="shared" si="443"/>
        <v/>
      </c>
      <c r="DI192" s="555" t="str">
        <f t="shared" si="444"/>
        <v/>
      </c>
      <c r="DJ192" s="554" t="str">
        <f t="shared" si="445"/>
        <v/>
      </c>
      <c r="DK192" s="553" t="str">
        <f t="shared" si="446"/>
        <v/>
      </c>
      <c r="DL192" s="658">
        <f t="shared" si="447"/>
        <v>0</v>
      </c>
      <c r="DM192" s="106">
        <f t="shared" si="448"/>
        <v>0</v>
      </c>
      <c r="DN192" s="106">
        <f t="shared" si="449"/>
        <v>0</v>
      </c>
      <c r="DO192" s="106">
        <f t="shared" si="450"/>
        <v>0</v>
      </c>
      <c r="DP192" s="487"/>
      <c r="DQ192" s="623"/>
      <c r="DR192" s="623"/>
      <c r="DS192" s="623"/>
      <c r="DT192" s="623"/>
      <c r="DU192" s="623"/>
      <c r="DV192" s="623"/>
      <c r="DW192" s="623"/>
      <c r="DX192" s="623"/>
      <c r="DY192" s="488"/>
    </row>
    <row r="193" spans="1:129" s="490" customFormat="1" ht="15.75" customHeight="1">
      <c r="A193" s="645" t="s">
        <v>231</v>
      </c>
      <c r="B193" s="326"/>
      <c r="C193" s="64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2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2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2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2"/>
      <c r="BV193" s="326"/>
      <c r="BW193" s="326"/>
      <c r="BX193" s="326"/>
      <c r="BY193" s="326"/>
      <c r="BZ193" s="602" t="str">
        <f t="shared" si="460"/>
        <v/>
      </c>
      <c r="CA193" s="602" t="str">
        <f t="shared" si="461"/>
        <v/>
      </c>
      <c r="CB193" s="602" t="str">
        <f t="shared" si="462"/>
        <v/>
      </c>
      <c r="CC193" s="602" t="str">
        <f t="shared" si="463"/>
        <v/>
      </c>
      <c r="CD193" s="1348" t="str">
        <f t="shared" si="522"/>
        <v/>
      </c>
      <c r="CE193" s="1349" t="str">
        <f t="shared" si="522"/>
        <v/>
      </c>
      <c r="CF193" s="1350" t="str">
        <f t="shared" si="522"/>
        <v/>
      </c>
      <c r="CG193" s="1350" t="str">
        <f t="shared" si="522"/>
        <v/>
      </c>
      <c r="CH193" s="1350" t="str">
        <f t="shared" si="522"/>
        <v/>
      </c>
      <c r="CI193" s="1350" t="str">
        <f t="shared" si="522"/>
        <v/>
      </c>
      <c r="CJ193" s="1350" t="str">
        <f t="shared" si="522"/>
        <v/>
      </c>
      <c r="CK193" s="1351" t="str">
        <f t="shared" si="522"/>
        <v/>
      </c>
      <c r="CL193" s="1351" t="str">
        <f t="shared" si="522"/>
        <v/>
      </c>
      <c r="CM193" s="1351" t="str">
        <f t="shared" si="522"/>
        <v/>
      </c>
      <c r="CN193" s="1350" t="str">
        <f t="shared" si="522"/>
        <v/>
      </c>
      <c r="CO193" s="1350" t="str">
        <f t="shared" si="522"/>
        <v/>
      </c>
      <c r="CP193" s="1350" t="str">
        <f t="shared" si="522"/>
        <v/>
      </c>
      <c r="CQ193" s="1350" t="str">
        <f t="shared" si="522"/>
        <v/>
      </c>
      <c r="CR193" s="1350" t="str">
        <f t="shared" si="522"/>
        <v/>
      </c>
      <c r="CS193" s="1349" t="str">
        <f t="shared" si="522"/>
        <v/>
      </c>
      <c r="CT193" s="1352" t="str">
        <f t="shared" si="523"/>
        <v/>
      </c>
      <c r="CU193" s="553" t="str">
        <f t="shared" si="430"/>
        <v/>
      </c>
      <c r="CV193" s="554" t="str">
        <f t="shared" si="431"/>
        <v/>
      </c>
      <c r="CW193" s="555" t="str">
        <f t="shared" si="432"/>
        <v/>
      </c>
      <c r="CX193" s="555" t="str">
        <f t="shared" si="433"/>
        <v/>
      </c>
      <c r="CY193" s="555" t="str">
        <f t="shared" si="434"/>
        <v/>
      </c>
      <c r="CZ193" s="555" t="str">
        <f t="shared" si="435"/>
        <v/>
      </c>
      <c r="DA193" s="555" t="str">
        <f t="shared" si="436"/>
        <v/>
      </c>
      <c r="DB193" s="556" t="str">
        <f t="shared" si="437"/>
        <v/>
      </c>
      <c r="DC193" s="556" t="str">
        <f t="shared" si="438"/>
        <v/>
      </c>
      <c r="DD193" s="556" t="str">
        <f t="shared" si="439"/>
        <v/>
      </c>
      <c r="DE193" s="555" t="str">
        <f t="shared" si="440"/>
        <v/>
      </c>
      <c r="DF193" s="555" t="str">
        <f t="shared" si="441"/>
        <v/>
      </c>
      <c r="DG193" s="555" t="str">
        <f t="shared" si="442"/>
        <v/>
      </c>
      <c r="DH193" s="555" t="str">
        <f t="shared" si="443"/>
        <v/>
      </c>
      <c r="DI193" s="555" t="str">
        <f t="shared" si="444"/>
        <v/>
      </c>
      <c r="DJ193" s="554" t="str">
        <f t="shared" si="445"/>
        <v/>
      </c>
      <c r="DK193" s="553" t="str">
        <f t="shared" si="446"/>
        <v/>
      </c>
      <c r="DL193" s="658">
        <f t="shared" si="447"/>
        <v>0</v>
      </c>
      <c r="DM193" s="106">
        <f t="shared" si="448"/>
        <v>0</v>
      </c>
      <c r="DN193" s="106">
        <f t="shared" si="449"/>
        <v>0</v>
      </c>
      <c r="DO193" s="106">
        <f t="shared" si="450"/>
        <v>0</v>
      </c>
      <c r="DP193" s="487"/>
      <c r="DQ193" s="623"/>
      <c r="DR193" s="623"/>
      <c r="DS193" s="623"/>
      <c r="DT193" s="623"/>
      <c r="DU193" s="623"/>
      <c r="DV193" s="623"/>
      <c r="DW193" s="623"/>
      <c r="DX193" s="623"/>
      <c r="DY193" s="488"/>
    </row>
    <row r="194" spans="1:129" s="490" customFormat="1" ht="15.75" customHeight="1">
      <c r="A194" s="645" t="s">
        <v>184</v>
      </c>
      <c r="B194" s="612" t="str">
        <f>IF(B191="","",B191*(B193-B192))</f>
        <v/>
      </c>
      <c r="C194" s="612" t="str">
        <f>IF(C191="","",C191*(C193-C192))</f>
        <v/>
      </c>
      <c r="D194" s="612" t="str">
        <f t="shared" ref="D194:R194" si="524">IF(D191="","",D191*(D193-D192))</f>
        <v/>
      </c>
      <c r="E194" s="612" t="str">
        <f t="shared" si="524"/>
        <v/>
      </c>
      <c r="F194" s="612" t="str">
        <f t="shared" si="524"/>
        <v/>
      </c>
      <c r="G194" s="612" t="str">
        <f t="shared" si="524"/>
        <v/>
      </c>
      <c r="H194" s="612" t="str">
        <f t="shared" si="524"/>
        <v/>
      </c>
      <c r="I194" s="612" t="str">
        <f t="shared" si="524"/>
        <v/>
      </c>
      <c r="J194" s="612" t="str">
        <f t="shared" si="524"/>
        <v/>
      </c>
      <c r="K194" s="612" t="str">
        <f t="shared" si="524"/>
        <v/>
      </c>
      <c r="L194" s="612" t="str">
        <f t="shared" si="524"/>
        <v/>
      </c>
      <c r="M194" s="612" t="str">
        <f t="shared" si="524"/>
        <v/>
      </c>
      <c r="N194" s="612" t="str">
        <f t="shared" si="524"/>
        <v/>
      </c>
      <c r="O194" s="612" t="str">
        <f t="shared" si="524"/>
        <v/>
      </c>
      <c r="P194" s="612" t="str">
        <f t="shared" si="524"/>
        <v/>
      </c>
      <c r="Q194" s="612" t="str">
        <f t="shared" si="524"/>
        <v/>
      </c>
      <c r="R194" s="612" t="str">
        <f t="shared" si="524"/>
        <v/>
      </c>
      <c r="S194" s="626"/>
      <c r="T194" s="612" t="str">
        <f>IF(T191="","",T191*(T193-T192))</f>
        <v/>
      </c>
      <c r="U194" s="612" t="str">
        <f>IF(U191="","",U191*(U193-U192))</f>
        <v/>
      </c>
      <c r="V194" s="612" t="str">
        <f t="shared" ref="V194" si="525">IF(V191="","",V191*(V193-V192))</f>
        <v/>
      </c>
      <c r="W194" s="612" t="str">
        <f t="shared" ref="W194" si="526">IF(W191="","",W191*(W193-W192))</f>
        <v/>
      </c>
      <c r="X194" s="612" t="str">
        <f t="shared" ref="X194" si="527">IF(X191="","",X191*(X193-X192))</f>
        <v/>
      </c>
      <c r="Y194" s="612" t="str">
        <f t="shared" ref="Y194" si="528">IF(Y191="","",Y191*(Y193-Y192))</f>
        <v/>
      </c>
      <c r="Z194" s="612" t="str">
        <f t="shared" ref="Z194" si="529">IF(Z191="","",Z191*(Z193-Z192))</f>
        <v/>
      </c>
      <c r="AA194" s="612" t="str">
        <f t="shared" ref="AA194" si="530">IF(AA191="","",AA191*(AA193-AA192))</f>
        <v/>
      </c>
      <c r="AB194" s="612" t="str">
        <f t="shared" ref="AB194" si="531">IF(AB191="","",AB191*(AB193-AB192))</f>
        <v/>
      </c>
      <c r="AC194" s="612" t="str">
        <f t="shared" ref="AC194" si="532">IF(AC191="","",AC191*(AC193-AC192))</f>
        <v/>
      </c>
      <c r="AD194" s="612" t="str">
        <f t="shared" ref="AD194" si="533">IF(AD191="","",AD191*(AD193-AD192))</f>
        <v/>
      </c>
      <c r="AE194" s="612" t="str">
        <f t="shared" ref="AE194" si="534">IF(AE191="","",AE191*(AE193-AE192))</f>
        <v/>
      </c>
      <c r="AF194" s="612" t="str">
        <f t="shared" ref="AF194" si="535">IF(AF191="","",AF191*(AF193-AF192))</f>
        <v/>
      </c>
      <c r="AG194" s="612" t="str">
        <f t="shared" ref="AG194" si="536">IF(AG191="","",AG191*(AG193-AG192))</f>
        <v/>
      </c>
      <c r="AH194" s="612" t="str">
        <f t="shared" ref="AH194" si="537">IF(AH191="","",AH191*(AH193-AH192))</f>
        <v/>
      </c>
      <c r="AI194" s="612" t="str">
        <f t="shared" ref="AI194" si="538">IF(AI191="","",AI191*(AI193-AI192))</f>
        <v/>
      </c>
      <c r="AJ194" s="612" t="str">
        <f t="shared" ref="AJ194" si="539">IF(AJ191="","",AJ191*(AJ193-AJ192))</f>
        <v/>
      </c>
      <c r="AK194" s="626"/>
      <c r="AL194" s="612" t="str">
        <f>IF(AL191="","",AL191*(AL193-AL192))</f>
        <v/>
      </c>
      <c r="AM194" s="612" t="str">
        <f>IF(AM191="","",AM191*(AM193-AM192))</f>
        <v/>
      </c>
      <c r="AN194" s="612" t="str">
        <f t="shared" ref="AN194" si="540">IF(AN191="","",AN191*(AN193-AN192))</f>
        <v/>
      </c>
      <c r="AO194" s="612" t="str">
        <f t="shared" ref="AO194" si="541">IF(AO191="","",AO191*(AO193-AO192))</f>
        <v/>
      </c>
      <c r="AP194" s="612" t="str">
        <f t="shared" ref="AP194" si="542">IF(AP191="","",AP191*(AP193-AP192))</f>
        <v/>
      </c>
      <c r="AQ194" s="612" t="str">
        <f t="shared" ref="AQ194" si="543">IF(AQ191="","",AQ191*(AQ193-AQ192))</f>
        <v/>
      </c>
      <c r="AR194" s="612" t="str">
        <f t="shared" ref="AR194" si="544">IF(AR191="","",AR191*(AR193-AR192))</f>
        <v/>
      </c>
      <c r="AS194" s="612" t="str">
        <f t="shared" ref="AS194" si="545">IF(AS191="","",AS191*(AS193-AS192))</f>
        <v/>
      </c>
      <c r="AT194" s="612" t="str">
        <f t="shared" ref="AT194" si="546">IF(AT191="","",AT191*(AT193-AT192))</f>
        <v/>
      </c>
      <c r="AU194" s="612" t="str">
        <f t="shared" ref="AU194" si="547">IF(AU191="","",AU191*(AU193-AU192))</f>
        <v/>
      </c>
      <c r="AV194" s="612" t="str">
        <f t="shared" ref="AV194" si="548">IF(AV191="","",AV191*(AV193-AV192))</f>
        <v/>
      </c>
      <c r="AW194" s="612" t="str">
        <f t="shared" ref="AW194" si="549">IF(AW191="","",AW191*(AW193-AW192))</f>
        <v/>
      </c>
      <c r="AX194" s="612" t="str">
        <f t="shared" ref="AX194" si="550">IF(AX191="","",AX191*(AX193-AX192))</f>
        <v/>
      </c>
      <c r="AY194" s="612" t="str">
        <f t="shared" ref="AY194" si="551">IF(AY191="","",AY191*(AY193-AY192))</f>
        <v/>
      </c>
      <c r="AZ194" s="612" t="str">
        <f t="shared" ref="AZ194" si="552">IF(AZ191="","",AZ191*(AZ193-AZ192))</f>
        <v/>
      </c>
      <c r="BA194" s="612" t="str">
        <f t="shared" ref="BA194" si="553">IF(BA191="","",BA191*(BA193-BA192))</f>
        <v/>
      </c>
      <c r="BB194" s="612" t="str">
        <f t="shared" ref="BB194" si="554">IF(BB191="","",BB191*(BB193-BB192))</f>
        <v/>
      </c>
      <c r="BC194" s="626"/>
      <c r="BD194" s="612" t="str">
        <f>IF(BD191="","",BD191*(BD193-BD192))</f>
        <v/>
      </c>
      <c r="BE194" s="612" t="str">
        <f>IF(BE191="","",BE191*(BE193-BE192))</f>
        <v/>
      </c>
      <c r="BF194" s="612" t="str">
        <f t="shared" ref="BF194" si="555">IF(BF191="","",BF191*(BF193-BF192))</f>
        <v/>
      </c>
      <c r="BG194" s="612" t="str">
        <f t="shared" ref="BG194" si="556">IF(BG191="","",BG191*(BG193-BG192))</f>
        <v/>
      </c>
      <c r="BH194" s="612" t="str">
        <f t="shared" ref="BH194" si="557">IF(BH191="","",BH191*(BH193-BH192))</f>
        <v/>
      </c>
      <c r="BI194" s="612" t="str">
        <f t="shared" ref="BI194" si="558">IF(BI191="","",BI191*(BI193-BI192))</f>
        <v/>
      </c>
      <c r="BJ194" s="612" t="str">
        <f t="shared" ref="BJ194" si="559">IF(BJ191="","",BJ191*(BJ193-BJ192))</f>
        <v/>
      </c>
      <c r="BK194" s="612" t="str">
        <f t="shared" ref="BK194" si="560">IF(BK191="","",BK191*(BK193-BK192))</f>
        <v/>
      </c>
      <c r="BL194" s="612" t="str">
        <f t="shared" ref="BL194" si="561">IF(BL191="","",BL191*(BL193-BL192))</f>
        <v/>
      </c>
      <c r="BM194" s="612" t="str">
        <f t="shared" ref="BM194" si="562">IF(BM191="","",BM191*(BM193-BM192))</f>
        <v/>
      </c>
      <c r="BN194" s="612" t="str">
        <f t="shared" ref="BN194" si="563">IF(BN191="","",BN191*(BN193-BN192))</f>
        <v/>
      </c>
      <c r="BO194" s="612" t="str">
        <f t="shared" ref="BO194" si="564">IF(BO191="","",BO191*(BO193-BO192))</f>
        <v/>
      </c>
      <c r="BP194" s="612" t="str">
        <f t="shared" ref="BP194" si="565">IF(BP191="","",BP191*(BP193-BP192))</f>
        <v/>
      </c>
      <c r="BQ194" s="612" t="str">
        <f t="shared" ref="BQ194" si="566">IF(BQ191="","",BQ191*(BQ193-BQ192))</f>
        <v/>
      </c>
      <c r="BR194" s="612" t="str">
        <f t="shared" ref="BR194" si="567">IF(BR191="","",BR191*(BR193-BR192))</f>
        <v/>
      </c>
      <c r="BS194" s="612" t="str">
        <f t="shared" ref="BS194" si="568">IF(BS191="","",BS191*(BS193-BS192))</f>
        <v/>
      </c>
      <c r="BT194" s="612" t="str">
        <f t="shared" ref="BT194" si="569">IF(BT191="","",BT191*(BT193-BT192))</f>
        <v/>
      </c>
      <c r="BU194" s="626"/>
      <c r="BV194" s="612" t="str">
        <f>IF(BV191="","",BV191*(BV193-BV192))</f>
        <v/>
      </c>
      <c r="BW194" s="612" t="str">
        <f>IF(BW191="","",BW191*(BW193-BW192))</f>
        <v/>
      </c>
      <c r="BX194" s="612" t="str">
        <f>IF(BX191="","",BX191*(BX193-BX192))</f>
        <v/>
      </c>
      <c r="BY194" s="612" t="str">
        <f>IF(BY191="","",BY191*(BY193-BY192))</f>
        <v/>
      </c>
      <c r="BZ194" s="602" t="str">
        <f t="shared" si="460"/>
        <v/>
      </c>
      <c r="CA194" s="602" t="str">
        <f t="shared" si="461"/>
        <v/>
      </c>
      <c r="CB194" s="602" t="str">
        <f t="shared" si="462"/>
        <v/>
      </c>
      <c r="CC194" s="602" t="str">
        <f t="shared" si="463"/>
        <v/>
      </c>
      <c r="CD194" s="1348" t="str">
        <f t="shared" si="522"/>
        <v/>
      </c>
      <c r="CE194" s="1349" t="str">
        <f t="shared" si="522"/>
        <v/>
      </c>
      <c r="CF194" s="1350" t="str">
        <f t="shared" si="522"/>
        <v/>
      </c>
      <c r="CG194" s="1350" t="str">
        <f t="shared" si="522"/>
        <v/>
      </c>
      <c r="CH194" s="1350" t="str">
        <f t="shared" si="522"/>
        <v/>
      </c>
      <c r="CI194" s="1350" t="str">
        <f t="shared" si="522"/>
        <v/>
      </c>
      <c r="CJ194" s="1350" t="str">
        <f t="shared" si="522"/>
        <v/>
      </c>
      <c r="CK194" s="1351" t="str">
        <f t="shared" si="522"/>
        <v/>
      </c>
      <c r="CL194" s="1351" t="str">
        <f t="shared" si="522"/>
        <v/>
      </c>
      <c r="CM194" s="1351" t="str">
        <f t="shared" si="522"/>
        <v/>
      </c>
      <c r="CN194" s="1350" t="str">
        <f t="shared" si="522"/>
        <v/>
      </c>
      <c r="CO194" s="1350" t="str">
        <f t="shared" si="522"/>
        <v/>
      </c>
      <c r="CP194" s="1350" t="str">
        <f t="shared" si="522"/>
        <v/>
      </c>
      <c r="CQ194" s="1350" t="str">
        <f t="shared" si="522"/>
        <v/>
      </c>
      <c r="CR194" s="1350" t="str">
        <f t="shared" si="522"/>
        <v/>
      </c>
      <c r="CS194" s="1349" t="str">
        <f t="shared" si="522"/>
        <v/>
      </c>
      <c r="CT194" s="1352" t="str">
        <f t="shared" si="523"/>
        <v/>
      </c>
      <c r="CU194" s="553" t="str">
        <f t="shared" si="430"/>
        <v/>
      </c>
      <c r="CV194" s="554" t="str">
        <f t="shared" si="431"/>
        <v/>
      </c>
      <c r="CW194" s="555" t="str">
        <f t="shared" si="432"/>
        <v/>
      </c>
      <c r="CX194" s="555" t="str">
        <f t="shared" si="433"/>
        <v/>
      </c>
      <c r="CY194" s="555" t="str">
        <f t="shared" si="434"/>
        <v/>
      </c>
      <c r="CZ194" s="555" t="str">
        <f t="shared" si="435"/>
        <v/>
      </c>
      <c r="DA194" s="555" t="str">
        <f t="shared" si="436"/>
        <v/>
      </c>
      <c r="DB194" s="556" t="str">
        <f t="shared" si="437"/>
        <v/>
      </c>
      <c r="DC194" s="556" t="str">
        <f t="shared" si="438"/>
        <v/>
      </c>
      <c r="DD194" s="556" t="str">
        <f t="shared" si="439"/>
        <v/>
      </c>
      <c r="DE194" s="555" t="str">
        <f t="shared" si="440"/>
        <v/>
      </c>
      <c r="DF194" s="555" t="str">
        <f t="shared" si="441"/>
        <v/>
      </c>
      <c r="DG194" s="555" t="str">
        <f t="shared" si="442"/>
        <v/>
      </c>
      <c r="DH194" s="555" t="str">
        <f t="shared" si="443"/>
        <v/>
      </c>
      <c r="DI194" s="555" t="str">
        <f t="shared" si="444"/>
        <v/>
      </c>
      <c r="DJ194" s="554" t="str">
        <f t="shared" si="445"/>
        <v/>
      </c>
      <c r="DK194" s="553" t="str">
        <f t="shared" si="446"/>
        <v/>
      </c>
      <c r="DL194" s="658">
        <f t="shared" si="447"/>
        <v>0</v>
      </c>
      <c r="DM194" s="106">
        <f t="shared" si="448"/>
        <v>0</v>
      </c>
      <c r="DN194" s="106">
        <f t="shared" si="449"/>
        <v>0</v>
      </c>
      <c r="DO194" s="106">
        <f t="shared" si="450"/>
        <v>0</v>
      </c>
      <c r="DP194" s="487"/>
      <c r="DQ194" s="623"/>
      <c r="DR194" s="623"/>
      <c r="DS194" s="623"/>
      <c r="DT194" s="623"/>
      <c r="DU194" s="623"/>
      <c r="DV194" s="623"/>
      <c r="DW194" s="623"/>
      <c r="DX194" s="623"/>
      <c r="DY194" s="488"/>
    </row>
    <row r="195" spans="1:129" s="490" customFormat="1" ht="15.75" customHeight="1">
      <c r="A195" s="679" t="s">
        <v>232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7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7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7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7"/>
      <c r="BV195" s="227"/>
      <c r="BW195" s="227"/>
      <c r="BX195" s="227"/>
      <c r="BY195" s="227"/>
      <c r="BZ195" s="602" t="str">
        <f t="shared" si="460"/>
        <v/>
      </c>
      <c r="CA195" s="602" t="str">
        <f t="shared" si="461"/>
        <v/>
      </c>
      <c r="CB195" s="602" t="str">
        <f t="shared" si="462"/>
        <v/>
      </c>
      <c r="CC195" s="602" t="str">
        <f t="shared" si="463"/>
        <v/>
      </c>
      <c r="CD195" s="1348" t="str">
        <f t="shared" si="522"/>
        <v/>
      </c>
      <c r="CE195" s="1349" t="str">
        <f t="shared" si="522"/>
        <v/>
      </c>
      <c r="CF195" s="1350" t="str">
        <f t="shared" si="522"/>
        <v/>
      </c>
      <c r="CG195" s="1350" t="str">
        <f t="shared" si="522"/>
        <v/>
      </c>
      <c r="CH195" s="1350" t="str">
        <f t="shared" si="522"/>
        <v/>
      </c>
      <c r="CI195" s="1350" t="str">
        <f t="shared" si="522"/>
        <v/>
      </c>
      <c r="CJ195" s="1350" t="str">
        <f t="shared" si="522"/>
        <v/>
      </c>
      <c r="CK195" s="1351" t="str">
        <f t="shared" si="522"/>
        <v/>
      </c>
      <c r="CL195" s="1351" t="str">
        <f t="shared" si="522"/>
        <v/>
      </c>
      <c r="CM195" s="1351" t="str">
        <f t="shared" si="522"/>
        <v/>
      </c>
      <c r="CN195" s="1350" t="str">
        <f t="shared" si="522"/>
        <v/>
      </c>
      <c r="CO195" s="1350" t="str">
        <f t="shared" si="522"/>
        <v/>
      </c>
      <c r="CP195" s="1350" t="str">
        <f t="shared" si="522"/>
        <v/>
      </c>
      <c r="CQ195" s="1350" t="str">
        <f t="shared" si="522"/>
        <v/>
      </c>
      <c r="CR195" s="1350" t="str">
        <f t="shared" si="522"/>
        <v/>
      </c>
      <c r="CS195" s="1349" t="str">
        <f t="shared" si="522"/>
        <v/>
      </c>
      <c r="CT195" s="1352" t="str">
        <f t="shared" si="523"/>
        <v/>
      </c>
      <c r="CU195" s="553" t="str">
        <f t="shared" si="430"/>
        <v/>
      </c>
      <c r="CV195" s="554" t="str">
        <f t="shared" si="431"/>
        <v/>
      </c>
      <c r="CW195" s="555" t="str">
        <f t="shared" si="432"/>
        <v/>
      </c>
      <c r="CX195" s="555" t="str">
        <f t="shared" si="433"/>
        <v/>
      </c>
      <c r="CY195" s="555" t="str">
        <f t="shared" si="434"/>
        <v/>
      </c>
      <c r="CZ195" s="555" t="str">
        <f t="shared" si="435"/>
        <v/>
      </c>
      <c r="DA195" s="555" t="str">
        <f t="shared" si="436"/>
        <v/>
      </c>
      <c r="DB195" s="556" t="str">
        <f t="shared" si="437"/>
        <v/>
      </c>
      <c r="DC195" s="556" t="str">
        <f t="shared" si="438"/>
        <v/>
      </c>
      <c r="DD195" s="556" t="str">
        <f t="shared" si="439"/>
        <v/>
      </c>
      <c r="DE195" s="555" t="str">
        <f t="shared" si="440"/>
        <v/>
      </c>
      <c r="DF195" s="555" t="str">
        <f t="shared" si="441"/>
        <v/>
      </c>
      <c r="DG195" s="555" t="str">
        <f t="shared" si="442"/>
        <v/>
      </c>
      <c r="DH195" s="555" t="str">
        <f t="shared" si="443"/>
        <v/>
      </c>
      <c r="DI195" s="555" t="str">
        <f t="shared" si="444"/>
        <v/>
      </c>
      <c r="DJ195" s="554" t="str">
        <f t="shared" si="445"/>
        <v/>
      </c>
      <c r="DK195" s="553" t="str">
        <f t="shared" si="446"/>
        <v/>
      </c>
      <c r="DL195" s="658">
        <f t="shared" si="447"/>
        <v>0</v>
      </c>
      <c r="DM195" s="106">
        <f t="shared" si="448"/>
        <v>0</v>
      </c>
      <c r="DN195" s="106">
        <f t="shared" si="449"/>
        <v>0</v>
      </c>
      <c r="DO195" s="106">
        <f t="shared" si="450"/>
        <v>0</v>
      </c>
      <c r="DP195" s="487"/>
      <c r="DQ195" s="623"/>
      <c r="DR195" s="623"/>
      <c r="DS195" s="623"/>
      <c r="DT195" s="623"/>
      <c r="DU195" s="623"/>
      <c r="DV195" s="623"/>
      <c r="DW195" s="623"/>
      <c r="DX195" s="623"/>
      <c r="DY195" s="488"/>
    </row>
    <row r="196" spans="1:129" s="490" customFormat="1" ht="15.75" customHeight="1">
      <c r="A196" s="645" t="s">
        <v>182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3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3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3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3"/>
      <c r="BV196" s="227"/>
      <c r="BW196" s="227"/>
      <c r="BX196" s="227"/>
      <c r="BY196" s="227"/>
      <c r="BZ196" s="602" t="str">
        <f t="shared" si="460"/>
        <v/>
      </c>
      <c r="CA196" s="602" t="str">
        <f t="shared" si="461"/>
        <v/>
      </c>
      <c r="CB196" s="602" t="str">
        <f t="shared" si="462"/>
        <v/>
      </c>
      <c r="CC196" s="602" t="str">
        <f t="shared" si="463"/>
        <v/>
      </c>
      <c r="CD196" s="1348" t="str">
        <f t="shared" si="522"/>
        <v/>
      </c>
      <c r="CE196" s="1349" t="str">
        <f t="shared" si="522"/>
        <v/>
      </c>
      <c r="CF196" s="1350" t="str">
        <f t="shared" si="522"/>
        <v/>
      </c>
      <c r="CG196" s="1350" t="str">
        <f t="shared" si="522"/>
        <v/>
      </c>
      <c r="CH196" s="1350" t="str">
        <f t="shared" si="522"/>
        <v/>
      </c>
      <c r="CI196" s="1350" t="str">
        <f t="shared" si="522"/>
        <v/>
      </c>
      <c r="CJ196" s="1350" t="str">
        <f t="shared" si="522"/>
        <v/>
      </c>
      <c r="CK196" s="1351" t="str">
        <f t="shared" si="522"/>
        <v/>
      </c>
      <c r="CL196" s="1351" t="str">
        <f t="shared" si="522"/>
        <v/>
      </c>
      <c r="CM196" s="1351" t="str">
        <f t="shared" si="522"/>
        <v/>
      </c>
      <c r="CN196" s="1350" t="str">
        <f t="shared" si="522"/>
        <v/>
      </c>
      <c r="CO196" s="1350" t="str">
        <f t="shared" si="522"/>
        <v/>
      </c>
      <c r="CP196" s="1350" t="str">
        <f t="shared" si="522"/>
        <v/>
      </c>
      <c r="CQ196" s="1350" t="str">
        <f t="shared" si="522"/>
        <v/>
      </c>
      <c r="CR196" s="1350" t="str">
        <f t="shared" si="522"/>
        <v/>
      </c>
      <c r="CS196" s="1349" t="str">
        <f t="shared" si="522"/>
        <v/>
      </c>
      <c r="CT196" s="1352" t="str">
        <f t="shared" si="523"/>
        <v/>
      </c>
      <c r="CU196" s="553" t="str">
        <f t="shared" si="430"/>
        <v/>
      </c>
      <c r="CV196" s="554" t="str">
        <f t="shared" si="431"/>
        <v/>
      </c>
      <c r="CW196" s="555" t="str">
        <f t="shared" si="432"/>
        <v/>
      </c>
      <c r="CX196" s="555" t="str">
        <f t="shared" si="433"/>
        <v/>
      </c>
      <c r="CY196" s="555" t="str">
        <f t="shared" si="434"/>
        <v/>
      </c>
      <c r="CZ196" s="555" t="str">
        <f t="shared" si="435"/>
        <v/>
      </c>
      <c r="DA196" s="555" t="str">
        <f t="shared" si="436"/>
        <v/>
      </c>
      <c r="DB196" s="556" t="str">
        <f t="shared" si="437"/>
        <v/>
      </c>
      <c r="DC196" s="556" t="str">
        <f t="shared" si="438"/>
        <v/>
      </c>
      <c r="DD196" s="556" t="str">
        <f t="shared" si="439"/>
        <v/>
      </c>
      <c r="DE196" s="555" t="str">
        <f t="shared" si="440"/>
        <v/>
      </c>
      <c r="DF196" s="555" t="str">
        <f t="shared" si="441"/>
        <v/>
      </c>
      <c r="DG196" s="555" t="str">
        <f t="shared" si="442"/>
        <v/>
      </c>
      <c r="DH196" s="555" t="str">
        <f t="shared" si="443"/>
        <v/>
      </c>
      <c r="DI196" s="555" t="str">
        <f t="shared" si="444"/>
        <v/>
      </c>
      <c r="DJ196" s="554" t="str">
        <f t="shared" si="445"/>
        <v/>
      </c>
      <c r="DK196" s="553" t="str">
        <f t="shared" si="446"/>
        <v/>
      </c>
      <c r="DL196" s="658">
        <f t="shared" si="447"/>
        <v>0</v>
      </c>
      <c r="DM196" s="106">
        <f t="shared" si="448"/>
        <v>0</v>
      </c>
      <c r="DN196" s="106">
        <f t="shared" si="449"/>
        <v>0</v>
      </c>
      <c r="DO196" s="106">
        <f t="shared" si="450"/>
        <v>0</v>
      </c>
      <c r="DP196" s="487"/>
      <c r="DQ196" s="623"/>
      <c r="DR196" s="623"/>
      <c r="DS196" s="623"/>
      <c r="DT196" s="623"/>
      <c r="DU196" s="623"/>
      <c r="DV196" s="623"/>
      <c r="DW196" s="623"/>
      <c r="DX196" s="623"/>
      <c r="DY196" s="488"/>
    </row>
    <row r="197" spans="1:129" s="490" customFormat="1" ht="15.75" customHeight="1">
      <c r="A197" s="645" t="s">
        <v>184</v>
      </c>
      <c r="B197" s="612" t="str">
        <f>IF(B195="","",B195*B196)</f>
        <v/>
      </c>
      <c r="C197" s="612" t="str">
        <f>IF(C195="","",C195*C196)</f>
        <v/>
      </c>
      <c r="D197" s="612" t="str">
        <f t="shared" ref="D197:R197" si="570">IF(D195="","",D195*D196)</f>
        <v/>
      </c>
      <c r="E197" s="612" t="str">
        <f t="shared" si="570"/>
        <v/>
      </c>
      <c r="F197" s="612" t="str">
        <f t="shared" si="570"/>
        <v/>
      </c>
      <c r="G197" s="612" t="str">
        <f t="shared" si="570"/>
        <v/>
      </c>
      <c r="H197" s="612" t="str">
        <f t="shared" si="570"/>
        <v/>
      </c>
      <c r="I197" s="612" t="str">
        <f t="shared" si="570"/>
        <v/>
      </c>
      <c r="J197" s="612" t="str">
        <f t="shared" si="570"/>
        <v/>
      </c>
      <c r="K197" s="612" t="str">
        <f t="shared" si="570"/>
        <v/>
      </c>
      <c r="L197" s="612" t="str">
        <f t="shared" si="570"/>
        <v/>
      </c>
      <c r="M197" s="612" t="str">
        <f t="shared" si="570"/>
        <v/>
      </c>
      <c r="N197" s="612" t="str">
        <f t="shared" si="570"/>
        <v/>
      </c>
      <c r="O197" s="612" t="str">
        <f t="shared" si="570"/>
        <v/>
      </c>
      <c r="P197" s="612" t="str">
        <f t="shared" si="570"/>
        <v/>
      </c>
      <c r="Q197" s="612" t="str">
        <f t="shared" si="570"/>
        <v/>
      </c>
      <c r="R197" s="612" t="str">
        <f t="shared" si="570"/>
        <v/>
      </c>
      <c r="S197" s="652"/>
      <c r="T197" s="612" t="str">
        <f t="shared" ref="T197" si="571">IF(T195="","",T195*T196)</f>
        <v/>
      </c>
      <c r="U197" s="612" t="str">
        <f t="shared" ref="U197:AJ197" si="572">IF(U195="","",U195*U196)</f>
        <v/>
      </c>
      <c r="V197" s="612" t="str">
        <f t="shared" si="572"/>
        <v/>
      </c>
      <c r="W197" s="612" t="str">
        <f t="shared" si="572"/>
        <v/>
      </c>
      <c r="X197" s="612" t="str">
        <f t="shared" si="572"/>
        <v/>
      </c>
      <c r="Y197" s="612" t="str">
        <f t="shared" si="572"/>
        <v/>
      </c>
      <c r="Z197" s="612" t="str">
        <f t="shared" si="572"/>
        <v/>
      </c>
      <c r="AA197" s="612" t="str">
        <f t="shared" si="572"/>
        <v/>
      </c>
      <c r="AB197" s="612" t="str">
        <f t="shared" si="572"/>
        <v/>
      </c>
      <c r="AC197" s="612" t="str">
        <f t="shared" si="572"/>
        <v/>
      </c>
      <c r="AD197" s="612" t="str">
        <f t="shared" si="572"/>
        <v/>
      </c>
      <c r="AE197" s="612" t="str">
        <f t="shared" si="572"/>
        <v/>
      </c>
      <c r="AF197" s="612" t="str">
        <f t="shared" si="572"/>
        <v/>
      </c>
      <c r="AG197" s="612" t="str">
        <f t="shared" si="572"/>
        <v/>
      </c>
      <c r="AH197" s="612" t="str">
        <f t="shared" si="572"/>
        <v/>
      </c>
      <c r="AI197" s="612" t="str">
        <f t="shared" si="572"/>
        <v/>
      </c>
      <c r="AJ197" s="612" t="str">
        <f t="shared" si="572"/>
        <v/>
      </c>
      <c r="AK197" s="652"/>
      <c r="AL197" s="612" t="str">
        <f t="shared" ref="AL197" si="573">IF(AL195="","",AL195*AL196)</f>
        <v/>
      </c>
      <c r="AM197" s="612" t="str">
        <f t="shared" ref="AM197:BB197" si="574">IF(AM195="","",AM195*AM196)</f>
        <v/>
      </c>
      <c r="AN197" s="612" t="str">
        <f t="shared" si="574"/>
        <v/>
      </c>
      <c r="AO197" s="612" t="str">
        <f t="shared" si="574"/>
        <v/>
      </c>
      <c r="AP197" s="612" t="str">
        <f t="shared" si="574"/>
        <v/>
      </c>
      <c r="AQ197" s="612" t="str">
        <f t="shared" si="574"/>
        <v/>
      </c>
      <c r="AR197" s="612" t="str">
        <f t="shared" si="574"/>
        <v/>
      </c>
      <c r="AS197" s="612" t="str">
        <f t="shared" si="574"/>
        <v/>
      </c>
      <c r="AT197" s="612" t="str">
        <f t="shared" si="574"/>
        <v/>
      </c>
      <c r="AU197" s="612" t="str">
        <f t="shared" si="574"/>
        <v/>
      </c>
      <c r="AV197" s="612" t="str">
        <f t="shared" si="574"/>
        <v/>
      </c>
      <c r="AW197" s="612" t="str">
        <f t="shared" si="574"/>
        <v/>
      </c>
      <c r="AX197" s="612" t="str">
        <f t="shared" si="574"/>
        <v/>
      </c>
      <c r="AY197" s="612" t="str">
        <f t="shared" si="574"/>
        <v/>
      </c>
      <c r="AZ197" s="612" t="str">
        <f t="shared" si="574"/>
        <v/>
      </c>
      <c r="BA197" s="612" t="str">
        <f t="shared" si="574"/>
        <v/>
      </c>
      <c r="BB197" s="612" t="str">
        <f t="shared" si="574"/>
        <v/>
      </c>
      <c r="BC197" s="652"/>
      <c r="BD197" s="612" t="str">
        <f t="shared" ref="BD197:BF197" si="575">IF(BD195="","",BD195*BD196)</f>
        <v/>
      </c>
      <c r="BE197" s="612" t="str">
        <f t="shared" si="575"/>
        <v/>
      </c>
      <c r="BF197" s="612" t="str">
        <f t="shared" si="575"/>
        <v/>
      </c>
      <c r="BG197" s="612" t="str">
        <f>IF(BG195="","",BG195*BG196)</f>
        <v/>
      </c>
      <c r="BH197" s="612" t="str">
        <f t="shared" ref="BH197" si="576">IF(BH195="","",BH195*BH196)</f>
        <v/>
      </c>
      <c r="BI197" s="612" t="str">
        <f t="shared" ref="BI197" si="577">IF(BI195="","",BI195*BI196)</f>
        <v/>
      </c>
      <c r="BJ197" s="612" t="str">
        <f t="shared" ref="BJ197:BK197" si="578">IF(BJ195="","",BJ195*BJ196)</f>
        <v/>
      </c>
      <c r="BK197" s="612" t="str">
        <f t="shared" si="578"/>
        <v/>
      </c>
      <c r="BL197" s="612" t="str">
        <f t="shared" ref="BL197" si="579">IF(BL195="","",BL195*BL196)</f>
        <v/>
      </c>
      <c r="BM197" s="612" t="str">
        <f t="shared" ref="BM197" si="580">IF(BM195="","",BM195*BM196)</f>
        <v/>
      </c>
      <c r="BN197" s="612" t="str">
        <f t="shared" ref="BN197:BO197" si="581">IF(BN195="","",BN195*BN196)</f>
        <v/>
      </c>
      <c r="BO197" s="612" t="str">
        <f t="shared" si="581"/>
        <v/>
      </c>
      <c r="BP197" s="612" t="str">
        <f t="shared" ref="BP197" si="582">IF(BP195="","",BP195*BP196)</f>
        <v/>
      </c>
      <c r="BQ197" s="612" t="str">
        <f t="shared" ref="BQ197" si="583">IF(BQ195="","",BQ195*BQ196)</f>
        <v/>
      </c>
      <c r="BR197" s="612" t="str">
        <f t="shared" ref="BR197:BS197" si="584">IF(BR195="","",BR195*BR196)</f>
        <v/>
      </c>
      <c r="BS197" s="612" t="str">
        <f t="shared" si="584"/>
        <v/>
      </c>
      <c r="BT197" s="612" t="str">
        <f t="shared" ref="BT197" si="585">IF(BT195="","",BT195*BT196)</f>
        <v/>
      </c>
      <c r="BU197" s="652"/>
      <c r="BV197" s="612" t="str">
        <f>IF(BV195="","",BV195*BV196)</f>
        <v/>
      </c>
      <c r="BW197" s="612" t="str">
        <f>IF(BW195="","",BW195*BW196)</f>
        <v/>
      </c>
      <c r="BX197" s="612" t="str">
        <f>IF(BX195="","",BX195*BX196)</f>
        <v/>
      </c>
      <c r="BY197" s="612" t="str">
        <f>IF(BY195="","",BY195*BY196)</f>
        <v/>
      </c>
      <c r="BZ197" s="602" t="str">
        <f t="shared" si="460"/>
        <v/>
      </c>
      <c r="CA197" s="602" t="str">
        <f t="shared" si="461"/>
        <v/>
      </c>
      <c r="CB197" s="602" t="str">
        <f t="shared" si="462"/>
        <v/>
      </c>
      <c r="CC197" s="602" t="str">
        <f t="shared" si="463"/>
        <v/>
      </c>
      <c r="CD197" s="1348" t="str">
        <f t="shared" si="522"/>
        <v/>
      </c>
      <c r="CE197" s="1349" t="str">
        <f t="shared" si="522"/>
        <v/>
      </c>
      <c r="CF197" s="1350" t="str">
        <f t="shared" si="522"/>
        <v/>
      </c>
      <c r="CG197" s="1350" t="str">
        <f t="shared" si="522"/>
        <v/>
      </c>
      <c r="CH197" s="1350" t="str">
        <f t="shared" si="522"/>
        <v/>
      </c>
      <c r="CI197" s="1350" t="str">
        <f t="shared" si="522"/>
        <v/>
      </c>
      <c r="CJ197" s="1350" t="str">
        <f t="shared" si="522"/>
        <v/>
      </c>
      <c r="CK197" s="1351" t="str">
        <f t="shared" si="522"/>
        <v/>
      </c>
      <c r="CL197" s="1351" t="str">
        <f t="shared" si="522"/>
        <v/>
      </c>
      <c r="CM197" s="1351" t="str">
        <f t="shared" si="522"/>
        <v/>
      </c>
      <c r="CN197" s="1350" t="str">
        <f t="shared" si="522"/>
        <v/>
      </c>
      <c r="CO197" s="1350" t="str">
        <f t="shared" si="522"/>
        <v/>
      </c>
      <c r="CP197" s="1350" t="str">
        <f t="shared" si="522"/>
        <v/>
      </c>
      <c r="CQ197" s="1350" t="str">
        <f t="shared" si="522"/>
        <v/>
      </c>
      <c r="CR197" s="1350" t="str">
        <f t="shared" si="522"/>
        <v/>
      </c>
      <c r="CS197" s="1349" t="str">
        <f t="shared" si="522"/>
        <v/>
      </c>
      <c r="CT197" s="1352" t="str">
        <f t="shared" si="523"/>
        <v/>
      </c>
      <c r="CU197" s="553" t="str">
        <f t="shared" si="430"/>
        <v/>
      </c>
      <c r="CV197" s="554" t="str">
        <f t="shared" si="431"/>
        <v/>
      </c>
      <c r="CW197" s="555" t="str">
        <f t="shared" si="432"/>
        <v/>
      </c>
      <c r="CX197" s="555" t="str">
        <f t="shared" si="433"/>
        <v/>
      </c>
      <c r="CY197" s="555" t="str">
        <f t="shared" si="434"/>
        <v/>
      </c>
      <c r="CZ197" s="555" t="str">
        <f t="shared" si="435"/>
        <v/>
      </c>
      <c r="DA197" s="555" t="str">
        <f t="shared" si="436"/>
        <v/>
      </c>
      <c r="DB197" s="556" t="str">
        <f t="shared" si="437"/>
        <v/>
      </c>
      <c r="DC197" s="556" t="str">
        <f t="shared" si="438"/>
        <v/>
      </c>
      <c r="DD197" s="556" t="str">
        <f t="shared" si="439"/>
        <v/>
      </c>
      <c r="DE197" s="555" t="str">
        <f t="shared" si="440"/>
        <v/>
      </c>
      <c r="DF197" s="555" t="str">
        <f t="shared" si="441"/>
        <v/>
      </c>
      <c r="DG197" s="555" t="str">
        <f t="shared" si="442"/>
        <v/>
      </c>
      <c r="DH197" s="555" t="str">
        <f t="shared" si="443"/>
        <v/>
      </c>
      <c r="DI197" s="555" t="str">
        <f t="shared" si="444"/>
        <v/>
      </c>
      <c r="DJ197" s="554" t="str">
        <f t="shared" si="445"/>
        <v/>
      </c>
      <c r="DK197" s="553" t="str">
        <f t="shared" si="446"/>
        <v/>
      </c>
      <c r="DL197" s="658">
        <f t="shared" si="447"/>
        <v>0</v>
      </c>
      <c r="DM197" s="106">
        <f t="shared" si="448"/>
        <v>0</v>
      </c>
      <c r="DN197" s="106">
        <f t="shared" si="449"/>
        <v>0</v>
      </c>
      <c r="DO197" s="106">
        <f t="shared" si="450"/>
        <v>0</v>
      </c>
      <c r="DP197" s="487"/>
      <c r="DQ197" s="623"/>
      <c r="DR197" s="623"/>
      <c r="DS197" s="623"/>
      <c r="DT197" s="623"/>
      <c r="DU197" s="623"/>
      <c r="DV197" s="623"/>
      <c r="DW197" s="623"/>
      <c r="DX197" s="623"/>
      <c r="DY197" s="488"/>
    </row>
    <row r="198" spans="1:129" s="490" customFormat="1" ht="15.75" customHeight="1">
      <c r="A198" s="679" t="s">
        <v>233</v>
      </c>
      <c r="B198" s="611">
        <f>SUM(WB!T73,-B195)</f>
        <v>0</v>
      </c>
      <c r="C198" s="611">
        <f>SUM(WB!U73,-C195)</f>
        <v>0</v>
      </c>
      <c r="D198" s="611">
        <f>SUM(WB!V73,-D195)</f>
        <v>0</v>
      </c>
      <c r="E198" s="611">
        <f>SUM(WB!W73,-E195)</f>
        <v>0</v>
      </c>
      <c r="F198" s="611">
        <f>SUM(WB!X73,-F195)</f>
        <v>0</v>
      </c>
      <c r="G198" s="611">
        <f>SUM(WB!Y73,-G195)</f>
        <v>0</v>
      </c>
      <c r="H198" s="611">
        <f>SUM(WB!Z73,-H195)</f>
        <v>0</v>
      </c>
      <c r="I198" s="611">
        <f>SUM(WB!AA73,-I195)</f>
        <v>0</v>
      </c>
      <c r="J198" s="611">
        <f>SUM(WB!AB73,-J195)</f>
        <v>0</v>
      </c>
      <c r="K198" s="611">
        <f>SUM(WB!AC73,-K195)</f>
        <v>0</v>
      </c>
      <c r="L198" s="611">
        <f>SUM(WB!AD73,-L195)</f>
        <v>0</v>
      </c>
      <c r="M198" s="611">
        <f>SUM(WB!AE73,-M195)</f>
        <v>0</v>
      </c>
      <c r="N198" s="611">
        <f>SUM(WB!AF73,-N195)</f>
        <v>0</v>
      </c>
      <c r="O198" s="611">
        <f>SUM(WB!AG73,-O195)</f>
        <v>0</v>
      </c>
      <c r="P198" s="611">
        <f>SUM(WB!AH73,-P195)</f>
        <v>0</v>
      </c>
      <c r="Q198" s="611">
        <f>SUM(WB!AI73,-Q195)</f>
        <v>0</v>
      </c>
      <c r="R198" s="611">
        <f>SUM(WB!AJ73,-R195)</f>
        <v>0</v>
      </c>
      <c r="S198" s="659"/>
      <c r="T198" s="611">
        <f>SUM(WB!AK81,-T195)</f>
        <v>0</v>
      </c>
      <c r="U198" s="611">
        <f>SUM(WB!AL81,-U195)</f>
        <v>0</v>
      </c>
      <c r="V198" s="611">
        <f>SUM(WB!AM81,-V195)</f>
        <v>0</v>
      </c>
      <c r="W198" s="611">
        <f>SUM(WB!AN81,-W195)</f>
        <v>0</v>
      </c>
      <c r="X198" s="611">
        <f>SUM(WB!AO81,-X195)</f>
        <v>0</v>
      </c>
      <c r="Y198" s="611">
        <f>SUM(WB!AP81,-Y195)</f>
        <v>0</v>
      </c>
      <c r="Z198" s="611">
        <f>SUM(WB!AQ81,-Z195)</f>
        <v>0</v>
      </c>
      <c r="AA198" s="611">
        <f>SUM(WB!AR81,-AA195)</f>
        <v>0</v>
      </c>
      <c r="AB198" s="611">
        <f>SUM(WB!AS81,-AB195)</f>
        <v>0</v>
      </c>
      <c r="AC198" s="611">
        <f>SUM(WB!AT81,-AC195)</f>
        <v>0</v>
      </c>
      <c r="AD198" s="611">
        <f>SUM(WB!AU81,-AD195)</f>
        <v>0</v>
      </c>
      <c r="AE198" s="611">
        <f>SUM(WB!AV81,-AE195)</f>
        <v>0</v>
      </c>
      <c r="AF198" s="611">
        <f>SUM(WB!AW81,-AF195)</f>
        <v>0</v>
      </c>
      <c r="AG198" s="611">
        <f>SUM(WB!AX81,-AG195)</f>
        <v>0</v>
      </c>
      <c r="AH198" s="611">
        <f>SUM(WB!AY81,-AH195)</f>
        <v>0</v>
      </c>
      <c r="AI198" s="611">
        <f>SUM(WB!AZ81,-AI195)</f>
        <v>0</v>
      </c>
      <c r="AJ198" s="611">
        <f>SUM(WB!BA81,-AJ195)</f>
        <v>0</v>
      </c>
      <c r="AK198" s="659"/>
      <c r="AL198" s="611">
        <f>SUM(WB!BB89,-AL195)</f>
        <v>0</v>
      </c>
      <c r="AM198" s="611">
        <f>SUM(WB!BC89,-AM195)</f>
        <v>3</v>
      </c>
      <c r="AN198" s="611">
        <f>SUM(WB!BD89,-AN195)</f>
        <v>1</v>
      </c>
      <c r="AO198" s="611">
        <f>SUM(WB!BE89,-AO195)</f>
        <v>0</v>
      </c>
      <c r="AP198" s="611">
        <f>SUM(WB!BF89,-AP195)</f>
        <v>2</v>
      </c>
      <c r="AQ198" s="611">
        <f>SUM(WB!BG89,-AQ195)</f>
        <v>0</v>
      </c>
      <c r="AR198" s="611">
        <f>SUM(WB!BH89,-AR195)</f>
        <v>3</v>
      </c>
      <c r="AS198" s="611">
        <f>SUM(WB!BI89,-AS195)</f>
        <v>1</v>
      </c>
      <c r="AT198" s="611">
        <f>SUM(WB!BJ89,-AT195)</f>
        <v>0</v>
      </c>
      <c r="AU198" s="611">
        <f>SUM(WB!BK89,-AU195)</f>
        <v>0</v>
      </c>
      <c r="AV198" s="611">
        <f>SUM(WB!BL89,-AV195)</f>
        <v>0</v>
      </c>
      <c r="AW198" s="611">
        <f>SUM(WB!BM89,-AW195)</f>
        <v>0</v>
      </c>
      <c r="AX198" s="611">
        <f>SUM(WB!BN89,-AX195)</f>
        <v>0</v>
      </c>
      <c r="AY198" s="611">
        <f>SUM(WB!BO89,-AY195)</f>
        <v>0</v>
      </c>
      <c r="AZ198" s="611">
        <f>SUM(WB!BP89,-AZ195)</f>
        <v>0</v>
      </c>
      <c r="BA198" s="611">
        <f>SUM(WB!BQ89,-BA195)</f>
        <v>0</v>
      </c>
      <c r="BB198" s="611">
        <f>SUM(WB!BR89,-BB195)</f>
        <v>0</v>
      </c>
      <c r="BC198" s="659"/>
      <c r="BD198" s="612">
        <f>SUM(WB!BS97,-BD195)</f>
        <v>2</v>
      </c>
      <c r="BE198" s="612">
        <f>SUM(WB!BT97,-BE195)</f>
        <v>2</v>
      </c>
      <c r="BF198" s="612">
        <f>SUM(WB!BU97,-BF195)</f>
        <v>2</v>
      </c>
      <c r="BG198" s="612">
        <f>SUM(WB!BV97,-BG195)</f>
        <v>2</v>
      </c>
      <c r="BH198" s="612">
        <f>SUM(WB!BW97,-BH195)</f>
        <v>2</v>
      </c>
      <c r="BI198" s="612">
        <f>SUM(WB!BX97,-BI195)</f>
        <v>2</v>
      </c>
      <c r="BJ198" s="612">
        <f>SUM(WB!BY97,-BJ195)</f>
        <v>2</v>
      </c>
      <c r="BK198" s="612">
        <f>SUM(WB!BZ97,-BK195)</f>
        <v>3</v>
      </c>
      <c r="BL198" s="612">
        <f>SUM(WB!CA97,-BL195)</f>
        <v>2</v>
      </c>
      <c r="BM198" s="612">
        <f>SUM(WB!CB97,-BM195)</f>
        <v>0</v>
      </c>
      <c r="BN198" s="612">
        <f>SUM(WB!CC97,-BN195)</f>
        <v>0</v>
      </c>
      <c r="BO198" s="612">
        <f>SUM(WB!CD97,-BO195)</f>
        <v>0</v>
      </c>
      <c r="BP198" s="612">
        <f>SUM(WB!CE97,-BP195)</f>
        <v>0</v>
      </c>
      <c r="BQ198" s="612">
        <f>SUM(WB!CF97,-BQ195)</f>
        <v>0</v>
      </c>
      <c r="BR198" s="612">
        <f>SUM(WB!CG97,-BR195)</f>
        <v>0</v>
      </c>
      <c r="BS198" s="612">
        <f>SUM(WB!CH97,-BS195)</f>
        <v>0</v>
      </c>
      <c r="BT198" s="612">
        <f>SUM(WB!CI97,-BT195)</f>
        <v>0</v>
      </c>
      <c r="BU198" s="659"/>
      <c r="BV198" s="673">
        <f>WB!CK73-BV195</f>
        <v>0</v>
      </c>
      <c r="BW198" s="673">
        <f>WB!CK81-BW195</f>
        <v>0</v>
      </c>
      <c r="BX198" s="673">
        <f>WB!CK89-BX195</f>
        <v>0.5</v>
      </c>
      <c r="BY198" s="673">
        <f>WB!CK97-BY195</f>
        <v>2</v>
      </c>
      <c r="BZ198" s="602">
        <f t="shared" si="460"/>
        <v>0</v>
      </c>
      <c r="CA198" s="602">
        <f t="shared" si="461"/>
        <v>0</v>
      </c>
      <c r="CB198" s="602">
        <f t="shared" si="462"/>
        <v>0.46666666666666667</v>
      </c>
      <c r="CC198" s="602">
        <f t="shared" si="463"/>
        <v>1.0666666666666667</v>
      </c>
      <c r="CD198" s="1348">
        <f t="shared" si="522"/>
        <v>0</v>
      </c>
      <c r="CE198" s="1349">
        <f t="shared" si="522"/>
        <v>0</v>
      </c>
      <c r="CF198" s="1350">
        <f t="shared" si="522"/>
        <v>0</v>
      </c>
      <c r="CG198" s="1350">
        <f t="shared" si="522"/>
        <v>0</v>
      </c>
      <c r="CH198" s="1350">
        <f t="shared" si="522"/>
        <v>0</v>
      </c>
      <c r="CI198" s="1350">
        <f t="shared" si="522"/>
        <v>0</v>
      </c>
      <c r="CJ198" s="1350">
        <f t="shared" si="522"/>
        <v>0</v>
      </c>
      <c r="CK198" s="1351">
        <f t="shared" si="522"/>
        <v>0</v>
      </c>
      <c r="CL198" s="1351">
        <f t="shared" si="522"/>
        <v>0</v>
      </c>
      <c r="CM198" s="1351">
        <f t="shared" si="522"/>
        <v>0</v>
      </c>
      <c r="CN198" s="1350">
        <f t="shared" si="522"/>
        <v>0</v>
      </c>
      <c r="CO198" s="1350">
        <f t="shared" si="522"/>
        <v>0</v>
      </c>
      <c r="CP198" s="1350">
        <f t="shared" si="522"/>
        <v>0</v>
      </c>
      <c r="CQ198" s="1350">
        <f t="shared" si="522"/>
        <v>0</v>
      </c>
      <c r="CR198" s="1350">
        <f t="shared" si="522"/>
        <v>0</v>
      </c>
      <c r="CS198" s="1349">
        <f t="shared" si="522"/>
        <v>0</v>
      </c>
      <c r="CT198" s="1352">
        <f t="shared" si="523"/>
        <v>0</v>
      </c>
      <c r="CU198" s="553">
        <f t="shared" si="430"/>
        <v>0</v>
      </c>
      <c r="CV198" s="554">
        <f t="shared" si="431"/>
        <v>0</v>
      </c>
      <c r="CW198" s="555">
        <f t="shared" si="432"/>
        <v>0</v>
      </c>
      <c r="CX198" s="555">
        <f t="shared" si="433"/>
        <v>0</v>
      </c>
      <c r="CY198" s="555">
        <f t="shared" si="434"/>
        <v>0</v>
      </c>
      <c r="CZ198" s="555">
        <f t="shared" si="435"/>
        <v>0</v>
      </c>
      <c r="DA198" s="555">
        <f t="shared" si="436"/>
        <v>0</v>
      </c>
      <c r="DB198" s="556">
        <f t="shared" si="437"/>
        <v>0</v>
      </c>
      <c r="DC198" s="556">
        <f t="shared" si="438"/>
        <v>0</v>
      </c>
      <c r="DD198" s="556">
        <f t="shared" si="439"/>
        <v>0</v>
      </c>
      <c r="DE198" s="555">
        <f t="shared" si="440"/>
        <v>0</v>
      </c>
      <c r="DF198" s="555">
        <f t="shared" si="441"/>
        <v>0</v>
      </c>
      <c r="DG198" s="555">
        <f t="shared" si="442"/>
        <v>0</v>
      </c>
      <c r="DH198" s="555">
        <f t="shared" si="443"/>
        <v>0</v>
      </c>
      <c r="DI198" s="555">
        <f t="shared" si="444"/>
        <v>0</v>
      </c>
      <c r="DJ198" s="554">
        <f t="shared" si="445"/>
        <v>0</v>
      </c>
      <c r="DK198" s="553">
        <f t="shared" si="446"/>
        <v>0</v>
      </c>
      <c r="DL198" s="658">
        <f t="shared" si="447"/>
        <v>17</v>
      </c>
      <c r="DM198" s="106">
        <f t="shared" si="448"/>
        <v>17</v>
      </c>
      <c r="DN198" s="106">
        <f t="shared" si="449"/>
        <v>17</v>
      </c>
      <c r="DO198" s="106">
        <f t="shared" si="450"/>
        <v>17</v>
      </c>
      <c r="DP198" s="487"/>
      <c r="DQ198" s="623"/>
      <c r="DR198" s="623"/>
      <c r="DS198" s="623"/>
      <c r="DT198" s="623"/>
      <c r="DU198" s="623"/>
      <c r="DV198" s="623"/>
      <c r="DW198" s="623"/>
      <c r="DX198" s="623"/>
      <c r="DY198" s="488"/>
    </row>
    <row r="199" spans="1:129" s="490" customFormat="1" ht="15.75" customHeight="1">
      <c r="A199" s="645" t="s">
        <v>182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4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4"/>
      <c r="AL199" s="323">
        <v>3500</v>
      </c>
      <c r="AM199" s="323">
        <v>2500</v>
      </c>
      <c r="AN199" s="323"/>
      <c r="AO199" s="323"/>
      <c r="AP199" s="323">
        <v>4000</v>
      </c>
      <c r="AQ199" s="323">
        <v>4000</v>
      </c>
      <c r="AR199" s="323">
        <v>4000</v>
      </c>
      <c r="AS199" s="323">
        <v>4000</v>
      </c>
      <c r="AT199" s="323"/>
      <c r="AU199" s="323"/>
      <c r="AV199" s="323"/>
      <c r="AW199" s="683"/>
      <c r="AX199" s="683"/>
      <c r="AY199" s="683"/>
      <c r="AZ199" s="683"/>
      <c r="BA199" s="683"/>
      <c r="BB199" s="323"/>
      <c r="BC199" s="644"/>
      <c r="BD199" s="323">
        <v>3000</v>
      </c>
      <c r="BE199" s="323">
        <v>3500</v>
      </c>
      <c r="BF199" s="323"/>
      <c r="BG199" s="323">
        <v>3000</v>
      </c>
      <c r="BH199" s="323">
        <v>4000</v>
      </c>
      <c r="BI199" s="323"/>
      <c r="BJ199" s="323">
        <v>3000</v>
      </c>
      <c r="BK199" s="323">
        <v>3600</v>
      </c>
      <c r="BL199" s="323">
        <v>4000</v>
      </c>
      <c r="BM199" s="323"/>
      <c r="BN199" s="323"/>
      <c r="BO199" s="683"/>
      <c r="BP199" s="683"/>
      <c r="BQ199" s="683"/>
      <c r="BR199" s="683"/>
      <c r="BS199" s="683"/>
      <c r="BT199" s="683"/>
      <c r="BU199" s="644"/>
      <c r="BV199" s="323"/>
      <c r="BW199" s="323"/>
      <c r="BX199" s="323">
        <v>4000</v>
      </c>
      <c r="BY199" s="323">
        <v>3500</v>
      </c>
      <c r="BZ199" s="602" t="str">
        <f t="shared" si="460"/>
        <v/>
      </c>
      <c r="CA199" s="602" t="str">
        <f t="shared" si="461"/>
        <v/>
      </c>
      <c r="CB199" s="602">
        <f t="shared" si="462"/>
        <v>3875</v>
      </c>
      <c r="CC199" s="602">
        <f t="shared" si="463"/>
        <v>3420</v>
      </c>
      <c r="CD199" s="1348" t="str">
        <f t="shared" si="522"/>
        <v/>
      </c>
      <c r="CE199" s="1349" t="str">
        <f t="shared" si="522"/>
        <v/>
      </c>
      <c r="CF199" s="1350" t="str">
        <f t="shared" si="522"/>
        <v/>
      </c>
      <c r="CG199" s="1350" t="str">
        <f t="shared" si="522"/>
        <v/>
      </c>
      <c r="CH199" s="1350" t="str">
        <f t="shared" si="522"/>
        <v/>
      </c>
      <c r="CI199" s="1350" t="str">
        <f t="shared" si="522"/>
        <v/>
      </c>
      <c r="CJ199" s="1350" t="str">
        <f t="shared" si="522"/>
        <v/>
      </c>
      <c r="CK199" s="1351" t="str">
        <f t="shared" si="522"/>
        <v/>
      </c>
      <c r="CL199" s="1351" t="str">
        <f t="shared" si="522"/>
        <v/>
      </c>
      <c r="CM199" s="1351" t="str">
        <f t="shared" si="522"/>
        <v/>
      </c>
      <c r="CN199" s="1350" t="str">
        <f t="shared" si="522"/>
        <v/>
      </c>
      <c r="CO199" s="1350" t="str">
        <f t="shared" si="522"/>
        <v/>
      </c>
      <c r="CP199" s="1350" t="str">
        <f t="shared" si="522"/>
        <v/>
      </c>
      <c r="CQ199" s="1350" t="str">
        <f t="shared" si="522"/>
        <v/>
      </c>
      <c r="CR199" s="1350" t="str">
        <f t="shared" si="522"/>
        <v/>
      </c>
      <c r="CS199" s="1349" t="str">
        <f t="shared" si="522"/>
        <v/>
      </c>
      <c r="CT199" s="1352" t="str">
        <f t="shared" si="523"/>
        <v/>
      </c>
      <c r="CU199" s="553" t="str">
        <f t="shared" si="430"/>
        <v/>
      </c>
      <c r="CV199" s="554" t="str">
        <f t="shared" si="431"/>
        <v/>
      </c>
      <c r="CW199" s="555" t="str">
        <f t="shared" si="432"/>
        <v/>
      </c>
      <c r="CX199" s="555" t="str">
        <f t="shared" si="433"/>
        <v/>
      </c>
      <c r="CY199" s="555" t="str">
        <f t="shared" si="434"/>
        <v/>
      </c>
      <c r="CZ199" s="555" t="str">
        <f t="shared" si="435"/>
        <v/>
      </c>
      <c r="DA199" s="555" t="str">
        <f t="shared" si="436"/>
        <v/>
      </c>
      <c r="DB199" s="556" t="str">
        <f t="shared" si="437"/>
        <v/>
      </c>
      <c r="DC199" s="556" t="str">
        <f t="shared" si="438"/>
        <v/>
      </c>
      <c r="DD199" s="556" t="str">
        <f t="shared" si="439"/>
        <v/>
      </c>
      <c r="DE199" s="555" t="str">
        <f t="shared" si="440"/>
        <v/>
      </c>
      <c r="DF199" s="555" t="str">
        <f t="shared" si="441"/>
        <v/>
      </c>
      <c r="DG199" s="555" t="str">
        <f t="shared" si="442"/>
        <v/>
      </c>
      <c r="DH199" s="555" t="str">
        <f t="shared" si="443"/>
        <v/>
      </c>
      <c r="DI199" s="555" t="str">
        <f t="shared" si="444"/>
        <v/>
      </c>
      <c r="DJ199" s="554" t="str">
        <f t="shared" si="445"/>
        <v/>
      </c>
      <c r="DK199" s="553" t="str">
        <f t="shared" si="446"/>
        <v/>
      </c>
      <c r="DL199" s="658">
        <f t="shared" si="447"/>
        <v>0</v>
      </c>
      <c r="DM199" s="106">
        <f t="shared" si="448"/>
        <v>0</v>
      </c>
      <c r="DN199" s="106">
        <f t="shared" si="449"/>
        <v>6</v>
      </c>
      <c r="DO199" s="106">
        <f t="shared" si="450"/>
        <v>7</v>
      </c>
      <c r="DP199" s="487"/>
      <c r="DQ199" s="623"/>
      <c r="DR199" s="623"/>
      <c r="DS199" s="623"/>
      <c r="DT199" s="623"/>
      <c r="DU199" s="623"/>
      <c r="DV199" s="623"/>
      <c r="DW199" s="623"/>
      <c r="DX199" s="623"/>
      <c r="DY199" s="488"/>
    </row>
    <row r="200" spans="1:129" s="490" customFormat="1" ht="15.75" customHeight="1">
      <c r="A200" s="645" t="s">
        <v>184</v>
      </c>
      <c r="B200" s="612">
        <f>IF(B198="","",B198*B199)</f>
        <v>0</v>
      </c>
      <c r="C200" s="612">
        <f>IF(C198="","",C198*C199)</f>
        <v>0</v>
      </c>
      <c r="D200" s="612">
        <f t="shared" ref="D200:R200" si="586">IF(D198="","",D198*D199)</f>
        <v>0</v>
      </c>
      <c r="E200" s="612">
        <f t="shared" si="586"/>
        <v>0</v>
      </c>
      <c r="F200" s="612">
        <f t="shared" si="586"/>
        <v>0</v>
      </c>
      <c r="G200" s="612">
        <f t="shared" si="586"/>
        <v>0</v>
      </c>
      <c r="H200" s="612">
        <f t="shared" si="586"/>
        <v>0</v>
      </c>
      <c r="I200" s="612">
        <f t="shared" si="586"/>
        <v>0</v>
      </c>
      <c r="J200" s="612">
        <f t="shared" si="586"/>
        <v>0</v>
      </c>
      <c r="K200" s="612">
        <f t="shared" si="586"/>
        <v>0</v>
      </c>
      <c r="L200" s="612">
        <f t="shared" si="586"/>
        <v>0</v>
      </c>
      <c r="M200" s="612">
        <f t="shared" si="586"/>
        <v>0</v>
      </c>
      <c r="N200" s="612">
        <f t="shared" si="586"/>
        <v>0</v>
      </c>
      <c r="O200" s="612">
        <f t="shared" si="586"/>
        <v>0</v>
      </c>
      <c r="P200" s="612">
        <f t="shared" si="586"/>
        <v>0</v>
      </c>
      <c r="Q200" s="612">
        <f t="shared" si="586"/>
        <v>0</v>
      </c>
      <c r="R200" s="612">
        <f t="shared" si="586"/>
        <v>0</v>
      </c>
      <c r="S200" s="652"/>
      <c r="T200" s="612">
        <f>IF(T198="","",T198*T199)</f>
        <v>0</v>
      </c>
      <c r="U200" s="612">
        <f>IF(U198="","",U198*U199)</f>
        <v>0</v>
      </c>
      <c r="V200" s="612">
        <f t="shared" ref="V200" si="587">IF(V198="","",V198*V199)</f>
        <v>0</v>
      </c>
      <c r="W200" s="612">
        <f t="shared" ref="W200" si="588">IF(W198="","",W198*W199)</f>
        <v>0</v>
      </c>
      <c r="X200" s="612">
        <f t="shared" ref="X200" si="589">IF(X198="","",X198*X199)</f>
        <v>0</v>
      </c>
      <c r="Y200" s="612">
        <f t="shared" ref="Y200" si="590">IF(Y198="","",Y198*Y199)</f>
        <v>0</v>
      </c>
      <c r="Z200" s="612">
        <f t="shared" ref="Z200" si="591">IF(Z198="","",Z198*Z199)</f>
        <v>0</v>
      </c>
      <c r="AA200" s="612">
        <f t="shared" ref="AA200" si="592">IF(AA198="","",AA198*AA199)</f>
        <v>0</v>
      </c>
      <c r="AB200" s="612">
        <f t="shared" ref="AB200" si="593">IF(AB198="","",AB198*AB199)</f>
        <v>0</v>
      </c>
      <c r="AC200" s="612">
        <f t="shared" ref="AC200" si="594">IF(AC198="","",AC198*AC199)</f>
        <v>0</v>
      </c>
      <c r="AD200" s="612">
        <f t="shared" ref="AD200" si="595">IF(AD198="","",AD198*AD199)</f>
        <v>0</v>
      </c>
      <c r="AE200" s="612">
        <f t="shared" ref="AE200" si="596">IF(AE198="","",AE198*AE199)</f>
        <v>0</v>
      </c>
      <c r="AF200" s="612">
        <f t="shared" ref="AF200" si="597">IF(AF198="","",AF198*AF199)</f>
        <v>0</v>
      </c>
      <c r="AG200" s="612">
        <f t="shared" ref="AG200" si="598">IF(AG198="","",AG198*AG199)</f>
        <v>0</v>
      </c>
      <c r="AH200" s="612">
        <f t="shared" ref="AH200" si="599">IF(AH198="","",AH198*AH199)</f>
        <v>0</v>
      </c>
      <c r="AI200" s="612">
        <f t="shared" ref="AI200" si="600">IF(AI198="","",AI198*AI199)</f>
        <v>0</v>
      </c>
      <c r="AJ200" s="612">
        <f t="shared" ref="AJ200" si="601">IF(AJ198="","",AJ198*AJ199)</f>
        <v>0</v>
      </c>
      <c r="AK200" s="652"/>
      <c r="AL200" s="612">
        <f>IF(AL198="","",AL198*AL199)</f>
        <v>0</v>
      </c>
      <c r="AM200" s="612">
        <f>IF(AM198="","",AM198*AM199)</f>
        <v>7500</v>
      </c>
      <c r="AN200" s="612">
        <f t="shared" ref="AN200" si="602">IF(AN198="","",AN198*AN199)</f>
        <v>0</v>
      </c>
      <c r="AO200" s="612">
        <f t="shared" ref="AO200" si="603">IF(AO198="","",AO198*AO199)</f>
        <v>0</v>
      </c>
      <c r="AP200" s="612">
        <f t="shared" ref="AP200" si="604">IF(AP198="","",AP198*AP199)</f>
        <v>8000</v>
      </c>
      <c r="AQ200" s="612">
        <f t="shared" ref="AQ200" si="605">IF(AQ198="","",AQ198*AQ199)</f>
        <v>0</v>
      </c>
      <c r="AR200" s="612">
        <f t="shared" ref="AR200" si="606">IF(AR198="","",AR198*AR199)</f>
        <v>12000</v>
      </c>
      <c r="AS200" s="612">
        <f t="shared" ref="AS200" si="607">IF(AS198="","",AS198*AS199)</f>
        <v>4000</v>
      </c>
      <c r="AT200" s="612">
        <f t="shared" ref="AT200" si="608">IF(AT198="","",AT198*AT199)</f>
        <v>0</v>
      </c>
      <c r="AU200" s="612">
        <f t="shared" ref="AU200" si="609">IF(AU198="","",AU198*AU199)</f>
        <v>0</v>
      </c>
      <c r="AV200" s="612">
        <f t="shared" ref="AV200" si="610">IF(AV198="","",AV198*AV199)</f>
        <v>0</v>
      </c>
      <c r="AW200" s="612">
        <f t="shared" ref="AW200" si="611">IF(AW198="","",AW198*AW199)</f>
        <v>0</v>
      </c>
      <c r="AX200" s="612">
        <f t="shared" ref="AX200" si="612">IF(AX198="","",AX198*AX199)</f>
        <v>0</v>
      </c>
      <c r="AY200" s="612">
        <f t="shared" ref="AY200" si="613">IF(AY198="","",AY198*AY199)</f>
        <v>0</v>
      </c>
      <c r="AZ200" s="612">
        <f t="shared" ref="AZ200" si="614">IF(AZ198="","",AZ198*AZ199)</f>
        <v>0</v>
      </c>
      <c r="BA200" s="612">
        <f t="shared" ref="BA200" si="615">IF(BA198="","",BA198*BA199)</f>
        <v>0</v>
      </c>
      <c r="BB200" s="612">
        <f t="shared" ref="BB200" si="616">IF(BB198="","",BB198*BB199)</f>
        <v>0</v>
      </c>
      <c r="BC200" s="652"/>
      <c r="BD200" s="612">
        <f>IF(BD198="","",BD198*BD199)</f>
        <v>6000</v>
      </c>
      <c r="BE200" s="612">
        <f>IF(BE198="","",BE198*BE199)</f>
        <v>7000</v>
      </c>
      <c r="BF200" s="612">
        <f t="shared" ref="BF200" si="617">IF(BF198="","",BF198*BF199)</f>
        <v>0</v>
      </c>
      <c r="BG200" s="612">
        <f t="shared" ref="BG200" si="618">IF(BG198="","",BG198*BG199)</f>
        <v>6000</v>
      </c>
      <c r="BH200" s="612">
        <f t="shared" ref="BH200" si="619">IF(BH198="","",BH198*BH199)</f>
        <v>8000</v>
      </c>
      <c r="BI200" s="612">
        <f t="shared" ref="BI200" si="620">IF(BI198="","",BI198*BI199)</f>
        <v>0</v>
      </c>
      <c r="BJ200" s="612">
        <f t="shared" ref="BJ200" si="621">IF(BJ198="","",BJ198*BJ199)</f>
        <v>6000</v>
      </c>
      <c r="BK200" s="612">
        <f t="shared" ref="BK200" si="622">IF(BK198="","",BK198*BK199)</f>
        <v>10800</v>
      </c>
      <c r="BL200" s="612">
        <f t="shared" ref="BL200" si="623">IF(BL198="","",BL198*BL199)</f>
        <v>8000</v>
      </c>
      <c r="BM200" s="612">
        <f t="shared" ref="BM200" si="624">IF(BM198="","",BM198*BM199)</f>
        <v>0</v>
      </c>
      <c r="BN200" s="612">
        <f t="shared" ref="BN200" si="625">IF(BN198="","",BN198*BN199)</f>
        <v>0</v>
      </c>
      <c r="BO200" s="612">
        <f t="shared" ref="BO200" si="626">IF(BO198="","",BO198*BO199)</f>
        <v>0</v>
      </c>
      <c r="BP200" s="612">
        <f t="shared" ref="BP200" si="627">IF(BP198="","",BP198*BP199)</f>
        <v>0</v>
      </c>
      <c r="BQ200" s="612">
        <f t="shared" ref="BQ200" si="628">IF(BQ198="","",BQ198*BQ199)</f>
        <v>0</v>
      </c>
      <c r="BR200" s="612">
        <f t="shared" ref="BR200" si="629">IF(BR198="","",BR198*BR199)</f>
        <v>0</v>
      </c>
      <c r="BS200" s="612">
        <f t="shared" ref="BS200" si="630">IF(BS198="","",BS198*BS199)</f>
        <v>0</v>
      </c>
      <c r="BT200" s="612">
        <f t="shared" ref="BT200" si="631">IF(BT198="","",BT198*BT199)</f>
        <v>0</v>
      </c>
      <c r="BU200" s="652"/>
      <c r="BV200" s="612">
        <f>IF(BV198="","",BV198*BV199)</f>
        <v>0</v>
      </c>
      <c r="BW200" s="612">
        <f>IF(BW198="","",BW198*BW199)</f>
        <v>0</v>
      </c>
      <c r="BX200" s="612">
        <f>IF(BX198="","",BX198*BX199)</f>
        <v>2000</v>
      </c>
      <c r="BY200" s="612">
        <f>IF(BY198="","",BY198*BY199)</f>
        <v>7000</v>
      </c>
      <c r="BZ200" s="602">
        <f t="shared" si="460"/>
        <v>0</v>
      </c>
      <c r="CA200" s="602">
        <f t="shared" si="461"/>
        <v>0</v>
      </c>
      <c r="CB200" s="602">
        <f t="shared" si="462"/>
        <v>1300</v>
      </c>
      <c r="CC200" s="602">
        <f t="shared" si="463"/>
        <v>2733.3333333333335</v>
      </c>
      <c r="CD200" s="1348">
        <f t="shared" si="522"/>
        <v>0</v>
      </c>
      <c r="CE200" s="1349">
        <f t="shared" si="522"/>
        <v>0</v>
      </c>
      <c r="CF200" s="1350">
        <f t="shared" si="522"/>
        <v>0</v>
      </c>
      <c r="CG200" s="1350">
        <f t="shared" si="522"/>
        <v>0</v>
      </c>
      <c r="CH200" s="1350">
        <f t="shared" si="522"/>
        <v>0</v>
      </c>
      <c r="CI200" s="1350">
        <f t="shared" si="522"/>
        <v>0</v>
      </c>
      <c r="CJ200" s="1350">
        <f t="shared" si="522"/>
        <v>0</v>
      </c>
      <c r="CK200" s="1351">
        <f t="shared" si="522"/>
        <v>0</v>
      </c>
      <c r="CL200" s="1351">
        <f t="shared" si="522"/>
        <v>0</v>
      </c>
      <c r="CM200" s="1351">
        <f t="shared" si="522"/>
        <v>0</v>
      </c>
      <c r="CN200" s="1350">
        <f t="shared" si="522"/>
        <v>0</v>
      </c>
      <c r="CO200" s="1350">
        <f t="shared" si="522"/>
        <v>0</v>
      </c>
      <c r="CP200" s="1350">
        <f t="shared" si="522"/>
        <v>0</v>
      </c>
      <c r="CQ200" s="1350">
        <f t="shared" si="522"/>
        <v>0</v>
      </c>
      <c r="CR200" s="1350">
        <f t="shared" si="522"/>
        <v>0</v>
      </c>
      <c r="CS200" s="1349">
        <f t="shared" si="522"/>
        <v>0</v>
      </c>
      <c r="CT200" s="1352">
        <f t="shared" si="523"/>
        <v>0</v>
      </c>
      <c r="CU200" s="553">
        <f t="shared" si="430"/>
        <v>0</v>
      </c>
      <c r="CV200" s="554">
        <f t="shared" si="431"/>
        <v>0</v>
      </c>
      <c r="CW200" s="555">
        <f t="shared" si="432"/>
        <v>0</v>
      </c>
      <c r="CX200" s="555">
        <f t="shared" si="433"/>
        <v>0</v>
      </c>
      <c r="CY200" s="555">
        <f t="shared" si="434"/>
        <v>0</v>
      </c>
      <c r="CZ200" s="555">
        <f t="shared" si="435"/>
        <v>0</v>
      </c>
      <c r="DA200" s="555">
        <f t="shared" si="436"/>
        <v>0</v>
      </c>
      <c r="DB200" s="556">
        <f t="shared" si="437"/>
        <v>0</v>
      </c>
      <c r="DC200" s="556">
        <f t="shared" si="438"/>
        <v>0</v>
      </c>
      <c r="DD200" s="556">
        <f t="shared" si="439"/>
        <v>0</v>
      </c>
      <c r="DE200" s="555">
        <f t="shared" si="440"/>
        <v>0</v>
      </c>
      <c r="DF200" s="555">
        <f t="shared" si="441"/>
        <v>0</v>
      </c>
      <c r="DG200" s="555">
        <f t="shared" si="442"/>
        <v>0</v>
      </c>
      <c r="DH200" s="555">
        <f t="shared" si="443"/>
        <v>0</v>
      </c>
      <c r="DI200" s="555">
        <f t="shared" si="444"/>
        <v>0</v>
      </c>
      <c r="DJ200" s="554">
        <f t="shared" si="445"/>
        <v>0</v>
      </c>
      <c r="DK200" s="553">
        <f t="shared" si="446"/>
        <v>0</v>
      </c>
      <c r="DL200" s="658">
        <f t="shared" si="447"/>
        <v>17</v>
      </c>
      <c r="DM200" s="106">
        <f t="shared" si="448"/>
        <v>17</v>
      </c>
      <c r="DN200" s="106">
        <f t="shared" si="449"/>
        <v>17</v>
      </c>
      <c r="DO200" s="106">
        <f t="shared" si="450"/>
        <v>17</v>
      </c>
      <c r="DP200" s="487"/>
      <c r="DQ200" s="623"/>
      <c r="DR200" s="623"/>
      <c r="DS200" s="623"/>
      <c r="DT200" s="623"/>
      <c r="DU200" s="623"/>
      <c r="DV200" s="623"/>
      <c r="DW200" s="623"/>
      <c r="DX200" s="623"/>
      <c r="DY200" s="488"/>
    </row>
    <row r="201" spans="1:129" s="490" customFormat="1" ht="15.75" customHeight="1">
      <c r="A201" s="645" t="s">
        <v>234</v>
      </c>
      <c r="B201" s="625" t="str">
        <f t="shared" ref="B201:K201" si="632">IF(SUM(B52)=0,"",(B178+B191*(B192="")+B195+B198)/B52)</f>
        <v/>
      </c>
      <c r="C201" s="625" t="str">
        <f t="shared" si="632"/>
        <v/>
      </c>
      <c r="D201" s="625" t="str">
        <f t="shared" si="632"/>
        <v/>
      </c>
      <c r="E201" s="625" t="str">
        <f t="shared" si="632"/>
        <v/>
      </c>
      <c r="F201" s="625" t="str">
        <f t="shared" si="632"/>
        <v/>
      </c>
      <c r="G201" s="625" t="str">
        <f t="shared" si="632"/>
        <v/>
      </c>
      <c r="H201" s="625" t="str">
        <f t="shared" si="632"/>
        <v/>
      </c>
      <c r="I201" s="625" t="str">
        <f t="shared" si="632"/>
        <v/>
      </c>
      <c r="J201" s="625" t="str">
        <f t="shared" si="632"/>
        <v/>
      </c>
      <c r="K201" s="625" t="str">
        <f t="shared" si="632"/>
        <v/>
      </c>
      <c r="L201" s="625"/>
      <c r="M201" s="625"/>
      <c r="N201" s="625"/>
      <c r="O201" s="625"/>
      <c r="P201" s="625"/>
      <c r="Q201" s="625"/>
      <c r="R201" s="625"/>
      <c r="S201" s="657"/>
      <c r="T201" s="625" t="str">
        <f t="shared" ref="T201:AJ201" si="633">IF(SUM(T52)=0,"",(T178+T191*(T192="")+T195+T198)/T52)</f>
        <v/>
      </c>
      <c r="U201" s="625" t="str">
        <f t="shared" si="633"/>
        <v/>
      </c>
      <c r="V201" s="625" t="str">
        <f t="shared" si="633"/>
        <v/>
      </c>
      <c r="W201" s="625">
        <f t="shared" si="633"/>
        <v>0</v>
      </c>
      <c r="X201" s="625">
        <f t="shared" si="633"/>
        <v>0</v>
      </c>
      <c r="Y201" s="625">
        <f t="shared" si="633"/>
        <v>0</v>
      </c>
      <c r="Z201" s="625">
        <f>IF(SUM(Z52)=0,"",(Z178+Z191*(Z192="")+Z195+Z198)/Z52)</f>
        <v>0</v>
      </c>
      <c r="AA201" s="625">
        <f t="shared" si="633"/>
        <v>0</v>
      </c>
      <c r="AB201" s="625">
        <f t="shared" si="633"/>
        <v>0</v>
      </c>
      <c r="AC201" s="625" t="str">
        <f t="shared" si="633"/>
        <v/>
      </c>
      <c r="AD201" s="625" t="str">
        <f t="shared" si="633"/>
        <v/>
      </c>
      <c r="AE201" s="625" t="str">
        <f t="shared" si="633"/>
        <v/>
      </c>
      <c r="AF201" s="625" t="str">
        <f t="shared" si="633"/>
        <v/>
      </c>
      <c r="AG201" s="625" t="str">
        <f t="shared" si="633"/>
        <v/>
      </c>
      <c r="AH201" s="625" t="str">
        <f t="shared" si="633"/>
        <v/>
      </c>
      <c r="AI201" s="625" t="str">
        <f t="shared" si="633"/>
        <v/>
      </c>
      <c r="AJ201" s="625" t="str">
        <f t="shared" si="633"/>
        <v/>
      </c>
      <c r="AK201" s="657"/>
      <c r="AL201" s="625">
        <f t="shared" ref="AL201:AT201" si="634">IF(SUM(AL52)=0,"",(AL178+AL191*(AL192="")+AL195+AL198)/AL52)</f>
        <v>0.25</v>
      </c>
      <c r="AM201" s="625">
        <f t="shared" si="634"/>
        <v>0.3</v>
      </c>
      <c r="AN201" s="625">
        <f t="shared" si="634"/>
        <v>0.14285714285714285</v>
      </c>
      <c r="AO201" s="625">
        <f t="shared" si="634"/>
        <v>0.2</v>
      </c>
      <c r="AP201" s="625">
        <f t="shared" si="634"/>
        <v>0.16666666666666666</v>
      </c>
      <c r="AQ201" s="625">
        <f t="shared" si="634"/>
        <v>0</v>
      </c>
      <c r="AR201" s="625">
        <f t="shared" si="634"/>
        <v>0.3</v>
      </c>
      <c r="AS201" s="625">
        <f t="shared" si="634"/>
        <v>6.6666666666666666E-2</v>
      </c>
      <c r="AT201" s="625">
        <f t="shared" si="634"/>
        <v>0</v>
      </c>
      <c r="AU201" s="625"/>
      <c r="AV201" s="625"/>
      <c r="AW201" s="625" t="str">
        <f t="shared" ref="AW201:BB201" si="635">IF(SUM(AW52)=0,"",(AW178+AW191*(AW192="")+AW195+AW198)/AW52)</f>
        <v/>
      </c>
      <c r="AX201" s="625" t="str">
        <f t="shared" si="635"/>
        <v/>
      </c>
      <c r="AY201" s="625" t="str">
        <f t="shared" si="635"/>
        <v/>
      </c>
      <c r="AZ201" s="625" t="str">
        <f t="shared" si="635"/>
        <v/>
      </c>
      <c r="BA201" s="625" t="str">
        <f t="shared" si="635"/>
        <v/>
      </c>
      <c r="BB201" s="625" t="str">
        <f t="shared" si="635"/>
        <v/>
      </c>
      <c r="BC201" s="657"/>
      <c r="BD201" s="625">
        <f t="shared" ref="BD201:BL201" si="636">IF(SUM(BD52)=0,"",(BD178+BD191*(BD192="")+BD195+BD198)/BD52)</f>
        <v>0.6</v>
      </c>
      <c r="BE201" s="625">
        <f t="shared" si="636"/>
        <v>0.15</v>
      </c>
      <c r="BF201" s="625">
        <f t="shared" si="636"/>
        <v>0.2</v>
      </c>
      <c r="BG201" s="625">
        <f t="shared" si="636"/>
        <v>0.2</v>
      </c>
      <c r="BH201" s="625">
        <f t="shared" si="636"/>
        <v>0.2</v>
      </c>
      <c r="BI201" s="625">
        <f t="shared" si="636"/>
        <v>0.25</v>
      </c>
      <c r="BJ201" s="625">
        <f t="shared" si="636"/>
        <v>0.16666666666666666</v>
      </c>
      <c r="BK201" s="625">
        <f t="shared" si="636"/>
        <v>0.26666666666666666</v>
      </c>
      <c r="BL201" s="625">
        <f t="shared" si="636"/>
        <v>0.26666666666666666</v>
      </c>
      <c r="BM201" s="625"/>
      <c r="BN201" s="625"/>
      <c r="BO201" s="625"/>
      <c r="BP201" s="625"/>
      <c r="BQ201" s="625"/>
      <c r="BR201" s="625"/>
      <c r="BS201" s="625"/>
      <c r="BT201" s="625"/>
      <c r="BU201" s="657"/>
      <c r="BV201" s="625" t="str">
        <f>IF(SUM(BV52)=0,"",(BV178+BV191*(BV192="")+BV195+BV198)/BV52)</f>
        <v/>
      </c>
      <c r="BW201" s="625">
        <f>IF(SUM(BW52)=0,"",(BW178+BW191*(BW192="")+BW195+BW198)/BW52)</f>
        <v>0</v>
      </c>
      <c r="BX201" s="625">
        <f>IF(SUM(BX52)=0,"",(BX178+BX191*(BX192="")+BX195+BX198)/BX52)</f>
        <v>0.14285714285714285</v>
      </c>
      <c r="BY201" s="625">
        <f>IF(SUM(BY52)=0,"",(BY178+BY191*(BY192="")+BY195+BY198)/BY52)</f>
        <v>0.16666666666666666</v>
      </c>
      <c r="BZ201" s="602" t="str">
        <f t="shared" si="460"/>
        <v/>
      </c>
      <c r="CA201" s="627">
        <f t="shared" si="461"/>
        <v>0</v>
      </c>
      <c r="CB201" s="627">
        <f t="shared" si="462"/>
        <v>0.16088435374149659</v>
      </c>
      <c r="CC201" s="627">
        <f t="shared" si="463"/>
        <v>0.22142857142857139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63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637"/>
        <v/>
      </c>
      <c r="CG201" s="1355" t="str">
        <f t="shared" si="637"/>
        <v/>
      </c>
      <c r="CH201" s="1355" t="str">
        <f t="shared" si="637"/>
        <v/>
      </c>
      <c r="CI201" s="1355" t="str">
        <f t="shared" si="637"/>
        <v/>
      </c>
      <c r="CJ201" s="1355" t="str">
        <f t="shared" si="637"/>
        <v/>
      </c>
      <c r="CK201" s="1356" t="str">
        <f t="shared" si="637"/>
        <v/>
      </c>
      <c r="CL201" s="1356" t="str">
        <f t="shared" si="637"/>
        <v/>
      </c>
      <c r="CM201" s="1356" t="str">
        <f t="shared" si="637"/>
        <v/>
      </c>
      <c r="CN201" s="1355" t="str">
        <f t="shared" si="637"/>
        <v/>
      </c>
      <c r="CO201" s="1355" t="str">
        <f t="shared" si="637"/>
        <v/>
      </c>
      <c r="CP201" s="1355" t="str">
        <f t="shared" si="637"/>
        <v/>
      </c>
      <c r="CQ201" s="1355" t="str">
        <f t="shared" si="637"/>
        <v/>
      </c>
      <c r="CR201" s="1355" t="str">
        <f t="shared" si="637"/>
        <v/>
      </c>
      <c r="CS201" s="1354" t="str">
        <f t="shared" si="637"/>
        <v/>
      </c>
      <c r="CT201" s="1357" t="str">
        <f t="shared" si="637"/>
        <v/>
      </c>
      <c r="CU201" s="541" t="str">
        <f t="shared" si="430"/>
        <v/>
      </c>
      <c r="CV201" s="542" t="str">
        <f t="shared" si="431"/>
        <v/>
      </c>
      <c r="CW201" s="543" t="str">
        <f t="shared" si="432"/>
        <v/>
      </c>
      <c r="CX201" s="543" t="str">
        <f t="shared" si="433"/>
        <v/>
      </c>
      <c r="CY201" s="543" t="str">
        <f t="shared" si="434"/>
        <v/>
      </c>
      <c r="CZ201" s="543" t="str">
        <f t="shared" si="435"/>
        <v/>
      </c>
      <c r="DA201" s="543">
        <f t="shared" si="436"/>
        <v>0</v>
      </c>
      <c r="DB201" s="544">
        <f t="shared" si="437"/>
        <v>0</v>
      </c>
      <c r="DC201" s="544">
        <f t="shared" si="438"/>
        <v>0</v>
      </c>
      <c r="DD201" s="544">
        <f t="shared" si="439"/>
        <v>0</v>
      </c>
      <c r="DE201" s="543">
        <f t="shared" si="440"/>
        <v>0</v>
      </c>
      <c r="DF201" s="543">
        <f t="shared" si="441"/>
        <v>0</v>
      </c>
      <c r="DG201" s="543" t="str">
        <f t="shared" si="442"/>
        <v/>
      </c>
      <c r="DH201" s="543" t="str">
        <f t="shared" si="443"/>
        <v/>
      </c>
      <c r="DI201" s="543" t="str">
        <f t="shared" si="444"/>
        <v/>
      </c>
      <c r="DJ201" s="542" t="str">
        <f t="shared" si="445"/>
        <v/>
      </c>
      <c r="DK201" s="541" t="str">
        <f t="shared" si="446"/>
        <v/>
      </c>
      <c r="DL201" s="658">
        <f t="shared" si="447"/>
        <v>0</v>
      </c>
      <c r="DM201" s="106">
        <f t="shared" si="448"/>
        <v>6</v>
      </c>
      <c r="DN201" s="106">
        <f t="shared" si="449"/>
        <v>9</v>
      </c>
      <c r="DO201" s="106">
        <f t="shared" si="450"/>
        <v>9</v>
      </c>
      <c r="DP201" s="487"/>
      <c r="DQ201" s="623"/>
      <c r="DR201" s="623"/>
      <c r="DS201" s="623"/>
      <c r="DT201" s="623"/>
      <c r="DU201" s="623"/>
      <c r="DV201" s="623"/>
      <c r="DW201" s="623"/>
      <c r="DX201" s="623"/>
      <c r="DY201" s="488"/>
    </row>
    <row r="202" spans="1:129" s="490" customFormat="1" ht="15.75" hidden="1" customHeight="1">
      <c r="A202" s="679" t="s">
        <v>235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7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7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7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7"/>
      <c r="BV202" s="227"/>
      <c r="BW202" s="227"/>
      <c r="BX202" s="227"/>
      <c r="BY202" s="227"/>
      <c r="BZ202" s="602" t="str">
        <f t="shared" si="460"/>
        <v/>
      </c>
      <c r="CA202" s="602" t="str">
        <f t="shared" si="461"/>
        <v/>
      </c>
      <c r="CB202" s="602" t="str">
        <f t="shared" si="462"/>
        <v/>
      </c>
      <c r="CC202" s="602" t="str">
        <f t="shared" si="463"/>
        <v/>
      </c>
      <c r="CD202" s="1348" t="str">
        <f t="shared" si="413"/>
        <v/>
      </c>
      <c r="CE202" s="1349" t="str">
        <f t="shared" si="414"/>
        <v/>
      </c>
      <c r="CF202" s="1350" t="str">
        <f t="shared" si="415"/>
        <v/>
      </c>
      <c r="CG202" s="1350" t="str">
        <f t="shared" si="416"/>
        <v/>
      </c>
      <c r="CH202" s="1350" t="str">
        <f t="shared" si="417"/>
        <v/>
      </c>
      <c r="CI202" s="1350" t="str">
        <f t="shared" si="418"/>
        <v/>
      </c>
      <c r="CJ202" s="1350" t="str">
        <f t="shared" si="419"/>
        <v/>
      </c>
      <c r="CK202" s="1351" t="str">
        <f t="shared" si="420"/>
        <v/>
      </c>
      <c r="CL202" s="1351" t="str">
        <f t="shared" si="421"/>
        <v/>
      </c>
      <c r="CM202" s="1351" t="str">
        <f t="shared" si="422"/>
        <v/>
      </c>
      <c r="CN202" s="1350" t="str">
        <f t="shared" si="423"/>
        <v/>
      </c>
      <c r="CO202" s="1350" t="str">
        <f t="shared" si="424"/>
        <v/>
      </c>
      <c r="CP202" s="1350" t="str">
        <f t="shared" si="425"/>
        <v/>
      </c>
      <c r="CQ202" s="1350" t="str">
        <f t="shared" si="426"/>
        <v/>
      </c>
      <c r="CR202" s="1350" t="str">
        <f t="shared" si="427"/>
        <v/>
      </c>
      <c r="CS202" s="1349" t="str">
        <f t="shared" si="428"/>
        <v/>
      </c>
      <c r="CT202" s="1352" t="str">
        <f t="shared" si="429"/>
        <v/>
      </c>
      <c r="CU202" s="553" t="str">
        <f t="shared" si="430"/>
        <v/>
      </c>
      <c r="CV202" s="554" t="str">
        <f t="shared" si="431"/>
        <v/>
      </c>
      <c r="CW202" s="555" t="str">
        <f t="shared" si="432"/>
        <v/>
      </c>
      <c r="CX202" s="555" t="str">
        <f t="shared" si="433"/>
        <v/>
      </c>
      <c r="CY202" s="555" t="str">
        <f t="shared" si="434"/>
        <v/>
      </c>
      <c r="CZ202" s="555" t="str">
        <f t="shared" si="435"/>
        <v/>
      </c>
      <c r="DA202" s="555" t="str">
        <f t="shared" si="436"/>
        <v/>
      </c>
      <c r="DB202" s="556" t="str">
        <f t="shared" si="437"/>
        <v/>
      </c>
      <c r="DC202" s="556" t="str">
        <f t="shared" si="438"/>
        <v/>
      </c>
      <c r="DD202" s="556" t="str">
        <f t="shared" si="439"/>
        <v/>
      </c>
      <c r="DE202" s="555" t="str">
        <f t="shared" si="440"/>
        <v/>
      </c>
      <c r="DF202" s="555" t="str">
        <f t="shared" si="441"/>
        <v/>
      </c>
      <c r="DG202" s="555" t="str">
        <f t="shared" si="442"/>
        <v/>
      </c>
      <c r="DH202" s="555" t="str">
        <f t="shared" si="443"/>
        <v/>
      </c>
      <c r="DI202" s="555" t="str">
        <f t="shared" si="444"/>
        <v/>
      </c>
      <c r="DJ202" s="554" t="str">
        <f t="shared" si="445"/>
        <v/>
      </c>
      <c r="DK202" s="553" t="str">
        <f t="shared" si="446"/>
        <v/>
      </c>
      <c r="DL202" s="658">
        <f t="shared" si="447"/>
        <v>0</v>
      </c>
      <c r="DM202" s="106">
        <f t="shared" si="448"/>
        <v>0</v>
      </c>
      <c r="DN202" s="106">
        <f t="shared" si="449"/>
        <v>0</v>
      </c>
      <c r="DO202" s="106">
        <f t="shared" si="450"/>
        <v>0</v>
      </c>
      <c r="DP202" s="487"/>
      <c r="DQ202" s="623"/>
      <c r="DR202" s="623"/>
      <c r="DS202" s="623"/>
      <c r="DT202" s="623"/>
      <c r="DU202" s="623"/>
      <c r="DV202" s="623"/>
      <c r="DW202" s="623"/>
      <c r="DX202" s="623"/>
      <c r="DY202" s="488"/>
    </row>
    <row r="203" spans="1:129" s="490" customFormat="1" ht="15.75" hidden="1" customHeight="1">
      <c r="A203" s="645" t="s">
        <v>182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3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3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3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3"/>
      <c r="BV203" s="227"/>
      <c r="BW203" s="227"/>
      <c r="BX203" s="227"/>
      <c r="BY203" s="227"/>
      <c r="BZ203" s="602" t="str">
        <f t="shared" si="460"/>
        <v/>
      </c>
      <c r="CA203" s="602" t="str">
        <f t="shared" si="461"/>
        <v/>
      </c>
      <c r="CB203" s="602" t="str">
        <f t="shared" si="462"/>
        <v/>
      </c>
      <c r="CC203" s="602" t="str">
        <f t="shared" si="463"/>
        <v/>
      </c>
      <c r="CD203" s="1348" t="str">
        <f t="shared" si="413"/>
        <v/>
      </c>
      <c r="CE203" s="1349" t="str">
        <f t="shared" si="414"/>
        <v/>
      </c>
      <c r="CF203" s="1350" t="str">
        <f t="shared" si="415"/>
        <v/>
      </c>
      <c r="CG203" s="1350" t="str">
        <f t="shared" si="416"/>
        <v/>
      </c>
      <c r="CH203" s="1350" t="str">
        <f t="shared" si="417"/>
        <v/>
      </c>
      <c r="CI203" s="1350" t="str">
        <f t="shared" si="418"/>
        <v/>
      </c>
      <c r="CJ203" s="1350" t="str">
        <f t="shared" si="419"/>
        <v/>
      </c>
      <c r="CK203" s="1351" t="str">
        <f t="shared" si="420"/>
        <v/>
      </c>
      <c r="CL203" s="1351" t="str">
        <f t="shared" si="421"/>
        <v/>
      </c>
      <c r="CM203" s="1351" t="str">
        <f t="shared" si="422"/>
        <v/>
      </c>
      <c r="CN203" s="1350" t="str">
        <f t="shared" si="423"/>
        <v/>
      </c>
      <c r="CO203" s="1350" t="str">
        <f t="shared" si="424"/>
        <v/>
      </c>
      <c r="CP203" s="1350" t="str">
        <f t="shared" si="425"/>
        <v/>
      </c>
      <c r="CQ203" s="1350" t="str">
        <f t="shared" si="426"/>
        <v/>
      </c>
      <c r="CR203" s="1350" t="str">
        <f t="shared" si="427"/>
        <v/>
      </c>
      <c r="CS203" s="1349" t="str">
        <f t="shared" si="428"/>
        <v/>
      </c>
      <c r="CT203" s="1352" t="str">
        <f t="shared" si="429"/>
        <v/>
      </c>
      <c r="CU203" s="553" t="str">
        <f t="shared" si="430"/>
        <v/>
      </c>
      <c r="CV203" s="554" t="str">
        <f t="shared" si="431"/>
        <v/>
      </c>
      <c r="CW203" s="555" t="str">
        <f t="shared" si="432"/>
        <v/>
      </c>
      <c r="CX203" s="555" t="str">
        <f t="shared" si="433"/>
        <v/>
      </c>
      <c r="CY203" s="555" t="str">
        <f t="shared" si="434"/>
        <v/>
      </c>
      <c r="CZ203" s="555" t="str">
        <f t="shared" si="435"/>
        <v/>
      </c>
      <c r="DA203" s="555" t="str">
        <f t="shared" si="436"/>
        <v/>
      </c>
      <c r="DB203" s="556" t="str">
        <f t="shared" si="437"/>
        <v/>
      </c>
      <c r="DC203" s="556" t="str">
        <f t="shared" si="438"/>
        <v/>
      </c>
      <c r="DD203" s="556" t="str">
        <f t="shared" si="439"/>
        <v/>
      </c>
      <c r="DE203" s="555" t="str">
        <f t="shared" si="440"/>
        <v/>
      </c>
      <c r="DF203" s="555" t="str">
        <f t="shared" si="441"/>
        <v/>
      </c>
      <c r="DG203" s="555" t="str">
        <f t="shared" si="442"/>
        <v/>
      </c>
      <c r="DH203" s="555" t="str">
        <f t="shared" si="443"/>
        <v/>
      </c>
      <c r="DI203" s="555" t="str">
        <f t="shared" si="444"/>
        <v/>
      </c>
      <c r="DJ203" s="554" t="str">
        <f t="shared" si="445"/>
        <v/>
      </c>
      <c r="DK203" s="553" t="str">
        <f t="shared" si="446"/>
        <v/>
      </c>
      <c r="DL203" s="658">
        <f t="shared" si="447"/>
        <v>0</v>
      </c>
      <c r="DM203" s="106">
        <f t="shared" si="448"/>
        <v>0</v>
      </c>
      <c r="DN203" s="106">
        <f t="shared" si="449"/>
        <v>0</v>
      </c>
      <c r="DO203" s="106">
        <f t="shared" si="450"/>
        <v>0</v>
      </c>
      <c r="DP203" s="487"/>
      <c r="DQ203" s="623"/>
      <c r="DR203" s="623"/>
      <c r="DS203" s="623"/>
      <c r="DT203" s="623"/>
      <c r="DU203" s="623"/>
      <c r="DV203" s="623"/>
      <c r="DW203" s="623"/>
      <c r="DX203" s="623"/>
      <c r="DY203" s="488"/>
    </row>
    <row r="204" spans="1:129" s="490" customFormat="1" ht="15.75" hidden="1" customHeight="1">
      <c r="A204" s="645" t="s">
        <v>184</v>
      </c>
      <c r="B204" s="612" t="str">
        <f t="shared" ref="B204:K204" si="638">IF(B202="","",B202*B203)</f>
        <v/>
      </c>
      <c r="C204" s="612" t="str">
        <f t="shared" si="638"/>
        <v/>
      </c>
      <c r="D204" s="612" t="str">
        <f t="shared" si="638"/>
        <v/>
      </c>
      <c r="E204" s="612" t="str">
        <f t="shared" si="638"/>
        <v/>
      </c>
      <c r="F204" s="612" t="str">
        <f t="shared" si="638"/>
        <v/>
      </c>
      <c r="G204" s="612" t="str">
        <f t="shared" si="638"/>
        <v/>
      </c>
      <c r="H204" s="612" t="str">
        <f t="shared" si="638"/>
        <v/>
      </c>
      <c r="I204" s="612" t="str">
        <f t="shared" si="638"/>
        <v/>
      </c>
      <c r="J204" s="612" t="str">
        <f t="shared" si="638"/>
        <v/>
      </c>
      <c r="K204" s="612" t="str">
        <f t="shared" si="638"/>
        <v/>
      </c>
      <c r="L204" s="612"/>
      <c r="M204" s="612"/>
      <c r="N204" s="612"/>
      <c r="O204" s="612"/>
      <c r="P204" s="612"/>
      <c r="Q204" s="612"/>
      <c r="R204" s="612"/>
      <c r="S204" s="593"/>
      <c r="T204" s="612" t="str">
        <f t="shared" ref="T204:AD204" si="639">IF(T202="","",T202*T203)</f>
        <v/>
      </c>
      <c r="U204" s="612" t="str">
        <f t="shared" si="639"/>
        <v/>
      </c>
      <c r="V204" s="612" t="str">
        <f t="shared" si="639"/>
        <v/>
      </c>
      <c r="W204" s="612" t="str">
        <f t="shared" si="639"/>
        <v/>
      </c>
      <c r="X204" s="612" t="str">
        <f t="shared" si="639"/>
        <v/>
      </c>
      <c r="Y204" s="612" t="str">
        <f t="shared" si="639"/>
        <v/>
      </c>
      <c r="Z204" s="612" t="str">
        <f t="shared" si="639"/>
        <v/>
      </c>
      <c r="AA204" s="612" t="str">
        <f t="shared" si="639"/>
        <v/>
      </c>
      <c r="AB204" s="612" t="str">
        <f t="shared" si="639"/>
        <v/>
      </c>
      <c r="AC204" s="612" t="str">
        <f t="shared" si="639"/>
        <v/>
      </c>
      <c r="AD204" s="612" t="str">
        <f t="shared" si="639"/>
        <v/>
      </c>
      <c r="AE204" s="612"/>
      <c r="AF204" s="612"/>
      <c r="AG204" s="612"/>
      <c r="AH204" s="612"/>
      <c r="AI204" s="612"/>
      <c r="AJ204" s="612" t="str">
        <f>IF(AJ202="","",AJ202*AJ203)</f>
        <v/>
      </c>
      <c r="AK204" s="593"/>
      <c r="AL204" s="612" t="str">
        <f t="shared" ref="AL204:AT204" si="640">IF(AL202="","",AL202*AL203)</f>
        <v/>
      </c>
      <c r="AM204" s="612" t="str">
        <f t="shared" si="640"/>
        <v/>
      </c>
      <c r="AN204" s="612" t="str">
        <f t="shared" si="640"/>
        <v/>
      </c>
      <c r="AO204" s="612" t="str">
        <f t="shared" si="640"/>
        <v/>
      </c>
      <c r="AP204" s="612" t="str">
        <f t="shared" si="640"/>
        <v/>
      </c>
      <c r="AQ204" s="612" t="str">
        <f t="shared" si="640"/>
        <v/>
      </c>
      <c r="AR204" s="612" t="str">
        <f t="shared" si="640"/>
        <v/>
      </c>
      <c r="AS204" s="612" t="str">
        <f t="shared" si="640"/>
        <v/>
      </c>
      <c r="AT204" s="612" t="str">
        <f t="shared" si="640"/>
        <v/>
      </c>
      <c r="AU204" s="612"/>
      <c r="AV204" s="612"/>
      <c r="AW204" s="612" t="str">
        <f>IF(AW202="","",AW202*AW203)</f>
        <v/>
      </c>
      <c r="AX204" s="612"/>
      <c r="AY204" s="612"/>
      <c r="AZ204" s="612"/>
      <c r="BA204" s="612" t="str">
        <f>IF(BA202="","",BA202*BA203)</f>
        <v/>
      </c>
      <c r="BB204" s="612" t="str">
        <f>IF(BB202="","",BB202*BB203)</f>
        <v/>
      </c>
      <c r="BC204" s="593"/>
      <c r="BD204" s="612" t="str">
        <f>IF(BD202="","",BD202*BD203)</f>
        <v/>
      </c>
      <c r="BE204" s="612" t="str">
        <f>IF(BE202="","",BE202*BE203)</f>
        <v/>
      </c>
      <c r="BF204" s="612" t="str">
        <f t="shared" ref="BF204:BL204" si="641">IF(BF202="","",BF202*BF203)</f>
        <v/>
      </c>
      <c r="BG204" s="612" t="str">
        <f t="shared" si="641"/>
        <v/>
      </c>
      <c r="BH204" s="612" t="str">
        <f t="shared" si="641"/>
        <v/>
      </c>
      <c r="BI204" s="612" t="str">
        <f t="shared" si="641"/>
        <v/>
      </c>
      <c r="BJ204" s="612" t="str">
        <f t="shared" si="641"/>
        <v/>
      </c>
      <c r="BK204" s="612" t="str">
        <f t="shared" si="641"/>
        <v/>
      </c>
      <c r="BL204" s="612" t="str">
        <f t="shared" si="641"/>
        <v/>
      </c>
      <c r="BM204" s="612"/>
      <c r="BN204" s="612"/>
      <c r="BO204" s="612"/>
      <c r="BP204" s="612"/>
      <c r="BQ204" s="612"/>
      <c r="BR204" s="612"/>
      <c r="BS204" s="612"/>
      <c r="BT204" s="612"/>
      <c r="BU204" s="593"/>
      <c r="BV204" s="612" t="str">
        <f>IF(BV202="","",BV202*BV203)</f>
        <v/>
      </c>
      <c r="BW204" s="612" t="str">
        <f>IF(BW202="","",BW202*BW203)</f>
        <v/>
      </c>
      <c r="BX204" s="612" t="str">
        <f>IF(BX202="","",BX202*BX203)</f>
        <v/>
      </c>
      <c r="BY204" s="612" t="str">
        <f>IF(BY202="","",BY202*BY203)</f>
        <v/>
      </c>
      <c r="BZ204" s="602" t="str">
        <f t="shared" si="460"/>
        <v/>
      </c>
      <c r="CA204" s="602" t="str">
        <f t="shared" si="461"/>
        <v/>
      </c>
      <c r="CB204" s="602" t="str">
        <f t="shared" si="462"/>
        <v/>
      </c>
      <c r="CC204" s="602" t="str">
        <f t="shared" si="463"/>
        <v/>
      </c>
      <c r="CD204" s="1348" t="str">
        <f t="shared" si="413"/>
        <v/>
      </c>
      <c r="CE204" s="1349" t="str">
        <f t="shared" si="414"/>
        <v/>
      </c>
      <c r="CF204" s="1350" t="str">
        <f t="shared" si="415"/>
        <v/>
      </c>
      <c r="CG204" s="1350" t="str">
        <f t="shared" si="416"/>
        <v/>
      </c>
      <c r="CH204" s="1350" t="str">
        <f t="shared" si="417"/>
        <v/>
      </c>
      <c r="CI204" s="1350" t="str">
        <f t="shared" si="418"/>
        <v/>
      </c>
      <c r="CJ204" s="1350" t="str">
        <f t="shared" si="419"/>
        <v/>
      </c>
      <c r="CK204" s="1351" t="str">
        <f t="shared" si="420"/>
        <v/>
      </c>
      <c r="CL204" s="1351" t="str">
        <f t="shared" si="421"/>
        <v/>
      </c>
      <c r="CM204" s="1351" t="str">
        <f t="shared" si="422"/>
        <v/>
      </c>
      <c r="CN204" s="1350" t="str">
        <f t="shared" si="423"/>
        <v/>
      </c>
      <c r="CO204" s="1350" t="str">
        <f t="shared" si="424"/>
        <v/>
      </c>
      <c r="CP204" s="1350" t="str">
        <f t="shared" si="425"/>
        <v/>
      </c>
      <c r="CQ204" s="1350" t="str">
        <f t="shared" si="426"/>
        <v/>
      </c>
      <c r="CR204" s="1350" t="str">
        <f t="shared" si="427"/>
        <v/>
      </c>
      <c r="CS204" s="1349" t="str">
        <f t="shared" si="428"/>
        <v/>
      </c>
      <c r="CT204" s="1352" t="str">
        <f t="shared" si="429"/>
        <v/>
      </c>
      <c r="CU204" s="553" t="str">
        <f t="shared" si="430"/>
        <v/>
      </c>
      <c r="CV204" s="554" t="str">
        <f t="shared" si="431"/>
        <v/>
      </c>
      <c r="CW204" s="555" t="str">
        <f t="shared" si="432"/>
        <v/>
      </c>
      <c r="CX204" s="555" t="str">
        <f t="shared" si="433"/>
        <v/>
      </c>
      <c r="CY204" s="555" t="str">
        <f t="shared" si="434"/>
        <v/>
      </c>
      <c r="CZ204" s="555" t="str">
        <f t="shared" si="435"/>
        <v/>
      </c>
      <c r="DA204" s="555" t="str">
        <f t="shared" si="436"/>
        <v/>
      </c>
      <c r="DB204" s="556" t="str">
        <f t="shared" si="437"/>
        <v/>
      </c>
      <c r="DC204" s="556" t="str">
        <f t="shared" si="438"/>
        <v/>
      </c>
      <c r="DD204" s="556" t="str">
        <f t="shared" si="439"/>
        <v/>
      </c>
      <c r="DE204" s="555" t="str">
        <f t="shared" si="440"/>
        <v/>
      </c>
      <c r="DF204" s="555" t="str">
        <f t="shared" si="441"/>
        <v/>
      </c>
      <c r="DG204" s="555" t="str">
        <f t="shared" si="442"/>
        <v/>
      </c>
      <c r="DH204" s="555" t="str">
        <f t="shared" si="443"/>
        <v/>
      </c>
      <c r="DI204" s="555" t="str">
        <f t="shared" si="444"/>
        <v/>
      </c>
      <c r="DJ204" s="554" t="str">
        <f t="shared" si="445"/>
        <v/>
      </c>
      <c r="DK204" s="553" t="str">
        <f t="shared" si="446"/>
        <v/>
      </c>
      <c r="DL204" s="658">
        <f t="shared" si="447"/>
        <v>0</v>
      </c>
      <c r="DM204" s="106">
        <f t="shared" si="448"/>
        <v>0</v>
      </c>
      <c r="DN204" s="106">
        <f t="shared" si="449"/>
        <v>0</v>
      </c>
      <c r="DO204" s="106">
        <f t="shared" si="450"/>
        <v>0</v>
      </c>
      <c r="DP204" s="487"/>
      <c r="DQ204" s="623"/>
      <c r="DR204" s="623"/>
      <c r="DS204" s="623"/>
      <c r="DT204" s="623"/>
      <c r="DU204" s="623"/>
      <c r="DV204" s="623"/>
      <c r="DW204" s="623"/>
      <c r="DX204" s="623"/>
      <c r="DY204" s="488"/>
    </row>
    <row r="205" spans="1:129" s="490" customFormat="1" ht="15.75" customHeight="1">
      <c r="A205" s="679" t="s">
        <v>236</v>
      </c>
      <c r="B205" s="611">
        <f>WB!T105</f>
        <v>1</v>
      </c>
      <c r="C205" s="611">
        <f>WB!U105</f>
        <v>0</v>
      </c>
      <c r="D205" s="611">
        <f>WB!V105</f>
        <v>0</v>
      </c>
      <c r="E205" s="611">
        <f>WB!W105</f>
        <v>1</v>
      </c>
      <c r="F205" s="611">
        <f>WB!X105</f>
        <v>0</v>
      </c>
      <c r="G205" s="611">
        <f>WB!Y105</f>
        <v>0</v>
      </c>
      <c r="H205" s="611">
        <f>WB!Z105</f>
        <v>0</v>
      </c>
      <c r="I205" s="611">
        <f>WB!AA105</f>
        <v>0</v>
      </c>
      <c r="J205" s="611">
        <f>WB!AB105</f>
        <v>0</v>
      </c>
      <c r="K205" s="611">
        <f>WB!AC105</f>
        <v>0</v>
      </c>
      <c r="L205" s="611">
        <f>WB!AD105</f>
        <v>0</v>
      </c>
      <c r="M205" s="611">
        <f>WB!AE105</f>
        <v>0</v>
      </c>
      <c r="N205" s="611">
        <f>WB!AF105</f>
        <v>0</v>
      </c>
      <c r="O205" s="611">
        <f>WB!AG105</f>
        <v>0</v>
      </c>
      <c r="P205" s="611">
        <f>WB!AH105</f>
        <v>0</v>
      </c>
      <c r="Q205" s="611">
        <f>WB!AI105</f>
        <v>0</v>
      </c>
      <c r="R205" s="611">
        <f>WB!AJ105</f>
        <v>0</v>
      </c>
      <c r="S205" s="659"/>
      <c r="T205" s="611">
        <f>WB!AK113</f>
        <v>0</v>
      </c>
      <c r="U205" s="611">
        <f>WB!AL113</f>
        <v>0</v>
      </c>
      <c r="V205" s="611">
        <f>WB!AM113</f>
        <v>3</v>
      </c>
      <c r="W205" s="611">
        <f>WB!AN113</f>
        <v>1</v>
      </c>
      <c r="X205" s="611">
        <f>WB!AO113</f>
        <v>2</v>
      </c>
      <c r="Y205" s="611">
        <f>WB!AP113</f>
        <v>1</v>
      </c>
      <c r="Z205" s="611">
        <f>WB!AQ113</f>
        <v>5</v>
      </c>
      <c r="AA205" s="611">
        <f>WB!AR113</f>
        <v>4</v>
      </c>
      <c r="AB205" s="611">
        <f>WB!AS113</f>
        <v>0</v>
      </c>
      <c r="AC205" s="611">
        <f>WB!AT113</f>
        <v>0</v>
      </c>
      <c r="AD205" s="611">
        <f>WB!AU113</f>
        <v>0</v>
      </c>
      <c r="AE205" s="611">
        <f>WB!AV113</f>
        <v>0</v>
      </c>
      <c r="AF205" s="611">
        <f>WB!AW113</f>
        <v>0</v>
      </c>
      <c r="AG205" s="611">
        <f>WB!AX113</f>
        <v>0</v>
      </c>
      <c r="AH205" s="611">
        <f>WB!AY113</f>
        <v>0</v>
      </c>
      <c r="AI205" s="611">
        <f>WB!AZ113</f>
        <v>0</v>
      </c>
      <c r="AJ205" s="611">
        <f>WB!BA113</f>
        <v>0</v>
      </c>
      <c r="AK205" s="659"/>
      <c r="AL205" s="611">
        <f>WB!BB121</f>
        <v>0</v>
      </c>
      <c r="AM205" s="611">
        <f>WB!BC121</f>
        <v>0</v>
      </c>
      <c r="AN205" s="611">
        <f>WB!BD121</f>
        <v>2</v>
      </c>
      <c r="AO205" s="611">
        <f>WB!BE121</f>
        <v>1</v>
      </c>
      <c r="AP205" s="611">
        <f>WB!BF121</f>
        <v>2</v>
      </c>
      <c r="AQ205" s="611">
        <f>WB!BG121</f>
        <v>2</v>
      </c>
      <c r="AR205" s="611">
        <f>WB!BH121</f>
        <v>2</v>
      </c>
      <c r="AS205" s="611">
        <f>WB!BI121</f>
        <v>2</v>
      </c>
      <c r="AT205" s="611">
        <f>WB!BJ121</f>
        <v>2</v>
      </c>
      <c r="AU205" s="611">
        <f>WB!BK121</f>
        <v>0</v>
      </c>
      <c r="AV205" s="611">
        <f>WB!BL121</f>
        <v>0</v>
      </c>
      <c r="AW205" s="611">
        <f>WB!BM121</f>
        <v>0</v>
      </c>
      <c r="AX205" s="611">
        <f>WB!BN121</f>
        <v>0</v>
      </c>
      <c r="AY205" s="611">
        <f>WB!BO121</f>
        <v>0</v>
      </c>
      <c r="AZ205" s="611">
        <f>WB!BP121</f>
        <v>0</v>
      </c>
      <c r="BA205" s="611">
        <f>WB!BQ121</f>
        <v>0</v>
      </c>
      <c r="BB205" s="611">
        <f>WB!BR121</f>
        <v>0</v>
      </c>
      <c r="BC205" s="659"/>
      <c r="BD205" s="611">
        <f>WB!BS129</f>
        <v>10</v>
      </c>
      <c r="BE205" s="611">
        <f>WB!BT129</f>
        <v>0</v>
      </c>
      <c r="BF205" s="611">
        <f>WB!BU129</f>
        <v>1</v>
      </c>
      <c r="BG205" s="611">
        <f>WB!BV129</f>
        <v>4</v>
      </c>
      <c r="BH205" s="611">
        <f>WB!BW129</f>
        <v>3</v>
      </c>
      <c r="BI205" s="611">
        <f>WB!BX129</f>
        <v>2</v>
      </c>
      <c r="BJ205" s="611">
        <f>WB!BY129</f>
        <v>10</v>
      </c>
      <c r="BK205" s="611">
        <f>WB!BZ129</f>
        <v>3</v>
      </c>
      <c r="BL205" s="611">
        <f>WB!CA129</f>
        <v>4</v>
      </c>
      <c r="BM205" s="611">
        <f>WB!CB129</f>
        <v>0</v>
      </c>
      <c r="BN205" s="611">
        <f>WB!CC129</f>
        <v>0</v>
      </c>
      <c r="BO205" s="611">
        <f>WB!CD129</f>
        <v>0</v>
      </c>
      <c r="BP205" s="611">
        <f>WB!CE129</f>
        <v>0</v>
      </c>
      <c r="BQ205" s="611">
        <f>WB!CF129</f>
        <v>0</v>
      </c>
      <c r="BR205" s="611">
        <f>WB!CG129</f>
        <v>0</v>
      </c>
      <c r="BS205" s="611">
        <f>WB!CH129</f>
        <v>0</v>
      </c>
      <c r="BT205" s="611">
        <f>WB!CI129</f>
        <v>0</v>
      </c>
      <c r="BU205" s="659"/>
      <c r="BV205" s="673">
        <f>WB!CK105-BV202</f>
        <v>1</v>
      </c>
      <c r="BW205" s="673">
        <f>WB!CK113-BW202</f>
        <v>1</v>
      </c>
      <c r="BX205" s="673">
        <f>WB!CK121-BX202</f>
        <v>1</v>
      </c>
      <c r="BY205" s="673">
        <f>WB!CK129-BY202</f>
        <v>5</v>
      </c>
      <c r="BZ205" s="602">
        <f t="shared" si="460"/>
        <v>6.6666666666666666E-2</v>
      </c>
      <c r="CA205" s="602">
        <f t="shared" si="461"/>
        <v>0.73333333333333328</v>
      </c>
      <c r="CB205" s="602">
        <f t="shared" si="462"/>
        <v>0.73333333333333328</v>
      </c>
      <c r="CC205" s="602">
        <f t="shared" si="463"/>
        <v>1.8</v>
      </c>
      <c r="CD205" s="1348">
        <f t="shared" ref="CD205:CS213" si="64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642"/>
        <v>0</v>
      </c>
      <c r="CF205" s="1350">
        <f t="shared" si="642"/>
        <v>0</v>
      </c>
      <c r="CG205" s="1350">
        <f t="shared" si="642"/>
        <v>0</v>
      </c>
      <c r="CH205" s="1350">
        <f t="shared" si="642"/>
        <v>0</v>
      </c>
      <c r="CI205" s="1350">
        <f t="shared" si="642"/>
        <v>0</v>
      </c>
      <c r="CJ205" s="1350">
        <f t="shared" si="642"/>
        <v>0</v>
      </c>
      <c r="CK205" s="1351">
        <f t="shared" si="642"/>
        <v>0</v>
      </c>
      <c r="CL205" s="1351">
        <f t="shared" si="642"/>
        <v>0</v>
      </c>
      <c r="CM205" s="1351">
        <f t="shared" si="642"/>
        <v>0</v>
      </c>
      <c r="CN205" s="1350">
        <f t="shared" si="642"/>
        <v>0</v>
      </c>
      <c r="CO205" s="1350">
        <f t="shared" si="642"/>
        <v>0</v>
      </c>
      <c r="CP205" s="1350">
        <f t="shared" si="642"/>
        <v>0</v>
      </c>
      <c r="CQ205" s="1350">
        <f t="shared" si="642"/>
        <v>0</v>
      </c>
      <c r="CR205" s="1350">
        <f t="shared" si="642"/>
        <v>0</v>
      </c>
      <c r="CS205" s="1349">
        <f t="shared" si="642"/>
        <v>1</v>
      </c>
      <c r="CT205" s="1352">
        <f t="shared" ref="CT205:CT213" si="643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1</v>
      </c>
      <c r="CU205" s="553">
        <f t="shared" si="430"/>
        <v>0</v>
      </c>
      <c r="CV205" s="554">
        <f t="shared" si="431"/>
        <v>0</v>
      </c>
      <c r="CW205" s="555">
        <f t="shared" si="432"/>
        <v>0</v>
      </c>
      <c r="CX205" s="555">
        <f t="shared" si="433"/>
        <v>0</v>
      </c>
      <c r="CY205" s="555">
        <f t="shared" si="434"/>
        <v>0</v>
      </c>
      <c r="CZ205" s="555">
        <f t="shared" si="435"/>
        <v>0</v>
      </c>
      <c r="DA205" s="555">
        <f t="shared" si="436"/>
        <v>0</v>
      </c>
      <c r="DB205" s="556">
        <f t="shared" si="437"/>
        <v>0</v>
      </c>
      <c r="DC205" s="556">
        <f t="shared" si="438"/>
        <v>0</v>
      </c>
      <c r="DD205" s="556">
        <f t="shared" si="439"/>
        <v>0</v>
      </c>
      <c r="DE205" s="555">
        <f t="shared" si="440"/>
        <v>0</v>
      </c>
      <c r="DF205" s="555">
        <f t="shared" si="441"/>
        <v>1</v>
      </c>
      <c r="DG205" s="555">
        <f t="shared" si="442"/>
        <v>1</v>
      </c>
      <c r="DH205" s="555">
        <f t="shared" si="443"/>
        <v>2</v>
      </c>
      <c r="DI205" s="555">
        <f t="shared" si="444"/>
        <v>3</v>
      </c>
      <c r="DJ205" s="554">
        <f t="shared" si="445"/>
        <v>4</v>
      </c>
      <c r="DK205" s="553">
        <f t="shared" si="446"/>
        <v>5</v>
      </c>
      <c r="DL205" s="658">
        <f t="shared" si="447"/>
        <v>17</v>
      </c>
      <c r="DM205" s="106">
        <f t="shared" si="448"/>
        <v>17</v>
      </c>
      <c r="DN205" s="106">
        <f t="shared" si="449"/>
        <v>17</v>
      </c>
      <c r="DO205" s="106">
        <f t="shared" si="450"/>
        <v>17</v>
      </c>
      <c r="DP205" s="487"/>
      <c r="DQ205" s="623"/>
      <c r="DR205" s="623"/>
      <c r="DS205" s="623"/>
      <c r="DT205" s="623"/>
      <c r="DU205" s="623"/>
      <c r="DV205" s="623"/>
      <c r="DW205" s="623"/>
      <c r="DX205" s="623"/>
      <c r="DY205" s="488"/>
    </row>
    <row r="206" spans="1:129" s="490" customFormat="1" ht="15.75" customHeight="1">
      <c r="A206" s="645" t="s">
        <v>182</v>
      </c>
      <c r="B206" s="323">
        <v>300</v>
      </c>
      <c r="C206" s="323"/>
      <c r="D206" s="323"/>
      <c r="E206" s="323">
        <v>250</v>
      </c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4"/>
      <c r="T206" s="323"/>
      <c r="U206" s="323"/>
      <c r="V206" s="323">
        <v>250</v>
      </c>
      <c r="W206" s="323"/>
      <c r="X206" s="323">
        <v>200</v>
      </c>
      <c r="Y206" s="323">
        <v>250</v>
      </c>
      <c r="Z206" s="323"/>
      <c r="AA206" s="323">
        <v>250</v>
      </c>
      <c r="AB206" s="323"/>
      <c r="AC206" s="323"/>
      <c r="AD206" s="323"/>
      <c r="AE206" s="323"/>
      <c r="AF206" s="323"/>
      <c r="AG206" s="683"/>
      <c r="AH206" s="683"/>
      <c r="AI206" s="323"/>
      <c r="AJ206" s="323"/>
      <c r="AK206" s="644"/>
      <c r="AL206" s="323">
        <v>300</v>
      </c>
      <c r="AM206" s="323"/>
      <c r="AN206" s="323">
        <v>300</v>
      </c>
      <c r="AO206" s="323">
        <v>200</v>
      </c>
      <c r="AP206" s="323">
        <v>350</v>
      </c>
      <c r="AQ206" s="323">
        <v>250</v>
      </c>
      <c r="AR206" s="323">
        <v>300</v>
      </c>
      <c r="AS206" s="323">
        <v>250</v>
      </c>
      <c r="AT206" s="323">
        <v>250</v>
      </c>
      <c r="AU206" s="323"/>
      <c r="AV206" s="323"/>
      <c r="AW206" s="683"/>
      <c r="AX206" s="683"/>
      <c r="AY206" s="683"/>
      <c r="AZ206" s="683"/>
      <c r="BA206" s="683"/>
      <c r="BB206" s="683"/>
      <c r="BC206" s="644"/>
      <c r="BD206" s="323">
        <v>280</v>
      </c>
      <c r="BE206" s="323"/>
      <c r="BF206" s="323">
        <v>250</v>
      </c>
      <c r="BG206" s="323">
        <v>250</v>
      </c>
      <c r="BH206" s="323">
        <v>200</v>
      </c>
      <c r="BI206" s="323">
        <v>250</v>
      </c>
      <c r="BJ206" s="323">
        <v>250</v>
      </c>
      <c r="BK206" s="323">
        <v>250</v>
      </c>
      <c r="BL206" s="323">
        <v>250</v>
      </c>
      <c r="BM206" s="323"/>
      <c r="BN206" s="323"/>
      <c r="BO206" s="683"/>
      <c r="BP206" s="683"/>
      <c r="BQ206" s="683"/>
      <c r="BR206" s="683"/>
      <c r="BS206" s="323"/>
      <c r="BT206" s="683"/>
      <c r="BU206" s="644"/>
      <c r="BV206" s="323">
        <v>250</v>
      </c>
      <c r="BW206" s="323">
        <v>250</v>
      </c>
      <c r="BX206" s="323">
        <v>250</v>
      </c>
      <c r="BY206" s="323">
        <v>250</v>
      </c>
      <c r="BZ206" s="602" t="str">
        <f t="shared" si="460"/>
        <v/>
      </c>
      <c r="CA206" s="602">
        <f t="shared" si="461"/>
        <v>250</v>
      </c>
      <c r="CB206" s="602">
        <f t="shared" si="462"/>
        <v>275</v>
      </c>
      <c r="CC206" s="602">
        <f t="shared" si="463"/>
        <v>250</v>
      </c>
      <c r="CD206" s="1348" t="str">
        <f t="shared" si="642"/>
        <v/>
      </c>
      <c r="CE206" s="1349" t="str">
        <f t="shared" si="642"/>
        <v/>
      </c>
      <c r="CF206" s="1350" t="str">
        <f t="shared" si="642"/>
        <v/>
      </c>
      <c r="CG206" s="1350" t="str">
        <f t="shared" si="642"/>
        <v/>
      </c>
      <c r="CH206" s="1350" t="str">
        <f t="shared" si="642"/>
        <v/>
      </c>
      <c r="CI206" s="1350" t="str">
        <f t="shared" si="642"/>
        <v/>
      </c>
      <c r="CJ206" s="1350" t="str">
        <f t="shared" si="642"/>
        <v/>
      </c>
      <c r="CK206" s="1351" t="str">
        <f t="shared" si="642"/>
        <v/>
      </c>
      <c r="CL206" s="1351">
        <f t="shared" si="642"/>
        <v>250</v>
      </c>
      <c r="CM206" s="1351">
        <f t="shared" si="642"/>
        <v>300</v>
      </c>
      <c r="CN206" s="1350" t="str">
        <f t="shared" si="642"/>
        <v/>
      </c>
      <c r="CO206" s="1350" t="str">
        <f t="shared" si="642"/>
        <v/>
      </c>
      <c r="CP206" s="1350" t="str">
        <f t="shared" si="642"/>
        <v/>
      </c>
      <c r="CQ206" s="1350" t="str">
        <f t="shared" si="642"/>
        <v/>
      </c>
      <c r="CR206" s="1350" t="str">
        <f t="shared" si="642"/>
        <v/>
      </c>
      <c r="CS206" s="1349" t="str">
        <f t="shared" si="642"/>
        <v/>
      </c>
      <c r="CT206" s="1352" t="str">
        <f t="shared" si="643"/>
        <v/>
      </c>
      <c r="CU206" s="553" t="str">
        <f t="shared" si="430"/>
        <v/>
      </c>
      <c r="CV206" s="554" t="str">
        <f t="shared" si="431"/>
        <v/>
      </c>
      <c r="CW206" s="555" t="str">
        <f t="shared" si="432"/>
        <v/>
      </c>
      <c r="CX206" s="555" t="str">
        <f t="shared" si="433"/>
        <v/>
      </c>
      <c r="CY206" s="555" t="str">
        <f t="shared" si="434"/>
        <v/>
      </c>
      <c r="CZ206" s="555" t="str">
        <f t="shared" si="435"/>
        <v/>
      </c>
      <c r="DA206" s="555" t="str">
        <f t="shared" si="436"/>
        <v/>
      </c>
      <c r="DB206" s="556">
        <f t="shared" si="437"/>
        <v>200</v>
      </c>
      <c r="DC206" s="556">
        <f t="shared" si="438"/>
        <v>250</v>
      </c>
      <c r="DD206" s="556">
        <f t="shared" si="439"/>
        <v>250</v>
      </c>
      <c r="DE206" s="555">
        <f t="shared" si="440"/>
        <v>250</v>
      </c>
      <c r="DF206" s="555" t="str">
        <f t="shared" si="441"/>
        <v/>
      </c>
      <c r="DG206" s="555" t="str">
        <f t="shared" si="442"/>
        <v/>
      </c>
      <c r="DH206" s="555" t="str">
        <f t="shared" si="443"/>
        <v/>
      </c>
      <c r="DI206" s="555" t="str">
        <f t="shared" si="444"/>
        <v/>
      </c>
      <c r="DJ206" s="554" t="str">
        <f t="shared" si="445"/>
        <v/>
      </c>
      <c r="DK206" s="553" t="str">
        <f t="shared" si="446"/>
        <v/>
      </c>
      <c r="DL206" s="658">
        <f t="shared" si="447"/>
        <v>2</v>
      </c>
      <c r="DM206" s="106">
        <f t="shared" si="448"/>
        <v>4</v>
      </c>
      <c r="DN206" s="106">
        <f t="shared" si="449"/>
        <v>8</v>
      </c>
      <c r="DO206" s="106">
        <f t="shared" si="450"/>
        <v>8</v>
      </c>
      <c r="DP206" s="487"/>
      <c r="DQ206" s="623"/>
      <c r="DR206" s="623"/>
      <c r="DS206" s="623"/>
      <c r="DT206" s="623"/>
      <c r="DU206" s="623"/>
      <c r="DV206" s="623"/>
      <c r="DW206" s="623"/>
      <c r="DX206" s="623"/>
      <c r="DY206" s="488"/>
    </row>
    <row r="207" spans="1:129" s="490" customFormat="1" ht="15.75" customHeight="1">
      <c r="A207" s="645" t="s">
        <v>184</v>
      </c>
      <c r="B207" s="684">
        <f>IF(B205="","",B205*B206)</f>
        <v>300</v>
      </c>
      <c r="C207" s="684">
        <f>IF(C205="","",C205*C206)</f>
        <v>0</v>
      </c>
      <c r="D207" s="684">
        <f t="shared" ref="D207:R207" si="644">IF(D205="","",D205*D206)</f>
        <v>0</v>
      </c>
      <c r="E207" s="684">
        <f>IF(E205="","",E205*E206)</f>
        <v>250</v>
      </c>
      <c r="F207" s="684">
        <f t="shared" si="644"/>
        <v>0</v>
      </c>
      <c r="G207" s="684">
        <f t="shared" si="644"/>
        <v>0</v>
      </c>
      <c r="H207" s="684">
        <f t="shared" si="644"/>
        <v>0</v>
      </c>
      <c r="I207" s="684">
        <f t="shared" si="644"/>
        <v>0</v>
      </c>
      <c r="J207" s="684">
        <f t="shared" si="644"/>
        <v>0</v>
      </c>
      <c r="K207" s="684">
        <f t="shared" si="644"/>
        <v>0</v>
      </c>
      <c r="L207" s="684">
        <f t="shared" si="644"/>
        <v>0</v>
      </c>
      <c r="M207" s="684">
        <f t="shared" si="644"/>
        <v>0</v>
      </c>
      <c r="N207" s="684">
        <f t="shared" si="644"/>
        <v>0</v>
      </c>
      <c r="O207" s="684">
        <f t="shared" si="644"/>
        <v>0</v>
      </c>
      <c r="P207" s="684">
        <f t="shared" si="644"/>
        <v>0</v>
      </c>
      <c r="Q207" s="684">
        <f t="shared" si="644"/>
        <v>0</v>
      </c>
      <c r="R207" s="684">
        <f t="shared" si="644"/>
        <v>0</v>
      </c>
      <c r="S207" s="685"/>
      <c r="T207" s="684">
        <f>IF(T205="","",T205*T206)</f>
        <v>0</v>
      </c>
      <c r="U207" s="684">
        <f>IF(U205="","",U205*U206)</f>
        <v>0</v>
      </c>
      <c r="V207" s="684">
        <f t="shared" ref="V207" si="645">IF(V205="","",V205*V206)</f>
        <v>750</v>
      </c>
      <c r="W207" s="684">
        <f>IF(W205="","",W205*W206)</f>
        <v>0</v>
      </c>
      <c r="X207" s="684">
        <f t="shared" ref="X207" si="646">IF(X205="","",X205*X206)</f>
        <v>400</v>
      </c>
      <c r="Y207" s="684">
        <f t="shared" ref="Y207" si="647">IF(Y205="","",Y205*Y206)</f>
        <v>250</v>
      </c>
      <c r="Z207" s="684">
        <f t="shared" ref="Z207" si="648">IF(Z205="","",Z205*Z206)</f>
        <v>0</v>
      </c>
      <c r="AA207" s="684">
        <f t="shared" ref="AA207" si="649">IF(AA205="","",AA205*AA206)</f>
        <v>1000</v>
      </c>
      <c r="AB207" s="684">
        <f t="shared" ref="AB207" si="650">IF(AB205="","",AB205*AB206)</f>
        <v>0</v>
      </c>
      <c r="AC207" s="684">
        <f t="shared" ref="AC207" si="651">IF(AC205="","",AC205*AC206)</f>
        <v>0</v>
      </c>
      <c r="AD207" s="684">
        <f t="shared" ref="AD207" si="652">IF(AD205="","",AD205*AD206)</f>
        <v>0</v>
      </c>
      <c r="AE207" s="684">
        <f t="shared" ref="AE207" si="653">IF(AE205="","",AE205*AE206)</f>
        <v>0</v>
      </c>
      <c r="AF207" s="684">
        <f t="shared" ref="AF207" si="654">IF(AF205="","",AF205*AF206)</f>
        <v>0</v>
      </c>
      <c r="AG207" s="684">
        <f t="shared" ref="AG207" si="655">IF(AG205="","",AG205*AG206)</f>
        <v>0</v>
      </c>
      <c r="AH207" s="684">
        <f t="shared" ref="AH207" si="656">IF(AH205="","",AH205*AH206)</f>
        <v>0</v>
      </c>
      <c r="AI207" s="684">
        <f t="shared" ref="AI207" si="657">IF(AI205="","",AI205*AI206)</f>
        <v>0</v>
      </c>
      <c r="AJ207" s="684">
        <f t="shared" ref="AJ207" si="658">IF(AJ205="","",AJ205*AJ206)</f>
        <v>0</v>
      </c>
      <c r="AK207" s="685"/>
      <c r="AL207" s="684">
        <f>IF(AL205="","",AL205*AL206)</f>
        <v>0</v>
      </c>
      <c r="AM207" s="684">
        <f>IF(AM205="","",AM205*AM206)</f>
        <v>0</v>
      </c>
      <c r="AN207" s="684">
        <f t="shared" ref="AN207" si="659">IF(AN205="","",AN205*AN206)</f>
        <v>600</v>
      </c>
      <c r="AO207" s="684">
        <f>IF(AO205="","",AO205*AO206)</f>
        <v>200</v>
      </c>
      <c r="AP207" s="684">
        <f t="shared" ref="AP207" si="660">IF(AP205="","",AP205*AP206)</f>
        <v>700</v>
      </c>
      <c r="AQ207" s="684">
        <f t="shared" ref="AQ207" si="661">IF(AQ205="","",AQ205*AQ206)</f>
        <v>500</v>
      </c>
      <c r="AR207" s="684">
        <f t="shared" ref="AR207" si="662">IF(AR205="","",AR205*AR206)</f>
        <v>600</v>
      </c>
      <c r="AS207" s="684">
        <f t="shared" ref="AS207" si="663">IF(AS205="","",AS205*AS206)</f>
        <v>500</v>
      </c>
      <c r="AT207" s="684">
        <f t="shared" ref="AT207" si="664">IF(AT205="","",AT205*AT206)</f>
        <v>500</v>
      </c>
      <c r="AU207" s="684">
        <f t="shared" ref="AU207" si="665">IF(AU205="","",AU205*AU206)</f>
        <v>0</v>
      </c>
      <c r="AV207" s="684">
        <f t="shared" ref="AV207" si="666">IF(AV205="","",AV205*AV206)</f>
        <v>0</v>
      </c>
      <c r="AW207" s="684">
        <f t="shared" ref="AW207" si="667">IF(AW205="","",AW205*AW206)</f>
        <v>0</v>
      </c>
      <c r="AX207" s="684">
        <f t="shared" ref="AX207" si="668">IF(AX205="","",AX205*AX206)</f>
        <v>0</v>
      </c>
      <c r="AY207" s="684">
        <f t="shared" ref="AY207" si="669">IF(AY205="","",AY205*AY206)</f>
        <v>0</v>
      </c>
      <c r="AZ207" s="684">
        <f t="shared" ref="AZ207" si="670">IF(AZ205="","",AZ205*AZ206)</f>
        <v>0</v>
      </c>
      <c r="BA207" s="684">
        <f t="shared" ref="BA207" si="671">IF(BA205="","",BA205*BA206)</f>
        <v>0</v>
      </c>
      <c r="BB207" s="684">
        <f t="shared" ref="BB207" si="672">IF(BB205="","",BB205*BB206)</f>
        <v>0</v>
      </c>
      <c r="BC207" s="685"/>
      <c r="BD207" s="684">
        <f>IF(BD205="","",BD205*BD206)</f>
        <v>2800</v>
      </c>
      <c r="BE207" s="684">
        <f>IF(BE205="","",BE205*BE206)</f>
        <v>0</v>
      </c>
      <c r="BF207" s="684">
        <f t="shared" ref="BF207" si="673">IF(BF205="","",BF205*BF206)</f>
        <v>250</v>
      </c>
      <c r="BG207" s="684">
        <f>IF(BG205="","",BG205*BG206)</f>
        <v>1000</v>
      </c>
      <c r="BH207" s="684">
        <f t="shared" ref="BH207" si="674">IF(BH205="","",BH205*BH206)</f>
        <v>600</v>
      </c>
      <c r="BI207" s="684">
        <f t="shared" ref="BI207" si="675">IF(BI205="","",BI205*BI206)</f>
        <v>500</v>
      </c>
      <c r="BJ207" s="684">
        <f t="shared" ref="BJ207" si="676">IF(BJ205="","",BJ205*BJ206)</f>
        <v>2500</v>
      </c>
      <c r="BK207" s="684">
        <f t="shared" ref="BK207" si="677">IF(BK205="","",BK205*BK206)</f>
        <v>750</v>
      </c>
      <c r="BL207" s="684">
        <f t="shared" ref="BL207" si="678">IF(BL205="","",BL205*BL206)</f>
        <v>1000</v>
      </c>
      <c r="BM207" s="684">
        <f t="shared" ref="BM207" si="679">IF(BM205="","",BM205*BM206)</f>
        <v>0</v>
      </c>
      <c r="BN207" s="684">
        <f t="shared" ref="BN207" si="680">IF(BN205="","",BN205*BN206)</f>
        <v>0</v>
      </c>
      <c r="BO207" s="684">
        <f t="shared" ref="BO207" si="681">IF(BO205="","",BO205*BO206)</f>
        <v>0</v>
      </c>
      <c r="BP207" s="684">
        <f t="shared" ref="BP207" si="682">IF(BP205="","",BP205*BP206)</f>
        <v>0</v>
      </c>
      <c r="BQ207" s="684">
        <f t="shared" ref="BQ207" si="683">IF(BQ205="","",BQ205*BQ206)</f>
        <v>0</v>
      </c>
      <c r="BR207" s="684">
        <f t="shared" ref="BR207" si="684">IF(BR205="","",BR205*BR206)</f>
        <v>0</v>
      </c>
      <c r="BS207" s="684">
        <f t="shared" ref="BS207" si="685">IF(BS205="","",BS205*BS206)</f>
        <v>0</v>
      </c>
      <c r="BT207" s="684">
        <f t="shared" ref="BT207" si="686">IF(BT205="","",BT205*BT206)</f>
        <v>0</v>
      </c>
      <c r="BU207" s="685"/>
      <c r="BV207" s="684">
        <f>IF(BV205="","",BV205*BV206)</f>
        <v>250</v>
      </c>
      <c r="BW207" s="684">
        <f>IF(BW205="","",BW205*BW206)</f>
        <v>250</v>
      </c>
      <c r="BX207" s="684">
        <f>IF(BX205="","",BX205*BX206)</f>
        <v>250</v>
      </c>
      <c r="BY207" s="684">
        <f>IF(BY205="","",BY205*BY206)</f>
        <v>1250</v>
      </c>
      <c r="BZ207" s="602">
        <f t="shared" si="460"/>
        <v>16.666666666666668</v>
      </c>
      <c r="CA207" s="602">
        <f t="shared" si="461"/>
        <v>93.333333333333329</v>
      </c>
      <c r="CB207" s="602">
        <f t="shared" si="462"/>
        <v>193.33333333333334</v>
      </c>
      <c r="CC207" s="602">
        <f t="shared" si="463"/>
        <v>440</v>
      </c>
      <c r="CD207" s="1348">
        <f t="shared" si="642"/>
        <v>0</v>
      </c>
      <c r="CE207" s="1349">
        <f t="shared" si="642"/>
        <v>0</v>
      </c>
      <c r="CF207" s="1350">
        <f t="shared" si="642"/>
        <v>0</v>
      </c>
      <c r="CG207" s="1350">
        <f t="shared" si="642"/>
        <v>0</v>
      </c>
      <c r="CH207" s="1350">
        <f t="shared" si="642"/>
        <v>0</v>
      </c>
      <c r="CI207" s="1350">
        <f t="shared" si="642"/>
        <v>0</v>
      </c>
      <c r="CJ207" s="1350">
        <f t="shared" si="642"/>
        <v>0</v>
      </c>
      <c r="CK207" s="1351">
        <f t="shared" si="642"/>
        <v>0</v>
      </c>
      <c r="CL207" s="1351">
        <f t="shared" si="642"/>
        <v>0</v>
      </c>
      <c r="CM207" s="1351">
        <f t="shared" si="642"/>
        <v>0</v>
      </c>
      <c r="CN207" s="1350">
        <f t="shared" si="642"/>
        <v>0</v>
      </c>
      <c r="CO207" s="1350">
        <f t="shared" si="642"/>
        <v>0</v>
      </c>
      <c r="CP207" s="1350">
        <f t="shared" si="642"/>
        <v>0</v>
      </c>
      <c r="CQ207" s="1350">
        <f t="shared" si="642"/>
        <v>0</v>
      </c>
      <c r="CR207" s="1350">
        <f t="shared" si="642"/>
        <v>0</v>
      </c>
      <c r="CS207" s="1349">
        <f t="shared" si="642"/>
        <v>250</v>
      </c>
      <c r="CT207" s="1352">
        <f t="shared" si="643"/>
        <v>300</v>
      </c>
      <c r="CU207" s="553">
        <f t="shared" si="430"/>
        <v>0</v>
      </c>
      <c r="CV207" s="554">
        <f t="shared" si="431"/>
        <v>0</v>
      </c>
      <c r="CW207" s="555">
        <f t="shared" si="432"/>
        <v>0</v>
      </c>
      <c r="CX207" s="555">
        <f t="shared" si="433"/>
        <v>0</v>
      </c>
      <c r="CY207" s="555">
        <f t="shared" si="434"/>
        <v>0</v>
      </c>
      <c r="CZ207" s="555">
        <f t="shared" si="435"/>
        <v>0</v>
      </c>
      <c r="DA207" s="555">
        <f t="shared" si="436"/>
        <v>0</v>
      </c>
      <c r="DB207" s="556">
        <f t="shared" si="437"/>
        <v>0</v>
      </c>
      <c r="DC207" s="556">
        <f t="shared" si="438"/>
        <v>0</v>
      </c>
      <c r="DD207" s="556">
        <f t="shared" si="439"/>
        <v>0</v>
      </c>
      <c r="DE207" s="555">
        <f t="shared" si="440"/>
        <v>0</v>
      </c>
      <c r="DF207" s="555">
        <f t="shared" si="441"/>
        <v>0</v>
      </c>
      <c r="DG207" s="555">
        <f t="shared" si="442"/>
        <v>0</v>
      </c>
      <c r="DH207" s="555">
        <f t="shared" si="443"/>
        <v>250</v>
      </c>
      <c r="DI207" s="555">
        <f t="shared" si="444"/>
        <v>400</v>
      </c>
      <c r="DJ207" s="554">
        <f t="shared" si="445"/>
        <v>750</v>
      </c>
      <c r="DK207" s="553">
        <f t="shared" si="446"/>
        <v>1000</v>
      </c>
      <c r="DL207" s="658">
        <f t="shared" si="447"/>
        <v>17</v>
      </c>
      <c r="DM207" s="106">
        <f t="shared" si="448"/>
        <v>17</v>
      </c>
      <c r="DN207" s="106">
        <f t="shared" si="449"/>
        <v>17</v>
      </c>
      <c r="DO207" s="106">
        <f t="shared" si="450"/>
        <v>17</v>
      </c>
      <c r="DP207" s="487"/>
      <c r="DQ207" s="623"/>
      <c r="DR207" s="623"/>
      <c r="DS207" s="623"/>
      <c r="DT207" s="623"/>
      <c r="DU207" s="623"/>
      <c r="DV207" s="623"/>
      <c r="DW207" s="623"/>
      <c r="DX207" s="623"/>
      <c r="DY207" s="488"/>
    </row>
    <row r="208" spans="1:129" s="490" customFormat="1" ht="15.75" customHeight="1">
      <c r="A208" s="679" t="s">
        <v>237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6"/>
      <c r="T208" s="260"/>
      <c r="U208" s="260"/>
      <c r="V208" s="260"/>
      <c r="W208" s="260"/>
      <c r="X208" s="260"/>
      <c r="Y208" s="260"/>
      <c r="Z208" s="326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6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6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6"/>
      <c r="BV208" s="227"/>
      <c r="BW208" s="227"/>
      <c r="BX208" s="227"/>
      <c r="BY208" s="227"/>
      <c r="BZ208" s="602" t="str">
        <f t="shared" si="460"/>
        <v/>
      </c>
      <c r="CA208" s="602" t="str">
        <f t="shared" si="461"/>
        <v/>
      </c>
      <c r="CB208" s="602" t="str">
        <f t="shared" si="462"/>
        <v/>
      </c>
      <c r="CC208" s="602" t="str">
        <f t="shared" si="463"/>
        <v/>
      </c>
      <c r="CD208" s="1348" t="str">
        <f t="shared" si="642"/>
        <v/>
      </c>
      <c r="CE208" s="1349" t="str">
        <f t="shared" si="642"/>
        <v/>
      </c>
      <c r="CF208" s="1350" t="str">
        <f t="shared" si="642"/>
        <v/>
      </c>
      <c r="CG208" s="1350" t="str">
        <f t="shared" si="642"/>
        <v/>
      </c>
      <c r="CH208" s="1350" t="str">
        <f t="shared" si="642"/>
        <v/>
      </c>
      <c r="CI208" s="1350" t="str">
        <f t="shared" si="642"/>
        <v/>
      </c>
      <c r="CJ208" s="1350" t="str">
        <f t="shared" si="642"/>
        <v/>
      </c>
      <c r="CK208" s="1351" t="str">
        <f t="shared" si="642"/>
        <v/>
      </c>
      <c r="CL208" s="1351" t="str">
        <f t="shared" si="642"/>
        <v/>
      </c>
      <c r="CM208" s="1351" t="str">
        <f t="shared" si="642"/>
        <v/>
      </c>
      <c r="CN208" s="1350" t="str">
        <f t="shared" si="642"/>
        <v/>
      </c>
      <c r="CO208" s="1350" t="str">
        <f t="shared" si="642"/>
        <v/>
      </c>
      <c r="CP208" s="1350" t="str">
        <f t="shared" si="642"/>
        <v/>
      </c>
      <c r="CQ208" s="1350" t="str">
        <f t="shared" si="642"/>
        <v/>
      </c>
      <c r="CR208" s="1350" t="str">
        <f t="shared" si="642"/>
        <v/>
      </c>
      <c r="CS208" s="1349" t="str">
        <f t="shared" si="642"/>
        <v/>
      </c>
      <c r="CT208" s="1352" t="str">
        <f t="shared" si="643"/>
        <v/>
      </c>
      <c r="CU208" s="553" t="str">
        <f t="shared" si="430"/>
        <v/>
      </c>
      <c r="CV208" s="554" t="str">
        <f t="shared" si="431"/>
        <v/>
      </c>
      <c r="CW208" s="555" t="str">
        <f t="shared" si="432"/>
        <v/>
      </c>
      <c r="CX208" s="555" t="str">
        <f t="shared" si="433"/>
        <v/>
      </c>
      <c r="CY208" s="555" t="str">
        <f t="shared" si="434"/>
        <v/>
      </c>
      <c r="CZ208" s="555" t="str">
        <f t="shared" si="435"/>
        <v/>
      </c>
      <c r="DA208" s="555" t="str">
        <f t="shared" si="436"/>
        <v/>
      </c>
      <c r="DB208" s="556" t="str">
        <f t="shared" si="437"/>
        <v/>
      </c>
      <c r="DC208" s="556" t="str">
        <f t="shared" si="438"/>
        <v/>
      </c>
      <c r="DD208" s="556" t="str">
        <f t="shared" si="439"/>
        <v/>
      </c>
      <c r="DE208" s="555" t="str">
        <f t="shared" si="440"/>
        <v/>
      </c>
      <c r="DF208" s="555" t="str">
        <f t="shared" si="441"/>
        <v/>
      </c>
      <c r="DG208" s="555" t="str">
        <f t="shared" si="442"/>
        <v/>
      </c>
      <c r="DH208" s="555" t="str">
        <f t="shared" si="443"/>
        <v/>
      </c>
      <c r="DI208" s="555" t="str">
        <f t="shared" si="444"/>
        <v/>
      </c>
      <c r="DJ208" s="554" t="str">
        <f t="shared" si="445"/>
        <v/>
      </c>
      <c r="DK208" s="553" t="str">
        <f t="shared" si="446"/>
        <v/>
      </c>
      <c r="DL208" s="658">
        <f t="shared" si="447"/>
        <v>0</v>
      </c>
      <c r="DM208" s="106">
        <f t="shared" si="448"/>
        <v>0</v>
      </c>
      <c r="DN208" s="106">
        <f t="shared" si="449"/>
        <v>0</v>
      </c>
      <c r="DO208" s="106">
        <f t="shared" si="450"/>
        <v>0</v>
      </c>
      <c r="DP208" s="487"/>
      <c r="DQ208" s="623"/>
      <c r="DR208" s="623"/>
      <c r="DS208" s="623"/>
      <c r="DT208" s="623"/>
      <c r="DU208" s="623"/>
      <c r="DV208" s="623"/>
      <c r="DW208" s="623"/>
      <c r="DX208" s="623"/>
      <c r="DY208" s="488"/>
    </row>
    <row r="209" spans="1:129" s="490" customFormat="1" ht="15.75" customHeight="1">
      <c r="A209" s="645" t="s">
        <v>182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7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7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7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7"/>
      <c r="BV209" s="227"/>
      <c r="BW209" s="227"/>
      <c r="BX209" s="227"/>
      <c r="BY209" s="227"/>
      <c r="BZ209" s="602" t="str">
        <f t="shared" si="460"/>
        <v/>
      </c>
      <c r="CA209" s="602" t="str">
        <f t="shared" si="461"/>
        <v/>
      </c>
      <c r="CB209" s="602" t="str">
        <f t="shared" si="462"/>
        <v/>
      </c>
      <c r="CC209" s="602" t="str">
        <f t="shared" si="463"/>
        <v/>
      </c>
      <c r="CD209" s="1348" t="str">
        <f t="shared" si="642"/>
        <v/>
      </c>
      <c r="CE209" s="1349" t="str">
        <f t="shared" si="642"/>
        <v/>
      </c>
      <c r="CF209" s="1350" t="str">
        <f t="shared" si="642"/>
        <v/>
      </c>
      <c r="CG209" s="1350" t="str">
        <f t="shared" si="642"/>
        <v/>
      </c>
      <c r="CH209" s="1350" t="str">
        <f t="shared" si="642"/>
        <v/>
      </c>
      <c r="CI209" s="1350" t="str">
        <f t="shared" si="642"/>
        <v/>
      </c>
      <c r="CJ209" s="1350" t="str">
        <f t="shared" si="642"/>
        <v/>
      </c>
      <c r="CK209" s="1351" t="str">
        <f t="shared" si="642"/>
        <v/>
      </c>
      <c r="CL209" s="1351" t="str">
        <f t="shared" si="642"/>
        <v/>
      </c>
      <c r="CM209" s="1351" t="str">
        <f t="shared" si="642"/>
        <v/>
      </c>
      <c r="CN209" s="1350" t="str">
        <f t="shared" si="642"/>
        <v/>
      </c>
      <c r="CO209" s="1350" t="str">
        <f t="shared" si="642"/>
        <v/>
      </c>
      <c r="CP209" s="1350" t="str">
        <f t="shared" si="642"/>
        <v/>
      </c>
      <c r="CQ209" s="1350" t="str">
        <f t="shared" si="642"/>
        <v/>
      </c>
      <c r="CR209" s="1350" t="str">
        <f t="shared" si="642"/>
        <v/>
      </c>
      <c r="CS209" s="1349" t="str">
        <f t="shared" si="642"/>
        <v/>
      </c>
      <c r="CT209" s="1352" t="str">
        <f t="shared" si="643"/>
        <v/>
      </c>
      <c r="CU209" s="553" t="str">
        <f t="shared" si="430"/>
        <v/>
      </c>
      <c r="CV209" s="554" t="str">
        <f t="shared" si="431"/>
        <v/>
      </c>
      <c r="CW209" s="555" t="str">
        <f t="shared" si="432"/>
        <v/>
      </c>
      <c r="CX209" s="555" t="str">
        <f t="shared" si="433"/>
        <v/>
      </c>
      <c r="CY209" s="555" t="str">
        <f t="shared" si="434"/>
        <v/>
      </c>
      <c r="CZ209" s="555" t="str">
        <f t="shared" si="435"/>
        <v/>
      </c>
      <c r="DA209" s="555" t="str">
        <f t="shared" si="436"/>
        <v/>
      </c>
      <c r="DB209" s="556" t="str">
        <f t="shared" si="437"/>
        <v/>
      </c>
      <c r="DC209" s="556" t="str">
        <f t="shared" si="438"/>
        <v/>
      </c>
      <c r="DD209" s="556" t="str">
        <f t="shared" si="439"/>
        <v/>
      </c>
      <c r="DE209" s="555" t="str">
        <f t="shared" si="440"/>
        <v/>
      </c>
      <c r="DF209" s="555" t="str">
        <f t="shared" si="441"/>
        <v/>
      </c>
      <c r="DG209" s="555" t="str">
        <f t="shared" si="442"/>
        <v/>
      </c>
      <c r="DH209" s="555" t="str">
        <f t="shared" si="443"/>
        <v/>
      </c>
      <c r="DI209" s="555" t="str">
        <f t="shared" si="444"/>
        <v/>
      </c>
      <c r="DJ209" s="554" t="str">
        <f t="shared" si="445"/>
        <v/>
      </c>
      <c r="DK209" s="553" t="str">
        <f t="shared" si="446"/>
        <v/>
      </c>
      <c r="DL209" s="658">
        <f t="shared" si="447"/>
        <v>0</v>
      </c>
      <c r="DM209" s="106">
        <f t="shared" si="448"/>
        <v>0</v>
      </c>
      <c r="DN209" s="106">
        <f t="shared" si="449"/>
        <v>0</v>
      </c>
      <c r="DO209" s="106">
        <f t="shared" si="450"/>
        <v>0</v>
      </c>
      <c r="DP209" s="487"/>
      <c r="DQ209" s="623"/>
      <c r="DR209" s="623"/>
      <c r="DS209" s="623"/>
      <c r="DT209" s="623"/>
      <c r="DU209" s="623"/>
      <c r="DV209" s="623"/>
      <c r="DW209" s="623"/>
      <c r="DX209" s="623"/>
      <c r="DY209" s="488"/>
    </row>
    <row r="210" spans="1:129" s="490" customFormat="1" ht="15.75" customHeight="1">
      <c r="A210" s="645" t="s">
        <v>184</v>
      </c>
      <c r="B210" s="612" t="str">
        <f>IF(B208="","",B208*B209)</f>
        <v/>
      </c>
      <c r="C210" s="612" t="str">
        <f>IF(C208="","",C208*C209)</f>
        <v/>
      </c>
      <c r="D210" s="612" t="str">
        <f t="shared" ref="D210:R210" si="687">IF(D208="","",D208*D209)</f>
        <v/>
      </c>
      <c r="E210" s="612" t="str">
        <f t="shared" si="687"/>
        <v/>
      </c>
      <c r="F210" s="612" t="str">
        <f t="shared" si="687"/>
        <v/>
      </c>
      <c r="G210" s="612" t="str">
        <f t="shared" si="687"/>
        <v/>
      </c>
      <c r="H210" s="612" t="str">
        <f t="shared" si="687"/>
        <v/>
      </c>
      <c r="I210" s="612" t="str">
        <f t="shared" si="687"/>
        <v/>
      </c>
      <c r="J210" s="612" t="str">
        <f t="shared" si="687"/>
        <v/>
      </c>
      <c r="K210" s="612" t="str">
        <f t="shared" si="687"/>
        <v/>
      </c>
      <c r="L210" s="612" t="str">
        <f t="shared" si="687"/>
        <v/>
      </c>
      <c r="M210" s="612" t="str">
        <f t="shared" si="687"/>
        <v/>
      </c>
      <c r="N210" s="612" t="str">
        <f t="shared" si="687"/>
        <v/>
      </c>
      <c r="O210" s="612" t="str">
        <f t="shared" si="687"/>
        <v/>
      </c>
      <c r="P210" s="612" t="str">
        <f t="shared" si="687"/>
        <v/>
      </c>
      <c r="Q210" s="612" t="str">
        <f t="shared" si="687"/>
        <v/>
      </c>
      <c r="R210" s="612" t="str">
        <f t="shared" si="687"/>
        <v/>
      </c>
      <c r="S210" s="593"/>
      <c r="T210" s="612" t="str">
        <f>IF(T208="","",T208*T209)</f>
        <v/>
      </c>
      <c r="U210" s="612" t="str">
        <f>IF(U208="","",U208*U209)</f>
        <v/>
      </c>
      <c r="V210" s="612" t="str">
        <f t="shared" ref="V210" si="688">IF(V208="","",V208*V209)</f>
        <v/>
      </c>
      <c r="W210" s="612" t="str">
        <f t="shared" ref="W210" si="689">IF(W208="","",W208*W209)</f>
        <v/>
      </c>
      <c r="X210" s="612" t="str">
        <f t="shared" ref="X210" si="690">IF(X208="","",X208*X209)</f>
        <v/>
      </c>
      <c r="Y210" s="612" t="str">
        <f t="shared" ref="Y210" si="691">IF(Y208="","",Y208*Y209)</f>
        <v/>
      </c>
      <c r="Z210" s="612" t="str">
        <f t="shared" ref="Z210" si="692">IF(Z208="","",Z208*Z209)</f>
        <v/>
      </c>
      <c r="AA210" s="612" t="str">
        <f t="shared" ref="AA210" si="693">IF(AA208="","",AA208*AA209)</f>
        <v/>
      </c>
      <c r="AB210" s="612" t="str">
        <f t="shared" ref="AB210" si="694">IF(AB208="","",AB208*AB209)</f>
        <v/>
      </c>
      <c r="AC210" s="612" t="str">
        <f t="shared" ref="AC210" si="695">IF(AC208="","",AC208*AC209)</f>
        <v/>
      </c>
      <c r="AD210" s="612" t="str">
        <f t="shared" ref="AD210" si="696">IF(AD208="","",AD208*AD209)</f>
        <v/>
      </c>
      <c r="AE210" s="612" t="str">
        <f t="shared" ref="AE210" si="697">IF(AE208="","",AE208*AE209)</f>
        <v/>
      </c>
      <c r="AF210" s="612" t="str">
        <f t="shared" ref="AF210" si="698">IF(AF208="","",AF208*AF209)</f>
        <v/>
      </c>
      <c r="AG210" s="612" t="str">
        <f t="shared" ref="AG210" si="699">IF(AG208="","",AG208*AG209)</f>
        <v/>
      </c>
      <c r="AH210" s="612" t="str">
        <f t="shared" ref="AH210" si="700">IF(AH208="","",AH208*AH209)</f>
        <v/>
      </c>
      <c r="AI210" s="612" t="str">
        <f t="shared" ref="AI210" si="701">IF(AI208="","",AI208*AI209)</f>
        <v/>
      </c>
      <c r="AJ210" s="612" t="str">
        <f t="shared" ref="AJ210" si="702">IF(AJ208="","",AJ208*AJ209)</f>
        <v/>
      </c>
      <c r="AK210" s="593"/>
      <c r="AL210" s="612" t="str">
        <f>IF(AL208="","",AL208*AL209)</f>
        <v/>
      </c>
      <c r="AM210" s="612" t="str">
        <f>IF(AM208="","",AM208*AM209)</f>
        <v/>
      </c>
      <c r="AN210" s="612" t="str">
        <f t="shared" ref="AN210" si="703">IF(AN208="","",AN208*AN209)</f>
        <v/>
      </c>
      <c r="AO210" s="612" t="str">
        <f t="shared" ref="AO210" si="704">IF(AO208="","",AO208*AO209)</f>
        <v/>
      </c>
      <c r="AP210" s="612" t="str">
        <f t="shared" ref="AP210" si="705">IF(AP208="","",AP208*AP209)</f>
        <v/>
      </c>
      <c r="AQ210" s="612" t="str">
        <f t="shared" ref="AQ210" si="706">IF(AQ208="","",AQ208*AQ209)</f>
        <v/>
      </c>
      <c r="AR210" s="612" t="str">
        <f t="shared" ref="AR210" si="707">IF(AR208="","",AR208*AR209)</f>
        <v/>
      </c>
      <c r="AS210" s="612" t="str">
        <f t="shared" ref="AS210" si="708">IF(AS208="","",AS208*AS209)</f>
        <v/>
      </c>
      <c r="AT210" s="612" t="str">
        <f t="shared" ref="AT210" si="709">IF(AT208="","",AT208*AT209)</f>
        <v/>
      </c>
      <c r="AU210" s="612" t="str">
        <f t="shared" ref="AU210" si="710">IF(AU208="","",AU208*AU209)</f>
        <v/>
      </c>
      <c r="AV210" s="612" t="str">
        <f t="shared" ref="AV210" si="711">IF(AV208="","",AV208*AV209)</f>
        <v/>
      </c>
      <c r="AW210" s="612" t="str">
        <f t="shared" ref="AW210" si="712">IF(AW208="","",AW208*AW209)</f>
        <v/>
      </c>
      <c r="AX210" s="612" t="str">
        <f t="shared" ref="AX210" si="713">IF(AX208="","",AX208*AX209)</f>
        <v/>
      </c>
      <c r="AY210" s="612" t="str">
        <f t="shared" ref="AY210" si="714">IF(AY208="","",AY208*AY209)</f>
        <v/>
      </c>
      <c r="AZ210" s="612" t="str">
        <f t="shared" ref="AZ210" si="715">IF(AZ208="","",AZ208*AZ209)</f>
        <v/>
      </c>
      <c r="BA210" s="612" t="str">
        <f t="shared" ref="BA210" si="716">IF(BA208="","",BA208*BA209)</f>
        <v/>
      </c>
      <c r="BB210" s="612" t="str">
        <f t="shared" ref="BB210" si="717">IF(BB208="","",BB208*BB209)</f>
        <v/>
      </c>
      <c r="BC210" s="593"/>
      <c r="BD210" s="612" t="str">
        <f>IF(BD208="","",BD208*BD209)</f>
        <v/>
      </c>
      <c r="BE210" s="612" t="str">
        <f>IF(BE208="","",BE208*BE209)</f>
        <v/>
      </c>
      <c r="BF210" s="612" t="str">
        <f t="shared" ref="BF210" si="718">IF(BF208="","",BF208*BF209)</f>
        <v/>
      </c>
      <c r="BG210" s="612" t="str">
        <f t="shared" ref="BG210" si="719">IF(BG208="","",BG208*BG209)</f>
        <v/>
      </c>
      <c r="BH210" s="612" t="str">
        <f t="shared" ref="BH210" si="720">IF(BH208="","",BH208*BH209)</f>
        <v/>
      </c>
      <c r="BI210" s="612" t="str">
        <f t="shared" ref="BI210" si="721">IF(BI208="","",BI208*BI209)</f>
        <v/>
      </c>
      <c r="BJ210" s="612" t="str">
        <f t="shared" ref="BJ210" si="722">IF(BJ208="","",BJ208*BJ209)</f>
        <v/>
      </c>
      <c r="BK210" s="612" t="str">
        <f t="shared" ref="BK210" si="723">IF(BK208="","",BK208*BK209)</f>
        <v/>
      </c>
      <c r="BL210" s="612" t="str">
        <f t="shared" ref="BL210" si="724">IF(BL208="","",BL208*BL209)</f>
        <v/>
      </c>
      <c r="BM210" s="612" t="str">
        <f t="shared" ref="BM210" si="725">IF(BM208="","",BM208*BM209)</f>
        <v/>
      </c>
      <c r="BN210" s="612" t="str">
        <f t="shared" ref="BN210" si="726">IF(BN208="","",BN208*BN209)</f>
        <v/>
      </c>
      <c r="BO210" s="612" t="str">
        <f t="shared" ref="BO210" si="727">IF(BO208="","",BO208*BO209)</f>
        <v/>
      </c>
      <c r="BP210" s="612" t="str">
        <f t="shared" ref="BP210" si="728">IF(BP208="","",BP208*BP209)</f>
        <v/>
      </c>
      <c r="BQ210" s="612" t="str">
        <f t="shared" ref="BQ210" si="729">IF(BQ208="","",BQ208*BQ209)</f>
        <v/>
      </c>
      <c r="BR210" s="612" t="str">
        <f t="shared" ref="BR210" si="730">IF(BR208="","",BR208*BR209)</f>
        <v/>
      </c>
      <c r="BS210" s="612" t="str">
        <f t="shared" ref="BS210" si="731">IF(BS208="","",BS208*BS209)</f>
        <v/>
      </c>
      <c r="BT210" s="612" t="str">
        <f t="shared" ref="BT210" si="732">IF(BT208="","",BT208*BT209)</f>
        <v/>
      </c>
      <c r="BU210" s="593"/>
      <c r="BV210" s="612" t="str">
        <f>IF(BV208="","",BV208*BV209)</f>
        <v/>
      </c>
      <c r="BW210" s="612" t="str">
        <f>IF(BW208="","",BW208*BW209)</f>
        <v/>
      </c>
      <c r="BX210" s="612" t="str">
        <f>IF(BX208="","",BX208*BX209)</f>
        <v/>
      </c>
      <c r="BY210" s="612" t="str">
        <f>IF(BY208="","",BY208*BY209)</f>
        <v/>
      </c>
      <c r="BZ210" s="602" t="str">
        <f t="shared" si="460"/>
        <v/>
      </c>
      <c r="CA210" s="602" t="str">
        <f t="shared" si="461"/>
        <v/>
      </c>
      <c r="CB210" s="602" t="str">
        <f t="shared" si="462"/>
        <v/>
      </c>
      <c r="CC210" s="602" t="str">
        <f t="shared" si="463"/>
        <v/>
      </c>
      <c r="CD210" s="1348" t="str">
        <f t="shared" si="642"/>
        <v/>
      </c>
      <c r="CE210" s="1349" t="str">
        <f t="shared" si="642"/>
        <v/>
      </c>
      <c r="CF210" s="1350" t="str">
        <f t="shared" si="642"/>
        <v/>
      </c>
      <c r="CG210" s="1350" t="str">
        <f t="shared" si="642"/>
        <v/>
      </c>
      <c r="CH210" s="1350" t="str">
        <f t="shared" si="642"/>
        <v/>
      </c>
      <c r="CI210" s="1350" t="str">
        <f t="shared" si="642"/>
        <v/>
      </c>
      <c r="CJ210" s="1350" t="str">
        <f t="shared" si="642"/>
        <v/>
      </c>
      <c r="CK210" s="1351" t="str">
        <f t="shared" si="642"/>
        <v/>
      </c>
      <c r="CL210" s="1351" t="str">
        <f t="shared" si="642"/>
        <v/>
      </c>
      <c r="CM210" s="1351" t="str">
        <f t="shared" si="642"/>
        <v/>
      </c>
      <c r="CN210" s="1350" t="str">
        <f t="shared" si="642"/>
        <v/>
      </c>
      <c r="CO210" s="1350" t="str">
        <f t="shared" si="642"/>
        <v/>
      </c>
      <c r="CP210" s="1350" t="str">
        <f t="shared" si="642"/>
        <v/>
      </c>
      <c r="CQ210" s="1350" t="str">
        <f t="shared" si="642"/>
        <v/>
      </c>
      <c r="CR210" s="1350" t="str">
        <f t="shared" si="642"/>
        <v/>
      </c>
      <c r="CS210" s="1349" t="str">
        <f t="shared" si="642"/>
        <v/>
      </c>
      <c r="CT210" s="1352" t="str">
        <f t="shared" si="643"/>
        <v/>
      </c>
      <c r="CU210" s="553" t="str">
        <f t="shared" si="430"/>
        <v/>
      </c>
      <c r="CV210" s="554" t="str">
        <f t="shared" si="431"/>
        <v/>
      </c>
      <c r="CW210" s="555" t="str">
        <f t="shared" si="432"/>
        <v/>
      </c>
      <c r="CX210" s="555" t="str">
        <f t="shared" si="433"/>
        <v/>
      </c>
      <c r="CY210" s="555" t="str">
        <f t="shared" si="434"/>
        <v/>
      </c>
      <c r="CZ210" s="555" t="str">
        <f t="shared" si="435"/>
        <v/>
      </c>
      <c r="DA210" s="555" t="str">
        <f t="shared" si="436"/>
        <v/>
      </c>
      <c r="DB210" s="556" t="str">
        <f t="shared" si="437"/>
        <v/>
      </c>
      <c r="DC210" s="556" t="str">
        <f t="shared" si="438"/>
        <v/>
      </c>
      <c r="DD210" s="556" t="str">
        <f t="shared" si="439"/>
        <v/>
      </c>
      <c r="DE210" s="555" t="str">
        <f t="shared" si="440"/>
        <v/>
      </c>
      <c r="DF210" s="555" t="str">
        <f t="shared" si="441"/>
        <v/>
      </c>
      <c r="DG210" s="555" t="str">
        <f t="shared" si="442"/>
        <v/>
      </c>
      <c r="DH210" s="555" t="str">
        <f t="shared" si="443"/>
        <v/>
      </c>
      <c r="DI210" s="555" t="str">
        <f t="shared" si="444"/>
        <v/>
      </c>
      <c r="DJ210" s="554" t="str">
        <f t="shared" si="445"/>
        <v/>
      </c>
      <c r="DK210" s="553" t="str">
        <f t="shared" si="446"/>
        <v/>
      </c>
      <c r="DL210" s="658">
        <f t="shared" si="447"/>
        <v>0</v>
      </c>
      <c r="DM210" s="106">
        <f t="shared" si="448"/>
        <v>0</v>
      </c>
      <c r="DN210" s="106">
        <f t="shared" si="449"/>
        <v>0</v>
      </c>
      <c r="DO210" s="106">
        <f t="shared" si="450"/>
        <v>0</v>
      </c>
      <c r="DP210" s="487"/>
      <c r="DQ210" s="623"/>
      <c r="DR210" s="623"/>
      <c r="DS210" s="623"/>
      <c r="DT210" s="623"/>
      <c r="DU210" s="623"/>
      <c r="DV210" s="623"/>
      <c r="DW210" s="623"/>
      <c r="DX210" s="623"/>
      <c r="DY210" s="488"/>
    </row>
    <row r="211" spans="1:129" s="490" customFormat="1" ht="15.75" customHeight="1">
      <c r="A211" s="679" t="s">
        <v>238</v>
      </c>
      <c r="B211" s="611">
        <f>SUM(WB!T137,-B208)</f>
        <v>0</v>
      </c>
      <c r="C211" s="611">
        <f>SUM(WB!U137,-C208)</f>
        <v>0</v>
      </c>
      <c r="D211" s="611">
        <f>SUM(WB!V137,-D208)</f>
        <v>0</v>
      </c>
      <c r="E211" s="611">
        <f>SUM(WB!W137,-E208)</f>
        <v>0</v>
      </c>
      <c r="F211" s="611">
        <f>SUM(WB!X137,-F208)</f>
        <v>0</v>
      </c>
      <c r="G211" s="611">
        <f>SUM(WB!Y137,-G208)</f>
        <v>0</v>
      </c>
      <c r="H211" s="611">
        <f>SUM(WB!Z137,-H208)</f>
        <v>0</v>
      </c>
      <c r="I211" s="611">
        <f>SUM(WB!AA137,-I208)</f>
        <v>0</v>
      </c>
      <c r="J211" s="611">
        <f>SUM(WB!AB137,-J208)</f>
        <v>0</v>
      </c>
      <c r="K211" s="611">
        <f>SUM(WB!AC137,-K208)</f>
        <v>0</v>
      </c>
      <c r="L211" s="611">
        <f>SUM(WB!AD137,-L208)</f>
        <v>0</v>
      </c>
      <c r="M211" s="611">
        <f>SUM(WB!AE137,-M208)</f>
        <v>0</v>
      </c>
      <c r="N211" s="611">
        <f>SUM(WB!AF137,-N208)</f>
        <v>0</v>
      </c>
      <c r="O211" s="611">
        <f>SUM(WB!AG137,-O208)</f>
        <v>0</v>
      </c>
      <c r="P211" s="611">
        <f>SUM(WB!AH137,-P208)</f>
        <v>0</v>
      </c>
      <c r="Q211" s="611">
        <f>SUM(WB!AI137,-Q208)</f>
        <v>0</v>
      </c>
      <c r="R211" s="611">
        <f>SUM(WB!AJ137,-R208)</f>
        <v>0</v>
      </c>
      <c r="S211" s="659"/>
      <c r="T211" s="611">
        <f>SUM(WB!AK145,-T208)</f>
        <v>0</v>
      </c>
      <c r="U211" s="611">
        <f>SUM(WB!AL145,-U208)</f>
        <v>0</v>
      </c>
      <c r="V211" s="611">
        <f>SUM(WB!AM145,-V208)</f>
        <v>0</v>
      </c>
      <c r="W211" s="611">
        <f>SUM(WB!AN145,-W208)</f>
        <v>0</v>
      </c>
      <c r="X211" s="611">
        <f>SUM(WB!AO145,-X208)</f>
        <v>0</v>
      </c>
      <c r="Y211" s="611">
        <f>SUM(WB!AP145,-Y208)</f>
        <v>0</v>
      </c>
      <c r="Z211" s="611">
        <f>SUM(WB!AQ145,-Z208)</f>
        <v>0</v>
      </c>
      <c r="AA211" s="611">
        <f>SUM(WB!AR145,-AA208)</f>
        <v>0</v>
      </c>
      <c r="AB211" s="611">
        <f>SUM(WB!AS145,-AB208)</f>
        <v>0</v>
      </c>
      <c r="AC211" s="611">
        <f>SUM(WB!AT145,-AC208)</f>
        <v>0</v>
      </c>
      <c r="AD211" s="611">
        <f>SUM(WB!AU145,-AD208)</f>
        <v>0</v>
      </c>
      <c r="AE211" s="611">
        <f>SUM(WB!AV145,-AE208)</f>
        <v>0</v>
      </c>
      <c r="AF211" s="611">
        <f>SUM(WB!AW145,-AF208)</f>
        <v>0</v>
      </c>
      <c r="AG211" s="611">
        <f>SUM(WB!AX145,-AG208)</f>
        <v>0</v>
      </c>
      <c r="AH211" s="611">
        <f>SUM(WB!AY145,-AH208)</f>
        <v>0</v>
      </c>
      <c r="AI211" s="611">
        <f>SUM(WB!AZ145,-AI208)</f>
        <v>0</v>
      </c>
      <c r="AJ211" s="611">
        <f>SUM(WB!BA145,-AJ208)</f>
        <v>0</v>
      </c>
      <c r="AK211" s="659"/>
      <c r="AL211" s="611">
        <f>SUM(WB!BB153,-AL208)</f>
        <v>0</v>
      </c>
      <c r="AM211" s="611">
        <f>SUM(WB!BC153,-AM208)</f>
        <v>0</v>
      </c>
      <c r="AN211" s="611">
        <f>SUM(WB!BD153,-AN208)</f>
        <v>0</v>
      </c>
      <c r="AO211" s="611">
        <f>SUM(WB!BE153,-AO208)</f>
        <v>0</v>
      </c>
      <c r="AP211" s="611">
        <f>SUM(WB!BF153,-AP208)</f>
        <v>0</v>
      </c>
      <c r="AQ211" s="611">
        <f>SUM(WB!BG153,-AQ208)</f>
        <v>0</v>
      </c>
      <c r="AR211" s="611">
        <f>SUM(WB!BH153,-AR208)</f>
        <v>0</v>
      </c>
      <c r="AS211" s="611">
        <f>SUM(WB!BI153,-AS208)</f>
        <v>0</v>
      </c>
      <c r="AT211" s="611">
        <f>SUM(WB!BJ153,-AT208)</f>
        <v>0</v>
      </c>
      <c r="AU211" s="611">
        <f>SUM(WB!BK153,-AU208)</f>
        <v>0</v>
      </c>
      <c r="AV211" s="611">
        <f>SUM(WB!BL153,-AV208)</f>
        <v>0</v>
      </c>
      <c r="AW211" s="611">
        <f>SUM(WB!BM153,-AW208)</f>
        <v>0</v>
      </c>
      <c r="AX211" s="611">
        <f>SUM(WB!BN153,-AX208)</f>
        <v>0</v>
      </c>
      <c r="AY211" s="611">
        <f>SUM(WB!BO153,-AY208)</f>
        <v>0</v>
      </c>
      <c r="AZ211" s="611">
        <f>SUM(WB!BP153,-AZ208)</f>
        <v>0</v>
      </c>
      <c r="BA211" s="611">
        <f>SUM(WB!BQ153,-BA208)</f>
        <v>0</v>
      </c>
      <c r="BB211" s="611">
        <f>SUM(WB!BR153,-BB208)</f>
        <v>0</v>
      </c>
      <c r="BC211" s="659"/>
      <c r="BD211" s="612">
        <f>SUM(WB!BS161,-BG208)</f>
        <v>0</v>
      </c>
      <c r="BE211" s="612">
        <f>SUM(WB!BT161,-BH208)</f>
        <v>0</v>
      </c>
      <c r="BF211" s="612">
        <f>SUM(WB!BU161,-BI208)</f>
        <v>0</v>
      </c>
      <c r="BG211" s="612">
        <f>SUM(WB!BV161,-BJ208)</f>
        <v>0</v>
      </c>
      <c r="BH211" s="612">
        <f>SUM(WB!BW161,-BK208)</f>
        <v>0</v>
      </c>
      <c r="BI211" s="612">
        <f>SUM(WB!BX161,-BL208)</f>
        <v>0</v>
      </c>
      <c r="BJ211" s="612">
        <f>SUM(WB!BY161,-BM208)</f>
        <v>0</v>
      </c>
      <c r="BK211" s="612">
        <f>SUM(WB!BZ161,-BN208)</f>
        <v>0</v>
      </c>
      <c r="BL211" s="612">
        <f>SUM(WB!CA161,-BO208)</f>
        <v>0</v>
      </c>
      <c r="BM211" s="612">
        <f>SUM(WB!CB161,-BP208)</f>
        <v>0</v>
      </c>
      <c r="BN211" s="612">
        <f>SUM(WB!CC161,-BQ208)</f>
        <v>0</v>
      </c>
      <c r="BO211" s="612">
        <f>SUM(WB!CD161,-BR208)</f>
        <v>0</v>
      </c>
      <c r="BP211" s="612">
        <f>SUM(WB!CE161,-BS208)</f>
        <v>0</v>
      </c>
      <c r="BQ211" s="612">
        <f>SUM(WB!CF161,-BT208)</f>
        <v>0</v>
      </c>
      <c r="BR211" s="612">
        <f>SUM(WB!CG161,-BU208)</f>
        <v>0</v>
      </c>
      <c r="BS211" s="612">
        <f>SUM(WB!CH161,-BV208)</f>
        <v>0</v>
      </c>
      <c r="BT211" s="612">
        <f>SUM(WB!CI161,-BW208)</f>
        <v>0</v>
      </c>
      <c r="BU211" s="659"/>
      <c r="BV211" s="673">
        <f>WB!CK137-BV208</f>
        <v>0</v>
      </c>
      <c r="BW211" s="673">
        <f>WB!CK145-BW208</f>
        <v>0</v>
      </c>
      <c r="BX211" s="673">
        <f>WB!CK153-BX208</f>
        <v>0</v>
      </c>
      <c r="BY211" s="673">
        <f>WB!CK161-BY208</f>
        <v>0</v>
      </c>
      <c r="BZ211" s="602">
        <f t="shared" si="460"/>
        <v>0</v>
      </c>
      <c r="CA211" s="602">
        <f t="shared" si="461"/>
        <v>0</v>
      </c>
      <c r="CB211" s="602">
        <f t="shared" si="462"/>
        <v>0</v>
      </c>
      <c r="CC211" s="602">
        <f t="shared" si="463"/>
        <v>0</v>
      </c>
      <c r="CD211" s="1348">
        <f t="shared" si="642"/>
        <v>0</v>
      </c>
      <c r="CE211" s="1349">
        <f t="shared" si="642"/>
        <v>0</v>
      </c>
      <c r="CF211" s="1350">
        <f t="shared" si="642"/>
        <v>0</v>
      </c>
      <c r="CG211" s="1350">
        <f t="shared" si="642"/>
        <v>0</v>
      </c>
      <c r="CH211" s="1350">
        <f t="shared" si="642"/>
        <v>0</v>
      </c>
      <c r="CI211" s="1350">
        <f t="shared" si="642"/>
        <v>0</v>
      </c>
      <c r="CJ211" s="1350">
        <f t="shared" si="642"/>
        <v>0</v>
      </c>
      <c r="CK211" s="1351">
        <f t="shared" si="642"/>
        <v>0</v>
      </c>
      <c r="CL211" s="1351">
        <f t="shared" si="642"/>
        <v>0</v>
      </c>
      <c r="CM211" s="1351">
        <f t="shared" si="642"/>
        <v>0</v>
      </c>
      <c r="CN211" s="1350">
        <f t="shared" si="642"/>
        <v>0</v>
      </c>
      <c r="CO211" s="1350">
        <f t="shared" si="642"/>
        <v>0</v>
      </c>
      <c r="CP211" s="1350">
        <f t="shared" si="642"/>
        <v>0</v>
      </c>
      <c r="CQ211" s="1350">
        <f t="shared" si="642"/>
        <v>0</v>
      </c>
      <c r="CR211" s="1350">
        <f t="shared" si="642"/>
        <v>0</v>
      </c>
      <c r="CS211" s="1349">
        <f t="shared" si="642"/>
        <v>0</v>
      </c>
      <c r="CT211" s="1352">
        <f t="shared" si="643"/>
        <v>0</v>
      </c>
      <c r="CU211" s="553">
        <f t="shared" si="430"/>
        <v>0</v>
      </c>
      <c r="CV211" s="554">
        <f t="shared" si="431"/>
        <v>0</v>
      </c>
      <c r="CW211" s="555">
        <f t="shared" si="432"/>
        <v>0</v>
      </c>
      <c r="CX211" s="555">
        <f t="shared" si="433"/>
        <v>0</v>
      </c>
      <c r="CY211" s="555">
        <f t="shared" si="434"/>
        <v>0</v>
      </c>
      <c r="CZ211" s="555">
        <f t="shared" si="435"/>
        <v>0</v>
      </c>
      <c r="DA211" s="555">
        <f t="shared" si="436"/>
        <v>0</v>
      </c>
      <c r="DB211" s="556">
        <f t="shared" si="437"/>
        <v>0</v>
      </c>
      <c r="DC211" s="556">
        <f t="shared" si="438"/>
        <v>0</v>
      </c>
      <c r="DD211" s="556">
        <f t="shared" si="439"/>
        <v>0</v>
      </c>
      <c r="DE211" s="555">
        <f t="shared" si="440"/>
        <v>0</v>
      </c>
      <c r="DF211" s="555">
        <f t="shared" si="441"/>
        <v>0</v>
      </c>
      <c r="DG211" s="555">
        <f t="shared" si="442"/>
        <v>0</v>
      </c>
      <c r="DH211" s="555">
        <f t="shared" si="443"/>
        <v>0</v>
      </c>
      <c r="DI211" s="555">
        <f t="shared" si="444"/>
        <v>0</v>
      </c>
      <c r="DJ211" s="554">
        <f t="shared" si="445"/>
        <v>0</v>
      </c>
      <c r="DK211" s="553">
        <f t="shared" si="446"/>
        <v>0</v>
      </c>
      <c r="DL211" s="658">
        <f t="shared" si="447"/>
        <v>17</v>
      </c>
      <c r="DM211" s="106">
        <f t="shared" si="448"/>
        <v>17</v>
      </c>
      <c r="DN211" s="106">
        <f t="shared" si="449"/>
        <v>17</v>
      </c>
      <c r="DO211" s="106">
        <f t="shared" si="450"/>
        <v>17</v>
      </c>
      <c r="DP211" s="487"/>
      <c r="DQ211" s="623"/>
      <c r="DR211" s="623"/>
      <c r="DS211" s="623"/>
      <c r="DT211" s="623"/>
      <c r="DU211" s="623"/>
      <c r="DV211" s="623"/>
      <c r="DW211" s="623"/>
      <c r="DX211" s="623"/>
      <c r="DY211" s="488"/>
    </row>
    <row r="212" spans="1:129" s="490" customFormat="1" ht="15.75" customHeight="1">
      <c r="A212" s="645" t="s">
        <v>182</v>
      </c>
      <c r="B212" s="646"/>
      <c r="C212" s="646"/>
      <c r="D212" s="646"/>
      <c r="E212" s="646"/>
      <c r="F212" s="646"/>
      <c r="G212" s="646"/>
      <c r="H212" s="646"/>
      <c r="I212" s="646"/>
      <c r="J212" s="646"/>
      <c r="K212" s="646"/>
      <c r="L212" s="646"/>
      <c r="M212" s="646"/>
      <c r="N212" s="646"/>
      <c r="O212" s="646"/>
      <c r="P212" s="646"/>
      <c r="Q212" s="646"/>
      <c r="R212" s="646"/>
      <c r="S212" s="659"/>
      <c r="T212" s="646"/>
      <c r="U212" s="646"/>
      <c r="V212" s="646"/>
      <c r="W212" s="646"/>
      <c r="X212" s="646"/>
      <c r="Y212" s="646"/>
      <c r="Z212" s="646"/>
      <c r="AA212" s="646"/>
      <c r="AB212" s="646">
        <v>0</v>
      </c>
      <c r="AC212" s="646"/>
      <c r="AD212" s="646"/>
      <c r="AE212" s="646"/>
      <c r="AF212" s="648"/>
      <c r="AG212" s="646"/>
      <c r="AH212" s="646"/>
      <c r="AI212" s="646"/>
      <c r="AJ212" s="646"/>
      <c r="AK212" s="659"/>
      <c r="AL212" s="646"/>
      <c r="AM212" s="646"/>
      <c r="AN212" s="646"/>
      <c r="AO212" s="646"/>
      <c r="AP212" s="646"/>
      <c r="AQ212" s="646"/>
      <c r="AR212" s="646"/>
      <c r="AS212" s="646"/>
      <c r="AT212" s="646"/>
      <c r="AU212" s="646"/>
      <c r="AV212" s="646"/>
      <c r="AW212" s="648"/>
      <c r="AX212" s="646"/>
      <c r="AY212" s="646"/>
      <c r="AZ212" s="646"/>
      <c r="BA212" s="646"/>
      <c r="BB212" s="646"/>
      <c r="BC212" s="659"/>
      <c r="BD212" s="646"/>
      <c r="BE212" s="646"/>
      <c r="BF212" s="646"/>
      <c r="BG212" s="646"/>
      <c r="BH212" s="646"/>
      <c r="BI212" s="646"/>
      <c r="BJ212" s="646"/>
      <c r="BK212" s="646"/>
      <c r="BL212" s="646"/>
      <c r="BM212" s="646"/>
      <c r="BN212" s="646"/>
      <c r="BO212" s="646"/>
      <c r="BP212" s="646"/>
      <c r="BQ212" s="646"/>
      <c r="BR212" s="646"/>
      <c r="BS212" s="646"/>
      <c r="BT212" s="646"/>
      <c r="BU212" s="659"/>
      <c r="BV212" s="646"/>
      <c r="BW212" s="646"/>
      <c r="BX212" s="646"/>
      <c r="BY212" s="646"/>
      <c r="BZ212" s="602" t="str">
        <f t="shared" si="460"/>
        <v/>
      </c>
      <c r="CA212" s="602" t="str">
        <f t="shared" si="461"/>
        <v/>
      </c>
      <c r="CB212" s="602" t="str">
        <f t="shared" si="462"/>
        <v/>
      </c>
      <c r="CC212" s="602" t="str">
        <f t="shared" si="463"/>
        <v/>
      </c>
      <c r="CD212" s="1348" t="str">
        <f t="shared" si="642"/>
        <v/>
      </c>
      <c r="CE212" s="1349" t="str">
        <f t="shared" si="642"/>
        <v/>
      </c>
      <c r="CF212" s="1350" t="str">
        <f t="shared" si="642"/>
        <v/>
      </c>
      <c r="CG212" s="1350" t="str">
        <f t="shared" si="642"/>
        <v/>
      </c>
      <c r="CH212" s="1350" t="str">
        <f t="shared" si="642"/>
        <v/>
      </c>
      <c r="CI212" s="1350" t="str">
        <f t="shared" si="642"/>
        <v/>
      </c>
      <c r="CJ212" s="1350" t="str">
        <f t="shared" si="642"/>
        <v/>
      </c>
      <c r="CK212" s="1351" t="str">
        <f t="shared" si="642"/>
        <v/>
      </c>
      <c r="CL212" s="1351" t="str">
        <f t="shared" si="642"/>
        <v/>
      </c>
      <c r="CM212" s="1351" t="str">
        <f t="shared" si="642"/>
        <v/>
      </c>
      <c r="CN212" s="1350" t="str">
        <f t="shared" si="642"/>
        <v/>
      </c>
      <c r="CO212" s="1350" t="str">
        <f t="shared" si="642"/>
        <v/>
      </c>
      <c r="CP212" s="1350" t="str">
        <f t="shared" si="642"/>
        <v/>
      </c>
      <c r="CQ212" s="1350" t="str">
        <f t="shared" si="642"/>
        <v/>
      </c>
      <c r="CR212" s="1350" t="str">
        <f t="shared" si="642"/>
        <v/>
      </c>
      <c r="CS212" s="1349" t="str">
        <f t="shared" si="642"/>
        <v/>
      </c>
      <c r="CT212" s="1352" t="str">
        <f t="shared" si="643"/>
        <v/>
      </c>
      <c r="CU212" s="553" t="str">
        <f t="shared" si="430"/>
        <v/>
      </c>
      <c r="CV212" s="554" t="str">
        <f t="shared" si="431"/>
        <v/>
      </c>
      <c r="CW212" s="555" t="str">
        <f t="shared" si="432"/>
        <v/>
      </c>
      <c r="CX212" s="555" t="str">
        <f t="shared" si="433"/>
        <v/>
      </c>
      <c r="CY212" s="555" t="str">
        <f t="shared" si="434"/>
        <v/>
      </c>
      <c r="CZ212" s="555" t="str">
        <f t="shared" si="435"/>
        <v/>
      </c>
      <c r="DA212" s="555" t="str">
        <f t="shared" si="436"/>
        <v/>
      </c>
      <c r="DB212" s="556" t="str">
        <f t="shared" si="437"/>
        <v/>
      </c>
      <c r="DC212" s="556">
        <f t="shared" si="438"/>
        <v>0</v>
      </c>
      <c r="DD212" s="556" t="str">
        <f t="shared" si="439"/>
        <v/>
      </c>
      <c r="DE212" s="555" t="str">
        <f t="shared" si="440"/>
        <v/>
      </c>
      <c r="DF212" s="555" t="str">
        <f t="shared" si="441"/>
        <v/>
      </c>
      <c r="DG212" s="555" t="str">
        <f t="shared" si="442"/>
        <v/>
      </c>
      <c r="DH212" s="555" t="str">
        <f t="shared" si="443"/>
        <v/>
      </c>
      <c r="DI212" s="555" t="str">
        <f t="shared" si="444"/>
        <v/>
      </c>
      <c r="DJ212" s="554" t="str">
        <f t="shared" si="445"/>
        <v/>
      </c>
      <c r="DK212" s="553" t="str">
        <f t="shared" si="446"/>
        <v/>
      </c>
      <c r="DL212" s="658">
        <f t="shared" si="447"/>
        <v>0</v>
      </c>
      <c r="DM212" s="106">
        <f t="shared" si="448"/>
        <v>1</v>
      </c>
      <c r="DN212" s="106">
        <f t="shared" si="449"/>
        <v>0</v>
      </c>
      <c r="DO212" s="106">
        <f t="shared" si="450"/>
        <v>0</v>
      </c>
      <c r="DP212" s="487"/>
      <c r="DQ212" s="623"/>
      <c r="DR212" s="623"/>
      <c r="DS212" s="623"/>
      <c r="DT212" s="623"/>
      <c r="DU212" s="623"/>
      <c r="DV212" s="623"/>
      <c r="DW212" s="623"/>
      <c r="DX212" s="623"/>
      <c r="DY212" s="488"/>
    </row>
    <row r="213" spans="1:129" s="490" customFormat="1" ht="15.75" customHeight="1">
      <c r="A213" s="645" t="s">
        <v>184</v>
      </c>
      <c r="B213" s="612"/>
      <c r="C213" s="612">
        <f>IF(C211="","",C211*C212)</f>
        <v>0</v>
      </c>
      <c r="D213" s="612"/>
      <c r="E213" s="612"/>
      <c r="F213" s="612"/>
      <c r="G213" s="612">
        <f>IF(G211="","",G211*G212)</f>
        <v>0</v>
      </c>
      <c r="H213" s="612"/>
      <c r="I213" s="612"/>
      <c r="J213" s="612"/>
      <c r="K213" s="612"/>
      <c r="L213" s="612"/>
      <c r="M213" s="612"/>
      <c r="N213" s="612"/>
      <c r="O213" s="612"/>
      <c r="P213" s="612"/>
      <c r="Q213" s="612"/>
      <c r="R213" s="612"/>
      <c r="S213" s="601"/>
      <c r="T213" s="612">
        <f t="shared" ref="T213:AJ213" si="733">IF(T211="","",T211*T212)</f>
        <v>0</v>
      </c>
      <c r="U213" s="612">
        <f t="shared" si="733"/>
        <v>0</v>
      </c>
      <c r="V213" s="612">
        <f t="shared" si="733"/>
        <v>0</v>
      </c>
      <c r="W213" s="612">
        <f t="shared" si="733"/>
        <v>0</v>
      </c>
      <c r="X213" s="612">
        <f t="shared" si="733"/>
        <v>0</v>
      </c>
      <c r="Y213" s="612">
        <f t="shared" si="733"/>
        <v>0</v>
      </c>
      <c r="Z213" s="612"/>
      <c r="AA213" s="612">
        <f t="shared" si="733"/>
        <v>0</v>
      </c>
      <c r="AB213" s="612">
        <f t="shared" si="733"/>
        <v>0</v>
      </c>
      <c r="AC213" s="612">
        <f t="shared" si="733"/>
        <v>0</v>
      </c>
      <c r="AD213" s="612">
        <f t="shared" si="733"/>
        <v>0</v>
      </c>
      <c r="AE213" s="612">
        <f t="shared" si="733"/>
        <v>0</v>
      </c>
      <c r="AF213" s="612">
        <f t="shared" si="733"/>
        <v>0</v>
      </c>
      <c r="AG213" s="612">
        <f t="shared" si="733"/>
        <v>0</v>
      </c>
      <c r="AH213" s="612">
        <f t="shared" si="733"/>
        <v>0</v>
      </c>
      <c r="AI213" s="612">
        <f t="shared" si="733"/>
        <v>0</v>
      </c>
      <c r="AJ213" s="612">
        <f t="shared" si="733"/>
        <v>0</v>
      </c>
      <c r="AK213" s="601"/>
      <c r="AL213" s="612">
        <f t="shared" ref="AL213:BB213" si="734">IF(AL211="","",AL211*AL212)</f>
        <v>0</v>
      </c>
      <c r="AM213" s="612">
        <f t="shared" si="734"/>
        <v>0</v>
      </c>
      <c r="AN213" s="612">
        <f t="shared" si="734"/>
        <v>0</v>
      </c>
      <c r="AO213" s="612">
        <f t="shared" si="734"/>
        <v>0</v>
      </c>
      <c r="AP213" s="612">
        <f t="shared" si="734"/>
        <v>0</v>
      </c>
      <c r="AQ213" s="612">
        <f t="shared" si="734"/>
        <v>0</v>
      </c>
      <c r="AR213" s="612">
        <f t="shared" si="734"/>
        <v>0</v>
      </c>
      <c r="AS213" s="612">
        <f t="shared" si="734"/>
        <v>0</v>
      </c>
      <c r="AT213" s="612">
        <f t="shared" si="734"/>
        <v>0</v>
      </c>
      <c r="AU213" s="612">
        <f t="shared" si="734"/>
        <v>0</v>
      </c>
      <c r="AV213" s="612">
        <f t="shared" si="734"/>
        <v>0</v>
      </c>
      <c r="AW213" s="612">
        <f t="shared" si="734"/>
        <v>0</v>
      </c>
      <c r="AX213" s="612">
        <f t="shared" si="734"/>
        <v>0</v>
      </c>
      <c r="AY213" s="612">
        <f t="shared" si="734"/>
        <v>0</v>
      </c>
      <c r="AZ213" s="612">
        <f t="shared" si="734"/>
        <v>0</v>
      </c>
      <c r="BA213" s="612">
        <f t="shared" si="734"/>
        <v>0</v>
      </c>
      <c r="BB213" s="612">
        <f t="shared" si="734"/>
        <v>0</v>
      </c>
      <c r="BC213" s="601"/>
      <c r="BD213" s="612">
        <f>IF(BD211="","",BD211*BD212)</f>
        <v>0</v>
      </c>
      <c r="BE213" s="612">
        <f>IF(BE211="","",BE211*BE212)</f>
        <v>0</v>
      </c>
      <c r="BF213" s="612">
        <f t="shared" ref="BF213:BT213" si="735">IF(BF211="","",BF211*BF212)</f>
        <v>0</v>
      </c>
      <c r="BG213" s="612">
        <f t="shared" si="735"/>
        <v>0</v>
      </c>
      <c r="BH213" s="612">
        <f t="shared" si="735"/>
        <v>0</v>
      </c>
      <c r="BI213" s="612">
        <f t="shared" si="735"/>
        <v>0</v>
      </c>
      <c r="BJ213" s="612">
        <f t="shared" si="735"/>
        <v>0</v>
      </c>
      <c r="BK213" s="612">
        <f t="shared" si="735"/>
        <v>0</v>
      </c>
      <c r="BL213" s="612">
        <f t="shared" si="735"/>
        <v>0</v>
      </c>
      <c r="BM213" s="612">
        <f t="shared" si="735"/>
        <v>0</v>
      </c>
      <c r="BN213" s="612">
        <f t="shared" si="735"/>
        <v>0</v>
      </c>
      <c r="BO213" s="612">
        <f t="shared" si="735"/>
        <v>0</v>
      </c>
      <c r="BP213" s="612">
        <f t="shared" si="735"/>
        <v>0</v>
      </c>
      <c r="BQ213" s="612">
        <f t="shared" si="735"/>
        <v>0</v>
      </c>
      <c r="BR213" s="612">
        <f t="shared" si="735"/>
        <v>0</v>
      </c>
      <c r="BS213" s="612">
        <f t="shared" si="735"/>
        <v>0</v>
      </c>
      <c r="BT213" s="612">
        <f t="shared" si="735"/>
        <v>0</v>
      </c>
      <c r="BU213" s="601"/>
      <c r="BV213" s="612">
        <f>IF(BV211="","",BV211*BV212)</f>
        <v>0</v>
      </c>
      <c r="BW213" s="612">
        <f>IF(BW211="","",BW211*BW212)</f>
        <v>0</v>
      </c>
      <c r="BX213" s="612">
        <f>IF(BX211="","",BX211*BX212)</f>
        <v>0</v>
      </c>
      <c r="BY213" s="612">
        <f>IF(BY211="","",BY211*BY212)</f>
        <v>0</v>
      </c>
      <c r="BZ213" s="602" t="str">
        <f t="shared" si="460"/>
        <v/>
      </c>
      <c r="CA213" s="602">
        <f t="shared" si="461"/>
        <v>0</v>
      </c>
      <c r="CB213" s="602">
        <f t="shared" si="462"/>
        <v>0</v>
      </c>
      <c r="CC213" s="602">
        <f t="shared" si="463"/>
        <v>0</v>
      </c>
      <c r="CD213" s="1348" t="str">
        <f t="shared" si="642"/>
        <v/>
      </c>
      <c r="CE213" s="1349" t="str">
        <f t="shared" si="642"/>
        <v/>
      </c>
      <c r="CF213" s="1350" t="str">
        <f t="shared" si="642"/>
        <v/>
      </c>
      <c r="CG213" s="1350" t="str">
        <f t="shared" si="642"/>
        <v/>
      </c>
      <c r="CH213" s="1350" t="str">
        <f t="shared" si="642"/>
        <v/>
      </c>
      <c r="CI213" s="1350" t="str">
        <f t="shared" si="642"/>
        <v/>
      </c>
      <c r="CJ213" s="1350" t="str">
        <f t="shared" si="642"/>
        <v/>
      </c>
      <c r="CK213" s="1351" t="str">
        <f t="shared" si="642"/>
        <v/>
      </c>
      <c r="CL213" s="1351">
        <f t="shared" si="642"/>
        <v>0</v>
      </c>
      <c r="CM213" s="1351">
        <f t="shared" si="642"/>
        <v>0</v>
      </c>
      <c r="CN213" s="1350" t="str">
        <f t="shared" si="642"/>
        <v/>
      </c>
      <c r="CO213" s="1350" t="str">
        <f t="shared" si="642"/>
        <v/>
      </c>
      <c r="CP213" s="1350" t="str">
        <f t="shared" si="642"/>
        <v/>
      </c>
      <c r="CQ213" s="1350" t="str">
        <f t="shared" si="642"/>
        <v/>
      </c>
      <c r="CR213" s="1350" t="str">
        <f t="shared" si="642"/>
        <v/>
      </c>
      <c r="CS213" s="1349" t="str">
        <f t="shared" si="642"/>
        <v/>
      </c>
      <c r="CT213" s="1352" t="str">
        <f t="shared" si="643"/>
        <v/>
      </c>
      <c r="CU213" s="553" t="str">
        <f t="shared" si="430"/>
        <v/>
      </c>
      <c r="CV213" s="554">
        <f t="shared" si="431"/>
        <v>0</v>
      </c>
      <c r="CW213" s="555">
        <f t="shared" si="432"/>
        <v>0</v>
      </c>
      <c r="CX213" s="555">
        <f t="shared" si="433"/>
        <v>0</v>
      </c>
      <c r="CY213" s="555">
        <f t="shared" si="434"/>
        <v>0</v>
      </c>
      <c r="CZ213" s="555">
        <f t="shared" si="435"/>
        <v>0</v>
      </c>
      <c r="DA213" s="555">
        <f t="shared" si="436"/>
        <v>0</v>
      </c>
      <c r="DB213" s="556">
        <f t="shared" si="437"/>
        <v>0</v>
      </c>
      <c r="DC213" s="556">
        <f t="shared" si="438"/>
        <v>0</v>
      </c>
      <c r="DD213" s="556">
        <f t="shared" si="439"/>
        <v>0</v>
      </c>
      <c r="DE213" s="555">
        <f t="shared" si="440"/>
        <v>0</v>
      </c>
      <c r="DF213" s="555">
        <f t="shared" si="441"/>
        <v>0</v>
      </c>
      <c r="DG213" s="555">
        <f t="shared" si="442"/>
        <v>0</v>
      </c>
      <c r="DH213" s="555">
        <f t="shared" si="443"/>
        <v>0</v>
      </c>
      <c r="DI213" s="555">
        <f t="shared" si="444"/>
        <v>0</v>
      </c>
      <c r="DJ213" s="554">
        <f t="shared" si="445"/>
        <v>0</v>
      </c>
      <c r="DK213" s="553">
        <f t="shared" si="446"/>
        <v>0</v>
      </c>
      <c r="DL213" s="658">
        <f t="shared" si="447"/>
        <v>2</v>
      </c>
      <c r="DM213" s="106">
        <f t="shared" si="448"/>
        <v>16</v>
      </c>
      <c r="DN213" s="106">
        <f t="shared" si="449"/>
        <v>17</v>
      </c>
      <c r="DO213" s="106">
        <f t="shared" si="450"/>
        <v>17</v>
      </c>
      <c r="DP213" s="487"/>
      <c r="DQ213" s="623"/>
      <c r="DR213" s="623"/>
      <c r="DS213" s="623"/>
      <c r="DT213" s="623"/>
      <c r="DU213" s="623"/>
      <c r="DV213" s="623"/>
      <c r="DW213" s="623"/>
      <c r="DX213" s="623"/>
      <c r="DY213" s="488"/>
    </row>
    <row r="214" spans="1:129" s="490" customFormat="1" ht="15.75" customHeight="1">
      <c r="A214" s="645" t="s">
        <v>239</v>
      </c>
      <c r="B214" s="625">
        <f t="shared" ref="B214:R214" si="736">IF(SUM(B54,B55)=0,"",(B181+B202+B205+B208+B211)/SUM(B54,B55))</f>
        <v>0.5</v>
      </c>
      <c r="C214" s="625" t="str">
        <f t="shared" si="736"/>
        <v/>
      </c>
      <c r="D214" s="625">
        <f t="shared" si="736"/>
        <v>0</v>
      </c>
      <c r="E214" s="625">
        <f t="shared" si="736"/>
        <v>0.25</v>
      </c>
      <c r="F214" s="625">
        <f t="shared" si="736"/>
        <v>0.5</v>
      </c>
      <c r="G214" s="625">
        <f t="shared" si="736"/>
        <v>0</v>
      </c>
      <c r="H214" s="625">
        <f t="shared" si="736"/>
        <v>0.4</v>
      </c>
      <c r="I214" s="625">
        <f t="shared" si="736"/>
        <v>0</v>
      </c>
      <c r="J214" s="625" t="str">
        <f t="shared" si="736"/>
        <v/>
      </c>
      <c r="K214" s="625" t="str">
        <f t="shared" si="736"/>
        <v/>
      </c>
      <c r="L214" s="625" t="str">
        <f t="shared" si="736"/>
        <v/>
      </c>
      <c r="M214" s="625" t="str">
        <f t="shared" si="736"/>
        <v/>
      </c>
      <c r="N214" s="625" t="str">
        <f t="shared" si="736"/>
        <v/>
      </c>
      <c r="O214" s="625" t="str">
        <f t="shared" si="736"/>
        <v/>
      </c>
      <c r="P214" s="625" t="str">
        <f t="shared" si="736"/>
        <v/>
      </c>
      <c r="Q214" s="625" t="str">
        <f t="shared" si="736"/>
        <v/>
      </c>
      <c r="R214" s="625" t="str">
        <f t="shared" si="736"/>
        <v/>
      </c>
      <c r="S214" s="678"/>
      <c r="T214" s="625">
        <f t="shared" ref="T214:AJ214" si="737">IF(SUM(T54,T55)=0,"",(T181+T202+T205+T208+T211)/SUM(T54,T55))</f>
        <v>0</v>
      </c>
      <c r="U214" s="625" t="str">
        <f t="shared" si="737"/>
        <v/>
      </c>
      <c r="V214" s="625">
        <f t="shared" si="737"/>
        <v>0.2857142857142857</v>
      </c>
      <c r="W214" s="625">
        <f t="shared" si="737"/>
        <v>0.66666666666666663</v>
      </c>
      <c r="X214" s="625">
        <f t="shared" si="737"/>
        <v>0.66666666666666663</v>
      </c>
      <c r="Y214" s="625">
        <f t="shared" si="737"/>
        <v>0.33333333333333331</v>
      </c>
      <c r="Z214" s="625">
        <f t="shared" si="737"/>
        <v>0.35</v>
      </c>
      <c r="AA214" s="625">
        <f t="shared" si="737"/>
        <v>0.58333333333333337</v>
      </c>
      <c r="AB214" s="625">
        <f t="shared" si="737"/>
        <v>0</v>
      </c>
      <c r="AC214" s="625" t="str">
        <f t="shared" si="737"/>
        <v/>
      </c>
      <c r="AD214" s="625" t="str">
        <f t="shared" si="737"/>
        <v/>
      </c>
      <c r="AE214" s="625" t="str">
        <f t="shared" si="737"/>
        <v/>
      </c>
      <c r="AF214" s="625" t="str">
        <f t="shared" si="737"/>
        <v/>
      </c>
      <c r="AG214" s="625" t="str">
        <f t="shared" si="737"/>
        <v/>
      </c>
      <c r="AH214" s="625" t="str">
        <f t="shared" si="737"/>
        <v/>
      </c>
      <c r="AI214" s="625" t="str">
        <f t="shared" si="737"/>
        <v/>
      </c>
      <c r="AJ214" s="625" t="str">
        <f t="shared" si="737"/>
        <v/>
      </c>
      <c r="AK214" s="678"/>
      <c r="AL214" s="625">
        <f t="shared" ref="AL214:BB214" si="738">IF(SUM(AL54,AL55)=0,"",(AL181+AL202+AL205+AL208+AL211)/SUM(AL54,AL55))</f>
        <v>0.66666666666666663</v>
      </c>
      <c r="AM214" s="625">
        <f t="shared" si="738"/>
        <v>0</v>
      </c>
      <c r="AN214" s="625">
        <f t="shared" si="738"/>
        <v>0.3</v>
      </c>
      <c r="AO214" s="625">
        <f t="shared" si="738"/>
        <v>0.16666666666666666</v>
      </c>
      <c r="AP214" s="625">
        <f t="shared" si="738"/>
        <v>0.42857142857142855</v>
      </c>
      <c r="AQ214" s="625">
        <f t="shared" si="738"/>
        <v>0.75</v>
      </c>
      <c r="AR214" s="625">
        <f t="shared" si="738"/>
        <v>0.2</v>
      </c>
      <c r="AS214" s="625">
        <f t="shared" si="738"/>
        <v>0.375</v>
      </c>
      <c r="AT214" s="625">
        <f t="shared" si="738"/>
        <v>0.4</v>
      </c>
      <c r="AU214" s="625" t="str">
        <f t="shared" si="738"/>
        <v/>
      </c>
      <c r="AV214" s="625" t="str">
        <f t="shared" si="738"/>
        <v/>
      </c>
      <c r="AW214" s="625" t="str">
        <f t="shared" si="738"/>
        <v/>
      </c>
      <c r="AX214" s="625" t="str">
        <f t="shared" si="738"/>
        <v/>
      </c>
      <c r="AY214" s="625" t="str">
        <f t="shared" si="738"/>
        <v/>
      </c>
      <c r="AZ214" s="625" t="str">
        <f t="shared" si="738"/>
        <v/>
      </c>
      <c r="BA214" s="625" t="str">
        <f t="shared" si="738"/>
        <v/>
      </c>
      <c r="BB214" s="625" t="str">
        <f t="shared" si="738"/>
        <v/>
      </c>
      <c r="BC214" s="678"/>
      <c r="BD214" s="625">
        <f>IF(SUM(BD54,BD55)=0,"",(BD181+BD202+BD205+BD208+BD211)/SUM(BD54,BD55))</f>
        <v>1.0666666666666667</v>
      </c>
      <c r="BE214" s="625" t="str">
        <f>IF(SUM(BE54,BE55)=0,"",(BE181+BE202+BE205+BE208+BE211)/SUM(BE54,BE55))</f>
        <v/>
      </c>
      <c r="BF214" s="625">
        <f t="shared" ref="BF214:BT214" si="739">IF(SUM(BF54,BF55)=0,"",(BF181+BF202+BF205+BF208+BF211)/SUM(BF54,BF55))</f>
        <v>0.125</v>
      </c>
      <c r="BG214" s="625">
        <f t="shared" si="739"/>
        <v>0.5</v>
      </c>
      <c r="BH214" s="625">
        <f t="shared" si="739"/>
        <v>0.4</v>
      </c>
      <c r="BI214" s="625">
        <f t="shared" si="739"/>
        <v>0.4</v>
      </c>
      <c r="BJ214" s="625">
        <f t="shared" si="739"/>
        <v>0.75</v>
      </c>
      <c r="BK214" s="625">
        <f t="shared" si="739"/>
        <v>0.33333333333333331</v>
      </c>
      <c r="BL214" s="625">
        <f t="shared" si="739"/>
        <v>0.6</v>
      </c>
      <c r="BM214" s="625" t="str">
        <f t="shared" si="739"/>
        <v/>
      </c>
      <c r="BN214" s="625" t="str">
        <f t="shared" si="739"/>
        <v/>
      </c>
      <c r="BO214" s="625" t="str">
        <f t="shared" si="739"/>
        <v/>
      </c>
      <c r="BP214" s="625" t="str">
        <f t="shared" si="739"/>
        <v/>
      </c>
      <c r="BQ214" s="625" t="str">
        <f t="shared" si="739"/>
        <v/>
      </c>
      <c r="BR214" s="625" t="str">
        <f t="shared" si="739"/>
        <v/>
      </c>
      <c r="BS214" s="625" t="str">
        <f t="shared" si="739"/>
        <v/>
      </c>
      <c r="BT214" s="625" t="str">
        <f t="shared" si="739"/>
        <v/>
      </c>
      <c r="BU214" s="678"/>
      <c r="BV214" s="625">
        <f>IF(SUM(BV54,BV55)=0,"",(BV181+BV202+BV205+BV208+BV211)/SUM(BV54,BV55))</f>
        <v>0.75</v>
      </c>
      <c r="BW214" s="625">
        <f>IF(SUM(BW54,BW55)=0,"",(BW181+BW202+BW205+BW208+BW211)/SUM(BW54,BW55))</f>
        <v>0.27777777777777779</v>
      </c>
      <c r="BX214" s="625">
        <f>IF(SUM(BX54,BX55)=0,"",(BX181+BX202+BX205+BX208+BX211)/SUM(BX54,BX55))</f>
        <v>0.42857142857142855</v>
      </c>
      <c r="BY214" s="625">
        <f>IF(SUM(BY54,BY55)=0,"",(BY181+BY202+BY205+BY208+BY211)/SUM(BY54,BY55))</f>
        <v>0.7</v>
      </c>
      <c r="BZ214" s="602">
        <f t="shared" si="460"/>
        <v>0.22999999999999998</v>
      </c>
      <c r="CA214" s="602">
        <f t="shared" si="461"/>
        <v>0.36984126984126986</v>
      </c>
      <c r="CB214" s="602">
        <f t="shared" si="462"/>
        <v>0.36241496598639455</v>
      </c>
      <c r="CC214" s="602">
        <f t="shared" si="463"/>
        <v>0.49722222222222223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74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740"/>
        <v/>
      </c>
      <c r="CG214" s="1355" t="str">
        <f t="shared" si="740"/>
        <v/>
      </c>
      <c r="CH214" s="1355" t="str">
        <f t="shared" si="740"/>
        <v/>
      </c>
      <c r="CI214" s="1355">
        <f t="shared" si="740"/>
        <v>0</v>
      </c>
      <c r="CJ214" s="1355">
        <f t="shared" si="740"/>
        <v>0</v>
      </c>
      <c r="CK214" s="1356">
        <f t="shared" si="740"/>
        <v>0</v>
      </c>
      <c r="CL214" s="1356">
        <f t="shared" si="740"/>
        <v>0.25</v>
      </c>
      <c r="CM214" s="1356">
        <f t="shared" si="740"/>
        <v>0.4</v>
      </c>
      <c r="CN214" s="1355">
        <f t="shared" si="740"/>
        <v>0.5</v>
      </c>
      <c r="CO214" s="1355">
        <f t="shared" si="740"/>
        <v>0.5</v>
      </c>
      <c r="CP214" s="1355" t="str">
        <f t="shared" si="740"/>
        <v/>
      </c>
      <c r="CQ214" s="1355" t="str">
        <f t="shared" si="740"/>
        <v/>
      </c>
      <c r="CR214" s="1355" t="str">
        <f t="shared" si="740"/>
        <v/>
      </c>
      <c r="CS214" s="1354" t="str">
        <f t="shared" si="740"/>
        <v/>
      </c>
      <c r="CT214" s="1357" t="str">
        <f t="shared" si="740"/>
        <v/>
      </c>
      <c r="CU214" s="541" t="str">
        <f t="shared" si="430"/>
        <v/>
      </c>
      <c r="CV214" s="542" t="str">
        <f t="shared" si="431"/>
        <v/>
      </c>
      <c r="CW214" s="543" t="str">
        <f t="shared" si="432"/>
        <v/>
      </c>
      <c r="CX214" s="543" t="str">
        <f t="shared" si="433"/>
        <v/>
      </c>
      <c r="CY214" s="543" t="str">
        <f t="shared" si="434"/>
        <v/>
      </c>
      <c r="CZ214" s="543">
        <f t="shared" si="435"/>
        <v>0</v>
      </c>
      <c r="DA214" s="543">
        <f t="shared" si="436"/>
        <v>0</v>
      </c>
      <c r="DB214" s="544">
        <f t="shared" si="437"/>
        <v>0.2857142857142857</v>
      </c>
      <c r="DC214" s="544">
        <f t="shared" si="438"/>
        <v>0.33333333333333331</v>
      </c>
      <c r="DD214" s="544">
        <f t="shared" si="439"/>
        <v>0.35</v>
      </c>
      <c r="DE214" s="543">
        <f t="shared" si="440"/>
        <v>0.58333333333333337</v>
      </c>
      <c r="DF214" s="543">
        <f t="shared" si="441"/>
        <v>0.66666666666666663</v>
      </c>
      <c r="DG214" s="543">
        <f t="shared" si="442"/>
        <v>0.66666666666666663</v>
      </c>
      <c r="DH214" s="543" t="str">
        <f t="shared" si="443"/>
        <v/>
      </c>
      <c r="DI214" s="543" t="str">
        <f t="shared" si="444"/>
        <v/>
      </c>
      <c r="DJ214" s="542" t="str">
        <f t="shared" si="445"/>
        <v/>
      </c>
      <c r="DK214" s="541" t="str">
        <f t="shared" si="446"/>
        <v/>
      </c>
      <c r="DL214" s="658">
        <f t="shared" si="447"/>
        <v>7</v>
      </c>
      <c r="DM214" s="106">
        <f t="shared" si="448"/>
        <v>8</v>
      </c>
      <c r="DN214" s="106">
        <f t="shared" si="449"/>
        <v>9</v>
      </c>
      <c r="DO214" s="106">
        <f t="shared" si="450"/>
        <v>8</v>
      </c>
      <c r="DP214" s="487"/>
      <c r="DQ214" s="623"/>
      <c r="DR214" s="623"/>
      <c r="DS214" s="623"/>
      <c r="DT214" s="623"/>
      <c r="DU214" s="623"/>
      <c r="DV214" s="623"/>
      <c r="DW214" s="623"/>
      <c r="DX214" s="623"/>
      <c r="DY214" s="488"/>
    </row>
    <row r="215" spans="1:129" s="490" customFormat="1" ht="15.75" customHeight="1">
      <c r="A215" s="686" t="s">
        <v>240</v>
      </c>
      <c r="B215" s="326"/>
      <c r="C215" s="326"/>
      <c r="D215" s="326"/>
      <c r="E215" s="326"/>
      <c r="F215" s="326">
        <v>20</v>
      </c>
      <c r="G215" s="326">
        <v>2</v>
      </c>
      <c r="H215" s="326">
        <v>3</v>
      </c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7"/>
      <c r="T215" s="326">
        <v>3</v>
      </c>
      <c r="U215" s="326"/>
      <c r="V215" s="326">
        <v>10</v>
      </c>
      <c r="W215" s="326">
        <v>7</v>
      </c>
      <c r="X215" s="326">
        <v>8</v>
      </c>
      <c r="Y215" s="326">
        <v>8</v>
      </c>
      <c r="Z215" s="326">
        <v>3</v>
      </c>
      <c r="AA215" s="326">
        <v>6</v>
      </c>
      <c r="AB215" s="326">
        <v>5</v>
      </c>
      <c r="AC215" s="326"/>
      <c r="AD215" s="326"/>
      <c r="AE215" s="326"/>
      <c r="AF215" s="688"/>
      <c r="AG215" s="688"/>
      <c r="AH215" s="688"/>
      <c r="AI215" s="688"/>
      <c r="AJ215" s="326"/>
      <c r="AK215" s="687"/>
      <c r="AL215" s="326">
        <v>15</v>
      </c>
      <c r="AM215" s="326"/>
      <c r="AN215" s="326">
        <v>12</v>
      </c>
      <c r="AO215" s="326">
        <v>5</v>
      </c>
      <c r="AP215" s="326">
        <v>20</v>
      </c>
      <c r="AQ215" s="326">
        <v>0</v>
      </c>
      <c r="AR215" s="326">
        <v>15</v>
      </c>
      <c r="AS215" s="326"/>
      <c r="AT215" s="326"/>
      <c r="AU215" s="326"/>
      <c r="AV215" s="326"/>
      <c r="AW215" s="688"/>
      <c r="AX215" s="688"/>
      <c r="AY215" s="688"/>
      <c r="AZ215" s="688"/>
      <c r="BA215" s="326"/>
      <c r="BB215" s="326"/>
      <c r="BC215" s="687"/>
      <c r="BD215" s="326">
        <v>10</v>
      </c>
      <c r="BE215" s="326">
        <v>1</v>
      </c>
      <c r="BF215" s="326">
        <v>3</v>
      </c>
      <c r="BG215" s="326"/>
      <c r="BH215" s="326">
        <v>6</v>
      </c>
      <c r="BI215" s="326"/>
      <c r="BJ215" s="326">
        <v>30</v>
      </c>
      <c r="BK215" s="326"/>
      <c r="BL215" s="326">
        <v>10</v>
      </c>
      <c r="BM215" s="326"/>
      <c r="BN215" s="326"/>
      <c r="BO215" s="326"/>
      <c r="BP215" s="326"/>
      <c r="BQ215" s="326"/>
      <c r="BR215" s="326"/>
      <c r="BS215" s="688"/>
      <c r="BT215" s="688"/>
      <c r="BU215" s="687"/>
      <c r="BV215" s="326">
        <v>3</v>
      </c>
      <c r="BW215" s="326">
        <v>5</v>
      </c>
      <c r="BX215" s="326">
        <v>12</v>
      </c>
      <c r="BY215" s="326">
        <v>7</v>
      </c>
      <c r="BZ215" s="602">
        <f t="shared" si="460"/>
        <v>3</v>
      </c>
      <c r="CA215" s="602">
        <f t="shared" si="461"/>
        <v>6.166666666666667</v>
      </c>
      <c r="CB215" s="602">
        <f t="shared" si="462"/>
        <v>11.75</v>
      </c>
      <c r="CC215" s="602">
        <f t="shared" si="463"/>
        <v>7.25</v>
      </c>
      <c r="CD215" s="1348" t="str">
        <f t="shared" ref="CD215:CD226" si="74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740"/>
        <v/>
      </c>
      <c r="CF215" s="1350" t="str">
        <f t="shared" si="740"/>
        <v/>
      </c>
      <c r="CG215" s="1350" t="str">
        <f t="shared" si="740"/>
        <v/>
      </c>
      <c r="CH215" s="1350" t="str">
        <f t="shared" si="740"/>
        <v/>
      </c>
      <c r="CI215" s="1350" t="str">
        <f t="shared" si="740"/>
        <v/>
      </c>
      <c r="CJ215" s="1350" t="str">
        <f t="shared" si="740"/>
        <v/>
      </c>
      <c r="CK215" s="1351">
        <f t="shared" si="740"/>
        <v>2</v>
      </c>
      <c r="CL215" s="1351">
        <f t="shared" si="740"/>
        <v>3</v>
      </c>
      <c r="CM215" s="1351">
        <f t="shared" si="740"/>
        <v>20</v>
      </c>
      <c r="CN215" s="1350" t="str">
        <f t="shared" si="740"/>
        <v/>
      </c>
      <c r="CO215" s="1350" t="str">
        <f t="shared" si="740"/>
        <v/>
      </c>
      <c r="CP215" s="1350" t="str">
        <f t="shared" si="740"/>
        <v/>
      </c>
      <c r="CQ215" s="1350" t="str">
        <f t="shared" si="740"/>
        <v/>
      </c>
      <c r="CR215" s="1350" t="str">
        <f t="shared" si="740"/>
        <v/>
      </c>
      <c r="CS215" s="1349" t="str">
        <f t="shared" si="740"/>
        <v/>
      </c>
      <c r="CT215" s="1352" t="str">
        <f t="shared" si="740"/>
        <v/>
      </c>
      <c r="CU215" s="553" t="str">
        <f t="shared" si="430"/>
        <v/>
      </c>
      <c r="CV215" s="554" t="str">
        <f t="shared" si="431"/>
        <v/>
      </c>
      <c r="CW215" s="555" t="str">
        <f t="shared" si="432"/>
        <v/>
      </c>
      <c r="CX215" s="555" t="str">
        <f t="shared" si="433"/>
        <v/>
      </c>
      <c r="CY215" s="555" t="str">
        <f t="shared" si="434"/>
        <v/>
      </c>
      <c r="CZ215" s="555">
        <f t="shared" si="435"/>
        <v>3</v>
      </c>
      <c r="DA215" s="555">
        <f t="shared" si="436"/>
        <v>3</v>
      </c>
      <c r="DB215" s="556">
        <f t="shared" si="437"/>
        <v>5</v>
      </c>
      <c r="DC215" s="556">
        <f t="shared" si="438"/>
        <v>6</v>
      </c>
      <c r="DD215" s="556">
        <f t="shared" si="439"/>
        <v>7</v>
      </c>
      <c r="DE215" s="555">
        <f t="shared" si="440"/>
        <v>8</v>
      </c>
      <c r="DF215" s="555">
        <f t="shared" si="441"/>
        <v>8</v>
      </c>
      <c r="DG215" s="555">
        <f t="shared" si="442"/>
        <v>10</v>
      </c>
      <c r="DH215" s="555" t="str">
        <f t="shared" si="443"/>
        <v/>
      </c>
      <c r="DI215" s="555" t="str">
        <f t="shared" si="444"/>
        <v/>
      </c>
      <c r="DJ215" s="554" t="str">
        <f t="shared" si="445"/>
        <v/>
      </c>
      <c r="DK215" s="553" t="str">
        <f t="shared" si="446"/>
        <v/>
      </c>
      <c r="DL215" s="658">
        <f t="shared" si="447"/>
        <v>3</v>
      </c>
      <c r="DM215" s="106">
        <f t="shared" si="448"/>
        <v>8</v>
      </c>
      <c r="DN215" s="106">
        <f t="shared" si="449"/>
        <v>6</v>
      </c>
      <c r="DO215" s="106">
        <f t="shared" si="450"/>
        <v>6</v>
      </c>
      <c r="DP215" s="487"/>
      <c r="DQ215" s="623"/>
      <c r="DR215" s="623"/>
      <c r="DS215" s="623"/>
      <c r="DT215" s="623"/>
      <c r="DU215" s="623"/>
      <c r="DV215" s="623"/>
      <c r="DW215" s="623"/>
      <c r="DX215" s="623"/>
      <c r="DY215" s="488"/>
    </row>
    <row r="216" spans="1:129" s="490" customFormat="1" ht="15.75" customHeight="1">
      <c r="A216" s="645" t="s">
        <v>182</v>
      </c>
      <c r="B216" s="323"/>
      <c r="C216" s="323"/>
      <c r="D216" s="323"/>
      <c r="E216" s="323"/>
      <c r="F216" s="323">
        <v>7</v>
      </c>
      <c r="G216" s="323">
        <v>20</v>
      </c>
      <c r="H216" s="323">
        <v>30</v>
      </c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7"/>
      <c r="T216" s="323">
        <v>50</v>
      </c>
      <c r="U216" s="323"/>
      <c r="V216" s="323">
        <v>45</v>
      </c>
      <c r="W216" s="323">
        <v>30</v>
      </c>
      <c r="X216" s="323">
        <v>35</v>
      </c>
      <c r="Y216" s="323">
        <v>35</v>
      </c>
      <c r="Z216" s="323">
        <v>30</v>
      </c>
      <c r="AA216" s="323">
        <v>30</v>
      </c>
      <c r="AB216" s="323">
        <v>40</v>
      </c>
      <c r="AC216" s="323"/>
      <c r="AD216" s="323"/>
      <c r="AE216" s="323"/>
      <c r="AF216" s="683"/>
      <c r="AG216" s="683"/>
      <c r="AH216" s="683"/>
      <c r="AI216" s="683"/>
      <c r="AJ216" s="323"/>
      <c r="AK216" s="647"/>
      <c r="AL216" s="323">
        <v>40</v>
      </c>
      <c r="AM216" s="323"/>
      <c r="AN216" s="323">
        <v>50</v>
      </c>
      <c r="AO216" s="323">
        <v>50</v>
      </c>
      <c r="AP216" s="323">
        <v>45</v>
      </c>
      <c r="AQ216" s="323"/>
      <c r="AR216" s="323">
        <v>35</v>
      </c>
      <c r="AS216" s="323"/>
      <c r="AT216" s="323"/>
      <c r="AU216" s="323"/>
      <c r="AV216" s="323"/>
      <c r="AW216" s="683"/>
      <c r="AX216" s="683"/>
      <c r="AY216" s="683"/>
      <c r="AZ216" s="683"/>
      <c r="BA216" s="323"/>
      <c r="BB216" s="323"/>
      <c r="BC216" s="647"/>
      <c r="BD216" s="323">
        <v>40</v>
      </c>
      <c r="BE216" s="323">
        <v>50</v>
      </c>
      <c r="BF216" s="323">
        <v>30</v>
      </c>
      <c r="BG216" s="323"/>
      <c r="BH216" s="323">
        <v>30</v>
      </c>
      <c r="BI216" s="323"/>
      <c r="BJ216" s="323">
        <v>30</v>
      </c>
      <c r="BK216" s="323"/>
      <c r="BL216" s="323">
        <v>30</v>
      </c>
      <c r="BM216" s="323"/>
      <c r="BN216" s="323"/>
      <c r="BO216" s="323"/>
      <c r="BP216" s="323"/>
      <c r="BQ216" s="323"/>
      <c r="BR216" s="323"/>
      <c r="BS216" s="683"/>
      <c r="BT216" s="683"/>
      <c r="BU216" s="647"/>
      <c r="BV216" s="323">
        <v>30</v>
      </c>
      <c r="BW216" s="323">
        <v>35</v>
      </c>
      <c r="BX216" s="323">
        <v>45</v>
      </c>
      <c r="BY216" s="323">
        <v>33</v>
      </c>
      <c r="BZ216" s="602">
        <f t="shared" si="460"/>
        <v>20</v>
      </c>
      <c r="CA216" s="602">
        <f t="shared" si="461"/>
        <v>35.833333333333336</v>
      </c>
      <c r="CB216" s="602">
        <f t="shared" si="462"/>
        <v>45</v>
      </c>
      <c r="CC216" s="602">
        <f t="shared" si="463"/>
        <v>32.5</v>
      </c>
      <c r="CD216" s="1348" t="str">
        <f t="shared" si="741"/>
        <v/>
      </c>
      <c r="CE216" s="1349" t="str">
        <f t="shared" si="740"/>
        <v/>
      </c>
      <c r="CF216" s="1350" t="str">
        <f t="shared" si="740"/>
        <v/>
      </c>
      <c r="CG216" s="1350" t="str">
        <f t="shared" si="740"/>
        <v/>
      </c>
      <c r="CH216" s="1350" t="str">
        <f t="shared" si="740"/>
        <v/>
      </c>
      <c r="CI216" s="1350" t="str">
        <f t="shared" si="740"/>
        <v/>
      </c>
      <c r="CJ216" s="1350" t="str">
        <f t="shared" si="740"/>
        <v/>
      </c>
      <c r="CK216" s="1351">
        <f t="shared" si="740"/>
        <v>7</v>
      </c>
      <c r="CL216" s="1351">
        <f t="shared" si="740"/>
        <v>20</v>
      </c>
      <c r="CM216" s="1351">
        <f t="shared" si="740"/>
        <v>30</v>
      </c>
      <c r="CN216" s="1350" t="str">
        <f t="shared" si="740"/>
        <v/>
      </c>
      <c r="CO216" s="1350" t="str">
        <f t="shared" si="740"/>
        <v/>
      </c>
      <c r="CP216" s="1350" t="str">
        <f t="shared" si="740"/>
        <v/>
      </c>
      <c r="CQ216" s="1350" t="str">
        <f t="shared" si="740"/>
        <v/>
      </c>
      <c r="CR216" s="1350" t="str">
        <f t="shared" si="740"/>
        <v/>
      </c>
      <c r="CS216" s="1349" t="str">
        <f t="shared" si="740"/>
        <v/>
      </c>
      <c r="CT216" s="1352" t="str">
        <f t="shared" si="740"/>
        <v/>
      </c>
      <c r="CU216" s="553" t="str">
        <f t="shared" si="430"/>
        <v/>
      </c>
      <c r="CV216" s="554" t="str">
        <f t="shared" si="431"/>
        <v/>
      </c>
      <c r="CW216" s="555" t="str">
        <f t="shared" si="432"/>
        <v/>
      </c>
      <c r="CX216" s="555" t="str">
        <f t="shared" si="433"/>
        <v/>
      </c>
      <c r="CY216" s="555" t="str">
        <f t="shared" si="434"/>
        <v/>
      </c>
      <c r="CZ216" s="555">
        <f t="shared" si="435"/>
        <v>30</v>
      </c>
      <c r="DA216" s="555">
        <f t="shared" si="436"/>
        <v>30</v>
      </c>
      <c r="DB216" s="556">
        <f t="shared" si="437"/>
        <v>30</v>
      </c>
      <c r="DC216" s="556">
        <f t="shared" si="438"/>
        <v>35</v>
      </c>
      <c r="DD216" s="556">
        <f t="shared" si="439"/>
        <v>35</v>
      </c>
      <c r="DE216" s="555">
        <f t="shared" si="440"/>
        <v>40</v>
      </c>
      <c r="DF216" s="555">
        <f t="shared" si="441"/>
        <v>45</v>
      </c>
      <c r="DG216" s="555">
        <f t="shared" si="442"/>
        <v>50</v>
      </c>
      <c r="DH216" s="555" t="str">
        <f t="shared" si="443"/>
        <v/>
      </c>
      <c r="DI216" s="555" t="str">
        <f t="shared" si="444"/>
        <v/>
      </c>
      <c r="DJ216" s="554" t="str">
        <f t="shared" si="445"/>
        <v/>
      </c>
      <c r="DK216" s="553" t="str">
        <f t="shared" si="446"/>
        <v/>
      </c>
      <c r="DL216" s="658">
        <f t="shared" si="447"/>
        <v>3</v>
      </c>
      <c r="DM216" s="106">
        <f t="shared" si="448"/>
        <v>8</v>
      </c>
      <c r="DN216" s="106">
        <f t="shared" si="449"/>
        <v>5</v>
      </c>
      <c r="DO216" s="106">
        <f t="shared" si="450"/>
        <v>6</v>
      </c>
      <c r="DP216" s="487"/>
      <c r="DQ216" s="623"/>
      <c r="DR216" s="623"/>
      <c r="DS216" s="623"/>
      <c r="DT216" s="623"/>
      <c r="DU216" s="623"/>
      <c r="DV216" s="623"/>
      <c r="DW216" s="623"/>
      <c r="DX216" s="623"/>
      <c r="DY216" s="488"/>
    </row>
    <row r="217" spans="1:129" s="490" customFormat="1" ht="15.75" customHeight="1">
      <c r="A217" s="645" t="s">
        <v>184</v>
      </c>
      <c r="B217" s="611" t="str">
        <f t="shared" ref="B217:R217" si="742">IF(B215="","",B215*B216)</f>
        <v/>
      </c>
      <c r="C217" s="611" t="str">
        <f t="shared" si="742"/>
        <v/>
      </c>
      <c r="D217" s="611" t="str">
        <f t="shared" si="742"/>
        <v/>
      </c>
      <c r="E217" s="611" t="str">
        <f t="shared" si="742"/>
        <v/>
      </c>
      <c r="F217" s="611">
        <f t="shared" si="742"/>
        <v>140</v>
      </c>
      <c r="G217" s="611">
        <f t="shared" si="742"/>
        <v>40</v>
      </c>
      <c r="H217" s="611">
        <f t="shared" si="742"/>
        <v>90</v>
      </c>
      <c r="I217" s="611" t="str">
        <f t="shared" si="742"/>
        <v/>
      </c>
      <c r="J217" s="611" t="str">
        <f t="shared" si="742"/>
        <v/>
      </c>
      <c r="K217" s="611" t="str">
        <f t="shared" si="742"/>
        <v/>
      </c>
      <c r="L217" s="611" t="str">
        <f t="shared" si="742"/>
        <v/>
      </c>
      <c r="M217" s="611" t="str">
        <f t="shared" si="742"/>
        <v/>
      </c>
      <c r="N217" s="611" t="str">
        <f t="shared" si="742"/>
        <v/>
      </c>
      <c r="O217" s="611" t="str">
        <f t="shared" si="742"/>
        <v/>
      </c>
      <c r="P217" s="611" t="str">
        <f t="shared" si="742"/>
        <v/>
      </c>
      <c r="Q217" s="611" t="str">
        <f t="shared" si="742"/>
        <v/>
      </c>
      <c r="R217" s="611" t="str">
        <f t="shared" si="742"/>
        <v/>
      </c>
      <c r="S217" s="649"/>
      <c r="T217" s="611">
        <f t="shared" ref="T217:AJ217" si="743">IF(T215="","",T215*T216)</f>
        <v>150</v>
      </c>
      <c r="U217" s="611" t="str">
        <f t="shared" si="743"/>
        <v/>
      </c>
      <c r="V217" s="611">
        <f t="shared" si="743"/>
        <v>450</v>
      </c>
      <c r="W217" s="611">
        <f t="shared" si="743"/>
        <v>210</v>
      </c>
      <c r="X217" s="611">
        <f t="shared" si="743"/>
        <v>280</v>
      </c>
      <c r="Y217" s="611">
        <f t="shared" si="743"/>
        <v>280</v>
      </c>
      <c r="Z217" s="611">
        <f t="shared" si="743"/>
        <v>90</v>
      </c>
      <c r="AA217" s="611">
        <f t="shared" si="743"/>
        <v>180</v>
      </c>
      <c r="AB217" s="611">
        <f t="shared" si="743"/>
        <v>200</v>
      </c>
      <c r="AC217" s="611" t="str">
        <f t="shared" si="743"/>
        <v/>
      </c>
      <c r="AD217" s="611" t="str">
        <f t="shared" si="743"/>
        <v/>
      </c>
      <c r="AE217" s="611" t="str">
        <f t="shared" si="743"/>
        <v/>
      </c>
      <c r="AF217" s="611" t="str">
        <f t="shared" si="743"/>
        <v/>
      </c>
      <c r="AG217" s="611" t="str">
        <f t="shared" si="743"/>
        <v/>
      </c>
      <c r="AH217" s="611" t="str">
        <f t="shared" si="743"/>
        <v/>
      </c>
      <c r="AI217" s="611" t="str">
        <f t="shared" si="743"/>
        <v/>
      </c>
      <c r="AJ217" s="611" t="str">
        <f t="shared" si="743"/>
        <v/>
      </c>
      <c r="AK217" s="649"/>
      <c r="AL217" s="611">
        <f t="shared" ref="AL217:BB217" si="744">IF(AL215="","",AL215*AL216)</f>
        <v>600</v>
      </c>
      <c r="AM217" s="611" t="str">
        <f t="shared" si="744"/>
        <v/>
      </c>
      <c r="AN217" s="611">
        <f t="shared" si="744"/>
        <v>600</v>
      </c>
      <c r="AO217" s="611">
        <f t="shared" si="744"/>
        <v>250</v>
      </c>
      <c r="AP217" s="611">
        <f t="shared" si="744"/>
        <v>900</v>
      </c>
      <c r="AQ217" s="611">
        <f t="shared" si="744"/>
        <v>0</v>
      </c>
      <c r="AR217" s="611">
        <f t="shared" si="744"/>
        <v>525</v>
      </c>
      <c r="AS217" s="611" t="str">
        <f t="shared" si="744"/>
        <v/>
      </c>
      <c r="AT217" s="611" t="str">
        <f t="shared" si="744"/>
        <v/>
      </c>
      <c r="AU217" s="611" t="str">
        <f t="shared" si="744"/>
        <v/>
      </c>
      <c r="AV217" s="611" t="str">
        <f t="shared" si="744"/>
        <v/>
      </c>
      <c r="AW217" s="611" t="str">
        <f t="shared" si="744"/>
        <v/>
      </c>
      <c r="AX217" s="611" t="str">
        <f t="shared" si="744"/>
        <v/>
      </c>
      <c r="AY217" s="611" t="str">
        <f t="shared" si="744"/>
        <v/>
      </c>
      <c r="AZ217" s="611" t="str">
        <f t="shared" si="744"/>
        <v/>
      </c>
      <c r="BA217" s="611" t="str">
        <f t="shared" si="744"/>
        <v/>
      </c>
      <c r="BB217" s="611" t="str">
        <f t="shared" si="744"/>
        <v/>
      </c>
      <c r="BC217" s="649"/>
      <c r="BD217" s="611">
        <f>IF(BD215="","",BD215*BD216)</f>
        <v>400</v>
      </c>
      <c r="BE217" s="611">
        <f>IF(BE215="","",BE215*BE216)</f>
        <v>50</v>
      </c>
      <c r="BF217" s="611">
        <f t="shared" ref="BF217:BT217" si="745">IF(BF215="","",BF215*BF216)</f>
        <v>90</v>
      </c>
      <c r="BG217" s="611" t="str">
        <f t="shared" si="745"/>
        <v/>
      </c>
      <c r="BH217" s="611">
        <f t="shared" si="745"/>
        <v>180</v>
      </c>
      <c r="BI217" s="611" t="str">
        <f t="shared" si="745"/>
        <v/>
      </c>
      <c r="BJ217" s="611">
        <f t="shared" si="745"/>
        <v>900</v>
      </c>
      <c r="BK217" s="611" t="str">
        <f t="shared" si="745"/>
        <v/>
      </c>
      <c r="BL217" s="611">
        <f t="shared" si="745"/>
        <v>300</v>
      </c>
      <c r="BM217" s="611" t="str">
        <f t="shared" si="745"/>
        <v/>
      </c>
      <c r="BN217" s="611" t="str">
        <f t="shared" si="745"/>
        <v/>
      </c>
      <c r="BO217" s="611" t="str">
        <f t="shared" si="745"/>
        <v/>
      </c>
      <c r="BP217" s="611" t="str">
        <f t="shared" si="745"/>
        <v/>
      </c>
      <c r="BQ217" s="611" t="str">
        <f t="shared" si="745"/>
        <v/>
      </c>
      <c r="BR217" s="611" t="str">
        <f t="shared" si="745"/>
        <v/>
      </c>
      <c r="BS217" s="611" t="str">
        <f t="shared" si="745"/>
        <v/>
      </c>
      <c r="BT217" s="611" t="str">
        <f t="shared" si="745"/>
        <v/>
      </c>
      <c r="BU217" s="649"/>
      <c r="BV217" s="611">
        <f>IF(BV215="","",BV215*BV216)</f>
        <v>90</v>
      </c>
      <c r="BW217" s="611">
        <f>IF(BW215="","",BW215*BW216)</f>
        <v>175</v>
      </c>
      <c r="BX217" s="611">
        <f>IF(BX215="","",BX215*BX216)</f>
        <v>540</v>
      </c>
      <c r="BY217" s="611">
        <f>IF(BY215="","",BY215*BY216)</f>
        <v>231</v>
      </c>
      <c r="BZ217" s="602">
        <f t="shared" si="460"/>
        <v>90</v>
      </c>
      <c r="CA217" s="602">
        <f t="shared" si="461"/>
        <v>216.66666666666666</v>
      </c>
      <c r="CB217" s="602">
        <f t="shared" si="462"/>
        <v>493.75</v>
      </c>
      <c r="CC217" s="602">
        <f t="shared" si="463"/>
        <v>242.5</v>
      </c>
      <c r="CD217" s="1348" t="str">
        <f t="shared" si="741"/>
        <v/>
      </c>
      <c r="CE217" s="1349" t="str">
        <f t="shared" si="740"/>
        <v/>
      </c>
      <c r="CF217" s="1350" t="str">
        <f t="shared" si="740"/>
        <v/>
      </c>
      <c r="CG217" s="1350" t="str">
        <f t="shared" si="740"/>
        <v/>
      </c>
      <c r="CH217" s="1350" t="str">
        <f t="shared" si="740"/>
        <v/>
      </c>
      <c r="CI217" s="1350" t="str">
        <f t="shared" si="740"/>
        <v/>
      </c>
      <c r="CJ217" s="1350" t="str">
        <f t="shared" si="740"/>
        <v/>
      </c>
      <c r="CK217" s="1351">
        <f t="shared" si="740"/>
        <v>40</v>
      </c>
      <c r="CL217" s="1351">
        <f t="shared" si="740"/>
        <v>90</v>
      </c>
      <c r="CM217" s="1351">
        <f t="shared" si="740"/>
        <v>140</v>
      </c>
      <c r="CN217" s="1350" t="str">
        <f t="shared" si="740"/>
        <v/>
      </c>
      <c r="CO217" s="1350" t="str">
        <f t="shared" si="740"/>
        <v/>
      </c>
      <c r="CP217" s="1350" t="str">
        <f t="shared" si="740"/>
        <v/>
      </c>
      <c r="CQ217" s="1350" t="str">
        <f t="shared" si="740"/>
        <v/>
      </c>
      <c r="CR217" s="1350" t="str">
        <f t="shared" si="740"/>
        <v/>
      </c>
      <c r="CS217" s="1349" t="str">
        <f t="shared" si="740"/>
        <v/>
      </c>
      <c r="CT217" s="1352" t="str">
        <f t="shared" si="740"/>
        <v/>
      </c>
      <c r="CU217" s="553" t="str">
        <f t="shared" si="430"/>
        <v/>
      </c>
      <c r="CV217" s="554" t="str">
        <f t="shared" si="431"/>
        <v/>
      </c>
      <c r="CW217" s="555" t="str">
        <f t="shared" si="432"/>
        <v/>
      </c>
      <c r="CX217" s="555" t="str">
        <f t="shared" si="433"/>
        <v/>
      </c>
      <c r="CY217" s="555" t="str">
        <f t="shared" si="434"/>
        <v/>
      </c>
      <c r="CZ217" s="555">
        <f t="shared" si="435"/>
        <v>90</v>
      </c>
      <c r="DA217" s="555">
        <f t="shared" si="436"/>
        <v>150</v>
      </c>
      <c r="DB217" s="556">
        <f t="shared" si="437"/>
        <v>180</v>
      </c>
      <c r="DC217" s="556">
        <f t="shared" si="438"/>
        <v>200</v>
      </c>
      <c r="DD217" s="556">
        <f t="shared" si="439"/>
        <v>210</v>
      </c>
      <c r="DE217" s="555">
        <f t="shared" si="440"/>
        <v>280</v>
      </c>
      <c r="DF217" s="555">
        <f t="shared" si="441"/>
        <v>280</v>
      </c>
      <c r="DG217" s="555">
        <f t="shared" si="442"/>
        <v>450</v>
      </c>
      <c r="DH217" s="555" t="str">
        <f t="shared" si="443"/>
        <v/>
      </c>
      <c r="DI217" s="555" t="str">
        <f t="shared" si="444"/>
        <v/>
      </c>
      <c r="DJ217" s="554" t="str">
        <f t="shared" si="445"/>
        <v/>
      </c>
      <c r="DK217" s="553" t="str">
        <f t="shared" si="446"/>
        <v/>
      </c>
      <c r="DL217" s="658">
        <f t="shared" si="447"/>
        <v>3</v>
      </c>
      <c r="DM217" s="106">
        <f t="shared" si="448"/>
        <v>8</v>
      </c>
      <c r="DN217" s="106">
        <f t="shared" si="449"/>
        <v>6</v>
      </c>
      <c r="DO217" s="106">
        <f t="shared" si="450"/>
        <v>6</v>
      </c>
      <c r="DP217" s="487"/>
      <c r="DQ217" s="623"/>
      <c r="DR217" s="623"/>
      <c r="DS217" s="623"/>
      <c r="DT217" s="623"/>
      <c r="DU217" s="623"/>
      <c r="DV217" s="623"/>
      <c r="DW217" s="623"/>
      <c r="DX217" s="623"/>
      <c r="DY217" s="488"/>
    </row>
    <row r="218" spans="1:129" s="490" customFormat="1" ht="15.75" customHeight="1">
      <c r="A218" s="686" t="s">
        <v>241</v>
      </c>
      <c r="B218" s="646"/>
      <c r="C218" s="646"/>
      <c r="D218" s="646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646"/>
      <c r="Q218" s="646"/>
      <c r="R218" s="646"/>
      <c r="S218" s="659"/>
      <c r="T218" s="646"/>
      <c r="U218" s="646"/>
      <c r="V218" s="646"/>
      <c r="W218" s="646"/>
      <c r="X218" s="646"/>
      <c r="Y218" s="646"/>
      <c r="Z218" s="646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59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59"/>
      <c r="BD218" s="646"/>
      <c r="BE218" s="646"/>
      <c r="BF218" s="646"/>
      <c r="BG218" s="646"/>
      <c r="BH218" s="646"/>
      <c r="BI218" s="646"/>
      <c r="BJ218" s="646"/>
      <c r="BK218" s="646"/>
      <c r="BL218" s="646"/>
      <c r="BM218" s="646"/>
      <c r="BN218" s="646"/>
      <c r="BO218" s="646"/>
      <c r="BP218" s="646"/>
      <c r="BQ218" s="646"/>
      <c r="BR218" s="646"/>
      <c r="BS218" s="646"/>
      <c r="BT218" s="646"/>
      <c r="BU218" s="659"/>
      <c r="BV218" s="646"/>
      <c r="BW218" s="646"/>
      <c r="BX218" s="646"/>
      <c r="BY218" s="646"/>
      <c r="BZ218" s="602" t="str">
        <f t="shared" si="460"/>
        <v/>
      </c>
      <c r="CA218" s="602" t="str">
        <f t="shared" si="461"/>
        <v/>
      </c>
      <c r="CB218" s="602" t="str">
        <f t="shared" si="462"/>
        <v/>
      </c>
      <c r="CC218" s="602" t="str">
        <f t="shared" si="463"/>
        <v/>
      </c>
      <c r="CD218" s="1348" t="str">
        <f t="shared" si="741"/>
        <v/>
      </c>
      <c r="CE218" s="1349" t="str">
        <f t="shared" si="740"/>
        <v/>
      </c>
      <c r="CF218" s="1350" t="str">
        <f t="shared" si="740"/>
        <v/>
      </c>
      <c r="CG218" s="1350" t="str">
        <f t="shared" si="740"/>
        <v/>
      </c>
      <c r="CH218" s="1350" t="str">
        <f t="shared" si="740"/>
        <v/>
      </c>
      <c r="CI218" s="1350" t="str">
        <f t="shared" si="740"/>
        <v/>
      </c>
      <c r="CJ218" s="1350" t="str">
        <f t="shared" si="740"/>
        <v/>
      </c>
      <c r="CK218" s="1351" t="str">
        <f t="shared" si="740"/>
        <v/>
      </c>
      <c r="CL218" s="1351" t="str">
        <f t="shared" si="740"/>
        <v/>
      </c>
      <c r="CM218" s="1351" t="str">
        <f t="shared" si="740"/>
        <v/>
      </c>
      <c r="CN218" s="1350" t="str">
        <f t="shared" si="740"/>
        <v/>
      </c>
      <c r="CO218" s="1350" t="str">
        <f t="shared" si="740"/>
        <v/>
      </c>
      <c r="CP218" s="1350" t="str">
        <f t="shared" si="740"/>
        <v/>
      </c>
      <c r="CQ218" s="1350" t="str">
        <f t="shared" si="740"/>
        <v/>
      </c>
      <c r="CR218" s="1350" t="str">
        <f t="shared" si="740"/>
        <v/>
      </c>
      <c r="CS218" s="1349" t="str">
        <f t="shared" si="740"/>
        <v/>
      </c>
      <c r="CT218" s="1352" t="str">
        <f t="shared" si="740"/>
        <v/>
      </c>
      <c r="CU218" s="553" t="str">
        <f t="shared" si="430"/>
        <v/>
      </c>
      <c r="CV218" s="554" t="str">
        <f t="shared" si="431"/>
        <v/>
      </c>
      <c r="CW218" s="555" t="str">
        <f t="shared" si="432"/>
        <v/>
      </c>
      <c r="CX218" s="555" t="str">
        <f t="shared" si="433"/>
        <v/>
      </c>
      <c r="CY218" s="555" t="str">
        <f t="shared" si="434"/>
        <v/>
      </c>
      <c r="CZ218" s="555" t="str">
        <f t="shared" si="435"/>
        <v/>
      </c>
      <c r="DA218" s="555" t="str">
        <f t="shared" si="436"/>
        <v/>
      </c>
      <c r="DB218" s="556" t="str">
        <f t="shared" si="437"/>
        <v/>
      </c>
      <c r="DC218" s="556" t="str">
        <f t="shared" si="438"/>
        <v/>
      </c>
      <c r="DD218" s="556" t="str">
        <f t="shared" si="439"/>
        <v/>
      </c>
      <c r="DE218" s="555" t="str">
        <f t="shared" si="440"/>
        <v/>
      </c>
      <c r="DF218" s="555" t="str">
        <f t="shared" si="441"/>
        <v/>
      </c>
      <c r="DG218" s="555" t="str">
        <f t="shared" si="442"/>
        <v/>
      </c>
      <c r="DH218" s="555" t="str">
        <f t="shared" si="443"/>
        <v/>
      </c>
      <c r="DI218" s="555" t="str">
        <f t="shared" si="444"/>
        <v/>
      </c>
      <c r="DJ218" s="554" t="str">
        <f t="shared" si="445"/>
        <v/>
      </c>
      <c r="DK218" s="553" t="str">
        <f t="shared" si="446"/>
        <v/>
      </c>
      <c r="DL218" s="658">
        <f t="shared" si="447"/>
        <v>0</v>
      </c>
      <c r="DM218" s="106">
        <f t="shared" si="448"/>
        <v>0</v>
      </c>
      <c r="DN218" s="106">
        <f t="shared" si="449"/>
        <v>0</v>
      </c>
      <c r="DO218" s="106">
        <f t="shared" si="450"/>
        <v>0</v>
      </c>
      <c r="DP218" s="487"/>
      <c r="DQ218" s="623"/>
      <c r="DR218" s="623"/>
      <c r="DS218" s="623"/>
      <c r="DT218" s="623"/>
      <c r="DU218" s="623"/>
      <c r="DV218" s="623"/>
      <c r="DW218" s="623"/>
      <c r="DX218" s="623"/>
      <c r="DY218" s="488"/>
    </row>
    <row r="219" spans="1:129" s="490" customFormat="1" ht="15.75" customHeight="1">
      <c r="A219" s="645" t="s">
        <v>182</v>
      </c>
      <c r="B219" s="646"/>
      <c r="C219" s="646"/>
      <c r="D219" s="646"/>
      <c r="E219" s="646"/>
      <c r="F219" s="646"/>
      <c r="G219" s="646"/>
      <c r="H219" s="646"/>
      <c r="I219" s="646"/>
      <c r="J219" s="646"/>
      <c r="K219" s="646"/>
      <c r="L219" s="646"/>
      <c r="M219" s="646"/>
      <c r="N219" s="646"/>
      <c r="O219" s="646"/>
      <c r="P219" s="646"/>
      <c r="Q219" s="646"/>
      <c r="R219" s="646"/>
      <c r="S219" s="659"/>
      <c r="T219" s="646"/>
      <c r="U219" s="646"/>
      <c r="V219" s="646"/>
      <c r="W219" s="646"/>
      <c r="X219" s="646"/>
      <c r="Y219" s="646"/>
      <c r="Z219" s="646"/>
      <c r="AA219" s="646"/>
      <c r="AB219" s="646"/>
      <c r="AC219" s="646"/>
      <c r="AD219" s="646"/>
      <c r="AE219" s="646"/>
      <c r="AF219" s="646"/>
      <c r="AG219" s="646"/>
      <c r="AH219" s="646"/>
      <c r="AI219" s="646"/>
      <c r="AJ219" s="646"/>
      <c r="AK219" s="659"/>
      <c r="AL219" s="646"/>
      <c r="AM219" s="646"/>
      <c r="AN219" s="646"/>
      <c r="AO219" s="646"/>
      <c r="AP219" s="646"/>
      <c r="AQ219" s="646"/>
      <c r="AR219" s="646"/>
      <c r="AS219" s="646"/>
      <c r="AT219" s="646"/>
      <c r="AU219" s="646"/>
      <c r="AV219" s="646"/>
      <c r="AW219" s="646"/>
      <c r="AX219" s="646"/>
      <c r="AY219" s="646"/>
      <c r="AZ219" s="646"/>
      <c r="BA219" s="646"/>
      <c r="BB219" s="646"/>
      <c r="BC219" s="659"/>
      <c r="BD219" s="646"/>
      <c r="BE219" s="646"/>
      <c r="BF219" s="646"/>
      <c r="BG219" s="646"/>
      <c r="BH219" s="646"/>
      <c r="BI219" s="646"/>
      <c r="BJ219" s="646"/>
      <c r="BK219" s="646"/>
      <c r="BL219" s="646"/>
      <c r="BM219" s="646"/>
      <c r="BN219" s="646"/>
      <c r="BO219" s="646"/>
      <c r="BP219" s="646"/>
      <c r="BQ219" s="646"/>
      <c r="BR219" s="646"/>
      <c r="BS219" s="646"/>
      <c r="BT219" s="646"/>
      <c r="BU219" s="659"/>
      <c r="BV219" s="646"/>
      <c r="BW219" s="646"/>
      <c r="BX219" s="646"/>
      <c r="BY219" s="646"/>
      <c r="BZ219" s="602" t="str">
        <f t="shared" si="460"/>
        <v/>
      </c>
      <c r="CA219" s="602" t="str">
        <f t="shared" si="461"/>
        <v/>
      </c>
      <c r="CB219" s="602" t="str">
        <f t="shared" si="462"/>
        <v/>
      </c>
      <c r="CC219" s="602" t="str">
        <f t="shared" si="463"/>
        <v/>
      </c>
      <c r="CD219" s="1348" t="str">
        <f t="shared" si="741"/>
        <v/>
      </c>
      <c r="CE219" s="1349" t="str">
        <f t="shared" si="740"/>
        <v/>
      </c>
      <c r="CF219" s="1350" t="str">
        <f t="shared" si="740"/>
        <v/>
      </c>
      <c r="CG219" s="1350" t="str">
        <f t="shared" si="740"/>
        <v/>
      </c>
      <c r="CH219" s="1350" t="str">
        <f t="shared" si="740"/>
        <v/>
      </c>
      <c r="CI219" s="1350" t="str">
        <f t="shared" si="740"/>
        <v/>
      </c>
      <c r="CJ219" s="1350" t="str">
        <f t="shared" si="740"/>
        <v/>
      </c>
      <c r="CK219" s="1351" t="str">
        <f t="shared" si="740"/>
        <v/>
      </c>
      <c r="CL219" s="1351" t="str">
        <f t="shared" si="740"/>
        <v/>
      </c>
      <c r="CM219" s="1351" t="str">
        <f t="shared" si="740"/>
        <v/>
      </c>
      <c r="CN219" s="1350" t="str">
        <f t="shared" si="740"/>
        <v/>
      </c>
      <c r="CO219" s="1350" t="str">
        <f t="shared" si="740"/>
        <v/>
      </c>
      <c r="CP219" s="1350" t="str">
        <f t="shared" si="740"/>
        <v/>
      </c>
      <c r="CQ219" s="1350" t="str">
        <f t="shared" si="740"/>
        <v/>
      </c>
      <c r="CR219" s="1350" t="str">
        <f t="shared" si="740"/>
        <v/>
      </c>
      <c r="CS219" s="1349" t="str">
        <f t="shared" si="740"/>
        <v/>
      </c>
      <c r="CT219" s="1352" t="str">
        <f t="shared" si="740"/>
        <v/>
      </c>
      <c r="CU219" s="553" t="str">
        <f t="shared" si="430"/>
        <v/>
      </c>
      <c r="CV219" s="554" t="str">
        <f t="shared" si="431"/>
        <v/>
      </c>
      <c r="CW219" s="555" t="str">
        <f t="shared" si="432"/>
        <v/>
      </c>
      <c r="CX219" s="555" t="str">
        <f t="shared" si="433"/>
        <v/>
      </c>
      <c r="CY219" s="555" t="str">
        <f t="shared" si="434"/>
        <v/>
      </c>
      <c r="CZ219" s="555" t="str">
        <f t="shared" si="435"/>
        <v/>
      </c>
      <c r="DA219" s="555" t="str">
        <f t="shared" si="436"/>
        <v/>
      </c>
      <c r="DB219" s="556" t="str">
        <f t="shared" si="437"/>
        <v/>
      </c>
      <c r="DC219" s="556" t="str">
        <f t="shared" si="438"/>
        <v/>
      </c>
      <c r="DD219" s="556" t="str">
        <f t="shared" si="439"/>
        <v/>
      </c>
      <c r="DE219" s="555" t="str">
        <f t="shared" si="440"/>
        <v/>
      </c>
      <c r="DF219" s="555" t="str">
        <f t="shared" si="441"/>
        <v/>
      </c>
      <c r="DG219" s="555" t="str">
        <f t="shared" si="442"/>
        <v/>
      </c>
      <c r="DH219" s="555" t="str">
        <f t="shared" si="443"/>
        <v/>
      </c>
      <c r="DI219" s="555" t="str">
        <f t="shared" si="444"/>
        <v/>
      </c>
      <c r="DJ219" s="554" t="str">
        <f t="shared" si="445"/>
        <v/>
      </c>
      <c r="DK219" s="553" t="str">
        <f t="shared" si="446"/>
        <v/>
      </c>
      <c r="DL219" s="658">
        <f t="shared" si="447"/>
        <v>0</v>
      </c>
      <c r="DM219" s="106">
        <f t="shared" si="448"/>
        <v>0</v>
      </c>
      <c r="DN219" s="106">
        <f t="shared" si="449"/>
        <v>0</v>
      </c>
      <c r="DO219" s="106">
        <f t="shared" si="450"/>
        <v>0</v>
      </c>
      <c r="DP219" s="487"/>
      <c r="DQ219" s="623"/>
      <c r="DR219" s="623"/>
      <c r="DS219" s="623"/>
      <c r="DT219" s="623"/>
      <c r="DU219" s="623"/>
      <c r="DV219" s="623"/>
      <c r="DW219" s="623"/>
      <c r="DX219" s="623"/>
      <c r="DY219" s="488"/>
    </row>
    <row r="220" spans="1:129" s="490" customFormat="1" ht="15.75" customHeight="1">
      <c r="A220" s="645" t="s">
        <v>184</v>
      </c>
      <c r="B220" s="611" t="str">
        <f t="shared" ref="B220:R220" si="746">IF(B218="","",B218*B219)</f>
        <v/>
      </c>
      <c r="C220" s="611" t="str">
        <f t="shared" si="746"/>
        <v/>
      </c>
      <c r="D220" s="611" t="str">
        <f t="shared" si="746"/>
        <v/>
      </c>
      <c r="E220" s="611" t="str">
        <f t="shared" si="746"/>
        <v/>
      </c>
      <c r="F220" s="611" t="str">
        <f t="shared" si="746"/>
        <v/>
      </c>
      <c r="G220" s="611" t="str">
        <f t="shared" si="746"/>
        <v/>
      </c>
      <c r="H220" s="611" t="str">
        <f t="shared" si="746"/>
        <v/>
      </c>
      <c r="I220" s="611" t="str">
        <f t="shared" si="746"/>
        <v/>
      </c>
      <c r="J220" s="611" t="str">
        <f t="shared" si="746"/>
        <v/>
      </c>
      <c r="K220" s="611" t="str">
        <f t="shared" si="746"/>
        <v/>
      </c>
      <c r="L220" s="611" t="str">
        <f t="shared" si="746"/>
        <v/>
      </c>
      <c r="M220" s="611" t="str">
        <f t="shared" si="746"/>
        <v/>
      </c>
      <c r="N220" s="611" t="str">
        <f t="shared" si="746"/>
        <v/>
      </c>
      <c r="O220" s="611" t="str">
        <f t="shared" si="746"/>
        <v/>
      </c>
      <c r="P220" s="611" t="str">
        <f t="shared" si="746"/>
        <v/>
      </c>
      <c r="Q220" s="611" t="str">
        <f t="shared" si="746"/>
        <v/>
      </c>
      <c r="R220" s="611" t="str">
        <f t="shared" si="746"/>
        <v/>
      </c>
      <c r="S220" s="649"/>
      <c r="T220" s="611" t="str">
        <f t="shared" ref="T220:AJ220" si="747">IF(T218="","",T218*T219)</f>
        <v/>
      </c>
      <c r="U220" s="611" t="str">
        <f t="shared" si="747"/>
        <v/>
      </c>
      <c r="V220" s="611" t="str">
        <f t="shared" si="747"/>
        <v/>
      </c>
      <c r="W220" s="611" t="str">
        <f t="shared" si="747"/>
        <v/>
      </c>
      <c r="X220" s="611" t="str">
        <f t="shared" si="747"/>
        <v/>
      </c>
      <c r="Y220" s="611" t="str">
        <f t="shared" si="747"/>
        <v/>
      </c>
      <c r="Z220" s="611" t="str">
        <f t="shared" si="747"/>
        <v/>
      </c>
      <c r="AA220" s="611" t="str">
        <f t="shared" si="747"/>
        <v/>
      </c>
      <c r="AB220" s="611" t="str">
        <f t="shared" si="747"/>
        <v/>
      </c>
      <c r="AC220" s="611" t="str">
        <f t="shared" si="747"/>
        <v/>
      </c>
      <c r="AD220" s="611" t="str">
        <f t="shared" si="747"/>
        <v/>
      </c>
      <c r="AE220" s="611" t="str">
        <f t="shared" si="747"/>
        <v/>
      </c>
      <c r="AF220" s="611" t="str">
        <f t="shared" si="747"/>
        <v/>
      </c>
      <c r="AG220" s="611" t="str">
        <f t="shared" si="747"/>
        <v/>
      </c>
      <c r="AH220" s="611" t="str">
        <f t="shared" si="747"/>
        <v/>
      </c>
      <c r="AI220" s="611" t="str">
        <f t="shared" si="747"/>
        <v/>
      </c>
      <c r="AJ220" s="611" t="str">
        <f t="shared" si="747"/>
        <v/>
      </c>
      <c r="AK220" s="649"/>
      <c r="AL220" s="611" t="str">
        <f t="shared" ref="AL220:BB220" si="748">IF(AL218="","",AL218*AL219)</f>
        <v/>
      </c>
      <c r="AM220" s="611" t="str">
        <f t="shared" si="748"/>
        <v/>
      </c>
      <c r="AN220" s="611" t="str">
        <f t="shared" si="748"/>
        <v/>
      </c>
      <c r="AO220" s="611" t="str">
        <f t="shared" si="748"/>
        <v/>
      </c>
      <c r="AP220" s="611" t="str">
        <f t="shared" si="748"/>
        <v/>
      </c>
      <c r="AQ220" s="611" t="str">
        <f t="shared" si="748"/>
        <v/>
      </c>
      <c r="AR220" s="611" t="str">
        <f t="shared" si="748"/>
        <v/>
      </c>
      <c r="AS220" s="611" t="str">
        <f t="shared" si="748"/>
        <v/>
      </c>
      <c r="AT220" s="611" t="str">
        <f t="shared" si="748"/>
        <v/>
      </c>
      <c r="AU220" s="611" t="str">
        <f t="shared" si="748"/>
        <v/>
      </c>
      <c r="AV220" s="611" t="str">
        <f t="shared" si="748"/>
        <v/>
      </c>
      <c r="AW220" s="611" t="str">
        <f t="shared" si="748"/>
        <v/>
      </c>
      <c r="AX220" s="611" t="str">
        <f t="shared" si="748"/>
        <v/>
      </c>
      <c r="AY220" s="611" t="str">
        <f t="shared" si="748"/>
        <v/>
      </c>
      <c r="AZ220" s="611" t="str">
        <f t="shared" si="748"/>
        <v/>
      </c>
      <c r="BA220" s="611" t="str">
        <f t="shared" si="748"/>
        <v/>
      </c>
      <c r="BB220" s="611" t="str">
        <f t="shared" si="748"/>
        <v/>
      </c>
      <c r="BC220" s="649"/>
      <c r="BD220" s="611" t="str">
        <f>IF(BD218="","",BD218*BD219)</f>
        <v/>
      </c>
      <c r="BE220" s="611" t="str">
        <f>IF(BE218="","",BE218*BE219)</f>
        <v/>
      </c>
      <c r="BF220" s="611" t="str">
        <f t="shared" ref="BF220:BT220" si="749">IF(BF218="","",BF218*BF219)</f>
        <v/>
      </c>
      <c r="BG220" s="611" t="str">
        <f t="shared" si="749"/>
        <v/>
      </c>
      <c r="BH220" s="611" t="str">
        <f t="shared" si="749"/>
        <v/>
      </c>
      <c r="BI220" s="611" t="str">
        <f t="shared" si="749"/>
        <v/>
      </c>
      <c r="BJ220" s="611" t="str">
        <f t="shared" si="749"/>
        <v/>
      </c>
      <c r="BK220" s="611" t="str">
        <f t="shared" si="749"/>
        <v/>
      </c>
      <c r="BL220" s="611" t="str">
        <f t="shared" si="749"/>
        <v/>
      </c>
      <c r="BM220" s="611" t="str">
        <f t="shared" si="749"/>
        <v/>
      </c>
      <c r="BN220" s="611" t="str">
        <f t="shared" si="749"/>
        <v/>
      </c>
      <c r="BO220" s="611" t="str">
        <f t="shared" si="749"/>
        <v/>
      </c>
      <c r="BP220" s="611" t="str">
        <f t="shared" si="749"/>
        <v/>
      </c>
      <c r="BQ220" s="611" t="str">
        <f t="shared" si="749"/>
        <v/>
      </c>
      <c r="BR220" s="611" t="str">
        <f t="shared" si="749"/>
        <v/>
      </c>
      <c r="BS220" s="611" t="str">
        <f t="shared" si="749"/>
        <v/>
      </c>
      <c r="BT220" s="611" t="str">
        <f t="shared" si="749"/>
        <v/>
      </c>
      <c r="BU220" s="649"/>
      <c r="BV220" s="611" t="str">
        <f>IF(BV218="","",BV218*BV219)</f>
        <v/>
      </c>
      <c r="BW220" s="611" t="str">
        <f>IF(BW218="","",BW218*BW219)</f>
        <v/>
      </c>
      <c r="BX220" s="611" t="str">
        <f>IF(BX218="","",BX218*BX219)</f>
        <v/>
      </c>
      <c r="BY220" s="611" t="str">
        <f>IF(BY218="","",BY218*BY219)</f>
        <v/>
      </c>
      <c r="BZ220" s="602" t="str">
        <f t="shared" si="460"/>
        <v/>
      </c>
      <c r="CA220" s="602" t="str">
        <f t="shared" si="461"/>
        <v/>
      </c>
      <c r="CB220" s="602" t="str">
        <f t="shared" si="462"/>
        <v/>
      </c>
      <c r="CC220" s="602" t="str">
        <f t="shared" si="463"/>
        <v/>
      </c>
      <c r="CD220" s="1348" t="str">
        <f t="shared" si="741"/>
        <v/>
      </c>
      <c r="CE220" s="1349" t="str">
        <f t="shared" si="740"/>
        <v/>
      </c>
      <c r="CF220" s="1350" t="str">
        <f t="shared" si="740"/>
        <v/>
      </c>
      <c r="CG220" s="1350" t="str">
        <f t="shared" si="740"/>
        <v/>
      </c>
      <c r="CH220" s="1350" t="str">
        <f t="shared" si="740"/>
        <v/>
      </c>
      <c r="CI220" s="1350" t="str">
        <f t="shared" si="740"/>
        <v/>
      </c>
      <c r="CJ220" s="1350" t="str">
        <f t="shared" si="740"/>
        <v/>
      </c>
      <c r="CK220" s="1351" t="str">
        <f t="shared" si="740"/>
        <v/>
      </c>
      <c r="CL220" s="1351" t="str">
        <f t="shared" si="740"/>
        <v/>
      </c>
      <c r="CM220" s="1351" t="str">
        <f t="shared" si="740"/>
        <v/>
      </c>
      <c r="CN220" s="1350" t="str">
        <f t="shared" si="740"/>
        <v/>
      </c>
      <c r="CO220" s="1350" t="str">
        <f t="shared" si="740"/>
        <v/>
      </c>
      <c r="CP220" s="1350" t="str">
        <f t="shared" si="740"/>
        <v/>
      </c>
      <c r="CQ220" s="1350" t="str">
        <f t="shared" si="740"/>
        <v/>
      </c>
      <c r="CR220" s="1350" t="str">
        <f t="shared" si="740"/>
        <v/>
      </c>
      <c r="CS220" s="1349" t="str">
        <f t="shared" si="740"/>
        <v/>
      </c>
      <c r="CT220" s="1352" t="str">
        <f t="shared" si="740"/>
        <v/>
      </c>
      <c r="CU220" s="553" t="str">
        <f t="shared" si="430"/>
        <v/>
      </c>
      <c r="CV220" s="554" t="str">
        <f t="shared" si="431"/>
        <v/>
      </c>
      <c r="CW220" s="555" t="str">
        <f t="shared" si="432"/>
        <v/>
      </c>
      <c r="CX220" s="555" t="str">
        <f t="shared" si="433"/>
        <v/>
      </c>
      <c r="CY220" s="555" t="str">
        <f t="shared" si="434"/>
        <v/>
      </c>
      <c r="CZ220" s="555" t="str">
        <f t="shared" si="435"/>
        <v/>
      </c>
      <c r="DA220" s="555" t="str">
        <f t="shared" si="436"/>
        <v/>
      </c>
      <c r="DB220" s="556" t="str">
        <f t="shared" si="437"/>
        <v/>
      </c>
      <c r="DC220" s="556" t="str">
        <f t="shared" si="438"/>
        <v/>
      </c>
      <c r="DD220" s="556" t="str">
        <f t="shared" si="439"/>
        <v/>
      </c>
      <c r="DE220" s="555" t="str">
        <f t="shared" si="440"/>
        <v/>
      </c>
      <c r="DF220" s="555" t="str">
        <f t="shared" si="441"/>
        <v/>
      </c>
      <c r="DG220" s="555" t="str">
        <f t="shared" si="442"/>
        <v/>
      </c>
      <c r="DH220" s="555" t="str">
        <f t="shared" si="443"/>
        <v/>
      </c>
      <c r="DI220" s="555" t="str">
        <f t="shared" si="444"/>
        <v/>
      </c>
      <c r="DJ220" s="554" t="str">
        <f t="shared" si="445"/>
        <v/>
      </c>
      <c r="DK220" s="553" t="str">
        <f t="shared" si="446"/>
        <v/>
      </c>
      <c r="DL220" s="658">
        <f t="shared" si="447"/>
        <v>0</v>
      </c>
      <c r="DM220" s="106">
        <f t="shared" si="448"/>
        <v>0</v>
      </c>
      <c r="DN220" s="106">
        <f t="shared" si="449"/>
        <v>0</v>
      </c>
      <c r="DO220" s="106">
        <f t="shared" si="450"/>
        <v>0</v>
      </c>
      <c r="DP220" s="487"/>
      <c r="DQ220" s="623"/>
      <c r="DR220" s="623"/>
      <c r="DS220" s="623"/>
      <c r="DT220" s="623"/>
      <c r="DU220" s="623"/>
      <c r="DV220" s="623"/>
      <c r="DW220" s="623"/>
      <c r="DX220" s="623"/>
      <c r="DY220" s="488"/>
    </row>
    <row r="221" spans="1:129" s="490" customFormat="1" ht="15.75" customHeight="1">
      <c r="A221" s="686" t="s">
        <v>242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8"/>
      <c r="T221" s="277">
        <v>3</v>
      </c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8"/>
      <c r="AL221" s="277">
        <v>2</v>
      </c>
      <c r="AM221" s="277"/>
      <c r="AN221" s="277"/>
      <c r="AO221" s="277"/>
      <c r="AP221" s="277">
        <v>3</v>
      </c>
      <c r="AQ221" s="277"/>
      <c r="AR221" s="277">
        <v>3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8"/>
      <c r="BD221" s="277">
        <v>10</v>
      </c>
      <c r="BE221" s="277"/>
      <c r="BF221" s="277"/>
      <c r="BG221" s="277">
        <v>5</v>
      </c>
      <c r="BH221" s="277">
        <v>3</v>
      </c>
      <c r="BI221" s="277">
        <v>2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8"/>
      <c r="BV221" s="277"/>
      <c r="BW221" s="277">
        <v>3</v>
      </c>
      <c r="BX221" s="277">
        <v>3</v>
      </c>
      <c r="BY221" s="277">
        <v>4</v>
      </c>
      <c r="BZ221" s="602" t="str">
        <f t="shared" si="460"/>
        <v/>
      </c>
      <c r="CA221" s="602" t="str">
        <f t="shared" si="461"/>
        <v/>
      </c>
      <c r="CB221" s="602">
        <f t="shared" si="462"/>
        <v>3</v>
      </c>
      <c r="CC221" s="602">
        <f t="shared" si="463"/>
        <v>4</v>
      </c>
      <c r="CD221" s="1348" t="str">
        <f t="shared" si="741"/>
        <v/>
      </c>
      <c r="CE221" s="1349" t="str">
        <f t="shared" si="740"/>
        <v/>
      </c>
      <c r="CF221" s="1350" t="str">
        <f t="shared" si="740"/>
        <v/>
      </c>
      <c r="CG221" s="1350" t="str">
        <f t="shared" si="740"/>
        <v/>
      </c>
      <c r="CH221" s="1350" t="str">
        <f t="shared" si="740"/>
        <v/>
      </c>
      <c r="CI221" s="1350" t="str">
        <f t="shared" si="740"/>
        <v/>
      </c>
      <c r="CJ221" s="1350" t="str">
        <f t="shared" si="740"/>
        <v/>
      </c>
      <c r="CK221" s="1351" t="str">
        <f t="shared" si="740"/>
        <v/>
      </c>
      <c r="CL221" s="1351" t="str">
        <f t="shared" si="740"/>
        <v/>
      </c>
      <c r="CM221" s="1351" t="str">
        <f t="shared" si="740"/>
        <v/>
      </c>
      <c r="CN221" s="1350" t="str">
        <f t="shared" si="740"/>
        <v/>
      </c>
      <c r="CO221" s="1350" t="str">
        <f t="shared" si="740"/>
        <v/>
      </c>
      <c r="CP221" s="1350" t="str">
        <f t="shared" si="740"/>
        <v/>
      </c>
      <c r="CQ221" s="1350" t="str">
        <f t="shared" si="740"/>
        <v/>
      </c>
      <c r="CR221" s="1350" t="str">
        <f t="shared" si="740"/>
        <v/>
      </c>
      <c r="CS221" s="1349" t="str">
        <f t="shared" si="740"/>
        <v/>
      </c>
      <c r="CT221" s="1352" t="str">
        <f t="shared" si="740"/>
        <v/>
      </c>
      <c r="CU221" s="553" t="str">
        <f t="shared" si="430"/>
        <v/>
      </c>
      <c r="CV221" s="554" t="str">
        <f t="shared" si="431"/>
        <v/>
      </c>
      <c r="CW221" s="555" t="str">
        <f t="shared" si="432"/>
        <v/>
      </c>
      <c r="CX221" s="555" t="str">
        <f t="shared" si="433"/>
        <v/>
      </c>
      <c r="CY221" s="555" t="str">
        <f t="shared" si="434"/>
        <v/>
      </c>
      <c r="CZ221" s="555" t="str">
        <f t="shared" si="435"/>
        <v/>
      </c>
      <c r="DA221" s="555" t="str">
        <f t="shared" si="436"/>
        <v/>
      </c>
      <c r="DB221" s="556" t="str">
        <f t="shared" si="437"/>
        <v/>
      </c>
      <c r="DC221" s="556">
        <f t="shared" si="438"/>
        <v>3</v>
      </c>
      <c r="DD221" s="556" t="str">
        <f t="shared" si="439"/>
        <v/>
      </c>
      <c r="DE221" s="555" t="str">
        <f t="shared" si="440"/>
        <v/>
      </c>
      <c r="DF221" s="555" t="str">
        <f t="shared" si="441"/>
        <v/>
      </c>
      <c r="DG221" s="555" t="str">
        <f t="shared" si="442"/>
        <v/>
      </c>
      <c r="DH221" s="555" t="str">
        <f t="shared" si="443"/>
        <v/>
      </c>
      <c r="DI221" s="555" t="str">
        <f t="shared" si="444"/>
        <v/>
      </c>
      <c r="DJ221" s="554" t="str">
        <f t="shared" si="445"/>
        <v/>
      </c>
      <c r="DK221" s="553" t="str">
        <f t="shared" si="446"/>
        <v/>
      </c>
      <c r="DL221" s="658">
        <f t="shared" si="447"/>
        <v>0</v>
      </c>
      <c r="DM221" s="106">
        <f t="shared" si="448"/>
        <v>1</v>
      </c>
      <c r="DN221" s="106">
        <f t="shared" si="449"/>
        <v>3</v>
      </c>
      <c r="DO221" s="106">
        <f t="shared" si="450"/>
        <v>4</v>
      </c>
      <c r="DP221" s="487"/>
      <c r="DQ221" s="623"/>
      <c r="DR221" s="623"/>
      <c r="DS221" s="623"/>
      <c r="DT221" s="623"/>
      <c r="DU221" s="623"/>
      <c r="DV221" s="623"/>
      <c r="DW221" s="623"/>
      <c r="DX221" s="623"/>
      <c r="DY221" s="488"/>
    </row>
    <row r="222" spans="1:129" s="490" customFormat="1" ht="15.75" customHeight="1">
      <c r="A222" s="645" t="s">
        <v>182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6"/>
      <c r="T222" s="277">
        <v>400</v>
      </c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6"/>
      <c r="AL222" s="277">
        <v>500</v>
      </c>
      <c r="AM222" s="277"/>
      <c r="AN222" s="277"/>
      <c r="AO222" s="277"/>
      <c r="AP222" s="277">
        <v>450</v>
      </c>
      <c r="AQ222" s="277"/>
      <c r="AR222" s="277">
        <v>500</v>
      </c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6"/>
      <c r="BD222" s="277">
        <v>400</v>
      </c>
      <c r="BE222" s="277"/>
      <c r="BF222" s="277"/>
      <c r="BG222" s="277">
        <v>450</v>
      </c>
      <c r="BH222" s="277">
        <v>400</v>
      </c>
      <c r="BI222" s="277">
        <v>450</v>
      </c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6"/>
      <c r="BV222" s="277"/>
      <c r="BW222" s="277">
        <v>400</v>
      </c>
      <c r="BX222" s="277">
        <v>400</v>
      </c>
      <c r="BY222" s="277">
        <v>450</v>
      </c>
      <c r="BZ222" s="602" t="str">
        <f t="shared" ref="BZ222:BZ285" si="750">IF(DL222&lt;3,"",(SUM(B222:R222)-MIN(B222:R222)-MAX(B222:R222))/(DL222-2))</f>
        <v/>
      </c>
      <c r="CA222" s="602" t="str">
        <f t="shared" ref="CA222:CA285" si="751">IF(DM222&lt;3,"",(SUM(T222:AJ222)-MIN(T222:AJ222)-MAX(T222:AJ222))/(DM222-2))</f>
        <v/>
      </c>
      <c r="CB222" s="602">
        <f t="shared" ref="CB222:CB285" si="752">IF(DN222&lt;3,"",(SUM(AL222:BB222)-MIN(AL222:BB222)-MAX(AL222:BB222))/(DN222-2))</f>
        <v>500</v>
      </c>
      <c r="CC222" s="602">
        <f t="shared" ref="CC222:CC285" si="753">IF(DO222&lt;3,"",(SUM(BD222:BT222)-MIN(BD222:BT222)-MAX(BD222:BT222))/(DO222-2))</f>
        <v>425</v>
      </c>
      <c r="CD222" s="1348" t="str">
        <f t="shared" si="741"/>
        <v/>
      </c>
      <c r="CE222" s="1349" t="str">
        <f t="shared" si="740"/>
        <v/>
      </c>
      <c r="CF222" s="1350" t="str">
        <f t="shared" si="740"/>
        <v/>
      </c>
      <c r="CG222" s="1350" t="str">
        <f t="shared" si="740"/>
        <v/>
      </c>
      <c r="CH222" s="1350" t="str">
        <f t="shared" si="740"/>
        <v/>
      </c>
      <c r="CI222" s="1350" t="str">
        <f t="shared" si="740"/>
        <v/>
      </c>
      <c r="CJ222" s="1350" t="str">
        <f t="shared" si="740"/>
        <v/>
      </c>
      <c r="CK222" s="1351" t="str">
        <f t="shared" si="740"/>
        <v/>
      </c>
      <c r="CL222" s="1351" t="str">
        <f t="shared" si="740"/>
        <v/>
      </c>
      <c r="CM222" s="1351" t="str">
        <f t="shared" si="740"/>
        <v/>
      </c>
      <c r="CN222" s="1350" t="str">
        <f t="shared" si="740"/>
        <v/>
      </c>
      <c r="CO222" s="1350" t="str">
        <f t="shared" si="740"/>
        <v/>
      </c>
      <c r="CP222" s="1350" t="str">
        <f t="shared" si="740"/>
        <v/>
      </c>
      <c r="CQ222" s="1350" t="str">
        <f t="shared" si="740"/>
        <v/>
      </c>
      <c r="CR222" s="1350" t="str">
        <f t="shared" si="740"/>
        <v/>
      </c>
      <c r="CS222" s="1349" t="str">
        <f t="shared" si="740"/>
        <v/>
      </c>
      <c r="CT222" s="1352" t="str">
        <f t="shared" si="740"/>
        <v/>
      </c>
      <c r="CU222" s="553" t="str">
        <f t="shared" si="430"/>
        <v/>
      </c>
      <c r="CV222" s="554" t="str">
        <f t="shared" si="431"/>
        <v/>
      </c>
      <c r="CW222" s="555" t="str">
        <f t="shared" si="432"/>
        <v/>
      </c>
      <c r="CX222" s="555" t="str">
        <f t="shared" si="433"/>
        <v/>
      </c>
      <c r="CY222" s="555" t="str">
        <f t="shared" si="434"/>
        <v/>
      </c>
      <c r="CZ222" s="555" t="str">
        <f t="shared" si="435"/>
        <v/>
      </c>
      <c r="DA222" s="555" t="str">
        <f t="shared" si="436"/>
        <v/>
      </c>
      <c r="DB222" s="556" t="str">
        <f t="shared" si="437"/>
        <v/>
      </c>
      <c r="DC222" s="556">
        <f t="shared" si="438"/>
        <v>400</v>
      </c>
      <c r="DD222" s="556" t="str">
        <f t="shared" si="439"/>
        <v/>
      </c>
      <c r="DE222" s="555" t="str">
        <f t="shared" si="440"/>
        <v/>
      </c>
      <c r="DF222" s="555" t="str">
        <f t="shared" si="441"/>
        <v/>
      </c>
      <c r="DG222" s="555" t="str">
        <f t="shared" si="442"/>
        <v/>
      </c>
      <c r="DH222" s="555" t="str">
        <f t="shared" si="443"/>
        <v/>
      </c>
      <c r="DI222" s="555" t="str">
        <f t="shared" si="444"/>
        <v/>
      </c>
      <c r="DJ222" s="554" t="str">
        <f t="shared" si="445"/>
        <v/>
      </c>
      <c r="DK222" s="553" t="str">
        <f t="shared" si="446"/>
        <v/>
      </c>
      <c r="DL222" s="658">
        <f t="shared" si="447"/>
        <v>0</v>
      </c>
      <c r="DM222" s="106">
        <f t="shared" si="448"/>
        <v>1</v>
      </c>
      <c r="DN222" s="106">
        <f t="shared" si="449"/>
        <v>3</v>
      </c>
      <c r="DO222" s="106">
        <f t="shared" si="450"/>
        <v>4</v>
      </c>
      <c r="DP222" s="487"/>
      <c r="DQ222" s="623"/>
      <c r="DR222" s="623"/>
      <c r="DS222" s="623"/>
      <c r="DT222" s="623"/>
      <c r="DU222" s="623"/>
      <c r="DV222" s="623"/>
      <c r="DW222" s="623"/>
      <c r="DX222" s="623"/>
      <c r="DY222" s="488"/>
    </row>
    <row r="223" spans="1:129" s="490" customFormat="1" ht="15.75" customHeight="1">
      <c r="A223" s="645" t="s">
        <v>184</v>
      </c>
      <c r="B223" s="612" t="str">
        <f t="shared" ref="B223:R223" si="754">IF(B221="","",B221*B222)</f>
        <v/>
      </c>
      <c r="C223" s="612" t="str">
        <f t="shared" si="754"/>
        <v/>
      </c>
      <c r="D223" s="612" t="str">
        <f t="shared" si="754"/>
        <v/>
      </c>
      <c r="E223" s="612" t="str">
        <f t="shared" si="754"/>
        <v/>
      </c>
      <c r="F223" s="612" t="str">
        <f t="shared" si="754"/>
        <v/>
      </c>
      <c r="G223" s="612" t="str">
        <f t="shared" si="754"/>
        <v/>
      </c>
      <c r="H223" s="612" t="str">
        <f t="shared" si="754"/>
        <v/>
      </c>
      <c r="I223" s="612" t="str">
        <f t="shared" si="754"/>
        <v/>
      </c>
      <c r="J223" s="612" t="str">
        <f t="shared" si="754"/>
        <v/>
      </c>
      <c r="K223" s="612" t="str">
        <f t="shared" si="754"/>
        <v/>
      </c>
      <c r="L223" s="612" t="str">
        <f t="shared" si="754"/>
        <v/>
      </c>
      <c r="M223" s="612" t="str">
        <f t="shared" si="754"/>
        <v/>
      </c>
      <c r="N223" s="612" t="str">
        <f t="shared" si="754"/>
        <v/>
      </c>
      <c r="O223" s="612" t="str">
        <f t="shared" si="754"/>
        <v/>
      </c>
      <c r="P223" s="612" t="str">
        <f t="shared" si="754"/>
        <v/>
      </c>
      <c r="Q223" s="612" t="str">
        <f t="shared" si="754"/>
        <v/>
      </c>
      <c r="R223" s="612" t="str">
        <f t="shared" si="754"/>
        <v/>
      </c>
      <c r="S223" s="652"/>
      <c r="T223" s="612">
        <f t="shared" ref="T223:AJ223" si="755">IF(T221="","",T221*T222)</f>
        <v>1200</v>
      </c>
      <c r="U223" s="612" t="str">
        <f t="shared" si="755"/>
        <v/>
      </c>
      <c r="V223" s="612" t="str">
        <f t="shared" si="755"/>
        <v/>
      </c>
      <c r="W223" s="612" t="str">
        <f t="shared" si="755"/>
        <v/>
      </c>
      <c r="X223" s="612" t="str">
        <f t="shared" si="755"/>
        <v/>
      </c>
      <c r="Y223" s="612" t="str">
        <f t="shared" si="755"/>
        <v/>
      </c>
      <c r="Z223" s="612" t="str">
        <f t="shared" si="755"/>
        <v/>
      </c>
      <c r="AA223" s="612" t="str">
        <f t="shared" si="755"/>
        <v/>
      </c>
      <c r="AB223" s="612" t="str">
        <f t="shared" si="755"/>
        <v/>
      </c>
      <c r="AC223" s="612" t="str">
        <f t="shared" si="755"/>
        <v/>
      </c>
      <c r="AD223" s="612" t="str">
        <f t="shared" si="755"/>
        <v/>
      </c>
      <c r="AE223" s="612" t="str">
        <f t="shared" si="755"/>
        <v/>
      </c>
      <c r="AF223" s="612" t="str">
        <f t="shared" si="755"/>
        <v/>
      </c>
      <c r="AG223" s="612" t="str">
        <f t="shared" si="755"/>
        <v/>
      </c>
      <c r="AH223" s="612" t="str">
        <f t="shared" si="755"/>
        <v/>
      </c>
      <c r="AI223" s="612" t="str">
        <f t="shared" si="755"/>
        <v/>
      </c>
      <c r="AJ223" s="612" t="str">
        <f t="shared" si="755"/>
        <v/>
      </c>
      <c r="AK223" s="652"/>
      <c r="AL223" s="612">
        <f t="shared" ref="AL223:BB223" si="756">IF(AL221="","",AL221*AL222)</f>
        <v>1000</v>
      </c>
      <c r="AM223" s="612" t="str">
        <f t="shared" si="756"/>
        <v/>
      </c>
      <c r="AN223" s="612" t="str">
        <f t="shared" si="756"/>
        <v/>
      </c>
      <c r="AO223" s="612" t="str">
        <f t="shared" si="756"/>
        <v/>
      </c>
      <c r="AP223" s="612">
        <f t="shared" si="756"/>
        <v>1350</v>
      </c>
      <c r="AQ223" s="612" t="str">
        <f t="shared" si="756"/>
        <v/>
      </c>
      <c r="AR223" s="612">
        <f t="shared" si="756"/>
        <v>1500</v>
      </c>
      <c r="AS223" s="612" t="str">
        <f t="shared" si="756"/>
        <v/>
      </c>
      <c r="AT223" s="612" t="str">
        <f t="shared" si="756"/>
        <v/>
      </c>
      <c r="AU223" s="612" t="str">
        <f t="shared" si="756"/>
        <v/>
      </c>
      <c r="AV223" s="612" t="str">
        <f t="shared" si="756"/>
        <v/>
      </c>
      <c r="AW223" s="612" t="str">
        <f t="shared" si="756"/>
        <v/>
      </c>
      <c r="AX223" s="612" t="str">
        <f t="shared" si="756"/>
        <v/>
      </c>
      <c r="AY223" s="612" t="str">
        <f t="shared" si="756"/>
        <v/>
      </c>
      <c r="AZ223" s="612" t="str">
        <f t="shared" si="756"/>
        <v/>
      </c>
      <c r="BA223" s="612" t="str">
        <f t="shared" si="756"/>
        <v/>
      </c>
      <c r="BB223" s="612" t="str">
        <f t="shared" si="756"/>
        <v/>
      </c>
      <c r="BC223" s="652"/>
      <c r="BD223" s="612">
        <f>IF(BD221="","",BD221*BD222)</f>
        <v>4000</v>
      </c>
      <c r="BE223" s="612" t="str">
        <f>IF(BE221="","",BE221*BE222)</f>
        <v/>
      </c>
      <c r="BF223" s="612" t="str">
        <f t="shared" ref="BF223:BT223" si="757">IF(BF221="","",BF221*BF222)</f>
        <v/>
      </c>
      <c r="BG223" s="612">
        <f t="shared" si="757"/>
        <v>2250</v>
      </c>
      <c r="BH223" s="612">
        <f t="shared" si="757"/>
        <v>1200</v>
      </c>
      <c r="BI223" s="612">
        <f t="shared" si="757"/>
        <v>900</v>
      </c>
      <c r="BJ223" s="612" t="str">
        <f t="shared" si="757"/>
        <v/>
      </c>
      <c r="BK223" s="612" t="str">
        <f t="shared" si="757"/>
        <v/>
      </c>
      <c r="BL223" s="612" t="str">
        <f t="shared" si="757"/>
        <v/>
      </c>
      <c r="BM223" s="612" t="str">
        <f t="shared" si="757"/>
        <v/>
      </c>
      <c r="BN223" s="612" t="str">
        <f t="shared" si="757"/>
        <v/>
      </c>
      <c r="BO223" s="612" t="str">
        <f t="shared" si="757"/>
        <v/>
      </c>
      <c r="BP223" s="612" t="str">
        <f t="shared" si="757"/>
        <v/>
      </c>
      <c r="BQ223" s="612" t="str">
        <f t="shared" si="757"/>
        <v/>
      </c>
      <c r="BR223" s="612" t="str">
        <f t="shared" si="757"/>
        <v/>
      </c>
      <c r="BS223" s="612" t="str">
        <f t="shared" si="757"/>
        <v/>
      </c>
      <c r="BT223" s="612" t="str">
        <f t="shared" si="757"/>
        <v/>
      </c>
      <c r="BU223" s="652"/>
      <c r="BV223" s="612" t="str">
        <f>IF(BV221="","",BV221*BV222)</f>
        <v/>
      </c>
      <c r="BW223" s="612">
        <f>IF(BW221="","",BW221*BW222)</f>
        <v>1200</v>
      </c>
      <c r="BX223" s="612">
        <f>IF(BX221="","",BX221*BX222)</f>
        <v>1200</v>
      </c>
      <c r="BY223" s="612">
        <f>IF(BY221="","",BY221*BY222)</f>
        <v>1800</v>
      </c>
      <c r="BZ223" s="602" t="str">
        <f t="shared" si="750"/>
        <v/>
      </c>
      <c r="CA223" s="602" t="str">
        <f t="shared" si="751"/>
        <v/>
      </c>
      <c r="CB223" s="602">
        <f t="shared" si="752"/>
        <v>1350</v>
      </c>
      <c r="CC223" s="602">
        <f t="shared" si="753"/>
        <v>1725</v>
      </c>
      <c r="CD223" s="1348" t="str">
        <f t="shared" si="741"/>
        <v/>
      </c>
      <c r="CE223" s="1349" t="str">
        <f t="shared" si="740"/>
        <v/>
      </c>
      <c r="CF223" s="1350" t="str">
        <f t="shared" si="740"/>
        <v/>
      </c>
      <c r="CG223" s="1350" t="str">
        <f t="shared" si="740"/>
        <v/>
      </c>
      <c r="CH223" s="1350" t="str">
        <f t="shared" si="740"/>
        <v/>
      </c>
      <c r="CI223" s="1350" t="str">
        <f t="shared" si="740"/>
        <v/>
      </c>
      <c r="CJ223" s="1350" t="str">
        <f t="shared" si="740"/>
        <v/>
      </c>
      <c r="CK223" s="1351" t="str">
        <f t="shared" si="740"/>
        <v/>
      </c>
      <c r="CL223" s="1351" t="str">
        <f t="shared" si="740"/>
        <v/>
      </c>
      <c r="CM223" s="1351" t="str">
        <f t="shared" si="740"/>
        <v/>
      </c>
      <c r="CN223" s="1350" t="str">
        <f t="shared" si="740"/>
        <v/>
      </c>
      <c r="CO223" s="1350" t="str">
        <f t="shared" si="740"/>
        <v/>
      </c>
      <c r="CP223" s="1350" t="str">
        <f t="shared" si="740"/>
        <v/>
      </c>
      <c r="CQ223" s="1350" t="str">
        <f t="shared" si="740"/>
        <v/>
      </c>
      <c r="CR223" s="1350" t="str">
        <f t="shared" si="740"/>
        <v/>
      </c>
      <c r="CS223" s="1349" t="str">
        <f t="shared" si="740"/>
        <v/>
      </c>
      <c r="CT223" s="1352" t="str">
        <f t="shared" si="740"/>
        <v/>
      </c>
      <c r="CU223" s="553" t="str">
        <f t="shared" si="430"/>
        <v/>
      </c>
      <c r="CV223" s="554" t="str">
        <f t="shared" si="431"/>
        <v/>
      </c>
      <c r="CW223" s="555" t="str">
        <f t="shared" si="432"/>
        <v/>
      </c>
      <c r="CX223" s="555" t="str">
        <f t="shared" si="433"/>
        <v/>
      </c>
      <c r="CY223" s="555" t="str">
        <f t="shared" si="434"/>
        <v/>
      </c>
      <c r="CZ223" s="555" t="str">
        <f t="shared" si="435"/>
        <v/>
      </c>
      <c r="DA223" s="555" t="str">
        <f t="shared" si="436"/>
        <v/>
      </c>
      <c r="DB223" s="556" t="str">
        <f t="shared" si="437"/>
        <v/>
      </c>
      <c r="DC223" s="556">
        <f t="shared" si="438"/>
        <v>1200</v>
      </c>
      <c r="DD223" s="556" t="str">
        <f t="shared" si="439"/>
        <v/>
      </c>
      <c r="DE223" s="555" t="str">
        <f t="shared" si="440"/>
        <v/>
      </c>
      <c r="DF223" s="555" t="str">
        <f t="shared" si="441"/>
        <v/>
      </c>
      <c r="DG223" s="555" t="str">
        <f t="shared" si="442"/>
        <v/>
      </c>
      <c r="DH223" s="555" t="str">
        <f t="shared" si="443"/>
        <v/>
      </c>
      <c r="DI223" s="555" t="str">
        <f t="shared" si="444"/>
        <v/>
      </c>
      <c r="DJ223" s="554" t="str">
        <f t="shared" si="445"/>
        <v/>
      </c>
      <c r="DK223" s="553" t="str">
        <f t="shared" si="446"/>
        <v/>
      </c>
      <c r="DL223" s="658">
        <f t="shared" si="447"/>
        <v>0</v>
      </c>
      <c r="DM223" s="106">
        <f t="shared" si="448"/>
        <v>1</v>
      </c>
      <c r="DN223" s="106">
        <f t="shared" si="449"/>
        <v>3</v>
      </c>
      <c r="DO223" s="106">
        <f t="shared" si="450"/>
        <v>4</v>
      </c>
      <c r="DP223" s="487"/>
      <c r="DQ223" s="623"/>
      <c r="DR223" s="623"/>
      <c r="DS223" s="623"/>
      <c r="DT223" s="623"/>
      <c r="DU223" s="623"/>
      <c r="DV223" s="623"/>
      <c r="DW223" s="623"/>
      <c r="DX223" s="623"/>
      <c r="DY223" s="488"/>
    </row>
    <row r="224" spans="1:129" s="490" customFormat="1" ht="15.75" customHeight="1">
      <c r="A224" s="686" t="s">
        <v>243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9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9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8"/>
      <c r="AY224" s="674"/>
      <c r="AZ224" s="277"/>
      <c r="BA224" s="277"/>
      <c r="BB224" s="277"/>
      <c r="BC224" s="659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4"/>
      <c r="BS224" s="277"/>
      <c r="BT224" s="277"/>
      <c r="BU224" s="593"/>
      <c r="BV224" s="277"/>
      <c r="BW224" s="277"/>
      <c r="BX224" s="277"/>
      <c r="BY224" s="277"/>
      <c r="BZ224" s="602" t="str">
        <f t="shared" si="750"/>
        <v/>
      </c>
      <c r="CA224" s="602" t="str">
        <f t="shared" si="751"/>
        <v/>
      </c>
      <c r="CB224" s="602" t="str">
        <f t="shared" si="752"/>
        <v/>
      </c>
      <c r="CC224" s="602" t="str">
        <f t="shared" si="753"/>
        <v/>
      </c>
      <c r="CD224" s="1348" t="str">
        <f t="shared" si="741"/>
        <v/>
      </c>
      <c r="CE224" s="1349" t="str">
        <f t="shared" si="740"/>
        <v/>
      </c>
      <c r="CF224" s="1350" t="str">
        <f t="shared" si="740"/>
        <v/>
      </c>
      <c r="CG224" s="1350" t="str">
        <f t="shared" si="740"/>
        <v/>
      </c>
      <c r="CH224" s="1350" t="str">
        <f t="shared" si="740"/>
        <v/>
      </c>
      <c r="CI224" s="1350" t="str">
        <f t="shared" si="740"/>
        <v/>
      </c>
      <c r="CJ224" s="1350" t="str">
        <f t="shared" si="740"/>
        <v/>
      </c>
      <c r="CK224" s="1351" t="str">
        <f t="shared" si="740"/>
        <v/>
      </c>
      <c r="CL224" s="1351" t="str">
        <f t="shared" si="740"/>
        <v/>
      </c>
      <c r="CM224" s="1351" t="str">
        <f t="shared" si="740"/>
        <v/>
      </c>
      <c r="CN224" s="1350" t="str">
        <f t="shared" si="740"/>
        <v/>
      </c>
      <c r="CO224" s="1350" t="str">
        <f t="shared" si="740"/>
        <v/>
      </c>
      <c r="CP224" s="1350" t="str">
        <f t="shared" si="740"/>
        <v/>
      </c>
      <c r="CQ224" s="1350" t="str">
        <f t="shared" si="740"/>
        <v/>
      </c>
      <c r="CR224" s="1350" t="str">
        <f t="shared" si="740"/>
        <v/>
      </c>
      <c r="CS224" s="1349" t="str">
        <f t="shared" si="740"/>
        <v/>
      </c>
      <c r="CT224" s="1352" t="str">
        <f t="shared" si="740"/>
        <v/>
      </c>
      <c r="CU224" s="553" t="str">
        <f t="shared" si="430"/>
        <v/>
      </c>
      <c r="CV224" s="554" t="str">
        <f t="shared" si="431"/>
        <v/>
      </c>
      <c r="CW224" s="555" t="str">
        <f t="shared" si="432"/>
        <v/>
      </c>
      <c r="CX224" s="555" t="str">
        <f t="shared" si="433"/>
        <v/>
      </c>
      <c r="CY224" s="555" t="str">
        <f t="shared" si="434"/>
        <v/>
      </c>
      <c r="CZ224" s="555" t="str">
        <f t="shared" si="435"/>
        <v/>
      </c>
      <c r="DA224" s="555" t="str">
        <f t="shared" si="436"/>
        <v/>
      </c>
      <c r="DB224" s="556" t="str">
        <f t="shared" si="437"/>
        <v/>
      </c>
      <c r="DC224" s="556" t="str">
        <f t="shared" si="438"/>
        <v/>
      </c>
      <c r="DD224" s="556" t="str">
        <f t="shared" si="439"/>
        <v/>
      </c>
      <c r="DE224" s="555" t="str">
        <f t="shared" si="440"/>
        <v/>
      </c>
      <c r="DF224" s="555" t="str">
        <f t="shared" si="441"/>
        <v/>
      </c>
      <c r="DG224" s="555" t="str">
        <f t="shared" si="442"/>
        <v/>
      </c>
      <c r="DH224" s="555" t="str">
        <f t="shared" si="443"/>
        <v/>
      </c>
      <c r="DI224" s="555" t="str">
        <f t="shared" si="444"/>
        <v/>
      </c>
      <c r="DJ224" s="554" t="str">
        <f t="shared" si="445"/>
        <v/>
      </c>
      <c r="DK224" s="553" t="str">
        <f t="shared" si="446"/>
        <v/>
      </c>
      <c r="DL224" s="658">
        <f t="shared" si="447"/>
        <v>0</v>
      </c>
      <c r="DM224" s="106">
        <f t="shared" si="448"/>
        <v>0</v>
      </c>
      <c r="DN224" s="106">
        <f t="shared" si="449"/>
        <v>0</v>
      </c>
      <c r="DO224" s="106">
        <f t="shared" si="450"/>
        <v>0</v>
      </c>
      <c r="DP224" s="487"/>
      <c r="DQ224" s="623"/>
      <c r="DR224" s="623"/>
      <c r="DS224" s="623"/>
      <c r="DT224" s="623"/>
      <c r="DU224" s="623"/>
      <c r="DV224" s="623"/>
      <c r="DW224" s="623"/>
      <c r="DX224" s="623"/>
      <c r="DY224" s="488"/>
    </row>
    <row r="225" spans="1:129" s="490" customFormat="1" ht="15.75" customHeight="1">
      <c r="A225" s="645" t="s">
        <v>244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9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9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8"/>
      <c r="AY225" s="674"/>
      <c r="AZ225" s="277"/>
      <c r="BA225" s="277"/>
      <c r="BB225" s="277"/>
      <c r="BC225" s="659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4"/>
      <c r="BS225" s="277"/>
      <c r="BT225" s="277"/>
      <c r="BU225" s="593"/>
      <c r="BV225" s="277"/>
      <c r="BW225" s="277"/>
      <c r="BX225" s="277"/>
      <c r="BY225" s="277"/>
      <c r="BZ225" s="602" t="str">
        <f t="shared" si="750"/>
        <v/>
      </c>
      <c r="CA225" s="602" t="str">
        <f t="shared" si="751"/>
        <v/>
      </c>
      <c r="CB225" s="602" t="str">
        <f t="shared" si="752"/>
        <v/>
      </c>
      <c r="CC225" s="602" t="str">
        <f t="shared" si="753"/>
        <v/>
      </c>
      <c r="CD225" s="1348" t="str">
        <f t="shared" si="741"/>
        <v/>
      </c>
      <c r="CE225" s="1349" t="str">
        <f t="shared" si="740"/>
        <v/>
      </c>
      <c r="CF225" s="1350" t="str">
        <f t="shared" si="740"/>
        <v/>
      </c>
      <c r="CG225" s="1350" t="str">
        <f t="shared" si="740"/>
        <v/>
      </c>
      <c r="CH225" s="1350" t="str">
        <f t="shared" si="740"/>
        <v/>
      </c>
      <c r="CI225" s="1350" t="str">
        <f t="shared" si="740"/>
        <v/>
      </c>
      <c r="CJ225" s="1350" t="str">
        <f t="shared" si="740"/>
        <v/>
      </c>
      <c r="CK225" s="1351" t="str">
        <f t="shared" si="740"/>
        <v/>
      </c>
      <c r="CL225" s="1351" t="str">
        <f t="shared" si="740"/>
        <v/>
      </c>
      <c r="CM225" s="1351" t="str">
        <f t="shared" si="740"/>
        <v/>
      </c>
      <c r="CN225" s="1350" t="str">
        <f t="shared" si="740"/>
        <v/>
      </c>
      <c r="CO225" s="1350" t="str">
        <f t="shared" si="740"/>
        <v/>
      </c>
      <c r="CP225" s="1350" t="str">
        <f t="shared" si="740"/>
        <v/>
      </c>
      <c r="CQ225" s="1350" t="str">
        <f t="shared" si="740"/>
        <v/>
      </c>
      <c r="CR225" s="1350" t="str">
        <f t="shared" si="740"/>
        <v/>
      </c>
      <c r="CS225" s="1349" t="str">
        <f t="shared" si="740"/>
        <v/>
      </c>
      <c r="CT225" s="1352" t="str">
        <f t="shared" si="740"/>
        <v/>
      </c>
      <c r="CU225" s="553" t="str">
        <f t="shared" si="430"/>
        <v/>
      </c>
      <c r="CV225" s="554" t="str">
        <f t="shared" si="431"/>
        <v/>
      </c>
      <c r="CW225" s="555" t="str">
        <f t="shared" si="432"/>
        <v/>
      </c>
      <c r="CX225" s="555" t="str">
        <f t="shared" si="433"/>
        <v/>
      </c>
      <c r="CY225" s="555" t="str">
        <f t="shared" si="434"/>
        <v/>
      </c>
      <c r="CZ225" s="555" t="str">
        <f t="shared" si="435"/>
        <v/>
      </c>
      <c r="DA225" s="555" t="str">
        <f t="shared" si="436"/>
        <v/>
      </c>
      <c r="DB225" s="556" t="str">
        <f t="shared" si="437"/>
        <v/>
      </c>
      <c r="DC225" s="556" t="str">
        <f t="shared" si="438"/>
        <v/>
      </c>
      <c r="DD225" s="556" t="str">
        <f t="shared" si="439"/>
        <v/>
      </c>
      <c r="DE225" s="555" t="str">
        <f t="shared" si="440"/>
        <v/>
      </c>
      <c r="DF225" s="555" t="str">
        <f t="shared" si="441"/>
        <v/>
      </c>
      <c r="DG225" s="555" t="str">
        <f t="shared" si="442"/>
        <v/>
      </c>
      <c r="DH225" s="555" t="str">
        <f t="shared" si="443"/>
        <v/>
      </c>
      <c r="DI225" s="555" t="str">
        <f t="shared" si="444"/>
        <v/>
      </c>
      <c r="DJ225" s="554" t="str">
        <f t="shared" si="445"/>
        <v/>
      </c>
      <c r="DK225" s="553" t="str">
        <f t="shared" si="446"/>
        <v/>
      </c>
      <c r="DL225" s="658">
        <f t="shared" si="447"/>
        <v>0</v>
      </c>
      <c r="DM225" s="106">
        <f t="shared" si="448"/>
        <v>0</v>
      </c>
      <c r="DN225" s="106">
        <f t="shared" si="449"/>
        <v>0</v>
      </c>
      <c r="DO225" s="106">
        <f t="shared" si="450"/>
        <v>0</v>
      </c>
      <c r="DP225" s="487"/>
      <c r="DQ225" s="623"/>
      <c r="DR225" s="623"/>
      <c r="DS225" s="623"/>
      <c r="DT225" s="623"/>
      <c r="DU225" s="623"/>
      <c r="DV225" s="623"/>
      <c r="DW225" s="623"/>
      <c r="DX225" s="623"/>
      <c r="DY225" s="488"/>
    </row>
    <row r="226" spans="1:129" s="490" customFormat="1" ht="15.75" customHeight="1">
      <c r="A226" s="645" t="s">
        <v>184</v>
      </c>
      <c r="B226" s="612" t="str">
        <f>IF(B224="","",B224*B225)</f>
        <v/>
      </c>
      <c r="C226" s="612" t="str">
        <f>IF(C224="","",C224*C225)</f>
        <v/>
      </c>
      <c r="D226" s="612" t="str">
        <f t="shared" ref="D226:K226" si="758">IF(D224="","",D224*D225)</f>
        <v/>
      </c>
      <c r="E226" s="612" t="str">
        <f t="shared" si="758"/>
        <v/>
      </c>
      <c r="F226" s="612" t="str">
        <f t="shared" si="758"/>
        <v/>
      </c>
      <c r="G226" s="612" t="str">
        <f t="shared" si="758"/>
        <v/>
      </c>
      <c r="H226" s="612" t="str">
        <f t="shared" si="758"/>
        <v/>
      </c>
      <c r="I226" s="612" t="str">
        <f t="shared" si="758"/>
        <v/>
      </c>
      <c r="J226" s="612" t="str">
        <f t="shared" si="758"/>
        <v/>
      </c>
      <c r="K226" s="612" t="str">
        <f t="shared" si="758"/>
        <v/>
      </c>
      <c r="L226" s="612" t="str">
        <f t="shared" ref="L226:R226" si="759">IF(L224="","",L224*L225)</f>
        <v/>
      </c>
      <c r="M226" s="612" t="str">
        <f t="shared" si="759"/>
        <v/>
      </c>
      <c r="N226" s="612" t="str">
        <f t="shared" si="759"/>
        <v/>
      </c>
      <c r="O226" s="612" t="str">
        <f t="shared" si="759"/>
        <v/>
      </c>
      <c r="P226" s="612" t="str">
        <f t="shared" si="759"/>
        <v/>
      </c>
      <c r="Q226" s="612" t="str">
        <f t="shared" si="759"/>
        <v/>
      </c>
      <c r="R226" s="612" t="str">
        <f t="shared" si="759"/>
        <v/>
      </c>
      <c r="S226" s="652"/>
      <c r="T226" s="612" t="str">
        <f>IF(T224="","",T224*T225)</f>
        <v/>
      </c>
      <c r="U226" s="612" t="str">
        <f>IF(U224="","",U224*U225)</f>
        <v/>
      </c>
      <c r="V226" s="612" t="str">
        <f t="shared" ref="V226" si="760">IF(V224="","",V224*V225)</f>
        <v/>
      </c>
      <c r="W226" s="612" t="str">
        <f t="shared" ref="W226" si="761">IF(W224="","",W224*W225)</f>
        <v/>
      </c>
      <c r="X226" s="612" t="str">
        <f t="shared" ref="X226" si="762">IF(X224="","",X224*X225)</f>
        <v/>
      </c>
      <c r="Y226" s="612" t="str">
        <f t="shared" ref="Y226" si="763">IF(Y224="","",Y224*Y225)</f>
        <v/>
      </c>
      <c r="Z226" s="612" t="str">
        <f t="shared" ref="Z226" si="764">IF(Z224="","",Z224*Z225)</f>
        <v/>
      </c>
      <c r="AA226" s="612" t="str">
        <f t="shared" ref="AA226" si="765">IF(AA224="","",AA224*AA225)</f>
        <v/>
      </c>
      <c r="AB226" s="612" t="str">
        <f t="shared" ref="AB226" si="766">IF(AB224="","",AB224*AB225)</f>
        <v/>
      </c>
      <c r="AC226" s="612" t="str">
        <f t="shared" ref="AC226:AJ226" si="767">IF(AC224="","",AC224*AC225)</f>
        <v/>
      </c>
      <c r="AD226" s="612" t="str">
        <f t="shared" si="767"/>
        <v/>
      </c>
      <c r="AE226" s="612" t="str">
        <f t="shared" si="767"/>
        <v/>
      </c>
      <c r="AF226" s="612" t="str">
        <f t="shared" si="767"/>
        <v/>
      </c>
      <c r="AG226" s="612" t="str">
        <f t="shared" si="767"/>
        <v/>
      </c>
      <c r="AH226" s="612" t="str">
        <f t="shared" si="767"/>
        <v/>
      </c>
      <c r="AI226" s="612" t="str">
        <f t="shared" si="767"/>
        <v/>
      </c>
      <c r="AJ226" s="612" t="str">
        <f t="shared" si="767"/>
        <v/>
      </c>
      <c r="AK226" s="652"/>
      <c r="AL226" s="612" t="str">
        <f>IF(AL224="","",AL224*AL225)</f>
        <v/>
      </c>
      <c r="AM226" s="612" t="str">
        <f>IF(AM224="","",AM224*AM225)</f>
        <v/>
      </c>
      <c r="AN226" s="612" t="str">
        <f t="shared" ref="AN226" si="768">IF(AN224="","",AN224*AN225)</f>
        <v/>
      </c>
      <c r="AO226" s="612" t="str">
        <f t="shared" ref="AO226" si="769">IF(AO224="","",AO224*AO225)</f>
        <v/>
      </c>
      <c r="AP226" s="612" t="str">
        <f t="shared" ref="AP226" si="770">IF(AP224="","",AP224*AP225)</f>
        <v/>
      </c>
      <c r="AQ226" s="612" t="str">
        <f t="shared" ref="AQ226" si="771">IF(AQ224="","",AQ224*AQ225)</f>
        <v/>
      </c>
      <c r="AR226" s="612" t="str">
        <f t="shared" ref="AR226" si="772">IF(AR224="","",AR224*AR225)</f>
        <v/>
      </c>
      <c r="AS226" s="612" t="str">
        <f t="shared" ref="AS226" si="773">IF(AS224="","",AS224*AS225)</f>
        <v/>
      </c>
      <c r="AT226" s="612" t="str">
        <f t="shared" ref="AT226" si="774">IF(AT224="","",AT224*AT225)</f>
        <v/>
      </c>
      <c r="AU226" s="612" t="str">
        <f t="shared" ref="AU226:BB226" si="775">IF(AU224="","",AU224*AU225)</f>
        <v/>
      </c>
      <c r="AV226" s="612" t="str">
        <f t="shared" si="775"/>
        <v/>
      </c>
      <c r="AW226" s="612" t="str">
        <f t="shared" si="775"/>
        <v/>
      </c>
      <c r="AX226" s="612" t="str">
        <f t="shared" si="775"/>
        <v/>
      </c>
      <c r="AY226" s="612" t="str">
        <f t="shared" si="775"/>
        <v/>
      </c>
      <c r="AZ226" s="612" t="str">
        <f t="shared" si="775"/>
        <v/>
      </c>
      <c r="BA226" s="612" t="str">
        <f t="shared" si="775"/>
        <v/>
      </c>
      <c r="BB226" s="612" t="str">
        <f t="shared" si="775"/>
        <v/>
      </c>
      <c r="BC226" s="652"/>
      <c r="BD226" s="612" t="str">
        <f>IF(BD224="","",BD224*BD225)</f>
        <v/>
      </c>
      <c r="BE226" s="612" t="str">
        <f>IF(BE224="","",BE224*BE225)</f>
        <v/>
      </c>
      <c r="BF226" s="612" t="str">
        <f t="shared" ref="BF226" si="776">IF(BF224="","",BF224*BF225)</f>
        <v/>
      </c>
      <c r="BG226" s="612" t="str">
        <f t="shared" ref="BG226" si="777">IF(BG224="","",BG224*BG225)</f>
        <v/>
      </c>
      <c r="BH226" s="612" t="str">
        <f t="shared" ref="BH226" si="778">IF(BH224="","",BH224*BH225)</f>
        <v/>
      </c>
      <c r="BI226" s="612" t="str">
        <f t="shared" ref="BI226" si="779">IF(BI224="","",BI224*BI225)</f>
        <v/>
      </c>
      <c r="BJ226" s="612" t="str">
        <f t="shared" ref="BJ226" si="780">IF(BJ224="","",BJ224*BJ225)</f>
        <v/>
      </c>
      <c r="BK226" s="612" t="str">
        <f t="shared" ref="BK226" si="781">IF(BK224="","",BK224*BK225)</f>
        <v/>
      </c>
      <c r="BL226" s="612" t="str">
        <f t="shared" ref="BL226" si="782">IF(BL224="","",BL224*BL225)</f>
        <v/>
      </c>
      <c r="BM226" s="612" t="str">
        <f t="shared" ref="BM226:BT226" si="783">IF(BM224="","",BM224*BM225)</f>
        <v/>
      </c>
      <c r="BN226" s="612" t="str">
        <f t="shared" si="783"/>
        <v/>
      </c>
      <c r="BO226" s="612" t="str">
        <f t="shared" si="783"/>
        <v/>
      </c>
      <c r="BP226" s="612" t="str">
        <f t="shared" si="783"/>
        <v/>
      </c>
      <c r="BQ226" s="612" t="str">
        <f t="shared" si="783"/>
        <v/>
      </c>
      <c r="BR226" s="612" t="str">
        <f t="shared" si="783"/>
        <v/>
      </c>
      <c r="BS226" s="612" t="str">
        <f t="shared" si="783"/>
        <v/>
      </c>
      <c r="BT226" s="612" t="str">
        <f t="shared" si="783"/>
        <v/>
      </c>
      <c r="BU226" s="652"/>
      <c r="BV226" s="612" t="str">
        <f>IF(BV224="","",BV224*BV225)</f>
        <v/>
      </c>
      <c r="BW226" s="612" t="str">
        <f>IF(BW224="","",BW224*BW225)</f>
        <v/>
      </c>
      <c r="BX226" s="612" t="str">
        <f>IF(BX224="","",BX224*BX225)</f>
        <v/>
      </c>
      <c r="BY226" s="612" t="str">
        <f>IF(BY224="","",BY224*BY225)</f>
        <v/>
      </c>
      <c r="BZ226" s="602" t="str">
        <f t="shared" si="750"/>
        <v/>
      </c>
      <c r="CA226" s="602" t="str">
        <f t="shared" si="751"/>
        <v/>
      </c>
      <c r="CB226" s="602" t="str">
        <f t="shared" si="752"/>
        <v/>
      </c>
      <c r="CC226" s="602" t="str">
        <f t="shared" si="753"/>
        <v/>
      </c>
      <c r="CD226" s="1348" t="str">
        <f t="shared" si="741"/>
        <v/>
      </c>
      <c r="CE226" s="1349" t="str">
        <f t="shared" si="740"/>
        <v/>
      </c>
      <c r="CF226" s="1350" t="str">
        <f t="shared" si="740"/>
        <v/>
      </c>
      <c r="CG226" s="1350" t="str">
        <f t="shared" si="740"/>
        <v/>
      </c>
      <c r="CH226" s="1350" t="str">
        <f t="shared" si="740"/>
        <v/>
      </c>
      <c r="CI226" s="1350" t="str">
        <f t="shared" si="740"/>
        <v/>
      </c>
      <c r="CJ226" s="1350" t="str">
        <f t="shared" si="740"/>
        <v/>
      </c>
      <c r="CK226" s="1351" t="str">
        <f t="shared" si="740"/>
        <v/>
      </c>
      <c r="CL226" s="1351" t="str">
        <f t="shared" si="740"/>
        <v/>
      </c>
      <c r="CM226" s="1351" t="str">
        <f t="shared" si="740"/>
        <v/>
      </c>
      <c r="CN226" s="1350" t="str">
        <f t="shared" si="740"/>
        <v/>
      </c>
      <c r="CO226" s="1350" t="str">
        <f t="shared" si="740"/>
        <v/>
      </c>
      <c r="CP226" s="1350" t="str">
        <f t="shared" si="740"/>
        <v/>
      </c>
      <c r="CQ226" s="1350" t="str">
        <f t="shared" si="740"/>
        <v/>
      </c>
      <c r="CR226" s="1350" t="str">
        <f t="shared" si="740"/>
        <v/>
      </c>
      <c r="CS226" s="1349" t="str">
        <f t="shared" si="740"/>
        <v/>
      </c>
      <c r="CT226" s="1352" t="str">
        <f t="shared" si="740"/>
        <v/>
      </c>
      <c r="CU226" s="553" t="str">
        <f t="shared" si="430"/>
        <v/>
      </c>
      <c r="CV226" s="554" t="str">
        <f t="shared" si="431"/>
        <v/>
      </c>
      <c r="CW226" s="555" t="str">
        <f t="shared" si="432"/>
        <v/>
      </c>
      <c r="CX226" s="555" t="str">
        <f t="shared" si="433"/>
        <v/>
      </c>
      <c r="CY226" s="555" t="str">
        <f t="shared" si="434"/>
        <v/>
      </c>
      <c r="CZ226" s="555" t="str">
        <f t="shared" si="435"/>
        <v/>
      </c>
      <c r="DA226" s="555" t="str">
        <f t="shared" si="436"/>
        <v/>
      </c>
      <c r="DB226" s="556" t="str">
        <f t="shared" si="437"/>
        <v/>
      </c>
      <c r="DC226" s="556" t="str">
        <f t="shared" si="438"/>
        <v/>
      </c>
      <c r="DD226" s="556" t="str">
        <f t="shared" si="439"/>
        <v/>
      </c>
      <c r="DE226" s="555" t="str">
        <f t="shared" si="440"/>
        <v/>
      </c>
      <c r="DF226" s="555" t="str">
        <f t="shared" si="441"/>
        <v/>
      </c>
      <c r="DG226" s="555" t="str">
        <f t="shared" si="442"/>
        <v/>
      </c>
      <c r="DH226" s="555" t="str">
        <f t="shared" si="443"/>
        <v/>
      </c>
      <c r="DI226" s="555" t="str">
        <f t="shared" si="444"/>
        <v/>
      </c>
      <c r="DJ226" s="554" t="str">
        <f t="shared" si="445"/>
        <v/>
      </c>
      <c r="DK226" s="553" t="str">
        <f t="shared" si="446"/>
        <v/>
      </c>
      <c r="DL226" s="658">
        <f t="shared" si="447"/>
        <v>0</v>
      </c>
      <c r="DM226" s="106">
        <f t="shared" si="448"/>
        <v>0</v>
      </c>
      <c r="DN226" s="106">
        <f t="shared" si="449"/>
        <v>0</v>
      </c>
      <c r="DO226" s="106">
        <f t="shared" si="450"/>
        <v>0</v>
      </c>
      <c r="DP226" s="487"/>
      <c r="DQ226" s="623"/>
      <c r="DR226" s="623"/>
      <c r="DS226" s="623"/>
      <c r="DT226" s="623"/>
      <c r="DU226" s="623"/>
      <c r="DV226" s="623"/>
      <c r="DW226" s="623"/>
      <c r="DX226" s="623"/>
      <c r="DY226" s="488"/>
    </row>
    <row r="227" spans="1:129" s="490" customFormat="1" ht="15.75" customHeight="1">
      <c r="A227" s="689" t="s">
        <v>245</v>
      </c>
      <c r="B227" s="690"/>
      <c r="C227" s="690"/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01"/>
      <c r="T227" s="690"/>
      <c r="U227" s="690"/>
      <c r="V227" s="690"/>
      <c r="W227" s="690"/>
      <c r="X227" s="690"/>
      <c r="Y227" s="690"/>
      <c r="Z227" s="690"/>
      <c r="AA227" s="690"/>
      <c r="AB227" s="690"/>
      <c r="AC227" s="690"/>
      <c r="AD227" s="690"/>
      <c r="AE227" s="690"/>
      <c r="AF227" s="690"/>
      <c r="AG227" s="690"/>
      <c r="AH227" s="690"/>
      <c r="AI227" s="690"/>
      <c r="AJ227" s="690"/>
      <c r="AK227" s="601"/>
      <c r="AL227" s="690"/>
      <c r="AM227" s="690"/>
      <c r="AN227" s="690"/>
      <c r="AO227" s="690"/>
      <c r="AP227" s="690"/>
      <c r="AQ227" s="690"/>
      <c r="AR227" s="690"/>
      <c r="AS227" s="690"/>
      <c r="AT227" s="690"/>
      <c r="AU227" s="690"/>
      <c r="AV227" s="690"/>
      <c r="AW227" s="690"/>
      <c r="AX227" s="690"/>
      <c r="AY227" s="690"/>
      <c r="AZ227" s="690"/>
      <c r="BA227" s="690"/>
      <c r="BB227" s="690"/>
      <c r="BC227" s="601"/>
      <c r="BD227" s="690"/>
      <c r="BE227" s="690"/>
      <c r="BF227" s="690"/>
      <c r="BG227" s="690"/>
      <c r="BH227" s="690"/>
      <c r="BI227" s="690"/>
      <c r="BJ227" s="690"/>
      <c r="BK227" s="690"/>
      <c r="BL227" s="690"/>
      <c r="BM227" s="690"/>
      <c r="BN227" s="690"/>
      <c r="BO227" s="690"/>
      <c r="BP227" s="690"/>
      <c r="BQ227" s="690"/>
      <c r="BR227" s="690"/>
      <c r="BS227" s="690"/>
      <c r="BT227" s="690"/>
      <c r="BU227" s="601"/>
      <c r="BV227" s="690"/>
      <c r="BW227" s="690"/>
      <c r="BX227" s="690"/>
      <c r="BY227" s="690"/>
      <c r="BZ227" s="594" t="str">
        <f t="shared" si="750"/>
        <v/>
      </c>
      <c r="CA227" s="594" t="str">
        <f t="shared" si="751"/>
        <v/>
      </c>
      <c r="CB227" s="594" t="str">
        <f t="shared" si="752"/>
        <v/>
      </c>
      <c r="CC227" s="691" t="str">
        <f t="shared" si="753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6"/>
      <c r="DM227" s="205"/>
      <c r="DN227" s="205"/>
      <c r="DO227" s="205"/>
      <c r="DP227" s="487"/>
      <c r="DQ227" s="623"/>
      <c r="DR227" s="623"/>
      <c r="DS227" s="623"/>
      <c r="DT227" s="623"/>
      <c r="DU227" s="623"/>
      <c r="DV227" s="623"/>
      <c r="DW227" s="623"/>
      <c r="DX227" s="623"/>
      <c r="DY227" s="488"/>
    </row>
    <row r="228" spans="1:129" s="490" customFormat="1" ht="15.75" customHeight="1">
      <c r="A228" s="686" t="s">
        <v>246</v>
      </c>
      <c r="B228" s="227"/>
      <c r="C228" s="227"/>
      <c r="D228" s="227"/>
      <c r="E228" s="227"/>
      <c r="F228" s="227"/>
      <c r="G228" s="227"/>
      <c r="H228" s="227"/>
      <c r="I228" s="227"/>
      <c r="J228" s="227"/>
      <c r="K228" s="227"/>
      <c r="L228" s="227"/>
      <c r="M228" s="227"/>
      <c r="N228" s="227"/>
      <c r="O228" s="227"/>
      <c r="P228" s="227"/>
      <c r="Q228" s="227"/>
      <c r="R228" s="227"/>
      <c r="S228" s="678"/>
      <c r="T228" s="227"/>
      <c r="U228" s="227"/>
      <c r="V228" s="227"/>
      <c r="W228" s="227"/>
      <c r="X228" s="227"/>
      <c r="Y228" s="227"/>
      <c r="Z228" s="227"/>
      <c r="AA228" s="227"/>
      <c r="AB228" s="227"/>
      <c r="AC228" s="227"/>
      <c r="AD228" s="227"/>
      <c r="AE228" s="299"/>
      <c r="AF228" s="299"/>
      <c r="AG228" s="299"/>
      <c r="AH228" s="299"/>
      <c r="AI228" s="227"/>
      <c r="AJ228" s="227"/>
      <c r="AK228" s="678"/>
      <c r="AL228" s="227"/>
      <c r="AM228" s="227"/>
      <c r="AN228" s="227"/>
      <c r="AO228" s="227"/>
      <c r="AP228" s="227"/>
      <c r="AQ228" s="227"/>
      <c r="AR228" s="227"/>
      <c r="AS228" s="227"/>
      <c r="AT228" s="227"/>
      <c r="AU228" s="227"/>
      <c r="AV228" s="227"/>
      <c r="AW228" s="227"/>
      <c r="AX228" s="299"/>
      <c r="AY228" s="299"/>
      <c r="AZ228" s="299"/>
      <c r="BA228" s="299"/>
      <c r="BB228" s="227"/>
      <c r="BC228" s="678"/>
      <c r="BD228" s="227"/>
      <c r="BE228" s="227"/>
      <c r="BF228" s="227"/>
      <c r="BG228" s="227"/>
      <c r="BH228" s="227"/>
      <c r="BI228" s="227"/>
      <c r="BJ228" s="227"/>
      <c r="BK228" s="227"/>
      <c r="BL228" s="227"/>
      <c r="BM228" s="227"/>
      <c r="BN228" s="227"/>
      <c r="BO228" s="299"/>
      <c r="BP228" s="299"/>
      <c r="BQ228" s="299"/>
      <c r="BR228" s="299"/>
      <c r="BS228" s="227"/>
      <c r="BT228" s="227"/>
      <c r="BU228" s="678"/>
      <c r="BV228" s="227"/>
      <c r="BW228" s="227"/>
      <c r="BX228" s="227"/>
      <c r="BY228" s="227"/>
      <c r="BZ228" s="602" t="str">
        <f t="shared" si="750"/>
        <v/>
      </c>
      <c r="CA228" s="602" t="str">
        <f t="shared" si="751"/>
        <v/>
      </c>
      <c r="CB228" s="602" t="str">
        <f t="shared" si="752"/>
        <v/>
      </c>
      <c r="CC228" s="692" t="str">
        <f t="shared" si="753"/>
        <v/>
      </c>
      <c r="CD228" s="1348" t="str">
        <f t="shared" ref="CD228:CD233" si="78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78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785"/>
        <v/>
      </c>
      <c r="CG228" s="1350" t="str">
        <f t="shared" si="785"/>
        <v/>
      </c>
      <c r="CH228" s="1350" t="str">
        <f t="shared" si="785"/>
        <v/>
      </c>
      <c r="CI228" s="1350" t="str">
        <f t="shared" si="785"/>
        <v/>
      </c>
      <c r="CJ228" s="1350" t="str">
        <f t="shared" si="785"/>
        <v/>
      </c>
      <c r="CK228" s="1351" t="str">
        <f t="shared" si="785"/>
        <v/>
      </c>
      <c r="CL228" s="1351" t="str">
        <f t="shared" si="785"/>
        <v/>
      </c>
      <c r="CM228" s="1351" t="str">
        <f t="shared" si="785"/>
        <v/>
      </c>
      <c r="CN228" s="1350" t="str">
        <f t="shared" si="785"/>
        <v/>
      </c>
      <c r="CO228" s="1350" t="str">
        <f t="shared" si="785"/>
        <v/>
      </c>
      <c r="CP228" s="1350" t="str">
        <f t="shared" si="785"/>
        <v/>
      </c>
      <c r="CQ228" s="1350" t="str">
        <f t="shared" si="785"/>
        <v/>
      </c>
      <c r="CR228" s="1350" t="str">
        <f t="shared" si="785"/>
        <v/>
      </c>
      <c r="CS228" s="1349" t="str">
        <f t="shared" si="785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ref="CU228:CU300" si="7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4" t="str">
        <f t="shared" ref="CV228:CV300" si="7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5" t="str">
        <f t="shared" ref="CW228:CW300" si="7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5" t="str">
        <f t="shared" ref="CX228:CX300" si="7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5" t="str">
        <f t="shared" ref="CY228:CY300" si="7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5" t="str">
        <f t="shared" ref="CZ228:CZ300" si="7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5" t="str">
        <f t="shared" ref="DA228:DA300" si="7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6" t="str">
        <f t="shared" ref="DB228:DB300" si="7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6" t="str">
        <f t="shared" ref="DC228:DC300" si="7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6" t="str">
        <f t="shared" ref="DD228:DD300" si="7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5" t="str">
        <f t="shared" ref="DE228:DE300" si="7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5" t="str">
        <f t="shared" ref="DF228:DF300" si="7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5" t="str">
        <f t="shared" ref="DG228:DG300" si="798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5" t="str">
        <f t="shared" ref="DH228:DH300" si="799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5" t="str">
        <f t="shared" ref="DI228:DI300" si="800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4" t="str">
        <f t="shared" ref="DJ228:DJ300" si="801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3" t="str">
        <f t="shared" ref="DK228:DK300" si="802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8">
        <f t="shared" ref="DL228:DL300" si="803">COUNT(B228:R228)</f>
        <v>0</v>
      </c>
      <c r="DM228" s="106">
        <f t="shared" ref="DM228:DM300" si="804">COUNT(T228:AJ228)</f>
        <v>0</v>
      </c>
      <c r="DN228" s="106">
        <f t="shared" ref="DN228:DN300" si="805">COUNT(AL228:BB228)</f>
        <v>0</v>
      </c>
      <c r="DO228" s="106">
        <f t="shared" ref="DO228:DO300" si="806">COUNT(BD228:BT228)</f>
        <v>0</v>
      </c>
      <c r="DP228" s="487"/>
      <c r="DQ228" s="623"/>
      <c r="DR228" s="623"/>
      <c r="DS228" s="623"/>
      <c r="DT228" s="623"/>
      <c r="DU228" s="623"/>
      <c r="DV228" s="623"/>
      <c r="DW228" s="623"/>
      <c r="DX228" s="623"/>
      <c r="DY228" s="488"/>
    </row>
    <row r="229" spans="1:129" s="490" customFormat="1" ht="15.75" customHeight="1">
      <c r="A229" s="662" t="s">
        <v>247</v>
      </c>
      <c r="B229" s="693"/>
      <c r="C229" s="693"/>
      <c r="D229" s="693"/>
      <c r="E229" s="693"/>
      <c r="F229" s="693"/>
      <c r="G229" s="693"/>
      <c r="H229" s="693"/>
      <c r="I229" s="693"/>
      <c r="J229" s="693"/>
      <c r="K229" s="693"/>
      <c r="L229" s="693"/>
      <c r="M229" s="693"/>
      <c r="N229" s="693"/>
      <c r="O229" s="693"/>
      <c r="P229" s="693"/>
      <c r="Q229" s="693"/>
      <c r="R229" s="693"/>
      <c r="S229" s="624"/>
      <c r="T229" s="693"/>
      <c r="U229" s="693"/>
      <c r="V229" s="693"/>
      <c r="W229" s="693"/>
      <c r="X229" s="693"/>
      <c r="Y229" s="693"/>
      <c r="Z229" s="693"/>
      <c r="AA229" s="693"/>
      <c r="AB229" s="693"/>
      <c r="AC229" s="693"/>
      <c r="AD229" s="693"/>
      <c r="AE229" s="694"/>
      <c r="AF229" s="694"/>
      <c r="AG229" s="694"/>
      <c r="AH229" s="694"/>
      <c r="AI229" s="693"/>
      <c r="AJ229" s="693"/>
      <c r="AK229" s="624"/>
      <c r="AL229" s="693"/>
      <c r="AM229" s="693"/>
      <c r="AN229" s="693"/>
      <c r="AO229" s="693"/>
      <c r="AP229" s="693"/>
      <c r="AQ229" s="693"/>
      <c r="AR229" s="693"/>
      <c r="AS229" s="693"/>
      <c r="AT229" s="693"/>
      <c r="AU229" s="693"/>
      <c r="AV229" s="693"/>
      <c r="AW229" s="693"/>
      <c r="AX229" s="694"/>
      <c r="AY229" s="694"/>
      <c r="AZ229" s="694"/>
      <c r="BA229" s="694"/>
      <c r="BB229" s="693"/>
      <c r="BC229" s="624"/>
      <c r="BD229" s="693"/>
      <c r="BE229" s="693"/>
      <c r="BF229" s="693"/>
      <c r="BG229" s="693"/>
      <c r="BH229" s="693"/>
      <c r="BI229" s="693"/>
      <c r="BJ229" s="693"/>
      <c r="BK229" s="693"/>
      <c r="BL229" s="693"/>
      <c r="BM229" s="693"/>
      <c r="BN229" s="693"/>
      <c r="BO229" s="694"/>
      <c r="BP229" s="694"/>
      <c r="BQ229" s="694"/>
      <c r="BR229" s="694"/>
      <c r="BS229" s="693"/>
      <c r="BT229" s="693"/>
      <c r="BU229" s="624"/>
      <c r="BV229" s="693"/>
      <c r="BW229" s="693"/>
      <c r="BX229" s="693"/>
      <c r="BY229" s="693"/>
      <c r="BZ229" s="602" t="str">
        <f t="shared" si="750"/>
        <v/>
      </c>
      <c r="CA229" s="602" t="str">
        <f t="shared" si="751"/>
        <v/>
      </c>
      <c r="CB229" s="602" t="str">
        <f t="shared" si="752"/>
        <v/>
      </c>
      <c r="CC229" s="692" t="str">
        <f t="shared" si="753"/>
        <v/>
      </c>
      <c r="CD229" s="1353" t="str">
        <f t="shared" si="784"/>
        <v/>
      </c>
      <c r="CE229" s="1354" t="str">
        <f t="shared" si="785"/>
        <v/>
      </c>
      <c r="CF229" s="1355" t="str">
        <f t="shared" si="785"/>
        <v/>
      </c>
      <c r="CG229" s="1355" t="str">
        <f t="shared" si="785"/>
        <v/>
      </c>
      <c r="CH229" s="1355" t="str">
        <f t="shared" si="785"/>
        <v/>
      </c>
      <c r="CI229" s="1355" t="str">
        <f t="shared" si="785"/>
        <v/>
      </c>
      <c r="CJ229" s="1355" t="str">
        <f t="shared" si="785"/>
        <v/>
      </c>
      <c r="CK229" s="1356" t="str">
        <f t="shared" si="785"/>
        <v/>
      </c>
      <c r="CL229" s="1356" t="str">
        <f t="shared" si="785"/>
        <v/>
      </c>
      <c r="CM229" s="1356" t="str">
        <f t="shared" si="785"/>
        <v/>
      </c>
      <c r="CN229" s="1355" t="str">
        <f t="shared" si="785"/>
        <v/>
      </c>
      <c r="CO229" s="1355" t="str">
        <f t="shared" si="785"/>
        <v/>
      </c>
      <c r="CP229" s="1355" t="str">
        <f t="shared" si="785"/>
        <v/>
      </c>
      <c r="CQ229" s="1355" t="str">
        <f t="shared" si="785"/>
        <v/>
      </c>
      <c r="CR229" s="1355" t="str">
        <f t="shared" si="785"/>
        <v/>
      </c>
      <c r="CS229" s="1354" t="str">
        <f t="shared" si="785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3" t="str">
        <f t="shared" si="786"/>
        <v/>
      </c>
      <c r="CV229" s="554" t="str">
        <f t="shared" si="787"/>
        <v/>
      </c>
      <c r="CW229" s="555" t="str">
        <f t="shared" si="788"/>
        <v/>
      </c>
      <c r="CX229" s="555" t="str">
        <f t="shared" si="789"/>
        <v/>
      </c>
      <c r="CY229" s="555" t="str">
        <f t="shared" si="790"/>
        <v/>
      </c>
      <c r="CZ229" s="555" t="str">
        <f t="shared" si="791"/>
        <v/>
      </c>
      <c r="DA229" s="555" t="str">
        <f t="shared" si="792"/>
        <v/>
      </c>
      <c r="DB229" s="556" t="str">
        <f t="shared" si="793"/>
        <v/>
      </c>
      <c r="DC229" s="556" t="str">
        <f t="shared" si="794"/>
        <v/>
      </c>
      <c r="DD229" s="556" t="str">
        <f t="shared" si="795"/>
        <v/>
      </c>
      <c r="DE229" s="555" t="str">
        <f t="shared" si="796"/>
        <v/>
      </c>
      <c r="DF229" s="555" t="str">
        <f t="shared" si="797"/>
        <v/>
      </c>
      <c r="DG229" s="555" t="str">
        <f t="shared" si="798"/>
        <v/>
      </c>
      <c r="DH229" s="555" t="str">
        <f t="shared" si="799"/>
        <v/>
      </c>
      <c r="DI229" s="555" t="str">
        <f t="shared" si="800"/>
        <v/>
      </c>
      <c r="DJ229" s="554" t="str">
        <f t="shared" si="801"/>
        <v/>
      </c>
      <c r="DK229" s="553" t="str">
        <f t="shared" si="802"/>
        <v/>
      </c>
      <c r="DL229" s="658">
        <f t="shared" si="803"/>
        <v>0</v>
      </c>
      <c r="DM229" s="106">
        <f t="shared" si="804"/>
        <v>0</v>
      </c>
      <c r="DN229" s="106">
        <f t="shared" si="805"/>
        <v>0</v>
      </c>
      <c r="DO229" s="106">
        <f t="shared" si="806"/>
        <v>0</v>
      </c>
      <c r="DP229" s="487"/>
      <c r="DQ229" s="623"/>
      <c r="DR229" s="623"/>
      <c r="DS229" s="623"/>
      <c r="DT229" s="623"/>
      <c r="DU229" s="623"/>
      <c r="DV229" s="623"/>
      <c r="DW229" s="623"/>
      <c r="DX229" s="623"/>
      <c r="DY229" s="488"/>
    </row>
    <row r="230" spans="1:129" s="490" customFormat="1" ht="15.75" customHeight="1">
      <c r="A230" s="662" t="str">
        <f>$H$1 &amp; " (%)"</f>
        <v>kcal (%)</v>
      </c>
      <c r="B230" s="637" t="str">
        <f>IF(B228="","",(B228/12)*B229)</f>
        <v/>
      </c>
      <c r="C230" s="637" t="str">
        <f>IF(C228="","",(C228/12)*C229)</f>
        <v/>
      </c>
      <c r="D230" s="637" t="str">
        <f t="shared" ref="D230:R230" si="807">IF(D228="","",(D228/12)*D229)</f>
        <v/>
      </c>
      <c r="E230" s="637" t="str">
        <f t="shared" si="807"/>
        <v/>
      </c>
      <c r="F230" s="637" t="str">
        <f t="shared" si="807"/>
        <v/>
      </c>
      <c r="G230" s="637" t="str">
        <f t="shared" si="807"/>
        <v/>
      </c>
      <c r="H230" s="637" t="str">
        <f t="shared" si="807"/>
        <v/>
      </c>
      <c r="I230" s="637" t="str">
        <f t="shared" si="807"/>
        <v/>
      </c>
      <c r="J230" s="637" t="str">
        <f t="shared" si="807"/>
        <v/>
      </c>
      <c r="K230" s="637" t="str">
        <f t="shared" si="807"/>
        <v/>
      </c>
      <c r="L230" s="637" t="str">
        <f t="shared" si="807"/>
        <v/>
      </c>
      <c r="M230" s="637" t="str">
        <f t="shared" si="807"/>
        <v/>
      </c>
      <c r="N230" s="637" t="str">
        <f t="shared" si="807"/>
        <v/>
      </c>
      <c r="O230" s="637" t="str">
        <f t="shared" si="807"/>
        <v/>
      </c>
      <c r="P230" s="637" t="str">
        <f t="shared" si="807"/>
        <v/>
      </c>
      <c r="Q230" s="637" t="str">
        <f t="shared" si="807"/>
        <v/>
      </c>
      <c r="R230" s="637" t="str">
        <f t="shared" si="807"/>
        <v/>
      </c>
      <c r="S230" s="657"/>
      <c r="T230" s="637" t="str">
        <f>IF(T228="","",(T228/12)*T229)</f>
        <v/>
      </c>
      <c r="U230" s="637" t="str">
        <f>IF(U228="","",(U228/12)*U229)</f>
        <v/>
      </c>
      <c r="V230" s="637" t="str">
        <f t="shared" ref="V230" si="808">IF(V228="","",(V228/12)*V229)</f>
        <v/>
      </c>
      <c r="W230" s="637" t="str">
        <f t="shared" ref="W230" si="809">IF(W228="","",(W228/12)*W229)</f>
        <v/>
      </c>
      <c r="X230" s="637" t="str">
        <f t="shared" ref="X230" si="810">IF(X228="","",(X228/12)*X229)</f>
        <v/>
      </c>
      <c r="Y230" s="637" t="str">
        <f t="shared" ref="Y230" si="811">IF(Y228="","",(Y228/12)*Y229)</f>
        <v/>
      </c>
      <c r="Z230" s="637" t="str">
        <f t="shared" ref="Z230" si="812">IF(Z228="","",(Z228/12)*Z229)</f>
        <v/>
      </c>
      <c r="AA230" s="637" t="str">
        <f t="shared" ref="AA230" si="813">IF(AA228="","",(AA228/12)*AA229)</f>
        <v/>
      </c>
      <c r="AB230" s="637" t="str">
        <f t="shared" ref="AB230" si="814">IF(AB228="","",(AB228/12)*AB229)</f>
        <v/>
      </c>
      <c r="AC230" s="637" t="str">
        <f t="shared" ref="AC230" si="815">IF(AC228="","",(AC228/12)*AC229)</f>
        <v/>
      </c>
      <c r="AD230" s="637" t="str">
        <f t="shared" ref="AD230" si="816">IF(AD228="","",(AD228/12)*AD229)</f>
        <v/>
      </c>
      <c r="AE230" s="637" t="str">
        <f t="shared" ref="AE230" si="817">IF(AE228="","",(AE228/12)*AE229)</f>
        <v/>
      </c>
      <c r="AF230" s="637" t="str">
        <f t="shared" ref="AF230" si="818">IF(AF228="","",(AF228/12)*AF229)</f>
        <v/>
      </c>
      <c r="AG230" s="637" t="str">
        <f t="shared" ref="AG230" si="819">IF(AG228="","",(AG228/12)*AG229)</f>
        <v/>
      </c>
      <c r="AH230" s="637" t="str">
        <f t="shared" ref="AH230" si="820">IF(AH228="","",(AH228/12)*AH229)</f>
        <v/>
      </c>
      <c r="AI230" s="637" t="str">
        <f t="shared" ref="AI230" si="821">IF(AI228="","",(AI228/12)*AI229)</f>
        <v/>
      </c>
      <c r="AJ230" s="637" t="str">
        <f t="shared" ref="AJ230" si="822">IF(AJ228="","",(AJ228/12)*AJ229)</f>
        <v/>
      </c>
      <c r="AK230" s="657"/>
      <c r="AL230" s="637" t="str">
        <f>IF(AL228="","",(AL228/12)*AL229)</f>
        <v/>
      </c>
      <c r="AM230" s="637" t="str">
        <f>IF(AM228="","",(AM228/12)*AM229)</f>
        <v/>
      </c>
      <c r="AN230" s="637" t="str">
        <f t="shared" ref="AN230" si="823">IF(AN228="","",(AN228/12)*AN229)</f>
        <v/>
      </c>
      <c r="AO230" s="637" t="str">
        <f t="shared" ref="AO230" si="824">IF(AO228="","",(AO228/12)*AO229)</f>
        <v/>
      </c>
      <c r="AP230" s="637" t="str">
        <f t="shared" ref="AP230" si="825">IF(AP228="","",(AP228/12)*AP229)</f>
        <v/>
      </c>
      <c r="AQ230" s="637" t="str">
        <f t="shared" ref="AQ230" si="826">IF(AQ228="","",(AQ228/12)*AQ229)</f>
        <v/>
      </c>
      <c r="AR230" s="637" t="str">
        <f t="shared" ref="AR230" si="827">IF(AR228="","",(AR228/12)*AR229)</f>
        <v/>
      </c>
      <c r="AS230" s="637" t="str">
        <f t="shared" ref="AS230" si="828">IF(AS228="","",(AS228/12)*AS229)</f>
        <v/>
      </c>
      <c r="AT230" s="637" t="str">
        <f t="shared" ref="AT230" si="829">IF(AT228="","",(AT228/12)*AT229)</f>
        <v/>
      </c>
      <c r="AU230" s="637" t="str">
        <f t="shared" ref="AU230" si="830">IF(AU228="","",(AU228/12)*AU229)</f>
        <v/>
      </c>
      <c r="AV230" s="637" t="str">
        <f t="shared" ref="AV230" si="831">IF(AV228="","",(AV228/12)*AV229)</f>
        <v/>
      </c>
      <c r="AW230" s="637" t="str">
        <f t="shared" ref="AW230" si="832">IF(AW228="","",(AW228/12)*AW229)</f>
        <v/>
      </c>
      <c r="AX230" s="637" t="str">
        <f t="shared" ref="AX230" si="833">IF(AX228="","",(AX228/12)*AX229)</f>
        <v/>
      </c>
      <c r="AY230" s="637" t="str">
        <f t="shared" ref="AY230" si="834">IF(AY228="","",(AY228/12)*AY229)</f>
        <v/>
      </c>
      <c r="AZ230" s="637" t="str">
        <f t="shared" ref="AZ230" si="835">IF(AZ228="","",(AZ228/12)*AZ229)</f>
        <v/>
      </c>
      <c r="BA230" s="637" t="str">
        <f t="shared" ref="BA230" si="836">IF(BA228="","",(BA228/12)*BA229)</f>
        <v/>
      </c>
      <c r="BB230" s="637" t="str">
        <f t="shared" ref="BB230" si="837">IF(BB228="","",(BB228/12)*BB229)</f>
        <v/>
      </c>
      <c r="BC230" s="657"/>
      <c r="BD230" s="637" t="str">
        <f>IF(BD228="","",(BD228/12)*BD229)</f>
        <v/>
      </c>
      <c r="BE230" s="637" t="str">
        <f>IF(BE228="","",(BE228/12)*BE229)</f>
        <v/>
      </c>
      <c r="BF230" s="637" t="str">
        <f t="shared" ref="BF230" si="838">IF(BF228="","",(BF228/12)*BF229)</f>
        <v/>
      </c>
      <c r="BG230" s="637" t="str">
        <f t="shared" ref="BG230" si="839">IF(BG228="","",(BG228/12)*BG229)</f>
        <v/>
      </c>
      <c r="BH230" s="637" t="str">
        <f t="shared" ref="BH230" si="840">IF(BH228="","",(BH228/12)*BH229)</f>
        <v/>
      </c>
      <c r="BI230" s="637" t="str">
        <f t="shared" ref="BI230" si="841">IF(BI228="","",(BI228/12)*BI229)</f>
        <v/>
      </c>
      <c r="BJ230" s="637" t="str">
        <f t="shared" ref="BJ230" si="842">IF(BJ228="","",(BJ228/12)*BJ229)</f>
        <v/>
      </c>
      <c r="BK230" s="637" t="str">
        <f t="shared" ref="BK230" si="843">IF(BK228="","",(BK228/12)*BK229)</f>
        <v/>
      </c>
      <c r="BL230" s="637" t="str">
        <f t="shared" ref="BL230" si="844">IF(BL228="","",(BL228/12)*BL229)</f>
        <v/>
      </c>
      <c r="BM230" s="637" t="str">
        <f t="shared" ref="BM230" si="845">IF(BM228="","",(BM228/12)*BM229)</f>
        <v/>
      </c>
      <c r="BN230" s="637" t="str">
        <f t="shared" ref="BN230" si="846">IF(BN228="","",(BN228/12)*BN229)</f>
        <v/>
      </c>
      <c r="BO230" s="637" t="str">
        <f t="shared" ref="BO230" si="847">IF(BO228="","",(BO228/12)*BO229)</f>
        <v/>
      </c>
      <c r="BP230" s="637" t="str">
        <f t="shared" ref="BP230" si="848">IF(BP228="","",(BP228/12)*BP229)</f>
        <v/>
      </c>
      <c r="BQ230" s="637" t="str">
        <f t="shared" ref="BQ230" si="849">IF(BQ228="","",(BQ228/12)*BQ229)</f>
        <v/>
      </c>
      <c r="BR230" s="637" t="str">
        <f t="shared" ref="BR230" si="850">IF(BR228="","",(BR228/12)*BR229)</f>
        <v/>
      </c>
      <c r="BS230" s="637" t="str">
        <f t="shared" ref="BS230" si="851">IF(BS228="","",(BS228/12)*BS229)</f>
        <v/>
      </c>
      <c r="BT230" s="637" t="str">
        <f t="shared" ref="BT230" si="852">IF(BT228="","",(BT228/12)*BT229)</f>
        <v/>
      </c>
      <c r="BU230" s="657"/>
      <c r="BV230" s="637" t="str">
        <f>IF(BV228="","",(BV228/12)*BV229)</f>
        <v/>
      </c>
      <c r="BW230" s="637" t="str">
        <f>IF(BW228="","",(BW228/12)*BW229)</f>
        <v/>
      </c>
      <c r="BX230" s="637" t="str">
        <f>IF(BX228="","",(BX228/12)*BX229)</f>
        <v/>
      </c>
      <c r="BY230" s="637" t="str">
        <f>IF(BY228="","",(BY228/12)*BY229)</f>
        <v/>
      </c>
      <c r="BZ230" s="602" t="str">
        <f t="shared" si="750"/>
        <v/>
      </c>
      <c r="CA230" s="627" t="str">
        <f t="shared" si="751"/>
        <v/>
      </c>
      <c r="CB230" s="627" t="str">
        <f t="shared" si="752"/>
        <v/>
      </c>
      <c r="CC230" s="695" t="str">
        <f t="shared" si="753"/>
        <v/>
      </c>
      <c r="CD230" s="1353" t="str">
        <f t="shared" si="784"/>
        <v/>
      </c>
      <c r="CE230" s="1354" t="str">
        <f t="shared" ref="CE230:CT231" si="85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853"/>
        <v/>
      </c>
      <c r="CG230" s="1355" t="str">
        <f t="shared" si="853"/>
        <v/>
      </c>
      <c r="CH230" s="1355" t="str">
        <f t="shared" si="853"/>
        <v/>
      </c>
      <c r="CI230" s="1355" t="str">
        <f t="shared" si="853"/>
        <v/>
      </c>
      <c r="CJ230" s="1355" t="str">
        <f t="shared" si="853"/>
        <v/>
      </c>
      <c r="CK230" s="1356" t="str">
        <f t="shared" si="853"/>
        <v/>
      </c>
      <c r="CL230" s="1356" t="str">
        <f t="shared" si="853"/>
        <v/>
      </c>
      <c r="CM230" s="1356" t="str">
        <f t="shared" si="853"/>
        <v/>
      </c>
      <c r="CN230" s="1355" t="str">
        <f t="shared" si="853"/>
        <v/>
      </c>
      <c r="CO230" s="1355" t="str">
        <f t="shared" si="853"/>
        <v/>
      </c>
      <c r="CP230" s="1355" t="str">
        <f t="shared" si="853"/>
        <v/>
      </c>
      <c r="CQ230" s="1355" t="str">
        <f t="shared" si="853"/>
        <v/>
      </c>
      <c r="CR230" s="1355" t="str">
        <f t="shared" si="853"/>
        <v/>
      </c>
      <c r="CS230" s="1354" t="str">
        <f t="shared" si="853"/>
        <v/>
      </c>
      <c r="CT230" s="1357" t="str">
        <f t="shared" si="853"/>
        <v/>
      </c>
      <c r="CU230" s="541" t="str">
        <f t="shared" si="786"/>
        <v/>
      </c>
      <c r="CV230" s="542" t="str">
        <f t="shared" si="787"/>
        <v/>
      </c>
      <c r="CW230" s="543" t="str">
        <f t="shared" si="788"/>
        <v/>
      </c>
      <c r="CX230" s="543" t="str">
        <f t="shared" si="789"/>
        <v/>
      </c>
      <c r="CY230" s="543" t="str">
        <f t="shared" si="790"/>
        <v/>
      </c>
      <c r="CZ230" s="543" t="str">
        <f t="shared" si="791"/>
        <v/>
      </c>
      <c r="DA230" s="543" t="str">
        <f t="shared" si="792"/>
        <v/>
      </c>
      <c r="DB230" s="544" t="str">
        <f t="shared" si="793"/>
        <v/>
      </c>
      <c r="DC230" s="544" t="str">
        <f t="shared" si="794"/>
        <v/>
      </c>
      <c r="DD230" s="544" t="str">
        <f t="shared" si="795"/>
        <v/>
      </c>
      <c r="DE230" s="543" t="str">
        <f t="shared" si="796"/>
        <v/>
      </c>
      <c r="DF230" s="543" t="str">
        <f t="shared" si="797"/>
        <v/>
      </c>
      <c r="DG230" s="543" t="str">
        <f t="shared" si="798"/>
        <v/>
      </c>
      <c r="DH230" s="543" t="str">
        <f t="shared" si="799"/>
        <v/>
      </c>
      <c r="DI230" s="543" t="str">
        <f t="shared" si="800"/>
        <v/>
      </c>
      <c r="DJ230" s="542" t="str">
        <f t="shared" si="801"/>
        <v/>
      </c>
      <c r="DK230" s="541" t="str">
        <f t="shared" si="802"/>
        <v/>
      </c>
      <c r="DL230" s="658">
        <f t="shared" si="803"/>
        <v>0</v>
      </c>
      <c r="DM230" s="106">
        <f t="shared" si="804"/>
        <v>0</v>
      </c>
      <c r="DN230" s="106">
        <f t="shared" si="805"/>
        <v>0</v>
      </c>
      <c r="DO230" s="106">
        <f t="shared" si="806"/>
        <v>0</v>
      </c>
      <c r="DP230" s="487"/>
      <c r="DQ230" s="623"/>
      <c r="DR230" s="623"/>
      <c r="DS230" s="623"/>
      <c r="DT230" s="623"/>
      <c r="DU230" s="623"/>
      <c r="DV230" s="623"/>
      <c r="DW230" s="623"/>
      <c r="DX230" s="623"/>
      <c r="DY230" s="488"/>
    </row>
    <row r="231" spans="1:129" s="490" customFormat="1" ht="15.75" customHeight="1">
      <c r="A231" s="686" t="s">
        <v>248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6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6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6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6"/>
      <c r="BV231" s="227"/>
      <c r="BW231" s="227"/>
      <c r="BX231" s="227"/>
      <c r="BY231" s="227"/>
      <c r="BZ231" s="602" t="str">
        <f t="shared" si="750"/>
        <v/>
      </c>
      <c r="CA231" s="602" t="str">
        <f t="shared" si="751"/>
        <v/>
      </c>
      <c r="CB231" s="602" t="str">
        <f t="shared" si="752"/>
        <v/>
      </c>
      <c r="CC231" s="692" t="str">
        <f t="shared" si="753"/>
        <v/>
      </c>
      <c r="CD231" s="1348" t="str">
        <f t="shared" si="784"/>
        <v/>
      </c>
      <c r="CE231" s="1349" t="str">
        <f t="shared" si="853"/>
        <v/>
      </c>
      <c r="CF231" s="1350" t="str">
        <f t="shared" si="853"/>
        <v/>
      </c>
      <c r="CG231" s="1350" t="str">
        <f t="shared" si="853"/>
        <v/>
      </c>
      <c r="CH231" s="1350" t="str">
        <f t="shared" si="853"/>
        <v/>
      </c>
      <c r="CI231" s="1350" t="str">
        <f t="shared" si="853"/>
        <v/>
      </c>
      <c r="CJ231" s="1350" t="str">
        <f t="shared" si="853"/>
        <v/>
      </c>
      <c r="CK231" s="1351" t="str">
        <f t="shared" si="853"/>
        <v/>
      </c>
      <c r="CL231" s="1351" t="str">
        <f t="shared" si="853"/>
        <v/>
      </c>
      <c r="CM231" s="1351" t="str">
        <f t="shared" si="853"/>
        <v/>
      </c>
      <c r="CN231" s="1350" t="str">
        <f t="shared" si="853"/>
        <v/>
      </c>
      <c r="CO231" s="1350" t="str">
        <f t="shared" si="853"/>
        <v/>
      </c>
      <c r="CP231" s="1350" t="str">
        <f t="shared" si="853"/>
        <v/>
      </c>
      <c r="CQ231" s="1350" t="str">
        <f t="shared" si="853"/>
        <v/>
      </c>
      <c r="CR231" s="1350" t="str">
        <f t="shared" si="853"/>
        <v/>
      </c>
      <c r="CS231" s="1349" t="str">
        <f t="shared" si="853"/>
        <v/>
      </c>
      <c r="CT231" s="1352" t="str">
        <f t="shared" si="853"/>
        <v/>
      </c>
      <c r="CU231" s="553" t="str">
        <f t="shared" si="786"/>
        <v/>
      </c>
      <c r="CV231" s="554" t="str">
        <f t="shared" si="787"/>
        <v/>
      </c>
      <c r="CW231" s="555" t="str">
        <f t="shared" si="788"/>
        <v/>
      </c>
      <c r="CX231" s="555" t="str">
        <f t="shared" si="789"/>
        <v/>
      </c>
      <c r="CY231" s="555" t="str">
        <f t="shared" si="790"/>
        <v/>
      </c>
      <c r="CZ231" s="555" t="str">
        <f t="shared" si="791"/>
        <v/>
      </c>
      <c r="DA231" s="555" t="str">
        <f t="shared" si="792"/>
        <v/>
      </c>
      <c r="DB231" s="556" t="str">
        <f t="shared" si="793"/>
        <v/>
      </c>
      <c r="DC231" s="556" t="str">
        <f t="shared" si="794"/>
        <v/>
      </c>
      <c r="DD231" s="556" t="str">
        <f t="shared" si="795"/>
        <v/>
      </c>
      <c r="DE231" s="555" t="str">
        <f t="shared" si="796"/>
        <v/>
      </c>
      <c r="DF231" s="555" t="str">
        <f t="shared" si="797"/>
        <v/>
      </c>
      <c r="DG231" s="555" t="str">
        <f t="shared" si="798"/>
        <v/>
      </c>
      <c r="DH231" s="555" t="str">
        <f t="shared" si="799"/>
        <v/>
      </c>
      <c r="DI231" s="555" t="str">
        <f t="shared" si="800"/>
        <v/>
      </c>
      <c r="DJ231" s="554" t="str">
        <f t="shared" si="801"/>
        <v/>
      </c>
      <c r="DK231" s="553" t="str">
        <f t="shared" si="802"/>
        <v/>
      </c>
      <c r="DL231" s="658">
        <f t="shared" si="803"/>
        <v>0</v>
      </c>
      <c r="DM231" s="106">
        <f t="shared" si="804"/>
        <v>0</v>
      </c>
      <c r="DN231" s="106">
        <f t="shared" si="805"/>
        <v>0</v>
      </c>
      <c r="DO231" s="106">
        <f t="shared" si="806"/>
        <v>0</v>
      </c>
      <c r="DP231" s="487"/>
      <c r="DQ231" s="623"/>
      <c r="DR231" s="623"/>
      <c r="DS231" s="623"/>
      <c r="DT231" s="623"/>
      <c r="DU231" s="623"/>
      <c r="DV231" s="623"/>
      <c r="DW231" s="623"/>
      <c r="DX231" s="623"/>
      <c r="DY231" s="488"/>
    </row>
    <row r="232" spans="1:129" s="700" customFormat="1" ht="15.75" customHeight="1">
      <c r="A232" s="662" t="s">
        <v>247</v>
      </c>
      <c r="B232" s="693"/>
      <c r="C232" s="693"/>
      <c r="D232" s="693"/>
      <c r="E232" s="693"/>
      <c r="F232" s="693"/>
      <c r="G232" s="693"/>
      <c r="H232" s="693"/>
      <c r="I232" s="693"/>
      <c r="J232" s="693"/>
      <c r="K232" s="693"/>
      <c r="L232" s="693"/>
      <c r="M232" s="693"/>
      <c r="N232" s="693"/>
      <c r="O232" s="693"/>
      <c r="P232" s="693"/>
      <c r="Q232" s="693"/>
      <c r="R232" s="693"/>
      <c r="S232" s="696"/>
      <c r="T232" s="693"/>
      <c r="U232" s="693"/>
      <c r="V232" s="693"/>
      <c r="W232" s="693"/>
      <c r="X232" s="693"/>
      <c r="Y232" s="693"/>
      <c r="Z232" s="693"/>
      <c r="AA232" s="693"/>
      <c r="AB232" s="693"/>
      <c r="AC232" s="693"/>
      <c r="AD232" s="693"/>
      <c r="AE232" s="694"/>
      <c r="AF232" s="693"/>
      <c r="AG232" s="693"/>
      <c r="AH232" s="693"/>
      <c r="AI232" s="694"/>
      <c r="AJ232" s="693"/>
      <c r="AK232" s="696"/>
      <c r="AL232" s="693"/>
      <c r="AM232" s="693"/>
      <c r="AN232" s="693"/>
      <c r="AO232" s="693"/>
      <c r="AP232" s="693"/>
      <c r="AQ232" s="693"/>
      <c r="AR232" s="693"/>
      <c r="AS232" s="693"/>
      <c r="AT232" s="693"/>
      <c r="AU232" s="693"/>
      <c r="AV232" s="693"/>
      <c r="AW232" s="693"/>
      <c r="AX232" s="693"/>
      <c r="AY232" s="693"/>
      <c r="AZ232" s="693"/>
      <c r="BA232" s="694"/>
      <c r="BB232" s="693"/>
      <c r="BC232" s="696"/>
      <c r="BD232" s="693"/>
      <c r="BE232" s="693"/>
      <c r="BF232" s="693"/>
      <c r="BG232" s="693"/>
      <c r="BH232" s="693"/>
      <c r="BI232" s="693"/>
      <c r="BJ232" s="693"/>
      <c r="BK232" s="693"/>
      <c r="BL232" s="693"/>
      <c r="BM232" s="693"/>
      <c r="BN232" s="693"/>
      <c r="BO232" s="693"/>
      <c r="BP232" s="693"/>
      <c r="BQ232" s="693"/>
      <c r="BR232" s="693"/>
      <c r="BS232" s="693"/>
      <c r="BT232" s="693"/>
      <c r="BU232" s="696"/>
      <c r="BV232" s="693"/>
      <c r="BW232" s="693"/>
      <c r="BX232" s="693"/>
      <c r="BY232" s="693"/>
      <c r="BZ232" s="602" t="str">
        <f t="shared" si="750"/>
        <v/>
      </c>
      <c r="CA232" s="602" t="str">
        <f t="shared" si="751"/>
        <v/>
      </c>
      <c r="CB232" s="602" t="str">
        <f t="shared" si="752"/>
        <v/>
      </c>
      <c r="CC232" s="692" t="str">
        <f t="shared" si="753"/>
        <v/>
      </c>
      <c r="CD232" s="1353" t="str">
        <f t="shared" si="784"/>
        <v/>
      </c>
      <c r="CE232" s="1354" t="str">
        <f t="shared" ref="CE232:CT242" si="85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854"/>
        <v/>
      </c>
      <c r="CG232" s="1355" t="str">
        <f t="shared" si="854"/>
        <v/>
      </c>
      <c r="CH232" s="1355" t="str">
        <f t="shared" si="854"/>
        <v/>
      </c>
      <c r="CI232" s="1355" t="str">
        <f t="shared" si="854"/>
        <v/>
      </c>
      <c r="CJ232" s="1355" t="str">
        <f t="shared" si="854"/>
        <v/>
      </c>
      <c r="CK232" s="1356" t="str">
        <f t="shared" si="854"/>
        <v/>
      </c>
      <c r="CL232" s="1356" t="str">
        <f t="shared" si="854"/>
        <v/>
      </c>
      <c r="CM232" s="1356" t="str">
        <f t="shared" si="854"/>
        <v/>
      </c>
      <c r="CN232" s="1355" t="str">
        <f t="shared" si="854"/>
        <v/>
      </c>
      <c r="CO232" s="1355" t="str">
        <f t="shared" si="854"/>
        <v/>
      </c>
      <c r="CP232" s="1355" t="str">
        <f t="shared" si="854"/>
        <v/>
      </c>
      <c r="CQ232" s="1355" t="str">
        <f t="shared" si="854"/>
        <v/>
      </c>
      <c r="CR232" s="1355" t="str">
        <f t="shared" si="854"/>
        <v/>
      </c>
      <c r="CS232" s="1354" t="str">
        <f t="shared" si="854"/>
        <v/>
      </c>
      <c r="CT232" s="1357" t="str">
        <f t="shared" si="854"/>
        <v/>
      </c>
      <c r="CU232" s="553" t="str">
        <f t="shared" si="786"/>
        <v/>
      </c>
      <c r="CV232" s="554" t="str">
        <f t="shared" si="787"/>
        <v/>
      </c>
      <c r="CW232" s="555" t="str">
        <f t="shared" si="788"/>
        <v/>
      </c>
      <c r="CX232" s="555" t="str">
        <f t="shared" si="789"/>
        <v/>
      </c>
      <c r="CY232" s="555" t="str">
        <f t="shared" si="790"/>
        <v/>
      </c>
      <c r="CZ232" s="555" t="str">
        <f t="shared" si="791"/>
        <v/>
      </c>
      <c r="DA232" s="555" t="str">
        <f t="shared" si="792"/>
        <v/>
      </c>
      <c r="DB232" s="556" t="str">
        <f t="shared" si="793"/>
        <v/>
      </c>
      <c r="DC232" s="556" t="str">
        <f t="shared" si="794"/>
        <v/>
      </c>
      <c r="DD232" s="556" t="str">
        <f t="shared" si="795"/>
        <v/>
      </c>
      <c r="DE232" s="555" t="str">
        <f t="shared" si="796"/>
        <v/>
      </c>
      <c r="DF232" s="555" t="str">
        <f t="shared" si="797"/>
        <v/>
      </c>
      <c r="DG232" s="555" t="str">
        <f t="shared" si="798"/>
        <v/>
      </c>
      <c r="DH232" s="555" t="str">
        <f t="shared" si="799"/>
        <v/>
      </c>
      <c r="DI232" s="555" t="str">
        <f t="shared" si="800"/>
        <v/>
      </c>
      <c r="DJ232" s="554" t="str">
        <f t="shared" si="801"/>
        <v/>
      </c>
      <c r="DK232" s="553" t="str">
        <f t="shared" si="802"/>
        <v/>
      </c>
      <c r="DL232" s="658">
        <f t="shared" si="803"/>
        <v>0</v>
      </c>
      <c r="DM232" s="106">
        <f t="shared" si="804"/>
        <v>0</v>
      </c>
      <c r="DN232" s="106">
        <f t="shared" si="805"/>
        <v>0</v>
      </c>
      <c r="DO232" s="106">
        <f t="shared" si="806"/>
        <v>0</v>
      </c>
      <c r="DP232" s="697"/>
      <c r="DQ232" s="698"/>
      <c r="DR232" s="698" t="s">
        <v>586</v>
      </c>
      <c r="DS232" s="698"/>
      <c r="DT232" s="698"/>
      <c r="DU232" s="698"/>
      <c r="DV232" s="698"/>
      <c r="DW232" s="698"/>
      <c r="DX232" s="698"/>
      <c r="DY232" s="699"/>
    </row>
    <row r="233" spans="1:129" s="490" customFormat="1" ht="15.75" customHeight="1">
      <c r="A233" s="662" t="str">
        <f>$H$1 &amp; " (%)"</f>
        <v>kcal (%)</v>
      </c>
      <c r="B233" s="637" t="str">
        <f>IF(B231="","",(B231/12)*B232)</f>
        <v/>
      </c>
      <c r="C233" s="637" t="str">
        <f>IF(C231="","",(C231/12)*C232)</f>
        <v/>
      </c>
      <c r="D233" s="637" t="str">
        <f t="shared" ref="D233:R233" si="855">IF(D231="","",(D231/12)*D232)</f>
        <v/>
      </c>
      <c r="E233" s="637" t="str">
        <f t="shared" si="855"/>
        <v/>
      </c>
      <c r="F233" s="637" t="str">
        <f t="shared" si="855"/>
        <v/>
      </c>
      <c r="G233" s="637" t="str">
        <f t="shared" si="855"/>
        <v/>
      </c>
      <c r="H233" s="637" t="str">
        <f t="shared" si="855"/>
        <v/>
      </c>
      <c r="I233" s="637" t="str">
        <f t="shared" si="855"/>
        <v/>
      </c>
      <c r="J233" s="637" t="str">
        <f t="shared" si="855"/>
        <v/>
      </c>
      <c r="K233" s="637" t="str">
        <f t="shared" si="855"/>
        <v/>
      </c>
      <c r="L233" s="637" t="str">
        <f t="shared" si="855"/>
        <v/>
      </c>
      <c r="M233" s="637" t="str">
        <f t="shared" si="855"/>
        <v/>
      </c>
      <c r="N233" s="637" t="str">
        <f t="shared" si="855"/>
        <v/>
      </c>
      <c r="O233" s="637" t="str">
        <f t="shared" si="855"/>
        <v/>
      </c>
      <c r="P233" s="637" t="str">
        <f t="shared" si="855"/>
        <v/>
      </c>
      <c r="Q233" s="637" t="str">
        <f t="shared" si="855"/>
        <v/>
      </c>
      <c r="R233" s="637" t="str">
        <f t="shared" si="855"/>
        <v/>
      </c>
      <c r="S233" s="657"/>
      <c r="T233" s="637" t="str">
        <f>IF(T231="","",(T231/12)*T232)</f>
        <v/>
      </c>
      <c r="U233" s="637" t="str">
        <f>IF(U231="","",(U231/12)*U232)</f>
        <v/>
      </c>
      <c r="V233" s="637" t="str">
        <f t="shared" ref="V233" si="856">IF(V231="","",(V231/12)*V232)</f>
        <v/>
      </c>
      <c r="W233" s="637" t="str">
        <f t="shared" ref="W233" si="857">IF(W231="","",(W231/12)*W232)</f>
        <v/>
      </c>
      <c r="X233" s="637" t="str">
        <f t="shared" ref="X233" si="858">IF(X231="","",(X231/12)*X232)</f>
        <v/>
      </c>
      <c r="Y233" s="637" t="str">
        <f t="shared" ref="Y233" si="859">IF(Y231="","",(Y231/12)*Y232)</f>
        <v/>
      </c>
      <c r="Z233" s="637" t="str">
        <f t="shared" ref="Z233" si="860">IF(Z231="","",(Z231/12)*Z232)</f>
        <v/>
      </c>
      <c r="AA233" s="637" t="str">
        <f t="shared" ref="AA233" si="861">IF(AA231="","",(AA231/12)*AA232)</f>
        <v/>
      </c>
      <c r="AB233" s="637" t="str">
        <f t="shared" ref="AB233" si="862">IF(AB231="","",(AB231/12)*AB232)</f>
        <v/>
      </c>
      <c r="AC233" s="637" t="str">
        <f t="shared" ref="AC233" si="863">IF(AC231="","",(AC231/12)*AC232)</f>
        <v/>
      </c>
      <c r="AD233" s="637" t="str">
        <f t="shared" ref="AD233" si="864">IF(AD231="","",(AD231/12)*AD232)</f>
        <v/>
      </c>
      <c r="AE233" s="637" t="str">
        <f t="shared" ref="AE233" si="865">IF(AE231="","",(AE231/12)*AE232)</f>
        <v/>
      </c>
      <c r="AF233" s="637" t="str">
        <f t="shared" ref="AF233" si="866">IF(AF231="","",(AF231/12)*AF232)</f>
        <v/>
      </c>
      <c r="AG233" s="637" t="str">
        <f t="shared" ref="AG233" si="867">IF(AG231="","",(AG231/12)*AG232)</f>
        <v/>
      </c>
      <c r="AH233" s="637" t="str">
        <f t="shared" ref="AH233" si="868">IF(AH231="","",(AH231/12)*AH232)</f>
        <v/>
      </c>
      <c r="AI233" s="637" t="str">
        <f t="shared" ref="AI233" si="869">IF(AI231="","",(AI231/12)*AI232)</f>
        <v/>
      </c>
      <c r="AJ233" s="637" t="str">
        <f t="shared" ref="AJ233" si="870">IF(AJ231="","",(AJ231/12)*AJ232)</f>
        <v/>
      </c>
      <c r="AK233" s="657"/>
      <c r="AL233" s="637" t="str">
        <f>IF(AL231="","",(AL231/12)*AL232)</f>
        <v/>
      </c>
      <c r="AM233" s="637" t="str">
        <f>IF(AM231="","",(AM231/12)*AM232)</f>
        <v/>
      </c>
      <c r="AN233" s="637" t="str">
        <f t="shared" ref="AN233" si="871">IF(AN231="","",(AN231/12)*AN232)</f>
        <v/>
      </c>
      <c r="AO233" s="637" t="str">
        <f t="shared" ref="AO233" si="872">IF(AO231="","",(AO231/12)*AO232)</f>
        <v/>
      </c>
      <c r="AP233" s="637" t="str">
        <f t="shared" ref="AP233" si="873">IF(AP231="","",(AP231/12)*AP232)</f>
        <v/>
      </c>
      <c r="AQ233" s="637" t="str">
        <f t="shared" ref="AQ233" si="874">IF(AQ231="","",(AQ231/12)*AQ232)</f>
        <v/>
      </c>
      <c r="AR233" s="637" t="str">
        <f t="shared" ref="AR233" si="875">IF(AR231="","",(AR231/12)*AR232)</f>
        <v/>
      </c>
      <c r="AS233" s="637" t="str">
        <f t="shared" ref="AS233" si="876">IF(AS231="","",(AS231/12)*AS232)</f>
        <v/>
      </c>
      <c r="AT233" s="637" t="str">
        <f t="shared" ref="AT233" si="877">IF(AT231="","",(AT231/12)*AT232)</f>
        <v/>
      </c>
      <c r="AU233" s="637" t="str">
        <f t="shared" ref="AU233" si="878">IF(AU231="","",(AU231/12)*AU232)</f>
        <v/>
      </c>
      <c r="AV233" s="637" t="str">
        <f t="shared" ref="AV233" si="879">IF(AV231="","",(AV231/12)*AV232)</f>
        <v/>
      </c>
      <c r="AW233" s="637" t="str">
        <f t="shared" ref="AW233" si="880">IF(AW231="","",(AW231/12)*AW232)</f>
        <v/>
      </c>
      <c r="AX233" s="637" t="str">
        <f t="shared" ref="AX233" si="881">IF(AX231="","",(AX231/12)*AX232)</f>
        <v/>
      </c>
      <c r="AY233" s="637" t="str">
        <f t="shared" ref="AY233" si="882">IF(AY231="","",(AY231/12)*AY232)</f>
        <v/>
      </c>
      <c r="AZ233" s="637" t="str">
        <f t="shared" ref="AZ233" si="883">IF(AZ231="","",(AZ231/12)*AZ232)</f>
        <v/>
      </c>
      <c r="BA233" s="637" t="str">
        <f t="shared" ref="BA233" si="884">IF(BA231="","",(BA231/12)*BA232)</f>
        <v/>
      </c>
      <c r="BB233" s="637" t="str">
        <f t="shared" ref="BB233" si="885">IF(BB231="","",(BB231/12)*BB232)</f>
        <v/>
      </c>
      <c r="BC233" s="657"/>
      <c r="BD233" s="637" t="str">
        <f>IF(BD231="","",(BD231/12)*BD232)</f>
        <v/>
      </c>
      <c r="BE233" s="637" t="str">
        <f>IF(BE231="","",(BE231/12)*BE232)</f>
        <v/>
      </c>
      <c r="BF233" s="637" t="str">
        <f t="shared" ref="BF233" si="886">IF(BF231="","",(BF231/12)*BF232)</f>
        <v/>
      </c>
      <c r="BG233" s="637" t="str">
        <f t="shared" ref="BG233" si="887">IF(BG231="","",(BG231/12)*BG232)</f>
        <v/>
      </c>
      <c r="BH233" s="637" t="str">
        <f t="shared" ref="BH233" si="888">IF(BH231="","",(BH231/12)*BH232)</f>
        <v/>
      </c>
      <c r="BI233" s="637" t="str">
        <f t="shared" ref="BI233" si="889">IF(BI231="","",(BI231/12)*BI232)</f>
        <v/>
      </c>
      <c r="BJ233" s="637" t="str">
        <f t="shared" ref="BJ233" si="890">IF(BJ231="","",(BJ231/12)*BJ232)</f>
        <v/>
      </c>
      <c r="BK233" s="637" t="str">
        <f t="shared" ref="BK233" si="891">IF(BK231="","",(BK231/12)*BK232)</f>
        <v/>
      </c>
      <c r="BL233" s="637" t="str">
        <f t="shared" ref="BL233" si="892">IF(BL231="","",(BL231/12)*BL232)</f>
        <v/>
      </c>
      <c r="BM233" s="637" t="str">
        <f t="shared" ref="BM233" si="893">IF(BM231="","",(BM231/12)*BM232)</f>
        <v/>
      </c>
      <c r="BN233" s="637" t="str">
        <f t="shared" ref="BN233" si="894">IF(BN231="","",(BN231/12)*BN232)</f>
        <v/>
      </c>
      <c r="BO233" s="637" t="str">
        <f t="shared" ref="BO233" si="895">IF(BO231="","",(BO231/12)*BO232)</f>
        <v/>
      </c>
      <c r="BP233" s="637" t="str">
        <f t="shared" ref="BP233" si="896">IF(BP231="","",(BP231/12)*BP232)</f>
        <v/>
      </c>
      <c r="BQ233" s="637" t="str">
        <f t="shared" ref="BQ233" si="897">IF(BQ231="","",(BQ231/12)*BQ232)</f>
        <v/>
      </c>
      <c r="BR233" s="637" t="str">
        <f t="shared" ref="BR233" si="898">IF(BR231="","",(BR231/12)*BR232)</f>
        <v/>
      </c>
      <c r="BS233" s="637" t="str">
        <f t="shared" ref="BS233" si="899">IF(BS231="","",(BS231/12)*BS232)</f>
        <v/>
      </c>
      <c r="BT233" s="637" t="str">
        <f t="shared" ref="BT233" si="900">IF(BT231="","",(BT231/12)*BT232)</f>
        <v/>
      </c>
      <c r="BU233" s="657"/>
      <c r="BV233" s="637" t="str">
        <f>IF(BV231="","",(BV231/12)*BV232)</f>
        <v/>
      </c>
      <c r="BW233" s="637" t="str">
        <f>IF(BW231="","",(BW231/12)*BW232)</f>
        <v/>
      </c>
      <c r="BX233" s="637" t="str">
        <f>IF(BX231="","",(BX231/12)*BX232)</f>
        <v/>
      </c>
      <c r="BY233" s="637" t="str">
        <f>IF(BY231="","",(BY231/12)*BY232)</f>
        <v/>
      </c>
      <c r="BZ233" s="602" t="str">
        <f t="shared" si="750"/>
        <v/>
      </c>
      <c r="CA233" s="627" t="str">
        <f t="shared" si="751"/>
        <v/>
      </c>
      <c r="CB233" s="627" t="str">
        <f t="shared" si="752"/>
        <v/>
      </c>
      <c r="CC233" s="695" t="str">
        <f t="shared" si="753"/>
        <v/>
      </c>
      <c r="CD233" s="1353" t="str">
        <f t="shared" si="784"/>
        <v/>
      </c>
      <c r="CE233" s="1354" t="str">
        <f t="shared" si="854"/>
        <v/>
      </c>
      <c r="CF233" s="1355" t="str">
        <f t="shared" si="854"/>
        <v/>
      </c>
      <c r="CG233" s="1355" t="str">
        <f t="shared" si="854"/>
        <v/>
      </c>
      <c r="CH233" s="1355" t="str">
        <f t="shared" si="854"/>
        <v/>
      </c>
      <c r="CI233" s="1355" t="str">
        <f t="shared" si="854"/>
        <v/>
      </c>
      <c r="CJ233" s="1355" t="str">
        <f t="shared" si="854"/>
        <v/>
      </c>
      <c r="CK233" s="1356" t="str">
        <f t="shared" si="854"/>
        <v/>
      </c>
      <c r="CL233" s="1356" t="str">
        <f t="shared" si="854"/>
        <v/>
      </c>
      <c r="CM233" s="1356" t="str">
        <f t="shared" si="854"/>
        <v/>
      </c>
      <c r="CN233" s="1355" t="str">
        <f t="shared" si="854"/>
        <v/>
      </c>
      <c r="CO233" s="1355" t="str">
        <f t="shared" si="854"/>
        <v/>
      </c>
      <c r="CP233" s="1355" t="str">
        <f t="shared" si="854"/>
        <v/>
      </c>
      <c r="CQ233" s="1355" t="str">
        <f t="shared" si="854"/>
        <v/>
      </c>
      <c r="CR233" s="1355" t="str">
        <f t="shared" si="854"/>
        <v/>
      </c>
      <c r="CS233" s="1354" t="str">
        <f t="shared" si="854"/>
        <v/>
      </c>
      <c r="CT233" s="1357" t="str">
        <f t="shared" si="854"/>
        <v/>
      </c>
      <c r="CU233" s="541" t="str">
        <f t="shared" si="786"/>
        <v/>
      </c>
      <c r="CV233" s="542" t="str">
        <f t="shared" si="787"/>
        <v/>
      </c>
      <c r="CW233" s="543" t="str">
        <f t="shared" si="788"/>
        <v/>
      </c>
      <c r="CX233" s="543" t="str">
        <f t="shared" si="789"/>
        <v/>
      </c>
      <c r="CY233" s="543" t="str">
        <f t="shared" si="790"/>
        <v/>
      </c>
      <c r="CZ233" s="543" t="str">
        <f t="shared" si="791"/>
        <v/>
      </c>
      <c r="DA233" s="543" t="str">
        <f t="shared" si="792"/>
        <v/>
      </c>
      <c r="DB233" s="544" t="str">
        <f t="shared" si="793"/>
        <v/>
      </c>
      <c r="DC233" s="544" t="str">
        <f t="shared" si="794"/>
        <v/>
      </c>
      <c r="DD233" s="544" t="str">
        <f t="shared" si="795"/>
        <v/>
      </c>
      <c r="DE233" s="543" t="str">
        <f t="shared" si="796"/>
        <v/>
      </c>
      <c r="DF233" s="543" t="str">
        <f t="shared" si="797"/>
        <v/>
      </c>
      <c r="DG233" s="543" t="str">
        <f t="shared" si="798"/>
        <v/>
      </c>
      <c r="DH233" s="543" t="str">
        <f t="shared" si="799"/>
        <v/>
      </c>
      <c r="DI233" s="543" t="str">
        <f t="shared" si="800"/>
        <v/>
      </c>
      <c r="DJ233" s="542" t="str">
        <f t="shared" si="801"/>
        <v/>
      </c>
      <c r="DK233" s="541" t="str">
        <f t="shared" si="802"/>
        <v/>
      </c>
      <c r="DL233" s="658">
        <f t="shared" si="803"/>
        <v>0</v>
      </c>
      <c r="DM233" s="106">
        <f t="shared" si="804"/>
        <v>0</v>
      </c>
      <c r="DN233" s="106">
        <f t="shared" si="805"/>
        <v>0</v>
      </c>
      <c r="DO233" s="106">
        <f t="shared" si="806"/>
        <v>0</v>
      </c>
      <c r="DP233" s="487"/>
      <c r="DQ233" s="623"/>
      <c r="DR233" s="623"/>
      <c r="DS233" s="623"/>
      <c r="DT233" s="623"/>
      <c r="DU233" s="623"/>
      <c r="DV233" s="623"/>
      <c r="DW233" s="623"/>
      <c r="DX233" s="623"/>
      <c r="DY233" s="488"/>
    </row>
    <row r="234" spans="1:129" s="490" customFormat="1" ht="15.75" customHeight="1">
      <c r="A234" s="686" t="s">
        <v>249</v>
      </c>
      <c r="B234" s="632"/>
      <c r="C234" s="632"/>
      <c r="D234" s="632"/>
      <c r="E234" s="632"/>
      <c r="F234" s="632"/>
      <c r="G234" s="632"/>
      <c r="H234" s="632"/>
      <c r="I234" s="632"/>
      <c r="J234" s="632"/>
      <c r="K234" s="632"/>
      <c r="L234" s="632"/>
      <c r="M234" s="632"/>
      <c r="N234" s="632"/>
      <c r="O234" s="632"/>
      <c r="P234" s="632"/>
      <c r="Q234" s="632"/>
      <c r="R234" s="632"/>
      <c r="S234" s="701"/>
      <c r="T234" s="632"/>
      <c r="U234" s="632"/>
      <c r="V234" s="632"/>
      <c r="W234" s="632"/>
      <c r="X234" s="632"/>
      <c r="Y234" s="632"/>
      <c r="Z234" s="632"/>
      <c r="AA234" s="632"/>
      <c r="AB234" s="632"/>
      <c r="AC234" s="632"/>
      <c r="AD234" s="632"/>
      <c r="AE234" s="632"/>
      <c r="AF234" s="632"/>
      <c r="AG234" s="632"/>
      <c r="AH234" s="632"/>
      <c r="AI234" s="632"/>
      <c r="AJ234" s="632"/>
      <c r="AK234" s="701"/>
      <c r="AL234" s="632"/>
      <c r="AM234" s="632"/>
      <c r="AN234" s="632"/>
      <c r="AO234" s="632"/>
      <c r="AP234" s="632"/>
      <c r="AQ234" s="632"/>
      <c r="AR234" s="632"/>
      <c r="AS234" s="632"/>
      <c r="AT234" s="632"/>
      <c r="AU234" s="632"/>
      <c r="AV234" s="632"/>
      <c r="AW234" s="632"/>
      <c r="AX234" s="632"/>
      <c r="AY234" s="632"/>
      <c r="AZ234" s="632"/>
      <c r="BA234" s="632"/>
      <c r="BB234" s="632"/>
      <c r="BC234" s="701"/>
      <c r="BD234" s="632"/>
      <c r="BE234" s="632"/>
      <c r="BF234" s="632"/>
      <c r="BG234" s="632"/>
      <c r="BH234" s="632"/>
      <c r="BI234" s="632"/>
      <c r="BJ234" s="632"/>
      <c r="BK234" s="632"/>
      <c r="BL234" s="632"/>
      <c r="BM234" s="632"/>
      <c r="BN234" s="632"/>
      <c r="BO234" s="702"/>
      <c r="BP234" s="632"/>
      <c r="BQ234" s="632"/>
      <c r="BR234" s="632"/>
      <c r="BS234" s="632"/>
      <c r="BT234" s="632"/>
      <c r="BU234" s="701"/>
      <c r="BV234" s="632"/>
      <c r="BW234" s="632"/>
      <c r="BX234" s="632"/>
      <c r="BY234" s="632"/>
      <c r="BZ234" s="602" t="str">
        <f t="shared" si="750"/>
        <v/>
      </c>
      <c r="CA234" s="602" t="str">
        <f t="shared" si="751"/>
        <v/>
      </c>
      <c r="CB234" s="602" t="str">
        <f t="shared" si="752"/>
        <v/>
      </c>
      <c r="CC234" s="692" t="str">
        <f t="shared" si="753"/>
        <v/>
      </c>
      <c r="CD234" s="1348" t="str">
        <f t="shared" ref="CD234:CD242" si="90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854"/>
        <v/>
      </c>
      <c r="CF234" s="1350" t="str">
        <f t="shared" si="854"/>
        <v/>
      </c>
      <c r="CG234" s="1350" t="str">
        <f t="shared" si="854"/>
        <v/>
      </c>
      <c r="CH234" s="1350" t="str">
        <f t="shared" si="854"/>
        <v/>
      </c>
      <c r="CI234" s="1350" t="str">
        <f t="shared" si="854"/>
        <v/>
      </c>
      <c r="CJ234" s="1350" t="str">
        <f t="shared" si="854"/>
        <v/>
      </c>
      <c r="CK234" s="1351" t="str">
        <f t="shared" si="854"/>
        <v/>
      </c>
      <c r="CL234" s="1351" t="str">
        <f t="shared" si="854"/>
        <v/>
      </c>
      <c r="CM234" s="1351" t="str">
        <f t="shared" si="854"/>
        <v/>
      </c>
      <c r="CN234" s="1350" t="str">
        <f t="shared" si="854"/>
        <v/>
      </c>
      <c r="CO234" s="1350" t="str">
        <f t="shared" si="854"/>
        <v/>
      </c>
      <c r="CP234" s="1350" t="str">
        <f t="shared" si="854"/>
        <v/>
      </c>
      <c r="CQ234" s="1350" t="str">
        <f t="shared" si="854"/>
        <v/>
      </c>
      <c r="CR234" s="1350" t="str">
        <f t="shared" si="854"/>
        <v/>
      </c>
      <c r="CS234" s="1349" t="str">
        <f t="shared" si="854"/>
        <v/>
      </c>
      <c r="CT234" s="1352" t="str">
        <f t="shared" si="854"/>
        <v/>
      </c>
      <c r="CU234" s="553" t="str">
        <f t="shared" si="786"/>
        <v/>
      </c>
      <c r="CV234" s="554" t="str">
        <f t="shared" si="787"/>
        <v/>
      </c>
      <c r="CW234" s="555" t="str">
        <f t="shared" si="788"/>
        <v/>
      </c>
      <c r="CX234" s="555" t="str">
        <f t="shared" si="789"/>
        <v/>
      </c>
      <c r="CY234" s="555" t="str">
        <f t="shared" si="790"/>
        <v/>
      </c>
      <c r="CZ234" s="555" t="str">
        <f t="shared" si="791"/>
        <v/>
      </c>
      <c r="DA234" s="555" t="str">
        <f t="shared" si="792"/>
        <v/>
      </c>
      <c r="DB234" s="556" t="str">
        <f t="shared" si="793"/>
        <v/>
      </c>
      <c r="DC234" s="556" t="str">
        <f t="shared" si="794"/>
        <v/>
      </c>
      <c r="DD234" s="556" t="str">
        <f t="shared" si="795"/>
        <v/>
      </c>
      <c r="DE234" s="555" t="str">
        <f t="shared" si="796"/>
        <v/>
      </c>
      <c r="DF234" s="555" t="str">
        <f t="shared" si="797"/>
        <v/>
      </c>
      <c r="DG234" s="555" t="str">
        <f t="shared" si="798"/>
        <v/>
      </c>
      <c r="DH234" s="555" t="str">
        <f t="shared" si="799"/>
        <v/>
      </c>
      <c r="DI234" s="555" t="str">
        <f t="shared" si="800"/>
        <v/>
      </c>
      <c r="DJ234" s="554" t="str">
        <f t="shared" si="801"/>
        <v/>
      </c>
      <c r="DK234" s="553" t="str">
        <f t="shared" si="802"/>
        <v/>
      </c>
      <c r="DL234" s="658">
        <f t="shared" si="803"/>
        <v>0</v>
      </c>
      <c r="DM234" s="106">
        <f t="shared" si="804"/>
        <v>0</v>
      </c>
      <c r="DN234" s="106">
        <f t="shared" si="805"/>
        <v>0</v>
      </c>
      <c r="DO234" s="106">
        <f t="shared" si="806"/>
        <v>0</v>
      </c>
      <c r="DP234" s="487"/>
      <c r="DQ234" s="623"/>
      <c r="DR234" s="623"/>
      <c r="DS234" s="623"/>
      <c r="DT234" s="623"/>
      <c r="DU234" s="623"/>
      <c r="DV234" s="623"/>
      <c r="DW234" s="623"/>
      <c r="DX234" s="623"/>
      <c r="DY234" s="488"/>
    </row>
    <row r="235" spans="1:129" s="490" customFormat="1" ht="15.75" customHeight="1">
      <c r="A235" s="662" t="s">
        <v>182</v>
      </c>
      <c r="B235" s="632"/>
      <c r="C235" s="632"/>
      <c r="D235" s="632"/>
      <c r="E235" s="632"/>
      <c r="F235" s="632"/>
      <c r="G235" s="632"/>
      <c r="H235" s="632"/>
      <c r="I235" s="632"/>
      <c r="J235" s="632"/>
      <c r="K235" s="632"/>
      <c r="L235" s="632"/>
      <c r="M235" s="632"/>
      <c r="N235" s="632"/>
      <c r="O235" s="632"/>
      <c r="P235" s="632"/>
      <c r="Q235" s="632"/>
      <c r="R235" s="632"/>
      <c r="S235" s="701"/>
      <c r="T235" s="632"/>
      <c r="U235" s="632"/>
      <c r="V235" s="632"/>
      <c r="W235" s="632"/>
      <c r="X235" s="632"/>
      <c r="Y235" s="632"/>
      <c r="Z235" s="632"/>
      <c r="AA235" s="632"/>
      <c r="AB235" s="632"/>
      <c r="AC235" s="632"/>
      <c r="AD235" s="632"/>
      <c r="AE235" s="632"/>
      <c r="AF235" s="632"/>
      <c r="AG235" s="632"/>
      <c r="AH235" s="632"/>
      <c r="AI235" s="632"/>
      <c r="AJ235" s="632"/>
      <c r="AK235" s="701"/>
      <c r="AL235" s="632"/>
      <c r="AM235" s="632"/>
      <c r="AN235" s="632"/>
      <c r="AO235" s="632"/>
      <c r="AP235" s="632"/>
      <c r="AQ235" s="632"/>
      <c r="AR235" s="632"/>
      <c r="AS235" s="632"/>
      <c r="AT235" s="632"/>
      <c r="AU235" s="632"/>
      <c r="AV235" s="632"/>
      <c r="AW235" s="632"/>
      <c r="AX235" s="632"/>
      <c r="AY235" s="632"/>
      <c r="AZ235" s="632"/>
      <c r="BA235" s="632"/>
      <c r="BB235" s="632"/>
      <c r="BC235" s="701"/>
      <c r="BD235" s="632"/>
      <c r="BE235" s="632"/>
      <c r="BF235" s="632"/>
      <c r="BG235" s="632"/>
      <c r="BH235" s="632"/>
      <c r="BI235" s="632"/>
      <c r="BJ235" s="632"/>
      <c r="BK235" s="632"/>
      <c r="BL235" s="632"/>
      <c r="BM235" s="632"/>
      <c r="BN235" s="632"/>
      <c r="BO235" s="702"/>
      <c r="BP235" s="632"/>
      <c r="BQ235" s="632"/>
      <c r="BR235" s="632"/>
      <c r="BS235" s="632"/>
      <c r="BT235" s="632"/>
      <c r="BU235" s="701"/>
      <c r="BV235" s="632"/>
      <c r="BW235" s="632"/>
      <c r="BX235" s="632"/>
      <c r="BY235" s="632"/>
      <c r="BZ235" s="602" t="str">
        <f t="shared" si="750"/>
        <v/>
      </c>
      <c r="CA235" s="602" t="str">
        <f t="shared" si="751"/>
        <v/>
      </c>
      <c r="CB235" s="602" t="str">
        <f t="shared" si="752"/>
        <v/>
      </c>
      <c r="CC235" s="692" t="str">
        <f t="shared" si="753"/>
        <v/>
      </c>
      <c r="CD235" s="1348" t="str">
        <f t="shared" si="901"/>
        <v/>
      </c>
      <c r="CE235" s="1349" t="str">
        <f t="shared" si="854"/>
        <v/>
      </c>
      <c r="CF235" s="1350" t="str">
        <f t="shared" si="854"/>
        <v/>
      </c>
      <c r="CG235" s="1350" t="str">
        <f t="shared" si="854"/>
        <v/>
      </c>
      <c r="CH235" s="1350" t="str">
        <f t="shared" si="854"/>
        <v/>
      </c>
      <c r="CI235" s="1350" t="str">
        <f t="shared" si="854"/>
        <v/>
      </c>
      <c r="CJ235" s="1350" t="str">
        <f t="shared" si="854"/>
        <v/>
      </c>
      <c r="CK235" s="1351" t="str">
        <f t="shared" si="854"/>
        <v/>
      </c>
      <c r="CL235" s="1351" t="str">
        <f t="shared" si="854"/>
        <v/>
      </c>
      <c r="CM235" s="1351" t="str">
        <f t="shared" si="854"/>
        <v/>
      </c>
      <c r="CN235" s="1350" t="str">
        <f t="shared" si="854"/>
        <v/>
      </c>
      <c r="CO235" s="1350" t="str">
        <f t="shared" si="854"/>
        <v/>
      </c>
      <c r="CP235" s="1350" t="str">
        <f t="shared" si="854"/>
        <v/>
      </c>
      <c r="CQ235" s="1350" t="str">
        <f t="shared" si="854"/>
        <v/>
      </c>
      <c r="CR235" s="1350" t="str">
        <f t="shared" si="854"/>
        <v/>
      </c>
      <c r="CS235" s="1349" t="str">
        <f t="shared" si="854"/>
        <v/>
      </c>
      <c r="CT235" s="1352" t="str">
        <f t="shared" si="854"/>
        <v/>
      </c>
      <c r="CU235" s="553" t="str">
        <f t="shared" si="786"/>
        <v/>
      </c>
      <c r="CV235" s="554" t="str">
        <f t="shared" si="787"/>
        <v/>
      </c>
      <c r="CW235" s="555" t="str">
        <f t="shared" si="788"/>
        <v/>
      </c>
      <c r="CX235" s="555" t="str">
        <f t="shared" si="789"/>
        <v/>
      </c>
      <c r="CY235" s="555" t="str">
        <f t="shared" si="790"/>
        <v/>
      </c>
      <c r="CZ235" s="555" t="str">
        <f t="shared" si="791"/>
        <v/>
      </c>
      <c r="DA235" s="555" t="str">
        <f t="shared" si="792"/>
        <v/>
      </c>
      <c r="DB235" s="556" t="str">
        <f t="shared" si="793"/>
        <v/>
      </c>
      <c r="DC235" s="556" t="str">
        <f t="shared" si="794"/>
        <v/>
      </c>
      <c r="DD235" s="556" t="str">
        <f t="shared" si="795"/>
        <v/>
      </c>
      <c r="DE235" s="555" t="str">
        <f t="shared" si="796"/>
        <v/>
      </c>
      <c r="DF235" s="555" t="str">
        <f t="shared" si="797"/>
        <v/>
      </c>
      <c r="DG235" s="555" t="str">
        <f t="shared" si="798"/>
        <v/>
      </c>
      <c r="DH235" s="555" t="str">
        <f t="shared" si="799"/>
        <v/>
      </c>
      <c r="DI235" s="555" t="str">
        <f t="shared" si="800"/>
        <v/>
      </c>
      <c r="DJ235" s="554" t="str">
        <f t="shared" si="801"/>
        <v/>
      </c>
      <c r="DK235" s="553" t="str">
        <f t="shared" si="802"/>
        <v/>
      </c>
      <c r="DL235" s="658">
        <f t="shared" si="803"/>
        <v>0</v>
      </c>
      <c r="DM235" s="106">
        <f t="shared" si="804"/>
        <v>0</v>
      </c>
      <c r="DN235" s="106">
        <f t="shared" si="805"/>
        <v>0</v>
      </c>
      <c r="DO235" s="106">
        <f t="shared" si="806"/>
        <v>0</v>
      </c>
      <c r="DP235" s="487"/>
      <c r="DQ235" s="623"/>
      <c r="DR235" s="623"/>
      <c r="DS235" s="623"/>
      <c r="DT235" s="623"/>
      <c r="DU235" s="623"/>
      <c r="DV235" s="623"/>
      <c r="DW235" s="623"/>
      <c r="DX235" s="623"/>
      <c r="DY235" s="488"/>
    </row>
    <row r="236" spans="1:129" s="490" customFormat="1" ht="15.75" customHeight="1">
      <c r="A236" s="662" t="s">
        <v>184</v>
      </c>
      <c r="B236" s="634" t="str">
        <f t="shared" ref="B236:R236" si="902">IF(B234="","",B234*B235)</f>
        <v/>
      </c>
      <c r="C236" s="634" t="str">
        <f t="shared" si="902"/>
        <v/>
      </c>
      <c r="D236" s="634" t="str">
        <f t="shared" si="902"/>
        <v/>
      </c>
      <c r="E236" s="634" t="str">
        <f t="shared" si="902"/>
        <v/>
      </c>
      <c r="F236" s="634" t="str">
        <f t="shared" si="902"/>
        <v/>
      </c>
      <c r="G236" s="634" t="str">
        <f t="shared" si="902"/>
        <v/>
      </c>
      <c r="H236" s="634" t="str">
        <f t="shared" si="902"/>
        <v/>
      </c>
      <c r="I236" s="634" t="str">
        <f t="shared" si="902"/>
        <v/>
      </c>
      <c r="J236" s="634" t="str">
        <f t="shared" si="902"/>
        <v/>
      </c>
      <c r="K236" s="634" t="str">
        <f t="shared" si="902"/>
        <v/>
      </c>
      <c r="L236" s="634" t="str">
        <f t="shared" si="902"/>
        <v/>
      </c>
      <c r="M236" s="634" t="str">
        <f t="shared" si="902"/>
        <v/>
      </c>
      <c r="N236" s="634" t="str">
        <f t="shared" si="902"/>
        <v/>
      </c>
      <c r="O236" s="634" t="str">
        <f t="shared" si="902"/>
        <v/>
      </c>
      <c r="P236" s="634" t="str">
        <f t="shared" si="902"/>
        <v/>
      </c>
      <c r="Q236" s="634" t="str">
        <f t="shared" si="902"/>
        <v/>
      </c>
      <c r="R236" s="634" t="str">
        <f t="shared" si="902"/>
        <v/>
      </c>
      <c r="S236" s="667"/>
      <c r="T236" s="634" t="str">
        <f t="shared" ref="T236:AJ236" si="903">IF(T234="","",T234*T235)</f>
        <v/>
      </c>
      <c r="U236" s="634" t="str">
        <f t="shared" si="903"/>
        <v/>
      </c>
      <c r="V236" s="634" t="str">
        <f t="shared" si="903"/>
        <v/>
      </c>
      <c r="W236" s="634" t="str">
        <f t="shared" si="903"/>
        <v/>
      </c>
      <c r="X236" s="634" t="str">
        <f t="shared" si="903"/>
        <v/>
      </c>
      <c r="Y236" s="634" t="str">
        <f t="shared" si="903"/>
        <v/>
      </c>
      <c r="Z236" s="634" t="str">
        <f t="shared" si="903"/>
        <v/>
      </c>
      <c r="AA236" s="634" t="str">
        <f t="shared" si="903"/>
        <v/>
      </c>
      <c r="AB236" s="634" t="str">
        <f t="shared" si="903"/>
        <v/>
      </c>
      <c r="AC236" s="634" t="str">
        <f t="shared" si="903"/>
        <v/>
      </c>
      <c r="AD236" s="634" t="str">
        <f t="shared" si="903"/>
        <v/>
      </c>
      <c r="AE236" s="634" t="str">
        <f t="shared" si="903"/>
        <v/>
      </c>
      <c r="AF236" s="634" t="str">
        <f t="shared" si="903"/>
        <v/>
      </c>
      <c r="AG236" s="634" t="str">
        <f t="shared" si="903"/>
        <v/>
      </c>
      <c r="AH236" s="634" t="str">
        <f t="shared" si="903"/>
        <v/>
      </c>
      <c r="AI236" s="634" t="str">
        <f t="shared" si="903"/>
        <v/>
      </c>
      <c r="AJ236" s="634" t="str">
        <f t="shared" si="903"/>
        <v/>
      </c>
      <c r="AK236" s="667"/>
      <c r="AL236" s="634" t="str">
        <f t="shared" ref="AL236:BB236" si="904">IF(AL234="","",AL234*AL235)</f>
        <v/>
      </c>
      <c r="AM236" s="634" t="str">
        <f t="shared" si="904"/>
        <v/>
      </c>
      <c r="AN236" s="634" t="str">
        <f t="shared" si="904"/>
        <v/>
      </c>
      <c r="AO236" s="634" t="str">
        <f t="shared" si="904"/>
        <v/>
      </c>
      <c r="AP236" s="634" t="str">
        <f t="shared" si="904"/>
        <v/>
      </c>
      <c r="AQ236" s="634" t="str">
        <f t="shared" si="904"/>
        <v/>
      </c>
      <c r="AR236" s="634" t="str">
        <f t="shared" si="904"/>
        <v/>
      </c>
      <c r="AS236" s="634" t="str">
        <f t="shared" si="904"/>
        <v/>
      </c>
      <c r="AT236" s="634" t="str">
        <f t="shared" si="904"/>
        <v/>
      </c>
      <c r="AU236" s="634" t="str">
        <f t="shared" si="904"/>
        <v/>
      </c>
      <c r="AV236" s="634" t="str">
        <f t="shared" si="904"/>
        <v/>
      </c>
      <c r="AW236" s="634" t="str">
        <f t="shared" si="904"/>
        <v/>
      </c>
      <c r="AX236" s="634" t="str">
        <f t="shared" si="904"/>
        <v/>
      </c>
      <c r="AY236" s="634" t="str">
        <f t="shared" si="904"/>
        <v/>
      </c>
      <c r="AZ236" s="634" t="str">
        <f t="shared" si="904"/>
        <v/>
      </c>
      <c r="BA236" s="634" t="str">
        <f t="shared" si="904"/>
        <v/>
      </c>
      <c r="BB236" s="634" t="str">
        <f t="shared" si="904"/>
        <v/>
      </c>
      <c r="BC236" s="667"/>
      <c r="BD236" s="634" t="str">
        <f>IF(BD234="","",BD234*BD235)</f>
        <v/>
      </c>
      <c r="BE236" s="634" t="str">
        <f t="shared" ref="BE236:BT236" si="905">IF(BE234="","",BE234*BE235)</f>
        <v/>
      </c>
      <c r="BF236" s="634" t="str">
        <f t="shared" si="905"/>
        <v/>
      </c>
      <c r="BG236" s="634" t="str">
        <f t="shared" si="905"/>
        <v/>
      </c>
      <c r="BH236" s="634" t="str">
        <f t="shared" si="905"/>
        <v/>
      </c>
      <c r="BI236" s="634" t="str">
        <f t="shared" si="905"/>
        <v/>
      </c>
      <c r="BJ236" s="634" t="str">
        <f t="shared" si="905"/>
        <v/>
      </c>
      <c r="BK236" s="634" t="str">
        <f t="shared" si="905"/>
        <v/>
      </c>
      <c r="BL236" s="634" t="str">
        <f t="shared" si="905"/>
        <v/>
      </c>
      <c r="BM236" s="634" t="str">
        <f t="shared" si="905"/>
        <v/>
      </c>
      <c r="BN236" s="634" t="str">
        <f t="shared" si="905"/>
        <v/>
      </c>
      <c r="BO236" s="634" t="str">
        <f t="shared" si="905"/>
        <v/>
      </c>
      <c r="BP236" s="634" t="str">
        <f t="shared" si="905"/>
        <v/>
      </c>
      <c r="BQ236" s="634" t="str">
        <f t="shared" si="905"/>
        <v/>
      </c>
      <c r="BR236" s="634" t="str">
        <f t="shared" si="905"/>
        <v/>
      </c>
      <c r="BS236" s="634" t="str">
        <f t="shared" si="905"/>
        <v/>
      </c>
      <c r="BT236" s="634" t="str">
        <f t="shared" si="905"/>
        <v/>
      </c>
      <c r="BU236" s="667"/>
      <c r="BV236" s="634" t="str">
        <f>IF(BV234="","",BV234*BV235)</f>
        <v/>
      </c>
      <c r="BW236" s="634" t="str">
        <f>IF(BW234="","",BW234*BW235)</f>
        <v/>
      </c>
      <c r="BX236" s="634" t="str">
        <f>IF(BX234="","",BX234*BX235)</f>
        <v/>
      </c>
      <c r="BY236" s="634" t="str">
        <f>IF(BY234="","",BY234*BY235)</f>
        <v/>
      </c>
      <c r="BZ236" s="602" t="str">
        <f t="shared" si="750"/>
        <v/>
      </c>
      <c r="CA236" s="602" t="str">
        <f t="shared" si="751"/>
        <v/>
      </c>
      <c r="CB236" s="602" t="str">
        <f t="shared" si="752"/>
        <v/>
      </c>
      <c r="CC236" s="692" t="str">
        <f t="shared" si="753"/>
        <v/>
      </c>
      <c r="CD236" s="1348" t="str">
        <f t="shared" si="901"/>
        <v/>
      </c>
      <c r="CE236" s="1349" t="str">
        <f t="shared" si="854"/>
        <v/>
      </c>
      <c r="CF236" s="1350" t="str">
        <f t="shared" si="854"/>
        <v/>
      </c>
      <c r="CG236" s="1350" t="str">
        <f t="shared" si="854"/>
        <v/>
      </c>
      <c r="CH236" s="1350" t="str">
        <f t="shared" si="854"/>
        <v/>
      </c>
      <c r="CI236" s="1350" t="str">
        <f t="shared" si="854"/>
        <v/>
      </c>
      <c r="CJ236" s="1350" t="str">
        <f t="shared" si="854"/>
        <v/>
      </c>
      <c r="CK236" s="1351" t="str">
        <f t="shared" si="854"/>
        <v/>
      </c>
      <c r="CL236" s="1351" t="str">
        <f t="shared" si="854"/>
        <v/>
      </c>
      <c r="CM236" s="1351" t="str">
        <f t="shared" si="854"/>
        <v/>
      </c>
      <c r="CN236" s="1350" t="str">
        <f t="shared" si="854"/>
        <v/>
      </c>
      <c r="CO236" s="1350" t="str">
        <f t="shared" si="854"/>
        <v/>
      </c>
      <c r="CP236" s="1350" t="str">
        <f t="shared" si="854"/>
        <v/>
      </c>
      <c r="CQ236" s="1350" t="str">
        <f t="shared" si="854"/>
        <v/>
      </c>
      <c r="CR236" s="1350" t="str">
        <f t="shared" si="854"/>
        <v/>
      </c>
      <c r="CS236" s="1349" t="str">
        <f t="shared" si="854"/>
        <v/>
      </c>
      <c r="CT236" s="1352" t="str">
        <f t="shared" si="854"/>
        <v/>
      </c>
      <c r="CU236" s="553" t="str">
        <f t="shared" si="786"/>
        <v/>
      </c>
      <c r="CV236" s="554" t="str">
        <f t="shared" si="787"/>
        <v/>
      </c>
      <c r="CW236" s="555" t="str">
        <f t="shared" si="788"/>
        <v/>
      </c>
      <c r="CX236" s="555" t="str">
        <f t="shared" si="789"/>
        <v/>
      </c>
      <c r="CY236" s="555" t="str">
        <f t="shared" si="790"/>
        <v/>
      </c>
      <c r="CZ236" s="555" t="str">
        <f t="shared" si="791"/>
        <v/>
      </c>
      <c r="DA236" s="555" t="str">
        <f t="shared" si="792"/>
        <v/>
      </c>
      <c r="DB236" s="556" t="str">
        <f t="shared" si="793"/>
        <v/>
      </c>
      <c r="DC236" s="556" t="str">
        <f t="shared" si="794"/>
        <v/>
      </c>
      <c r="DD236" s="556" t="str">
        <f t="shared" si="795"/>
        <v/>
      </c>
      <c r="DE236" s="555" t="str">
        <f t="shared" si="796"/>
        <v/>
      </c>
      <c r="DF236" s="555" t="str">
        <f t="shared" si="797"/>
        <v/>
      </c>
      <c r="DG236" s="555" t="str">
        <f t="shared" si="798"/>
        <v/>
      </c>
      <c r="DH236" s="555" t="str">
        <f t="shared" si="799"/>
        <v/>
      </c>
      <c r="DI236" s="555" t="str">
        <f t="shared" si="800"/>
        <v/>
      </c>
      <c r="DJ236" s="554" t="str">
        <f t="shared" si="801"/>
        <v/>
      </c>
      <c r="DK236" s="553" t="str">
        <f t="shared" si="802"/>
        <v/>
      </c>
      <c r="DL236" s="658">
        <f t="shared" si="803"/>
        <v>0</v>
      </c>
      <c r="DM236" s="106">
        <f t="shared" si="804"/>
        <v>0</v>
      </c>
      <c r="DN236" s="106">
        <f t="shared" si="805"/>
        <v>0</v>
      </c>
      <c r="DO236" s="106">
        <f t="shared" si="806"/>
        <v>0</v>
      </c>
      <c r="DP236" s="487"/>
      <c r="DQ236" s="623"/>
      <c r="DR236" s="623"/>
      <c r="DS236" s="623"/>
      <c r="DT236" s="623"/>
      <c r="DU236" s="623"/>
      <c r="DV236" s="623"/>
      <c r="DW236" s="623"/>
      <c r="DX236" s="623"/>
      <c r="DY236" s="488"/>
    </row>
    <row r="237" spans="1:129" s="490" customFormat="1" ht="15.75" customHeight="1">
      <c r="A237" s="703" t="s">
        <v>250</v>
      </c>
      <c r="B237" s="162">
        <v>400</v>
      </c>
      <c r="C237" s="162">
        <v>500</v>
      </c>
      <c r="D237" s="162">
        <v>350</v>
      </c>
      <c r="E237" s="162">
        <v>500</v>
      </c>
      <c r="F237" s="162">
        <v>500</v>
      </c>
      <c r="G237" s="162">
        <v>400</v>
      </c>
      <c r="H237" s="162">
        <v>250</v>
      </c>
      <c r="I237" s="162">
        <v>350</v>
      </c>
      <c r="J237" s="162">
        <v>400</v>
      </c>
      <c r="K237" s="162"/>
      <c r="L237" s="162"/>
      <c r="M237" s="162"/>
      <c r="N237" s="162"/>
      <c r="O237" s="162"/>
      <c r="P237" s="162"/>
      <c r="Q237" s="162"/>
      <c r="R237" s="162"/>
      <c r="S237" s="659"/>
      <c r="T237" s="162">
        <v>500</v>
      </c>
      <c r="U237" s="162">
        <v>750</v>
      </c>
      <c r="V237" s="162">
        <v>500</v>
      </c>
      <c r="W237" s="162">
        <v>750</v>
      </c>
      <c r="X237" s="162"/>
      <c r="Y237" s="162">
        <v>700</v>
      </c>
      <c r="Z237" s="162">
        <v>750</v>
      </c>
      <c r="AA237" s="162">
        <v>500</v>
      </c>
      <c r="AB237" s="162">
        <v>500</v>
      </c>
      <c r="AC237" s="162"/>
      <c r="AD237" s="162"/>
      <c r="AE237" s="162"/>
      <c r="AF237" s="162"/>
      <c r="AG237" s="162"/>
      <c r="AH237" s="162"/>
      <c r="AI237" s="162"/>
      <c r="AJ237" s="162"/>
      <c r="AK237" s="659"/>
      <c r="AL237" s="162">
        <v>1500</v>
      </c>
      <c r="AM237" s="162">
        <v>2000</v>
      </c>
      <c r="AN237" s="162">
        <v>1600</v>
      </c>
      <c r="AO237" s="162">
        <v>1250</v>
      </c>
      <c r="AP237" s="162">
        <v>1000</v>
      </c>
      <c r="AQ237" s="162">
        <v>1000</v>
      </c>
      <c r="AR237" s="162">
        <v>1350</v>
      </c>
      <c r="AS237" s="162">
        <v>2500</v>
      </c>
      <c r="AT237" s="162">
        <v>7500</v>
      </c>
      <c r="AU237" s="162"/>
      <c r="AV237" s="162"/>
      <c r="AW237" s="704"/>
      <c r="AX237" s="704"/>
      <c r="AY237" s="704"/>
      <c r="AZ237" s="704"/>
      <c r="BA237" s="162"/>
      <c r="BB237" s="162"/>
      <c r="BC237" s="659"/>
      <c r="BD237" s="162">
        <v>2500</v>
      </c>
      <c r="BE237" s="162">
        <v>1500</v>
      </c>
      <c r="BF237" s="162">
        <v>4750</v>
      </c>
      <c r="BG237" s="162">
        <v>5000</v>
      </c>
      <c r="BH237" s="162">
        <v>4000</v>
      </c>
      <c r="BI237" s="162">
        <v>2500</v>
      </c>
      <c r="BJ237" s="162">
        <v>4000</v>
      </c>
      <c r="BK237" s="162">
        <v>3250</v>
      </c>
      <c r="BL237" s="162">
        <v>2500</v>
      </c>
      <c r="BM237" s="162"/>
      <c r="BN237" s="162"/>
      <c r="BO237" s="704"/>
      <c r="BP237" s="704"/>
      <c r="BQ237" s="704"/>
      <c r="BR237" s="704"/>
      <c r="BS237" s="162"/>
      <c r="BT237" s="704"/>
      <c r="BU237" s="659"/>
      <c r="BV237" s="162">
        <v>400</v>
      </c>
      <c r="BW237" s="162">
        <v>500</v>
      </c>
      <c r="BX237" s="162">
        <v>1500</v>
      </c>
      <c r="BY237" s="162">
        <v>3250</v>
      </c>
      <c r="BZ237" s="602">
        <f t="shared" si="750"/>
        <v>414.28571428571428</v>
      </c>
      <c r="CA237" s="602">
        <f t="shared" si="751"/>
        <v>616.66666666666663</v>
      </c>
      <c r="CB237" s="602">
        <f t="shared" si="752"/>
        <v>1600</v>
      </c>
      <c r="CC237" s="692">
        <f t="shared" si="753"/>
        <v>3357.1428571428573</v>
      </c>
      <c r="CD237" s="1348" t="str">
        <f t="shared" si="901"/>
        <v/>
      </c>
      <c r="CE237" s="1349" t="str">
        <f t="shared" si="854"/>
        <v/>
      </c>
      <c r="CF237" s="1350" t="str">
        <f t="shared" si="854"/>
        <v/>
      </c>
      <c r="CG237" s="1350" t="str">
        <f t="shared" si="854"/>
        <v/>
      </c>
      <c r="CH237" s="1350">
        <f t="shared" si="854"/>
        <v>250</v>
      </c>
      <c r="CI237" s="1350">
        <f t="shared" si="854"/>
        <v>350</v>
      </c>
      <c r="CJ237" s="1350">
        <f t="shared" si="854"/>
        <v>350</v>
      </c>
      <c r="CK237" s="1351">
        <f t="shared" si="854"/>
        <v>400</v>
      </c>
      <c r="CL237" s="1351">
        <f t="shared" si="854"/>
        <v>400</v>
      </c>
      <c r="CM237" s="1351">
        <f t="shared" si="854"/>
        <v>400</v>
      </c>
      <c r="CN237" s="1350">
        <f t="shared" si="854"/>
        <v>500</v>
      </c>
      <c r="CO237" s="1350">
        <f t="shared" si="854"/>
        <v>500</v>
      </c>
      <c r="CP237" s="1350">
        <f t="shared" si="854"/>
        <v>500</v>
      </c>
      <c r="CQ237" s="1350" t="str">
        <f t="shared" si="854"/>
        <v/>
      </c>
      <c r="CR237" s="1350" t="str">
        <f t="shared" si="854"/>
        <v/>
      </c>
      <c r="CS237" s="1349" t="str">
        <f t="shared" si="854"/>
        <v/>
      </c>
      <c r="CT237" s="1352" t="str">
        <f t="shared" si="854"/>
        <v/>
      </c>
      <c r="CU237" s="553" t="str">
        <f t="shared" si="786"/>
        <v/>
      </c>
      <c r="CV237" s="554" t="str">
        <f t="shared" si="787"/>
        <v/>
      </c>
      <c r="CW237" s="555" t="str">
        <f t="shared" si="788"/>
        <v/>
      </c>
      <c r="CX237" s="555" t="str">
        <f t="shared" si="789"/>
        <v/>
      </c>
      <c r="CY237" s="555" t="str">
        <f t="shared" si="790"/>
        <v/>
      </c>
      <c r="CZ237" s="555">
        <f t="shared" si="791"/>
        <v>500</v>
      </c>
      <c r="DA237" s="555">
        <f t="shared" si="792"/>
        <v>500</v>
      </c>
      <c r="DB237" s="556">
        <f t="shared" si="793"/>
        <v>500</v>
      </c>
      <c r="DC237" s="556">
        <f t="shared" si="794"/>
        <v>500</v>
      </c>
      <c r="DD237" s="556">
        <f t="shared" si="795"/>
        <v>700</v>
      </c>
      <c r="DE237" s="555">
        <f t="shared" si="796"/>
        <v>750</v>
      </c>
      <c r="DF237" s="555">
        <f t="shared" si="797"/>
        <v>750</v>
      </c>
      <c r="DG237" s="555">
        <f t="shared" si="798"/>
        <v>750</v>
      </c>
      <c r="DH237" s="555" t="str">
        <f t="shared" si="799"/>
        <v/>
      </c>
      <c r="DI237" s="555" t="str">
        <f t="shared" si="800"/>
        <v/>
      </c>
      <c r="DJ237" s="554" t="str">
        <f t="shared" si="801"/>
        <v/>
      </c>
      <c r="DK237" s="553" t="str">
        <f t="shared" si="802"/>
        <v/>
      </c>
      <c r="DL237" s="658">
        <f t="shared" si="803"/>
        <v>9</v>
      </c>
      <c r="DM237" s="106">
        <f t="shared" si="804"/>
        <v>8</v>
      </c>
      <c r="DN237" s="106">
        <f t="shared" si="805"/>
        <v>9</v>
      </c>
      <c r="DO237" s="106">
        <f t="shared" si="806"/>
        <v>9</v>
      </c>
      <c r="DP237" s="487"/>
      <c r="DQ237" s="623"/>
      <c r="DR237" s="623"/>
      <c r="DS237" s="623"/>
      <c r="DT237" s="623"/>
      <c r="DU237" s="623"/>
      <c r="DV237" s="623"/>
      <c r="DW237" s="623"/>
      <c r="DX237" s="623"/>
      <c r="DY237" s="488"/>
    </row>
    <row r="238" spans="1:129" s="700" customFormat="1" ht="15.75" customHeight="1">
      <c r="A238" s="705" t="str">
        <f>$H$1 &amp; " per kg"</f>
        <v>kcal per kg</v>
      </c>
      <c r="B238" s="706">
        <f t="shared" ref="B238:R238" si="906">3630*$K$1</f>
        <v>3630</v>
      </c>
      <c r="C238" s="706">
        <f t="shared" si="906"/>
        <v>3630</v>
      </c>
      <c r="D238" s="706">
        <f t="shared" si="906"/>
        <v>3630</v>
      </c>
      <c r="E238" s="706">
        <f t="shared" si="906"/>
        <v>3630</v>
      </c>
      <c r="F238" s="706">
        <f t="shared" si="906"/>
        <v>3630</v>
      </c>
      <c r="G238" s="706">
        <f t="shared" si="906"/>
        <v>3630</v>
      </c>
      <c r="H238" s="706">
        <f t="shared" si="906"/>
        <v>3630</v>
      </c>
      <c r="I238" s="706">
        <f t="shared" si="906"/>
        <v>3630</v>
      </c>
      <c r="J238" s="706">
        <f t="shared" si="906"/>
        <v>3630</v>
      </c>
      <c r="K238" s="706">
        <f t="shared" si="906"/>
        <v>3630</v>
      </c>
      <c r="L238" s="706">
        <f t="shared" si="906"/>
        <v>3630</v>
      </c>
      <c r="M238" s="706">
        <f t="shared" si="906"/>
        <v>3630</v>
      </c>
      <c r="N238" s="706">
        <f t="shared" si="906"/>
        <v>3630</v>
      </c>
      <c r="O238" s="706">
        <f t="shared" si="906"/>
        <v>3630</v>
      </c>
      <c r="P238" s="706">
        <f t="shared" si="906"/>
        <v>3630</v>
      </c>
      <c r="Q238" s="706">
        <f t="shared" si="906"/>
        <v>3630</v>
      </c>
      <c r="R238" s="706">
        <f t="shared" si="906"/>
        <v>3630</v>
      </c>
      <c r="S238" s="707"/>
      <c r="T238" s="706">
        <f t="shared" ref="T238:AJ238" si="907">3630*$K$1</f>
        <v>3630</v>
      </c>
      <c r="U238" s="706">
        <f t="shared" si="907"/>
        <v>3630</v>
      </c>
      <c r="V238" s="706">
        <f t="shared" si="907"/>
        <v>3630</v>
      </c>
      <c r="W238" s="706">
        <f t="shared" si="907"/>
        <v>3630</v>
      </c>
      <c r="X238" s="706">
        <f t="shared" si="907"/>
        <v>3630</v>
      </c>
      <c r="Y238" s="706">
        <f t="shared" si="907"/>
        <v>3630</v>
      </c>
      <c r="Z238" s="706">
        <f t="shared" si="907"/>
        <v>3630</v>
      </c>
      <c r="AA238" s="706">
        <f t="shared" si="907"/>
        <v>3630</v>
      </c>
      <c r="AB238" s="706">
        <f t="shared" si="907"/>
        <v>3630</v>
      </c>
      <c r="AC238" s="706">
        <f t="shared" si="907"/>
        <v>3630</v>
      </c>
      <c r="AD238" s="706">
        <f t="shared" si="907"/>
        <v>3630</v>
      </c>
      <c r="AE238" s="706">
        <f t="shared" si="907"/>
        <v>3630</v>
      </c>
      <c r="AF238" s="706">
        <f t="shared" si="907"/>
        <v>3630</v>
      </c>
      <c r="AG238" s="706">
        <f t="shared" si="907"/>
        <v>3630</v>
      </c>
      <c r="AH238" s="706">
        <f t="shared" si="907"/>
        <v>3630</v>
      </c>
      <c r="AI238" s="706">
        <f t="shared" si="907"/>
        <v>3630</v>
      </c>
      <c r="AJ238" s="706">
        <f t="shared" si="907"/>
        <v>3630</v>
      </c>
      <c r="AK238" s="707"/>
      <c r="AL238" s="706">
        <f t="shared" ref="AL238:BB238" si="908">3630*$K$1</f>
        <v>3630</v>
      </c>
      <c r="AM238" s="706">
        <f t="shared" si="908"/>
        <v>3630</v>
      </c>
      <c r="AN238" s="706">
        <f t="shared" si="908"/>
        <v>3630</v>
      </c>
      <c r="AO238" s="706">
        <f t="shared" si="908"/>
        <v>3630</v>
      </c>
      <c r="AP238" s="706">
        <f t="shared" si="908"/>
        <v>3630</v>
      </c>
      <c r="AQ238" s="706">
        <f t="shared" si="908"/>
        <v>3630</v>
      </c>
      <c r="AR238" s="706">
        <f t="shared" si="908"/>
        <v>3630</v>
      </c>
      <c r="AS238" s="706">
        <f t="shared" si="908"/>
        <v>3630</v>
      </c>
      <c r="AT238" s="706">
        <f t="shared" si="908"/>
        <v>3630</v>
      </c>
      <c r="AU238" s="706">
        <f t="shared" si="908"/>
        <v>3630</v>
      </c>
      <c r="AV238" s="706">
        <f t="shared" si="908"/>
        <v>3630</v>
      </c>
      <c r="AW238" s="706">
        <f t="shared" si="908"/>
        <v>3630</v>
      </c>
      <c r="AX238" s="706">
        <f t="shared" si="908"/>
        <v>3630</v>
      </c>
      <c r="AY238" s="706">
        <f t="shared" si="908"/>
        <v>3630</v>
      </c>
      <c r="AZ238" s="706">
        <f t="shared" si="908"/>
        <v>3630</v>
      </c>
      <c r="BA238" s="706">
        <f t="shared" si="908"/>
        <v>3630</v>
      </c>
      <c r="BB238" s="706">
        <f t="shared" si="908"/>
        <v>3630</v>
      </c>
      <c r="BC238" s="707"/>
      <c r="BD238" s="706">
        <f>3630*$K$1</f>
        <v>3630</v>
      </c>
      <c r="BE238" s="706">
        <f>3630*$K$1</f>
        <v>3630</v>
      </c>
      <c r="BF238" s="706">
        <f t="shared" ref="BF238:BT238" si="909">3630*$K$1</f>
        <v>3630</v>
      </c>
      <c r="BG238" s="706">
        <f t="shared" si="909"/>
        <v>3630</v>
      </c>
      <c r="BH238" s="706">
        <f t="shared" si="909"/>
        <v>3630</v>
      </c>
      <c r="BI238" s="706">
        <f t="shared" si="909"/>
        <v>3630</v>
      </c>
      <c r="BJ238" s="706">
        <f t="shared" si="909"/>
        <v>3630</v>
      </c>
      <c r="BK238" s="706">
        <f t="shared" si="909"/>
        <v>3630</v>
      </c>
      <c r="BL238" s="706">
        <f t="shared" si="909"/>
        <v>3630</v>
      </c>
      <c r="BM238" s="706">
        <f t="shared" si="909"/>
        <v>3630</v>
      </c>
      <c r="BN238" s="706">
        <f t="shared" si="909"/>
        <v>3630</v>
      </c>
      <c r="BO238" s="706">
        <f t="shared" si="909"/>
        <v>3630</v>
      </c>
      <c r="BP238" s="706">
        <f t="shared" si="909"/>
        <v>3630</v>
      </c>
      <c r="BQ238" s="706">
        <f t="shared" si="909"/>
        <v>3630</v>
      </c>
      <c r="BR238" s="706">
        <f t="shared" si="909"/>
        <v>3630</v>
      </c>
      <c r="BS238" s="706">
        <f t="shared" si="909"/>
        <v>3630</v>
      </c>
      <c r="BT238" s="706">
        <f t="shared" si="909"/>
        <v>3630</v>
      </c>
      <c r="BU238" s="708"/>
      <c r="BV238" s="706">
        <f>3630*$K$1</f>
        <v>3630</v>
      </c>
      <c r="BW238" s="706">
        <f>3630*$K$1</f>
        <v>3630</v>
      </c>
      <c r="BX238" s="706">
        <f>3630*$K$1</f>
        <v>3630</v>
      </c>
      <c r="BY238" s="706">
        <f>3630*$K$1</f>
        <v>3630</v>
      </c>
      <c r="BZ238" s="602">
        <f t="shared" si="750"/>
        <v>3630</v>
      </c>
      <c r="CA238" s="602">
        <f t="shared" si="751"/>
        <v>3630</v>
      </c>
      <c r="CB238" s="602">
        <f t="shared" si="752"/>
        <v>3630</v>
      </c>
      <c r="CC238" s="692">
        <f t="shared" si="753"/>
        <v>3630</v>
      </c>
      <c r="CD238" s="1348">
        <f t="shared" si="901"/>
        <v>3630</v>
      </c>
      <c r="CE238" s="1349">
        <f t="shared" si="854"/>
        <v>3630</v>
      </c>
      <c r="CF238" s="1350">
        <f t="shared" si="854"/>
        <v>3630</v>
      </c>
      <c r="CG238" s="1350">
        <f t="shared" si="854"/>
        <v>3630</v>
      </c>
      <c r="CH238" s="1350">
        <f t="shared" si="854"/>
        <v>3630</v>
      </c>
      <c r="CI238" s="1350">
        <f t="shared" si="854"/>
        <v>3630</v>
      </c>
      <c r="CJ238" s="1350">
        <f t="shared" si="854"/>
        <v>3630</v>
      </c>
      <c r="CK238" s="1351">
        <f t="shared" si="854"/>
        <v>3630</v>
      </c>
      <c r="CL238" s="1351">
        <f t="shared" si="854"/>
        <v>3630</v>
      </c>
      <c r="CM238" s="1351">
        <f t="shared" si="854"/>
        <v>3630</v>
      </c>
      <c r="CN238" s="1350">
        <f t="shared" si="854"/>
        <v>3630</v>
      </c>
      <c r="CO238" s="1350">
        <f t="shared" si="854"/>
        <v>3630</v>
      </c>
      <c r="CP238" s="1350">
        <f t="shared" si="854"/>
        <v>3630</v>
      </c>
      <c r="CQ238" s="1350">
        <f t="shared" si="854"/>
        <v>3630</v>
      </c>
      <c r="CR238" s="1350">
        <f t="shared" si="854"/>
        <v>3630</v>
      </c>
      <c r="CS238" s="1349">
        <f t="shared" si="854"/>
        <v>3630</v>
      </c>
      <c r="CT238" s="1352">
        <f t="shared" si="854"/>
        <v>3630</v>
      </c>
      <c r="CU238" s="553">
        <f t="shared" si="786"/>
        <v>3630</v>
      </c>
      <c r="CV238" s="554">
        <f t="shared" si="787"/>
        <v>3630</v>
      </c>
      <c r="CW238" s="555">
        <f t="shared" si="788"/>
        <v>3630</v>
      </c>
      <c r="CX238" s="555">
        <f t="shared" si="789"/>
        <v>3630</v>
      </c>
      <c r="CY238" s="555">
        <f t="shared" si="790"/>
        <v>3630</v>
      </c>
      <c r="CZ238" s="555">
        <f t="shared" si="791"/>
        <v>3630</v>
      </c>
      <c r="DA238" s="555">
        <f t="shared" si="792"/>
        <v>3630</v>
      </c>
      <c r="DB238" s="556">
        <f t="shared" si="793"/>
        <v>3630</v>
      </c>
      <c r="DC238" s="556">
        <f t="shared" si="794"/>
        <v>3630</v>
      </c>
      <c r="DD238" s="556">
        <f t="shared" si="795"/>
        <v>3630</v>
      </c>
      <c r="DE238" s="555">
        <f t="shared" si="796"/>
        <v>3630</v>
      </c>
      <c r="DF238" s="555">
        <f t="shared" si="797"/>
        <v>3630</v>
      </c>
      <c r="DG238" s="555">
        <f t="shared" si="798"/>
        <v>3630</v>
      </c>
      <c r="DH238" s="555">
        <f t="shared" si="799"/>
        <v>3630</v>
      </c>
      <c r="DI238" s="555">
        <f t="shared" si="800"/>
        <v>3630</v>
      </c>
      <c r="DJ238" s="554">
        <f t="shared" si="801"/>
        <v>3630</v>
      </c>
      <c r="DK238" s="553">
        <f t="shared" si="802"/>
        <v>3630</v>
      </c>
      <c r="DL238" s="658">
        <f t="shared" si="803"/>
        <v>17</v>
      </c>
      <c r="DM238" s="709">
        <f t="shared" si="804"/>
        <v>17</v>
      </c>
      <c r="DN238" s="709">
        <f t="shared" si="805"/>
        <v>17</v>
      </c>
      <c r="DO238" s="709">
        <f t="shared" si="806"/>
        <v>17</v>
      </c>
      <c r="DP238" s="697"/>
      <c r="DQ238" s="698"/>
      <c r="DR238" s="698"/>
      <c r="DS238" s="698"/>
      <c r="DT238" s="698"/>
      <c r="DU238" s="698"/>
      <c r="DV238" s="698"/>
      <c r="DW238" s="698"/>
      <c r="DX238" s="698"/>
      <c r="DY238" s="699"/>
    </row>
    <row r="239" spans="1:129" s="490" customFormat="1" ht="15.75" customHeight="1">
      <c r="A239" s="662" t="s">
        <v>251</v>
      </c>
      <c r="B239" s="162">
        <v>200</v>
      </c>
      <c r="C239" s="162"/>
      <c r="D239" s="162">
        <v>0</v>
      </c>
      <c r="E239" s="162">
        <v>150</v>
      </c>
      <c r="F239" s="162">
        <v>350</v>
      </c>
      <c r="G239" s="162">
        <v>100</v>
      </c>
      <c r="H239" s="162">
        <v>0</v>
      </c>
      <c r="I239" s="162">
        <v>0</v>
      </c>
      <c r="J239" s="162">
        <v>150</v>
      </c>
      <c r="K239" s="162"/>
      <c r="L239" s="162"/>
      <c r="M239" s="162"/>
      <c r="N239" s="162"/>
      <c r="O239" s="162"/>
      <c r="P239" s="162"/>
      <c r="Q239" s="162"/>
      <c r="R239" s="162"/>
      <c r="S239" s="659"/>
      <c r="T239" s="162">
        <v>250</v>
      </c>
      <c r="U239" s="162">
        <v>300</v>
      </c>
      <c r="V239" s="162">
        <v>300</v>
      </c>
      <c r="W239" s="162">
        <v>550</v>
      </c>
      <c r="X239" s="162"/>
      <c r="Y239" s="162">
        <v>200</v>
      </c>
      <c r="Z239" s="162">
        <v>450</v>
      </c>
      <c r="AA239" s="162">
        <v>150</v>
      </c>
      <c r="AB239" s="162">
        <v>200</v>
      </c>
      <c r="AC239" s="162"/>
      <c r="AD239" s="162"/>
      <c r="AE239" s="162"/>
      <c r="AF239" s="162"/>
      <c r="AG239" s="162"/>
      <c r="AH239" s="162"/>
      <c r="AI239" s="162"/>
      <c r="AJ239" s="162"/>
      <c r="AK239" s="659"/>
      <c r="AL239" s="162">
        <v>750</v>
      </c>
      <c r="AM239" s="162">
        <v>1600</v>
      </c>
      <c r="AN239" s="162">
        <v>900</v>
      </c>
      <c r="AO239" s="162">
        <v>500</v>
      </c>
      <c r="AP239" s="162">
        <v>600</v>
      </c>
      <c r="AQ239" s="162">
        <v>500</v>
      </c>
      <c r="AR239" s="162">
        <v>1000</v>
      </c>
      <c r="AS239" s="162">
        <v>1500</v>
      </c>
      <c r="AT239" s="162">
        <v>7000</v>
      </c>
      <c r="AU239" s="162"/>
      <c r="AV239" s="162"/>
      <c r="AW239" s="704"/>
      <c r="AX239" s="704"/>
      <c r="AY239" s="704"/>
      <c r="AZ239" s="704"/>
      <c r="BA239" s="162"/>
      <c r="BB239" s="162"/>
      <c r="BC239" s="659"/>
      <c r="BD239" s="162">
        <v>2000</v>
      </c>
      <c r="BE239" s="162">
        <v>1000</v>
      </c>
      <c r="BF239" s="162">
        <v>4000</v>
      </c>
      <c r="BG239" s="162">
        <v>4000</v>
      </c>
      <c r="BH239" s="162">
        <v>3500</v>
      </c>
      <c r="BI239" s="162">
        <v>1400</v>
      </c>
      <c r="BJ239" s="162">
        <v>3500</v>
      </c>
      <c r="BK239" s="162">
        <v>2750</v>
      </c>
      <c r="BL239" s="162">
        <v>1750</v>
      </c>
      <c r="BM239" s="162"/>
      <c r="BN239" s="162"/>
      <c r="BO239" s="704"/>
      <c r="BP239" s="704"/>
      <c r="BQ239" s="704"/>
      <c r="BR239" s="704"/>
      <c r="BS239" s="162"/>
      <c r="BT239" s="704"/>
      <c r="BU239" s="659"/>
      <c r="BV239" s="162">
        <v>120</v>
      </c>
      <c r="BW239" s="162">
        <v>200</v>
      </c>
      <c r="BX239" s="162">
        <v>1000</v>
      </c>
      <c r="BY239" s="162">
        <v>2650</v>
      </c>
      <c r="BZ239" s="602">
        <f t="shared" si="750"/>
        <v>100</v>
      </c>
      <c r="CA239" s="602">
        <f t="shared" si="751"/>
        <v>283.33333333333331</v>
      </c>
      <c r="CB239" s="602">
        <f t="shared" si="752"/>
        <v>978.57142857142856</v>
      </c>
      <c r="CC239" s="692">
        <f t="shared" si="753"/>
        <v>2700</v>
      </c>
      <c r="CD239" s="1348" t="str">
        <f t="shared" si="901"/>
        <v/>
      </c>
      <c r="CE239" s="1349" t="str">
        <f t="shared" si="854"/>
        <v/>
      </c>
      <c r="CF239" s="1350" t="str">
        <f t="shared" si="854"/>
        <v/>
      </c>
      <c r="CG239" s="1350" t="str">
        <f t="shared" si="854"/>
        <v/>
      </c>
      <c r="CH239" s="1350" t="str">
        <f t="shared" si="854"/>
        <v/>
      </c>
      <c r="CI239" s="1350">
        <f t="shared" si="854"/>
        <v>0</v>
      </c>
      <c r="CJ239" s="1350">
        <f t="shared" si="854"/>
        <v>0</v>
      </c>
      <c r="CK239" s="1351">
        <f t="shared" si="854"/>
        <v>0</v>
      </c>
      <c r="CL239" s="1351">
        <f t="shared" si="854"/>
        <v>100</v>
      </c>
      <c r="CM239" s="1351">
        <f t="shared" si="854"/>
        <v>150</v>
      </c>
      <c r="CN239" s="1350">
        <f t="shared" si="854"/>
        <v>150</v>
      </c>
      <c r="CO239" s="1350">
        <f t="shared" si="854"/>
        <v>200</v>
      </c>
      <c r="CP239" s="1350">
        <f t="shared" si="854"/>
        <v>350</v>
      </c>
      <c r="CQ239" s="1350" t="str">
        <f t="shared" si="854"/>
        <v/>
      </c>
      <c r="CR239" s="1350" t="str">
        <f t="shared" si="854"/>
        <v/>
      </c>
      <c r="CS239" s="1349" t="str">
        <f t="shared" si="854"/>
        <v/>
      </c>
      <c r="CT239" s="1352" t="str">
        <f t="shared" si="854"/>
        <v/>
      </c>
      <c r="CU239" s="553" t="str">
        <f t="shared" si="786"/>
        <v/>
      </c>
      <c r="CV239" s="554" t="str">
        <f t="shared" si="787"/>
        <v/>
      </c>
      <c r="CW239" s="555" t="str">
        <f t="shared" si="788"/>
        <v/>
      </c>
      <c r="CX239" s="555" t="str">
        <f t="shared" si="789"/>
        <v/>
      </c>
      <c r="CY239" s="555" t="str">
        <f t="shared" si="790"/>
        <v/>
      </c>
      <c r="CZ239" s="555">
        <f t="shared" si="791"/>
        <v>150</v>
      </c>
      <c r="DA239" s="555">
        <f t="shared" si="792"/>
        <v>200</v>
      </c>
      <c r="DB239" s="556">
        <f t="shared" si="793"/>
        <v>200</v>
      </c>
      <c r="DC239" s="556">
        <f t="shared" si="794"/>
        <v>250</v>
      </c>
      <c r="DD239" s="556">
        <f t="shared" si="795"/>
        <v>300</v>
      </c>
      <c r="DE239" s="555">
        <f t="shared" si="796"/>
        <v>300</v>
      </c>
      <c r="DF239" s="555">
        <f t="shared" si="797"/>
        <v>450</v>
      </c>
      <c r="DG239" s="555">
        <f t="shared" si="798"/>
        <v>550</v>
      </c>
      <c r="DH239" s="555" t="str">
        <f t="shared" si="799"/>
        <v/>
      </c>
      <c r="DI239" s="555" t="str">
        <f t="shared" si="800"/>
        <v/>
      </c>
      <c r="DJ239" s="554" t="str">
        <f t="shared" si="801"/>
        <v/>
      </c>
      <c r="DK239" s="553" t="str">
        <f t="shared" si="802"/>
        <v/>
      </c>
      <c r="DL239" s="658">
        <f t="shared" si="803"/>
        <v>8</v>
      </c>
      <c r="DM239" s="106">
        <f t="shared" si="804"/>
        <v>8</v>
      </c>
      <c r="DN239" s="106">
        <f t="shared" si="805"/>
        <v>9</v>
      </c>
      <c r="DO239" s="106">
        <f t="shared" si="806"/>
        <v>9</v>
      </c>
      <c r="DP239" s="487"/>
      <c r="DQ239" s="623"/>
      <c r="DR239" s="623"/>
      <c r="DS239" s="623"/>
      <c r="DT239" s="623"/>
      <c r="DU239" s="623"/>
      <c r="DV239" s="623"/>
      <c r="DW239" s="623"/>
      <c r="DX239" s="623"/>
      <c r="DY239" s="488"/>
    </row>
    <row r="240" spans="1:129" s="490" customFormat="1" ht="15.75" customHeight="1">
      <c r="A240" s="645" t="s">
        <v>182</v>
      </c>
      <c r="B240" s="162">
        <v>1.4</v>
      </c>
      <c r="C240" s="162"/>
      <c r="D240" s="162"/>
      <c r="E240" s="162">
        <v>1.4</v>
      </c>
      <c r="F240" s="162">
        <v>1.4</v>
      </c>
      <c r="G240" s="162">
        <v>1.4</v>
      </c>
      <c r="H240" s="162">
        <v>1.4</v>
      </c>
      <c r="I240" s="162">
        <v>1.4</v>
      </c>
      <c r="J240" s="162">
        <v>1.4</v>
      </c>
      <c r="K240" s="162"/>
      <c r="L240" s="162"/>
      <c r="M240" s="162"/>
      <c r="N240" s="162"/>
      <c r="O240" s="162"/>
      <c r="P240" s="162"/>
      <c r="Q240" s="162"/>
      <c r="R240" s="162"/>
      <c r="S240" s="644"/>
      <c r="T240" s="162">
        <v>1.4</v>
      </c>
      <c r="U240" s="162">
        <v>1.4</v>
      </c>
      <c r="V240" s="162">
        <v>1.4</v>
      </c>
      <c r="W240" s="162">
        <v>1.4</v>
      </c>
      <c r="X240" s="162"/>
      <c r="Y240" s="162">
        <v>1.4</v>
      </c>
      <c r="Z240" s="162">
        <v>1.4</v>
      </c>
      <c r="AA240" s="162">
        <v>1.4</v>
      </c>
      <c r="AB240" s="162">
        <v>1.4</v>
      </c>
      <c r="AC240" s="162"/>
      <c r="AD240" s="162"/>
      <c r="AE240" s="162"/>
      <c r="AF240" s="162"/>
      <c r="AG240" s="162"/>
      <c r="AH240" s="162"/>
      <c r="AI240" s="162"/>
      <c r="AJ240" s="162"/>
      <c r="AK240" s="644"/>
      <c r="AL240" s="162">
        <v>1.5</v>
      </c>
      <c r="AM240" s="162">
        <v>1.4</v>
      </c>
      <c r="AN240" s="162">
        <v>1.4</v>
      </c>
      <c r="AO240" s="162">
        <v>1.4</v>
      </c>
      <c r="AP240" s="162">
        <v>1.4</v>
      </c>
      <c r="AQ240" s="162">
        <v>1.4</v>
      </c>
      <c r="AR240" s="162">
        <v>1.4</v>
      </c>
      <c r="AS240" s="162">
        <v>1.4</v>
      </c>
      <c r="AT240" s="162">
        <v>1.4</v>
      </c>
      <c r="AU240" s="162"/>
      <c r="AV240" s="162"/>
      <c r="AW240" s="704"/>
      <c r="AX240" s="704"/>
      <c r="AY240" s="704"/>
      <c r="AZ240" s="704"/>
      <c r="BA240" s="162"/>
      <c r="BB240" s="162"/>
      <c r="BC240" s="644"/>
      <c r="BD240" s="162">
        <v>1.4</v>
      </c>
      <c r="BE240" s="162">
        <v>1.4</v>
      </c>
      <c r="BF240" s="162">
        <v>1.4</v>
      </c>
      <c r="BG240" s="162">
        <v>1.4</v>
      </c>
      <c r="BH240" s="162">
        <v>1.4</v>
      </c>
      <c r="BI240" s="162">
        <v>1.4</v>
      </c>
      <c r="BJ240" s="162">
        <v>1.4</v>
      </c>
      <c r="BK240" s="162">
        <v>1.4</v>
      </c>
      <c r="BL240" s="162">
        <v>1.4</v>
      </c>
      <c r="BM240" s="162"/>
      <c r="BN240" s="162"/>
      <c r="BO240" s="704"/>
      <c r="BP240" s="704"/>
      <c r="BQ240" s="704"/>
      <c r="BR240" s="704"/>
      <c r="BS240" s="162"/>
      <c r="BT240" s="704"/>
      <c r="BU240" s="644"/>
      <c r="BV240" s="162">
        <v>1.4</v>
      </c>
      <c r="BW240" s="162">
        <v>1.4</v>
      </c>
      <c r="BX240" s="162">
        <v>1.4</v>
      </c>
      <c r="BY240" s="162">
        <v>1.4</v>
      </c>
      <c r="BZ240" s="1326">
        <f t="shared" si="750"/>
        <v>1.4</v>
      </c>
      <c r="CA240" s="1326">
        <f t="shared" si="751"/>
        <v>1.4000000000000001</v>
      </c>
      <c r="CB240" s="1326">
        <f t="shared" si="752"/>
        <v>1.4000000000000001</v>
      </c>
      <c r="CC240" s="1327">
        <f t="shared" si="753"/>
        <v>1.4000000000000001</v>
      </c>
      <c r="CD240" s="1386" t="str">
        <f t="shared" si="901"/>
        <v/>
      </c>
      <c r="CE240" s="1387" t="str">
        <f t="shared" si="854"/>
        <v/>
      </c>
      <c r="CF240" s="1388" t="str">
        <f t="shared" si="854"/>
        <v/>
      </c>
      <c r="CG240" s="1388" t="str">
        <f t="shared" si="854"/>
        <v/>
      </c>
      <c r="CH240" s="1388" t="str">
        <f t="shared" si="854"/>
        <v/>
      </c>
      <c r="CI240" s="1388">
        <f t="shared" si="854"/>
        <v>1.4</v>
      </c>
      <c r="CJ240" s="1388">
        <f t="shared" si="854"/>
        <v>1.4</v>
      </c>
      <c r="CK240" s="1389">
        <f t="shared" si="854"/>
        <v>1.4</v>
      </c>
      <c r="CL240" s="1389">
        <f t="shared" si="854"/>
        <v>1.4</v>
      </c>
      <c r="CM240" s="1389">
        <f t="shared" si="854"/>
        <v>1.4</v>
      </c>
      <c r="CN240" s="1388">
        <f t="shared" si="854"/>
        <v>1.4</v>
      </c>
      <c r="CO240" s="1388">
        <f t="shared" si="854"/>
        <v>1.4</v>
      </c>
      <c r="CP240" s="1388" t="str">
        <f t="shared" si="854"/>
        <v/>
      </c>
      <c r="CQ240" s="1388" t="str">
        <f t="shared" si="854"/>
        <v/>
      </c>
      <c r="CR240" s="1388" t="str">
        <f t="shared" si="854"/>
        <v/>
      </c>
      <c r="CS240" s="1387" t="str">
        <f t="shared" si="854"/>
        <v/>
      </c>
      <c r="CT240" s="1390" t="str">
        <f t="shared" si="854"/>
        <v/>
      </c>
      <c r="CU240" s="553" t="str">
        <f t="shared" si="786"/>
        <v/>
      </c>
      <c r="CV240" s="554" t="str">
        <f t="shared" si="787"/>
        <v/>
      </c>
      <c r="CW240" s="555" t="str">
        <f t="shared" si="788"/>
        <v/>
      </c>
      <c r="CX240" s="555" t="str">
        <f t="shared" si="789"/>
        <v/>
      </c>
      <c r="CY240" s="555" t="str">
        <f t="shared" si="790"/>
        <v/>
      </c>
      <c r="CZ240" s="555">
        <f t="shared" si="791"/>
        <v>1.4</v>
      </c>
      <c r="DA240" s="555">
        <f t="shared" si="792"/>
        <v>1.4</v>
      </c>
      <c r="DB240" s="556">
        <f t="shared" si="793"/>
        <v>1.4</v>
      </c>
      <c r="DC240" s="556">
        <f t="shared" si="794"/>
        <v>1.4</v>
      </c>
      <c r="DD240" s="556">
        <f t="shared" si="795"/>
        <v>1.4</v>
      </c>
      <c r="DE240" s="555">
        <f t="shared" si="796"/>
        <v>1.4</v>
      </c>
      <c r="DF240" s="555">
        <f t="shared" si="797"/>
        <v>1.4</v>
      </c>
      <c r="DG240" s="555">
        <f t="shared" si="798"/>
        <v>1.4</v>
      </c>
      <c r="DH240" s="555" t="str">
        <f t="shared" si="799"/>
        <v/>
      </c>
      <c r="DI240" s="555" t="str">
        <f t="shared" si="800"/>
        <v/>
      </c>
      <c r="DJ240" s="554" t="str">
        <f t="shared" si="801"/>
        <v/>
      </c>
      <c r="DK240" s="553" t="str">
        <f t="shared" si="802"/>
        <v/>
      </c>
      <c r="DL240" s="658">
        <f t="shared" si="803"/>
        <v>7</v>
      </c>
      <c r="DM240" s="106">
        <f t="shared" si="804"/>
        <v>8</v>
      </c>
      <c r="DN240" s="106">
        <f t="shared" si="805"/>
        <v>9</v>
      </c>
      <c r="DO240" s="106">
        <f t="shared" si="806"/>
        <v>9</v>
      </c>
      <c r="DP240" s="487"/>
      <c r="DQ240" s="623"/>
      <c r="DR240" s="623"/>
      <c r="DS240" s="623"/>
      <c r="DT240" s="623"/>
      <c r="DU240" s="623"/>
      <c r="DV240" s="623"/>
      <c r="DW240" s="623"/>
      <c r="DX240" s="623"/>
      <c r="DY240" s="488"/>
    </row>
    <row r="241" spans="1:129" s="490" customFormat="1" ht="15.75" customHeight="1">
      <c r="A241" s="710" t="s">
        <v>184</v>
      </c>
      <c r="B241" s="634">
        <f t="shared" ref="B241:R241" si="910">IF(B239="","",B239*B240)</f>
        <v>280</v>
      </c>
      <c r="C241" s="634" t="str">
        <f t="shared" si="910"/>
        <v/>
      </c>
      <c r="D241" s="634">
        <f t="shared" si="910"/>
        <v>0</v>
      </c>
      <c r="E241" s="634">
        <f t="shared" si="910"/>
        <v>210</v>
      </c>
      <c r="F241" s="634">
        <f t="shared" si="910"/>
        <v>489.99999999999994</v>
      </c>
      <c r="G241" s="634">
        <f t="shared" si="910"/>
        <v>140</v>
      </c>
      <c r="H241" s="634">
        <f t="shared" si="910"/>
        <v>0</v>
      </c>
      <c r="I241" s="634">
        <f t="shared" si="910"/>
        <v>0</v>
      </c>
      <c r="J241" s="634">
        <f t="shared" si="910"/>
        <v>210</v>
      </c>
      <c r="K241" s="634" t="str">
        <f t="shared" si="910"/>
        <v/>
      </c>
      <c r="L241" s="634" t="str">
        <f t="shared" si="910"/>
        <v/>
      </c>
      <c r="M241" s="634" t="str">
        <f t="shared" si="910"/>
        <v/>
      </c>
      <c r="N241" s="634" t="str">
        <f t="shared" si="910"/>
        <v/>
      </c>
      <c r="O241" s="634" t="str">
        <f t="shared" si="910"/>
        <v/>
      </c>
      <c r="P241" s="634" t="str">
        <f t="shared" si="910"/>
        <v/>
      </c>
      <c r="Q241" s="634" t="str">
        <f t="shared" si="910"/>
        <v/>
      </c>
      <c r="R241" s="634" t="str">
        <f t="shared" si="910"/>
        <v/>
      </c>
      <c r="S241" s="667"/>
      <c r="T241" s="634">
        <f t="shared" ref="T241:AJ241" si="911">IF(T239="","",T239*T240)</f>
        <v>350</v>
      </c>
      <c r="U241" s="634">
        <f t="shared" si="911"/>
        <v>420</v>
      </c>
      <c r="V241" s="634">
        <f t="shared" si="911"/>
        <v>420</v>
      </c>
      <c r="W241" s="634">
        <f t="shared" si="911"/>
        <v>770</v>
      </c>
      <c r="X241" s="634" t="str">
        <f t="shared" si="911"/>
        <v/>
      </c>
      <c r="Y241" s="634">
        <f t="shared" si="911"/>
        <v>280</v>
      </c>
      <c r="Z241" s="634">
        <f t="shared" si="911"/>
        <v>630</v>
      </c>
      <c r="AA241" s="634">
        <f t="shared" si="911"/>
        <v>210</v>
      </c>
      <c r="AB241" s="634">
        <f t="shared" si="911"/>
        <v>280</v>
      </c>
      <c r="AC241" s="634" t="str">
        <f t="shared" si="911"/>
        <v/>
      </c>
      <c r="AD241" s="634" t="str">
        <f t="shared" si="911"/>
        <v/>
      </c>
      <c r="AE241" s="634" t="str">
        <f t="shared" si="911"/>
        <v/>
      </c>
      <c r="AF241" s="634" t="str">
        <f t="shared" si="911"/>
        <v/>
      </c>
      <c r="AG241" s="634" t="str">
        <f t="shared" si="911"/>
        <v/>
      </c>
      <c r="AH241" s="634" t="str">
        <f t="shared" si="911"/>
        <v/>
      </c>
      <c r="AI241" s="634" t="str">
        <f t="shared" si="911"/>
        <v/>
      </c>
      <c r="AJ241" s="634" t="str">
        <f t="shared" si="911"/>
        <v/>
      </c>
      <c r="AK241" s="667"/>
      <c r="AL241" s="634">
        <f t="shared" ref="AL241:BB241" si="912">IF(AL239="","",AL239*AL240)</f>
        <v>1125</v>
      </c>
      <c r="AM241" s="634">
        <f t="shared" si="912"/>
        <v>2240</v>
      </c>
      <c r="AN241" s="634">
        <f t="shared" si="912"/>
        <v>1260</v>
      </c>
      <c r="AO241" s="634">
        <f t="shared" si="912"/>
        <v>700</v>
      </c>
      <c r="AP241" s="634">
        <f t="shared" si="912"/>
        <v>840</v>
      </c>
      <c r="AQ241" s="634">
        <f t="shared" si="912"/>
        <v>700</v>
      </c>
      <c r="AR241" s="634">
        <f t="shared" si="912"/>
        <v>1400</v>
      </c>
      <c r="AS241" s="634">
        <f t="shared" si="912"/>
        <v>2100</v>
      </c>
      <c r="AT241" s="634">
        <f t="shared" si="912"/>
        <v>9800</v>
      </c>
      <c r="AU241" s="634" t="str">
        <f t="shared" si="912"/>
        <v/>
      </c>
      <c r="AV241" s="634" t="str">
        <f t="shared" si="912"/>
        <v/>
      </c>
      <c r="AW241" s="634" t="str">
        <f t="shared" si="912"/>
        <v/>
      </c>
      <c r="AX241" s="634" t="str">
        <f t="shared" si="912"/>
        <v/>
      </c>
      <c r="AY241" s="634" t="str">
        <f t="shared" si="912"/>
        <v/>
      </c>
      <c r="AZ241" s="634" t="str">
        <f t="shared" si="912"/>
        <v/>
      </c>
      <c r="BA241" s="634" t="str">
        <f t="shared" si="912"/>
        <v/>
      </c>
      <c r="BB241" s="634" t="str">
        <f t="shared" si="912"/>
        <v/>
      </c>
      <c r="BC241" s="667"/>
      <c r="BD241" s="634">
        <f>IF(BD239="","",BD239*BD240)</f>
        <v>2800</v>
      </c>
      <c r="BE241" s="634">
        <f>IF(BE239="","",BE239*BE240)</f>
        <v>1400</v>
      </c>
      <c r="BF241" s="634">
        <f t="shared" ref="BF241:BT241" si="913">IF(BF239="","",BF239*BF240)</f>
        <v>5600</v>
      </c>
      <c r="BG241" s="634">
        <f t="shared" si="913"/>
        <v>5600</v>
      </c>
      <c r="BH241" s="634">
        <f t="shared" si="913"/>
        <v>4900</v>
      </c>
      <c r="BI241" s="634">
        <f t="shared" si="913"/>
        <v>1959.9999999999998</v>
      </c>
      <c r="BJ241" s="634">
        <f t="shared" si="913"/>
        <v>4900</v>
      </c>
      <c r="BK241" s="634">
        <f t="shared" si="913"/>
        <v>3849.9999999999995</v>
      </c>
      <c r="BL241" s="634">
        <f t="shared" si="913"/>
        <v>2450</v>
      </c>
      <c r="BM241" s="634" t="str">
        <f t="shared" si="913"/>
        <v/>
      </c>
      <c r="BN241" s="634" t="str">
        <f t="shared" si="913"/>
        <v/>
      </c>
      <c r="BO241" s="634" t="str">
        <f t="shared" si="913"/>
        <v/>
      </c>
      <c r="BP241" s="634" t="str">
        <f t="shared" si="913"/>
        <v/>
      </c>
      <c r="BQ241" s="634" t="str">
        <f t="shared" si="913"/>
        <v/>
      </c>
      <c r="BR241" s="634" t="str">
        <f t="shared" si="913"/>
        <v/>
      </c>
      <c r="BS241" s="634" t="str">
        <f t="shared" si="913"/>
        <v/>
      </c>
      <c r="BT241" s="634" t="str">
        <f t="shared" si="913"/>
        <v/>
      </c>
      <c r="BU241" s="667"/>
      <c r="BV241" s="634">
        <f>IF(BV239="","",BV239*BV240)</f>
        <v>168</v>
      </c>
      <c r="BW241" s="634">
        <f>IF(BW239="","",BW239*BW240)</f>
        <v>280</v>
      </c>
      <c r="BX241" s="634">
        <f>IF(BX239="","",BX239*BX240)</f>
        <v>1400</v>
      </c>
      <c r="BY241" s="634">
        <f>IF(BY239="","",BY239*BY240)</f>
        <v>3709.9999999999995</v>
      </c>
      <c r="BZ241" s="602">
        <f t="shared" si="750"/>
        <v>140</v>
      </c>
      <c r="CA241" s="602">
        <f t="shared" si="751"/>
        <v>396.66666666666669</v>
      </c>
      <c r="CB241" s="602">
        <f t="shared" si="752"/>
        <v>1380.7142857142858</v>
      </c>
      <c r="CC241" s="692">
        <f t="shared" si="753"/>
        <v>3780</v>
      </c>
      <c r="CD241" s="1348" t="str">
        <f t="shared" si="901"/>
        <v/>
      </c>
      <c r="CE241" s="1349" t="str">
        <f t="shared" si="854"/>
        <v/>
      </c>
      <c r="CF241" s="1350" t="str">
        <f t="shared" si="854"/>
        <v/>
      </c>
      <c r="CG241" s="1350" t="str">
        <f t="shared" si="854"/>
        <v/>
      </c>
      <c r="CH241" s="1350" t="str">
        <f t="shared" si="854"/>
        <v/>
      </c>
      <c r="CI241" s="1350">
        <f t="shared" si="854"/>
        <v>0</v>
      </c>
      <c r="CJ241" s="1350">
        <f t="shared" si="854"/>
        <v>0</v>
      </c>
      <c r="CK241" s="1351">
        <f t="shared" si="854"/>
        <v>0</v>
      </c>
      <c r="CL241" s="1351">
        <f t="shared" si="854"/>
        <v>140</v>
      </c>
      <c r="CM241" s="1351">
        <f t="shared" si="854"/>
        <v>210</v>
      </c>
      <c r="CN241" s="1350">
        <f t="shared" si="854"/>
        <v>210</v>
      </c>
      <c r="CO241" s="1350">
        <f t="shared" si="854"/>
        <v>280</v>
      </c>
      <c r="CP241" s="1350">
        <f t="shared" si="854"/>
        <v>489.99999999999994</v>
      </c>
      <c r="CQ241" s="1350" t="str">
        <f t="shared" si="854"/>
        <v/>
      </c>
      <c r="CR241" s="1350" t="str">
        <f t="shared" si="854"/>
        <v/>
      </c>
      <c r="CS241" s="1349" t="str">
        <f t="shared" si="854"/>
        <v/>
      </c>
      <c r="CT241" s="1352" t="str">
        <f t="shared" si="854"/>
        <v/>
      </c>
      <c r="CU241" s="553" t="str">
        <f t="shared" si="786"/>
        <v/>
      </c>
      <c r="CV241" s="554" t="str">
        <f t="shared" si="787"/>
        <v/>
      </c>
      <c r="CW241" s="555" t="str">
        <f t="shared" si="788"/>
        <v/>
      </c>
      <c r="CX241" s="555" t="str">
        <f t="shared" si="789"/>
        <v/>
      </c>
      <c r="CY241" s="555" t="str">
        <f t="shared" si="790"/>
        <v/>
      </c>
      <c r="CZ241" s="555">
        <f t="shared" si="791"/>
        <v>210</v>
      </c>
      <c r="DA241" s="555">
        <f t="shared" si="792"/>
        <v>280</v>
      </c>
      <c r="DB241" s="556">
        <f t="shared" si="793"/>
        <v>280</v>
      </c>
      <c r="DC241" s="556">
        <f t="shared" si="794"/>
        <v>350</v>
      </c>
      <c r="DD241" s="556">
        <f t="shared" si="795"/>
        <v>420</v>
      </c>
      <c r="DE241" s="555">
        <f t="shared" si="796"/>
        <v>420</v>
      </c>
      <c r="DF241" s="555">
        <f t="shared" si="797"/>
        <v>630</v>
      </c>
      <c r="DG241" s="555">
        <f t="shared" si="798"/>
        <v>770</v>
      </c>
      <c r="DH241" s="555" t="str">
        <f t="shared" si="799"/>
        <v/>
      </c>
      <c r="DI241" s="555" t="str">
        <f t="shared" si="800"/>
        <v/>
      </c>
      <c r="DJ241" s="554" t="str">
        <f t="shared" si="801"/>
        <v/>
      </c>
      <c r="DK241" s="553" t="str">
        <f t="shared" si="802"/>
        <v/>
      </c>
      <c r="DL241" s="658">
        <f t="shared" si="803"/>
        <v>8</v>
      </c>
      <c r="DM241" s="106">
        <f t="shared" si="804"/>
        <v>8</v>
      </c>
      <c r="DN241" s="106">
        <f t="shared" si="805"/>
        <v>9</v>
      </c>
      <c r="DO241" s="106">
        <f t="shared" si="806"/>
        <v>9</v>
      </c>
      <c r="DP241" s="487"/>
      <c r="DQ241" s="623"/>
      <c r="DR241" s="623"/>
      <c r="DS241" s="623"/>
      <c r="DT241" s="623"/>
      <c r="DU241" s="623"/>
      <c r="DV241" s="623"/>
      <c r="DW241" s="623"/>
      <c r="DX241" s="623"/>
      <c r="DY241" s="488"/>
    </row>
    <row r="242" spans="1:129" s="700" customFormat="1" ht="15.75" customHeight="1">
      <c r="A242" s="645" t="s">
        <v>252</v>
      </c>
      <c r="B242" s="258">
        <v>0</v>
      </c>
      <c r="C242" s="258">
        <v>0</v>
      </c>
      <c r="D242" s="258">
        <v>0</v>
      </c>
      <c r="E242" s="258">
        <v>100</v>
      </c>
      <c r="F242" s="258">
        <v>0</v>
      </c>
      <c r="G242" s="258">
        <v>0</v>
      </c>
      <c r="H242" s="258">
        <v>0</v>
      </c>
      <c r="I242" s="258">
        <v>0</v>
      </c>
      <c r="J242" s="258">
        <v>50</v>
      </c>
      <c r="K242" s="258"/>
      <c r="L242" s="258"/>
      <c r="M242" s="258"/>
      <c r="N242" s="258"/>
      <c r="O242" s="258"/>
      <c r="P242" s="258"/>
      <c r="Q242" s="258"/>
      <c r="R242" s="258"/>
      <c r="S242" s="682"/>
      <c r="T242" s="258">
        <v>0</v>
      </c>
      <c r="U242" s="258">
        <v>0</v>
      </c>
      <c r="V242" s="258">
        <v>0</v>
      </c>
      <c r="W242" s="258">
        <v>0</v>
      </c>
      <c r="X242" s="258"/>
      <c r="Y242" s="258">
        <v>0</v>
      </c>
      <c r="Z242" s="258">
        <v>0</v>
      </c>
      <c r="AA242" s="258">
        <v>0</v>
      </c>
      <c r="AB242" s="258">
        <v>0</v>
      </c>
      <c r="AC242" s="258"/>
      <c r="AD242" s="258"/>
      <c r="AE242" s="258"/>
      <c r="AF242" s="258"/>
      <c r="AG242" s="258"/>
      <c r="AH242" s="258"/>
      <c r="AI242" s="258"/>
      <c r="AJ242" s="258"/>
      <c r="AK242" s="682"/>
      <c r="AL242" s="258">
        <v>0</v>
      </c>
      <c r="AM242" s="258">
        <v>0</v>
      </c>
      <c r="AN242" s="258">
        <v>0</v>
      </c>
      <c r="AO242" s="258">
        <v>100</v>
      </c>
      <c r="AP242" s="258">
        <v>0</v>
      </c>
      <c r="AQ242" s="258">
        <v>0</v>
      </c>
      <c r="AR242" s="258">
        <v>150</v>
      </c>
      <c r="AS242" s="258">
        <v>500</v>
      </c>
      <c r="AT242" s="258">
        <v>50</v>
      </c>
      <c r="AU242" s="258"/>
      <c r="AV242" s="258"/>
      <c r="AW242" s="258"/>
      <c r="AX242" s="258"/>
      <c r="AY242" s="258"/>
      <c r="AZ242" s="258"/>
      <c r="BA242" s="258"/>
      <c r="BB242" s="258"/>
      <c r="BC242" s="682"/>
      <c r="BD242" s="258">
        <v>0</v>
      </c>
      <c r="BE242" s="258">
        <v>0</v>
      </c>
      <c r="BF242" s="258">
        <v>0</v>
      </c>
      <c r="BG242" s="258">
        <v>0</v>
      </c>
      <c r="BH242" s="258">
        <v>0</v>
      </c>
      <c r="BI242" s="258">
        <v>100</v>
      </c>
      <c r="BJ242" s="258">
        <v>150</v>
      </c>
      <c r="BK242" s="258">
        <v>200</v>
      </c>
      <c r="BL242" s="258">
        <v>0</v>
      </c>
      <c r="BM242" s="258"/>
      <c r="BN242" s="258"/>
      <c r="BO242" s="711"/>
      <c r="BP242" s="258"/>
      <c r="BQ242" s="711"/>
      <c r="BR242" s="258"/>
      <c r="BS242" s="258"/>
      <c r="BT242" s="711"/>
      <c r="BU242" s="682"/>
      <c r="BV242" s="258">
        <v>0</v>
      </c>
      <c r="BW242" s="258">
        <v>0</v>
      </c>
      <c r="BX242" s="258">
        <v>0</v>
      </c>
      <c r="BY242" s="258">
        <v>0</v>
      </c>
      <c r="BZ242" s="602">
        <f t="shared" si="750"/>
        <v>7.1428571428571432</v>
      </c>
      <c r="CA242" s="602">
        <f t="shared" si="751"/>
        <v>0</v>
      </c>
      <c r="CB242" s="602">
        <f t="shared" si="752"/>
        <v>42.857142857142854</v>
      </c>
      <c r="CC242" s="692">
        <f t="shared" si="753"/>
        <v>35.714285714285715</v>
      </c>
      <c r="CD242" s="1348" t="str">
        <f t="shared" si="901"/>
        <v/>
      </c>
      <c r="CE242" s="1349" t="str">
        <f t="shared" si="854"/>
        <v/>
      </c>
      <c r="CF242" s="1350" t="str">
        <f t="shared" si="854"/>
        <v/>
      </c>
      <c r="CG242" s="1350" t="str">
        <f t="shared" si="854"/>
        <v/>
      </c>
      <c r="CH242" s="1350">
        <f t="shared" si="854"/>
        <v>0</v>
      </c>
      <c r="CI242" s="1350">
        <f t="shared" si="854"/>
        <v>0</v>
      </c>
      <c r="CJ242" s="1350">
        <f t="shared" si="854"/>
        <v>0</v>
      </c>
      <c r="CK242" s="1351">
        <f t="shared" si="854"/>
        <v>0</v>
      </c>
      <c r="CL242" s="1351">
        <f t="shared" si="854"/>
        <v>0</v>
      </c>
      <c r="CM242" s="1351">
        <f t="shared" si="854"/>
        <v>0</v>
      </c>
      <c r="CN242" s="1350">
        <f t="shared" si="854"/>
        <v>0</v>
      </c>
      <c r="CO242" s="1350">
        <f t="shared" si="854"/>
        <v>50</v>
      </c>
      <c r="CP242" s="1350">
        <f t="shared" si="854"/>
        <v>100</v>
      </c>
      <c r="CQ242" s="1350" t="str">
        <f t="shared" si="854"/>
        <v/>
      </c>
      <c r="CR242" s="1350" t="str">
        <f t="shared" si="854"/>
        <v/>
      </c>
      <c r="CS242" s="1349" t="str">
        <f t="shared" si="854"/>
        <v/>
      </c>
      <c r="CT242" s="1352" t="str">
        <f t="shared" si="854"/>
        <v/>
      </c>
      <c r="CU242" s="553" t="str">
        <f t="shared" si="786"/>
        <v/>
      </c>
      <c r="CV242" s="554" t="str">
        <f t="shared" si="787"/>
        <v/>
      </c>
      <c r="CW242" s="555" t="str">
        <f t="shared" si="788"/>
        <v/>
      </c>
      <c r="CX242" s="555" t="str">
        <f t="shared" si="789"/>
        <v/>
      </c>
      <c r="CY242" s="555" t="str">
        <f t="shared" si="790"/>
        <v/>
      </c>
      <c r="CZ242" s="555">
        <f t="shared" si="791"/>
        <v>0</v>
      </c>
      <c r="DA242" s="555">
        <f t="shared" si="792"/>
        <v>0</v>
      </c>
      <c r="DB242" s="556">
        <f t="shared" si="793"/>
        <v>0</v>
      </c>
      <c r="DC242" s="556">
        <f t="shared" si="794"/>
        <v>0</v>
      </c>
      <c r="DD242" s="556">
        <f t="shared" si="795"/>
        <v>0</v>
      </c>
      <c r="DE242" s="555">
        <f t="shared" si="796"/>
        <v>0</v>
      </c>
      <c r="DF242" s="555">
        <f t="shared" si="797"/>
        <v>0</v>
      </c>
      <c r="DG242" s="555">
        <f t="shared" si="798"/>
        <v>0</v>
      </c>
      <c r="DH242" s="555" t="str">
        <f t="shared" si="799"/>
        <v/>
      </c>
      <c r="DI242" s="555" t="str">
        <f t="shared" si="800"/>
        <v/>
      </c>
      <c r="DJ242" s="554" t="str">
        <f t="shared" si="801"/>
        <v/>
      </c>
      <c r="DK242" s="553" t="str">
        <f t="shared" si="802"/>
        <v/>
      </c>
      <c r="DL242" s="658">
        <f t="shared" si="803"/>
        <v>9</v>
      </c>
      <c r="DM242" s="106">
        <f t="shared" si="804"/>
        <v>8</v>
      </c>
      <c r="DN242" s="106">
        <f t="shared" si="805"/>
        <v>9</v>
      </c>
      <c r="DO242" s="106">
        <f t="shared" si="806"/>
        <v>9</v>
      </c>
      <c r="DP242" s="697"/>
      <c r="DQ242" s="698"/>
      <c r="DR242" s="698"/>
      <c r="DS242" s="698"/>
      <c r="DT242" s="698"/>
      <c r="DU242" s="698"/>
      <c r="DV242" s="698"/>
      <c r="DW242" s="698"/>
      <c r="DX242" s="698"/>
      <c r="DY242" s="699"/>
    </row>
    <row r="243" spans="1:129" s="490" customFormat="1" ht="15.75" customHeight="1">
      <c r="A243" s="653" t="str">
        <f>$H$1 &amp; " (%)"</f>
        <v>kcal (%)</v>
      </c>
      <c r="B243" s="637">
        <f t="shared" ref="B243:R243" si="914">IF(B237="","",(B237-B239-B242)*B238/B$46/365/$G$1)</f>
        <v>7.893020221787346E-2</v>
      </c>
      <c r="C243" s="637">
        <f t="shared" si="914"/>
        <v>0.59197651663405093</v>
      </c>
      <c r="D243" s="637">
        <f t="shared" si="914"/>
        <v>0.33150684931506846</v>
      </c>
      <c r="E243" s="637">
        <f t="shared" si="914"/>
        <v>0.39465101108936723</v>
      </c>
      <c r="F243" s="637">
        <f t="shared" si="914"/>
        <v>0.14207436399217221</v>
      </c>
      <c r="G243" s="637">
        <f t="shared" si="914"/>
        <v>0.35518590998043054</v>
      </c>
      <c r="H243" s="637">
        <f t="shared" si="914"/>
        <v>0.29598825831702547</v>
      </c>
      <c r="I243" s="637">
        <f t="shared" si="914"/>
        <v>0.33150684931506846</v>
      </c>
      <c r="J243" s="637">
        <f t="shared" si="914"/>
        <v>0.31572080887149384</v>
      </c>
      <c r="K243" s="637" t="str">
        <f t="shared" si="914"/>
        <v/>
      </c>
      <c r="L243" s="637" t="str">
        <f t="shared" si="914"/>
        <v/>
      </c>
      <c r="M243" s="637" t="str">
        <f t="shared" si="914"/>
        <v/>
      </c>
      <c r="N243" s="637" t="str">
        <f t="shared" si="914"/>
        <v/>
      </c>
      <c r="O243" s="637" t="str">
        <f t="shared" si="914"/>
        <v/>
      </c>
      <c r="P243" s="637" t="str">
        <f t="shared" si="914"/>
        <v/>
      </c>
      <c r="Q243" s="637" t="str">
        <f t="shared" si="914"/>
        <v/>
      </c>
      <c r="R243" s="637" t="str">
        <f t="shared" si="914"/>
        <v/>
      </c>
      <c r="S243" s="657"/>
      <c r="T243" s="637">
        <f t="shared" ref="T243:AJ243" si="915">IF(T237="","",(T237-T239-T242)*T238/T$46/365/$G$1)</f>
        <v>0.23679060665362037</v>
      </c>
      <c r="U243" s="637">
        <f t="shared" si="915"/>
        <v>0.21311154598825832</v>
      </c>
      <c r="V243" s="637">
        <f t="shared" si="915"/>
        <v>0.15786040443574692</v>
      </c>
      <c r="W243" s="637">
        <f t="shared" si="915"/>
        <v>0.23679060665362037</v>
      </c>
      <c r="X243" s="637" t="str">
        <f t="shared" si="915"/>
        <v/>
      </c>
      <c r="Y243" s="637">
        <f t="shared" si="915"/>
        <v>0.29598825831702547</v>
      </c>
      <c r="Z243" s="637">
        <f t="shared" si="915"/>
        <v>0.20296337713167462</v>
      </c>
      <c r="AA243" s="637">
        <f t="shared" si="915"/>
        <v>0.23679060665362037</v>
      </c>
      <c r="AB243" s="637">
        <f t="shared" si="915"/>
        <v>0.23679060665362037</v>
      </c>
      <c r="AC243" s="637" t="str">
        <f t="shared" si="915"/>
        <v/>
      </c>
      <c r="AD243" s="637" t="str">
        <f t="shared" si="915"/>
        <v/>
      </c>
      <c r="AE243" s="637" t="str">
        <f t="shared" si="915"/>
        <v/>
      </c>
      <c r="AF243" s="637" t="str">
        <f t="shared" si="915"/>
        <v/>
      </c>
      <c r="AG243" s="637" t="str">
        <f t="shared" si="915"/>
        <v/>
      </c>
      <c r="AH243" s="637" t="str">
        <f t="shared" si="915"/>
        <v/>
      </c>
      <c r="AI243" s="637" t="str">
        <f t="shared" si="915"/>
        <v/>
      </c>
      <c r="AJ243" s="637" t="str">
        <f t="shared" si="915"/>
        <v/>
      </c>
      <c r="AK243" s="657"/>
      <c r="AL243" s="637">
        <f t="shared" ref="AL243:BB243" si="916">IF(AL237="","",(AL237-AL239-AL242)*AL238/AL$46/365/$G$1)</f>
        <v>0.35518590998043054</v>
      </c>
      <c r="AM243" s="637">
        <f t="shared" si="916"/>
        <v>0.47358121330724073</v>
      </c>
      <c r="AN243" s="637">
        <f t="shared" si="916"/>
        <v>0.55251141552511418</v>
      </c>
      <c r="AO243" s="637">
        <f t="shared" si="916"/>
        <v>0.51304631441617743</v>
      </c>
      <c r="AP243" s="637">
        <f t="shared" si="916"/>
        <v>0.31572080887149384</v>
      </c>
      <c r="AQ243" s="637">
        <f t="shared" si="916"/>
        <v>0.47358121330724073</v>
      </c>
      <c r="AR243" s="637">
        <f t="shared" si="916"/>
        <v>0.23679060665362037</v>
      </c>
      <c r="AS243" s="637">
        <f t="shared" si="916"/>
        <v>0.47358121330724073</v>
      </c>
      <c r="AT243" s="637">
        <f t="shared" si="916"/>
        <v>0.42622309197651664</v>
      </c>
      <c r="AU243" s="637" t="str">
        <f t="shared" si="916"/>
        <v/>
      </c>
      <c r="AV243" s="637" t="str">
        <f t="shared" si="916"/>
        <v/>
      </c>
      <c r="AW243" s="637" t="str">
        <f t="shared" si="916"/>
        <v/>
      </c>
      <c r="AX243" s="637" t="str">
        <f t="shared" si="916"/>
        <v/>
      </c>
      <c r="AY243" s="637" t="str">
        <f t="shared" si="916"/>
        <v/>
      </c>
      <c r="AZ243" s="637" t="str">
        <f t="shared" si="916"/>
        <v/>
      </c>
      <c r="BA243" s="637" t="str">
        <f t="shared" si="916"/>
        <v/>
      </c>
      <c r="BB243" s="637" t="str">
        <f t="shared" si="916"/>
        <v/>
      </c>
      <c r="BC243" s="657"/>
      <c r="BD243" s="637">
        <f>IF(BD237="","",(BD237-BD239-BD242)*BD238/BD$46/365/$G$1)</f>
        <v>0.29598825831702547</v>
      </c>
      <c r="BE243" s="637">
        <f>IF(BE237="","",(BE237-BE239-BE242)*BE238/BE$46/365/$G$1)</f>
        <v>0.33827229521945767</v>
      </c>
      <c r="BF243" s="637">
        <f t="shared" ref="BF243:BT243" si="917">IF(BF237="","",(BF237-BF239-BF242)*BF238/BF$46/365/$G$1)</f>
        <v>0.44398238747553814</v>
      </c>
      <c r="BG243" s="637">
        <f t="shared" si="917"/>
        <v>0.59197651663405093</v>
      </c>
      <c r="BH243" s="637">
        <f t="shared" si="917"/>
        <v>0.29598825831702547</v>
      </c>
      <c r="BI243" s="637">
        <f t="shared" si="917"/>
        <v>0.67654459043891535</v>
      </c>
      <c r="BJ243" s="637">
        <f t="shared" si="917"/>
        <v>0.41438356164383561</v>
      </c>
      <c r="BK243" s="637">
        <f t="shared" si="917"/>
        <v>0.35518590998043054</v>
      </c>
      <c r="BL243" s="637">
        <f t="shared" si="917"/>
        <v>0.44398238747553814</v>
      </c>
      <c r="BM243" s="637" t="str">
        <f t="shared" si="917"/>
        <v/>
      </c>
      <c r="BN243" s="637" t="str">
        <f t="shared" si="917"/>
        <v/>
      </c>
      <c r="BO243" s="637" t="str">
        <f t="shared" si="917"/>
        <v/>
      </c>
      <c r="BP243" s="637" t="str">
        <f t="shared" si="917"/>
        <v/>
      </c>
      <c r="BQ243" s="637" t="str">
        <f t="shared" si="917"/>
        <v/>
      </c>
      <c r="BR243" s="637" t="str">
        <f t="shared" si="917"/>
        <v/>
      </c>
      <c r="BS243" s="637" t="str">
        <f t="shared" si="917"/>
        <v/>
      </c>
      <c r="BT243" s="637" t="str">
        <f t="shared" si="917"/>
        <v/>
      </c>
      <c r="BU243" s="657"/>
      <c r="BV243" s="637">
        <f>IF(BV237="","",(BV237-BV239-BV242)*BV238/BV$46/365/$G$1)</f>
        <v>0.33150684931506846</v>
      </c>
      <c r="BW243" s="637">
        <f>IF(BW237="","",(BW237-BW239-BW242)*BW238/BW$46/365/$G$1)</f>
        <v>0.23679060665362037</v>
      </c>
      <c r="BX243" s="637">
        <f>IF(BX237="","",(BX237-BX239-BX242)*BX238/BX$46/365/$G$1)</f>
        <v>0.33827229521945767</v>
      </c>
      <c r="BY243" s="637">
        <f>IF(BY237="","",(BY237-BY239-BY242)*BY238/BY$46/365/$G$1)</f>
        <v>0.35518590998043054</v>
      </c>
      <c r="BZ243" s="602">
        <f t="shared" si="750"/>
        <v>0.30951915012580378</v>
      </c>
      <c r="CA243" s="627">
        <f t="shared" si="751"/>
        <v>0.2272062249557357</v>
      </c>
      <c r="CB243" s="627">
        <f t="shared" si="752"/>
        <v>0.43298853788090569</v>
      </c>
      <c r="CC243" s="695">
        <f t="shared" si="753"/>
        <v>0.41196733096369659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91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918"/>
        <v/>
      </c>
      <c r="CG243" s="1355" t="str">
        <f t="shared" si="918"/>
        <v/>
      </c>
      <c r="CH243" s="1355">
        <f t="shared" si="918"/>
        <v>7.893020221787346E-2</v>
      </c>
      <c r="CI243" s="1355">
        <f t="shared" si="918"/>
        <v>0.14207436399217221</v>
      </c>
      <c r="CJ243" s="1355">
        <f t="shared" si="918"/>
        <v>0.29598825831702547</v>
      </c>
      <c r="CK243" s="1356">
        <f t="shared" si="918"/>
        <v>0.31572080887149384</v>
      </c>
      <c r="CL243" s="1356">
        <f t="shared" si="918"/>
        <v>0.33150684931506846</v>
      </c>
      <c r="CM243" s="1356">
        <f t="shared" si="918"/>
        <v>0.33150684931506846</v>
      </c>
      <c r="CN243" s="1355">
        <f t="shared" si="918"/>
        <v>0.35518590998043054</v>
      </c>
      <c r="CO243" s="1355">
        <f t="shared" si="918"/>
        <v>0.39465101108936723</v>
      </c>
      <c r="CP243" s="1355">
        <f t="shared" si="918"/>
        <v>0.59197651663405093</v>
      </c>
      <c r="CQ243" s="1355" t="str">
        <f t="shared" si="918"/>
        <v/>
      </c>
      <c r="CR243" s="1355" t="str">
        <f t="shared" si="918"/>
        <v/>
      </c>
      <c r="CS243" s="1354" t="str">
        <f t="shared" si="918"/>
        <v/>
      </c>
      <c r="CT243" s="1357" t="str">
        <f t="shared" si="918"/>
        <v/>
      </c>
      <c r="CU243" s="541" t="str">
        <f t="shared" si="786"/>
        <v/>
      </c>
      <c r="CV243" s="542" t="str">
        <f t="shared" si="787"/>
        <v/>
      </c>
      <c r="CW243" s="543" t="str">
        <f t="shared" si="788"/>
        <v/>
      </c>
      <c r="CX243" s="543" t="str">
        <f t="shared" si="789"/>
        <v/>
      </c>
      <c r="CY243" s="543" t="str">
        <f t="shared" si="790"/>
        <v/>
      </c>
      <c r="CZ243" s="543">
        <f t="shared" si="791"/>
        <v>0.15786040443574692</v>
      </c>
      <c r="DA243" s="543">
        <f t="shared" si="792"/>
        <v>0.20296337713167462</v>
      </c>
      <c r="DB243" s="544">
        <f t="shared" si="793"/>
        <v>0.21311154598825832</v>
      </c>
      <c r="DC243" s="544">
        <f t="shared" si="794"/>
        <v>0.23679060665362037</v>
      </c>
      <c r="DD243" s="544">
        <f t="shared" si="795"/>
        <v>0.23679060665362037</v>
      </c>
      <c r="DE243" s="543">
        <f t="shared" si="796"/>
        <v>0.23679060665362037</v>
      </c>
      <c r="DF243" s="543">
        <f t="shared" si="797"/>
        <v>0.23679060665362037</v>
      </c>
      <c r="DG243" s="543">
        <f t="shared" si="798"/>
        <v>0.29598825831702547</v>
      </c>
      <c r="DH243" s="543" t="str">
        <f t="shared" si="799"/>
        <v/>
      </c>
      <c r="DI243" s="543" t="str">
        <f t="shared" si="800"/>
        <v/>
      </c>
      <c r="DJ243" s="542" t="str">
        <f t="shared" si="801"/>
        <v/>
      </c>
      <c r="DK243" s="541" t="str">
        <f t="shared" si="802"/>
        <v/>
      </c>
      <c r="DL243" s="658">
        <f t="shared" si="803"/>
        <v>9</v>
      </c>
      <c r="DM243" s="106">
        <f t="shared" si="804"/>
        <v>8</v>
      </c>
      <c r="DN243" s="106">
        <f t="shared" si="805"/>
        <v>9</v>
      </c>
      <c r="DO243" s="106">
        <f t="shared" si="806"/>
        <v>9</v>
      </c>
      <c r="DP243" s="487"/>
      <c r="DQ243" s="623"/>
      <c r="DR243" s="623"/>
      <c r="DS243" s="623"/>
      <c r="DT243" s="623"/>
      <c r="DU243" s="623"/>
      <c r="DV243" s="623"/>
      <c r="DW243" s="623"/>
      <c r="DX243" s="623"/>
      <c r="DY243" s="488"/>
    </row>
    <row r="244" spans="1:129" s="490" customFormat="1" ht="15.75" customHeight="1">
      <c r="A244" s="686" t="s">
        <v>253</v>
      </c>
      <c r="B244" s="712"/>
      <c r="C244" s="712"/>
      <c r="D244" s="712"/>
      <c r="E244" s="712"/>
      <c r="F244" s="712"/>
      <c r="G244" s="712"/>
      <c r="H244" s="712"/>
      <c r="I244" s="712"/>
      <c r="J244" s="712"/>
      <c r="K244" s="712"/>
      <c r="L244" s="712"/>
      <c r="M244" s="712"/>
      <c r="N244" s="712"/>
      <c r="O244" s="712"/>
      <c r="P244" s="712"/>
      <c r="Q244" s="712"/>
      <c r="R244" s="688"/>
      <c r="S244" s="644"/>
      <c r="T244" s="712"/>
      <c r="U244" s="712"/>
      <c r="V244" s="712"/>
      <c r="W244" s="712"/>
      <c r="X244" s="712"/>
      <c r="Y244" s="712"/>
      <c r="Z244" s="712"/>
      <c r="AA244" s="712"/>
      <c r="AB244" s="712"/>
      <c r="AC244" s="712"/>
      <c r="AD244" s="712"/>
      <c r="AE244" s="712"/>
      <c r="AF244" s="712"/>
      <c r="AG244" s="712"/>
      <c r="AH244" s="688"/>
      <c r="AI244" s="712"/>
      <c r="AJ244" s="712"/>
      <c r="AK244" s="644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688"/>
      <c r="AZ244" s="688"/>
      <c r="BA244" s="688"/>
      <c r="BB244" s="712"/>
      <c r="BC244" s="644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688"/>
      <c r="BQ244" s="688"/>
      <c r="BR244" s="688"/>
      <c r="BS244" s="712"/>
      <c r="BT244" s="688"/>
      <c r="BU244" s="644"/>
      <c r="BV244" s="712"/>
      <c r="BW244" s="712"/>
      <c r="BX244" s="712"/>
      <c r="BY244" s="712"/>
      <c r="BZ244" s="602" t="str">
        <f t="shared" si="750"/>
        <v/>
      </c>
      <c r="CA244" s="602" t="str">
        <f t="shared" si="751"/>
        <v/>
      </c>
      <c r="CB244" s="602" t="str">
        <f t="shared" si="752"/>
        <v/>
      </c>
      <c r="CC244" s="692" t="str">
        <f t="shared" si="753"/>
        <v/>
      </c>
      <c r="CD244" s="1348" t="str">
        <f t="shared" ref="CD244:CD249" si="91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918"/>
        <v/>
      </c>
      <c r="CF244" s="1350" t="str">
        <f t="shared" si="918"/>
        <v/>
      </c>
      <c r="CG244" s="1350" t="str">
        <f t="shared" si="918"/>
        <v/>
      </c>
      <c r="CH244" s="1350" t="str">
        <f t="shared" si="918"/>
        <v/>
      </c>
      <c r="CI244" s="1350" t="str">
        <f t="shared" si="918"/>
        <v/>
      </c>
      <c r="CJ244" s="1350" t="str">
        <f t="shared" si="918"/>
        <v/>
      </c>
      <c r="CK244" s="1351" t="str">
        <f t="shared" si="918"/>
        <v/>
      </c>
      <c r="CL244" s="1351" t="str">
        <f t="shared" si="918"/>
        <v/>
      </c>
      <c r="CM244" s="1351" t="str">
        <f t="shared" si="918"/>
        <v/>
      </c>
      <c r="CN244" s="1350" t="str">
        <f t="shared" si="918"/>
        <v/>
      </c>
      <c r="CO244" s="1350" t="str">
        <f t="shared" si="918"/>
        <v/>
      </c>
      <c r="CP244" s="1350" t="str">
        <f t="shared" si="918"/>
        <v/>
      </c>
      <c r="CQ244" s="1350" t="str">
        <f t="shared" si="918"/>
        <v/>
      </c>
      <c r="CR244" s="1350" t="str">
        <f t="shared" si="918"/>
        <v/>
      </c>
      <c r="CS244" s="1349" t="str">
        <f t="shared" si="918"/>
        <v/>
      </c>
      <c r="CT244" s="1352" t="str">
        <f t="shared" si="918"/>
        <v/>
      </c>
      <c r="CU244" s="553" t="str">
        <f t="shared" si="786"/>
        <v/>
      </c>
      <c r="CV244" s="554" t="str">
        <f t="shared" si="787"/>
        <v/>
      </c>
      <c r="CW244" s="555" t="str">
        <f t="shared" si="788"/>
        <v/>
      </c>
      <c r="CX244" s="555" t="str">
        <f t="shared" si="789"/>
        <v/>
      </c>
      <c r="CY244" s="555" t="str">
        <f t="shared" si="790"/>
        <v/>
      </c>
      <c r="CZ244" s="555" t="str">
        <f t="shared" si="791"/>
        <v/>
      </c>
      <c r="DA244" s="555" t="str">
        <f t="shared" si="792"/>
        <v/>
      </c>
      <c r="DB244" s="556" t="str">
        <f t="shared" si="793"/>
        <v/>
      </c>
      <c r="DC244" s="556" t="str">
        <f t="shared" si="794"/>
        <v/>
      </c>
      <c r="DD244" s="556" t="str">
        <f t="shared" si="795"/>
        <v/>
      </c>
      <c r="DE244" s="555" t="str">
        <f t="shared" si="796"/>
        <v/>
      </c>
      <c r="DF244" s="555" t="str">
        <f t="shared" si="797"/>
        <v/>
      </c>
      <c r="DG244" s="555" t="str">
        <f t="shared" si="798"/>
        <v/>
      </c>
      <c r="DH244" s="555" t="str">
        <f t="shared" si="799"/>
        <v/>
      </c>
      <c r="DI244" s="555" t="str">
        <f t="shared" si="800"/>
        <v/>
      </c>
      <c r="DJ244" s="554" t="str">
        <f t="shared" si="801"/>
        <v/>
      </c>
      <c r="DK244" s="553" t="str">
        <f t="shared" si="802"/>
        <v/>
      </c>
      <c r="DL244" s="658">
        <f t="shared" si="803"/>
        <v>0</v>
      </c>
      <c r="DM244" s="106">
        <f t="shared" si="804"/>
        <v>0</v>
      </c>
      <c r="DN244" s="106">
        <f t="shared" si="805"/>
        <v>0</v>
      </c>
      <c r="DO244" s="106">
        <f t="shared" si="806"/>
        <v>0</v>
      </c>
      <c r="DP244" s="487"/>
      <c r="DQ244" s="623"/>
      <c r="DR244" s="623"/>
      <c r="DS244" s="623"/>
      <c r="DT244" s="623"/>
      <c r="DU244" s="623"/>
      <c r="DV244" s="623"/>
      <c r="DW244" s="623"/>
      <c r="DX244" s="623"/>
      <c r="DY244" s="488"/>
    </row>
    <row r="245" spans="1:129" s="490" customFormat="1" ht="15.75" customHeight="1">
      <c r="A245" s="713" t="str">
        <f>$H$1 &amp; " per kg"</f>
        <v>kcal per kg</v>
      </c>
      <c r="B245" s="706">
        <f t="shared" ref="B245:R245" si="920">3550*$K$1</f>
        <v>3550</v>
      </c>
      <c r="C245" s="706">
        <f t="shared" si="920"/>
        <v>3550</v>
      </c>
      <c r="D245" s="706">
        <f t="shared" si="920"/>
        <v>3550</v>
      </c>
      <c r="E245" s="706">
        <f t="shared" si="920"/>
        <v>3550</v>
      </c>
      <c r="F245" s="706">
        <f t="shared" si="920"/>
        <v>3550</v>
      </c>
      <c r="G245" s="706">
        <f t="shared" si="920"/>
        <v>3550</v>
      </c>
      <c r="H245" s="706">
        <f t="shared" si="920"/>
        <v>3550</v>
      </c>
      <c r="I245" s="706">
        <f t="shared" si="920"/>
        <v>3550</v>
      </c>
      <c r="J245" s="706">
        <f t="shared" si="920"/>
        <v>3550</v>
      </c>
      <c r="K245" s="706">
        <f t="shared" si="920"/>
        <v>3550</v>
      </c>
      <c r="L245" s="706">
        <f t="shared" si="920"/>
        <v>3550</v>
      </c>
      <c r="M245" s="706">
        <f t="shared" si="920"/>
        <v>3550</v>
      </c>
      <c r="N245" s="706">
        <f t="shared" si="920"/>
        <v>3550</v>
      </c>
      <c r="O245" s="706">
        <f t="shared" si="920"/>
        <v>3550</v>
      </c>
      <c r="P245" s="706">
        <f t="shared" si="920"/>
        <v>3550</v>
      </c>
      <c r="Q245" s="706">
        <f t="shared" si="920"/>
        <v>3550</v>
      </c>
      <c r="R245" s="706">
        <f t="shared" si="920"/>
        <v>3550</v>
      </c>
      <c r="S245" s="714"/>
      <c r="T245" s="706">
        <f t="shared" ref="T245:AJ245" si="921">3550*$K$1</f>
        <v>3550</v>
      </c>
      <c r="U245" s="706">
        <f t="shared" si="921"/>
        <v>3550</v>
      </c>
      <c r="V245" s="706">
        <f t="shared" si="921"/>
        <v>3550</v>
      </c>
      <c r="W245" s="706">
        <f t="shared" si="921"/>
        <v>3550</v>
      </c>
      <c r="X245" s="706">
        <f t="shared" si="921"/>
        <v>3550</v>
      </c>
      <c r="Y245" s="706">
        <f t="shared" si="921"/>
        <v>3550</v>
      </c>
      <c r="Z245" s="706">
        <f t="shared" si="921"/>
        <v>3550</v>
      </c>
      <c r="AA245" s="706">
        <f t="shared" si="921"/>
        <v>3550</v>
      </c>
      <c r="AB245" s="706">
        <f t="shared" si="921"/>
        <v>3550</v>
      </c>
      <c r="AC245" s="706">
        <f t="shared" si="921"/>
        <v>3550</v>
      </c>
      <c r="AD245" s="706">
        <f t="shared" si="921"/>
        <v>3550</v>
      </c>
      <c r="AE245" s="706">
        <f t="shared" si="921"/>
        <v>3550</v>
      </c>
      <c r="AF245" s="706">
        <f t="shared" si="921"/>
        <v>3550</v>
      </c>
      <c r="AG245" s="706">
        <f t="shared" si="921"/>
        <v>3550</v>
      </c>
      <c r="AH245" s="706">
        <f t="shared" si="921"/>
        <v>3550</v>
      </c>
      <c r="AI245" s="706">
        <f t="shared" si="921"/>
        <v>3550</v>
      </c>
      <c r="AJ245" s="706">
        <f t="shared" si="921"/>
        <v>3550</v>
      </c>
      <c r="AK245" s="678"/>
      <c r="AL245" s="706">
        <f t="shared" ref="AL245:BB245" si="922">3550*$K$1</f>
        <v>3550</v>
      </c>
      <c r="AM245" s="706">
        <f t="shared" si="922"/>
        <v>3550</v>
      </c>
      <c r="AN245" s="706">
        <f t="shared" si="922"/>
        <v>3550</v>
      </c>
      <c r="AO245" s="706">
        <f t="shared" si="922"/>
        <v>3550</v>
      </c>
      <c r="AP245" s="706">
        <f t="shared" si="922"/>
        <v>3550</v>
      </c>
      <c r="AQ245" s="706">
        <f t="shared" si="922"/>
        <v>3550</v>
      </c>
      <c r="AR245" s="706">
        <f t="shared" si="922"/>
        <v>3550</v>
      </c>
      <c r="AS245" s="706">
        <f t="shared" si="922"/>
        <v>3550</v>
      </c>
      <c r="AT245" s="706">
        <f t="shared" si="922"/>
        <v>3550</v>
      </c>
      <c r="AU245" s="706">
        <f t="shared" si="922"/>
        <v>3550</v>
      </c>
      <c r="AV245" s="706">
        <f t="shared" si="922"/>
        <v>3550</v>
      </c>
      <c r="AW245" s="706">
        <f t="shared" si="922"/>
        <v>3550</v>
      </c>
      <c r="AX245" s="706">
        <f t="shared" si="922"/>
        <v>3550</v>
      </c>
      <c r="AY245" s="706">
        <f t="shared" si="922"/>
        <v>3550</v>
      </c>
      <c r="AZ245" s="706">
        <f t="shared" si="922"/>
        <v>3550</v>
      </c>
      <c r="BA245" s="706">
        <f t="shared" si="922"/>
        <v>3550</v>
      </c>
      <c r="BB245" s="706">
        <f t="shared" si="922"/>
        <v>3550</v>
      </c>
      <c r="BC245" s="714"/>
      <c r="BD245" s="706">
        <f>3550*$K$1</f>
        <v>3550</v>
      </c>
      <c r="BE245" s="706">
        <f>3550*$K$1</f>
        <v>3550</v>
      </c>
      <c r="BF245" s="706">
        <f t="shared" ref="BF245:BT245" si="923">3550*$K$1</f>
        <v>3550</v>
      </c>
      <c r="BG245" s="706">
        <f t="shared" si="923"/>
        <v>3550</v>
      </c>
      <c r="BH245" s="706">
        <f t="shared" si="923"/>
        <v>3550</v>
      </c>
      <c r="BI245" s="706">
        <f t="shared" si="923"/>
        <v>3550</v>
      </c>
      <c r="BJ245" s="706">
        <f t="shared" si="923"/>
        <v>3550</v>
      </c>
      <c r="BK245" s="706">
        <f t="shared" si="923"/>
        <v>3550</v>
      </c>
      <c r="BL245" s="706">
        <f t="shared" si="923"/>
        <v>3550</v>
      </c>
      <c r="BM245" s="706">
        <f t="shared" si="923"/>
        <v>3550</v>
      </c>
      <c r="BN245" s="706">
        <f t="shared" si="923"/>
        <v>3550</v>
      </c>
      <c r="BO245" s="706">
        <f t="shared" si="923"/>
        <v>3550</v>
      </c>
      <c r="BP245" s="706">
        <f t="shared" si="923"/>
        <v>3550</v>
      </c>
      <c r="BQ245" s="706">
        <f t="shared" si="923"/>
        <v>3550</v>
      </c>
      <c r="BR245" s="706">
        <f t="shared" si="923"/>
        <v>3550</v>
      </c>
      <c r="BS245" s="706">
        <f t="shared" si="923"/>
        <v>3550</v>
      </c>
      <c r="BT245" s="706">
        <f t="shared" si="923"/>
        <v>3550</v>
      </c>
      <c r="BU245" s="678"/>
      <c r="BV245" s="706">
        <f>3550*$K$1</f>
        <v>3550</v>
      </c>
      <c r="BW245" s="706">
        <f>3550*$K$1</f>
        <v>3550</v>
      </c>
      <c r="BX245" s="706">
        <f>3550*$K$1</f>
        <v>3550</v>
      </c>
      <c r="BY245" s="706">
        <f>3550*$K$1</f>
        <v>3550</v>
      </c>
      <c r="BZ245" s="602">
        <f t="shared" si="750"/>
        <v>3550</v>
      </c>
      <c r="CA245" s="602">
        <f t="shared" si="751"/>
        <v>3550</v>
      </c>
      <c r="CB245" s="602">
        <f t="shared" si="752"/>
        <v>3550</v>
      </c>
      <c r="CC245" s="692">
        <f t="shared" si="753"/>
        <v>3550</v>
      </c>
      <c r="CD245" s="1348">
        <f t="shared" si="919"/>
        <v>3550</v>
      </c>
      <c r="CE245" s="1349">
        <f t="shared" si="918"/>
        <v>3550</v>
      </c>
      <c r="CF245" s="1350">
        <f t="shared" si="918"/>
        <v>3550</v>
      </c>
      <c r="CG245" s="1350">
        <f t="shared" si="918"/>
        <v>3550</v>
      </c>
      <c r="CH245" s="1350">
        <f t="shared" si="918"/>
        <v>3550</v>
      </c>
      <c r="CI245" s="1350">
        <f t="shared" si="918"/>
        <v>3550</v>
      </c>
      <c r="CJ245" s="1350">
        <f t="shared" si="918"/>
        <v>3550</v>
      </c>
      <c r="CK245" s="1351">
        <f t="shared" si="918"/>
        <v>3550</v>
      </c>
      <c r="CL245" s="1351">
        <f t="shared" si="918"/>
        <v>3550</v>
      </c>
      <c r="CM245" s="1351">
        <f t="shared" si="918"/>
        <v>3550</v>
      </c>
      <c r="CN245" s="1350">
        <f t="shared" si="918"/>
        <v>3550</v>
      </c>
      <c r="CO245" s="1350">
        <f t="shared" si="918"/>
        <v>3550</v>
      </c>
      <c r="CP245" s="1350">
        <f t="shared" si="918"/>
        <v>3550</v>
      </c>
      <c r="CQ245" s="1350">
        <f t="shared" si="918"/>
        <v>3550</v>
      </c>
      <c r="CR245" s="1350">
        <f t="shared" si="918"/>
        <v>3550</v>
      </c>
      <c r="CS245" s="1349">
        <f t="shared" si="918"/>
        <v>3550</v>
      </c>
      <c r="CT245" s="1352">
        <f t="shared" si="918"/>
        <v>3550</v>
      </c>
      <c r="CU245" s="553">
        <f t="shared" si="786"/>
        <v>3550</v>
      </c>
      <c r="CV245" s="554">
        <f t="shared" si="787"/>
        <v>3550</v>
      </c>
      <c r="CW245" s="555">
        <f t="shared" si="788"/>
        <v>3550</v>
      </c>
      <c r="CX245" s="555">
        <f t="shared" si="789"/>
        <v>3550</v>
      </c>
      <c r="CY245" s="555">
        <f t="shared" si="790"/>
        <v>3550</v>
      </c>
      <c r="CZ245" s="555">
        <f t="shared" si="791"/>
        <v>3550</v>
      </c>
      <c r="DA245" s="555">
        <f t="shared" si="792"/>
        <v>3550</v>
      </c>
      <c r="DB245" s="556">
        <f t="shared" si="793"/>
        <v>3550</v>
      </c>
      <c r="DC245" s="556">
        <f t="shared" si="794"/>
        <v>3550</v>
      </c>
      <c r="DD245" s="556">
        <f t="shared" si="795"/>
        <v>3550</v>
      </c>
      <c r="DE245" s="555">
        <f t="shared" si="796"/>
        <v>3550</v>
      </c>
      <c r="DF245" s="555">
        <f t="shared" si="797"/>
        <v>3550</v>
      </c>
      <c r="DG245" s="555">
        <f t="shared" si="798"/>
        <v>3550</v>
      </c>
      <c r="DH245" s="555">
        <f t="shared" si="799"/>
        <v>3550</v>
      </c>
      <c r="DI245" s="555">
        <f t="shared" si="800"/>
        <v>3550</v>
      </c>
      <c r="DJ245" s="554">
        <f t="shared" si="801"/>
        <v>3550</v>
      </c>
      <c r="DK245" s="553">
        <f t="shared" si="802"/>
        <v>3550</v>
      </c>
      <c r="DL245" s="658">
        <f t="shared" si="803"/>
        <v>17</v>
      </c>
      <c r="DM245" s="106">
        <f t="shared" si="804"/>
        <v>17</v>
      </c>
      <c r="DN245" s="106">
        <f t="shared" si="805"/>
        <v>17</v>
      </c>
      <c r="DO245" s="106">
        <f t="shared" si="806"/>
        <v>17</v>
      </c>
      <c r="DP245" s="487"/>
      <c r="DQ245" s="623"/>
      <c r="DR245" s="623"/>
      <c r="DS245" s="623"/>
      <c r="DT245" s="623"/>
      <c r="DU245" s="623"/>
      <c r="DV245" s="623"/>
      <c r="DW245" s="623"/>
      <c r="DX245" s="623"/>
      <c r="DY245" s="488"/>
    </row>
    <row r="246" spans="1:129" s="490" customFormat="1" ht="15.75" customHeight="1">
      <c r="A246" s="662" t="s">
        <v>251</v>
      </c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682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  <c r="AE246" s="326"/>
      <c r="AF246" s="326"/>
      <c r="AG246" s="326"/>
      <c r="AH246" s="326"/>
      <c r="AI246" s="326"/>
      <c r="AJ246" s="326"/>
      <c r="AK246" s="682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8"/>
      <c r="AZ246" s="688"/>
      <c r="BA246" s="326"/>
      <c r="BB246" s="326"/>
      <c r="BC246" s="682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8"/>
      <c r="BQ246" s="688"/>
      <c r="BR246" s="688"/>
      <c r="BS246" s="326"/>
      <c r="BT246" s="326"/>
      <c r="BU246" s="682"/>
      <c r="BV246" s="326"/>
      <c r="BW246" s="326"/>
      <c r="BX246" s="326"/>
      <c r="BY246" s="326"/>
      <c r="BZ246" s="602" t="str">
        <f t="shared" si="750"/>
        <v/>
      </c>
      <c r="CA246" s="602" t="str">
        <f t="shared" si="751"/>
        <v/>
      </c>
      <c r="CB246" s="602" t="str">
        <f t="shared" si="752"/>
        <v/>
      </c>
      <c r="CC246" s="692" t="str">
        <f t="shared" si="753"/>
        <v/>
      </c>
      <c r="CD246" s="1348" t="str">
        <f t="shared" si="919"/>
        <v/>
      </c>
      <c r="CE246" s="1349" t="str">
        <f t="shared" si="918"/>
        <v/>
      </c>
      <c r="CF246" s="1350" t="str">
        <f t="shared" si="918"/>
        <v/>
      </c>
      <c r="CG246" s="1350" t="str">
        <f t="shared" si="918"/>
        <v/>
      </c>
      <c r="CH246" s="1350" t="str">
        <f t="shared" si="918"/>
        <v/>
      </c>
      <c r="CI246" s="1350" t="str">
        <f t="shared" si="918"/>
        <v/>
      </c>
      <c r="CJ246" s="1350" t="str">
        <f t="shared" si="918"/>
        <v/>
      </c>
      <c r="CK246" s="1351" t="str">
        <f t="shared" si="918"/>
        <v/>
      </c>
      <c r="CL246" s="1351" t="str">
        <f t="shared" si="918"/>
        <v/>
      </c>
      <c r="CM246" s="1351" t="str">
        <f t="shared" si="918"/>
        <v/>
      </c>
      <c r="CN246" s="1350" t="str">
        <f t="shared" si="918"/>
        <v/>
      </c>
      <c r="CO246" s="1350" t="str">
        <f t="shared" si="918"/>
        <v/>
      </c>
      <c r="CP246" s="1350" t="str">
        <f t="shared" si="918"/>
        <v/>
      </c>
      <c r="CQ246" s="1350" t="str">
        <f t="shared" si="918"/>
        <v/>
      </c>
      <c r="CR246" s="1350" t="str">
        <f t="shared" si="918"/>
        <v/>
      </c>
      <c r="CS246" s="1349" t="str">
        <f t="shared" si="918"/>
        <v/>
      </c>
      <c r="CT246" s="1352" t="str">
        <f t="shared" si="918"/>
        <v/>
      </c>
      <c r="CU246" s="553" t="str">
        <f t="shared" si="786"/>
        <v/>
      </c>
      <c r="CV246" s="554" t="str">
        <f t="shared" si="787"/>
        <v/>
      </c>
      <c r="CW246" s="555" t="str">
        <f t="shared" si="788"/>
        <v/>
      </c>
      <c r="CX246" s="555" t="str">
        <f t="shared" si="789"/>
        <v/>
      </c>
      <c r="CY246" s="555" t="str">
        <f t="shared" si="790"/>
        <v/>
      </c>
      <c r="CZ246" s="555" t="str">
        <f t="shared" si="791"/>
        <v/>
      </c>
      <c r="DA246" s="555" t="str">
        <f t="shared" si="792"/>
        <v/>
      </c>
      <c r="DB246" s="556" t="str">
        <f t="shared" si="793"/>
        <v/>
      </c>
      <c r="DC246" s="556" t="str">
        <f t="shared" si="794"/>
        <v/>
      </c>
      <c r="DD246" s="556" t="str">
        <f t="shared" si="795"/>
        <v/>
      </c>
      <c r="DE246" s="555" t="str">
        <f t="shared" si="796"/>
        <v/>
      </c>
      <c r="DF246" s="555" t="str">
        <f t="shared" si="797"/>
        <v/>
      </c>
      <c r="DG246" s="555" t="str">
        <f t="shared" si="798"/>
        <v/>
      </c>
      <c r="DH246" s="555" t="str">
        <f t="shared" si="799"/>
        <v/>
      </c>
      <c r="DI246" s="555" t="str">
        <f t="shared" si="800"/>
        <v/>
      </c>
      <c r="DJ246" s="554" t="str">
        <f t="shared" si="801"/>
        <v/>
      </c>
      <c r="DK246" s="553" t="str">
        <f t="shared" si="802"/>
        <v/>
      </c>
      <c r="DL246" s="658">
        <f t="shared" si="803"/>
        <v>0</v>
      </c>
      <c r="DM246" s="106">
        <f t="shared" si="804"/>
        <v>0</v>
      </c>
      <c r="DN246" s="106">
        <f t="shared" si="805"/>
        <v>0</v>
      </c>
      <c r="DO246" s="106">
        <f t="shared" si="806"/>
        <v>0</v>
      </c>
      <c r="DP246" s="487"/>
      <c r="DQ246" s="623"/>
      <c r="DR246" s="623"/>
      <c r="DS246" s="623"/>
      <c r="DT246" s="623"/>
      <c r="DU246" s="623"/>
      <c r="DV246" s="623"/>
      <c r="DW246" s="623"/>
      <c r="DX246" s="623"/>
      <c r="DY246" s="488"/>
    </row>
    <row r="247" spans="1:129" s="490" customFormat="1" ht="15.75" customHeight="1">
      <c r="A247" s="645" t="s">
        <v>182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2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682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1"/>
      <c r="AZ247" s="711"/>
      <c r="BA247" s="258"/>
      <c r="BB247" s="258"/>
      <c r="BC247" s="682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1"/>
      <c r="BQ247" s="711"/>
      <c r="BR247" s="711"/>
      <c r="BS247" s="258"/>
      <c r="BT247" s="258"/>
      <c r="BU247" s="682"/>
      <c r="BV247" s="258"/>
      <c r="BW247" s="258"/>
      <c r="BX247" s="258"/>
      <c r="BY247" s="258"/>
      <c r="BZ247" s="602" t="str">
        <f t="shared" si="750"/>
        <v/>
      </c>
      <c r="CA247" s="602" t="str">
        <f t="shared" si="751"/>
        <v/>
      </c>
      <c r="CB247" s="602" t="str">
        <f t="shared" si="752"/>
        <v/>
      </c>
      <c r="CC247" s="692" t="str">
        <f t="shared" si="753"/>
        <v/>
      </c>
      <c r="CD247" s="1348" t="str">
        <f t="shared" si="919"/>
        <v/>
      </c>
      <c r="CE247" s="1349" t="str">
        <f t="shared" si="918"/>
        <v/>
      </c>
      <c r="CF247" s="1350" t="str">
        <f t="shared" si="918"/>
        <v/>
      </c>
      <c r="CG247" s="1350" t="str">
        <f t="shared" si="918"/>
        <v/>
      </c>
      <c r="CH247" s="1350" t="str">
        <f t="shared" si="918"/>
        <v/>
      </c>
      <c r="CI247" s="1350" t="str">
        <f t="shared" si="918"/>
        <v/>
      </c>
      <c r="CJ247" s="1350" t="str">
        <f t="shared" si="918"/>
        <v/>
      </c>
      <c r="CK247" s="1351" t="str">
        <f t="shared" si="918"/>
        <v/>
      </c>
      <c r="CL247" s="1351" t="str">
        <f t="shared" si="918"/>
        <v/>
      </c>
      <c r="CM247" s="1351" t="str">
        <f t="shared" si="918"/>
        <v/>
      </c>
      <c r="CN247" s="1350" t="str">
        <f t="shared" si="918"/>
        <v/>
      </c>
      <c r="CO247" s="1350" t="str">
        <f t="shared" si="918"/>
        <v/>
      </c>
      <c r="CP247" s="1350" t="str">
        <f t="shared" si="918"/>
        <v/>
      </c>
      <c r="CQ247" s="1350" t="str">
        <f t="shared" si="918"/>
        <v/>
      </c>
      <c r="CR247" s="1350" t="str">
        <f t="shared" si="918"/>
        <v/>
      </c>
      <c r="CS247" s="1349" t="str">
        <f t="shared" si="918"/>
        <v/>
      </c>
      <c r="CT247" s="1352" t="str">
        <f t="shared" si="918"/>
        <v/>
      </c>
      <c r="CU247" s="553" t="str">
        <f t="shared" si="786"/>
        <v/>
      </c>
      <c r="CV247" s="554" t="str">
        <f t="shared" si="787"/>
        <v/>
      </c>
      <c r="CW247" s="555" t="str">
        <f t="shared" si="788"/>
        <v/>
      </c>
      <c r="CX247" s="555" t="str">
        <f t="shared" si="789"/>
        <v/>
      </c>
      <c r="CY247" s="555" t="str">
        <f t="shared" si="790"/>
        <v/>
      </c>
      <c r="CZ247" s="555" t="str">
        <f t="shared" si="791"/>
        <v/>
      </c>
      <c r="DA247" s="555" t="str">
        <f t="shared" si="792"/>
        <v/>
      </c>
      <c r="DB247" s="556" t="str">
        <f t="shared" si="793"/>
        <v/>
      </c>
      <c r="DC247" s="556" t="str">
        <f t="shared" si="794"/>
        <v/>
      </c>
      <c r="DD247" s="556" t="str">
        <f t="shared" si="795"/>
        <v/>
      </c>
      <c r="DE247" s="555" t="str">
        <f t="shared" si="796"/>
        <v/>
      </c>
      <c r="DF247" s="555" t="str">
        <f t="shared" si="797"/>
        <v/>
      </c>
      <c r="DG247" s="555" t="str">
        <f t="shared" si="798"/>
        <v/>
      </c>
      <c r="DH247" s="555" t="str">
        <f t="shared" si="799"/>
        <v/>
      </c>
      <c r="DI247" s="555" t="str">
        <f t="shared" si="800"/>
        <v/>
      </c>
      <c r="DJ247" s="554" t="str">
        <f t="shared" si="801"/>
        <v/>
      </c>
      <c r="DK247" s="553" t="str">
        <f t="shared" si="802"/>
        <v/>
      </c>
      <c r="DL247" s="658">
        <f t="shared" si="803"/>
        <v>0</v>
      </c>
      <c r="DM247" s="106">
        <f t="shared" si="804"/>
        <v>0</v>
      </c>
      <c r="DN247" s="106">
        <f t="shared" si="805"/>
        <v>0</v>
      </c>
      <c r="DO247" s="106">
        <f t="shared" si="806"/>
        <v>0</v>
      </c>
      <c r="DP247" s="487"/>
      <c r="DQ247" s="623"/>
      <c r="DR247" s="623"/>
      <c r="DS247" s="623"/>
      <c r="DT247" s="623"/>
      <c r="DU247" s="623"/>
      <c r="DV247" s="623"/>
      <c r="DW247" s="623"/>
      <c r="DX247" s="623"/>
      <c r="DY247" s="488"/>
    </row>
    <row r="248" spans="1:129" s="490" customFormat="1" ht="15.75" customHeight="1">
      <c r="A248" s="645" t="s">
        <v>184</v>
      </c>
      <c r="B248" s="634" t="str">
        <f t="shared" ref="B248:R248" si="924">IF(B246="","",B246*B247)</f>
        <v/>
      </c>
      <c r="C248" s="634" t="str">
        <f t="shared" si="924"/>
        <v/>
      </c>
      <c r="D248" s="634" t="str">
        <f t="shared" si="924"/>
        <v/>
      </c>
      <c r="E248" s="634" t="str">
        <f t="shared" si="924"/>
        <v/>
      </c>
      <c r="F248" s="634" t="str">
        <f t="shared" si="924"/>
        <v/>
      </c>
      <c r="G248" s="634" t="str">
        <f t="shared" si="924"/>
        <v/>
      </c>
      <c r="H248" s="634" t="str">
        <f t="shared" si="924"/>
        <v/>
      </c>
      <c r="I248" s="634" t="str">
        <f t="shared" si="924"/>
        <v/>
      </c>
      <c r="J248" s="634" t="str">
        <f t="shared" si="924"/>
        <v/>
      </c>
      <c r="K248" s="634" t="str">
        <f t="shared" si="924"/>
        <v/>
      </c>
      <c r="L248" s="634" t="str">
        <f t="shared" si="924"/>
        <v/>
      </c>
      <c r="M248" s="634" t="str">
        <f t="shared" si="924"/>
        <v/>
      </c>
      <c r="N248" s="634" t="str">
        <f t="shared" si="924"/>
        <v/>
      </c>
      <c r="O248" s="634" t="str">
        <f t="shared" si="924"/>
        <v/>
      </c>
      <c r="P248" s="634" t="str">
        <f t="shared" si="924"/>
        <v/>
      </c>
      <c r="Q248" s="634" t="str">
        <f t="shared" si="924"/>
        <v/>
      </c>
      <c r="R248" s="634" t="str">
        <f t="shared" si="924"/>
        <v/>
      </c>
      <c r="S248" s="667"/>
      <c r="T248" s="634" t="str">
        <f>IF(T246="","",T246*T247)</f>
        <v/>
      </c>
      <c r="U248" s="634" t="str">
        <f>IF(U246="","",U246*U247)</f>
        <v/>
      </c>
      <c r="V248" s="634" t="str">
        <f t="shared" ref="V248:AJ248" si="925">IF(V246="","",V246*V247)</f>
        <v/>
      </c>
      <c r="W248" s="634" t="str">
        <f t="shared" si="925"/>
        <v/>
      </c>
      <c r="X248" s="634" t="str">
        <f t="shared" si="925"/>
        <v/>
      </c>
      <c r="Y248" s="634" t="str">
        <f t="shared" si="925"/>
        <v/>
      </c>
      <c r="Z248" s="634" t="str">
        <f t="shared" si="925"/>
        <v/>
      </c>
      <c r="AA248" s="634" t="str">
        <f t="shared" si="925"/>
        <v/>
      </c>
      <c r="AB248" s="634" t="str">
        <f t="shared" si="925"/>
        <v/>
      </c>
      <c r="AC248" s="634" t="str">
        <f t="shared" si="925"/>
        <v/>
      </c>
      <c r="AD248" s="634" t="str">
        <f t="shared" si="925"/>
        <v/>
      </c>
      <c r="AE248" s="634" t="str">
        <f t="shared" si="925"/>
        <v/>
      </c>
      <c r="AF248" s="634" t="str">
        <f t="shared" si="925"/>
        <v/>
      </c>
      <c r="AG248" s="634" t="str">
        <f t="shared" si="925"/>
        <v/>
      </c>
      <c r="AH248" s="634" t="str">
        <f t="shared" si="925"/>
        <v/>
      </c>
      <c r="AI248" s="634" t="str">
        <f t="shared" si="925"/>
        <v/>
      </c>
      <c r="AJ248" s="634" t="str">
        <f t="shared" si="925"/>
        <v/>
      </c>
      <c r="AK248" s="667"/>
      <c r="AL248" s="634" t="str">
        <f t="shared" ref="AL248:AU248" si="926">IF(AL246="","",AL246*AL247)</f>
        <v/>
      </c>
      <c r="AM248" s="634" t="str">
        <f t="shared" si="926"/>
        <v/>
      </c>
      <c r="AN248" s="634" t="str">
        <f t="shared" si="926"/>
        <v/>
      </c>
      <c r="AO248" s="634" t="str">
        <f t="shared" si="926"/>
        <v/>
      </c>
      <c r="AP248" s="634" t="str">
        <f t="shared" si="926"/>
        <v/>
      </c>
      <c r="AQ248" s="634" t="str">
        <f t="shared" si="926"/>
        <v/>
      </c>
      <c r="AR248" s="634" t="str">
        <f t="shared" si="926"/>
        <v/>
      </c>
      <c r="AS248" s="634" t="str">
        <f t="shared" si="926"/>
        <v/>
      </c>
      <c r="AT248" s="634" t="str">
        <f t="shared" si="926"/>
        <v/>
      </c>
      <c r="AU248" s="634" t="str">
        <f t="shared" si="926"/>
        <v/>
      </c>
      <c r="AV248" s="634" t="str">
        <f t="shared" ref="AV248:BB248" si="927">IF(AV246="","",AV246*AV247)</f>
        <v/>
      </c>
      <c r="AW248" s="634" t="str">
        <f t="shared" si="927"/>
        <v/>
      </c>
      <c r="AX248" s="634" t="str">
        <f t="shared" si="927"/>
        <v/>
      </c>
      <c r="AY248" s="634" t="str">
        <f t="shared" si="927"/>
        <v/>
      </c>
      <c r="AZ248" s="634" t="str">
        <f t="shared" si="927"/>
        <v/>
      </c>
      <c r="BA248" s="634" t="str">
        <f t="shared" si="927"/>
        <v/>
      </c>
      <c r="BB248" s="634" t="str">
        <f t="shared" si="927"/>
        <v/>
      </c>
      <c r="BC248" s="667"/>
      <c r="BD248" s="634" t="str">
        <f t="shared" ref="BD248:BL248" si="928">IF(BD246="","",BD246*BD247)</f>
        <v/>
      </c>
      <c r="BE248" s="634" t="str">
        <f t="shared" si="928"/>
        <v/>
      </c>
      <c r="BF248" s="634" t="str">
        <f t="shared" si="928"/>
        <v/>
      </c>
      <c r="BG248" s="634" t="str">
        <f t="shared" si="928"/>
        <v/>
      </c>
      <c r="BH248" s="634" t="str">
        <f t="shared" si="928"/>
        <v/>
      </c>
      <c r="BI248" s="634" t="str">
        <f t="shared" si="928"/>
        <v/>
      </c>
      <c r="BJ248" s="634" t="str">
        <f t="shared" si="928"/>
        <v/>
      </c>
      <c r="BK248" s="634" t="str">
        <f t="shared" si="928"/>
        <v/>
      </c>
      <c r="BL248" s="634" t="str">
        <f t="shared" si="928"/>
        <v/>
      </c>
      <c r="BM248" s="634" t="str">
        <f t="shared" ref="BM248:BT248" si="929">IF(BM246="","",BM246*BM247)</f>
        <v/>
      </c>
      <c r="BN248" s="634" t="str">
        <f t="shared" si="929"/>
        <v/>
      </c>
      <c r="BO248" s="634" t="str">
        <f t="shared" si="929"/>
        <v/>
      </c>
      <c r="BP248" s="634" t="str">
        <f t="shared" si="929"/>
        <v/>
      </c>
      <c r="BQ248" s="634" t="str">
        <f t="shared" si="929"/>
        <v/>
      </c>
      <c r="BR248" s="634" t="str">
        <f t="shared" si="929"/>
        <v/>
      </c>
      <c r="BS248" s="634" t="str">
        <f t="shared" si="929"/>
        <v/>
      </c>
      <c r="BT248" s="634" t="str">
        <f t="shared" si="929"/>
        <v/>
      </c>
      <c r="BU248" s="667"/>
      <c r="BV248" s="634" t="str">
        <f>IF(BV246="","",BV246*BV247)</f>
        <v/>
      </c>
      <c r="BW248" s="634" t="str">
        <f>IF(BW246="","",BW246*BW247)</f>
        <v/>
      </c>
      <c r="BX248" s="634" t="str">
        <f>IF(BX246="","",BX246*BX247)</f>
        <v/>
      </c>
      <c r="BY248" s="634" t="str">
        <f>IF(BY246="","",BY246*BY247)</f>
        <v/>
      </c>
      <c r="BZ248" s="602" t="str">
        <f t="shared" si="750"/>
        <v/>
      </c>
      <c r="CA248" s="602" t="str">
        <f t="shared" si="751"/>
        <v/>
      </c>
      <c r="CB248" s="602" t="str">
        <f t="shared" si="752"/>
        <v/>
      </c>
      <c r="CC248" s="692" t="str">
        <f t="shared" si="753"/>
        <v/>
      </c>
      <c r="CD248" s="1348" t="str">
        <f t="shared" si="919"/>
        <v/>
      </c>
      <c r="CE248" s="1349" t="str">
        <f t="shared" si="918"/>
        <v/>
      </c>
      <c r="CF248" s="1350" t="str">
        <f t="shared" si="918"/>
        <v/>
      </c>
      <c r="CG248" s="1350" t="str">
        <f t="shared" si="918"/>
        <v/>
      </c>
      <c r="CH248" s="1350" t="str">
        <f t="shared" si="918"/>
        <v/>
      </c>
      <c r="CI248" s="1350" t="str">
        <f t="shared" si="918"/>
        <v/>
      </c>
      <c r="CJ248" s="1350" t="str">
        <f t="shared" si="918"/>
        <v/>
      </c>
      <c r="CK248" s="1351" t="str">
        <f t="shared" si="918"/>
        <v/>
      </c>
      <c r="CL248" s="1351" t="str">
        <f t="shared" si="918"/>
        <v/>
      </c>
      <c r="CM248" s="1351" t="str">
        <f t="shared" si="918"/>
        <v/>
      </c>
      <c r="CN248" s="1350" t="str">
        <f t="shared" si="918"/>
        <v/>
      </c>
      <c r="CO248" s="1350" t="str">
        <f t="shared" si="918"/>
        <v/>
      </c>
      <c r="CP248" s="1350" t="str">
        <f t="shared" si="918"/>
        <v/>
      </c>
      <c r="CQ248" s="1350" t="str">
        <f t="shared" si="918"/>
        <v/>
      </c>
      <c r="CR248" s="1350" t="str">
        <f t="shared" si="918"/>
        <v/>
      </c>
      <c r="CS248" s="1349" t="str">
        <f t="shared" si="918"/>
        <v/>
      </c>
      <c r="CT248" s="1352" t="str">
        <f t="shared" si="918"/>
        <v/>
      </c>
      <c r="CU248" s="553" t="str">
        <f t="shared" si="786"/>
        <v/>
      </c>
      <c r="CV248" s="554" t="str">
        <f t="shared" si="787"/>
        <v/>
      </c>
      <c r="CW248" s="555" t="str">
        <f t="shared" si="788"/>
        <v/>
      </c>
      <c r="CX248" s="555" t="str">
        <f t="shared" si="789"/>
        <v/>
      </c>
      <c r="CY248" s="555" t="str">
        <f t="shared" si="790"/>
        <v/>
      </c>
      <c r="CZ248" s="555" t="str">
        <f t="shared" si="791"/>
        <v/>
      </c>
      <c r="DA248" s="555" t="str">
        <f t="shared" si="792"/>
        <v/>
      </c>
      <c r="DB248" s="556" t="str">
        <f t="shared" si="793"/>
        <v/>
      </c>
      <c r="DC248" s="556" t="str">
        <f t="shared" si="794"/>
        <v/>
      </c>
      <c r="DD248" s="556" t="str">
        <f t="shared" si="795"/>
        <v/>
      </c>
      <c r="DE248" s="555" t="str">
        <f t="shared" si="796"/>
        <v/>
      </c>
      <c r="DF248" s="555" t="str">
        <f t="shared" si="797"/>
        <v/>
      </c>
      <c r="DG248" s="555" t="str">
        <f t="shared" si="798"/>
        <v/>
      </c>
      <c r="DH248" s="555" t="str">
        <f t="shared" si="799"/>
        <v/>
      </c>
      <c r="DI248" s="555" t="str">
        <f t="shared" si="800"/>
        <v/>
      </c>
      <c r="DJ248" s="554" t="str">
        <f t="shared" si="801"/>
        <v/>
      </c>
      <c r="DK248" s="553" t="str">
        <f t="shared" si="802"/>
        <v/>
      </c>
      <c r="DL248" s="658">
        <f t="shared" si="803"/>
        <v>0</v>
      </c>
      <c r="DM248" s="106">
        <f t="shared" si="804"/>
        <v>0</v>
      </c>
      <c r="DN248" s="106">
        <f t="shared" si="805"/>
        <v>0</v>
      </c>
      <c r="DO248" s="106">
        <f t="shared" si="806"/>
        <v>0</v>
      </c>
      <c r="DP248" s="487"/>
      <c r="DQ248" s="623"/>
      <c r="DR248" s="623"/>
      <c r="DS248" s="623"/>
      <c r="DT248" s="623"/>
      <c r="DU248" s="623"/>
      <c r="DV248" s="623"/>
      <c r="DW248" s="623"/>
      <c r="DX248" s="623"/>
      <c r="DY248" s="488"/>
    </row>
    <row r="249" spans="1:129" s="490" customFormat="1" ht="15.75" customHeight="1">
      <c r="A249" s="645" t="s">
        <v>252</v>
      </c>
      <c r="B249" s="646"/>
      <c r="C249" s="646"/>
      <c r="D249" s="646"/>
      <c r="E249" s="646"/>
      <c r="F249" s="646"/>
      <c r="G249" s="646"/>
      <c r="H249" s="646"/>
      <c r="I249" s="646"/>
      <c r="J249" s="646"/>
      <c r="K249" s="646"/>
      <c r="L249" s="646"/>
      <c r="M249" s="646"/>
      <c r="N249" s="646"/>
      <c r="O249" s="646"/>
      <c r="P249" s="646"/>
      <c r="Q249" s="646"/>
      <c r="R249" s="646"/>
      <c r="S249" s="644"/>
      <c r="T249" s="646"/>
      <c r="U249" s="646"/>
      <c r="V249" s="646"/>
      <c r="W249" s="646"/>
      <c r="X249" s="646"/>
      <c r="Y249" s="646"/>
      <c r="Z249" s="646"/>
      <c r="AA249" s="646"/>
      <c r="AB249" s="646"/>
      <c r="AC249" s="646"/>
      <c r="AD249" s="646"/>
      <c r="AE249" s="646"/>
      <c r="AF249" s="646"/>
      <c r="AG249" s="646"/>
      <c r="AH249" s="646"/>
      <c r="AI249" s="646"/>
      <c r="AJ249" s="646"/>
      <c r="AK249" s="644"/>
      <c r="AL249" s="646"/>
      <c r="AM249" s="646"/>
      <c r="AN249" s="646"/>
      <c r="AO249" s="646"/>
      <c r="AP249" s="646"/>
      <c r="AQ249" s="646"/>
      <c r="AR249" s="646"/>
      <c r="AS249" s="646"/>
      <c r="AT249" s="646"/>
      <c r="AU249" s="646"/>
      <c r="AV249" s="646"/>
      <c r="AW249" s="646"/>
      <c r="AX249" s="646"/>
      <c r="AY249" s="646"/>
      <c r="AZ249" s="646"/>
      <c r="BA249" s="646"/>
      <c r="BB249" s="646"/>
      <c r="BC249" s="644"/>
      <c r="BD249" s="646"/>
      <c r="BE249" s="646"/>
      <c r="BF249" s="646"/>
      <c r="BG249" s="646"/>
      <c r="BH249" s="646"/>
      <c r="BI249" s="646"/>
      <c r="BJ249" s="646"/>
      <c r="BK249" s="646"/>
      <c r="BL249" s="646"/>
      <c r="BM249" s="646"/>
      <c r="BN249" s="646"/>
      <c r="BO249" s="646"/>
      <c r="BP249" s="646"/>
      <c r="BQ249" s="711"/>
      <c r="BR249" s="646"/>
      <c r="BS249" s="646"/>
      <c r="BT249" s="646"/>
      <c r="BU249" s="644"/>
      <c r="BV249" s="646"/>
      <c r="BW249" s="646"/>
      <c r="BX249" s="646"/>
      <c r="BY249" s="646"/>
      <c r="BZ249" s="602" t="str">
        <f t="shared" si="750"/>
        <v/>
      </c>
      <c r="CA249" s="602" t="str">
        <f t="shared" si="751"/>
        <v/>
      </c>
      <c r="CB249" s="602" t="str">
        <f t="shared" si="752"/>
        <v/>
      </c>
      <c r="CC249" s="692" t="str">
        <f t="shared" si="753"/>
        <v/>
      </c>
      <c r="CD249" s="1348" t="str">
        <f t="shared" si="919"/>
        <v/>
      </c>
      <c r="CE249" s="1349" t="str">
        <f t="shared" si="918"/>
        <v/>
      </c>
      <c r="CF249" s="1350" t="str">
        <f t="shared" si="918"/>
        <v/>
      </c>
      <c r="CG249" s="1350" t="str">
        <f t="shared" si="918"/>
        <v/>
      </c>
      <c r="CH249" s="1350" t="str">
        <f t="shared" si="918"/>
        <v/>
      </c>
      <c r="CI249" s="1350" t="str">
        <f t="shared" si="918"/>
        <v/>
      </c>
      <c r="CJ249" s="1350" t="str">
        <f t="shared" si="918"/>
        <v/>
      </c>
      <c r="CK249" s="1351" t="str">
        <f t="shared" si="918"/>
        <v/>
      </c>
      <c r="CL249" s="1351" t="str">
        <f t="shared" si="918"/>
        <v/>
      </c>
      <c r="CM249" s="1351" t="str">
        <f t="shared" si="918"/>
        <v/>
      </c>
      <c r="CN249" s="1350" t="str">
        <f t="shared" si="918"/>
        <v/>
      </c>
      <c r="CO249" s="1350" t="str">
        <f t="shared" si="918"/>
        <v/>
      </c>
      <c r="CP249" s="1350" t="str">
        <f t="shared" si="918"/>
        <v/>
      </c>
      <c r="CQ249" s="1350" t="str">
        <f t="shared" si="918"/>
        <v/>
      </c>
      <c r="CR249" s="1350" t="str">
        <f t="shared" si="918"/>
        <v/>
      </c>
      <c r="CS249" s="1349" t="str">
        <f t="shared" si="918"/>
        <v/>
      </c>
      <c r="CT249" s="1352" t="str">
        <f t="shared" si="918"/>
        <v/>
      </c>
      <c r="CU249" s="553" t="str">
        <f t="shared" si="786"/>
        <v/>
      </c>
      <c r="CV249" s="554" t="str">
        <f t="shared" si="787"/>
        <v/>
      </c>
      <c r="CW249" s="555" t="str">
        <f t="shared" si="788"/>
        <v/>
      </c>
      <c r="CX249" s="555" t="str">
        <f t="shared" si="789"/>
        <v/>
      </c>
      <c r="CY249" s="555" t="str">
        <f t="shared" si="790"/>
        <v/>
      </c>
      <c r="CZ249" s="555" t="str">
        <f t="shared" si="791"/>
        <v/>
      </c>
      <c r="DA249" s="555" t="str">
        <f t="shared" si="792"/>
        <v/>
      </c>
      <c r="DB249" s="556" t="str">
        <f t="shared" si="793"/>
        <v/>
      </c>
      <c r="DC249" s="556" t="str">
        <f t="shared" si="794"/>
        <v/>
      </c>
      <c r="DD249" s="556" t="str">
        <f t="shared" si="795"/>
        <v/>
      </c>
      <c r="DE249" s="555" t="str">
        <f t="shared" si="796"/>
        <v/>
      </c>
      <c r="DF249" s="555" t="str">
        <f t="shared" si="797"/>
        <v/>
      </c>
      <c r="DG249" s="555" t="str">
        <f t="shared" si="798"/>
        <v/>
      </c>
      <c r="DH249" s="555" t="str">
        <f t="shared" si="799"/>
        <v/>
      </c>
      <c r="DI249" s="555" t="str">
        <f t="shared" si="800"/>
        <v/>
      </c>
      <c r="DJ249" s="554" t="str">
        <f t="shared" si="801"/>
        <v/>
      </c>
      <c r="DK249" s="553" t="str">
        <f t="shared" si="802"/>
        <v/>
      </c>
      <c r="DL249" s="658">
        <f t="shared" si="803"/>
        <v>0</v>
      </c>
      <c r="DM249" s="106">
        <f t="shared" si="804"/>
        <v>0</v>
      </c>
      <c r="DN249" s="106">
        <f t="shared" si="805"/>
        <v>0</v>
      </c>
      <c r="DO249" s="106">
        <f t="shared" si="806"/>
        <v>0</v>
      </c>
      <c r="DP249" s="487"/>
      <c r="DQ249" s="623"/>
      <c r="DR249" s="623"/>
      <c r="DS249" s="623"/>
      <c r="DT249" s="623"/>
      <c r="DU249" s="623"/>
      <c r="DV249" s="623"/>
      <c r="DW249" s="623"/>
      <c r="DX249" s="623"/>
      <c r="DY249" s="488"/>
    </row>
    <row r="250" spans="1:129" s="490" customFormat="1" ht="15.75" customHeight="1">
      <c r="A250" s="653" t="str">
        <f>$H$1 &amp; " (%)"</f>
        <v>kcal (%)</v>
      </c>
      <c r="B250" s="637" t="str">
        <f t="shared" ref="B250:R250" si="930">IF(B244="","",(B244-B246-B249)*B245/B$46/365/$G$1)</f>
        <v/>
      </c>
      <c r="C250" s="637" t="str">
        <f t="shared" si="930"/>
        <v/>
      </c>
      <c r="D250" s="637" t="str">
        <f t="shared" si="930"/>
        <v/>
      </c>
      <c r="E250" s="637" t="str">
        <f t="shared" si="930"/>
        <v/>
      </c>
      <c r="F250" s="637" t="str">
        <f t="shared" si="930"/>
        <v/>
      </c>
      <c r="G250" s="637" t="str">
        <f t="shared" si="930"/>
        <v/>
      </c>
      <c r="H250" s="637" t="str">
        <f t="shared" si="930"/>
        <v/>
      </c>
      <c r="I250" s="637" t="str">
        <f t="shared" si="930"/>
        <v/>
      </c>
      <c r="J250" s="637" t="str">
        <f t="shared" si="930"/>
        <v/>
      </c>
      <c r="K250" s="637" t="str">
        <f t="shared" si="930"/>
        <v/>
      </c>
      <c r="L250" s="637" t="str">
        <f t="shared" si="930"/>
        <v/>
      </c>
      <c r="M250" s="637" t="str">
        <f t="shared" si="930"/>
        <v/>
      </c>
      <c r="N250" s="637" t="str">
        <f t="shared" si="930"/>
        <v/>
      </c>
      <c r="O250" s="637" t="str">
        <f t="shared" si="930"/>
        <v/>
      </c>
      <c r="P250" s="637" t="str">
        <f t="shared" si="930"/>
        <v/>
      </c>
      <c r="Q250" s="637" t="str">
        <f t="shared" si="930"/>
        <v/>
      </c>
      <c r="R250" s="637" t="str">
        <f t="shared" si="930"/>
        <v/>
      </c>
      <c r="S250" s="657"/>
      <c r="T250" s="637" t="str">
        <f>IF(T244="","",(T244-T246-T249)*T245/T$46/365/$G$1)</f>
        <v/>
      </c>
      <c r="U250" s="637" t="str">
        <f>IF(U244="","",(U244-U246-U249)*U245/U$46/365/$G$1)</f>
        <v/>
      </c>
      <c r="V250" s="637" t="str">
        <f t="shared" ref="V250:AJ250" si="931">IF(V244="","",(V244-V246-V249)*V245/V$46/365/$G$1)</f>
        <v/>
      </c>
      <c r="W250" s="637" t="str">
        <f t="shared" si="931"/>
        <v/>
      </c>
      <c r="X250" s="637" t="str">
        <f t="shared" si="931"/>
        <v/>
      </c>
      <c r="Y250" s="637" t="str">
        <f t="shared" si="931"/>
        <v/>
      </c>
      <c r="Z250" s="637" t="str">
        <f t="shared" si="931"/>
        <v/>
      </c>
      <c r="AA250" s="637" t="str">
        <f t="shared" si="931"/>
        <v/>
      </c>
      <c r="AB250" s="637" t="str">
        <f t="shared" si="931"/>
        <v/>
      </c>
      <c r="AC250" s="637" t="str">
        <f t="shared" si="931"/>
        <v/>
      </c>
      <c r="AD250" s="637" t="str">
        <f t="shared" si="931"/>
        <v/>
      </c>
      <c r="AE250" s="637" t="str">
        <f t="shared" si="931"/>
        <v/>
      </c>
      <c r="AF250" s="637" t="str">
        <f t="shared" si="931"/>
        <v/>
      </c>
      <c r="AG250" s="637" t="str">
        <f t="shared" si="931"/>
        <v/>
      </c>
      <c r="AH250" s="637" t="str">
        <f t="shared" si="931"/>
        <v/>
      </c>
      <c r="AI250" s="637" t="str">
        <f t="shared" si="931"/>
        <v/>
      </c>
      <c r="AJ250" s="637" t="str">
        <f t="shared" si="931"/>
        <v/>
      </c>
      <c r="AK250" s="657"/>
      <c r="AL250" s="637" t="str">
        <f t="shared" ref="AL250:AT250" si="932">IF(AL244="","",(AL244-AL246-AL249)*AL245/AL$46/365/$G$1)</f>
        <v/>
      </c>
      <c r="AM250" s="637" t="str">
        <f t="shared" si="932"/>
        <v/>
      </c>
      <c r="AN250" s="637" t="str">
        <f t="shared" si="932"/>
        <v/>
      </c>
      <c r="AO250" s="637" t="str">
        <f t="shared" si="932"/>
        <v/>
      </c>
      <c r="AP250" s="637" t="str">
        <f t="shared" si="932"/>
        <v/>
      </c>
      <c r="AQ250" s="637" t="str">
        <f t="shared" si="932"/>
        <v/>
      </c>
      <c r="AR250" s="637" t="str">
        <f t="shared" si="932"/>
        <v/>
      </c>
      <c r="AS250" s="637" t="str">
        <f t="shared" si="932"/>
        <v/>
      </c>
      <c r="AT250" s="637" t="str">
        <f t="shared" si="932"/>
        <v/>
      </c>
      <c r="AU250" s="637" t="str">
        <f t="shared" ref="AU250:BB250" si="933">IF(AU244="","",(AU244-AU246-AU249)*AU245/AU$46/365/$G$1)</f>
        <v/>
      </c>
      <c r="AV250" s="637" t="str">
        <f t="shared" si="933"/>
        <v/>
      </c>
      <c r="AW250" s="637" t="str">
        <f t="shared" si="933"/>
        <v/>
      </c>
      <c r="AX250" s="637" t="str">
        <f t="shared" si="933"/>
        <v/>
      </c>
      <c r="AY250" s="637" t="str">
        <f t="shared" si="933"/>
        <v/>
      </c>
      <c r="AZ250" s="637" t="str">
        <f t="shared" si="933"/>
        <v/>
      </c>
      <c r="BA250" s="637" t="str">
        <f t="shared" si="933"/>
        <v/>
      </c>
      <c r="BB250" s="637" t="str">
        <f t="shared" si="933"/>
        <v/>
      </c>
      <c r="BC250" s="657"/>
      <c r="BD250" s="637" t="str">
        <f t="shared" ref="BD250:BL250" si="934">IF(BD244="","",(BD244-BD246-BD249)*BD245/BD$46/365/$G$1)</f>
        <v/>
      </c>
      <c r="BE250" s="637" t="str">
        <f t="shared" si="934"/>
        <v/>
      </c>
      <c r="BF250" s="637" t="str">
        <f t="shared" si="934"/>
        <v/>
      </c>
      <c r="BG250" s="637" t="str">
        <f t="shared" si="934"/>
        <v/>
      </c>
      <c r="BH250" s="637" t="str">
        <f t="shared" si="934"/>
        <v/>
      </c>
      <c r="BI250" s="637" t="str">
        <f t="shared" si="934"/>
        <v/>
      </c>
      <c r="BJ250" s="637" t="str">
        <f t="shared" si="934"/>
        <v/>
      </c>
      <c r="BK250" s="637" t="str">
        <f t="shared" si="934"/>
        <v/>
      </c>
      <c r="BL250" s="637" t="str">
        <f t="shared" si="934"/>
        <v/>
      </c>
      <c r="BM250" s="637" t="str">
        <f t="shared" ref="BM250:BT250" si="935">IF(BM244="","",(BM244-BM246-BM249)*BM245/BM$46/365/$G$1)</f>
        <v/>
      </c>
      <c r="BN250" s="637" t="str">
        <f t="shared" si="935"/>
        <v/>
      </c>
      <c r="BO250" s="637" t="str">
        <f t="shared" si="935"/>
        <v/>
      </c>
      <c r="BP250" s="637" t="str">
        <f t="shared" si="935"/>
        <v/>
      </c>
      <c r="BQ250" s="637" t="str">
        <f t="shared" si="935"/>
        <v/>
      </c>
      <c r="BR250" s="637" t="str">
        <f t="shared" si="935"/>
        <v/>
      </c>
      <c r="BS250" s="637" t="str">
        <f t="shared" si="935"/>
        <v/>
      </c>
      <c r="BT250" s="637" t="str">
        <f t="shared" si="935"/>
        <v/>
      </c>
      <c r="BU250" s="657"/>
      <c r="BV250" s="637" t="str">
        <f>IF(BV244="","",(BV244-BV246-BV249)*BV245/BV$46/365/$G$1)</f>
        <v/>
      </c>
      <c r="BW250" s="637" t="str">
        <f>IF(BW244="","",(BW244-BW246-BW249)*BW245/BW$46/365/$G$1)</f>
        <v/>
      </c>
      <c r="BX250" s="637" t="str">
        <f>IF(BX244="","",(BX244-BX246-BX249)*BX245/BX$46/365/$G$1)</f>
        <v/>
      </c>
      <c r="BY250" s="637" t="str">
        <f>IF(BY244="","",(BY244-BY246-BY249)*BY245/BY$46/365/$G$1)</f>
        <v/>
      </c>
      <c r="BZ250" s="602" t="str">
        <f t="shared" si="750"/>
        <v/>
      </c>
      <c r="CA250" s="627" t="str">
        <f t="shared" si="751"/>
        <v/>
      </c>
      <c r="CB250" s="627" t="str">
        <f t="shared" si="752"/>
        <v/>
      </c>
      <c r="CC250" s="695" t="str">
        <f t="shared" si="753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936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936"/>
        <v/>
      </c>
      <c r="CG250" s="1355" t="str">
        <f t="shared" si="936"/>
        <v/>
      </c>
      <c r="CH250" s="1355" t="str">
        <f t="shared" si="936"/>
        <v/>
      </c>
      <c r="CI250" s="1355" t="str">
        <f t="shared" si="936"/>
        <v/>
      </c>
      <c r="CJ250" s="1355" t="str">
        <f t="shared" si="936"/>
        <v/>
      </c>
      <c r="CK250" s="1356" t="str">
        <f t="shared" si="936"/>
        <v/>
      </c>
      <c r="CL250" s="1356" t="str">
        <f t="shared" si="936"/>
        <v/>
      </c>
      <c r="CM250" s="1356" t="str">
        <f t="shared" si="936"/>
        <v/>
      </c>
      <c r="CN250" s="1355" t="str">
        <f t="shared" si="936"/>
        <v/>
      </c>
      <c r="CO250" s="1355" t="str">
        <f t="shared" si="936"/>
        <v/>
      </c>
      <c r="CP250" s="1355" t="str">
        <f t="shared" si="936"/>
        <v/>
      </c>
      <c r="CQ250" s="1355" t="str">
        <f t="shared" si="936"/>
        <v/>
      </c>
      <c r="CR250" s="1355" t="str">
        <f t="shared" si="936"/>
        <v/>
      </c>
      <c r="CS250" s="1354" t="str">
        <f t="shared" si="936"/>
        <v/>
      </c>
      <c r="CT250" s="1357" t="str">
        <f t="shared" si="936"/>
        <v/>
      </c>
      <c r="CU250" s="541" t="str">
        <f t="shared" si="786"/>
        <v/>
      </c>
      <c r="CV250" s="542" t="str">
        <f t="shared" si="787"/>
        <v/>
      </c>
      <c r="CW250" s="543" t="str">
        <f t="shared" si="788"/>
        <v/>
      </c>
      <c r="CX250" s="543" t="str">
        <f t="shared" si="789"/>
        <v/>
      </c>
      <c r="CY250" s="543" t="str">
        <f t="shared" si="790"/>
        <v/>
      </c>
      <c r="CZ250" s="543" t="str">
        <f t="shared" si="791"/>
        <v/>
      </c>
      <c r="DA250" s="543" t="str">
        <f t="shared" si="792"/>
        <v/>
      </c>
      <c r="DB250" s="544" t="str">
        <f t="shared" si="793"/>
        <v/>
      </c>
      <c r="DC250" s="544" t="str">
        <f t="shared" si="794"/>
        <v/>
      </c>
      <c r="DD250" s="544" t="str">
        <f t="shared" si="795"/>
        <v/>
      </c>
      <c r="DE250" s="543" t="str">
        <f t="shared" si="796"/>
        <v/>
      </c>
      <c r="DF250" s="543" t="str">
        <f t="shared" si="797"/>
        <v/>
      </c>
      <c r="DG250" s="543" t="str">
        <f t="shared" si="798"/>
        <v/>
      </c>
      <c r="DH250" s="543" t="str">
        <f t="shared" si="799"/>
        <v/>
      </c>
      <c r="DI250" s="543" t="str">
        <f t="shared" si="800"/>
        <v/>
      </c>
      <c r="DJ250" s="542" t="str">
        <f t="shared" si="801"/>
        <v/>
      </c>
      <c r="DK250" s="541" t="str">
        <f t="shared" si="802"/>
        <v/>
      </c>
      <c r="DL250" s="658">
        <f t="shared" si="803"/>
        <v>0</v>
      </c>
      <c r="DM250" s="106">
        <f t="shared" si="804"/>
        <v>0</v>
      </c>
      <c r="DN250" s="106">
        <f t="shared" si="805"/>
        <v>0</v>
      </c>
      <c r="DO250" s="106">
        <f t="shared" si="806"/>
        <v>0</v>
      </c>
      <c r="DP250" s="487"/>
      <c r="DQ250" s="623"/>
      <c r="DR250" s="623"/>
      <c r="DS250" s="623"/>
      <c r="DT250" s="623"/>
      <c r="DU250" s="623"/>
      <c r="DV250" s="623"/>
      <c r="DW250" s="623"/>
      <c r="DX250" s="623"/>
      <c r="DY250" s="488"/>
    </row>
    <row r="251" spans="1:129" s="490" customFormat="1" ht="15.75" customHeight="1">
      <c r="A251" s="686" t="s">
        <v>254</v>
      </c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7"/>
      <c r="AL251" s="326"/>
      <c r="AM251" s="326"/>
      <c r="AN251" s="326"/>
      <c r="AO251" s="326"/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7"/>
      <c r="BD251" s="326"/>
      <c r="BE251" s="326"/>
      <c r="BF251" s="326"/>
      <c r="BG251" s="326"/>
      <c r="BH251" s="326"/>
      <c r="BI251" s="326">
        <v>0</v>
      </c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7"/>
      <c r="BV251" s="326"/>
      <c r="BW251" s="326"/>
      <c r="BX251" s="326"/>
      <c r="BY251" s="326"/>
      <c r="BZ251" s="602" t="str">
        <f t="shared" si="750"/>
        <v/>
      </c>
      <c r="CA251" s="602" t="str">
        <f t="shared" si="751"/>
        <v/>
      </c>
      <c r="CB251" s="602" t="str">
        <f t="shared" si="752"/>
        <v/>
      </c>
      <c r="CC251" s="692" t="str">
        <f t="shared" si="753"/>
        <v/>
      </c>
      <c r="CD251" s="1348" t="str">
        <f t="shared" ref="CD251:CD256" si="937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936"/>
        <v/>
      </c>
      <c r="CF251" s="1350" t="str">
        <f t="shared" si="936"/>
        <v/>
      </c>
      <c r="CG251" s="1350" t="str">
        <f t="shared" si="936"/>
        <v/>
      </c>
      <c r="CH251" s="1350" t="str">
        <f t="shared" si="936"/>
        <v/>
      </c>
      <c r="CI251" s="1350" t="str">
        <f t="shared" si="936"/>
        <v/>
      </c>
      <c r="CJ251" s="1350" t="str">
        <f t="shared" si="936"/>
        <v/>
      </c>
      <c r="CK251" s="1351" t="str">
        <f t="shared" si="936"/>
        <v/>
      </c>
      <c r="CL251" s="1351" t="str">
        <f t="shared" si="936"/>
        <v/>
      </c>
      <c r="CM251" s="1351" t="str">
        <f t="shared" si="936"/>
        <v/>
      </c>
      <c r="CN251" s="1350" t="str">
        <f t="shared" si="936"/>
        <v/>
      </c>
      <c r="CO251" s="1350" t="str">
        <f t="shared" si="936"/>
        <v/>
      </c>
      <c r="CP251" s="1350" t="str">
        <f t="shared" si="936"/>
        <v/>
      </c>
      <c r="CQ251" s="1350" t="str">
        <f t="shared" si="936"/>
        <v/>
      </c>
      <c r="CR251" s="1350" t="str">
        <f t="shared" si="936"/>
        <v/>
      </c>
      <c r="CS251" s="1349" t="str">
        <f t="shared" si="936"/>
        <v/>
      </c>
      <c r="CT251" s="1352" t="str">
        <f t="shared" si="936"/>
        <v/>
      </c>
      <c r="CU251" s="553" t="str">
        <f t="shared" si="786"/>
        <v/>
      </c>
      <c r="CV251" s="554" t="str">
        <f t="shared" si="787"/>
        <v/>
      </c>
      <c r="CW251" s="555" t="str">
        <f t="shared" si="788"/>
        <v/>
      </c>
      <c r="CX251" s="555" t="str">
        <f t="shared" si="789"/>
        <v/>
      </c>
      <c r="CY251" s="555" t="str">
        <f t="shared" si="790"/>
        <v/>
      </c>
      <c r="CZ251" s="555" t="str">
        <f t="shared" si="791"/>
        <v/>
      </c>
      <c r="DA251" s="555" t="str">
        <f t="shared" si="792"/>
        <v/>
      </c>
      <c r="DB251" s="556" t="str">
        <f t="shared" si="793"/>
        <v/>
      </c>
      <c r="DC251" s="556" t="str">
        <f t="shared" si="794"/>
        <v/>
      </c>
      <c r="DD251" s="556" t="str">
        <f t="shared" si="795"/>
        <v/>
      </c>
      <c r="DE251" s="555" t="str">
        <f t="shared" si="796"/>
        <v/>
      </c>
      <c r="DF251" s="555" t="str">
        <f t="shared" si="797"/>
        <v/>
      </c>
      <c r="DG251" s="555" t="str">
        <f t="shared" si="798"/>
        <v/>
      </c>
      <c r="DH251" s="555" t="str">
        <f t="shared" si="799"/>
        <v/>
      </c>
      <c r="DI251" s="555" t="str">
        <f t="shared" si="800"/>
        <v/>
      </c>
      <c r="DJ251" s="554" t="str">
        <f t="shared" si="801"/>
        <v/>
      </c>
      <c r="DK251" s="553" t="str">
        <f t="shared" si="802"/>
        <v/>
      </c>
      <c r="DL251" s="658">
        <f t="shared" si="803"/>
        <v>0</v>
      </c>
      <c r="DM251" s="106">
        <f t="shared" si="804"/>
        <v>0</v>
      </c>
      <c r="DN251" s="106">
        <f t="shared" si="805"/>
        <v>0</v>
      </c>
      <c r="DO251" s="106">
        <f t="shared" si="806"/>
        <v>1</v>
      </c>
      <c r="DP251" s="487"/>
      <c r="DQ251" s="623"/>
      <c r="DR251" s="623"/>
      <c r="DS251" s="623"/>
      <c r="DT251" s="623"/>
      <c r="DU251" s="623"/>
      <c r="DV251" s="623"/>
      <c r="DW251" s="623"/>
      <c r="DX251" s="623"/>
      <c r="DY251" s="488"/>
    </row>
    <row r="252" spans="1:129" s="490" customFormat="1" ht="15.75" customHeight="1">
      <c r="A252" s="713" t="str">
        <f>$H$1 &amp; " per kg"</f>
        <v>kcal per kg</v>
      </c>
      <c r="B252" s="706">
        <f t="shared" ref="B252:R252" si="938">3450*$K$1</f>
        <v>3450</v>
      </c>
      <c r="C252" s="706">
        <f t="shared" si="938"/>
        <v>3450</v>
      </c>
      <c r="D252" s="706">
        <f t="shared" si="938"/>
        <v>3450</v>
      </c>
      <c r="E252" s="706">
        <f t="shared" si="938"/>
        <v>3450</v>
      </c>
      <c r="F252" s="706">
        <f t="shared" si="938"/>
        <v>3450</v>
      </c>
      <c r="G252" s="706">
        <f t="shared" si="938"/>
        <v>3450</v>
      </c>
      <c r="H252" s="706">
        <f t="shared" si="938"/>
        <v>3450</v>
      </c>
      <c r="I252" s="706">
        <f t="shared" si="938"/>
        <v>3450</v>
      </c>
      <c r="J252" s="706">
        <f t="shared" si="938"/>
        <v>3450</v>
      </c>
      <c r="K252" s="706">
        <f t="shared" si="938"/>
        <v>3450</v>
      </c>
      <c r="L252" s="706">
        <f t="shared" si="938"/>
        <v>3450</v>
      </c>
      <c r="M252" s="706">
        <f t="shared" si="938"/>
        <v>3450</v>
      </c>
      <c r="N252" s="706">
        <f t="shared" si="938"/>
        <v>3450</v>
      </c>
      <c r="O252" s="706">
        <f t="shared" si="938"/>
        <v>3450</v>
      </c>
      <c r="P252" s="706">
        <f t="shared" si="938"/>
        <v>3450</v>
      </c>
      <c r="Q252" s="706">
        <f t="shared" si="938"/>
        <v>3450</v>
      </c>
      <c r="R252" s="706">
        <f t="shared" si="938"/>
        <v>3450</v>
      </c>
      <c r="S252" s="714"/>
      <c r="T252" s="706">
        <f t="shared" ref="T252:AJ252" si="939">3450*$K$1</f>
        <v>3450</v>
      </c>
      <c r="U252" s="706">
        <f t="shared" si="939"/>
        <v>3450</v>
      </c>
      <c r="V252" s="706">
        <v>3450</v>
      </c>
      <c r="W252" s="706">
        <f>3450*$K$1</f>
        <v>3450</v>
      </c>
      <c r="X252" s="706">
        <f>3450*$K$1</f>
        <v>3450</v>
      </c>
      <c r="Y252" s="706">
        <f>3450*$K$1</f>
        <v>3450</v>
      </c>
      <c r="Z252" s="706">
        <f t="shared" si="939"/>
        <v>3450</v>
      </c>
      <c r="AA252" s="706">
        <f t="shared" si="939"/>
        <v>3450</v>
      </c>
      <c r="AB252" s="706">
        <f t="shared" si="939"/>
        <v>3450</v>
      </c>
      <c r="AC252" s="706">
        <f t="shared" si="939"/>
        <v>3450</v>
      </c>
      <c r="AD252" s="706">
        <f t="shared" si="939"/>
        <v>3450</v>
      </c>
      <c r="AE252" s="706">
        <f t="shared" si="939"/>
        <v>3450</v>
      </c>
      <c r="AF252" s="706">
        <f t="shared" si="939"/>
        <v>3450</v>
      </c>
      <c r="AG252" s="706">
        <f t="shared" si="939"/>
        <v>3450</v>
      </c>
      <c r="AH252" s="706">
        <f t="shared" si="939"/>
        <v>3450</v>
      </c>
      <c r="AI252" s="706">
        <f t="shared" si="939"/>
        <v>3450</v>
      </c>
      <c r="AJ252" s="706">
        <f t="shared" si="939"/>
        <v>3450</v>
      </c>
      <c r="AK252" s="714"/>
      <c r="AL252" s="706">
        <f t="shared" ref="AL252:BB252" si="940">3450*$K$1</f>
        <v>3450</v>
      </c>
      <c r="AM252" s="706">
        <f t="shared" si="940"/>
        <v>3450</v>
      </c>
      <c r="AN252" s="706">
        <f t="shared" si="940"/>
        <v>3450</v>
      </c>
      <c r="AO252" s="706">
        <f t="shared" si="940"/>
        <v>3450</v>
      </c>
      <c r="AP252" s="706">
        <f t="shared" si="940"/>
        <v>3450</v>
      </c>
      <c r="AQ252" s="706">
        <f t="shared" si="940"/>
        <v>3450</v>
      </c>
      <c r="AR252" s="706">
        <f t="shared" si="940"/>
        <v>3450</v>
      </c>
      <c r="AS252" s="706">
        <f t="shared" si="940"/>
        <v>3450</v>
      </c>
      <c r="AT252" s="706">
        <f t="shared" si="940"/>
        <v>3450</v>
      </c>
      <c r="AU252" s="706">
        <f t="shared" si="940"/>
        <v>3450</v>
      </c>
      <c r="AV252" s="706">
        <f t="shared" si="940"/>
        <v>3450</v>
      </c>
      <c r="AW252" s="706">
        <f t="shared" si="940"/>
        <v>3450</v>
      </c>
      <c r="AX252" s="706">
        <f t="shared" si="940"/>
        <v>3450</v>
      </c>
      <c r="AY252" s="706">
        <f t="shared" si="940"/>
        <v>3450</v>
      </c>
      <c r="AZ252" s="706">
        <f t="shared" si="940"/>
        <v>3450</v>
      </c>
      <c r="BA252" s="706">
        <f t="shared" si="940"/>
        <v>3450</v>
      </c>
      <c r="BB252" s="706">
        <f t="shared" si="940"/>
        <v>3450</v>
      </c>
      <c r="BC252" s="714"/>
      <c r="BD252" s="706">
        <f>3450*$K$1</f>
        <v>3450</v>
      </c>
      <c r="BE252" s="706">
        <f>3450*$K$1</f>
        <v>3450</v>
      </c>
      <c r="BF252" s="706">
        <f t="shared" ref="BF252:BT252" si="941">3450*$K$1</f>
        <v>3450</v>
      </c>
      <c r="BG252" s="706">
        <f t="shared" si="941"/>
        <v>3450</v>
      </c>
      <c r="BH252" s="706">
        <f t="shared" si="941"/>
        <v>3450</v>
      </c>
      <c r="BI252" s="706">
        <f t="shared" si="941"/>
        <v>3450</v>
      </c>
      <c r="BJ252" s="706">
        <f t="shared" si="941"/>
        <v>3450</v>
      </c>
      <c r="BK252" s="706">
        <f t="shared" si="941"/>
        <v>3450</v>
      </c>
      <c r="BL252" s="706">
        <f t="shared" si="941"/>
        <v>3450</v>
      </c>
      <c r="BM252" s="706">
        <f t="shared" si="941"/>
        <v>3450</v>
      </c>
      <c r="BN252" s="706">
        <f t="shared" si="941"/>
        <v>3450</v>
      </c>
      <c r="BO252" s="706">
        <f t="shared" si="941"/>
        <v>3450</v>
      </c>
      <c r="BP252" s="706">
        <f t="shared" si="941"/>
        <v>3450</v>
      </c>
      <c r="BQ252" s="706">
        <f t="shared" si="941"/>
        <v>3450</v>
      </c>
      <c r="BR252" s="706">
        <f t="shared" si="941"/>
        <v>3450</v>
      </c>
      <c r="BS252" s="706">
        <f t="shared" si="941"/>
        <v>3450</v>
      </c>
      <c r="BT252" s="706">
        <f t="shared" si="941"/>
        <v>3450</v>
      </c>
      <c r="BU252" s="682"/>
      <c r="BV252" s="706">
        <f>3450*$K$1</f>
        <v>3450</v>
      </c>
      <c r="BW252" s="706">
        <f>3450*$K$1</f>
        <v>3450</v>
      </c>
      <c r="BX252" s="706">
        <f>3450*$K$1</f>
        <v>3450</v>
      </c>
      <c r="BY252" s="706">
        <f>3450*$K$1</f>
        <v>3450</v>
      </c>
      <c r="BZ252" s="602">
        <f t="shared" si="750"/>
        <v>3450</v>
      </c>
      <c r="CA252" s="602">
        <f t="shared" si="751"/>
        <v>3450</v>
      </c>
      <c r="CB252" s="602">
        <f t="shared" si="752"/>
        <v>3450</v>
      </c>
      <c r="CC252" s="692">
        <f t="shared" si="753"/>
        <v>3450</v>
      </c>
      <c r="CD252" s="1348">
        <f t="shared" si="937"/>
        <v>3450</v>
      </c>
      <c r="CE252" s="1349">
        <f t="shared" si="936"/>
        <v>3450</v>
      </c>
      <c r="CF252" s="1350">
        <f t="shared" si="936"/>
        <v>3450</v>
      </c>
      <c r="CG252" s="1350">
        <f t="shared" si="936"/>
        <v>3450</v>
      </c>
      <c r="CH252" s="1350">
        <f t="shared" si="936"/>
        <v>3450</v>
      </c>
      <c r="CI252" s="1350">
        <f t="shared" si="936"/>
        <v>3450</v>
      </c>
      <c r="CJ252" s="1350">
        <f t="shared" si="936"/>
        <v>3450</v>
      </c>
      <c r="CK252" s="1351">
        <f t="shared" si="936"/>
        <v>3450</v>
      </c>
      <c r="CL252" s="1351">
        <f t="shared" si="936"/>
        <v>3450</v>
      </c>
      <c r="CM252" s="1351">
        <f t="shared" si="936"/>
        <v>3450</v>
      </c>
      <c r="CN252" s="1350">
        <f t="shared" si="936"/>
        <v>3450</v>
      </c>
      <c r="CO252" s="1350">
        <f t="shared" si="936"/>
        <v>3450</v>
      </c>
      <c r="CP252" s="1350">
        <f t="shared" si="936"/>
        <v>3450</v>
      </c>
      <c r="CQ252" s="1350">
        <f t="shared" si="936"/>
        <v>3450</v>
      </c>
      <c r="CR252" s="1350">
        <f t="shared" si="936"/>
        <v>3450</v>
      </c>
      <c r="CS252" s="1349">
        <f t="shared" si="936"/>
        <v>3450</v>
      </c>
      <c r="CT252" s="1352">
        <f t="shared" si="936"/>
        <v>3450</v>
      </c>
      <c r="CU252" s="553">
        <f t="shared" si="786"/>
        <v>3450</v>
      </c>
      <c r="CV252" s="554">
        <f t="shared" si="787"/>
        <v>3450</v>
      </c>
      <c r="CW252" s="555">
        <f t="shared" si="788"/>
        <v>3450</v>
      </c>
      <c r="CX252" s="555">
        <f t="shared" si="789"/>
        <v>3450</v>
      </c>
      <c r="CY252" s="555">
        <f t="shared" si="790"/>
        <v>3450</v>
      </c>
      <c r="CZ252" s="555">
        <f t="shared" si="791"/>
        <v>3450</v>
      </c>
      <c r="DA252" s="555">
        <f t="shared" si="792"/>
        <v>3450</v>
      </c>
      <c r="DB252" s="556">
        <f t="shared" si="793"/>
        <v>3450</v>
      </c>
      <c r="DC252" s="556">
        <f t="shared" si="794"/>
        <v>3450</v>
      </c>
      <c r="DD252" s="556">
        <f t="shared" si="795"/>
        <v>3450</v>
      </c>
      <c r="DE252" s="555">
        <f t="shared" si="796"/>
        <v>3450</v>
      </c>
      <c r="DF252" s="555">
        <f t="shared" si="797"/>
        <v>3450</v>
      </c>
      <c r="DG252" s="555">
        <f t="shared" si="798"/>
        <v>3450</v>
      </c>
      <c r="DH252" s="555">
        <f t="shared" si="799"/>
        <v>3450</v>
      </c>
      <c r="DI252" s="555">
        <f t="shared" si="800"/>
        <v>3450</v>
      </c>
      <c r="DJ252" s="554">
        <f t="shared" si="801"/>
        <v>3450</v>
      </c>
      <c r="DK252" s="553">
        <f t="shared" si="802"/>
        <v>3450</v>
      </c>
      <c r="DL252" s="658">
        <f t="shared" si="803"/>
        <v>17</v>
      </c>
      <c r="DM252" s="106">
        <f t="shared" si="804"/>
        <v>17</v>
      </c>
      <c r="DN252" s="106">
        <f t="shared" si="805"/>
        <v>17</v>
      </c>
      <c r="DO252" s="106">
        <f t="shared" si="806"/>
        <v>17</v>
      </c>
      <c r="DP252" s="487"/>
      <c r="DQ252" s="623"/>
      <c r="DR252" s="623"/>
      <c r="DS252" s="623"/>
      <c r="DT252" s="623"/>
      <c r="DU252" s="623"/>
      <c r="DV252" s="623"/>
      <c r="DW252" s="623"/>
      <c r="DX252" s="623"/>
      <c r="DY252" s="488"/>
    </row>
    <row r="253" spans="1:129" s="490" customFormat="1" ht="15.75" customHeight="1">
      <c r="A253" s="662" t="s">
        <v>251</v>
      </c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2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2"/>
      <c r="AL253" s="326"/>
      <c r="AM253" s="326"/>
      <c r="AN253" s="326"/>
      <c r="AO253" s="326"/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2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2"/>
      <c r="BV253" s="326"/>
      <c r="BW253" s="326"/>
      <c r="BX253" s="326"/>
      <c r="BY253" s="326"/>
      <c r="BZ253" s="602" t="str">
        <f t="shared" si="750"/>
        <v/>
      </c>
      <c r="CA253" s="602" t="str">
        <f t="shared" si="751"/>
        <v/>
      </c>
      <c r="CB253" s="602" t="str">
        <f t="shared" si="752"/>
        <v/>
      </c>
      <c r="CC253" s="692" t="str">
        <f t="shared" si="753"/>
        <v/>
      </c>
      <c r="CD253" s="1348" t="str">
        <f t="shared" si="937"/>
        <v/>
      </c>
      <c r="CE253" s="1349" t="str">
        <f t="shared" si="936"/>
        <v/>
      </c>
      <c r="CF253" s="1350" t="str">
        <f t="shared" si="936"/>
        <v/>
      </c>
      <c r="CG253" s="1350" t="str">
        <f t="shared" si="936"/>
        <v/>
      </c>
      <c r="CH253" s="1350" t="str">
        <f t="shared" si="936"/>
        <v/>
      </c>
      <c r="CI253" s="1350" t="str">
        <f t="shared" si="936"/>
        <v/>
      </c>
      <c r="CJ253" s="1350" t="str">
        <f t="shared" si="936"/>
        <v/>
      </c>
      <c r="CK253" s="1351" t="str">
        <f t="shared" si="936"/>
        <v/>
      </c>
      <c r="CL253" s="1351" t="str">
        <f t="shared" si="936"/>
        <v/>
      </c>
      <c r="CM253" s="1351" t="str">
        <f t="shared" si="936"/>
        <v/>
      </c>
      <c r="CN253" s="1350" t="str">
        <f t="shared" si="936"/>
        <v/>
      </c>
      <c r="CO253" s="1350" t="str">
        <f t="shared" si="936"/>
        <v/>
      </c>
      <c r="CP253" s="1350" t="str">
        <f t="shared" si="936"/>
        <v/>
      </c>
      <c r="CQ253" s="1350" t="str">
        <f t="shared" si="936"/>
        <v/>
      </c>
      <c r="CR253" s="1350" t="str">
        <f t="shared" si="936"/>
        <v/>
      </c>
      <c r="CS253" s="1349" t="str">
        <f t="shared" si="936"/>
        <v/>
      </c>
      <c r="CT253" s="1352" t="str">
        <f t="shared" si="936"/>
        <v/>
      </c>
      <c r="CU253" s="553" t="str">
        <f t="shared" si="786"/>
        <v/>
      </c>
      <c r="CV253" s="554" t="str">
        <f t="shared" si="787"/>
        <v/>
      </c>
      <c r="CW253" s="555" t="str">
        <f t="shared" si="788"/>
        <v/>
      </c>
      <c r="CX253" s="555" t="str">
        <f t="shared" si="789"/>
        <v/>
      </c>
      <c r="CY253" s="555" t="str">
        <f t="shared" si="790"/>
        <v/>
      </c>
      <c r="CZ253" s="555" t="str">
        <f t="shared" si="791"/>
        <v/>
      </c>
      <c r="DA253" s="555" t="str">
        <f t="shared" si="792"/>
        <v/>
      </c>
      <c r="DB253" s="556" t="str">
        <f t="shared" si="793"/>
        <v/>
      </c>
      <c r="DC253" s="556" t="str">
        <f t="shared" si="794"/>
        <v/>
      </c>
      <c r="DD253" s="556" t="str">
        <f t="shared" si="795"/>
        <v/>
      </c>
      <c r="DE253" s="555" t="str">
        <f t="shared" si="796"/>
        <v/>
      </c>
      <c r="DF253" s="555" t="str">
        <f t="shared" si="797"/>
        <v/>
      </c>
      <c r="DG253" s="555" t="str">
        <f t="shared" si="798"/>
        <v/>
      </c>
      <c r="DH253" s="555" t="str">
        <f t="shared" si="799"/>
        <v/>
      </c>
      <c r="DI253" s="555" t="str">
        <f t="shared" si="800"/>
        <v/>
      </c>
      <c r="DJ253" s="554" t="str">
        <f t="shared" si="801"/>
        <v/>
      </c>
      <c r="DK253" s="553" t="str">
        <f t="shared" si="802"/>
        <v/>
      </c>
      <c r="DL253" s="658">
        <f t="shared" si="803"/>
        <v>0</v>
      </c>
      <c r="DM253" s="106">
        <f t="shared" si="804"/>
        <v>0</v>
      </c>
      <c r="DN253" s="106">
        <f t="shared" si="805"/>
        <v>0</v>
      </c>
      <c r="DO253" s="106">
        <f t="shared" si="806"/>
        <v>0</v>
      </c>
      <c r="DP253" s="487"/>
      <c r="DQ253" s="623"/>
      <c r="DR253" s="623"/>
      <c r="DS253" s="623"/>
      <c r="DT253" s="623"/>
      <c r="DU253" s="623"/>
      <c r="DV253" s="623"/>
      <c r="DW253" s="623"/>
      <c r="DX253" s="623"/>
      <c r="DY253" s="488"/>
    </row>
    <row r="254" spans="1:129" s="490" customFormat="1" ht="15.75" customHeight="1">
      <c r="A254" s="645" t="s">
        <v>182</v>
      </c>
      <c r="B254" s="258"/>
      <c r="C254" s="258"/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2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2"/>
      <c r="AL254" s="258"/>
      <c r="AM254" s="258"/>
      <c r="AN254" s="258"/>
      <c r="AO254" s="258"/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2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2"/>
      <c r="BV254" s="258"/>
      <c r="BW254" s="258"/>
      <c r="BX254" s="258"/>
      <c r="BY254" s="258"/>
      <c r="BZ254" s="602" t="str">
        <f t="shared" si="750"/>
        <v/>
      </c>
      <c r="CA254" s="602" t="str">
        <f t="shared" si="751"/>
        <v/>
      </c>
      <c r="CB254" s="602" t="str">
        <f t="shared" si="752"/>
        <v/>
      </c>
      <c r="CC254" s="692" t="str">
        <f t="shared" si="753"/>
        <v/>
      </c>
      <c r="CD254" s="1348" t="str">
        <f t="shared" si="937"/>
        <v/>
      </c>
      <c r="CE254" s="1349" t="str">
        <f t="shared" si="936"/>
        <v/>
      </c>
      <c r="CF254" s="1350" t="str">
        <f t="shared" si="936"/>
        <v/>
      </c>
      <c r="CG254" s="1350" t="str">
        <f t="shared" si="936"/>
        <v/>
      </c>
      <c r="CH254" s="1350" t="str">
        <f t="shared" si="936"/>
        <v/>
      </c>
      <c r="CI254" s="1350" t="str">
        <f t="shared" si="936"/>
        <v/>
      </c>
      <c r="CJ254" s="1350" t="str">
        <f t="shared" si="936"/>
        <v/>
      </c>
      <c r="CK254" s="1351" t="str">
        <f t="shared" si="936"/>
        <v/>
      </c>
      <c r="CL254" s="1351" t="str">
        <f t="shared" si="936"/>
        <v/>
      </c>
      <c r="CM254" s="1351" t="str">
        <f t="shared" si="936"/>
        <v/>
      </c>
      <c r="CN254" s="1350" t="str">
        <f t="shared" si="936"/>
        <v/>
      </c>
      <c r="CO254" s="1350" t="str">
        <f t="shared" si="936"/>
        <v/>
      </c>
      <c r="CP254" s="1350" t="str">
        <f t="shared" si="936"/>
        <v/>
      </c>
      <c r="CQ254" s="1350" t="str">
        <f t="shared" si="936"/>
        <v/>
      </c>
      <c r="CR254" s="1350" t="str">
        <f t="shared" si="936"/>
        <v/>
      </c>
      <c r="CS254" s="1349" t="str">
        <f t="shared" si="936"/>
        <v/>
      </c>
      <c r="CT254" s="1352" t="str">
        <f t="shared" si="936"/>
        <v/>
      </c>
      <c r="CU254" s="553" t="str">
        <f t="shared" si="786"/>
        <v/>
      </c>
      <c r="CV254" s="554" t="str">
        <f t="shared" si="787"/>
        <v/>
      </c>
      <c r="CW254" s="555" t="str">
        <f t="shared" si="788"/>
        <v/>
      </c>
      <c r="CX254" s="555" t="str">
        <f t="shared" si="789"/>
        <v/>
      </c>
      <c r="CY254" s="555" t="str">
        <f t="shared" si="790"/>
        <v/>
      </c>
      <c r="CZ254" s="555" t="str">
        <f t="shared" si="791"/>
        <v/>
      </c>
      <c r="DA254" s="555" t="str">
        <f t="shared" si="792"/>
        <v/>
      </c>
      <c r="DB254" s="556" t="str">
        <f t="shared" si="793"/>
        <v/>
      </c>
      <c r="DC254" s="556" t="str">
        <f t="shared" si="794"/>
        <v/>
      </c>
      <c r="DD254" s="556" t="str">
        <f t="shared" si="795"/>
        <v/>
      </c>
      <c r="DE254" s="555" t="str">
        <f t="shared" si="796"/>
        <v/>
      </c>
      <c r="DF254" s="555" t="str">
        <f t="shared" si="797"/>
        <v/>
      </c>
      <c r="DG254" s="555" t="str">
        <f t="shared" si="798"/>
        <v/>
      </c>
      <c r="DH254" s="555" t="str">
        <f t="shared" si="799"/>
        <v/>
      </c>
      <c r="DI254" s="555" t="str">
        <f t="shared" si="800"/>
        <v/>
      </c>
      <c r="DJ254" s="554" t="str">
        <f t="shared" si="801"/>
        <v/>
      </c>
      <c r="DK254" s="553" t="str">
        <f t="shared" si="802"/>
        <v/>
      </c>
      <c r="DL254" s="658">
        <f t="shared" si="803"/>
        <v>0</v>
      </c>
      <c r="DM254" s="106">
        <f t="shared" si="804"/>
        <v>0</v>
      </c>
      <c r="DN254" s="106">
        <f t="shared" si="805"/>
        <v>0</v>
      </c>
      <c r="DO254" s="106">
        <f t="shared" si="806"/>
        <v>0</v>
      </c>
      <c r="DP254" s="487"/>
      <c r="DQ254" s="623"/>
      <c r="DR254" s="623"/>
      <c r="DS254" s="623"/>
      <c r="DT254" s="623"/>
      <c r="DU254" s="623"/>
      <c r="DV254" s="623"/>
      <c r="DW254" s="623"/>
      <c r="DX254" s="623"/>
      <c r="DY254" s="488"/>
    </row>
    <row r="255" spans="1:129" s="490" customFormat="1" ht="15.75" customHeight="1">
      <c r="A255" s="645" t="s">
        <v>184</v>
      </c>
      <c r="B255" s="634" t="str">
        <f t="shared" ref="B255:R255" si="942">IF(B253="","",B253*B254)</f>
        <v/>
      </c>
      <c r="C255" s="634" t="str">
        <f t="shared" si="942"/>
        <v/>
      </c>
      <c r="D255" s="634" t="str">
        <f t="shared" si="942"/>
        <v/>
      </c>
      <c r="E255" s="634" t="str">
        <f t="shared" si="942"/>
        <v/>
      </c>
      <c r="F255" s="634" t="str">
        <f t="shared" si="942"/>
        <v/>
      </c>
      <c r="G255" s="634" t="str">
        <f t="shared" si="942"/>
        <v/>
      </c>
      <c r="H255" s="634" t="str">
        <f t="shared" si="942"/>
        <v/>
      </c>
      <c r="I255" s="634" t="str">
        <f t="shared" si="942"/>
        <v/>
      </c>
      <c r="J255" s="634" t="str">
        <f t="shared" si="942"/>
        <v/>
      </c>
      <c r="K255" s="634" t="str">
        <f t="shared" si="942"/>
        <v/>
      </c>
      <c r="L255" s="634" t="str">
        <f t="shared" si="942"/>
        <v/>
      </c>
      <c r="M255" s="634" t="str">
        <f t="shared" si="942"/>
        <v/>
      </c>
      <c r="N255" s="634" t="str">
        <f t="shared" si="942"/>
        <v/>
      </c>
      <c r="O255" s="634" t="str">
        <f t="shared" si="942"/>
        <v/>
      </c>
      <c r="P255" s="634" t="str">
        <f t="shared" si="942"/>
        <v/>
      </c>
      <c r="Q255" s="634" t="str">
        <f t="shared" si="942"/>
        <v/>
      </c>
      <c r="R255" s="634" t="str">
        <f t="shared" si="942"/>
        <v/>
      </c>
      <c r="S255" s="667"/>
      <c r="T255" s="634" t="str">
        <f t="shared" ref="T255:AD255" si="943">IF(T253="","",T253*T254)</f>
        <v/>
      </c>
      <c r="U255" s="634" t="str">
        <f t="shared" si="943"/>
        <v/>
      </c>
      <c r="V255" s="634" t="str">
        <f t="shared" si="943"/>
        <v/>
      </c>
      <c r="W255" s="634" t="str">
        <f t="shared" si="943"/>
        <v/>
      </c>
      <c r="X255" s="634" t="str">
        <f t="shared" si="943"/>
        <v/>
      </c>
      <c r="Y255" s="634" t="str">
        <f t="shared" si="943"/>
        <v/>
      </c>
      <c r="Z255" s="634" t="str">
        <f t="shared" si="943"/>
        <v/>
      </c>
      <c r="AA255" s="634" t="str">
        <f t="shared" si="943"/>
        <v/>
      </c>
      <c r="AB255" s="634" t="str">
        <f t="shared" si="943"/>
        <v/>
      </c>
      <c r="AC255" s="634" t="str">
        <f t="shared" si="943"/>
        <v/>
      </c>
      <c r="AD255" s="634" t="str">
        <f t="shared" si="943"/>
        <v/>
      </c>
      <c r="AE255" s="634" t="str">
        <f t="shared" ref="AE255:AJ255" si="944">IF(AE253="","",AE253*AE254)</f>
        <v/>
      </c>
      <c r="AF255" s="634" t="str">
        <f t="shared" si="944"/>
        <v/>
      </c>
      <c r="AG255" s="634" t="str">
        <f t="shared" si="944"/>
        <v/>
      </c>
      <c r="AH255" s="634" t="str">
        <f t="shared" si="944"/>
        <v/>
      </c>
      <c r="AI255" s="634" t="str">
        <f t="shared" si="944"/>
        <v/>
      </c>
      <c r="AJ255" s="634" t="str">
        <f t="shared" si="944"/>
        <v/>
      </c>
      <c r="AK255" s="667"/>
      <c r="AL255" s="634" t="str">
        <f t="shared" ref="AL255:AT255" si="945">IF(AL253="","",AL253*AL254)</f>
        <v/>
      </c>
      <c r="AM255" s="634" t="str">
        <f t="shared" si="945"/>
        <v/>
      </c>
      <c r="AN255" s="634" t="str">
        <f t="shared" si="945"/>
        <v/>
      </c>
      <c r="AO255" s="634" t="str">
        <f t="shared" si="945"/>
        <v/>
      </c>
      <c r="AP255" s="634" t="str">
        <f t="shared" si="945"/>
        <v/>
      </c>
      <c r="AQ255" s="634" t="str">
        <f t="shared" si="945"/>
        <v/>
      </c>
      <c r="AR255" s="634" t="str">
        <f t="shared" si="945"/>
        <v/>
      </c>
      <c r="AS255" s="634" t="str">
        <f t="shared" si="945"/>
        <v/>
      </c>
      <c r="AT255" s="634" t="str">
        <f t="shared" si="945"/>
        <v/>
      </c>
      <c r="AU255" s="634" t="str">
        <f t="shared" ref="AU255:BB255" si="946">IF(AU253="","",AU253*AU254)</f>
        <v/>
      </c>
      <c r="AV255" s="634" t="str">
        <f t="shared" si="946"/>
        <v/>
      </c>
      <c r="AW255" s="634" t="str">
        <f t="shared" si="946"/>
        <v/>
      </c>
      <c r="AX255" s="634" t="str">
        <f t="shared" si="946"/>
        <v/>
      </c>
      <c r="AY255" s="634" t="str">
        <f t="shared" si="946"/>
        <v/>
      </c>
      <c r="AZ255" s="634" t="str">
        <f t="shared" si="946"/>
        <v/>
      </c>
      <c r="BA255" s="634" t="str">
        <f t="shared" si="946"/>
        <v/>
      </c>
      <c r="BB255" s="634" t="str">
        <f t="shared" si="946"/>
        <v/>
      </c>
      <c r="BC255" s="667"/>
      <c r="BD255" s="634" t="str">
        <f t="shared" ref="BD255:BM255" si="947">IF(BD253="","",BD253*BD254)</f>
        <v/>
      </c>
      <c r="BE255" s="634" t="str">
        <f t="shared" si="947"/>
        <v/>
      </c>
      <c r="BF255" s="634" t="str">
        <f t="shared" si="947"/>
        <v/>
      </c>
      <c r="BG255" s="634" t="str">
        <f t="shared" si="947"/>
        <v/>
      </c>
      <c r="BH255" s="634" t="str">
        <f t="shared" si="947"/>
        <v/>
      </c>
      <c r="BI255" s="634" t="str">
        <f t="shared" si="947"/>
        <v/>
      </c>
      <c r="BJ255" s="634" t="str">
        <f t="shared" si="947"/>
        <v/>
      </c>
      <c r="BK255" s="634" t="str">
        <f t="shared" si="947"/>
        <v/>
      </c>
      <c r="BL255" s="634" t="str">
        <f t="shared" si="947"/>
        <v/>
      </c>
      <c r="BM255" s="634" t="str">
        <f t="shared" si="947"/>
        <v/>
      </c>
      <c r="BN255" s="634" t="str">
        <f t="shared" ref="BN255:BT255" si="948">IF(BN253="","",BN253*BN254)</f>
        <v/>
      </c>
      <c r="BO255" s="634" t="str">
        <f t="shared" si="948"/>
        <v/>
      </c>
      <c r="BP255" s="634" t="str">
        <f t="shared" si="948"/>
        <v/>
      </c>
      <c r="BQ255" s="634" t="str">
        <f t="shared" si="948"/>
        <v/>
      </c>
      <c r="BR255" s="634" t="str">
        <f t="shared" si="948"/>
        <v/>
      </c>
      <c r="BS255" s="634" t="str">
        <f t="shared" si="948"/>
        <v/>
      </c>
      <c r="BT255" s="634" t="str">
        <f t="shared" si="948"/>
        <v/>
      </c>
      <c r="BU255" s="667"/>
      <c r="BV255" s="634" t="str">
        <f>IF(BV253="","",BV253*BV254)</f>
        <v/>
      </c>
      <c r="BW255" s="634" t="str">
        <f>IF(BW253="","",BW253*BW254)</f>
        <v/>
      </c>
      <c r="BX255" s="634" t="str">
        <f>IF(BX253="","",BX253*BX254)</f>
        <v/>
      </c>
      <c r="BY255" s="634" t="str">
        <f>IF(BY253="","",BY253*BY254)</f>
        <v/>
      </c>
      <c r="BZ255" s="602" t="str">
        <f t="shared" si="750"/>
        <v/>
      </c>
      <c r="CA255" s="602" t="str">
        <f t="shared" si="751"/>
        <v/>
      </c>
      <c r="CB255" s="602" t="str">
        <f t="shared" si="752"/>
        <v/>
      </c>
      <c r="CC255" s="692" t="str">
        <f t="shared" si="753"/>
        <v/>
      </c>
      <c r="CD255" s="1348" t="str">
        <f t="shared" si="937"/>
        <v/>
      </c>
      <c r="CE255" s="1349" t="str">
        <f t="shared" si="936"/>
        <v/>
      </c>
      <c r="CF255" s="1350" t="str">
        <f t="shared" si="936"/>
        <v/>
      </c>
      <c r="CG255" s="1350" t="str">
        <f t="shared" si="936"/>
        <v/>
      </c>
      <c r="CH255" s="1350" t="str">
        <f t="shared" si="936"/>
        <v/>
      </c>
      <c r="CI255" s="1350" t="str">
        <f t="shared" si="936"/>
        <v/>
      </c>
      <c r="CJ255" s="1350" t="str">
        <f t="shared" si="936"/>
        <v/>
      </c>
      <c r="CK255" s="1351" t="str">
        <f t="shared" si="936"/>
        <v/>
      </c>
      <c r="CL255" s="1351" t="str">
        <f t="shared" si="936"/>
        <v/>
      </c>
      <c r="CM255" s="1351" t="str">
        <f t="shared" si="936"/>
        <v/>
      </c>
      <c r="CN255" s="1350" t="str">
        <f t="shared" si="936"/>
        <v/>
      </c>
      <c r="CO255" s="1350" t="str">
        <f t="shared" si="936"/>
        <v/>
      </c>
      <c r="CP255" s="1350" t="str">
        <f t="shared" si="936"/>
        <v/>
      </c>
      <c r="CQ255" s="1350" t="str">
        <f t="shared" si="936"/>
        <v/>
      </c>
      <c r="CR255" s="1350" t="str">
        <f t="shared" si="936"/>
        <v/>
      </c>
      <c r="CS255" s="1349" t="str">
        <f t="shared" si="936"/>
        <v/>
      </c>
      <c r="CT255" s="1352" t="str">
        <f t="shared" si="936"/>
        <v/>
      </c>
      <c r="CU255" s="553" t="str">
        <f t="shared" si="786"/>
        <v/>
      </c>
      <c r="CV255" s="554" t="str">
        <f t="shared" si="787"/>
        <v/>
      </c>
      <c r="CW255" s="555" t="str">
        <f t="shared" si="788"/>
        <v/>
      </c>
      <c r="CX255" s="555" t="str">
        <f t="shared" si="789"/>
        <v/>
      </c>
      <c r="CY255" s="555" t="str">
        <f t="shared" si="790"/>
        <v/>
      </c>
      <c r="CZ255" s="555" t="str">
        <f t="shared" si="791"/>
        <v/>
      </c>
      <c r="DA255" s="555" t="str">
        <f t="shared" si="792"/>
        <v/>
      </c>
      <c r="DB255" s="556" t="str">
        <f t="shared" si="793"/>
        <v/>
      </c>
      <c r="DC255" s="556" t="str">
        <f t="shared" si="794"/>
        <v/>
      </c>
      <c r="DD255" s="556" t="str">
        <f t="shared" si="795"/>
        <v/>
      </c>
      <c r="DE255" s="555" t="str">
        <f t="shared" si="796"/>
        <v/>
      </c>
      <c r="DF255" s="555" t="str">
        <f t="shared" si="797"/>
        <v/>
      </c>
      <c r="DG255" s="555" t="str">
        <f t="shared" si="798"/>
        <v/>
      </c>
      <c r="DH255" s="555" t="str">
        <f t="shared" si="799"/>
        <v/>
      </c>
      <c r="DI255" s="555" t="str">
        <f t="shared" si="800"/>
        <v/>
      </c>
      <c r="DJ255" s="554" t="str">
        <f t="shared" si="801"/>
        <v/>
      </c>
      <c r="DK255" s="553" t="str">
        <f t="shared" si="802"/>
        <v/>
      </c>
      <c r="DL255" s="658">
        <f t="shared" si="803"/>
        <v>0</v>
      </c>
      <c r="DM255" s="106">
        <f t="shared" si="804"/>
        <v>0</v>
      </c>
      <c r="DN255" s="106">
        <f t="shared" si="805"/>
        <v>0</v>
      </c>
      <c r="DO255" s="106">
        <f t="shared" si="806"/>
        <v>0</v>
      </c>
      <c r="DP255" s="487"/>
      <c r="DQ255" s="623"/>
      <c r="DR255" s="623"/>
      <c r="DS255" s="623"/>
      <c r="DT255" s="623"/>
      <c r="DU255" s="623"/>
      <c r="DV255" s="623"/>
      <c r="DW255" s="623"/>
      <c r="DX255" s="623"/>
      <c r="DY255" s="488"/>
    </row>
    <row r="256" spans="1:129" s="490" customFormat="1" ht="15.75" customHeight="1">
      <c r="A256" s="645" t="s">
        <v>252</v>
      </c>
      <c r="B256" s="258"/>
      <c r="C256" s="258"/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7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7"/>
      <c r="AL256" s="258"/>
      <c r="AM256" s="258"/>
      <c r="AN256" s="258"/>
      <c r="AO256" s="258"/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7"/>
      <c r="BD256" s="258"/>
      <c r="BE256" s="258"/>
      <c r="BF256" s="258"/>
      <c r="BG256" s="258"/>
      <c r="BH256" s="258"/>
      <c r="BI256" s="258"/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7"/>
      <c r="BV256" s="258"/>
      <c r="BW256" s="258"/>
      <c r="BX256" s="258"/>
      <c r="BY256" s="258"/>
      <c r="BZ256" s="602" t="str">
        <f t="shared" si="750"/>
        <v/>
      </c>
      <c r="CA256" s="602" t="str">
        <f t="shared" si="751"/>
        <v/>
      </c>
      <c r="CB256" s="602" t="str">
        <f t="shared" si="752"/>
        <v/>
      </c>
      <c r="CC256" s="692" t="str">
        <f t="shared" si="753"/>
        <v/>
      </c>
      <c r="CD256" s="1348" t="str">
        <f t="shared" si="937"/>
        <v/>
      </c>
      <c r="CE256" s="1349" t="str">
        <f t="shared" si="936"/>
        <v/>
      </c>
      <c r="CF256" s="1350" t="str">
        <f t="shared" si="936"/>
        <v/>
      </c>
      <c r="CG256" s="1350" t="str">
        <f t="shared" si="936"/>
        <v/>
      </c>
      <c r="CH256" s="1350" t="str">
        <f t="shared" si="936"/>
        <v/>
      </c>
      <c r="CI256" s="1350" t="str">
        <f t="shared" si="936"/>
        <v/>
      </c>
      <c r="CJ256" s="1350" t="str">
        <f t="shared" si="936"/>
        <v/>
      </c>
      <c r="CK256" s="1351" t="str">
        <f t="shared" si="936"/>
        <v/>
      </c>
      <c r="CL256" s="1351" t="str">
        <f t="shared" si="936"/>
        <v/>
      </c>
      <c r="CM256" s="1351" t="str">
        <f t="shared" si="936"/>
        <v/>
      </c>
      <c r="CN256" s="1350" t="str">
        <f t="shared" si="936"/>
        <v/>
      </c>
      <c r="CO256" s="1350" t="str">
        <f t="shared" si="936"/>
        <v/>
      </c>
      <c r="CP256" s="1350" t="str">
        <f t="shared" si="936"/>
        <v/>
      </c>
      <c r="CQ256" s="1350" t="str">
        <f t="shared" si="936"/>
        <v/>
      </c>
      <c r="CR256" s="1350" t="str">
        <f t="shared" si="936"/>
        <v/>
      </c>
      <c r="CS256" s="1349" t="str">
        <f t="shared" si="936"/>
        <v/>
      </c>
      <c r="CT256" s="1352" t="str">
        <f t="shared" si="936"/>
        <v/>
      </c>
      <c r="CU256" s="553" t="str">
        <f t="shared" si="786"/>
        <v/>
      </c>
      <c r="CV256" s="554" t="str">
        <f t="shared" si="787"/>
        <v/>
      </c>
      <c r="CW256" s="555" t="str">
        <f t="shared" si="788"/>
        <v/>
      </c>
      <c r="CX256" s="555" t="str">
        <f t="shared" si="789"/>
        <v/>
      </c>
      <c r="CY256" s="555" t="str">
        <f t="shared" si="790"/>
        <v/>
      </c>
      <c r="CZ256" s="555" t="str">
        <f t="shared" si="791"/>
        <v/>
      </c>
      <c r="DA256" s="555" t="str">
        <f t="shared" si="792"/>
        <v/>
      </c>
      <c r="DB256" s="556" t="str">
        <f t="shared" si="793"/>
        <v/>
      </c>
      <c r="DC256" s="556" t="str">
        <f t="shared" si="794"/>
        <v/>
      </c>
      <c r="DD256" s="556" t="str">
        <f t="shared" si="795"/>
        <v/>
      </c>
      <c r="DE256" s="555" t="str">
        <f t="shared" si="796"/>
        <v/>
      </c>
      <c r="DF256" s="555" t="str">
        <f t="shared" si="797"/>
        <v/>
      </c>
      <c r="DG256" s="555" t="str">
        <f t="shared" si="798"/>
        <v/>
      </c>
      <c r="DH256" s="555" t="str">
        <f t="shared" si="799"/>
        <v/>
      </c>
      <c r="DI256" s="555" t="str">
        <f t="shared" si="800"/>
        <v/>
      </c>
      <c r="DJ256" s="554" t="str">
        <f t="shared" si="801"/>
        <v/>
      </c>
      <c r="DK256" s="553" t="str">
        <f t="shared" si="802"/>
        <v/>
      </c>
      <c r="DL256" s="658">
        <f t="shared" si="803"/>
        <v>0</v>
      </c>
      <c r="DM256" s="106">
        <f t="shared" si="804"/>
        <v>0</v>
      </c>
      <c r="DN256" s="106">
        <f t="shared" si="805"/>
        <v>0</v>
      </c>
      <c r="DO256" s="106">
        <f t="shared" si="806"/>
        <v>0</v>
      </c>
      <c r="DP256" s="487"/>
      <c r="DQ256" s="623"/>
      <c r="DR256" s="623"/>
      <c r="DS256" s="623"/>
      <c r="DT256" s="623"/>
      <c r="DU256" s="623"/>
      <c r="DV256" s="623"/>
      <c r="DW256" s="623"/>
      <c r="DX256" s="623"/>
      <c r="DY256" s="488"/>
    </row>
    <row r="257" spans="1:129" s="490" customFormat="1" ht="15.75" customHeight="1">
      <c r="A257" s="653" t="str">
        <f>$H$1 &amp; " (%)"</f>
        <v>kcal (%)</v>
      </c>
      <c r="B257" s="637" t="str">
        <f t="shared" ref="B257:R257" si="949">IF(B251="","",(B251-B253-B256)*B252/B$46/365/$G$1)</f>
        <v/>
      </c>
      <c r="C257" s="637" t="str">
        <f t="shared" si="949"/>
        <v/>
      </c>
      <c r="D257" s="637" t="str">
        <f t="shared" si="949"/>
        <v/>
      </c>
      <c r="E257" s="637" t="str">
        <f t="shared" si="949"/>
        <v/>
      </c>
      <c r="F257" s="637" t="str">
        <f t="shared" si="949"/>
        <v/>
      </c>
      <c r="G257" s="637" t="str">
        <f t="shared" si="949"/>
        <v/>
      </c>
      <c r="H257" s="637" t="str">
        <f t="shared" si="949"/>
        <v/>
      </c>
      <c r="I257" s="637" t="str">
        <f t="shared" si="949"/>
        <v/>
      </c>
      <c r="J257" s="637" t="str">
        <f t="shared" si="949"/>
        <v/>
      </c>
      <c r="K257" s="637" t="str">
        <f t="shared" si="949"/>
        <v/>
      </c>
      <c r="L257" s="637" t="str">
        <f t="shared" si="949"/>
        <v/>
      </c>
      <c r="M257" s="637" t="str">
        <f t="shared" si="949"/>
        <v/>
      </c>
      <c r="N257" s="637" t="str">
        <f t="shared" si="949"/>
        <v/>
      </c>
      <c r="O257" s="637" t="str">
        <f t="shared" si="949"/>
        <v/>
      </c>
      <c r="P257" s="637" t="str">
        <f t="shared" si="949"/>
        <v/>
      </c>
      <c r="Q257" s="637" t="str">
        <f t="shared" si="949"/>
        <v/>
      </c>
      <c r="R257" s="637" t="str">
        <f t="shared" si="949"/>
        <v/>
      </c>
      <c r="S257" s="657"/>
      <c r="T257" s="637" t="str">
        <f t="shared" ref="T257:AD257" si="950">IF(T251="","",(T251-T253-T256)*T252/T$46/365/$G$1)</f>
        <v/>
      </c>
      <c r="U257" s="637" t="str">
        <f t="shared" si="950"/>
        <v/>
      </c>
      <c r="V257" s="637" t="str">
        <f t="shared" si="950"/>
        <v/>
      </c>
      <c r="W257" s="637" t="str">
        <f t="shared" si="950"/>
        <v/>
      </c>
      <c r="X257" s="637" t="str">
        <f t="shared" si="950"/>
        <v/>
      </c>
      <c r="Y257" s="637" t="str">
        <f t="shared" si="950"/>
        <v/>
      </c>
      <c r="Z257" s="637" t="str">
        <f t="shared" si="950"/>
        <v/>
      </c>
      <c r="AA257" s="637" t="str">
        <f t="shared" si="950"/>
        <v/>
      </c>
      <c r="AB257" s="637" t="str">
        <f t="shared" si="950"/>
        <v/>
      </c>
      <c r="AC257" s="637" t="str">
        <f t="shared" si="950"/>
        <v/>
      </c>
      <c r="AD257" s="637" t="str">
        <f t="shared" si="950"/>
        <v/>
      </c>
      <c r="AE257" s="637" t="str">
        <f t="shared" ref="AE257:AJ257" si="951">IF(AE251="","",(AE251-AE253-AE256)*AE252/AE$46/365/$G$1)</f>
        <v/>
      </c>
      <c r="AF257" s="637" t="str">
        <f t="shared" si="951"/>
        <v/>
      </c>
      <c r="AG257" s="637" t="str">
        <f t="shared" si="951"/>
        <v/>
      </c>
      <c r="AH257" s="637" t="str">
        <f t="shared" si="951"/>
        <v/>
      </c>
      <c r="AI257" s="637" t="str">
        <f t="shared" si="951"/>
        <v/>
      </c>
      <c r="AJ257" s="637" t="str">
        <f t="shared" si="951"/>
        <v/>
      </c>
      <c r="AK257" s="657"/>
      <c r="AL257" s="637" t="str">
        <f t="shared" ref="AL257:AT257" si="952">IF(AL251="","",(AL251-AL253-AL256)*AL252/AL$46/365/$G$1)</f>
        <v/>
      </c>
      <c r="AM257" s="637" t="str">
        <f t="shared" si="952"/>
        <v/>
      </c>
      <c r="AN257" s="637" t="str">
        <f t="shared" si="952"/>
        <v/>
      </c>
      <c r="AO257" s="637" t="str">
        <f t="shared" si="952"/>
        <v/>
      </c>
      <c r="AP257" s="637" t="str">
        <f t="shared" si="952"/>
        <v/>
      </c>
      <c r="AQ257" s="637" t="str">
        <f t="shared" si="952"/>
        <v/>
      </c>
      <c r="AR257" s="637" t="str">
        <f t="shared" si="952"/>
        <v/>
      </c>
      <c r="AS257" s="637" t="str">
        <f t="shared" si="952"/>
        <v/>
      </c>
      <c r="AT257" s="637" t="str">
        <f t="shared" si="952"/>
        <v/>
      </c>
      <c r="AU257" s="637" t="str">
        <f t="shared" ref="AU257:BB257" si="953">IF(AU251="","",(AU251-AU253-AU256)*AU252/AU$46/365/$G$1)</f>
        <v/>
      </c>
      <c r="AV257" s="637" t="str">
        <f t="shared" si="953"/>
        <v/>
      </c>
      <c r="AW257" s="637" t="str">
        <f t="shared" si="953"/>
        <v/>
      </c>
      <c r="AX257" s="637" t="str">
        <f t="shared" si="953"/>
        <v/>
      </c>
      <c r="AY257" s="637" t="str">
        <f t="shared" si="953"/>
        <v/>
      </c>
      <c r="AZ257" s="637" t="str">
        <f t="shared" si="953"/>
        <v/>
      </c>
      <c r="BA257" s="637" t="str">
        <f t="shared" si="953"/>
        <v/>
      </c>
      <c r="BB257" s="637" t="str">
        <f t="shared" si="953"/>
        <v/>
      </c>
      <c r="BC257" s="657"/>
      <c r="BD257" s="637" t="str">
        <f t="shared" ref="BD257:BM257" si="954">IF(BD251="","",(BD251-BD253-BD256)*BD252/BD$46/365/$G$1)</f>
        <v/>
      </c>
      <c r="BE257" s="637" t="str">
        <f t="shared" si="954"/>
        <v/>
      </c>
      <c r="BF257" s="637" t="str">
        <f t="shared" si="954"/>
        <v/>
      </c>
      <c r="BG257" s="637" t="str">
        <f t="shared" si="954"/>
        <v/>
      </c>
      <c r="BH257" s="637" t="str">
        <f t="shared" si="954"/>
        <v/>
      </c>
      <c r="BI257" s="637">
        <f t="shared" si="954"/>
        <v>0</v>
      </c>
      <c r="BJ257" s="637" t="str">
        <f t="shared" si="954"/>
        <v/>
      </c>
      <c r="BK257" s="637" t="str">
        <f t="shared" si="954"/>
        <v/>
      </c>
      <c r="BL257" s="637" t="str">
        <f t="shared" si="954"/>
        <v/>
      </c>
      <c r="BM257" s="637" t="str">
        <f t="shared" si="954"/>
        <v/>
      </c>
      <c r="BN257" s="637" t="str">
        <f t="shared" ref="BN257:BT257" si="955">IF(BN251="","",(BN251-BN253-BN256)*BN252/BN$46/365/$G$1)</f>
        <v/>
      </c>
      <c r="BO257" s="637" t="str">
        <f t="shared" si="955"/>
        <v/>
      </c>
      <c r="BP257" s="637" t="str">
        <f t="shared" si="955"/>
        <v/>
      </c>
      <c r="BQ257" s="637" t="str">
        <f t="shared" si="955"/>
        <v/>
      </c>
      <c r="BR257" s="637" t="str">
        <f t="shared" si="955"/>
        <v/>
      </c>
      <c r="BS257" s="637" t="str">
        <f t="shared" si="955"/>
        <v/>
      </c>
      <c r="BT257" s="637" t="str">
        <f t="shared" si="955"/>
        <v/>
      </c>
      <c r="BU257" s="657"/>
      <c r="BV257" s="637" t="str">
        <f>IF(BV251="","",(BV251-BV253-BV256)*BV252/BV$46/365/$G$1)</f>
        <v/>
      </c>
      <c r="BW257" s="637" t="str">
        <f>IF(BW251="","",(BW251-BW253-BW256)*BW252/BW$46/365/$G$1)</f>
        <v/>
      </c>
      <c r="BX257" s="637" t="str">
        <f>IF(BX251="","",(BX251-BX253-BX256)*BX252/BX$46/365/$G$1)</f>
        <v/>
      </c>
      <c r="BY257" s="637" t="str">
        <f>IF(BY251="","",(BY251-BY253-BY256)*BY252/BY$46/365/$G$1)</f>
        <v/>
      </c>
      <c r="BZ257" s="602" t="str">
        <f t="shared" si="750"/>
        <v/>
      </c>
      <c r="CA257" s="627" t="str">
        <f t="shared" si="751"/>
        <v/>
      </c>
      <c r="CB257" s="627" t="str">
        <f t="shared" si="752"/>
        <v/>
      </c>
      <c r="CC257" s="695" t="str">
        <f t="shared" si="753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95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956"/>
        <v/>
      </c>
      <c r="CG257" s="1355" t="str">
        <f t="shared" si="956"/>
        <v/>
      </c>
      <c r="CH257" s="1355" t="str">
        <f t="shared" si="956"/>
        <v/>
      </c>
      <c r="CI257" s="1355" t="str">
        <f t="shared" si="956"/>
        <v/>
      </c>
      <c r="CJ257" s="1355" t="str">
        <f t="shared" si="956"/>
        <v/>
      </c>
      <c r="CK257" s="1356" t="str">
        <f t="shared" si="956"/>
        <v/>
      </c>
      <c r="CL257" s="1356" t="str">
        <f t="shared" si="956"/>
        <v/>
      </c>
      <c r="CM257" s="1356" t="str">
        <f t="shared" si="956"/>
        <v/>
      </c>
      <c r="CN257" s="1355" t="str">
        <f t="shared" si="956"/>
        <v/>
      </c>
      <c r="CO257" s="1355" t="str">
        <f t="shared" si="956"/>
        <v/>
      </c>
      <c r="CP257" s="1355" t="str">
        <f t="shared" si="956"/>
        <v/>
      </c>
      <c r="CQ257" s="1355" t="str">
        <f t="shared" si="956"/>
        <v/>
      </c>
      <c r="CR257" s="1355" t="str">
        <f t="shared" si="956"/>
        <v/>
      </c>
      <c r="CS257" s="1354" t="str">
        <f t="shared" si="956"/>
        <v/>
      </c>
      <c r="CT257" s="1357" t="str">
        <f t="shared" si="956"/>
        <v/>
      </c>
      <c r="CU257" s="541" t="str">
        <f t="shared" si="786"/>
        <v/>
      </c>
      <c r="CV257" s="542" t="str">
        <f t="shared" si="787"/>
        <v/>
      </c>
      <c r="CW257" s="543" t="str">
        <f t="shared" si="788"/>
        <v/>
      </c>
      <c r="CX257" s="543" t="str">
        <f t="shared" si="789"/>
        <v/>
      </c>
      <c r="CY257" s="543" t="str">
        <f t="shared" si="790"/>
        <v/>
      </c>
      <c r="CZ257" s="543" t="str">
        <f t="shared" si="791"/>
        <v/>
      </c>
      <c r="DA257" s="543" t="str">
        <f t="shared" si="792"/>
        <v/>
      </c>
      <c r="DB257" s="544" t="str">
        <f t="shared" si="793"/>
        <v/>
      </c>
      <c r="DC257" s="544" t="str">
        <f t="shared" si="794"/>
        <v/>
      </c>
      <c r="DD257" s="544" t="str">
        <f t="shared" si="795"/>
        <v/>
      </c>
      <c r="DE257" s="543" t="str">
        <f t="shared" si="796"/>
        <v/>
      </c>
      <c r="DF257" s="543" t="str">
        <f t="shared" si="797"/>
        <v/>
      </c>
      <c r="DG257" s="543" t="str">
        <f t="shared" si="798"/>
        <v/>
      </c>
      <c r="DH257" s="543" t="str">
        <f t="shared" si="799"/>
        <v/>
      </c>
      <c r="DI257" s="543" t="str">
        <f t="shared" si="800"/>
        <v/>
      </c>
      <c r="DJ257" s="542" t="str">
        <f t="shared" si="801"/>
        <v/>
      </c>
      <c r="DK257" s="541" t="str">
        <f t="shared" si="802"/>
        <v/>
      </c>
      <c r="DL257" s="658">
        <f t="shared" si="803"/>
        <v>0</v>
      </c>
      <c r="DM257" s="106">
        <f t="shared" si="804"/>
        <v>0</v>
      </c>
      <c r="DN257" s="106">
        <f t="shared" si="805"/>
        <v>0</v>
      </c>
      <c r="DO257" s="106">
        <f t="shared" si="806"/>
        <v>1</v>
      </c>
      <c r="DP257" s="487"/>
      <c r="DQ257" s="623"/>
      <c r="DR257" s="623"/>
      <c r="DS257" s="623"/>
      <c r="DT257" s="623"/>
      <c r="DU257" s="623"/>
      <c r="DV257" s="623"/>
      <c r="DW257" s="623"/>
      <c r="DX257" s="623"/>
      <c r="DY257" s="488"/>
    </row>
    <row r="258" spans="1:129" s="490" customFormat="1" ht="15.75" customHeight="1">
      <c r="A258" s="686" t="s">
        <v>254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7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7"/>
      <c r="AL258" s="260"/>
      <c r="AM258" s="260"/>
      <c r="AN258" s="260"/>
      <c r="AO258" s="260"/>
      <c r="AP258" s="260"/>
      <c r="AQ258" s="260"/>
      <c r="AR258" s="260"/>
      <c r="AS258" s="260"/>
      <c r="AT258" s="260"/>
      <c r="AU258" s="260"/>
      <c r="AV258" s="260"/>
      <c r="AW258" s="260"/>
      <c r="AX258" s="260"/>
      <c r="AY258" s="260"/>
      <c r="AZ258" s="260"/>
      <c r="BA258" s="260"/>
      <c r="BB258" s="260"/>
      <c r="BC258" s="607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7"/>
      <c r="BV258" s="260"/>
      <c r="BW258" s="260"/>
      <c r="BX258" s="260"/>
      <c r="BY258" s="260"/>
      <c r="BZ258" s="602" t="str">
        <f t="shared" si="750"/>
        <v/>
      </c>
      <c r="CA258" s="602" t="str">
        <f t="shared" si="751"/>
        <v/>
      </c>
      <c r="CB258" s="602" t="str">
        <f t="shared" si="752"/>
        <v/>
      </c>
      <c r="CC258" s="692" t="str">
        <f t="shared" si="753"/>
        <v/>
      </c>
      <c r="CD258" s="1348" t="str">
        <f t="shared" ref="CD258:CD263" si="95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956"/>
        <v/>
      </c>
      <c r="CF258" s="1350" t="str">
        <f t="shared" si="956"/>
        <v/>
      </c>
      <c r="CG258" s="1350" t="str">
        <f t="shared" si="956"/>
        <v/>
      </c>
      <c r="CH258" s="1350" t="str">
        <f t="shared" si="956"/>
        <v/>
      </c>
      <c r="CI258" s="1350" t="str">
        <f t="shared" si="956"/>
        <v/>
      </c>
      <c r="CJ258" s="1350" t="str">
        <f t="shared" si="956"/>
        <v/>
      </c>
      <c r="CK258" s="1351" t="str">
        <f t="shared" si="956"/>
        <v/>
      </c>
      <c r="CL258" s="1351" t="str">
        <f t="shared" si="956"/>
        <v/>
      </c>
      <c r="CM258" s="1351" t="str">
        <f t="shared" si="956"/>
        <v/>
      </c>
      <c r="CN258" s="1350" t="str">
        <f t="shared" si="956"/>
        <v/>
      </c>
      <c r="CO258" s="1350" t="str">
        <f t="shared" si="956"/>
        <v/>
      </c>
      <c r="CP258" s="1350" t="str">
        <f t="shared" si="956"/>
        <v/>
      </c>
      <c r="CQ258" s="1350" t="str">
        <f t="shared" si="956"/>
        <v/>
      </c>
      <c r="CR258" s="1350" t="str">
        <f t="shared" si="956"/>
        <v/>
      </c>
      <c r="CS258" s="1349" t="str">
        <f t="shared" si="956"/>
        <v/>
      </c>
      <c r="CT258" s="1352" t="str">
        <f t="shared" si="956"/>
        <v/>
      </c>
      <c r="CU258" s="553" t="str">
        <f t="shared" si="786"/>
        <v/>
      </c>
      <c r="CV258" s="554" t="str">
        <f t="shared" si="787"/>
        <v/>
      </c>
      <c r="CW258" s="555" t="str">
        <f t="shared" si="788"/>
        <v/>
      </c>
      <c r="CX258" s="555" t="str">
        <f t="shared" si="789"/>
        <v/>
      </c>
      <c r="CY258" s="555" t="str">
        <f t="shared" si="790"/>
        <v/>
      </c>
      <c r="CZ258" s="555" t="str">
        <f t="shared" si="791"/>
        <v/>
      </c>
      <c r="DA258" s="555" t="str">
        <f t="shared" si="792"/>
        <v/>
      </c>
      <c r="DB258" s="556" t="str">
        <f t="shared" si="793"/>
        <v/>
      </c>
      <c r="DC258" s="556" t="str">
        <f t="shared" si="794"/>
        <v/>
      </c>
      <c r="DD258" s="556" t="str">
        <f t="shared" si="795"/>
        <v/>
      </c>
      <c r="DE258" s="555" t="str">
        <f t="shared" si="796"/>
        <v/>
      </c>
      <c r="DF258" s="555" t="str">
        <f t="shared" si="797"/>
        <v/>
      </c>
      <c r="DG258" s="555" t="str">
        <f t="shared" si="798"/>
        <v/>
      </c>
      <c r="DH258" s="555" t="str">
        <f t="shared" si="799"/>
        <v/>
      </c>
      <c r="DI258" s="555" t="str">
        <f t="shared" si="800"/>
        <v/>
      </c>
      <c r="DJ258" s="554" t="str">
        <f t="shared" si="801"/>
        <v/>
      </c>
      <c r="DK258" s="553" t="str">
        <f t="shared" si="802"/>
        <v/>
      </c>
      <c r="DL258" s="658">
        <f t="shared" si="803"/>
        <v>0</v>
      </c>
      <c r="DM258" s="106">
        <f t="shared" si="804"/>
        <v>0</v>
      </c>
      <c r="DN258" s="106">
        <f t="shared" si="805"/>
        <v>0</v>
      </c>
      <c r="DO258" s="106">
        <f t="shared" si="806"/>
        <v>0</v>
      </c>
      <c r="DP258" s="487"/>
      <c r="DQ258" s="623"/>
      <c r="DR258" s="623"/>
      <c r="DS258" s="623"/>
      <c r="DT258" s="623"/>
      <c r="DU258" s="623"/>
      <c r="DV258" s="623"/>
      <c r="DW258" s="623"/>
      <c r="DX258" s="623"/>
      <c r="DY258" s="488"/>
    </row>
    <row r="259" spans="1:129" s="490" customFormat="1" ht="15.75" customHeight="1">
      <c r="A259" s="713" t="str">
        <f>$H$1 &amp; " per kg"</f>
        <v>kcal per kg</v>
      </c>
      <c r="B259" s="706">
        <f t="shared" ref="B259:R259" si="958">3500*$K$1</f>
        <v>3500</v>
      </c>
      <c r="C259" s="706">
        <f t="shared" si="958"/>
        <v>3500</v>
      </c>
      <c r="D259" s="706">
        <f t="shared" si="958"/>
        <v>3500</v>
      </c>
      <c r="E259" s="706">
        <f t="shared" si="958"/>
        <v>3500</v>
      </c>
      <c r="F259" s="706">
        <f t="shared" si="958"/>
        <v>3500</v>
      </c>
      <c r="G259" s="706">
        <f t="shared" si="958"/>
        <v>3500</v>
      </c>
      <c r="H259" s="706">
        <f t="shared" si="958"/>
        <v>3500</v>
      </c>
      <c r="I259" s="706">
        <f t="shared" si="958"/>
        <v>3500</v>
      </c>
      <c r="J259" s="706">
        <f t="shared" si="958"/>
        <v>3500</v>
      </c>
      <c r="K259" s="706">
        <f t="shared" si="958"/>
        <v>3500</v>
      </c>
      <c r="L259" s="706">
        <f t="shared" si="958"/>
        <v>3500</v>
      </c>
      <c r="M259" s="706">
        <f t="shared" si="958"/>
        <v>3500</v>
      </c>
      <c r="N259" s="706">
        <f t="shared" si="958"/>
        <v>3500</v>
      </c>
      <c r="O259" s="706">
        <f t="shared" si="958"/>
        <v>3500</v>
      </c>
      <c r="P259" s="706">
        <f t="shared" si="958"/>
        <v>3500</v>
      </c>
      <c r="Q259" s="706">
        <f t="shared" si="958"/>
        <v>3500</v>
      </c>
      <c r="R259" s="706">
        <f t="shared" si="958"/>
        <v>3500</v>
      </c>
      <c r="S259" s="714"/>
      <c r="T259" s="706">
        <f t="shared" ref="T259:AJ259" si="959">3500*$K$1</f>
        <v>3500</v>
      </c>
      <c r="U259" s="706">
        <f t="shared" si="959"/>
        <v>3500</v>
      </c>
      <c r="V259" s="706">
        <f t="shared" si="959"/>
        <v>3500</v>
      </c>
      <c r="W259" s="706">
        <f t="shared" si="959"/>
        <v>3500</v>
      </c>
      <c r="X259" s="706">
        <f t="shared" si="959"/>
        <v>3500</v>
      </c>
      <c r="Y259" s="706">
        <f t="shared" si="959"/>
        <v>3500</v>
      </c>
      <c r="Z259" s="706">
        <f t="shared" si="959"/>
        <v>3500</v>
      </c>
      <c r="AA259" s="706">
        <f t="shared" si="959"/>
        <v>3500</v>
      </c>
      <c r="AB259" s="706">
        <f t="shared" si="959"/>
        <v>3500</v>
      </c>
      <c r="AC259" s="706">
        <f t="shared" si="959"/>
        <v>3500</v>
      </c>
      <c r="AD259" s="706">
        <f t="shared" si="959"/>
        <v>3500</v>
      </c>
      <c r="AE259" s="706">
        <f t="shared" si="959"/>
        <v>3500</v>
      </c>
      <c r="AF259" s="706">
        <f t="shared" si="959"/>
        <v>3500</v>
      </c>
      <c r="AG259" s="706">
        <f t="shared" si="959"/>
        <v>3500</v>
      </c>
      <c r="AH259" s="706">
        <f t="shared" si="959"/>
        <v>3500</v>
      </c>
      <c r="AI259" s="706">
        <f t="shared" si="959"/>
        <v>3500</v>
      </c>
      <c r="AJ259" s="706">
        <f t="shared" si="959"/>
        <v>3500</v>
      </c>
      <c r="AK259" s="714"/>
      <c r="AL259" s="706">
        <f t="shared" ref="AL259:BB259" si="960">3500*$K$1</f>
        <v>3500</v>
      </c>
      <c r="AM259" s="706">
        <f t="shared" si="960"/>
        <v>3500</v>
      </c>
      <c r="AN259" s="706">
        <f t="shared" si="960"/>
        <v>3500</v>
      </c>
      <c r="AO259" s="706">
        <f t="shared" si="960"/>
        <v>3500</v>
      </c>
      <c r="AP259" s="706">
        <f t="shared" si="960"/>
        <v>3500</v>
      </c>
      <c r="AQ259" s="706">
        <f t="shared" si="960"/>
        <v>3500</v>
      </c>
      <c r="AR259" s="706">
        <f t="shared" si="960"/>
        <v>3500</v>
      </c>
      <c r="AS259" s="706">
        <f t="shared" si="960"/>
        <v>3500</v>
      </c>
      <c r="AT259" s="706">
        <f t="shared" si="960"/>
        <v>3500</v>
      </c>
      <c r="AU259" s="706">
        <f t="shared" si="960"/>
        <v>3500</v>
      </c>
      <c r="AV259" s="706">
        <f t="shared" si="960"/>
        <v>3500</v>
      </c>
      <c r="AW259" s="706">
        <f t="shared" si="960"/>
        <v>3500</v>
      </c>
      <c r="AX259" s="706">
        <f t="shared" si="960"/>
        <v>3500</v>
      </c>
      <c r="AY259" s="706">
        <f t="shared" si="960"/>
        <v>3500</v>
      </c>
      <c r="AZ259" s="706">
        <f t="shared" si="960"/>
        <v>3500</v>
      </c>
      <c r="BA259" s="706">
        <f t="shared" si="960"/>
        <v>3500</v>
      </c>
      <c r="BB259" s="706">
        <f t="shared" si="960"/>
        <v>3500</v>
      </c>
      <c r="BC259" s="714"/>
      <c r="BD259" s="706">
        <f>3500*$K$1</f>
        <v>3500</v>
      </c>
      <c r="BE259" s="706">
        <f>3500*$K$1</f>
        <v>3500</v>
      </c>
      <c r="BF259" s="706">
        <f t="shared" ref="BF259:BT259" si="961">3500*$K$1</f>
        <v>3500</v>
      </c>
      <c r="BG259" s="706">
        <f t="shared" si="961"/>
        <v>3500</v>
      </c>
      <c r="BH259" s="706">
        <f t="shared" si="961"/>
        <v>3500</v>
      </c>
      <c r="BI259" s="706">
        <f t="shared" si="961"/>
        <v>3500</v>
      </c>
      <c r="BJ259" s="706">
        <f t="shared" si="961"/>
        <v>3500</v>
      </c>
      <c r="BK259" s="706">
        <f t="shared" si="961"/>
        <v>3500</v>
      </c>
      <c r="BL259" s="706">
        <f t="shared" si="961"/>
        <v>3500</v>
      </c>
      <c r="BM259" s="706">
        <f t="shared" si="961"/>
        <v>3500</v>
      </c>
      <c r="BN259" s="706">
        <f t="shared" si="961"/>
        <v>3500</v>
      </c>
      <c r="BO259" s="706">
        <f t="shared" si="961"/>
        <v>3500</v>
      </c>
      <c r="BP259" s="706">
        <f t="shared" si="961"/>
        <v>3500</v>
      </c>
      <c r="BQ259" s="706">
        <f t="shared" si="961"/>
        <v>3500</v>
      </c>
      <c r="BR259" s="706">
        <f t="shared" si="961"/>
        <v>3500</v>
      </c>
      <c r="BS259" s="706">
        <f t="shared" si="961"/>
        <v>3500</v>
      </c>
      <c r="BT259" s="706">
        <f t="shared" si="961"/>
        <v>3500</v>
      </c>
      <c r="BU259" s="678"/>
      <c r="BV259" s="706">
        <f>3500*$K$1</f>
        <v>3500</v>
      </c>
      <c r="BW259" s="706">
        <f>3500*$K$1</f>
        <v>3500</v>
      </c>
      <c r="BX259" s="706">
        <f>3500*$K$1</f>
        <v>3500</v>
      </c>
      <c r="BY259" s="706">
        <f>3500*$K$1</f>
        <v>3500</v>
      </c>
      <c r="BZ259" s="602">
        <f t="shared" si="750"/>
        <v>3500</v>
      </c>
      <c r="CA259" s="602">
        <f t="shared" si="751"/>
        <v>3500</v>
      </c>
      <c r="CB259" s="602">
        <f t="shared" si="752"/>
        <v>3500</v>
      </c>
      <c r="CC259" s="692">
        <f t="shared" si="753"/>
        <v>3500</v>
      </c>
      <c r="CD259" s="1348">
        <f t="shared" si="957"/>
        <v>3500</v>
      </c>
      <c r="CE259" s="1349">
        <f t="shared" si="956"/>
        <v>3500</v>
      </c>
      <c r="CF259" s="1350">
        <f t="shared" si="956"/>
        <v>3500</v>
      </c>
      <c r="CG259" s="1350">
        <f t="shared" si="956"/>
        <v>3500</v>
      </c>
      <c r="CH259" s="1350">
        <f t="shared" si="956"/>
        <v>3500</v>
      </c>
      <c r="CI259" s="1350">
        <f t="shared" si="956"/>
        <v>3500</v>
      </c>
      <c r="CJ259" s="1350">
        <f t="shared" si="956"/>
        <v>3500</v>
      </c>
      <c r="CK259" s="1351">
        <f t="shared" si="956"/>
        <v>3500</v>
      </c>
      <c r="CL259" s="1351">
        <f t="shared" si="956"/>
        <v>3500</v>
      </c>
      <c r="CM259" s="1351">
        <f t="shared" si="956"/>
        <v>3500</v>
      </c>
      <c r="CN259" s="1350">
        <f t="shared" si="956"/>
        <v>3500</v>
      </c>
      <c r="CO259" s="1350">
        <f t="shared" si="956"/>
        <v>3500</v>
      </c>
      <c r="CP259" s="1350">
        <f t="shared" si="956"/>
        <v>3500</v>
      </c>
      <c r="CQ259" s="1350">
        <f t="shared" si="956"/>
        <v>3500</v>
      </c>
      <c r="CR259" s="1350">
        <f t="shared" si="956"/>
        <v>3500</v>
      </c>
      <c r="CS259" s="1349">
        <f t="shared" si="956"/>
        <v>3500</v>
      </c>
      <c r="CT259" s="1352">
        <f t="shared" si="956"/>
        <v>3500</v>
      </c>
      <c r="CU259" s="553">
        <f t="shared" si="786"/>
        <v>3500</v>
      </c>
      <c r="CV259" s="554">
        <f t="shared" si="787"/>
        <v>3500</v>
      </c>
      <c r="CW259" s="555">
        <f t="shared" si="788"/>
        <v>3500</v>
      </c>
      <c r="CX259" s="555">
        <f t="shared" si="789"/>
        <v>3500</v>
      </c>
      <c r="CY259" s="555">
        <f t="shared" si="790"/>
        <v>3500</v>
      </c>
      <c r="CZ259" s="555">
        <f t="shared" si="791"/>
        <v>3500</v>
      </c>
      <c r="DA259" s="555">
        <f t="shared" si="792"/>
        <v>3500</v>
      </c>
      <c r="DB259" s="556">
        <f t="shared" si="793"/>
        <v>3500</v>
      </c>
      <c r="DC259" s="556">
        <f t="shared" si="794"/>
        <v>3500</v>
      </c>
      <c r="DD259" s="556">
        <f t="shared" si="795"/>
        <v>3500</v>
      </c>
      <c r="DE259" s="555">
        <f t="shared" si="796"/>
        <v>3500</v>
      </c>
      <c r="DF259" s="555">
        <f t="shared" si="797"/>
        <v>3500</v>
      </c>
      <c r="DG259" s="555">
        <f t="shared" si="798"/>
        <v>3500</v>
      </c>
      <c r="DH259" s="555">
        <f t="shared" si="799"/>
        <v>3500</v>
      </c>
      <c r="DI259" s="555">
        <f t="shared" si="800"/>
        <v>3500</v>
      </c>
      <c r="DJ259" s="554">
        <f t="shared" si="801"/>
        <v>3500</v>
      </c>
      <c r="DK259" s="553">
        <f t="shared" si="802"/>
        <v>3500</v>
      </c>
      <c r="DL259" s="658">
        <f t="shared" si="803"/>
        <v>17</v>
      </c>
      <c r="DM259" s="106">
        <f t="shared" si="804"/>
        <v>17</v>
      </c>
      <c r="DN259" s="106">
        <f t="shared" si="805"/>
        <v>17</v>
      </c>
      <c r="DO259" s="106">
        <f t="shared" si="806"/>
        <v>17</v>
      </c>
      <c r="DP259" s="487"/>
      <c r="DQ259" s="623"/>
      <c r="DR259" s="623"/>
      <c r="DS259" s="623"/>
      <c r="DT259" s="623"/>
      <c r="DU259" s="623"/>
      <c r="DV259" s="623"/>
      <c r="DW259" s="623"/>
      <c r="DX259" s="623"/>
      <c r="DY259" s="488"/>
    </row>
    <row r="260" spans="1:129" s="490" customFormat="1" ht="15.75" customHeight="1">
      <c r="A260" s="662" t="s">
        <v>251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8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8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8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8"/>
      <c r="BV260" s="227"/>
      <c r="BW260" s="227"/>
      <c r="BX260" s="227"/>
      <c r="BY260" s="227"/>
      <c r="BZ260" s="602" t="str">
        <f t="shared" si="750"/>
        <v/>
      </c>
      <c r="CA260" s="602" t="str">
        <f t="shared" si="751"/>
        <v/>
      </c>
      <c r="CB260" s="602" t="str">
        <f t="shared" si="752"/>
        <v/>
      </c>
      <c r="CC260" s="692" t="str">
        <f t="shared" si="753"/>
        <v/>
      </c>
      <c r="CD260" s="1348" t="str">
        <f t="shared" si="957"/>
        <v/>
      </c>
      <c r="CE260" s="1349" t="str">
        <f t="shared" si="956"/>
        <v/>
      </c>
      <c r="CF260" s="1350" t="str">
        <f t="shared" si="956"/>
        <v/>
      </c>
      <c r="CG260" s="1350" t="str">
        <f t="shared" si="956"/>
        <v/>
      </c>
      <c r="CH260" s="1350" t="str">
        <f t="shared" si="956"/>
        <v/>
      </c>
      <c r="CI260" s="1350" t="str">
        <f t="shared" si="956"/>
        <v/>
      </c>
      <c r="CJ260" s="1350" t="str">
        <f t="shared" si="956"/>
        <v/>
      </c>
      <c r="CK260" s="1351" t="str">
        <f t="shared" si="956"/>
        <v/>
      </c>
      <c r="CL260" s="1351" t="str">
        <f t="shared" si="956"/>
        <v/>
      </c>
      <c r="CM260" s="1351" t="str">
        <f t="shared" si="956"/>
        <v/>
      </c>
      <c r="CN260" s="1350" t="str">
        <f t="shared" si="956"/>
        <v/>
      </c>
      <c r="CO260" s="1350" t="str">
        <f t="shared" si="956"/>
        <v/>
      </c>
      <c r="CP260" s="1350" t="str">
        <f t="shared" si="956"/>
        <v/>
      </c>
      <c r="CQ260" s="1350" t="str">
        <f t="shared" si="956"/>
        <v/>
      </c>
      <c r="CR260" s="1350" t="str">
        <f t="shared" si="956"/>
        <v/>
      </c>
      <c r="CS260" s="1349" t="str">
        <f t="shared" si="956"/>
        <v/>
      </c>
      <c r="CT260" s="1352" t="str">
        <f t="shared" si="956"/>
        <v/>
      </c>
      <c r="CU260" s="553" t="str">
        <f t="shared" si="786"/>
        <v/>
      </c>
      <c r="CV260" s="554" t="str">
        <f t="shared" si="787"/>
        <v/>
      </c>
      <c r="CW260" s="555" t="str">
        <f t="shared" si="788"/>
        <v/>
      </c>
      <c r="CX260" s="555" t="str">
        <f t="shared" si="789"/>
        <v/>
      </c>
      <c r="CY260" s="555" t="str">
        <f t="shared" si="790"/>
        <v/>
      </c>
      <c r="CZ260" s="555" t="str">
        <f t="shared" si="791"/>
        <v/>
      </c>
      <c r="DA260" s="555" t="str">
        <f t="shared" si="792"/>
        <v/>
      </c>
      <c r="DB260" s="556" t="str">
        <f t="shared" si="793"/>
        <v/>
      </c>
      <c r="DC260" s="556" t="str">
        <f t="shared" si="794"/>
        <v/>
      </c>
      <c r="DD260" s="556" t="str">
        <f t="shared" si="795"/>
        <v/>
      </c>
      <c r="DE260" s="555" t="str">
        <f t="shared" si="796"/>
        <v/>
      </c>
      <c r="DF260" s="555" t="str">
        <f t="shared" si="797"/>
        <v/>
      </c>
      <c r="DG260" s="555" t="str">
        <f t="shared" si="798"/>
        <v/>
      </c>
      <c r="DH260" s="555" t="str">
        <f t="shared" si="799"/>
        <v/>
      </c>
      <c r="DI260" s="555" t="str">
        <f t="shared" si="800"/>
        <v/>
      </c>
      <c r="DJ260" s="554" t="str">
        <f t="shared" si="801"/>
        <v/>
      </c>
      <c r="DK260" s="553" t="str">
        <f t="shared" si="802"/>
        <v/>
      </c>
      <c r="DL260" s="658">
        <f t="shared" si="803"/>
        <v>0</v>
      </c>
      <c r="DM260" s="106">
        <f t="shared" si="804"/>
        <v>0</v>
      </c>
      <c r="DN260" s="106">
        <f t="shared" si="805"/>
        <v>0</v>
      </c>
      <c r="DO260" s="106">
        <f t="shared" si="806"/>
        <v>0</v>
      </c>
      <c r="DP260" s="487"/>
      <c r="DQ260" s="623"/>
      <c r="DR260" s="623"/>
      <c r="DS260" s="623"/>
      <c r="DT260" s="623"/>
      <c r="DU260" s="623"/>
      <c r="DV260" s="623"/>
      <c r="DW260" s="623"/>
      <c r="DX260" s="623"/>
      <c r="DY260" s="488"/>
    </row>
    <row r="261" spans="1:129" s="490" customFormat="1" ht="15.75" customHeight="1">
      <c r="A261" s="645" t="s">
        <v>182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8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8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8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8"/>
      <c r="BV261" s="277"/>
      <c r="BW261" s="277"/>
      <c r="BX261" s="277"/>
      <c r="BY261" s="277"/>
      <c r="BZ261" s="602" t="str">
        <f t="shared" si="750"/>
        <v/>
      </c>
      <c r="CA261" s="602" t="str">
        <f t="shared" si="751"/>
        <v/>
      </c>
      <c r="CB261" s="602" t="str">
        <f t="shared" si="752"/>
        <v/>
      </c>
      <c r="CC261" s="692" t="str">
        <f t="shared" si="753"/>
        <v/>
      </c>
      <c r="CD261" s="1348" t="str">
        <f t="shared" si="957"/>
        <v/>
      </c>
      <c r="CE261" s="1349" t="str">
        <f t="shared" si="956"/>
        <v/>
      </c>
      <c r="CF261" s="1350" t="str">
        <f t="shared" si="956"/>
        <v/>
      </c>
      <c r="CG261" s="1350" t="str">
        <f t="shared" si="956"/>
        <v/>
      </c>
      <c r="CH261" s="1350" t="str">
        <f t="shared" si="956"/>
        <v/>
      </c>
      <c r="CI261" s="1350" t="str">
        <f t="shared" si="956"/>
        <v/>
      </c>
      <c r="CJ261" s="1350" t="str">
        <f t="shared" si="956"/>
        <v/>
      </c>
      <c r="CK261" s="1351" t="str">
        <f t="shared" si="956"/>
        <v/>
      </c>
      <c r="CL261" s="1351" t="str">
        <f t="shared" si="956"/>
        <v/>
      </c>
      <c r="CM261" s="1351" t="str">
        <f t="shared" si="956"/>
        <v/>
      </c>
      <c r="CN261" s="1350" t="str">
        <f t="shared" si="956"/>
        <v/>
      </c>
      <c r="CO261" s="1350" t="str">
        <f t="shared" si="956"/>
        <v/>
      </c>
      <c r="CP261" s="1350" t="str">
        <f t="shared" si="956"/>
        <v/>
      </c>
      <c r="CQ261" s="1350" t="str">
        <f t="shared" si="956"/>
        <v/>
      </c>
      <c r="CR261" s="1350" t="str">
        <f t="shared" si="956"/>
        <v/>
      </c>
      <c r="CS261" s="1349" t="str">
        <f t="shared" si="956"/>
        <v/>
      </c>
      <c r="CT261" s="1352" t="str">
        <f t="shared" si="956"/>
        <v/>
      </c>
      <c r="CU261" s="553" t="str">
        <f t="shared" si="786"/>
        <v/>
      </c>
      <c r="CV261" s="554" t="str">
        <f t="shared" si="787"/>
        <v/>
      </c>
      <c r="CW261" s="555" t="str">
        <f t="shared" si="788"/>
        <v/>
      </c>
      <c r="CX261" s="555" t="str">
        <f t="shared" si="789"/>
        <v/>
      </c>
      <c r="CY261" s="555" t="str">
        <f t="shared" si="790"/>
        <v/>
      </c>
      <c r="CZ261" s="555" t="str">
        <f t="shared" si="791"/>
        <v/>
      </c>
      <c r="DA261" s="555" t="str">
        <f t="shared" si="792"/>
        <v/>
      </c>
      <c r="DB261" s="556" t="str">
        <f t="shared" si="793"/>
        <v/>
      </c>
      <c r="DC261" s="556" t="str">
        <f t="shared" si="794"/>
        <v/>
      </c>
      <c r="DD261" s="556" t="str">
        <f t="shared" si="795"/>
        <v/>
      </c>
      <c r="DE261" s="555" t="str">
        <f t="shared" si="796"/>
        <v/>
      </c>
      <c r="DF261" s="555" t="str">
        <f t="shared" si="797"/>
        <v/>
      </c>
      <c r="DG261" s="555" t="str">
        <f t="shared" si="798"/>
        <v/>
      </c>
      <c r="DH261" s="555" t="str">
        <f t="shared" si="799"/>
        <v/>
      </c>
      <c r="DI261" s="555" t="str">
        <f t="shared" si="800"/>
        <v/>
      </c>
      <c r="DJ261" s="554" t="str">
        <f t="shared" si="801"/>
        <v/>
      </c>
      <c r="DK261" s="553" t="str">
        <f t="shared" si="802"/>
        <v/>
      </c>
      <c r="DL261" s="658">
        <f t="shared" si="803"/>
        <v>0</v>
      </c>
      <c r="DM261" s="106">
        <f t="shared" si="804"/>
        <v>0</v>
      </c>
      <c r="DN261" s="106">
        <f t="shared" si="805"/>
        <v>0</v>
      </c>
      <c r="DO261" s="106">
        <f t="shared" si="806"/>
        <v>0</v>
      </c>
      <c r="DP261" s="487"/>
      <c r="DQ261" s="623"/>
      <c r="DR261" s="623"/>
      <c r="DS261" s="623"/>
      <c r="DT261" s="623"/>
      <c r="DU261" s="623"/>
      <c r="DV261" s="623"/>
      <c r="DW261" s="623"/>
      <c r="DX261" s="623"/>
      <c r="DY261" s="488"/>
    </row>
    <row r="262" spans="1:129" s="490" customFormat="1" ht="15.75" customHeight="1">
      <c r="A262" s="645" t="s">
        <v>184</v>
      </c>
      <c r="B262" s="634" t="str">
        <f t="shared" ref="B262:R262" si="962">IF(B260="","",B260*B261)</f>
        <v/>
      </c>
      <c r="C262" s="634" t="str">
        <f t="shared" si="962"/>
        <v/>
      </c>
      <c r="D262" s="634" t="str">
        <f t="shared" si="962"/>
        <v/>
      </c>
      <c r="E262" s="634" t="str">
        <f t="shared" si="962"/>
        <v/>
      </c>
      <c r="F262" s="634" t="str">
        <f t="shared" si="962"/>
        <v/>
      </c>
      <c r="G262" s="634" t="str">
        <f t="shared" si="962"/>
        <v/>
      </c>
      <c r="H262" s="634" t="str">
        <f t="shared" si="962"/>
        <v/>
      </c>
      <c r="I262" s="634" t="str">
        <f t="shared" si="962"/>
        <v/>
      </c>
      <c r="J262" s="634" t="str">
        <f t="shared" si="962"/>
        <v/>
      </c>
      <c r="K262" s="634" t="str">
        <f t="shared" si="962"/>
        <v/>
      </c>
      <c r="L262" s="634" t="str">
        <f t="shared" si="962"/>
        <v/>
      </c>
      <c r="M262" s="634" t="str">
        <f t="shared" si="962"/>
        <v/>
      </c>
      <c r="N262" s="634" t="str">
        <f t="shared" si="962"/>
        <v/>
      </c>
      <c r="O262" s="634" t="str">
        <f t="shared" si="962"/>
        <v/>
      </c>
      <c r="P262" s="634" t="str">
        <f t="shared" si="962"/>
        <v/>
      </c>
      <c r="Q262" s="634" t="str">
        <f t="shared" si="962"/>
        <v/>
      </c>
      <c r="R262" s="634" t="str">
        <f t="shared" si="962"/>
        <v/>
      </c>
      <c r="S262" s="667"/>
      <c r="T262" s="634" t="str">
        <f t="shared" ref="T262:AC262" si="963">IF(T260="","",T260*T261)</f>
        <v/>
      </c>
      <c r="U262" s="634" t="str">
        <f t="shared" si="963"/>
        <v/>
      </c>
      <c r="V262" s="634" t="str">
        <f t="shared" si="963"/>
        <v/>
      </c>
      <c r="W262" s="634" t="str">
        <f t="shared" si="963"/>
        <v/>
      </c>
      <c r="X262" s="634" t="str">
        <f t="shared" si="963"/>
        <v/>
      </c>
      <c r="Y262" s="634" t="str">
        <f t="shared" si="963"/>
        <v/>
      </c>
      <c r="Z262" s="634" t="str">
        <f t="shared" si="963"/>
        <v/>
      </c>
      <c r="AA262" s="634" t="str">
        <f t="shared" si="963"/>
        <v/>
      </c>
      <c r="AB262" s="634" t="str">
        <f t="shared" si="963"/>
        <v/>
      </c>
      <c r="AC262" s="634" t="str">
        <f t="shared" si="963"/>
        <v/>
      </c>
      <c r="AD262" s="634" t="str">
        <f t="shared" ref="AD262:AJ262" si="964">IF(AD260="","",AD260*AD261)</f>
        <v/>
      </c>
      <c r="AE262" s="634" t="str">
        <f t="shared" si="964"/>
        <v/>
      </c>
      <c r="AF262" s="634" t="str">
        <f t="shared" si="964"/>
        <v/>
      </c>
      <c r="AG262" s="634" t="str">
        <f t="shared" si="964"/>
        <v/>
      </c>
      <c r="AH262" s="634" t="str">
        <f t="shared" si="964"/>
        <v/>
      </c>
      <c r="AI262" s="634" t="str">
        <f t="shared" si="964"/>
        <v/>
      </c>
      <c r="AJ262" s="634" t="str">
        <f t="shared" si="964"/>
        <v/>
      </c>
      <c r="AK262" s="667"/>
      <c r="AL262" s="634" t="str">
        <f t="shared" ref="AL262:AT262" si="965">IF(AL260="","",AL260*AL261)</f>
        <v/>
      </c>
      <c r="AM262" s="634" t="str">
        <f t="shared" si="965"/>
        <v/>
      </c>
      <c r="AN262" s="634" t="str">
        <f t="shared" si="965"/>
        <v/>
      </c>
      <c r="AO262" s="634" t="str">
        <f t="shared" si="965"/>
        <v/>
      </c>
      <c r="AP262" s="634" t="str">
        <f t="shared" si="965"/>
        <v/>
      </c>
      <c r="AQ262" s="634" t="str">
        <f t="shared" si="965"/>
        <v/>
      </c>
      <c r="AR262" s="634" t="str">
        <f t="shared" si="965"/>
        <v/>
      </c>
      <c r="AS262" s="634" t="str">
        <f t="shared" si="965"/>
        <v/>
      </c>
      <c r="AT262" s="634" t="str">
        <f t="shared" si="965"/>
        <v/>
      </c>
      <c r="AU262" s="634" t="str">
        <f t="shared" ref="AU262:BB262" si="966">IF(AU260="","",AU260*AU261)</f>
        <v/>
      </c>
      <c r="AV262" s="634" t="str">
        <f t="shared" si="966"/>
        <v/>
      </c>
      <c r="AW262" s="634" t="str">
        <f t="shared" si="966"/>
        <v/>
      </c>
      <c r="AX262" s="634" t="str">
        <f t="shared" si="966"/>
        <v/>
      </c>
      <c r="AY262" s="634" t="str">
        <f t="shared" si="966"/>
        <v/>
      </c>
      <c r="AZ262" s="634" t="str">
        <f t="shared" si="966"/>
        <v/>
      </c>
      <c r="BA262" s="634" t="str">
        <f t="shared" si="966"/>
        <v/>
      </c>
      <c r="BB262" s="634" t="str">
        <f t="shared" si="966"/>
        <v/>
      </c>
      <c r="BC262" s="667"/>
      <c r="BD262" s="634" t="str">
        <f t="shared" ref="BD262:BM262" si="967">IF(BD260="","",BD260*BD261)</f>
        <v/>
      </c>
      <c r="BE262" s="634" t="str">
        <f t="shared" si="967"/>
        <v/>
      </c>
      <c r="BF262" s="634" t="str">
        <f t="shared" si="967"/>
        <v/>
      </c>
      <c r="BG262" s="634" t="str">
        <f t="shared" si="967"/>
        <v/>
      </c>
      <c r="BH262" s="634" t="str">
        <f t="shared" si="967"/>
        <v/>
      </c>
      <c r="BI262" s="634" t="str">
        <f t="shared" si="967"/>
        <v/>
      </c>
      <c r="BJ262" s="634" t="str">
        <f t="shared" si="967"/>
        <v/>
      </c>
      <c r="BK262" s="634" t="str">
        <f t="shared" si="967"/>
        <v/>
      </c>
      <c r="BL262" s="634" t="str">
        <f t="shared" si="967"/>
        <v/>
      </c>
      <c r="BM262" s="634" t="str">
        <f t="shared" si="967"/>
        <v/>
      </c>
      <c r="BN262" s="634" t="str">
        <f t="shared" ref="BN262:BT262" si="968">IF(BN260="","",BN260*BN261)</f>
        <v/>
      </c>
      <c r="BO262" s="634" t="str">
        <f t="shared" si="968"/>
        <v/>
      </c>
      <c r="BP262" s="634" t="str">
        <f t="shared" si="968"/>
        <v/>
      </c>
      <c r="BQ262" s="634" t="str">
        <f t="shared" si="968"/>
        <v/>
      </c>
      <c r="BR262" s="634" t="str">
        <f t="shared" si="968"/>
        <v/>
      </c>
      <c r="BS262" s="634" t="str">
        <f t="shared" si="968"/>
        <v/>
      </c>
      <c r="BT262" s="634" t="str">
        <f t="shared" si="968"/>
        <v/>
      </c>
      <c r="BU262" s="667"/>
      <c r="BV262" s="634" t="str">
        <f>IF(BV260="","",BV260*BV261)</f>
        <v/>
      </c>
      <c r="BW262" s="634" t="str">
        <f>IF(BW260="","",BW260*BW261)</f>
        <v/>
      </c>
      <c r="BX262" s="634" t="str">
        <f>IF(BX260="","",BX260*BX261)</f>
        <v/>
      </c>
      <c r="BY262" s="634" t="str">
        <f>IF(BY260="","",BY260*BY261)</f>
        <v/>
      </c>
      <c r="BZ262" s="602" t="str">
        <f t="shared" si="750"/>
        <v/>
      </c>
      <c r="CA262" s="602" t="str">
        <f t="shared" si="751"/>
        <v/>
      </c>
      <c r="CB262" s="602" t="str">
        <f t="shared" si="752"/>
        <v/>
      </c>
      <c r="CC262" s="692" t="str">
        <f t="shared" si="753"/>
        <v/>
      </c>
      <c r="CD262" s="1348" t="str">
        <f t="shared" si="957"/>
        <v/>
      </c>
      <c r="CE262" s="1349" t="str">
        <f t="shared" si="956"/>
        <v/>
      </c>
      <c r="CF262" s="1350" t="str">
        <f t="shared" si="956"/>
        <v/>
      </c>
      <c r="CG262" s="1350" t="str">
        <f t="shared" si="956"/>
        <v/>
      </c>
      <c r="CH262" s="1350" t="str">
        <f t="shared" si="956"/>
        <v/>
      </c>
      <c r="CI262" s="1350" t="str">
        <f t="shared" si="956"/>
        <v/>
      </c>
      <c r="CJ262" s="1350" t="str">
        <f t="shared" si="956"/>
        <v/>
      </c>
      <c r="CK262" s="1351" t="str">
        <f t="shared" si="956"/>
        <v/>
      </c>
      <c r="CL262" s="1351" t="str">
        <f t="shared" si="956"/>
        <v/>
      </c>
      <c r="CM262" s="1351" t="str">
        <f t="shared" si="956"/>
        <v/>
      </c>
      <c r="CN262" s="1350" t="str">
        <f t="shared" si="956"/>
        <v/>
      </c>
      <c r="CO262" s="1350" t="str">
        <f t="shared" si="956"/>
        <v/>
      </c>
      <c r="CP262" s="1350" t="str">
        <f t="shared" si="956"/>
        <v/>
      </c>
      <c r="CQ262" s="1350" t="str">
        <f t="shared" si="956"/>
        <v/>
      </c>
      <c r="CR262" s="1350" t="str">
        <f t="shared" si="956"/>
        <v/>
      </c>
      <c r="CS262" s="1349" t="str">
        <f t="shared" si="956"/>
        <v/>
      </c>
      <c r="CT262" s="1352" t="str">
        <f t="shared" si="956"/>
        <v/>
      </c>
      <c r="CU262" s="553" t="str">
        <f t="shared" si="786"/>
        <v/>
      </c>
      <c r="CV262" s="554" t="str">
        <f t="shared" si="787"/>
        <v/>
      </c>
      <c r="CW262" s="555" t="str">
        <f t="shared" si="788"/>
        <v/>
      </c>
      <c r="CX262" s="555" t="str">
        <f t="shared" si="789"/>
        <v/>
      </c>
      <c r="CY262" s="555" t="str">
        <f t="shared" si="790"/>
        <v/>
      </c>
      <c r="CZ262" s="555" t="str">
        <f t="shared" si="791"/>
        <v/>
      </c>
      <c r="DA262" s="555" t="str">
        <f t="shared" si="792"/>
        <v/>
      </c>
      <c r="DB262" s="556" t="str">
        <f t="shared" si="793"/>
        <v/>
      </c>
      <c r="DC262" s="556" t="str">
        <f t="shared" si="794"/>
        <v/>
      </c>
      <c r="DD262" s="556" t="str">
        <f t="shared" si="795"/>
        <v/>
      </c>
      <c r="DE262" s="555" t="str">
        <f t="shared" si="796"/>
        <v/>
      </c>
      <c r="DF262" s="555" t="str">
        <f t="shared" si="797"/>
        <v/>
      </c>
      <c r="DG262" s="555" t="str">
        <f t="shared" si="798"/>
        <v/>
      </c>
      <c r="DH262" s="555" t="str">
        <f t="shared" si="799"/>
        <v/>
      </c>
      <c r="DI262" s="555" t="str">
        <f t="shared" si="800"/>
        <v/>
      </c>
      <c r="DJ262" s="554" t="str">
        <f t="shared" si="801"/>
        <v/>
      </c>
      <c r="DK262" s="553" t="str">
        <f t="shared" si="802"/>
        <v/>
      </c>
      <c r="DL262" s="658">
        <f t="shared" si="803"/>
        <v>0</v>
      </c>
      <c r="DM262" s="106">
        <f t="shared" si="804"/>
        <v>0</v>
      </c>
      <c r="DN262" s="106">
        <f t="shared" si="805"/>
        <v>0</v>
      </c>
      <c r="DO262" s="106">
        <f t="shared" si="806"/>
        <v>0</v>
      </c>
      <c r="DP262" s="487"/>
      <c r="DQ262" s="623"/>
      <c r="DR262" s="623"/>
      <c r="DS262" s="623"/>
      <c r="DT262" s="623"/>
      <c r="DU262" s="623"/>
      <c r="DV262" s="623"/>
      <c r="DW262" s="623"/>
      <c r="DX262" s="623"/>
      <c r="DY262" s="488"/>
    </row>
    <row r="263" spans="1:129" s="490" customFormat="1" ht="15.75" customHeight="1">
      <c r="A263" s="645" t="s">
        <v>252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6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6"/>
      <c r="AL263" s="258"/>
      <c r="AM263" s="258"/>
      <c r="AN263" s="258"/>
      <c r="AO263" s="258"/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6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6"/>
      <c r="BV263" s="258"/>
      <c r="BW263" s="258"/>
      <c r="BX263" s="258"/>
      <c r="BY263" s="258"/>
      <c r="BZ263" s="602" t="str">
        <f t="shared" si="750"/>
        <v/>
      </c>
      <c r="CA263" s="602" t="str">
        <f t="shared" si="751"/>
        <v/>
      </c>
      <c r="CB263" s="602" t="str">
        <f t="shared" si="752"/>
        <v/>
      </c>
      <c r="CC263" s="692" t="str">
        <f t="shared" si="753"/>
        <v/>
      </c>
      <c r="CD263" s="1348" t="str">
        <f t="shared" si="957"/>
        <v/>
      </c>
      <c r="CE263" s="1349" t="str">
        <f t="shared" si="956"/>
        <v/>
      </c>
      <c r="CF263" s="1350" t="str">
        <f t="shared" si="956"/>
        <v/>
      </c>
      <c r="CG263" s="1350" t="str">
        <f t="shared" si="956"/>
        <v/>
      </c>
      <c r="CH263" s="1350" t="str">
        <f t="shared" si="956"/>
        <v/>
      </c>
      <c r="CI263" s="1350" t="str">
        <f t="shared" si="956"/>
        <v/>
      </c>
      <c r="CJ263" s="1350" t="str">
        <f t="shared" si="956"/>
        <v/>
      </c>
      <c r="CK263" s="1351" t="str">
        <f t="shared" si="956"/>
        <v/>
      </c>
      <c r="CL263" s="1351" t="str">
        <f t="shared" si="956"/>
        <v/>
      </c>
      <c r="CM263" s="1351" t="str">
        <f t="shared" si="956"/>
        <v/>
      </c>
      <c r="CN263" s="1350" t="str">
        <f t="shared" si="956"/>
        <v/>
      </c>
      <c r="CO263" s="1350" t="str">
        <f t="shared" si="956"/>
        <v/>
      </c>
      <c r="CP263" s="1350" t="str">
        <f t="shared" si="956"/>
        <v/>
      </c>
      <c r="CQ263" s="1350" t="str">
        <f t="shared" si="956"/>
        <v/>
      </c>
      <c r="CR263" s="1350" t="str">
        <f t="shared" si="956"/>
        <v/>
      </c>
      <c r="CS263" s="1349" t="str">
        <f t="shared" si="956"/>
        <v/>
      </c>
      <c r="CT263" s="1352" t="str">
        <f t="shared" si="956"/>
        <v/>
      </c>
      <c r="CU263" s="553" t="str">
        <f t="shared" si="786"/>
        <v/>
      </c>
      <c r="CV263" s="554" t="str">
        <f t="shared" si="787"/>
        <v/>
      </c>
      <c r="CW263" s="555" t="str">
        <f t="shared" si="788"/>
        <v/>
      </c>
      <c r="CX263" s="555" t="str">
        <f t="shared" si="789"/>
        <v/>
      </c>
      <c r="CY263" s="555" t="str">
        <f t="shared" si="790"/>
        <v/>
      </c>
      <c r="CZ263" s="555" t="str">
        <f t="shared" si="791"/>
        <v/>
      </c>
      <c r="DA263" s="555" t="str">
        <f t="shared" si="792"/>
        <v/>
      </c>
      <c r="DB263" s="556" t="str">
        <f t="shared" si="793"/>
        <v/>
      </c>
      <c r="DC263" s="556" t="str">
        <f t="shared" si="794"/>
        <v/>
      </c>
      <c r="DD263" s="556" t="str">
        <f t="shared" si="795"/>
        <v/>
      </c>
      <c r="DE263" s="555" t="str">
        <f t="shared" si="796"/>
        <v/>
      </c>
      <c r="DF263" s="555" t="str">
        <f t="shared" si="797"/>
        <v/>
      </c>
      <c r="DG263" s="555" t="str">
        <f t="shared" si="798"/>
        <v/>
      </c>
      <c r="DH263" s="555" t="str">
        <f t="shared" si="799"/>
        <v/>
      </c>
      <c r="DI263" s="555" t="str">
        <f t="shared" si="800"/>
        <v/>
      </c>
      <c r="DJ263" s="554" t="str">
        <f t="shared" si="801"/>
        <v/>
      </c>
      <c r="DK263" s="553" t="str">
        <f t="shared" si="802"/>
        <v/>
      </c>
      <c r="DL263" s="658">
        <f t="shared" si="803"/>
        <v>0</v>
      </c>
      <c r="DM263" s="106">
        <f t="shared" si="804"/>
        <v>0</v>
      </c>
      <c r="DN263" s="106">
        <f t="shared" si="805"/>
        <v>0</v>
      </c>
      <c r="DO263" s="106">
        <f t="shared" si="806"/>
        <v>0</v>
      </c>
      <c r="DP263" s="487"/>
      <c r="DQ263" s="623"/>
      <c r="DR263" s="623"/>
      <c r="DS263" s="623"/>
      <c r="DT263" s="623"/>
      <c r="DU263" s="623"/>
      <c r="DV263" s="623"/>
      <c r="DW263" s="623"/>
      <c r="DX263" s="623"/>
      <c r="DY263" s="488"/>
    </row>
    <row r="264" spans="1:129" s="490" customFormat="1" ht="15.75" customHeight="1">
      <c r="A264" s="653" t="str">
        <f>$H$1 &amp; " (%)"</f>
        <v>kcal (%)</v>
      </c>
      <c r="B264" s="637" t="str">
        <f t="shared" ref="B264:R264" si="969">IF(B258="","",(B258-B260-B263)*B259/B$46/365/$G$1)</f>
        <v/>
      </c>
      <c r="C264" s="637" t="str">
        <f t="shared" si="969"/>
        <v/>
      </c>
      <c r="D264" s="637" t="str">
        <f t="shared" si="969"/>
        <v/>
      </c>
      <c r="E264" s="637" t="str">
        <f t="shared" si="969"/>
        <v/>
      </c>
      <c r="F264" s="637" t="str">
        <f t="shared" si="969"/>
        <v/>
      </c>
      <c r="G264" s="637" t="str">
        <f t="shared" si="969"/>
        <v/>
      </c>
      <c r="H264" s="637" t="str">
        <f t="shared" si="969"/>
        <v/>
      </c>
      <c r="I264" s="637" t="str">
        <f t="shared" si="969"/>
        <v/>
      </c>
      <c r="J264" s="637" t="str">
        <f t="shared" si="969"/>
        <v/>
      </c>
      <c r="K264" s="637" t="str">
        <f t="shared" si="969"/>
        <v/>
      </c>
      <c r="L264" s="637" t="str">
        <f t="shared" si="969"/>
        <v/>
      </c>
      <c r="M264" s="637" t="str">
        <f t="shared" si="969"/>
        <v/>
      </c>
      <c r="N264" s="637" t="str">
        <f t="shared" si="969"/>
        <v/>
      </c>
      <c r="O264" s="637" t="str">
        <f t="shared" si="969"/>
        <v/>
      </c>
      <c r="P264" s="637" t="str">
        <f t="shared" si="969"/>
        <v/>
      </c>
      <c r="Q264" s="637" t="str">
        <f t="shared" si="969"/>
        <v/>
      </c>
      <c r="R264" s="637" t="str">
        <f t="shared" si="969"/>
        <v/>
      </c>
      <c r="S264" s="657"/>
      <c r="T264" s="637" t="str">
        <f t="shared" ref="T264:AC264" si="970">IF(T258="","",(T258-T260-T263)*T259/T$46/365/$G$1)</f>
        <v/>
      </c>
      <c r="U264" s="637" t="str">
        <f t="shared" si="970"/>
        <v/>
      </c>
      <c r="V264" s="637" t="str">
        <f t="shared" si="970"/>
        <v/>
      </c>
      <c r="W264" s="637" t="str">
        <f t="shared" si="970"/>
        <v/>
      </c>
      <c r="X264" s="637" t="str">
        <f t="shared" si="970"/>
        <v/>
      </c>
      <c r="Y264" s="637" t="str">
        <f t="shared" si="970"/>
        <v/>
      </c>
      <c r="Z264" s="637" t="str">
        <f t="shared" si="970"/>
        <v/>
      </c>
      <c r="AA264" s="637" t="str">
        <f t="shared" si="970"/>
        <v/>
      </c>
      <c r="AB264" s="637" t="str">
        <f t="shared" si="970"/>
        <v/>
      </c>
      <c r="AC264" s="637" t="str">
        <f t="shared" si="970"/>
        <v/>
      </c>
      <c r="AD264" s="637" t="str">
        <f t="shared" ref="AD264:AJ264" si="971">IF(AD258="","",(AD258-AD260-AD263)*AD259/AD$46/365/$G$1)</f>
        <v/>
      </c>
      <c r="AE264" s="637" t="str">
        <f t="shared" si="971"/>
        <v/>
      </c>
      <c r="AF264" s="637" t="str">
        <f t="shared" si="971"/>
        <v/>
      </c>
      <c r="AG264" s="637" t="str">
        <f t="shared" si="971"/>
        <v/>
      </c>
      <c r="AH264" s="637" t="str">
        <f t="shared" si="971"/>
        <v/>
      </c>
      <c r="AI264" s="637" t="str">
        <f t="shared" si="971"/>
        <v/>
      </c>
      <c r="AJ264" s="637" t="str">
        <f t="shared" si="971"/>
        <v/>
      </c>
      <c r="AK264" s="657"/>
      <c r="AL264" s="637" t="str">
        <f t="shared" ref="AL264:BB264" si="972">IF(AL258="","",(AL258-AL260-AL263)*AL259/AL$46/365/$G$1)</f>
        <v/>
      </c>
      <c r="AM264" s="637" t="str">
        <f t="shared" si="972"/>
        <v/>
      </c>
      <c r="AN264" s="637" t="str">
        <f t="shared" si="972"/>
        <v/>
      </c>
      <c r="AO264" s="637" t="str">
        <f t="shared" si="972"/>
        <v/>
      </c>
      <c r="AP264" s="637" t="str">
        <f t="shared" si="972"/>
        <v/>
      </c>
      <c r="AQ264" s="637" t="str">
        <f t="shared" si="972"/>
        <v/>
      </c>
      <c r="AR264" s="637" t="str">
        <f t="shared" si="972"/>
        <v/>
      </c>
      <c r="AS264" s="637" t="str">
        <f t="shared" si="972"/>
        <v/>
      </c>
      <c r="AT264" s="637" t="str">
        <f t="shared" si="972"/>
        <v/>
      </c>
      <c r="AU264" s="637" t="str">
        <f t="shared" si="972"/>
        <v/>
      </c>
      <c r="AV264" s="637" t="str">
        <f t="shared" si="972"/>
        <v/>
      </c>
      <c r="AW264" s="637" t="str">
        <f t="shared" si="972"/>
        <v/>
      </c>
      <c r="AX264" s="637" t="str">
        <f t="shared" si="972"/>
        <v/>
      </c>
      <c r="AY264" s="637" t="str">
        <f t="shared" si="972"/>
        <v/>
      </c>
      <c r="AZ264" s="637" t="str">
        <f t="shared" si="972"/>
        <v/>
      </c>
      <c r="BA264" s="637" t="str">
        <f t="shared" si="972"/>
        <v/>
      </c>
      <c r="BB264" s="637" t="str">
        <f t="shared" si="972"/>
        <v/>
      </c>
      <c r="BC264" s="657"/>
      <c r="BD264" s="637" t="str">
        <f t="shared" ref="BD264:BM264" si="973">IF(BD258="","",(BD258-BD260-BD263)*BD259/BD$46/365/$G$1)</f>
        <v/>
      </c>
      <c r="BE264" s="637" t="str">
        <f t="shared" si="973"/>
        <v/>
      </c>
      <c r="BF264" s="637" t="str">
        <f t="shared" si="973"/>
        <v/>
      </c>
      <c r="BG264" s="637" t="str">
        <f t="shared" si="973"/>
        <v/>
      </c>
      <c r="BH264" s="637" t="str">
        <f t="shared" si="973"/>
        <v/>
      </c>
      <c r="BI264" s="637" t="str">
        <f t="shared" si="973"/>
        <v/>
      </c>
      <c r="BJ264" s="637" t="str">
        <f t="shared" si="973"/>
        <v/>
      </c>
      <c r="BK264" s="637" t="str">
        <f t="shared" si="973"/>
        <v/>
      </c>
      <c r="BL264" s="637" t="str">
        <f t="shared" si="973"/>
        <v/>
      </c>
      <c r="BM264" s="637" t="str">
        <f t="shared" si="973"/>
        <v/>
      </c>
      <c r="BN264" s="637" t="str">
        <f t="shared" ref="BN264:BT264" si="974">IF(BN258="","",(BN258-BN260-BN263)*BN259/BN$46/365/$G$1)</f>
        <v/>
      </c>
      <c r="BO264" s="637" t="str">
        <f t="shared" si="974"/>
        <v/>
      </c>
      <c r="BP264" s="637" t="str">
        <f t="shared" si="974"/>
        <v/>
      </c>
      <c r="BQ264" s="637" t="str">
        <f t="shared" si="974"/>
        <v/>
      </c>
      <c r="BR264" s="637" t="str">
        <f t="shared" si="974"/>
        <v/>
      </c>
      <c r="BS264" s="637" t="str">
        <f t="shared" si="974"/>
        <v/>
      </c>
      <c r="BT264" s="637" t="str">
        <f t="shared" si="974"/>
        <v/>
      </c>
      <c r="BU264" s="657"/>
      <c r="BV264" s="637" t="str">
        <f>IF(BV258="","",(BV258-BV260-BV263)*BV259/BV$46/365/$G$1)</f>
        <v/>
      </c>
      <c r="BW264" s="637" t="str">
        <f>IF(BW258="","",(BW258-BW260-BW263)*BW259/BW$46/365/$G$1)</f>
        <v/>
      </c>
      <c r="BX264" s="637" t="str">
        <f>IF(BX258="","",(BX258-BX260-BX263)*BX259/BX$46/365/$G$1)</f>
        <v/>
      </c>
      <c r="BY264" s="637" t="str">
        <f>IF(BY258="","",(BY258-BY260-BY263)*BY259/BY$46/365/$G$1)</f>
        <v/>
      </c>
      <c r="BZ264" s="602" t="str">
        <f t="shared" si="750"/>
        <v/>
      </c>
      <c r="CA264" s="627" t="str">
        <f t="shared" si="751"/>
        <v/>
      </c>
      <c r="CB264" s="627" t="str">
        <f t="shared" si="752"/>
        <v/>
      </c>
      <c r="CC264" s="695" t="str">
        <f t="shared" si="753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9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975"/>
        <v/>
      </c>
      <c r="CG264" s="1355" t="str">
        <f t="shared" si="975"/>
        <v/>
      </c>
      <c r="CH264" s="1355" t="str">
        <f t="shared" si="975"/>
        <v/>
      </c>
      <c r="CI264" s="1355" t="str">
        <f t="shared" si="975"/>
        <v/>
      </c>
      <c r="CJ264" s="1355" t="str">
        <f t="shared" si="975"/>
        <v/>
      </c>
      <c r="CK264" s="1356" t="str">
        <f t="shared" si="975"/>
        <v/>
      </c>
      <c r="CL264" s="1356" t="str">
        <f t="shared" si="975"/>
        <v/>
      </c>
      <c r="CM264" s="1356" t="str">
        <f t="shared" si="975"/>
        <v/>
      </c>
      <c r="CN264" s="1355" t="str">
        <f t="shared" si="975"/>
        <v/>
      </c>
      <c r="CO264" s="1355" t="str">
        <f t="shared" si="975"/>
        <v/>
      </c>
      <c r="CP264" s="1355" t="str">
        <f t="shared" si="975"/>
        <v/>
      </c>
      <c r="CQ264" s="1355" t="str">
        <f t="shared" si="975"/>
        <v/>
      </c>
      <c r="CR264" s="1355" t="str">
        <f t="shared" si="975"/>
        <v/>
      </c>
      <c r="CS264" s="1354" t="str">
        <f t="shared" si="975"/>
        <v/>
      </c>
      <c r="CT264" s="1357" t="str">
        <f t="shared" si="975"/>
        <v/>
      </c>
      <c r="CU264" s="541" t="str">
        <f t="shared" si="786"/>
        <v/>
      </c>
      <c r="CV264" s="542" t="str">
        <f t="shared" si="787"/>
        <v/>
      </c>
      <c r="CW264" s="543" t="str">
        <f t="shared" si="788"/>
        <v/>
      </c>
      <c r="CX264" s="543" t="str">
        <f t="shared" si="789"/>
        <v/>
      </c>
      <c r="CY264" s="543" t="str">
        <f t="shared" si="790"/>
        <v/>
      </c>
      <c r="CZ264" s="543" t="str">
        <f t="shared" si="791"/>
        <v/>
      </c>
      <c r="DA264" s="543" t="str">
        <f t="shared" si="792"/>
        <v/>
      </c>
      <c r="DB264" s="544" t="str">
        <f t="shared" si="793"/>
        <v/>
      </c>
      <c r="DC264" s="544" t="str">
        <f t="shared" si="794"/>
        <v/>
      </c>
      <c r="DD264" s="544" t="str">
        <f t="shared" si="795"/>
        <v/>
      </c>
      <c r="DE264" s="543" t="str">
        <f t="shared" si="796"/>
        <v/>
      </c>
      <c r="DF264" s="543" t="str">
        <f t="shared" si="797"/>
        <v/>
      </c>
      <c r="DG264" s="543" t="str">
        <f t="shared" si="798"/>
        <v/>
      </c>
      <c r="DH264" s="543" t="str">
        <f t="shared" si="799"/>
        <v/>
      </c>
      <c r="DI264" s="543" t="str">
        <f t="shared" si="800"/>
        <v/>
      </c>
      <c r="DJ264" s="542" t="str">
        <f t="shared" si="801"/>
        <v/>
      </c>
      <c r="DK264" s="541" t="str">
        <f t="shared" si="802"/>
        <v/>
      </c>
      <c r="DL264" s="658">
        <f t="shared" si="803"/>
        <v>0</v>
      </c>
      <c r="DM264" s="106">
        <f t="shared" si="804"/>
        <v>0</v>
      </c>
      <c r="DN264" s="106">
        <f t="shared" si="805"/>
        <v>0</v>
      </c>
      <c r="DO264" s="106">
        <f t="shared" si="806"/>
        <v>0</v>
      </c>
      <c r="DP264" s="487"/>
      <c r="DQ264" s="623"/>
      <c r="DR264" s="623"/>
      <c r="DS264" s="623"/>
      <c r="DT264" s="623"/>
      <c r="DU264" s="623"/>
      <c r="DV264" s="623"/>
      <c r="DW264" s="623"/>
      <c r="DX264" s="623"/>
      <c r="DY264" s="488"/>
    </row>
    <row r="265" spans="1:129" s="490" customFormat="1" ht="15.75" customHeight="1">
      <c r="A265" s="686" t="s">
        <v>255</v>
      </c>
      <c r="B265" s="162"/>
      <c r="C265" s="162"/>
      <c r="D265" s="162">
        <v>100</v>
      </c>
      <c r="E265" s="162"/>
      <c r="F265" s="162"/>
      <c r="G265" s="162"/>
      <c r="H265" s="162">
        <v>70</v>
      </c>
      <c r="I265" s="162">
        <v>100</v>
      </c>
      <c r="J265" s="162"/>
      <c r="K265" s="162"/>
      <c r="L265" s="162"/>
      <c r="M265" s="162"/>
      <c r="N265" s="162"/>
      <c r="O265" s="162"/>
      <c r="P265" s="162"/>
      <c r="Q265" s="162"/>
      <c r="R265" s="162"/>
      <c r="S265" s="644"/>
      <c r="T265" s="162">
        <v>150</v>
      </c>
      <c r="U265" s="162">
        <v>100</v>
      </c>
      <c r="V265" s="162">
        <v>100</v>
      </c>
      <c r="W265" s="162">
        <v>200</v>
      </c>
      <c r="X265" s="162">
        <v>150</v>
      </c>
      <c r="Y265" s="162"/>
      <c r="Z265" s="162">
        <v>50</v>
      </c>
      <c r="AA265" s="162">
        <v>300</v>
      </c>
      <c r="AB265" s="162"/>
      <c r="AC265" s="162"/>
      <c r="AD265" s="162"/>
      <c r="AE265" s="162"/>
      <c r="AF265" s="162"/>
      <c r="AG265" s="162"/>
      <c r="AH265" s="162"/>
      <c r="AI265" s="162"/>
      <c r="AJ265" s="162"/>
      <c r="AK265" s="644"/>
      <c r="AL265" s="162"/>
      <c r="AM265" s="162"/>
      <c r="AN265" s="162"/>
      <c r="AO265" s="162"/>
      <c r="AP265" s="162">
        <v>150</v>
      </c>
      <c r="AQ265" s="162"/>
      <c r="AR265" s="162">
        <v>250</v>
      </c>
      <c r="AS265" s="162">
        <v>150</v>
      </c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644"/>
      <c r="BD265" s="162">
        <v>600</v>
      </c>
      <c r="BE265" s="162">
        <v>200</v>
      </c>
      <c r="BF265" s="162">
        <v>250</v>
      </c>
      <c r="BG265" s="162"/>
      <c r="BH265" s="162"/>
      <c r="BI265" s="162">
        <v>200</v>
      </c>
      <c r="BJ265" s="162">
        <v>1000</v>
      </c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7"/>
      <c r="BU265" s="644"/>
      <c r="BV265" s="162">
        <v>40</v>
      </c>
      <c r="BW265" s="162">
        <v>100</v>
      </c>
      <c r="BX265" s="162">
        <v>150</v>
      </c>
      <c r="BY265" s="162">
        <v>300</v>
      </c>
      <c r="BZ265" s="602">
        <f t="shared" si="750"/>
        <v>100</v>
      </c>
      <c r="CA265" s="602">
        <f t="shared" si="751"/>
        <v>140</v>
      </c>
      <c r="CB265" s="602">
        <f t="shared" si="752"/>
        <v>150</v>
      </c>
      <c r="CC265" s="692">
        <f t="shared" si="753"/>
        <v>350</v>
      </c>
      <c r="CD265" s="1348" t="str">
        <f t="shared" ref="CD265:CD270" si="9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975"/>
        <v/>
      </c>
      <c r="CF265" s="1350" t="str">
        <f t="shared" si="975"/>
        <v/>
      </c>
      <c r="CG265" s="1350" t="str">
        <f t="shared" si="975"/>
        <v/>
      </c>
      <c r="CH265" s="1350" t="str">
        <f t="shared" si="975"/>
        <v/>
      </c>
      <c r="CI265" s="1350" t="str">
        <f t="shared" si="975"/>
        <v/>
      </c>
      <c r="CJ265" s="1350" t="str">
        <f t="shared" si="975"/>
        <v/>
      </c>
      <c r="CK265" s="1351">
        <f t="shared" si="975"/>
        <v>70</v>
      </c>
      <c r="CL265" s="1351">
        <f t="shared" si="975"/>
        <v>100</v>
      </c>
      <c r="CM265" s="1351">
        <f t="shared" si="975"/>
        <v>100</v>
      </c>
      <c r="CN265" s="1350" t="str">
        <f t="shared" si="975"/>
        <v/>
      </c>
      <c r="CO265" s="1350" t="str">
        <f t="shared" si="975"/>
        <v/>
      </c>
      <c r="CP265" s="1350" t="str">
        <f t="shared" si="975"/>
        <v/>
      </c>
      <c r="CQ265" s="1350" t="str">
        <f t="shared" si="975"/>
        <v/>
      </c>
      <c r="CR265" s="1350" t="str">
        <f t="shared" si="975"/>
        <v/>
      </c>
      <c r="CS265" s="1349" t="str">
        <f t="shared" si="975"/>
        <v/>
      </c>
      <c r="CT265" s="1352" t="str">
        <f t="shared" si="975"/>
        <v/>
      </c>
      <c r="CU265" s="553" t="str">
        <f t="shared" si="786"/>
        <v/>
      </c>
      <c r="CV265" s="554" t="str">
        <f t="shared" si="787"/>
        <v/>
      </c>
      <c r="CW265" s="555" t="str">
        <f t="shared" si="788"/>
        <v/>
      </c>
      <c r="CX265" s="555" t="str">
        <f t="shared" si="789"/>
        <v/>
      </c>
      <c r="CY265" s="555" t="str">
        <f t="shared" si="790"/>
        <v/>
      </c>
      <c r="CZ265" s="555">
        <f t="shared" si="791"/>
        <v>50</v>
      </c>
      <c r="DA265" s="555">
        <f t="shared" si="792"/>
        <v>100</v>
      </c>
      <c r="DB265" s="556">
        <f t="shared" si="793"/>
        <v>100</v>
      </c>
      <c r="DC265" s="556">
        <f t="shared" si="794"/>
        <v>150</v>
      </c>
      <c r="DD265" s="556">
        <f t="shared" si="795"/>
        <v>150</v>
      </c>
      <c r="DE265" s="555">
        <f t="shared" si="796"/>
        <v>200</v>
      </c>
      <c r="DF265" s="555">
        <f t="shared" si="797"/>
        <v>300</v>
      </c>
      <c r="DG265" s="555" t="str">
        <f t="shared" si="798"/>
        <v/>
      </c>
      <c r="DH265" s="555" t="str">
        <f t="shared" si="799"/>
        <v/>
      </c>
      <c r="DI265" s="555" t="str">
        <f t="shared" si="800"/>
        <v/>
      </c>
      <c r="DJ265" s="554" t="str">
        <f t="shared" si="801"/>
        <v/>
      </c>
      <c r="DK265" s="553" t="str">
        <f t="shared" si="802"/>
        <v/>
      </c>
      <c r="DL265" s="658">
        <f t="shared" si="803"/>
        <v>3</v>
      </c>
      <c r="DM265" s="106">
        <f t="shared" si="804"/>
        <v>7</v>
      </c>
      <c r="DN265" s="106">
        <f t="shared" si="805"/>
        <v>3</v>
      </c>
      <c r="DO265" s="106">
        <f t="shared" si="806"/>
        <v>5</v>
      </c>
      <c r="DP265" s="487"/>
      <c r="DQ265" s="623"/>
      <c r="DR265" s="623"/>
      <c r="DS265" s="623"/>
      <c r="DT265" s="623"/>
      <c r="DU265" s="623"/>
      <c r="DV265" s="623"/>
      <c r="DW265" s="623"/>
      <c r="DX265" s="623"/>
      <c r="DY265" s="488"/>
    </row>
    <row r="266" spans="1:129" s="490" customFormat="1" ht="15.75" customHeight="1">
      <c r="A266" s="713" t="str">
        <f>$H$1 &amp; " per kg"</f>
        <v>kcal per kg</v>
      </c>
      <c r="B266" s="706">
        <f t="shared" ref="B266:R266" si="977">3400*$K$1</f>
        <v>3400</v>
      </c>
      <c r="C266" s="706">
        <f t="shared" si="977"/>
        <v>3400</v>
      </c>
      <c r="D266" s="706">
        <f t="shared" si="977"/>
        <v>3400</v>
      </c>
      <c r="E266" s="706">
        <f t="shared" si="977"/>
        <v>3400</v>
      </c>
      <c r="F266" s="706">
        <f t="shared" si="977"/>
        <v>3400</v>
      </c>
      <c r="G266" s="706">
        <f t="shared" si="977"/>
        <v>3400</v>
      </c>
      <c r="H266" s="706">
        <f t="shared" si="977"/>
        <v>3400</v>
      </c>
      <c r="I266" s="706">
        <f t="shared" si="977"/>
        <v>3400</v>
      </c>
      <c r="J266" s="706">
        <f t="shared" si="977"/>
        <v>3400</v>
      </c>
      <c r="K266" s="706">
        <f t="shared" si="977"/>
        <v>3400</v>
      </c>
      <c r="L266" s="706">
        <f t="shared" si="977"/>
        <v>3400</v>
      </c>
      <c r="M266" s="706">
        <f t="shared" si="977"/>
        <v>3400</v>
      </c>
      <c r="N266" s="706">
        <f t="shared" si="977"/>
        <v>3400</v>
      </c>
      <c r="O266" s="706">
        <f t="shared" si="977"/>
        <v>3400</v>
      </c>
      <c r="P266" s="706">
        <f t="shared" si="977"/>
        <v>3400</v>
      </c>
      <c r="Q266" s="706">
        <f t="shared" si="977"/>
        <v>3400</v>
      </c>
      <c r="R266" s="706">
        <f t="shared" si="977"/>
        <v>3400</v>
      </c>
      <c r="S266" s="714"/>
      <c r="T266" s="706">
        <f t="shared" ref="T266:AJ266" si="978">3400*$K$1</f>
        <v>3400</v>
      </c>
      <c r="U266" s="706">
        <f t="shared" si="978"/>
        <v>3400</v>
      </c>
      <c r="V266" s="706">
        <f t="shared" si="978"/>
        <v>3400</v>
      </c>
      <c r="W266" s="706">
        <f t="shared" si="978"/>
        <v>3400</v>
      </c>
      <c r="X266" s="706">
        <f t="shared" si="978"/>
        <v>3400</v>
      </c>
      <c r="Y266" s="706">
        <f t="shared" si="978"/>
        <v>3400</v>
      </c>
      <c r="Z266" s="706">
        <f t="shared" si="978"/>
        <v>3400</v>
      </c>
      <c r="AA266" s="706">
        <f t="shared" si="978"/>
        <v>3400</v>
      </c>
      <c r="AB266" s="706">
        <f t="shared" si="978"/>
        <v>3400</v>
      </c>
      <c r="AC266" s="706">
        <f t="shared" si="978"/>
        <v>3400</v>
      </c>
      <c r="AD266" s="706">
        <f t="shared" si="978"/>
        <v>3400</v>
      </c>
      <c r="AE266" s="706">
        <f t="shared" si="978"/>
        <v>3400</v>
      </c>
      <c r="AF266" s="706">
        <f t="shared" si="978"/>
        <v>3400</v>
      </c>
      <c r="AG266" s="706">
        <f t="shared" si="978"/>
        <v>3400</v>
      </c>
      <c r="AH266" s="706">
        <f t="shared" si="978"/>
        <v>3400</v>
      </c>
      <c r="AI266" s="706">
        <f t="shared" si="978"/>
        <v>3400</v>
      </c>
      <c r="AJ266" s="706">
        <f t="shared" si="978"/>
        <v>3400</v>
      </c>
      <c r="AK266" s="714"/>
      <c r="AL266" s="706">
        <f t="shared" ref="AL266:BB266" si="979">3400*$K$1</f>
        <v>3400</v>
      </c>
      <c r="AM266" s="706">
        <f t="shared" si="979"/>
        <v>3400</v>
      </c>
      <c r="AN266" s="706">
        <f t="shared" si="979"/>
        <v>3400</v>
      </c>
      <c r="AO266" s="706">
        <f t="shared" si="979"/>
        <v>3400</v>
      </c>
      <c r="AP266" s="706">
        <f t="shared" si="979"/>
        <v>3400</v>
      </c>
      <c r="AQ266" s="706">
        <f t="shared" si="979"/>
        <v>3400</v>
      </c>
      <c r="AR266" s="706">
        <f t="shared" si="979"/>
        <v>3400</v>
      </c>
      <c r="AS266" s="706">
        <f t="shared" si="979"/>
        <v>3400</v>
      </c>
      <c r="AT266" s="706">
        <f t="shared" si="979"/>
        <v>3400</v>
      </c>
      <c r="AU266" s="706">
        <f t="shared" si="979"/>
        <v>3400</v>
      </c>
      <c r="AV266" s="706">
        <f t="shared" si="979"/>
        <v>3400</v>
      </c>
      <c r="AW266" s="706">
        <f t="shared" si="979"/>
        <v>3400</v>
      </c>
      <c r="AX266" s="706">
        <f t="shared" si="979"/>
        <v>3400</v>
      </c>
      <c r="AY266" s="706">
        <f t="shared" si="979"/>
        <v>3400</v>
      </c>
      <c r="AZ266" s="706">
        <f t="shared" si="979"/>
        <v>3400</v>
      </c>
      <c r="BA266" s="706">
        <f t="shared" si="979"/>
        <v>3400</v>
      </c>
      <c r="BB266" s="706">
        <f t="shared" si="979"/>
        <v>3400</v>
      </c>
      <c r="BC266" s="714"/>
      <c r="BD266" s="706">
        <f>3400*$K$1</f>
        <v>3400</v>
      </c>
      <c r="BE266" s="706">
        <f>3400*$K$1</f>
        <v>3400</v>
      </c>
      <c r="BF266" s="706">
        <f t="shared" ref="BF266:BT266" si="980">3400*$K$1</f>
        <v>3400</v>
      </c>
      <c r="BG266" s="706">
        <f t="shared" si="980"/>
        <v>3400</v>
      </c>
      <c r="BH266" s="706">
        <f t="shared" si="980"/>
        <v>3400</v>
      </c>
      <c r="BI266" s="706">
        <f t="shared" si="980"/>
        <v>3400</v>
      </c>
      <c r="BJ266" s="706">
        <f t="shared" si="980"/>
        <v>3400</v>
      </c>
      <c r="BK266" s="706">
        <f t="shared" si="980"/>
        <v>3400</v>
      </c>
      <c r="BL266" s="706">
        <f t="shared" si="980"/>
        <v>3400</v>
      </c>
      <c r="BM266" s="706">
        <f t="shared" si="980"/>
        <v>3400</v>
      </c>
      <c r="BN266" s="706">
        <f t="shared" si="980"/>
        <v>3400</v>
      </c>
      <c r="BO266" s="706">
        <f t="shared" si="980"/>
        <v>3400</v>
      </c>
      <c r="BP266" s="706">
        <f t="shared" si="980"/>
        <v>3400</v>
      </c>
      <c r="BQ266" s="706">
        <f t="shared" si="980"/>
        <v>3400</v>
      </c>
      <c r="BR266" s="706">
        <f t="shared" si="980"/>
        <v>3400</v>
      </c>
      <c r="BS266" s="706">
        <f t="shared" si="980"/>
        <v>3400</v>
      </c>
      <c r="BT266" s="706">
        <f t="shared" si="980"/>
        <v>3400</v>
      </c>
      <c r="BU266" s="652"/>
      <c r="BV266" s="706">
        <f>3400*$K$1</f>
        <v>3400</v>
      </c>
      <c r="BW266" s="706">
        <f>3400*$K$1</f>
        <v>3400</v>
      </c>
      <c r="BX266" s="706">
        <f>3400*$K$1</f>
        <v>3400</v>
      </c>
      <c r="BY266" s="706">
        <f>3400*$K$1</f>
        <v>3400</v>
      </c>
      <c r="BZ266" s="602">
        <f t="shared" si="750"/>
        <v>3400</v>
      </c>
      <c r="CA266" s="602">
        <f t="shared" si="751"/>
        <v>3400</v>
      </c>
      <c r="CB266" s="602">
        <f t="shared" si="752"/>
        <v>3400</v>
      </c>
      <c r="CC266" s="692">
        <f t="shared" si="753"/>
        <v>3400</v>
      </c>
      <c r="CD266" s="1348">
        <f t="shared" si="976"/>
        <v>3400</v>
      </c>
      <c r="CE266" s="1349">
        <f t="shared" si="975"/>
        <v>3400</v>
      </c>
      <c r="CF266" s="1350">
        <f t="shared" si="975"/>
        <v>3400</v>
      </c>
      <c r="CG266" s="1350">
        <f t="shared" si="975"/>
        <v>3400</v>
      </c>
      <c r="CH266" s="1350">
        <f t="shared" si="975"/>
        <v>3400</v>
      </c>
      <c r="CI266" s="1350">
        <f t="shared" si="975"/>
        <v>3400</v>
      </c>
      <c r="CJ266" s="1350">
        <f t="shared" si="975"/>
        <v>3400</v>
      </c>
      <c r="CK266" s="1351">
        <f t="shared" si="975"/>
        <v>3400</v>
      </c>
      <c r="CL266" s="1351">
        <f t="shared" si="975"/>
        <v>3400</v>
      </c>
      <c r="CM266" s="1351">
        <f t="shared" si="975"/>
        <v>3400</v>
      </c>
      <c r="CN266" s="1350">
        <f t="shared" si="975"/>
        <v>3400</v>
      </c>
      <c r="CO266" s="1350">
        <f t="shared" si="975"/>
        <v>3400</v>
      </c>
      <c r="CP266" s="1350">
        <f t="shared" si="975"/>
        <v>3400</v>
      </c>
      <c r="CQ266" s="1350">
        <f t="shared" si="975"/>
        <v>3400</v>
      </c>
      <c r="CR266" s="1350">
        <f t="shared" si="975"/>
        <v>3400</v>
      </c>
      <c r="CS266" s="1349">
        <f t="shared" si="975"/>
        <v>3400</v>
      </c>
      <c r="CT266" s="1352">
        <f t="shared" si="975"/>
        <v>3400</v>
      </c>
      <c r="CU266" s="553">
        <f t="shared" si="786"/>
        <v>3400</v>
      </c>
      <c r="CV266" s="554">
        <f t="shared" si="787"/>
        <v>3400</v>
      </c>
      <c r="CW266" s="555">
        <f t="shared" si="788"/>
        <v>3400</v>
      </c>
      <c r="CX266" s="555">
        <f t="shared" si="789"/>
        <v>3400</v>
      </c>
      <c r="CY266" s="555">
        <f t="shared" si="790"/>
        <v>3400</v>
      </c>
      <c r="CZ266" s="555">
        <f t="shared" si="791"/>
        <v>3400</v>
      </c>
      <c r="DA266" s="555">
        <f t="shared" si="792"/>
        <v>3400</v>
      </c>
      <c r="DB266" s="556">
        <f t="shared" si="793"/>
        <v>3400</v>
      </c>
      <c r="DC266" s="556">
        <f t="shared" si="794"/>
        <v>3400</v>
      </c>
      <c r="DD266" s="556">
        <f t="shared" si="795"/>
        <v>3400</v>
      </c>
      <c r="DE266" s="555">
        <f t="shared" si="796"/>
        <v>3400</v>
      </c>
      <c r="DF266" s="555">
        <f t="shared" si="797"/>
        <v>3400</v>
      </c>
      <c r="DG266" s="555">
        <f t="shared" si="798"/>
        <v>3400</v>
      </c>
      <c r="DH266" s="555">
        <f t="shared" si="799"/>
        <v>3400</v>
      </c>
      <c r="DI266" s="555">
        <f t="shared" si="800"/>
        <v>3400</v>
      </c>
      <c r="DJ266" s="554">
        <f t="shared" si="801"/>
        <v>3400</v>
      </c>
      <c r="DK266" s="553">
        <f t="shared" si="802"/>
        <v>3400</v>
      </c>
      <c r="DL266" s="658">
        <f t="shared" si="803"/>
        <v>17</v>
      </c>
      <c r="DM266" s="106">
        <f t="shared" si="804"/>
        <v>17</v>
      </c>
      <c r="DN266" s="106">
        <f t="shared" si="805"/>
        <v>17</v>
      </c>
      <c r="DO266" s="106">
        <f t="shared" si="806"/>
        <v>17</v>
      </c>
      <c r="DP266" s="487"/>
      <c r="DQ266" s="623"/>
      <c r="DR266" s="623"/>
      <c r="DS266" s="623"/>
      <c r="DT266" s="623"/>
      <c r="DU266" s="623"/>
      <c r="DV266" s="623"/>
      <c r="DW266" s="623"/>
      <c r="DX266" s="623"/>
      <c r="DY266" s="488"/>
    </row>
    <row r="267" spans="1:129" s="490" customFormat="1" ht="15.75" customHeight="1">
      <c r="A267" s="662" t="s">
        <v>251</v>
      </c>
      <c r="B267" s="227"/>
      <c r="C267" s="227"/>
      <c r="D267" s="227">
        <v>0</v>
      </c>
      <c r="E267" s="227"/>
      <c r="F267" s="227"/>
      <c r="G267" s="227"/>
      <c r="H267" s="227">
        <v>20</v>
      </c>
      <c r="I267" s="227">
        <v>20</v>
      </c>
      <c r="J267" s="227"/>
      <c r="K267" s="227"/>
      <c r="L267" s="227"/>
      <c r="M267" s="227"/>
      <c r="N267" s="227"/>
      <c r="O267" s="227"/>
      <c r="P267" s="227"/>
      <c r="Q267" s="227"/>
      <c r="R267" s="227"/>
      <c r="S267" s="652"/>
      <c r="T267" s="227">
        <v>100</v>
      </c>
      <c r="U267" s="227">
        <v>50</v>
      </c>
      <c r="V267" s="227">
        <v>50</v>
      </c>
      <c r="W267" s="227">
        <v>150</v>
      </c>
      <c r="X267" s="227">
        <v>100</v>
      </c>
      <c r="Y267" s="227"/>
      <c r="Z267" s="227"/>
      <c r="AA267" s="227">
        <v>300</v>
      </c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52"/>
      <c r="AL267" s="227"/>
      <c r="AM267" s="227"/>
      <c r="AN267" s="227"/>
      <c r="AO267" s="227"/>
      <c r="AP267" s="227">
        <v>100</v>
      </c>
      <c r="AQ267" s="227"/>
      <c r="AR267" s="227">
        <v>150</v>
      </c>
      <c r="AS267" s="227">
        <v>100</v>
      </c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652"/>
      <c r="BD267" s="227">
        <v>550</v>
      </c>
      <c r="BE267" s="227">
        <v>150</v>
      </c>
      <c r="BF267" s="227">
        <v>200</v>
      </c>
      <c r="BG267" s="227"/>
      <c r="BH267" s="227"/>
      <c r="BI267" s="227">
        <v>150</v>
      </c>
      <c r="BJ267" s="227">
        <v>750</v>
      </c>
      <c r="BK267" s="227">
        <v>0</v>
      </c>
      <c r="BL267" s="227">
        <v>0</v>
      </c>
      <c r="BM267" s="227"/>
      <c r="BN267" s="227"/>
      <c r="BO267" s="227"/>
      <c r="BP267" s="227"/>
      <c r="BQ267" s="227"/>
      <c r="BR267" s="227"/>
      <c r="BS267" s="227"/>
      <c r="BT267" s="227"/>
      <c r="BU267" s="652"/>
      <c r="BV267" s="227">
        <v>20</v>
      </c>
      <c r="BW267" s="227">
        <v>60</v>
      </c>
      <c r="BX267" s="227">
        <v>100</v>
      </c>
      <c r="BY267" s="227">
        <v>210</v>
      </c>
      <c r="BZ267" s="602">
        <f t="shared" si="750"/>
        <v>20</v>
      </c>
      <c r="CA267" s="602">
        <f t="shared" si="751"/>
        <v>100</v>
      </c>
      <c r="CB267" s="602">
        <f t="shared" si="752"/>
        <v>100</v>
      </c>
      <c r="CC267" s="692">
        <f t="shared" si="753"/>
        <v>210</v>
      </c>
      <c r="CD267" s="1348" t="str">
        <f t="shared" si="976"/>
        <v/>
      </c>
      <c r="CE267" s="1349" t="str">
        <f t="shared" si="975"/>
        <v/>
      </c>
      <c r="CF267" s="1350" t="str">
        <f t="shared" si="975"/>
        <v/>
      </c>
      <c r="CG267" s="1350" t="str">
        <f t="shared" si="975"/>
        <v/>
      </c>
      <c r="CH267" s="1350" t="str">
        <f t="shared" si="975"/>
        <v/>
      </c>
      <c r="CI267" s="1350" t="str">
        <f t="shared" si="975"/>
        <v/>
      </c>
      <c r="CJ267" s="1350" t="str">
        <f t="shared" si="975"/>
        <v/>
      </c>
      <c r="CK267" s="1351">
        <f t="shared" si="975"/>
        <v>0</v>
      </c>
      <c r="CL267" s="1351">
        <f t="shared" si="975"/>
        <v>20</v>
      </c>
      <c r="CM267" s="1351">
        <f t="shared" si="975"/>
        <v>20</v>
      </c>
      <c r="CN267" s="1350" t="str">
        <f t="shared" si="975"/>
        <v/>
      </c>
      <c r="CO267" s="1350" t="str">
        <f t="shared" si="975"/>
        <v/>
      </c>
      <c r="CP267" s="1350" t="str">
        <f t="shared" si="975"/>
        <v/>
      </c>
      <c r="CQ267" s="1350" t="str">
        <f t="shared" si="975"/>
        <v/>
      </c>
      <c r="CR267" s="1350" t="str">
        <f t="shared" si="975"/>
        <v/>
      </c>
      <c r="CS267" s="1349" t="str">
        <f t="shared" si="975"/>
        <v/>
      </c>
      <c r="CT267" s="1352" t="str">
        <f t="shared" si="975"/>
        <v/>
      </c>
      <c r="CU267" s="553" t="str">
        <f t="shared" si="786"/>
        <v/>
      </c>
      <c r="CV267" s="554" t="str">
        <f t="shared" si="787"/>
        <v/>
      </c>
      <c r="CW267" s="555" t="str">
        <f t="shared" si="788"/>
        <v/>
      </c>
      <c r="CX267" s="555" t="str">
        <f t="shared" si="789"/>
        <v/>
      </c>
      <c r="CY267" s="555" t="str">
        <f t="shared" si="790"/>
        <v/>
      </c>
      <c r="CZ267" s="555" t="str">
        <f t="shared" si="791"/>
        <v/>
      </c>
      <c r="DA267" s="555">
        <f t="shared" si="792"/>
        <v>50</v>
      </c>
      <c r="DB267" s="556">
        <f t="shared" si="793"/>
        <v>50</v>
      </c>
      <c r="DC267" s="556">
        <f t="shared" si="794"/>
        <v>100</v>
      </c>
      <c r="DD267" s="556">
        <f t="shared" si="795"/>
        <v>100</v>
      </c>
      <c r="DE267" s="555">
        <f t="shared" si="796"/>
        <v>150</v>
      </c>
      <c r="DF267" s="555">
        <f t="shared" si="797"/>
        <v>300</v>
      </c>
      <c r="DG267" s="555" t="str">
        <f t="shared" si="798"/>
        <v/>
      </c>
      <c r="DH267" s="555" t="str">
        <f t="shared" si="799"/>
        <v/>
      </c>
      <c r="DI267" s="555" t="str">
        <f t="shared" si="800"/>
        <v/>
      </c>
      <c r="DJ267" s="554" t="str">
        <f t="shared" si="801"/>
        <v/>
      </c>
      <c r="DK267" s="553" t="str">
        <f t="shared" si="802"/>
        <v/>
      </c>
      <c r="DL267" s="658">
        <f t="shared" si="803"/>
        <v>3</v>
      </c>
      <c r="DM267" s="106">
        <f t="shared" si="804"/>
        <v>6</v>
      </c>
      <c r="DN267" s="106">
        <f t="shared" si="805"/>
        <v>3</v>
      </c>
      <c r="DO267" s="106">
        <f t="shared" si="806"/>
        <v>7</v>
      </c>
      <c r="DP267" s="487"/>
      <c r="DQ267" s="623"/>
      <c r="DR267" s="623"/>
      <c r="DS267" s="623"/>
      <c r="DT267" s="623"/>
      <c r="DU267" s="623"/>
      <c r="DV267" s="623"/>
      <c r="DW267" s="623"/>
      <c r="DX267" s="623"/>
      <c r="DY267" s="488"/>
    </row>
    <row r="268" spans="1:129" s="490" customFormat="1" ht="15.75" customHeight="1">
      <c r="A268" s="645" t="s">
        <v>182</v>
      </c>
      <c r="B268" s="277"/>
      <c r="C268" s="277"/>
      <c r="D268" s="277">
        <v>5</v>
      </c>
      <c r="E268" s="277"/>
      <c r="F268" s="277"/>
      <c r="G268" s="277"/>
      <c r="H268" s="277">
        <v>2</v>
      </c>
      <c r="I268" s="277">
        <v>2</v>
      </c>
      <c r="J268" s="277"/>
      <c r="K268" s="277"/>
      <c r="L268" s="277"/>
      <c r="M268" s="277"/>
      <c r="N268" s="277"/>
      <c r="O268" s="277"/>
      <c r="P268" s="277"/>
      <c r="Q268" s="277"/>
      <c r="R268" s="277"/>
      <c r="S268" s="657"/>
      <c r="T268" s="277">
        <v>1</v>
      </c>
      <c r="U268" s="277">
        <v>1</v>
      </c>
      <c r="V268" s="277">
        <v>1.2</v>
      </c>
      <c r="W268" s="277">
        <v>1</v>
      </c>
      <c r="X268" s="277">
        <v>1</v>
      </c>
      <c r="Y268" s="277"/>
      <c r="Z268" s="277"/>
      <c r="AA268" s="277">
        <v>1</v>
      </c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7"/>
      <c r="AL268" s="277"/>
      <c r="AM268" s="277"/>
      <c r="AN268" s="277"/>
      <c r="AO268" s="277"/>
      <c r="AP268" s="277">
        <v>7.2</v>
      </c>
      <c r="AQ268" s="277"/>
      <c r="AR268" s="277">
        <v>2.4</v>
      </c>
      <c r="AS268" s="277">
        <v>2.4</v>
      </c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7"/>
      <c r="BD268" s="277">
        <v>1</v>
      </c>
      <c r="BE268" s="277">
        <v>1</v>
      </c>
      <c r="BF268" s="277">
        <v>1</v>
      </c>
      <c r="BG268" s="277"/>
      <c r="BH268" s="277"/>
      <c r="BI268" s="277">
        <v>1.2</v>
      </c>
      <c r="BJ268" s="277">
        <v>1</v>
      </c>
      <c r="BK268" s="277">
        <v>0</v>
      </c>
      <c r="BL268" s="277">
        <v>0</v>
      </c>
      <c r="BM268" s="277"/>
      <c r="BN268" s="277"/>
      <c r="BO268" s="277"/>
      <c r="BP268" s="277"/>
      <c r="BQ268" s="277"/>
      <c r="BR268" s="277"/>
      <c r="BS268" s="277"/>
      <c r="BT268" s="277"/>
      <c r="BU268" s="657"/>
      <c r="BV268" s="277">
        <v>2</v>
      </c>
      <c r="BW268" s="277">
        <v>1</v>
      </c>
      <c r="BX268" s="277">
        <v>2</v>
      </c>
      <c r="BY268" s="277">
        <v>1</v>
      </c>
      <c r="BZ268" s="602">
        <f t="shared" si="750"/>
        <v>2</v>
      </c>
      <c r="CA268" s="602">
        <f t="shared" si="751"/>
        <v>1</v>
      </c>
      <c r="CB268" s="602">
        <f t="shared" si="752"/>
        <v>2.3999999999999995</v>
      </c>
      <c r="CC268" s="692">
        <f t="shared" si="753"/>
        <v>0.8</v>
      </c>
      <c r="CD268" s="1348" t="str">
        <f t="shared" si="976"/>
        <v/>
      </c>
      <c r="CE268" s="1349" t="str">
        <f t="shared" si="975"/>
        <v/>
      </c>
      <c r="CF268" s="1350" t="str">
        <f t="shared" si="975"/>
        <v/>
      </c>
      <c r="CG268" s="1350" t="str">
        <f t="shared" si="975"/>
        <v/>
      </c>
      <c r="CH268" s="1350" t="str">
        <f t="shared" si="975"/>
        <v/>
      </c>
      <c r="CI268" s="1350" t="str">
        <f t="shared" si="975"/>
        <v/>
      </c>
      <c r="CJ268" s="1350" t="str">
        <f t="shared" si="975"/>
        <v/>
      </c>
      <c r="CK268" s="1351">
        <f t="shared" si="975"/>
        <v>2</v>
      </c>
      <c r="CL268" s="1351">
        <f t="shared" si="975"/>
        <v>2</v>
      </c>
      <c r="CM268" s="1351">
        <f t="shared" si="975"/>
        <v>5</v>
      </c>
      <c r="CN268" s="1350" t="str">
        <f t="shared" si="975"/>
        <v/>
      </c>
      <c r="CO268" s="1350" t="str">
        <f t="shared" si="975"/>
        <v/>
      </c>
      <c r="CP268" s="1350" t="str">
        <f t="shared" si="975"/>
        <v/>
      </c>
      <c r="CQ268" s="1350" t="str">
        <f t="shared" si="975"/>
        <v/>
      </c>
      <c r="CR268" s="1350" t="str">
        <f t="shared" si="975"/>
        <v/>
      </c>
      <c r="CS268" s="1349" t="str">
        <f t="shared" si="975"/>
        <v/>
      </c>
      <c r="CT268" s="1352" t="str">
        <f t="shared" si="975"/>
        <v/>
      </c>
      <c r="CU268" s="553" t="str">
        <f t="shared" si="786"/>
        <v/>
      </c>
      <c r="CV268" s="554" t="str">
        <f t="shared" si="787"/>
        <v/>
      </c>
      <c r="CW268" s="555" t="str">
        <f t="shared" si="788"/>
        <v/>
      </c>
      <c r="CX268" s="555" t="str">
        <f t="shared" si="789"/>
        <v/>
      </c>
      <c r="CY268" s="555" t="str">
        <f t="shared" si="790"/>
        <v/>
      </c>
      <c r="CZ268" s="555" t="str">
        <f t="shared" si="791"/>
        <v/>
      </c>
      <c r="DA268" s="555">
        <f t="shared" si="792"/>
        <v>1</v>
      </c>
      <c r="DB268" s="556">
        <f t="shared" si="793"/>
        <v>1</v>
      </c>
      <c r="DC268" s="556">
        <f t="shared" si="794"/>
        <v>1</v>
      </c>
      <c r="DD268" s="556">
        <f t="shared" si="795"/>
        <v>1</v>
      </c>
      <c r="DE268" s="555">
        <f t="shared" si="796"/>
        <v>1</v>
      </c>
      <c r="DF268" s="555">
        <f t="shared" si="797"/>
        <v>1.2</v>
      </c>
      <c r="DG268" s="555" t="str">
        <f t="shared" si="798"/>
        <v/>
      </c>
      <c r="DH268" s="555" t="str">
        <f t="shared" si="799"/>
        <v/>
      </c>
      <c r="DI268" s="555" t="str">
        <f t="shared" si="800"/>
        <v/>
      </c>
      <c r="DJ268" s="554" t="str">
        <f t="shared" si="801"/>
        <v/>
      </c>
      <c r="DK268" s="553" t="str">
        <f t="shared" si="802"/>
        <v/>
      </c>
      <c r="DL268" s="658">
        <f t="shared" si="803"/>
        <v>3</v>
      </c>
      <c r="DM268" s="106">
        <f t="shared" si="804"/>
        <v>6</v>
      </c>
      <c r="DN268" s="106">
        <f t="shared" si="805"/>
        <v>3</v>
      </c>
      <c r="DO268" s="106">
        <f t="shared" si="806"/>
        <v>7</v>
      </c>
      <c r="DP268" s="487"/>
      <c r="DQ268" s="623"/>
      <c r="DR268" s="623"/>
      <c r="DS268" s="623"/>
      <c r="DT268" s="623"/>
      <c r="DU268" s="623"/>
      <c r="DV268" s="623"/>
      <c r="DW268" s="623"/>
      <c r="DX268" s="623"/>
      <c r="DY268" s="488"/>
    </row>
    <row r="269" spans="1:129" s="490" customFormat="1" ht="15.75" customHeight="1">
      <c r="A269" s="645" t="s">
        <v>184</v>
      </c>
      <c r="B269" s="634" t="str">
        <f t="shared" ref="B269:R269" si="981">IF(B267="","",B267*B268)</f>
        <v/>
      </c>
      <c r="C269" s="634" t="str">
        <f t="shared" si="981"/>
        <v/>
      </c>
      <c r="D269" s="634">
        <f t="shared" si="981"/>
        <v>0</v>
      </c>
      <c r="E269" s="634" t="str">
        <f t="shared" si="981"/>
        <v/>
      </c>
      <c r="F269" s="634" t="str">
        <f t="shared" si="981"/>
        <v/>
      </c>
      <c r="G269" s="634" t="str">
        <f t="shared" si="981"/>
        <v/>
      </c>
      <c r="H269" s="634">
        <f t="shared" si="981"/>
        <v>40</v>
      </c>
      <c r="I269" s="634">
        <f t="shared" si="981"/>
        <v>40</v>
      </c>
      <c r="J269" s="634" t="str">
        <f t="shared" si="981"/>
        <v/>
      </c>
      <c r="K269" s="634" t="str">
        <f t="shared" si="981"/>
        <v/>
      </c>
      <c r="L269" s="634" t="str">
        <f t="shared" si="981"/>
        <v/>
      </c>
      <c r="M269" s="634" t="str">
        <f t="shared" si="981"/>
        <v/>
      </c>
      <c r="N269" s="634" t="str">
        <f t="shared" si="981"/>
        <v/>
      </c>
      <c r="O269" s="634" t="str">
        <f t="shared" si="981"/>
        <v/>
      </c>
      <c r="P269" s="634" t="str">
        <f t="shared" si="981"/>
        <v/>
      </c>
      <c r="Q269" s="634" t="str">
        <f t="shared" si="981"/>
        <v/>
      </c>
      <c r="R269" s="634" t="str">
        <f t="shared" si="981"/>
        <v/>
      </c>
      <c r="S269" s="667"/>
      <c r="T269" s="634">
        <f t="shared" ref="T269:AJ269" si="982">IF(T267="","",T267*T268)</f>
        <v>100</v>
      </c>
      <c r="U269" s="634">
        <f t="shared" si="982"/>
        <v>50</v>
      </c>
      <c r="V269" s="634">
        <f t="shared" si="982"/>
        <v>60</v>
      </c>
      <c r="W269" s="634">
        <f t="shared" si="982"/>
        <v>150</v>
      </c>
      <c r="X269" s="634">
        <f t="shared" si="982"/>
        <v>100</v>
      </c>
      <c r="Y269" s="634" t="str">
        <f t="shared" si="982"/>
        <v/>
      </c>
      <c r="Z269" s="634" t="str">
        <f t="shared" si="982"/>
        <v/>
      </c>
      <c r="AA269" s="634">
        <f t="shared" si="982"/>
        <v>300</v>
      </c>
      <c r="AB269" s="634" t="str">
        <f t="shared" si="982"/>
        <v/>
      </c>
      <c r="AC269" s="634" t="str">
        <f t="shared" si="982"/>
        <v/>
      </c>
      <c r="AD269" s="634" t="str">
        <f t="shared" si="982"/>
        <v/>
      </c>
      <c r="AE269" s="634" t="str">
        <f t="shared" si="982"/>
        <v/>
      </c>
      <c r="AF269" s="634" t="str">
        <f t="shared" si="982"/>
        <v/>
      </c>
      <c r="AG269" s="634" t="str">
        <f t="shared" si="982"/>
        <v/>
      </c>
      <c r="AH269" s="634" t="str">
        <f t="shared" si="982"/>
        <v/>
      </c>
      <c r="AI269" s="634" t="str">
        <f t="shared" si="982"/>
        <v/>
      </c>
      <c r="AJ269" s="634" t="str">
        <f t="shared" si="982"/>
        <v/>
      </c>
      <c r="AK269" s="667"/>
      <c r="AL269" s="634" t="str">
        <f t="shared" ref="AL269:BB269" si="983">IF(AL267="","",AL267*AL268)</f>
        <v/>
      </c>
      <c r="AM269" s="634" t="str">
        <f t="shared" si="983"/>
        <v/>
      </c>
      <c r="AN269" s="634" t="str">
        <f t="shared" si="983"/>
        <v/>
      </c>
      <c r="AO269" s="634" t="str">
        <f t="shared" si="983"/>
        <v/>
      </c>
      <c r="AP269" s="634">
        <f t="shared" si="983"/>
        <v>720</v>
      </c>
      <c r="AQ269" s="634" t="str">
        <f t="shared" si="983"/>
        <v/>
      </c>
      <c r="AR269" s="634">
        <f t="shared" si="983"/>
        <v>360</v>
      </c>
      <c r="AS269" s="634">
        <f t="shared" si="983"/>
        <v>240</v>
      </c>
      <c r="AT269" s="634" t="str">
        <f t="shared" si="983"/>
        <v/>
      </c>
      <c r="AU269" s="634" t="str">
        <f t="shared" si="983"/>
        <v/>
      </c>
      <c r="AV269" s="634" t="str">
        <f t="shared" si="983"/>
        <v/>
      </c>
      <c r="AW269" s="634" t="str">
        <f t="shared" si="983"/>
        <v/>
      </c>
      <c r="AX269" s="634" t="str">
        <f t="shared" si="983"/>
        <v/>
      </c>
      <c r="AY269" s="634" t="str">
        <f t="shared" si="983"/>
        <v/>
      </c>
      <c r="AZ269" s="634" t="str">
        <f t="shared" si="983"/>
        <v/>
      </c>
      <c r="BA269" s="634" t="str">
        <f t="shared" si="983"/>
        <v/>
      </c>
      <c r="BB269" s="634" t="str">
        <f t="shared" si="983"/>
        <v/>
      </c>
      <c r="BC269" s="667"/>
      <c r="BD269" s="634">
        <f>IF(BD267="","",BD267*BD268)</f>
        <v>550</v>
      </c>
      <c r="BE269" s="634">
        <f>IF(BE267="","",BE267*BE268)</f>
        <v>150</v>
      </c>
      <c r="BF269" s="634">
        <f t="shared" ref="BF269:BT269" si="984">IF(BF267="","",BF267*BF268)</f>
        <v>200</v>
      </c>
      <c r="BG269" s="634" t="str">
        <f t="shared" si="984"/>
        <v/>
      </c>
      <c r="BH269" s="634" t="str">
        <f t="shared" si="984"/>
        <v/>
      </c>
      <c r="BI269" s="634">
        <f t="shared" si="984"/>
        <v>180</v>
      </c>
      <c r="BJ269" s="634">
        <f t="shared" si="984"/>
        <v>750</v>
      </c>
      <c r="BK269" s="634">
        <f t="shared" si="984"/>
        <v>0</v>
      </c>
      <c r="BL269" s="634">
        <f t="shared" si="984"/>
        <v>0</v>
      </c>
      <c r="BM269" s="634" t="str">
        <f t="shared" si="984"/>
        <v/>
      </c>
      <c r="BN269" s="634" t="str">
        <f t="shared" si="984"/>
        <v/>
      </c>
      <c r="BO269" s="634" t="str">
        <f t="shared" si="984"/>
        <v/>
      </c>
      <c r="BP269" s="634" t="str">
        <f t="shared" si="984"/>
        <v/>
      </c>
      <c r="BQ269" s="634" t="str">
        <f t="shared" si="984"/>
        <v/>
      </c>
      <c r="BR269" s="634" t="str">
        <f t="shared" si="984"/>
        <v/>
      </c>
      <c r="BS269" s="634" t="str">
        <f t="shared" si="984"/>
        <v/>
      </c>
      <c r="BT269" s="634" t="str">
        <f t="shared" si="984"/>
        <v/>
      </c>
      <c r="BU269" s="667"/>
      <c r="BV269" s="634">
        <f>IF(BV267="","",BV267*BV268)</f>
        <v>40</v>
      </c>
      <c r="BW269" s="634">
        <f>IF(BW267="","",BW267*BW268)</f>
        <v>60</v>
      </c>
      <c r="BX269" s="634">
        <f>IF(BX267="","",BX267*BX268)</f>
        <v>200</v>
      </c>
      <c r="BY269" s="634">
        <f>IF(BY267="","",BY267*BY268)</f>
        <v>210</v>
      </c>
      <c r="BZ269" s="602">
        <f t="shared" si="750"/>
        <v>40</v>
      </c>
      <c r="CA269" s="602">
        <f t="shared" si="751"/>
        <v>102.5</v>
      </c>
      <c r="CB269" s="602">
        <f t="shared" si="752"/>
        <v>360</v>
      </c>
      <c r="CC269" s="692">
        <f t="shared" si="753"/>
        <v>216</v>
      </c>
      <c r="CD269" s="1348" t="str">
        <f t="shared" si="976"/>
        <v/>
      </c>
      <c r="CE269" s="1349" t="str">
        <f t="shared" si="975"/>
        <v/>
      </c>
      <c r="CF269" s="1350" t="str">
        <f t="shared" si="975"/>
        <v/>
      </c>
      <c r="CG269" s="1350" t="str">
        <f t="shared" si="975"/>
        <v/>
      </c>
      <c r="CH269" s="1350" t="str">
        <f t="shared" si="975"/>
        <v/>
      </c>
      <c r="CI269" s="1350" t="str">
        <f t="shared" si="975"/>
        <v/>
      </c>
      <c r="CJ269" s="1350" t="str">
        <f t="shared" si="975"/>
        <v/>
      </c>
      <c r="CK269" s="1351">
        <f t="shared" si="975"/>
        <v>0</v>
      </c>
      <c r="CL269" s="1351">
        <f t="shared" si="975"/>
        <v>40</v>
      </c>
      <c r="CM269" s="1351">
        <f t="shared" si="975"/>
        <v>40</v>
      </c>
      <c r="CN269" s="1350" t="str">
        <f t="shared" si="975"/>
        <v/>
      </c>
      <c r="CO269" s="1350" t="str">
        <f t="shared" si="975"/>
        <v/>
      </c>
      <c r="CP269" s="1350" t="str">
        <f t="shared" si="975"/>
        <v/>
      </c>
      <c r="CQ269" s="1350" t="str">
        <f t="shared" si="975"/>
        <v/>
      </c>
      <c r="CR269" s="1350" t="str">
        <f t="shared" si="975"/>
        <v/>
      </c>
      <c r="CS269" s="1349" t="str">
        <f t="shared" si="975"/>
        <v/>
      </c>
      <c r="CT269" s="1352" t="str">
        <f t="shared" si="975"/>
        <v/>
      </c>
      <c r="CU269" s="553" t="str">
        <f t="shared" si="786"/>
        <v/>
      </c>
      <c r="CV269" s="554" t="str">
        <f t="shared" si="787"/>
        <v/>
      </c>
      <c r="CW269" s="555" t="str">
        <f t="shared" si="788"/>
        <v/>
      </c>
      <c r="CX269" s="555" t="str">
        <f t="shared" si="789"/>
        <v/>
      </c>
      <c r="CY269" s="555" t="str">
        <f t="shared" si="790"/>
        <v/>
      </c>
      <c r="CZ269" s="555" t="str">
        <f t="shared" si="791"/>
        <v/>
      </c>
      <c r="DA269" s="555">
        <f t="shared" si="792"/>
        <v>50</v>
      </c>
      <c r="DB269" s="556">
        <f t="shared" si="793"/>
        <v>60</v>
      </c>
      <c r="DC269" s="556">
        <f t="shared" si="794"/>
        <v>100</v>
      </c>
      <c r="DD269" s="556">
        <f t="shared" si="795"/>
        <v>100</v>
      </c>
      <c r="DE269" s="555">
        <f t="shared" si="796"/>
        <v>150</v>
      </c>
      <c r="DF269" s="555">
        <f t="shared" si="797"/>
        <v>300</v>
      </c>
      <c r="DG269" s="555" t="str">
        <f t="shared" si="798"/>
        <v/>
      </c>
      <c r="DH269" s="555" t="str">
        <f t="shared" si="799"/>
        <v/>
      </c>
      <c r="DI269" s="555" t="str">
        <f t="shared" si="800"/>
        <v/>
      </c>
      <c r="DJ269" s="554" t="str">
        <f t="shared" si="801"/>
        <v/>
      </c>
      <c r="DK269" s="553" t="str">
        <f t="shared" si="802"/>
        <v/>
      </c>
      <c r="DL269" s="658">
        <f t="shared" si="803"/>
        <v>3</v>
      </c>
      <c r="DM269" s="106">
        <f t="shared" si="804"/>
        <v>6</v>
      </c>
      <c r="DN269" s="106">
        <f t="shared" si="805"/>
        <v>3</v>
      </c>
      <c r="DO269" s="106">
        <f t="shared" si="806"/>
        <v>7</v>
      </c>
      <c r="DP269" s="487"/>
      <c r="DQ269" s="623"/>
      <c r="DR269" s="623"/>
      <c r="DS269" s="623"/>
      <c r="DT269" s="623"/>
      <c r="DU269" s="623"/>
      <c r="DV269" s="623"/>
      <c r="DW269" s="623"/>
      <c r="DX269" s="623"/>
      <c r="DY269" s="488"/>
    </row>
    <row r="270" spans="1:129" s="490" customFormat="1" ht="15.75" customHeight="1">
      <c r="A270" s="645" t="s">
        <v>252</v>
      </c>
      <c r="B270" s="258"/>
      <c r="C270" s="258"/>
      <c r="D270" s="258">
        <v>0</v>
      </c>
      <c r="E270" s="258"/>
      <c r="F270" s="258"/>
      <c r="G270" s="258"/>
      <c r="H270" s="258">
        <v>0</v>
      </c>
      <c r="I270" s="258">
        <v>0</v>
      </c>
      <c r="J270" s="258"/>
      <c r="K270" s="258"/>
      <c r="L270" s="258"/>
      <c r="M270" s="258"/>
      <c r="N270" s="258"/>
      <c r="O270" s="258"/>
      <c r="P270" s="258"/>
      <c r="Q270" s="258"/>
      <c r="R270" s="258"/>
      <c r="S270" s="682"/>
      <c r="T270" s="258">
        <v>0</v>
      </c>
      <c r="U270" s="258">
        <v>0</v>
      </c>
      <c r="V270" s="258">
        <v>0</v>
      </c>
      <c r="W270" s="258">
        <v>0</v>
      </c>
      <c r="X270" s="258">
        <v>0</v>
      </c>
      <c r="Y270" s="258"/>
      <c r="Z270" s="258">
        <v>0</v>
      </c>
      <c r="AA270" s="258">
        <v>0</v>
      </c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82"/>
      <c r="AL270" s="258"/>
      <c r="AM270" s="258"/>
      <c r="AN270" s="258"/>
      <c r="AO270" s="258"/>
      <c r="AP270" s="258">
        <v>0</v>
      </c>
      <c r="AQ270" s="258"/>
      <c r="AR270" s="258">
        <v>0</v>
      </c>
      <c r="AS270" s="258">
        <v>0</v>
      </c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682"/>
      <c r="BD270" s="258">
        <v>0</v>
      </c>
      <c r="BE270" s="258">
        <v>0</v>
      </c>
      <c r="BF270" s="258">
        <v>0</v>
      </c>
      <c r="BG270" s="258"/>
      <c r="BH270" s="258"/>
      <c r="BI270" s="258"/>
      <c r="BJ270" s="258">
        <v>0</v>
      </c>
      <c r="BK270" s="258">
        <v>0</v>
      </c>
      <c r="BL270" s="258">
        <v>0</v>
      </c>
      <c r="BM270" s="258"/>
      <c r="BN270" s="258"/>
      <c r="BO270" s="258"/>
      <c r="BP270" s="258"/>
      <c r="BQ270" s="258"/>
      <c r="BR270" s="258"/>
      <c r="BS270" s="258"/>
      <c r="BT270" s="258"/>
      <c r="BU270" s="682"/>
      <c r="BV270" s="258">
        <v>0</v>
      </c>
      <c r="BW270" s="258">
        <v>0</v>
      </c>
      <c r="BX270" s="258">
        <v>0</v>
      </c>
      <c r="BY270" s="258">
        <v>0</v>
      </c>
      <c r="BZ270" s="602">
        <f t="shared" si="750"/>
        <v>0</v>
      </c>
      <c r="CA270" s="602">
        <f t="shared" si="751"/>
        <v>0</v>
      </c>
      <c r="CB270" s="602">
        <f t="shared" si="752"/>
        <v>0</v>
      </c>
      <c r="CC270" s="692">
        <f t="shared" si="753"/>
        <v>0</v>
      </c>
      <c r="CD270" s="1348" t="str">
        <f t="shared" si="976"/>
        <v/>
      </c>
      <c r="CE270" s="1349" t="str">
        <f t="shared" si="975"/>
        <v/>
      </c>
      <c r="CF270" s="1350" t="str">
        <f t="shared" si="975"/>
        <v/>
      </c>
      <c r="CG270" s="1350" t="str">
        <f t="shared" si="975"/>
        <v/>
      </c>
      <c r="CH270" s="1350" t="str">
        <f t="shared" si="975"/>
        <v/>
      </c>
      <c r="CI270" s="1350" t="str">
        <f t="shared" si="975"/>
        <v/>
      </c>
      <c r="CJ270" s="1350" t="str">
        <f t="shared" si="975"/>
        <v/>
      </c>
      <c r="CK270" s="1351">
        <f t="shared" si="975"/>
        <v>0</v>
      </c>
      <c r="CL270" s="1351">
        <f t="shared" si="975"/>
        <v>0</v>
      </c>
      <c r="CM270" s="1351">
        <f t="shared" si="975"/>
        <v>0</v>
      </c>
      <c r="CN270" s="1350" t="str">
        <f t="shared" si="975"/>
        <v/>
      </c>
      <c r="CO270" s="1350" t="str">
        <f t="shared" si="975"/>
        <v/>
      </c>
      <c r="CP270" s="1350" t="str">
        <f t="shared" si="975"/>
        <v/>
      </c>
      <c r="CQ270" s="1350" t="str">
        <f t="shared" si="975"/>
        <v/>
      </c>
      <c r="CR270" s="1350" t="str">
        <f t="shared" si="975"/>
        <v/>
      </c>
      <c r="CS270" s="1349" t="str">
        <f t="shared" si="975"/>
        <v/>
      </c>
      <c r="CT270" s="1352" t="str">
        <f t="shared" si="975"/>
        <v/>
      </c>
      <c r="CU270" s="553" t="str">
        <f t="shared" si="786"/>
        <v/>
      </c>
      <c r="CV270" s="554" t="str">
        <f t="shared" si="787"/>
        <v/>
      </c>
      <c r="CW270" s="555" t="str">
        <f t="shared" si="788"/>
        <v/>
      </c>
      <c r="CX270" s="555" t="str">
        <f t="shared" si="789"/>
        <v/>
      </c>
      <c r="CY270" s="555" t="str">
        <f t="shared" si="790"/>
        <v/>
      </c>
      <c r="CZ270" s="555">
        <f t="shared" si="791"/>
        <v>0</v>
      </c>
      <c r="DA270" s="555">
        <f t="shared" si="792"/>
        <v>0</v>
      </c>
      <c r="DB270" s="556">
        <f t="shared" si="793"/>
        <v>0</v>
      </c>
      <c r="DC270" s="556">
        <f t="shared" si="794"/>
        <v>0</v>
      </c>
      <c r="DD270" s="556">
        <f t="shared" si="795"/>
        <v>0</v>
      </c>
      <c r="DE270" s="555">
        <f t="shared" si="796"/>
        <v>0</v>
      </c>
      <c r="DF270" s="555">
        <f t="shared" si="797"/>
        <v>0</v>
      </c>
      <c r="DG270" s="555" t="str">
        <f t="shared" si="798"/>
        <v/>
      </c>
      <c r="DH270" s="555" t="str">
        <f t="shared" si="799"/>
        <v/>
      </c>
      <c r="DI270" s="555" t="str">
        <f t="shared" si="800"/>
        <v/>
      </c>
      <c r="DJ270" s="554" t="str">
        <f t="shared" si="801"/>
        <v/>
      </c>
      <c r="DK270" s="553" t="str">
        <f t="shared" si="802"/>
        <v/>
      </c>
      <c r="DL270" s="658">
        <f t="shared" si="803"/>
        <v>3</v>
      </c>
      <c r="DM270" s="106">
        <f t="shared" si="804"/>
        <v>7</v>
      </c>
      <c r="DN270" s="106">
        <f t="shared" si="805"/>
        <v>3</v>
      </c>
      <c r="DO270" s="106">
        <f t="shared" si="806"/>
        <v>6</v>
      </c>
      <c r="DP270" s="487"/>
      <c r="DQ270" s="623"/>
      <c r="DR270" s="623"/>
      <c r="DS270" s="623"/>
      <c r="DT270" s="623"/>
      <c r="DU270" s="623"/>
      <c r="DV270" s="623"/>
      <c r="DW270" s="623"/>
      <c r="DX270" s="623"/>
      <c r="DY270" s="488"/>
    </row>
    <row r="271" spans="1:129" s="490" customFormat="1" ht="15.75" customHeight="1">
      <c r="A271" s="653" t="str">
        <f>$H$1 &amp; " (%)"</f>
        <v>kcal (%)</v>
      </c>
      <c r="B271" s="637" t="str">
        <f t="shared" ref="B271:R271" si="985">IF(B265="","",(B265-B267-B270)*B266/B$46/365/$G$1)</f>
        <v/>
      </c>
      <c r="C271" s="637" t="str">
        <f t="shared" si="985"/>
        <v/>
      </c>
      <c r="D271" s="637">
        <f t="shared" si="985"/>
        <v>8.8714938030006518E-2</v>
      </c>
      <c r="E271" s="637" t="str">
        <f t="shared" si="985"/>
        <v/>
      </c>
      <c r="F271" s="637" t="str">
        <f t="shared" si="985"/>
        <v/>
      </c>
      <c r="G271" s="637" t="str">
        <f t="shared" si="985"/>
        <v/>
      </c>
      <c r="H271" s="637">
        <f t="shared" si="985"/>
        <v>5.5446836268754081E-2</v>
      </c>
      <c r="I271" s="637">
        <f t="shared" si="985"/>
        <v>7.0971950424005212E-2</v>
      </c>
      <c r="J271" s="637" t="str">
        <f t="shared" si="985"/>
        <v/>
      </c>
      <c r="K271" s="637" t="str">
        <f t="shared" si="985"/>
        <v/>
      </c>
      <c r="L271" s="637" t="str">
        <f t="shared" si="985"/>
        <v/>
      </c>
      <c r="M271" s="637" t="str">
        <f t="shared" si="985"/>
        <v/>
      </c>
      <c r="N271" s="637" t="str">
        <f t="shared" si="985"/>
        <v/>
      </c>
      <c r="O271" s="637" t="str">
        <f t="shared" si="985"/>
        <v/>
      </c>
      <c r="P271" s="637" t="str">
        <f t="shared" si="985"/>
        <v/>
      </c>
      <c r="Q271" s="637" t="str">
        <f t="shared" si="985"/>
        <v/>
      </c>
      <c r="R271" s="637" t="str">
        <f t="shared" si="985"/>
        <v/>
      </c>
      <c r="S271" s="657"/>
      <c r="T271" s="637">
        <f t="shared" ref="T271:AJ271" si="986">IF(T265="","",(T265-T267-T270)*T266/T$46/365/$G$1)</f>
        <v>4.4357469015003259E-2</v>
      </c>
      <c r="U271" s="637">
        <f t="shared" si="986"/>
        <v>2.217873450750163E-2</v>
      </c>
      <c r="V271" s="637">
        <f t="shared" si="986"/>
        <v>3.6964557512502716E-2</v>
      </c>
      <c r="W271" s="637">
        <f t="shared" si="986"/>
        <v>5.5446836268754081E-2</v>
      </c>
      <c r="X271" s="637">
        <f t="shared" si="986"/>
        <v>2.772341813437704E-2</v>
      </c>
      <c r="Y271" s="637" t="str">
        <f t="shared" si="986"/>
        <v/>
      </c>
      <c r="Z271" s="637">
        <f t="shared" si="986"/>
        <v>3.1683906439288041E-2</v>
      </c>
      <c r="AA271" s="637">
        <f t="shared" si="986"/>
        <v>0</v>
      </c>
      <c r="AB271" s="637" t="str">
        <f t="shared" si="986"/>
        <v/>
      </c>
      <c r="AC271" s="637" t="str">
        <f t="shared" si="986"/>
        <v/>
      </c>
      <c r="AD271" s="637" t="str">
        <f t="shared" si="986"/>
        <v/>
      </c>
      <c r="AE271" s="637" t="str">
        <f t="shared" si="986"/>
        <v/>
      </c>
      <c r="AF271" s="637" t="str">
        <f t="shared" si="986"/>
        <v/>
      </c>
      <c r="AG271" s="637" t="str">
        <f t="shared" si="986"/>
        <v/>
      </c>
      <c r="AH271" s="637" t="str">
        <f t="shared" si="986"/>
        <v/>
      </c>
      <c r="AI271" s="637" t="str">
        <f t="shared" si="986"/>
        <v/>
      </c>
      <c r="AJ271" s="637" t="str">
        <f t="shared" si="986"/>
        <v/>
      </c>
      <c r="AK271" s="657"/>
      <c r="AL271" s="637" t="str">
        <f t="shared" ref="AL271:BB271" si="987">IF(AL265="","",(AL265-AL267-AL270)*AL266/AL$46/365/$G$1)</f>
        <v/>
      </c>
      <c r="AM271" s="637" t="str">
        <f t="shared" si="987"/>
        <v/>
      </c>
      <c r="AN271" s="637" t="str">
        <f t="shared" si="987"/>
        <v/>
      </c>
      <c r="AO271" s="637" t="str">
        <f t="shared" si="987"/>
        <v/>
      </c>
      <c r="AP271" s="637">
        <f t="shared" si="987"/>
        <v>3.6964557512502716E-2</v>
      </c>
      <c r="AQ271" s="637" t="str">
        <f t="shared" si="987"/>
        <v/>
      </c>
      <c r="AR271" s="637">
        <f t="shared" si="987"/>
        <v>0.11089367253750816</v>
      </c>
      <c r="AS271" s="637">
        <f t="shared" si="987"/>
        <v>4.4357469015003259E-2</v>
      </c>
      <c r="AT271" s="637" t="str">
        <f t="shared" si="987"/>
        <v/>
      </c>
      <c r="AU271" s="637" t="str">
        <f t="shared" si="987"/>
        <v/>
      </c>
      <c r="AV271" s="637" t="str">
        <f t="shared" si="987"/>
        <v/>
      </c>
      <c r="AW271" s="637" t="str">
        <f t="shared" si="987"/>
        <v/>
      </c>
      <c r="AX271" s="637" t="str">
        <f t="shared" si="987"/>
        <v/>
      </c>
      <c r="AY271" s="637" t="str">
        <f t="shared" si="987"/>
        <v/>
      </c>
      <c r="AZ271" s="637" t="str">
        <f t="shared" si="987"/>
        <v/>
      </c>
      <c r="BA271" s="637" t="str">
        <f t="shared" si="987"/>
        <v/>
      </c>
      <c r="BB271" s="637" t="str">
        <f t="shared" si="987"/>
        <v/>
      </c>
      <c r="BC271" s="657"/>
      <c r="BD271" s="637">
        <f>IF(BD265="","",(BD265-BD267-BD270)*BD266/BD$46/365/$G$1)</f>
        <v>2.772341813437704E-2</v>
      </c>
      <c r="BE271" s="637">
        <f>IF(BE265="","",(BE265-BE267-BE270)*BE266/BE$46/365/$G$1)</f>
        <v>3.1683906439288041E-2</v>
      </c>
      <c r="BF271" s="637">
        <f t="shared" ref="BF271:BT271" si="988">IF(BF265="","",(BF265-BF267-BF270)*BF266/BF$46/365/$G$1)</f>
        <v>2.772341813437704E-2</v>
      </c>
      <c r="BG271" s="637" t="str">
        <f t="shared" si="988"/>
        <v/>
      </c>
      <c r="BH271" s="637" t="str">
        <f t="shared" si="988"/>
        <v/>
      </c>
      <c r="BI271" s="637">
        <f t="shared" si="988"/>
        <v>3.1683906439288041E-2</v>
      </c>
      <c r="BJ271" s="637">
        <f t="shared" si="988"/>
        <v>0.27723418134377042</v>
      </c>
      <c r="BK271" s="637" t="str">
        <f t="shared" si="988"/>
        <v/>
      </c>
      <c r="BL271" s="637" t="str">
        <f t="shared" si="988"/>
        <v/>
      </c>
      <c r="BM271" s="637" t="str">
        <f t="shared" si="988"/>
        <v/>
      </c>
      <c r="BN271" s="637" t="str">
        <f t="shared" si="988"/>
        <v/>
      </c>
      <c r="BO271" s="637" t="str">
        <f t="shared" si="988"/>
        <v/>
      </c>
      <c r="BP271" s="637" t="str">
        <f t="shared" si="988"/>
        <v/>
      </c>
      <c r="BQ271" s="637" t="str">
        <f t="shared" si="988"/>
        <v/>
      </c>
      <c r="BR271" s="637" t="str">
        <f t="shared" si="988"/>
        <v/>
      </c>
      <c r="BS271" s="637" t="str">
        <f t="shared" si="988"/>
        <v/>
      </c>
      <c r="BT271" s="637" t="str">
        <f t="shared" si="988"/>
        <v/>
      </c>
      <c r="BU271" s="657"/>
      <c r="BV271" s="637">
        <f>IF(BV265="","",(BV265-BV267-BV270)*BV266/BV$46/365/$G$1)</f>
        <v>2.217873450750163E-2</v>
      </c>
      <c r="BW271" s="637">
        <f>IF(BW265="","",(BW265-BW267-BW270)*BW266/BW$46/365/$G$1)</f>
        <v>2.9571646010002176E-2</v>
      </c>
      <c r="BX271" s="637">
        <f>IF(BX265="","",(BX265-BX267-BX270)*BX266/BX$46/365/$G$1)</f>
        <v>3.1683906439288041E-2</v>
      </c>
      <c r="BY271" s="637">
        <f>IF(BY265="","",(BY265-BY267-BY270)*BY266/BY$46/365/$G$1)</f>
        <v>4.9902152641878673E-2</v>
      </c>
      <c r="BZ271" s="602">
        <f t="shared" si="750"/>
        <v>7.0971950424005226E-2</v>
      </c>
      <c r="CA271" s="627">
        <f t="shared" si="751"/>
        <v>3.2581617121734532E-2</v>
      </c>
      <c r="CB271" s="627">
        <f t="shared" si="752"/>
        <v>4.4357469015003245E-2</v>
      </c>
      <c r="CC271" s="695">
        <f t="shared" si="753"/>
        <v>3.0363743670984378E-2</v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9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989"/>
        <v/>
      </c>
      <c r="CG271" s="1355" t="str">
        <f t="shared" si="989"/>
        <v/>
      </c>
      <c r="CH271" s="1355" t="str">
        <f t="shared" si="989"/>
        <v/>
      </c>
      <c r="CI271" s="1355" t="str">
        <f t="shared" si="989"/>
        <v/>
      </c>
      <c r="CJ271" s="1355" t="str">
        <f t="shared" si="989"/>
        <v/>
      </c>
      <c r="CK271" s="1356">
        <f t="shared" si="989"/>
        <v>5.5446836268754081E-2</v>
      </c>
      <c r="CL271" s="1356">
        <f t="shared" si="989"/>
        <v>7.0971950424005212E-2</v>
      </c>
      <c r="CM271" s="1356">
        <f t="shared" si="989"/>
        <v>8.8714938030006518E-2</v>
      </c>
      <c r="CN271" s="1355" t="str">
        <f t="shared" si="989"/>
        <v/>
      </c>
      <c r="CO271" s="1355" t="str">
        <f t="shared" si="989"/>
        <v/>
      </c>
      <c r="CP271" s="1355" t="str">
        <f t="shared" si="989"/>
        <v/>
      </c>
      <c r="CQ271" s="1355" t="str">
        <f t="shared" si="989"/>
        <v/>
      </c>
      <c r="CR271" s="1355" t="str">
        <f t="shared" si="989"/>
        <v/>
      </c>
      <c r="CS271" s="1354" t="str">
        <f t="shared" si="989"/>
        <v/>
      </c>
      <c r="CT271" s="1357" t="str">
        <f t="shared" si="989"/>
        <v/>
      </c>
      <c r="CU271" s="541" t="str">
        <f t="shared" si="786"/>
        <v/>
      </c>
      <c r="CV271" s="542" t="str">
        <f t="shared" si="787"/>
        <v/>
      </c>
      <c r="CW271" s="543" t="str">
        <f t="shared" si="788"/>
        <v/>
      </c>
      <c r="CX271" s="543" t="str">
        <f t="shared" si="789"/>
        <v/>
      </c>
      <c r="CY271" s="543" t="str">
        <f t="shared" si="790"/>
        <v/>
      </c>
      <c r="CZ271" s="543">
        <f t="shared" si="791"/>
        <v>0</v>
      </c>
      <c r="DA271" s="543">
        <f t="shared" si="792"/>
        <v>2.217873450750163E-2</v>
      </c>
      <c r="DB271" s="544">
        <f t="shared" si="793"/>
        <v>2.772341813437704E-2</v>
      </c>
      <c r="DC271" s="544">
        <f t="shared" si="794"/>
        <v>3.1683906439288041E-2</v>
      </c>
      <c r="DD271" s="544">
        <f t="shared" si="795"/>
        <v>3.6964557512502716E-2</v>
      </c>
      <c r="DE271" s="543">
        <f t="shared" si="796"/>
        <v>4.4357469015003259E-2</v>
      </c>
      <c r="DF271" s="543">
        <f t="shared" si="797"/>
        <v>5.5446836268754081E-2</v>
      </c>
      <c r="DG271" s="543" t="str">
        <f t="shared" si="798"/>
        <v/>
      </c>
      <c r="DH271" s="543" t="str">
        <f t="shared" si="799"/>
        <v/>
      </c>
      <c r="DI271" s="543" t="str">
        <f t="shared" si="800"/>
        <v/>
      </c>
      <c r="DJ271" s="542" t="str">
        <f t="shared" si="801"/>
        <v/>
      </c>
      <c r="DK271" s="541" t="str">
        <f t="shared" si="802"/>
        <v/>
      </c>
      <c r="DL271" s="658">
        <f t="shared" si="803"/>
        <v>3</v>
      </c>
      <c r="DM271" s="106">
        <f t="shared" si="804"/>
        <v>7</v>
      </c>
      <c r="DN271" s="106">
        <f t="shared" si="805"/>
        <v>3</v>
      </c>
      <c r="DO271" s="106">
        <f t="shared" si="806"/>
        <v>5</v>
      </c>
      <c r="DP271" s="487"/>
      <c r="DQ271" s="623"/>
      <c r="DR271" s="623"/>
      <c r="DS271" s="623"/>
      <c r="DT271" s="623"/>
      <c r="DU271" s="623"/>
      <c r="DV271" s="623"/>
      <c r="DW271" s="623"/>
      <c r="DX271" s="623"/>
      <c r="DY271" s="488"/>
    </row>
    <row r="272" spans="1:129" s="490" customFormat="1" ht="15.75" customHeight="1">
      <c r="A272" s="686" t="s">
        <v>256</v>
      </c>
      <c r="B272" s="712"/>
      <c r="C272" s="712"/>
      <c r="D272" s="712"/>
      <c r="E272" s="712"/>
      <c r="F272" s="712"/>
      <c r="G272" s="712"/>
      <c r="H272" s="712"/>
      <c r="I272" s="712"/>
      <c r="J272" s="712"/>
      <c r="K272" s="712"/>
      <c r="L272" s="712"/>
      <c r="M272" s="712"/>
      <c r="N272" s="712"/>
      <c r="O272" s="712"/>
      <c r="P272" s="712"/>
      <c r="Q272" s="712"/>
      <c r="R272" s="712"/>
      <c r="S272" s="678"/>
      <c r="T272" s="712"/>
      <c r="U272" s="712"/>
      <c r="V272" s="712"/>
      <c r="W272" s="712"/>
      <c r="X272" s="712"/>
      <c r="Y272" s="712"/>
      <c r="Z272" s="712"/>
      <c r="AA272" s="712"/>
      <c r="AB272" s="712"/>
      <c r="AC272" s="712"/>
      <c r="AD272" s="712"/>
      <c r="AE272" s="712"/>
      <c r="AF272" s="712"/>
      <c r="AG272" s="704"/>
      <c r="AH272" s="704"/>
      <c r="AI272" s="712"/>
      <c r="AJ272" s="712"/>
      <c r="AK272" s="718"/>
      <c r="AL272" s="712"/>
      <c r="AM272" s="712"/>
      <c r="AN272" s="712"/>
      <c r="AO272" s="712"/>
      <c r="AP272" s="712"/>
      <c r="AQ272" s="712"/>
      <c r="AR272" s="712"/>
      <c r="AS272" s="712"/>
      <c r="AT272" s="712"/>
      <c r="AU272" s="712"/>
      <c r="AV272" s="712"/>
      <c r="AW272" s="712"/>
      <c r="AX272" s="712"/>
      <c r="AY272" s="712"/>
      <c r="AZ272" s="704"/>
      <c r="BA272" s="712"/>
      <c r="BB272" s="712"/>
      <c r="BC272" s="718"/>
      <c r="BD272" s="712"/>
      <c r="BE272" s="712"/>
      <c r="BF272" s="712"/>
      <c r="BG272" s="712"/>
      <c r="BH272" s="712"/>
      <c r="BI272" s="712"/>
      <c r="BJ272" s="712"/>
      <c r="BK272" s="712"/>
      <c r="BL272" s="712"/>
      <c r="BM272" s="712"/>
      <c r="BN272" s="712"/>
      <c r="BO272" s="712"/>
      <c r="BP272" s="704"/>
      <c r="BQ272" s="704"/>
      <c r="BR272" s="712"/>
      <c r="BS272" s="712"/>
      <c r="BT272" s="712"/>
      <c r="BU272" s="718"/>
      <c r="BV272" s="712"/>
      <c r="BW272" s="712"/>
      <c r="BX272" s="712"/>
      <c r="BY272" s="712"/>
      <c r="BZ272" s="602" t="str">
        <f t="shared" si="750"/>
        <v/>
      </c>
      <c r="CA272" s="602" t="str">
        <f t="shared" si="751"/>
        <v/>
      </c>
      <c r="CB272" s="602" t="str">
        <f t="shared" si="752"/>
        <v/>
      </c>
      <c r="CC272" s="692" t="str">
        <f t="shared" si="753"/>
        <v/>
      </c>
      <c r="CD272" s="1348" t="str">
        <f t="shared" ref="CD272:CD277" si="9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989"/>
        <v/>
      </c>
      <c r="CF272" s="1350" t="str">
        <f t="shared" si="989"/>
        <v/>
      </c>
      <c r="CG272" s="1350" t="str">
        <f t="shared" si="989"/>
        <v/>
      </c>
      <c r="CH272" s="1350" t="str">
        <f t="shared" si="989"/>
        <v/>
      </c>
      <c r="CI272" s="1350" t="str">
        <f t="shared" si="989"/>
        <v/>
      </c>
      <c r="CJ272" s="1350" t="str">
        <f t="shared" si="989"/>
        <v/>
      </c>
      <c r="CK272" s="1351" t="str">
        <f t="shared" si="989"/>
        <v/>
      </c>
      <c r="CL272" s="1351" t="str">
        <f t="shared" si="989"/>
        <v/>
      </c>
      <c r="CM272" s="1351" t="str">
        <f t="shared" si="989"/>
        <v/>
      </c>
      <c r="CN272" s="1350" t="str">
        <f t="shared" si="989"/>
        <v/>
      </c>
      <c r="CO272" s="1350" t="str">
        <f t="shared" si="989"/>
        <v/>
      </c>
      <c r="CP272" s="1350" t="str">
        <f t="shared" si="989"/>
        <v/>
      </c>
      <c r="CQ272" s="1350" t="str">
        <f t="shared" si="989"/>
        <v/>
      </c>
      <c r="CR272" s="1350" t="str">
        <f t="shared" si="989"/>
        <v/>
      </c>
      <c r="CS272" s="1349" t="str">
        <f t="shared" si="989"/>
        <v/>
      </c>
      <c r="CT272" s="1352" t="str">
        <f t="shared" si="989"/>
        <v/>
      </c>
      <c r="CU272" s="553" t="str">
        <f t="shared" si="786"/>
        <v/>
      </c>
      <c r="CV272" s="554" t="str">
        <f t="shared" si="787"/>
        <v/>
      </c>
      <c r="CW272" s="555" t="str">
        <f t="shared" si="788"/>
        <v/>
      </c>
      <c r="CX272" s="555" t="str">
        <f t="shared" si="789"/>
        <v/>
      </c>
      <c r="CY272" s="555" t="str">
        <f t="shared" si="790"/>
        <v/>
      </c>
      <c r="CZ272" s="555" t="str">
        <f t="shared" si="791"/>
        <v/>
      </c>
      <c r="DA272" s="555" t="str">
        <f t="shared" si="792"/>
        <v/>
      </c>
      <c r="DB272" s="556" t="str">
        <f t="shared" si="793"/>
        <v/>
      </c>
      <c r="DC272" s="556" t="str">
        <f t="shared" si="794"/>
        <v/>
      </c>
      <c r="DD272" s="556" t="str">
        <f t="shared" si="795"/>
        <v/>
      </c>
      <c r="DE272" s="555" t="str">
        <f t="shared" si="796"/>
        <v/>
      </c>
      <c r="DF272" s="555" t="str">
        <f t="shared" si="797"/>
        <v/>
      </c>
      <c r="DG272" s="555" t="str">
        <f t="shared" si="798"/>
        <v/>
      </c>
      <c r="DH272" s="555" t="str">
        <f t="shared" si="799"/>
        <v/>
      </c>
      <c r="DI272" s="555" t="str">
        <f t="shared" si="800"/>
        <v/>
      </c>
      <c r="DJ272" s="554" t="str">
        <f t="shared" si="801"/>
        <v/>
      </c>
      <c r="DK272" s="553" t="str">
        <f t="shared" si="802"/>
        <v/>
      </c>
      <c r="DL272" s="658">
        <f t="shared" si="803"/>
        <v>0</v>
      </c>
      <c r="DM272" s="106">
        <f t="shared" si="804"/>
        <v>0</v>
      </c>
      <c r="DN272" s="106">
        <f t="shared" si="805"/>
        <v>0</v>
      </c>
      <c r="DO272" s="106">
        <f t="shared" si="806"/>
        <v>0</v>
      </c>
      <c r="DP272" s="487"/>
      <c r="DQ272" s="623"/>
      <c r="DR272" s="623"/>
      <c r="DS272" s="623"/>
      <c r="DT272" s="623"/>
      <c r="DU272" s="623"/>
      <c r="DV272" s="623"/>
      <c r="DW272" s="623"/>
      <c r="DX272" s="623"/>
      <c r="DY272" s="488"/>
    </row>
    <row r="273" spans="1:129" s="490" customFormat="1" ht="15.75" customHeight="1">
      <c r="A273" s="713" t="str">
        <f>$H$1 &amp; " per kg"</f>
        <v>kcal per kg</v>
      </c>
      <c r="B273" s="706">
        <f t="shared" ref="B273:R273" si="991">3390*$K$1</f>
        <v>3390</v>
      </c>
      <c r="C273" s="706">
        <f t="shared" si="991"/>
        <v>3390</v>
      </c>
      <c r="D273" s="706">
        <f t="shared" si="991"/>
        <v>3390</v>
      </c>
      <c r="E273" s="706">
        <f t="shared" si="991"/>
        <v>3390</v>
      </c>
      <c r="F273" s="706">
        <f t="shared" si="991"/>
        <v>3390</v>
      </c>
      <c r="G273" s="706">
        <f t="shared" si="991"/>
        <v>3390</v>
      </c>
      <c r="H273" s="706">
        <f t="shared" si="991"/>
        <v>3390</v>
      </c>
      <c r="I273" s="706">
        <f t="shared" si="991"/>
        <v>3390</v>
      </c>
      <c r="J273" s="706">
        <f t="shared" si="991"/>
        <v>3390</v>
      </c>
      <c r="K273" s="706">
        <f t="shared" si="991"/>
        <v>3390</v>
      </c>
      <c r="L273" s="706">
        <f t="shared" si="991"/>
        <v>3390</v>
      </c>
      <c r="M273" s="706">
        <f t="shared" si="991"/>
        <v>3390</v>
      </c>
      <c r="N273" s="706">
        <f t="shared" si="991"/>
        <v>3390</v>
      </c>
      <c r="O273" s="706">
        <f t="shared" si="991"/>
        <v>3390</v>
      </c>
      <c r="P273" s="706">
        <f t="shared" si="991"/>
        <v>3390</v>
      </c>
      <c r="Q273" s="706">
        <f t="shared" si="991"/>
        <v>3390</v>
      </c>
      <c r="R273" s="706">
        <f t="shared" si="991"/>
        <v>3390</v>
      </c>
      <c r="S273" s="714"/>
      <c r="T273" s="706">
        <f t="shared" ref="T273:AJ273" si="992">3390*$K$1</f>
        <v>3390</v>
      </c>
      <c r="U273" s="706">
        <f t="shared" si="992"/>
        <v>3390</v>
      </c>
      <c r="V273" s="706">
        <f t="shared" si="992"/>
        <v>3390</v>
      </c>
      <c r="W273" s="706">
        <f t="shared" si="992"/>
        <v>3390</v>
      </c>
      <c r="X273" s="706">
        <f t="shared" si="992"/>
        <v>3390</v>
      </c>
      <c r="Y273" s="706">
        <f t="shared" si="992"/>
        <v>3390</v>
      </c>
      <c r="Z273" s="706">
        <f t="shared" si="992"/>
        <v>3390</v>
      </c>
      <c r="AA273" s="706">
        <f t="shared" si="992"/>
        <v>3390</v>
      </c>
      <c r="AB273" s="706">
        <f t="shared" si="992"/>
        <v>3390</v>
      </c>
      <c r="AC273" s="706">
        <f t="shared" si="992"/>
        <v>3390</v>
      </c>
      <c r="AD273" s="706">
        <f t="shared" si="992"/>
        <v>3390</v>
      </c>
      <c r="AE273" s="706">
        <f t="shared" si="992"/>
        <v>3390</v>
      </c>
      <c r="AF273" s="706">
        <f t="shared" si="992"/>
        <v>3390</v>
      </c>
      <c r="AG273" s="706">
        <f t="shared" si="992"/>
        <v>3390</v>
      </c>
      <c r="AH273" s="706">
        <f t="shared" si="992"/>
        <v>3390</v>
      </c>
      <c r="AI273" s="706">
        <f t="shared" si="992"/>
        <v>3390</v>
      </c>
      <c r="AJ273" s="706">
        <f t="shared" si="992"/>
        <v>3390</v>
      </c>
      <c r="AK273" s="714"/>
      <c r="AL273" s="706">
        <f t="shared" ref="AL273:BB273" si="993">3390*$K$1</f>
        <v>3390</v>
      </c>
      <c r="AM273" s="706">
        <f t="shared" si="993"/>
        <v>3390</v>
      </c>
      <c r="AN273" s="706">
        <f t="shared" si="993"/>
        <v>3390</v>
      </c>
      <c r="AO273" s="706">
        <f t="shared" si="993"/>
        <v>3390</v>
      </c>
      <c r="AP273" s="706">
        <f t="shared" si="993"/>
        <v>3390</v>
      </c>
      <c r="AQ273" s="706">
        <f t="shared" si="993"/>
        <v>3390</v>
      </c>
      <c r="AR273" s="706">
        <f t="shared" si="993"/>
        <v>3390</v>
      </c>
      <c r="AS273" s="706">
        <f t="shared" si="993"/>
        <v>3390</v>
      </c>
      <c r="AT273" s="706">
        <f t="shared" si="993"/>
        <v>3390</v>
      </c>
      <c r="AU273" s="706">
        <f t="shared" si="993"/>
        <v>3390</v>
      </c>
      <c r="AV273" s="706">
        <f t="shared" si="993"/>
        <v>3390</v>
      </c>
      <c r="AW273" s="706">
        <f t="shared" si="993"/>
        <v>3390</v>
      </c>
      <c r="AX273" s="706">
        <f t="shared" si="993"/>
        <v>3390</v>
      </c>
      <c r="AY273" s="706">
        <f t="shared" si="993"/>
        <v>3390</v>
      </c>
      <c r="AZ273" s="706">
        <f t="shared" si="993"/>
        <v>3390</v>
      </c>
      <c r="BA273" s="706">
        <f t="shared" si="993"/>
        <v>3390</v>
      </c>
      <c r="BB273" s="706">
        <f t="shared" si="993"/>
        <v>3390</v>
      </c>
      <c r="BC273" s="714"/>
      <c r="BD273" s="706">
        <f>3390*$K$1</f>
        <v>3390</v>
      </c>
      <c r="BE273" s="706">
        <f>3390*$K$1</f>
        <v>3390</v>
      </c>
      <c r="BF273" s="706">
        <f t="shared" ref="BF273:BT273" si="994">3390*$K$1</f>
        <v>3390</v>
      </c>
      <c r="BG273" s="706">
        <f t="shared" si="994"/>
        <v>3390</v>
      </c>
      <c r="BH273" s="706">
        <f t="shared" si="994"/>
        <v>3390</v>
      </c>
      <c r="BI273" s="706">
        <f t="shared" si="994"/>
        <v>3390</v>
      </c>
      <c r="BJ273" s="706">
        <f t="shared" si="994"/>
        <v>3390</v>
      </c>
      <c r="BK273" s="706">
        <f t="shared" si="994"/>
        <v>3390</v>
      </c>
      <c r="BL273" s="706">
        <f t="shared" si="994"/>
        <v>3390</v>
      </c>
      <c r="BM273" s="706">
        <f t="shared" si="994"/>
        <v>3390</v>
      </c>
      <c r="BN273" s="706">
        <f t="shared" si="994"/>
        <v>3390</v>
      </c>
      <c r="BO273" s="706">
        <f t="shared" si="994"/>
        <v>3390</v>
      </c>
      <c r="BP273" s="706">
        <f t="shared" si="994"/>
        <v>3390</v>
      </c>
      <c r="BQ273" s="706">
        <f t="shared" si="994"/>
        <v>3390</v>
      </c>
      <c r="BR273" s="706">
        <f t="shared" si="994"/>
        <v>3390</v>
      </c>
      <c r="BS273" s="706">
        <f t="shared" si="994"/>
        <v>3390</v>
      </c>
      <c r="BT273" s="706">
        <f t="shared" si="994"/>
        <v>3390</v>
      </c>
      <c r="BU273" s="626"/>
      <c r="BV273" s="706">
        <f>3390*$K$1</f>
        <v>3390</v>
      </c>
      <c r="BW273" s="706">
        <f>3390*$K$1</f>
        <v>3390</v>
      </c>
      <c r="BX273" s="706">
        <f>3390*$K$1</f>
        <v>3390</v>
      </c>
      <c r="BY273" s="706">
        <f>3390*$K$1</f>
        <v>3390</v>
      </c>
      <c r="BZ273" s="602">
        <f t="shared" si="750"/>
        <v>3390</v>
      </c>
      <c r="CA273" s="602">
        <f t="shared" si="751"/>
        <v>3390</v>
      </c>
      <c r="CB273" s="602">
        <f t="shared" si="752"/>
        <v>3390</v>
      </c>
      <c r="CC273" s="692">
        <f t="shared" si="753"/>
        <v>3390</v>
      </c>
      <c r="CD273" s="1348">
        <f t="shared" si="990"/>
        <v>3390</v>
      </c>
      <c r="CE273" s="1349">
        <f t="shared" si="989"/>
        <v>3390</v>
      </c>
      <c r="CF273" s="1350">
        <f t="shared" si="989"/>
        <v>3390</v>
      </c>
      <c r="CG273" s="1350">
        <f t="shared" si="989"/>
        <v>3390</v>
      </c>
      <c r="CH273" s="1350">
        <f t="shared" si="989"/>
        <v>3390</v>
      </c>
      <c r="CI273" s="1350">
        <f t="shared" si="989"/>
        <v>3390</v>
      </c>
      <c r="CJ273" s="1350">
        <f t="shared" si="989"/>
        <v>3390</v>
      </c>
      <c r="CK273" s="1351">
        <f t="shared" si="989"/>
        <v>3390</v>
      </c>
      <c r="CL273" s="1351">
        <f t="shared" si="989"/>
        <v>3390</v>
      </c>
      <c r="CM273" s="1351">
        <f t="shared" si="989"/>
        <v>3390</v>
      </c>
      <c r="CN273" s="1350">
        <f t="shared" si="989"/>
        <v>3390</v>
      </c>
      <c r="CO273" s="1350">
        <f t="shared" si="989"/>
        <v>3390</v>
      </c>
      <c r="CP273" s="1350">
        <f t="shared" si="989"/>
        <v>3390</v>
      </c>
      <c r="CQ273" s="1350">
        <f t="shared" si="989"/>
        <v>3390</v>
      </c>
      <c r="CR273" s="1350">
        <f t="shared" si="989"/>
        <v>3390</v>
      </c>
      <c r="CS273" s="1349">
        <f t="shared" si="989"/>
        <v>3390</v>
      </c>
      <c r="CT273" s="1352">
        <f t="shared" si="989"/>
        <v>3390</v>
      </c>
      <c r="CU273" s="553">
        <f t="shared" si="786"/>
        <v>3390</v>
      </c>
      <c r="CV273" s="554">
        <f t="shared" si="787"/>
        <v>3390</v>
      </c>
      <c r="CW273" s="555">
        <f t="shared" si="788"/>
        <v>3390</v>
      </c>
      <c r="CX273" s="555">
        <f t="shared" si="789"/>
        <v>3390</v>
      </c>
      <c r="CY273" s="555">
        <f t="shared" si="790"/>
        <v>3390</v>
      </c>
      <c r="CZ273" s="555">
        <f t="shared" si="791"/>
        <v>3390</v>
      </c>
      <c r="DA273" s="555">
        <f t="shared" si="792"/>
        <v>3390</v>
      </c>
      <c r="DB273" s="556">
        <f t="shared" si="793"/>
        <v>3390</v>
      </c>
      <c r="DC273" s="556">
        <f t="shared" si="794"/>
        <v>3390</v>
      </c>
      <c r="DD273" s="556">
        <f t="shared" si="795"/>
        <v>3390</v>
      </c>
      <c r="DE273" s="555">
        <f t="shared" si="796"/>
        <v>3390</v>
      </c>
      <c r="DF273" s="555">
        <f t="shared" si="797"/>
        <v>3390</v>
      </c>
      <c r="DG273" s="555">
        <f t="shared" si="798"/>
        <v>3390</v>
      </c>
      <c r="DH273" s="555">
        <f t="shared" si="799"/>
        <v>3390</v>
      </c>
      <c r="DI273" s="555">
        <f t="shared" si="800"/>
        <v>3390</v>
      </c>
      <c r="DJ273" s="554">
        <f t="shared" si="801"/>
        <v>3390</v>
      </c>
      <c r="DK273" s="553">
        <f t="shared" si="802"/>
        <v>3390</v>
      </c>
      <c r="DL273" s="658">
        <f t="shared" si="803"/>
        <v>17</v>
      </c>
      <c r="DM273" s="106">
        <f t="shared" si="804"/>
        <v>17</v>
      </c>
      <c r="DN273" s="106">
        <f t="shared" si="805"/>
        <v>17</v>
      </c>
      <c r="DO273" s="106">
        <f t="shared" si="806"/>
        <v>17</v>
      </c>
      <c r="DP273" s="487"/>
      <c r="DQ273" s="623"/>
      <c r="DR273" s="623"/>
      <c r="DS273" s="623"/>
      <c r="DT273" s="623"/>
      <c r="DU273" s="623"/>
      <c r="DV273" s="623"/>
      <c r="DW273" s="623"/>
      <c r="DX273" s="623"/>
      <c r="DY273" s="488"/>
    </row>
    <row r="274" spans="1:129" s="721" customFormat="1" ht="15.75" customHeight="1">
      <c r="A274" s="662" t="s">
        <v>251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6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8"/>
      <c r="AL274" s="323"/>
      <c r="AM274" s="323"/>
      <c r="AN274" s="323"/>
      <c r="AO274" s="323"/>
      <c r="AP274" s="323"/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8"/>
      <c r="BD274" s="323"/>
      <c r="BE274" s="323"/>
      <c r="BF274" s="323"/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8"/>
      <c r="BV274" s="323"/>
      <c r="BW274" s="323"/>
      <c r="BX274" s="323"/>
      <c r="BY274" s="323"/>
      <c r="BZ274" s="602" t="str">
        <f t="shared" si="750"/>
        <v/>
      </c>
      <c r="CA274" s="602" t="str">
        <f t="shared" si="751"/>
        <v/>
      </c>
      <c r="CB274" s="602" t="str">
        <f t="shared" si="752"/>
        <v/>
      </c>
      <c r="CC274" s="692" t="str">
        <f t="shared" si="753"/>
        <v/>
      </c>
      <c r="CD274" s="1348" t="str">
        <f t="shared" si="990"/>
        <v/>
      </c>
      <c r="CE274" s="1349" t="str">
        <f t="shared" si="989"/>
        <v/>
      </c>
      <c r="CF274" s="1350" t="str">
        <f t="shared" si="989"/>
        <v/>
      </c>
      <c r="CG274" s="1350" t="str">
        <f t="shared" si="989"/>
        <v/>
      </c>
      <c r="CH274" s="1350" t="str">
        <f t="shared" si="989"/>
        <v/>
      </c>
      <c r="CI274" s="1350" t="str">
        <f t="shared" si="989"/>
        <v/>
      </c>
      <c r="CJ274" s="1350" t="str">
        <f t="shared" si="989"/>
        <v/>
      </c>
      <c r="CK274" s="1351" t="str">
        <f t="shared" si="989"/>
        <v/>
      </c>
      <c r="CL274" s="1351" t="str">
        <f t="shared" si="989"/>
        <v/>
      </c>
      <c r="CM274" s="1351" t="str">
        <f t="shared" si="989"/>
        <v/>
      </c>
      <c r="CN274" s="1350" t="str">
        <f t="shared" si="989"/>
        <v/>
      </c>
      <c r="CO274" s="1350" t="str">
        <f t="shared" si="989"/>
        <v/>
      </c>
      <c r="CP274" s="1350" t="str">
        <f t="shared" si="989"/>
        <v/>
      </c>
      <c r="CQ274" s="1350" t="str">
        <f t="shared" si="989"/>
        <v/>
      </c>
      <c r="CR274" s="1350" t="str">
        <f t="shared" si="989"/>
        <v/>
      </c>
      <c r="CS274" s="1349" t="str">
        <f t="shared" si="989"/>
        <v/>
      </c>
      <c r="CT274" s="1352" t="str">
        <f t="shared" si="989"/>
        <v/>
      </c>
      <c r="CU274" s="553" t="str">
        <f t="shared" si="786"/>
        <v/>
      </c>
      <c r="CV274" s="554" t="str">
        <f t="shared" si="787"/>
        <v/>
      </c>
      <c r="CW274" s="555" t="str">
        <f t="shared" si="788"/>
        <v/>
      </c>
      <c r="CX274" s="555" t="str">
        <f t="shared" si="789"/>
        <v/>
      </c>
      <c r="CY274" s="555" t="str">
        <f t="shared" si="790"/>
        <v/>
      </c>
      <c r="CZ274" s="555" t="str">
        <f t="shared" si="791"/>
        <v/>
      </c>
      <c r="DA274" s="555" t="str">
        <f t="shared" si="792"/>
        <v/>
      </c>
      <c r="DB274" s="556" t="str">
        <f t="shared" si="793"/>
        <v/>
      </c>
      <c r="DC274" s="556" t="str">
        <f t="shared" si="794"/>
        <v/>
      </c>
      <c r="DD274" s="556" t="str">
        <f t="shared" si="795"/>
        <v/>
      </c>
      <c r="DE274" s="555" t="str">
        <f t="shared" si="796"/>
        <v/>
      </c>
      <c r="DF274" s="555" t="str">
        <f t="shared" si="797"/>
        <v/>
      </c>
      <c r="DG274" s="555" t="str">
        <f t="shared" si="798"/>
        <v/>
      </c>
      <c r="DH274" s="555" t="str">
        <f t="shared" si="799"/>
        <v/>
      </c>
      <c r="DI274" s="555" t="str">
        <f t="shared" si="800"/>
        <v/>
      </c>
      <c r="DJ274" s="554" t="str">
        <f t="shared" si="801"/>
        <v/>
      </c>
      <c r="DK274" s="553" t="str">
        <f t="shared" si="802"/>
        <v/>
      </c>
      <c r="DL274" s="658">
        <f t="shared" si="803"/>
        <v>0</v>
      </c>
      <c r="DM274" s="106">
        <f t="shared" si="804"/>
        <v>0</v>
      </c>
      <c r="DN274" s="106">
        <f t="shared" si="805"/>
        <v>0</v>
      </c>
      <c r="DO274" s="106">
        <f t="shared" si="806"/>
        <v>0</v>
      </c>
      <c r="DP274" s="719"/>
      <c r="DQ274" s="650"/>
      <c r="DR274" s="650"/>
      <c r="DS274" s="650"/>
      <c r="DT274" s="650"/>
      <c r="DU274" s="650"/>
      <c r="DV274" s="650"/>
      <c r="DW274" s="650"/>
      <c r="DX274" s="623"/>
      <c r="DY274" s="720"/>
    </row>
    <row r="275" spans="1:129" s="721" customFormat="1" ht="15.75" customHeight="1">
      <c r="A275" s="645" t="s">
        <v>182</v>
      </c>
      <c r="B275" s="646"/>
      <c r="C275" s="646"/>
      <c r="D275" s="646"/>
      <c r="E275" s="646"/>
      <c r="F275" s="646"/>
      <c r="G275" s="646"/>
      <c r="H275" s="646"/>
      <c r="I275" s="646"/>
      <c r="J275" s="646"/>
      <c r="K275" s="646"/>
      <c r="L275" s="646"/>
      <c r="M275" s="646"/>
      <c r="N275" s="646"/>
      <c r="O275" s="646"/>
      <c r="P275" s="646"/>
      <c r="Q275" s="646"/>
      <c r="R275" s="646"/>
      <c r="S275" s="607"/>
      <c r="T275" s="646"/>
      <c r="U275" s="646"/>
      <c r="V275" s="646"/>
      <c r="W275" s="646"/>
      <c r="X275" s="646"/>
      <c r="Y275" s="646"/>
      <c r="Z275" s="646"/>
      <c r="AA275" s="646"/>
      <c r="AB275" s="646"/>
      <c r="AC275" s="646"/>
      <c r="AD275" s="646"/>
      <c r="AE275" s="646"/>
      <c r="AF275" s="646"/>
      <c r="AG275" s="674"/>
      <c r="AH275" s="646"/>
      <c r="AI275" s="646"/>
      <c r="AJ275" s="646"/>
      <c r="AK275" s="718"/>
      <c r="AL275" s="646"/>
      <c r="AM275" s="646"/>
      <c r="AN275" s="646"/>
      <c r="AO275" s="646"/>
      <c r="AP275" s="646"/>
      <c r="AQ275" s="646"/>
      <c r="AR275" s="646"/>
      <c r="AS275" s="646"/>
      <c r="AT275" s="646"/>
      <c r="AU275" s="646"/>
      <c r="AV275" s="646"/>
      <c r="AW275" s="646"/>
      <c r="AX275" s="646"/>
      <c r="AY275" s="646"/>
      <c r="AZ275" s="646"/>
      <c r="BA275" s="646"/>
      <c r="BB275" s="646"/>
      <c r="BC275" s="718"/>
      <c r="BD275" s="646"/>
      <c r="BE275" s="646"/>
      <c r="BF275" s="646"/>
      <c r="BG275" s="646"/>
      <c r="BH275" s="646"/>
      <c r="BI275" s="646"/>
      <c r="BJ275" s="646"/>
      <c r="BK275" s="646"/>
      <c r="BL275" s="646"/>
      <c r="BM275" s="646"/>
      <c r="BN275" s="646"/>
      <c r="BO275" s="646"/>
      <c r="BP275" s="674"/>
      <c r="BQ275" s="674"/>
      <c r="BR275" s="646"/>
      <c r="BS275" s="646"/>
      <c r="BT275" s="646"/>
      <c r="BU275" s="718"/>
      <c r="BV275" s="646"/>
      <c r="BW275" s="646"/>
      <c r="BX275" s="646"/>
      <c r="BY275" s="646"/>
      <c r="BZ275" s="602" t="str">
        <f t="shared" si="750"/>
        <v/>
      </c>
      <c r="CA275" s="602" t="str">
        <f t="shared" si="751"/>
        <v/>
      </c>
      <c r="CB275" s="602" t="str">
        <f t="shared" si="752"/>
        <v/>
      </c>
      <c r="CC275" s="692" t="str">
        <f t="shared" si="753"/>
        <v/>
      </c>
      <c r="CD275" s="1348" t="str">
        <f t="shared" si="990"/>
        <v/>
      </c>
      <c r="CE275" s="1349" t="str">
        <f t="shared" si="989"/>
        <v/>
      </c>
      <c r="CF275" s="1350" t="str">
        <f t="shared" si="989"/>
        <v/>
      </c>
      <c r="CG275" s="1350" t="str">
        <f t="shared" si="989"/>
        <v/>
      </c>
      <c r="CH275" s="1350" t="str">
        <f t="shared" si="989"/>
        <v/>
      </c>
      <c r="CI275" s="1350" t="str">
        <f t="shared" si="989"/>
        <v/>
      </c>
      <c r="CJ275" s="1350" t="str">
        <f t="shared" si="989"/>
        <v/>
      </c>
      <c r="CK275" s="1351" t="str">
        <f t="shared" si="989"/>
        <v/>
      </c>
      <c r="CL275" s="1351" t="str">
        <f t="shared" si="989"/>
        <v/>
      </c>
      <c r="CM275" s="1351" t="str">
        <f t="shared" si="989"/>
        <v/>
      </c>
      <c r="CN275" s="1350" t="str">
        <f t="shared" si="989"/>
        <v/>
      </c>
      <c r="CO275" s="1350" t="str">
        <f t="shared" si="989"/>
        <v/>
      </c>
      <c r="CP275" s="1350" t="str">
        <f t="shared" si="989"/>
        <v/>
      </c>
      <c r="CQ275" s="1350" t="str">
        <f t="shared" si="989"/>
        <v/>
      </c>
      <c r="CR275" s="1350" t="str">
        <f t="shared" si="989"/>
        <v/>
      </c>
      <c r="CS275" s="1349" t="str">
        <f t="shared" si="989"/>
        <v/>
      </c>
      <c r="CT275" s="1352" t="str">
        <f t="shared" si="989"/>
        <v/>
      </c>
      <c r="CU275" s="553" t="str">
        <f t="shared" si="786"/>
        <v/>
      </c>
      <c r="CV275" s="554" t="str">
        <f t="shared" si="787"/>
        <v/>
      </c>
      <c r="CW275" s="555" t="str">
        <f t="shared" si="788"/>
        <v/>
      </c>
      <c r="CX275" s="555" t="str">
        <f t="shared" si="789"/>
        <v/>
      </c>
      <c r="CY275" s="555" t="str">
        <f t="shared" si="790"/>
        <v/>
      </c>
      <c r="CZ275" s="555" t="str">
        <f t="shared" si="791"/>
        <v/>
      </c>
      <c r="DA275" s="555" t="str">
        <f t="shared" si="792"/>
        <v/>
      </c>
      <c r="DB275" s="556" t="str">
        <f t="shared" si="793"/>
        <v/>
      </c>
      <c r="DC275" s="556" t="str">
        <f t="shared" si="794"/>
        <v/>
      </c>
      <c r="DD275" s="556" t="str">
        <f t="shared" si="795"/>
        <v/>
      </c>
      <c r="DE275" s="555" t="str">
        <f t="shared" si="796"/>
        <v/>
      </c>
      <c r="DF275" s="555" t="str">
        <f t="shared" si="797"/>
        <v/>
      </c>
      <c r="DG275" s="555" t="str">
        <f t="shared" si="798"/>
        <v/>
      </c>
      <c r="DH275" s="555" t="str">
        <f t="shared" si="799"/>
        <v/>
      </c>
      <c r="DI275" s="555" t="str">
        <f t="shared" si="800"/>
        <v/>
      </c>
      <c r="DJ275" s="554" t="str">
        <f t="shared" si="801"/>
        <v/>
      </c>
      <c r="DK275" s="553" t="str">
        <f t="shared" si="802"/>
        <v/>
      </c>
      <c r="DL275" s="658">
        <f t="shared" si="803"/>
        <v>0</v>
      </c>
      <c r="DM275" s="106">
        <f t="shared" si="804"/>
        <v>0</v>
      </c>
      <c r="DN275" s="106">
        <f t="shared" si="805"/>
        <v>0</v>
      </c>
      <c r="DO275" s="106">
        <f t="shared" si="806"/>
        <v>0</v>
      </c>
      <c r="DP275" s="719"/>
      <c r="DQ275" s="650"/>
      <c r="DR275" s="650"/>
      <c r="DS275" s="650"/>
      <c r="DT275" s="650"/>
      <c r="DU275" s="650"/>
      <c r="DV275" s="650"/>
      <c r="DW275" s="650"/>
      <c r="DX275" s="623"/>
      <c r="DY275" s="720"/>
    </row>
    <row r="276" spans="1:129" s="721" customFormat="1" ht="15.75" customHeight="1">
      <c r="A276" s="645" t="s">
        <v>184</v>
      </c>
      <c r="B276" s="634" t="str">
        <f t="shared" ref="B276:R276" si="995">IF(B274="","",B274*B275)</f>
        <v/>
      </c>
      <c r="C276" s="634" t="str">
        <f t="shared" si="995"/>
        <v/>
      </c>
      <c r="D276" s="634" t="str">
        <f t="shared" si="995"/>
        <v/>
      </c>
      <c r="E276" s="634" t="str">
        <f t="shared" si="995"/>
        <v/>
      </c>
      <c r="F276" s="634" t="str">
        <f t="shared" si="995"/>
        <v/>
      </c>
      <c r="G276" s="634" t="str">
        <f t="shared" si="995"/>
        <v/>
      </c>
      <c r="H276" s="634" t="str">
        <f t="shared" si="995"/>
        <v/>
      </c>
      <c r="I276" s="634" t="str">
        <f t="shared" si="995"/>
        <v/>
      </c>
      <c r="J276" s="634" t="str">
        <f t="shared" si="995"/>
        <v/>
      </c>
      <c r="K276" s="634" t="str">
        <f t="shared" si="995"/>
        <v/>
      </c>
      <c r="L276" s="634" t="str">
        <f t="shared" si="995"/>
        <v/>
      </c>
      <c r="M276" s="634" t="str">
        <f t="shared" si="995"/>
        <v/>
      </c>
      <c r="N276" s="634" t="str">
        <f t="shared" si="995"/>
        <v/>
      </c>
      <c r="O276" s="634" t="str">
        <f t="shared" si="995"/>
        <v/>
      </c>
      <c r="P276" s="634" t="str">
        <f t="shared" si="995"/>
        <v/>
      </c>
      <c r="Q276" s="634" t="str">
        <f t="shared" si="995"/>
        <v/>
      </c>
      <c r="R276" s="634" t="str">
        <f t="shared" si="995"/>
        <v/>
      </c>
      <c r="S276" s="667"/>
      <c r="T276" s="634" t="str">
        <f t="shared" ref="T276:AJ276" si="996">IF(T274="","",T274*T275)</f>
        <v/>
      </c>
      <c r="U276" s="634" t="str">
        <f t="shared" si="996"/>
        <v/>
      </c>
      <c r="V276" s="634" t="str">
        <f t="shared" si="996"/>
        <v/>
      </c>
      <c r="W276" s="634" t="str">
        <f t="shared" si="996"/>
        <v/>
      </c>
      <c r="X276" s="634" t="str">
        <f t="shared" si="996"/>
        <v/>
      </c>
      <c r="Y276" s="634" t="str">
        <f t="shared" si="996"/>
        <v/>
      </c>
      <c r="Z276" s="634" t="str">
        <f t="shared" si="996"/>
        <v/>
      </c>
      <c r="AA276" s="634" t="str">
        <f t="shared" si="996"/>
        <v/>
      </c>
      <c r="AB276" s="634" t="str">
        <f t="shared" si="996"/>
        <v/>
      </c>
      <c r="AC276" s="634" t="str">
        <f t="shared" si="996"/>
        <v/>
      </c>
      <c r="AD276" s="634" t="str">
        <f t="shared" si="996"/>
        <v/>
      </c>
      <c r="AE276" s="634" t="str">
        <f t="shared" si="996"/>
        <v/>
      </c>
      <c r="AF276" s="634" t="str">
        <f t="shared" si="996"/>
        <v/>
      </c>
      <c r="AG276" s="634" t="str">
        <f t="shared" si="996"/>
        <v/>
      </c>
      <c r="AH276" s="634" t="str">
        <f t="shared" si="996"/>
        <v/>
      </c>
      <c r="AI276" s="634" t="str">
        <f t="shared" si="996"/>
        <v/>
      </c>
      <c r="AJ276" s="634" t="str">
        <f t="shared" si="996"/>
        <v/>
      </c>
      <c r="AK276" s="667"/>
      <c r="AL276" s="634" t="str">
        <f t="shared" ref="AL276:BB276" si="997">IF(AL274="","",AL274*AL275)</f>
        <v/>
      </c>
      <c r="AM276" s="634" t="str">
        <f t="shared" si="997"/>
        <v/>
      </c>
      <c r="AN276" s="634" t="str">
        <f t="shared" si="997"/>
        <v/>
      </c>
      <c r="AO276" s="634" t="str">
        <f t="shared" si="997"/>
        <v/>
      </c>
      <c r="AP276" s="634" t="str">
        <f t="shared" si="997"/>
        <v/>
      </c>
      <c r="AQ276" s="634" t="str">
        <f t="shared" si="997"/>
        <v/>
      </c>
      <c r="AR276" s="634" t="str">
        <f t="shared" si="997"/>
        <v/>
      </c>
      <c r="AS276" s="634" t="str">
        <f t="shared" si="997"/>
        <v/>
      </c>
      <c r="AT276" s="634" t="str">
        <f t="shared" si="997"/>
        <v/>
      </c>
      <c r="AU276" s="634" t="str">
        <f t="shared" si="997"/>
        <v/>
      </c>
      <c r="AV276" s="634" t="str">
        <f t="shared" si="997"/>
        <v/>
      </c>
      <c r="AW276" s="634" t="str">
        <f t="shared" si="997"/>
        <v/>
      </c>
      <c r="AX276" s="634" t="str">
        <f t="shared" si="997"/>
        <v/>
      </c>
      <c r="AY276" s="634" t="str">
        <f t="shared" si="997"/>
        <v/>
      </c>
      <c r="AZ276" s="634" t="str">
        <f t="shared" si="997"/>
        <v/>
      </c>
      <c r="BA276" s="634" t="str">
        <f t="shared" si="997"/>
        <v/>
      </c>
      <c r="BB276" s="634" t="str">
        <f t="shared" si="997"/>
        <v/>
      </c>
      <c r="BC276" s="667"/>
      <c r="BD276" s="634" t="str">
        <f>IF(BD274="","",BD274*BD275)</f>
        <v/>
      </c>
      <c r="BE276" s="634" t="str">
        <f>IF(BE274="","",BE274*BE275)</f>
        <v/>
      </c>
      <c r="BF276" s="634" t="str">
        <f t="shared" ref="BF276:BT276" si="998">IF(BF274="","",BF274*BF275)</f>
        <v/>
      </c>
      <c r="BG276" s="634" t="str">
        <f t="shared" si="998"/>
        <v/>
      </c>
      <c r="BH276" s="634" t="str">
        <f t="shared" si="998"/>
        <v/>
      </c>
      <c r="BI276" s="634" t="str">
        <f t="shared" si="998"/>
        <v/>
      </c>
      <c r="BJ276" s="634" t="str">
        <f t="shared" si="998"/>
        <v/>
      </c>
      <c r="BK276" s="634" t="str">
        <f t="shared" si="998"/>
        <v/>
      </c>
      <c r="BL276" s="634" t="str">
        <f t="shared" si="998"/>
        <v/>
      </c>
      <c r="BM276" s="634" t="str">
        <f t="shared" si="998"/>
        <v/>
      </c>
      <c r="BN276" s="634" t="str">
        <f t="shared" si="998"/>
        <v/>
      </c>
      <c r="BO276" s="634" t="str">
        <f t="shared" si="998"/>
        <v/>
      </c>
      <c r="BP276" s="634" t="str">
        <f t="shared" si="998"/>
        <v/>
      </c>
      <c r="BQ276" s="634" t="str">
        <f t="shared" si="998"/>
        <v/>
      </c>
      <c r="BR276" s="634" t="str">
        <f t="shared" si="998"/>
        <v/>
      </c>
      <c r="BS276" s="634" t="str">
        <f t="shared" si="998"/>
        <v/>
      </c>
      <c r="BT276" s="634" t="str">
        <f t="shared" si="998"/>
        <v/>
      </c>
      <c r="BU276" s="593"/>
      <c r="BV276" s="634" t="str">
        <f>IF(BV274="","",BV274*BV275)</f>
        <v/>
      </c>
      <c r="BW276" s="634" t="str">
        <f>IF(BW274="","",BW274*BW275)</f>
        <v/>
      </c>
      <c r="BX276" s="634" t="str">
        <f>IF(BX274="","",BX274*BX275)</f>
        <v/>
      </c>
      <c r="BY276" s="634" t="str">
        <f>IF(BY274="","",BY274*BY275)</f>
        <v/>
      </c>
      <c r="BZ276" s="602" t="str">
        <f t="shared" si="750"/>
        <v/>
      </c>
      <c r="CA276" s="602" t="str">
        <f t="shared" si="751"/>
        <v/>
      </c>
      <c r="CB276" s="602" t="str">
        <f t="shared" si="752"/>
        <v/>
      </c>
      <c r="CC276" s="692" t="str">
        <f t="shared" si="753"/>
        <v/>
      </c>
      <c r="CD276" s="1348" t="str">
        <f t="shared" si="990"/>
        <v/>
      </c>
      <c r="CE276" s="1349" t="str">
        <f t="shared" si="989"/>
        <v/>
      </c>
      <c r="CF276" s="1350" t="str">
        <f t="shared" si="989"/>
        <v/>
      </c>
      <c r="CG276" s="1350" t="str">
        <f t="shared" si="989"/>
        <v/>
      </c>
      <c r="CH276" s="1350" t="str">
        <f t="shared" si="989"/>
        <v/>
      </c>
      <c r="CI276" s="1350" t="str">
        <f t="shared" si="989"/>
        <v/>
      </c>
      <c r="CJ276" s="1350" t="str">
        <f t="shared" si="989"/>
        <v/>
      </c>
      <c r="CK276" s="1351" t="str">
        <f t="shared" si="989"/>
        <v/>
      </c>
      <c r="CL276" s="1351" t="str">
        <f t="shared" si="989"/>
        <v/>
      </c>
      <c r="CM276" s="1351" t="str">
        <f t="shared" si="989"/>
        <v/>
      </c>
      <c r="CN276" s="1350" t="str">
        <f t="shared" si="989"/>
        <v/>
      </c>
      <c r="CO276" s="1350" t="str">
        <f t="shared" si="989"/>
        <v/>
      </c>
      <c r="CP276" s="1350" t="str">
        <f t="shared" si="989"/>
        <v/>
      </c>
      <c r="CQ276" s="1350" t="str">
        <f t="shared" si="989"/>
        <v/>
      </c>
      <c r="CR276" s="1350" t="str">
        <f t="shared" si="989"/>
        <v/>
      </c>
      <c r="CS276" s="1349" t="str">
        <f t="shared" si="989"/>
        <v/>
      </c>
      <c r="CT276" s="1352" t="str">
        <f t="shared" si="989"/>
        <v/>
      </c>
      <c r="CU276" s="553" t="str">
        <f t="shared" si="786"/>
        <v/>
      </c>
      <c r="CV276" s="554" t="str">
        <f t="shared" si="787"/>
        <v/>
      </c>
      <c r="CW276" s="555" t="str">
        <f t="shared" si="788"/>
        <v/>
      </c>
      <c r="CX276" s="555" t="str">
        <f t="shared" si="789"/>
        <v/>
      </c>
      <c r="CY276" s="555" t="str">
        <f t="shared" si="790"/>
        <v/>
      </c>
      <c r="CZ276" s="555" t="str">
        <f t="shared" si="791"/>
        <v/>
      </c>
      <c r="DA276" s="555" t="str">
        <f t="shared" si="792"/>
        <v/>
      </c>
      <c r="DB276" s="556" t="str">
        <f t="shared" si="793"/>
        <v/>
      </c>
      <c r="DC276" s="556" t="str">
        <f t="shared" si="794"/>
        <v/>
      </c>
      <c r="DD276" s="556" t="str">
        <f t="shared" si="795"/>
        <v/>
      </c>
      <c r="DE276" s="555" t="str">
        <f t="shared" si="796"/>
        <v/>
      </c>
      <c r="DF276" s="555" t="str">
        <f t="shared" si="797"/>
        <v/>
      </c>
      <c r="DG276" s="555" t="str">
        <f t="shared" si="798"/>
        <v/>
      </c>
      <c r="DH276" s="555" t="str">
        <f t="shared" si="799"/>
        <v/>
      </c>
      <c r="DI276" s="555" t="str">
        <f t="shared" si="800"/>
        <v/>
      </c>
      <c r="DJ276" s="554" t="str">
        <f t="shared" si="801"/>
        <v/>
      </c>
      <c r="DK276" s="553" t="str">
        <f t="shared" si="802"/>
        <v/>
      </c>
      <c r="DL276" s="658">
        <f t="shared" si="803"/>
        <v>0</v>
      </c>
      <c r="DM276" s="106">
        <f t="shared" si="804"/>
        <v>0</v>
      </c>
      <c r="DN276" s="106">
        <f t="shared" si="805"/>
        <v>0</v>
      </c>
      <c r="DO276" s="106">
        <f t="shared" si="806"/>
        <v>0</v>
      </c>
      <c r="DP276" s="719"/>
      <c r="DQ276" s="650"/>
      <c r="DR276" s="650"/>
      <c r="DS276" s="650"/>
      <c r="DT276" s="650"/>
      <c r="DU276" s="650"/>
      <c r="DV276" s="650"/>
      <c r="DW276" s="650"/>
      <c r="DX276" s="623"/>
      <c r="DY276" s="720"/>
    </row>
    <row r="277" spans="1:129" s="490" customFormat="1" ht="15.75" customHeight="1">
      <c r="A277" s="645" t="s">
        <v>252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3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8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8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1"/>
      <c r="BR277" s="258"/>
      <c r="BS277" s="258"/>
      <c r="BT277" s="258"/>
      <c r="BU277" s="718"/>
      <c r="BV277" s="258"/>
      <c r="BW277" s="258"/>
      <c r="BX277" s="258"/>
      <c r="BY277" s="258"/>
      <c r="BZ277" s="602" t="str">
        <f t="shared" si="750"/>
        <v/>
      </c>
      <c r="CA277" s="602" t="str">
        <f t="shared" si="751"/>
        <v/>
      </c>
      <c r="CB277" s="602" t="str">
        <f t="shared" si="752"/>
        <v/>
      </c>
      <c r="CC277" s="692" t="str">
        <f t="shared" si="753"/>
        <v/>
      </c>
      <c r="CD277" s="1348" t="str">
        <f t="shared" si="990"/>
        <v/>
      </c>
      <c r="CE277" s="1349" t="str">
        <f t="shared" si="989"/>
        <v/>
      </c>
      <c r="CF277" s="1350" t="str">
        <f t="shared" si="989"/>
        <v/>
      </c>
      <c r="CG277" s="1350" t="str">
        <f t="shared" si="989"/>
        <v/>
      </c>
      <c r="CH277" s="1350" t="str">
        <f t="shared" si="989"/>
        <v/>
      </c>
      <c r="CI277" s="1350" t="str">
        <f t="shared" si="989"/>
        <v/>
      </c>
      <c r="CJ277" s="1350" t="str">
        <f t="shared" si="989"/>
        <v/>
      </c>
      <c r="CK277" s="1351" t="str">
        <f t="shared" si="989"/>
        <v/>
      </c>
      <c r="CL277" s="1351" t="str">
        <f t="shared" si="989"/>
        <v/>
      </c>
      <c r="CM277" s="1351" t="str">
        <f t="shared" si="989"/>
        <v/>
      </c>
      <c r="CN277" s="1350" t="str">
        <f t="shared" si="989"/>
        <v/>
      </c>
      <c r="CO277" s="1350" t="str">
        <f t="shared" si="989"/>
        <v/>
      </c>
      <c r="CP277" s="1350" t="str">
        <f t="shared" si="989"/>
        <v/>
      </c>
      <c r="CQ277" s="1350" t="str">
        <f t="shared" si="989"/>
        <v/>
      </c>
      <c r="CR277" s="1350" t="str">
        <f t="shared" si="989"/>
        <v/>
      </c>
      <c r="CS277" s="1349" t="str">
        <f t="shared" si="989"/>
        <v/>
      </c>
      <c r="CT277" s="1352" t="str">
        <f t="shared" si="989"/>
        <v/>
      </c>
      <c r="CU277" s="553" t="str">
        <f t="shared" si="786"/>
        <v/>
      </c>
      <c r="CV277" s="554" t="str">
        <f t="shared" si="787"/>
        <v/>
      </c>
      <c r="CW277" s="555" t="str">
        <f t="shared" si="788"/>
        <v/>
      </c>
      <c r="CX277" s="555" t="str">
        <f t="shared" si="789"/>
        <v/>
      </c>
      <c r="CY277" s="555" t="str">
        <f t="shared" si="790"/>
        <v/>
      </c>
      <c r="CZ277" s="555" t="str">
        <f t="shared" si="791"/>
        <v/>
      </c>
      <c r="DA277" s="555" t="str">
        <f t="shared" si="792"/>
        <v/>
      </c>
      <c r="DB277" s="556" t="str">
        <f t="shared" si="793"/>
        <v/>
      </c>
      <c r="DC277" s="556" t="str">
        <f t="shared" si="794"/>
        <v/>
      </c>
      <c r="DD277" s="556" t="str">
        <f t="shared" si="795"/>
        <v/>
      </c>
      <c r="DE277" s="555" t="str">
        <f t="shared" si="796"/>
        <v/>
      </c>
      <c r="DF277" s="555" t="str">
        <f t="shared" si="797"/>
        <v/>
      </c>
      <c r="DG277" s="555" t="str">
        <f t="shared" si="798"/>
        <v/>
      </c>
      <c r="DH277" s="555" t="str">
        <f t="shared" si="799"/>
        <v/>
      </c>
      <c r="DI277" s="555" t="str">
        <f t="shared" si="800"/>
        <v/>
      </c>
      <c r="DJ277" s="554" t="str">
        <f t="shared" si="801"/>
        <v/>
      </c>
      <c r="DK277" s="553" t="str">
        <f t="shared" si="802"/>
        <v/>
      </c>
      <c r="DL277" s="658">
        <f t="shared" si="803"/>
        <v>0</v>
      </c>
      <c r="DM277" s="106">
        <f t="shared" si="804"/>
        <v>0</v>
      </c>
      <c r="DN277" s="106">
        <f t="shared" si="805"/>
        <v>0</v>
      </c>
      <c r="DO277" s="106">
        <f t="shared" si="806"/>
        <v>0</v>
      </c>
      <c r="DP277" s="487"/>
      <c r="DQ277" s="623"/>
      <c r="DR277" s="623"/>
      <c r="DS277" s="623"/>
      <c r="DT277" s="623"/>
      <c r="DU277" s="623"/>
      <c r="DV277" s="623"/>
      <c r="DW277" s="623"/>
      <c r="DX277" s="623"/>
      <c r="DY277" s="488"/>
    </row>
    <row r="278" spans="1:129" s="490" customFormat="1" ht="15.75" customHeight="1">
      <c r="A278" s="653" t="str">
        <f>$H$1 &amp; " (%)"</f>
        <v>kcal (%)</v>
      </c>
      <c r="B278" s="637" t="str">
        <f t="shared" ref="B278:R278" si="999">IF(B272="","",(B272-B274-B277)*B273/B$46/365/$G$1)</f>
        <v/>
      </c>
      <c r="C278" s="637" t="str">
        <f t="shared" si="999"/>
        <v/>
      </c>
      <c r="D278" s="637" t="str">
        <f t="shared" si="999"/>
        <v/>
      </c>
      <c r="E278" s="637" t="str">
        <f t="shared" si="999"/>
        <v/>
      </c>
      <c r="F278" s="637" t="str">
        <f t="shared" si="999"/>
        <v/>
      </c>
      <c r="G278" s="637" t="str">
        <f t="shared" si="999"/>
        <v/>
      </c>
      <c r="H278" s="637" t="str">
        <f t="shared" si="999"/>
        <v/>
      </c>
      <c r="I278" s="637" t="str">
        <f t="shared" si="999"/>
        <v/>
      </c>
      <c r="J278" s="637" t="str">
        <f t="shared" si="999"/>
        <v/>
      </c>
      <c r="K278" s="637" t="str">
        <f t="shared" si="999"/>
        <v/>
      </c>
      <c r="L278" s="637" t="str">
        <f t="shared" si="999"/>
        <v/>
      </c>
      <c r="M278" s="637" t="str">
        <f t="shared" si="999"/>
        <v/>
      </c>
      <c r="N278" s="637" t="str">
        <f t="shared" si="999"/>
        <v/>
      </c>
      <c r="O278" s="637" t="str">
        <f t="shared" si="999"/>
        <v/>
      </c>
      <c r="P278" s="637" t="str">
        <f t="shared" si="999"/>
        <v/>
      </c>
      <c r="Q278" s="637" t="str">
        <f t="shared" si="999"/>
        <v/>
      </c>
      <c r="R278" s="637" t="str">
        <f t="shared" si="999"/>
        <v/>
      </c>
      <c r="S278" s="657"/>
      <c r="T278" s="637" t="str">
        <f t="shared" ref="T278:AJ278" si="1000">IF(T272="","",(T272-T274-T277)*T273/T$46/365/$G$1)</f>
        <v/>
      </c>
      <c r="U278" s="637" t="str">
        <f t="shared" si="1000"/>
        <v/>
      </c>
      <c r="V278" s="637" t="str">
        <f t="shared" si="1000"/>
        <v/>
      </c>
      <c r="W278" s="637" t="str">
        <f t="shared" si="1000"/>
        <v/>
      </c>
      <c r="X278" s="637" t="str">
        <f t="shared" si="1000"/>
        <v/>
      </c>
      <c r="Y278" s="637" t="str">
        <f t="shared" si="1000"/>
        <v/>
      </c>
      <c r="Z278" s="637" t="str">
        <f t="shared" si="1000"/>
        <v/>
      </c>
      <c r="AA278" s="637" t="str">
        <f t="shared" si="1000"/>
        <v/>
      </c>
      <c r="AB278" s="637" t="str">
        <f t="shared" si="1000"/>
        <v/>
      </c>
      <c r="AC278" s="637" t="str">
        <f t="shared" si="1000"/>
        <v/>
      </c>
      <c r="AD278" s="637" t="str">
        <f t="shared" si="1000"/>
        <v/>
      </c>
      <c r="AE278" s="637" t="str">
        <f t="shared" si="1000"/>
        <v/>
      </c>
      <c r="AF278" s="637" t="str">
        <f t="shared" si="1000"/>
        <v/>
      </c>
      <c r="AG278" s="637" t="str">
        <f t="shared" si="1000"/>
        <v/>
      </c>
      <c r="AH278" s="637" t="str">
        <f t="shared" si="1000"/>
        <v/>
      </c>
      <c r="AI278" s="637" t="str">
        <f t="shared" si="1000"/>
        <v/>
      </c>
      <c r="AJ278" s="637" t="str">
        <f t="shared" si="1000"/>
        <v/>
      </c>
      <c r="AK278" s="657"/>
      <c r="AL278" s="637" t="str">
        <f t="shared" ref="AL278:BB278" si="1001">IF(AL272="","",(AL272-AL274-AL277)*AL273/AL$46/365/$G$1)</f>
        <v/>
      </c>
      <c r="AM278" s="637" t="str">
        <f t="shared" si="1001"/>
        <v/>
      </c>
      <c r="AN278" s="637" t="str">
        <f t="shared" si="1001"/>
        <v/>
      </c>
      <c r="AO278" s="637" t="str">
        <f t="shared" si="1001"/>
        <v/>
      </c>
      <c r="AP278" s="637" t="str">
        <f t="shared" si="1001"/>
        <v/>
      </c>
      <c r="AQ278" s="637" t="str">
        <f t="shared" si="1001"/>
        <v/>
      </c>
      <c r="AR278" s="637" t="str">
        <f t="shared" si="1001"/>
        <v/>
      </c>
      <c r="AS278" s="637" t="str">
        <f t="shared" si="1001"/>
        <v/>
      </c>
      <c r="AT278" s="637" t="str">
        <f t="shared" si="1001"/>
        <v/>
      </c>
      <c r="AU278" s="637" t="str">
        <f t="shared" si="1001"/>
        <v/>
      </c>
      <c r="AV278" s="637" t="str">
        <f t="shared" si="1001"/>
        <v/>
      </c>
      <c r="AW278" s="637" t="str">
        <f t="shared" si="1001"/>
        <v/>
      </c>
      <c r="AX278" s="637" t="str">
        <f t="shared" si="1001"/>
        <v/>
      </c>
      <c r="AY278" s="637" t="str">
        <f t="shared" si="1001"/>
        <v/>
      </c>
      <c r="AZ278" s="637" t="str">
        <f t="shared" si="1001"/>
        <v/>
      </c>
      <c r="BA278" s="637" t="str">
        <f t="shared" si="1001"/>
        <v/>
      </c>
      <c r="BB278" s="637" t="str">
        <f t="shared" si="1001"/>
        <v/>
      </c>
      <c r="BC278" s="657"/>
      <c r="BD278" s="637" t="str">
        <f>IF(BD272="","",(BD272-BD274-BD277)*BD273/BD$46/365/$G$1)</f>
        <v/>
      </c>
      <c r="BE278" s="637" t="str">
        <f>IF(BE272="","",(BE272-BE274-BE277)*BE273/BE$46/365/$G$1)</f>
        <v/>
      </c>
      <c r="BF278" s="637" t="str">
        <f t="shared" ref="BF278:BT278" si="1002">IF(BF272="","",(BF272-BF274-BF277)*BF273/BF$46/365/$G$1)</f>
        <v/>
      </c>
      <c r="BG278" s="637" t="str">
        <f t="shared" si="1002"/>
        <v/>
      </c>
      <c r="BH278" s="637" t="str">
        <f t="shared" si="1002"/>
        <v/>
      </c>
      <c r="BI278" s="637" t="str">
        <f t="shared" si="1002"/>
        <v/>
      </c>
      <c r="BJ278" s="637" t="str">
        <f t="shared" si="1002"/>
        <v/>
      </c>
      <c r="BK278" s="637" t="str">
        <f t="shared" si="1002"/>
        <v/>
      </c>
      <c r="BL278" s="637" t="str">
        <f t="shared" si="1002"/>
        <v/>
      </c>
      <c r="BM278" s="637" t="str">
        <f t="shared" si="1002"/>
        <v/>
      </c>
      <c r="BN278" s="637" t="str">
        <f t="shared" si="1002"/>
        <v/>
      </c>
      <c r="BO278" s="637" t="str">
        <f t="shared" si="1002"/>
        <v/>
      </c>
      <c r="BP278" s="637" t="str">
        <f t="shared" si="1002"/>
        <v/>
      </c>
      <c r="BQ278" s="637" t="str">
        <f t="shared" si="1002"/>
        <v/>
      </c>
      <c r="BR278" s="637" t="str">
        <f t="shared" si="1002"/>
        <v/>
      </c>
      <c r="BS278" s="637" t="str">
        <f t="shared" si="1002"/>
        <v/>
      </c>
      <c r="BT278" s="637" t="str">
        <f t="shared" si="1002"/>
        <v/>
      </c>
      <c r="BU278" s="593"/>
      <c r="BV278" s="637" t="str">
        <f>IF(BV272="","",(BV272-BV274-BV277)*BV273/BV$46/365/$G$1)</f>
        <v/>
      </c>
      <c r="BW278" s="637" t="str">
        <f>IF(BW272="","",(BW272-BW274-BW277)*BW273/BW$46/365/$G$1)</f>
        <v/>
      </c>
      <c r="BX278" s="637" t="str">
        <f>IF(BX272="","",(BX272-BX274-BX277)*BX273/BX$46/365/$G$1)</f>
        <v/>
      </c>
      <c r="BY278" s="637" t="str">
        <f>IF(BY272="","",(BY272-BY274-BY277)*BY273/BY$46/365/$G$1)</f>
        <v/>
      </c>
      <c r="BZ278" s="602" t="str">
        <f t="shared" si="750"/>
        <v/>
      </c>
      <c r="CA278" s="627" t="str">
        <f t="shared" si="751"/>
        <v/>
      </c>
      <c r="CB278" s="627" t="str">
        <f t="shared" si="752"/>
        <v/>
      </c>
      <c r="CC278" s="695" t="str">
        <f t="shared" si="753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10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1003"/>
        <v/>
      </c>
      <c r="CG278" s="1355" t="str">
        <f t="shared" si="1003"/>
        <v/>
      </c>
      <c r="CH278" s="1355" t="str">
        <f t="shared" si="1003"/>
        <v/>
      </c>
      <c r="CI278" s="1355" t="str">
        <f t="shared" si="1003"/>
        <v/>
      </c>
      <c r="CJ278" s="1355" t="str">
        <f t="shared" si="1003"/>
        <v/>
      </c>
      <c r="CK278" s="1356" t="str">
        <f t="shared" si="1003"/>
        <v/>
      </c>
      <c r="CL278" s="1356" t="str">
        <f t="shared" si="1003"/>
        <v/>
      </c>
      <c r="CM278" s="1356" t="str">
        <f t="shared" si="1003"/>
        <v/>
      </c>
      <c r="CN278" s="1355" t="str">
        <f t="shared" si="1003"/>
        <v/>
      </c>
      <c r="CO278" s="1355" t="str">
        <f t="shared" si="1003"/>
        <v/>
      </c>
      <c r="CP278" s="1355" t="str">
        <f t="shared" si="1003"/>
        <v/>
      </c>
      <c r="CQ278" s="1355" t="str">
        <f t="shared" si="1003"/>
        <v/>
      </c>
      <c r="CR278" s="1355" t="str">
        <f t="shared" si="1003"/>
        <v/>
      </c>
      <c r="CS278" s="1354" t="str">
        <f t="shared" si="1003"/>
        <v/>
      </c>
      <c r="CT278" s="1357" t="str">
        <f t="shared" si="1003"/>
        <v/>
      </c>
      <c r="CU278" s="541" t="str">
        <f t="shared" si="786"/>
        <v/>
      </c>
      <c r="CV278" s="542" t="str">
        <f t="shared" si="787"/>
        <v/>
      </c>
      <c r="CW278" s="543" t="str">
        <f t="shared" si="788"/>
        <v/>
      </c>
      <c r="CX278" s="543" t="str">
        <f t="shared" si="789"/>
        <v/>
      </c>
      <c r="CY278" s="543" t="str">
        <f t="shared" si="790"/>
        <v/>
      </c>
      <c r="CZ278" s="543" t="str">
        <f t="shared" si="791"/>
        <v/>
      </c>
      <c r="DA278" s="543" t="str">
        <f t="shared" si="792"/>
        <v/>
      </c>
      <c r="DB278" s="544" t="str">
        <f t="shared" si="793"/>
        <v/>
      </c>
      <c r="DC278" s="544" t="str">
        <f t="shared" si="794"/>
        <v/>
      </c>
      <c r="DD278" s="544" t="str">
        <f t="shared" si="795"/>
        <v/>
      </c>
      <c r="DE278" s="543" t="str">
        <f t="shared" si="796"/>
        <v/>
      </c>
      <c r="DF278" s="543" t="str">
        <f t="shared" si="797"/>
        <v/>
      </c>
      <c r="DG278" s="543" t="str">
        <f t="shared" si="798"/>
        <v/>
      </c>
      <c r="DH278" s="543" t="str">
        <f t="shared" si="799"/>
        <v/>
      </c>
      <c r="DI278" s="543" t="str">
        <f t="shared" si="800"/>
        <v/>
      </c>
      <c r="DJ278" s="542" t="str">
        <f t="shared" si="801"/>
        <v/>
      </c>
      <c r="DK278" s="541" t="str">
        <f t="shared" si="802"/>
        <v/>
      </c>
      <c r="DL278" s="658">
        <f t="shared" si="803"/>
        <v>0</v>
      </c>
      <c r="DM278" s="106">
        <f t="shared" si="804"/>
        <v>0</v>
      </c>
      <c r="DN278" s="106">
        <f t="shared" si="805"/>
        <v>0</v>
      </c>
      <c r="DO278" s="106">
        <f t="shared" si="806"/>
        <v>0</v>
      </c>
      <c r="DP278" s="487"/>
      <c r="DQ278" s="623"/>
      <c r="DR278" s="623"/>
      <c r="DS278" s="623"/>
      <c r="DT278" s="623"/>
      <c r="DU278" s="623"/>
      <c r="DV278" s="623"/>
      <c r="DW278" s="623"/>
      <c r="DX278" s="623"/>
      <c r="DY278" s="488"/>
    </row>
    <row r="279" spans="1:129" s="490" customFormat="1" ht="15.75" customHeight="1">
      <c r="A279" s="686" t="s">
        <v>257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601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601"/>
      <c r="AL279" s="162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601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601"/>
      <c r="BV279" s="162"/>
      <c r="BW279" s="162"/>
      <c r="BX279" s="162"/>
      <c r="BY279" s="162"/>
      <c r="BZ279" s="602" t="str">
        <f t="shared" si="750"/>
        <v/>
      </c>
      <c r="CA279" s="602" t="str">
        <f t="shared" si="751"/>
        <v/>
      </c>
      <c r="CB279" s="602" t="str">
        <f t="shared" si="752"/>
        <v/>
      </c>
      <c r="CC279" s="692" t="str">
        <f t="shared" si="753"/>
        <v/>
      </c>
      <c r="CD279" s="1348" t="str">
        <f t="shared" ref="CD279:CD284" si="10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1003"/>
        <v/>
      </c>
      <c r="CF279" s="1350" t="str">
        <f t="shared" si="1003"/>
        <v/>
      </c>
      <c r="CG279" s="1350" t="str">
        <f t="shared" si="1003"/>
        <v/>
      </c>
      <c r="CH279" s="1350" t="str">
        <f t="shared" si="1003"/>
        <v/>
      </c>
      <c r="CI279" s="1350" t="str">
        <f t="shared" si="1003"/>
        <v/>
      </c>
      <c r="CJ279" s="1350" t="str">
        <f t="shared" si="1003"/>
        <v/>
      </c>
      <c r="CK279" s="1351" t="str">
        <f t="shared" si="1003"/>
        <v/>
      </c>
      <c r="CL279" s="1351" t="str">
        <f t="shared" si="1003"/>
        <v/>
      </c>
      <c r="CM279" s="1351" t="str">
        <f t="shared" si="1003"/>
        <v/>
      </c>
      <c r="CN279" s="1350" t="str">
        <f t="shared" si="1003"/>
        <v/>
      </c>
      <c r="CO279" s="1350" t="str">
        <f t="shared" si="1003"/>
        <v/>
      </c>
      <c r="CP279" s="1350" t="str">
        <f t="shared" si="1003"/>
        <v/>
      </c>
      <c r="CQ279" s="1350" t="str">
        <f t="shared" si="1003"/>
        <v/>
      </c>
      <c r="CR279" s="1350" t="str">
        <f t="shared" si="1003"/>
        <v/>
      </c>
      <c r="CS279" s="1349" t="str">
        <f t="shared" si="1003"/>
        <v/>
      </c>
      <c r="CT279" s="1352" t="str">
        <f t="shared" si="1003"/>
        <v/>
      </c>
      <c r="CU279" s="553" t="str">
        <f t="shared" si="786"/>
        <v/>
      </c>
      <c r="CV279" s="554" t="str">
        <f t="shared" si="787"/>
        <v/>
      </c>
      <c r="CW279" s="555" t="str">
        <f t="shared" si="788"/>
        <v/>
      </c>
      <c r="CX279" s="555" t="str">
        <f t="shared" si="789"/>
        <v/>
      </c>
      <c r="CY279" s="555" t="str">
        <f t="shared" si="790"/>
        <v/>
      </c>
      <c r="CZ279" s="555" t="str">
        <f t="shared" si="791"/>
        <v/>
      </c>
      <c r="DA279" s="555" t="str">
        <f t="shared" si="792"/>
        <v/>
      </c>
      <c r="DB279" s="556" t="str">
        <f t="shared" si="793"/>
        <v/>
      </c>
      <c r="DC279" s="556" t="str">
        <f t="shared" si="794"/>
        <v/>
      </c>
      <c r="DD279" s="556" t="str">
        <f t="shared" si="795"/>
        <v/>
      </c>
      <c r="DE279" s="555" t="str">
        <f t="shared" si="796"/>
        <v/>
      </c>
      <c r="DF279" s="555" t="str">
        <f t="shared" si="797"/>
        <v/>
      </c>
      <c r="DG279" s="555" t="str">
        <f t="shared" si="798"/>
        <v/>
      </c>
      <c r="DH279" s="555" t="str">
        <f t="shared" si="799"/>
        <v/>
      </c>
      <c r="DI279" s="555" t="str">
        <f t="shared" si="800"/>
        <v/>
      </c>
      <c r="DJ279" s="554" t="str">
        <f t="shared" si="801"/>
        <v/>
      </c>
      <c r="DK279" s="553" t="str">
        <f t="shared" si="802"/>
        <v/>
      </c>
      <c r="DL279" s="658">
        <f t="shared" si="803"/>
        <v>0</v>
      </c>
      <c r="DM279" s="106">
        <f t="shared" si="804"/>
        <v>0</v>
      </c>
      <c r="DN279" s="106">
        <f t="shared" si="805"/>
        <v>0</v>
      </c>
      <c r="DO279" s="106">
        <f t="shared" si="806"/>
        <v>0</v>
      </c>
      <c r="DP279" s="487"/>
      <c r="DQ279" s="623"/>
      <c r="DR279" s="623"/>
      <c r="DS279" s="623"/>
      <c r="DT279" s="623"/>
      <c r="DU279" s="623"/>
      <c r="DV279" s="623"/>
      <c r="DW279" s="623"/>
      <c r="DX279" s="623"/>
      <c r="DY279" s="488"/>
    </row>
    <row r="280" spans="1:129" s="490" customFormat="1" ht="15.75" customHeight="1">
      <c r="A280" s="713" t="str">
        <f>$H$1 &amp; " per kg"</f>
        <v>kcal per kg</v>
      </c>
      <c r="B280" s="706">
        <f t="shared" ref="B280:R280" si="1005">3630*$K$1</f>
        <v>3630</v>
      </c>
      <c r="C280" s="706">
        <f t="shared" si="1005"/>
        <v>3630</v>
      </c>
      <c r="D280" s="706">
        <f t="shared" si="1005"/>
        <v>3630</v>
      </c>
      <c r="E280" s="706">
        <f t="shared" si="1005"/>
        <v>3630</v>
      </c>
      <c r="F280" s="706">
        <f t="shared" si="1005"/>
        <v>3630</v>
      </c>
      <c r="G280" s="706">
        <f t="shared" si="1005"/>
        <v>3630</v>
      </c>
      <c r="H280" s="706">
        <f t="shared" si="1005"/>
        <v>3630</v>
      </c>
      <c r="I280" s="706">
        <f t="shared" si="1005"/>
        <v>3630</v>
      </c>
      <c r="J280" s="706">
        <f t="shared" si="1005"/>
        <v>3630</v>
      </c>
      <c r="K280" s="706">
        <f t="shared" si="1005"/>
        <v>3630</v>
      </c>
      <c r="L280" s="706">
        <f t="shared" si="1005"/>
        <v>3630</v>
      </c>
      <c r="M280" s="706">
        <f t="shared" si="1005"/>
        <v>3630</v>
      </c>
      <c r="N280" s="706">
        <f t="shared" si="1005"/>
        <v>3630</v>
      </c>
      <c r="O280" s="706">
        <f t="shared" si="1005"/>
        <v>3630</v>
      </c>
      <c r="P280" s="706">
        <f t="shared" si="1005"/>
        <v>3630</v>
      </c>
      <c r="Q280" s="706">
        <f t="shared" si="1005"/>
        <v>3630</v>
      </c>
      <c r="R280" s="706">
        <f t="shared" si="1005"/>
        <v>3630</v>
      </c>
      <c r="S280" s="722"/>
      <c r="T280" s="706">
        <f t="shared" ref="T280:AJ280" si="1006">3630*$K$1</f>
        <v>3630</v>
      </c>
      <c r="U280" s="706">
        <f t="shared" si="1006"/>
        <v>3630</v>
      </c>
      <c r="V280" s="706">
        <f t="shared" si="1006"/>
        <v>3630</v>
      </c>
      <c r="W280" s="706">
        <f t="shared" si="1006"/>
        <v>3630</v>
      </c>
      <c r="X280" s="706">
        <f t="shared" si="1006"/>
        <v>3630</v>
      </c>
      <c r="Y280" s="706">
        <f t="shared" si="1006"/>
        <v>3630</v>
      </c>
      <c r="Z280" s="706">
        <f t="shared" si="1006"/>
        <v>3630</v>
      </c>
      <c r="AA280" s="706">
        <f t="shared" si="1006"/>
        <v>3630</v>
      </c>
      <c r="AB280" s="706">
        <f t="shared" si="1006"/>
        <v>3630</v>
      </c>
      <c r="AC280" s="706">
        <f t="shared" si="1006"/>
        <v>3630</v>
      </c>
      <c r="AD280" s="706">
        <f t="shared" si="1006"/>
        <v>3630</v>
      </c>
      <c r="AE280" s="706">
        <f t="shared" si="1006"/>
        <v>3630</v>
      </c>
      <c r="AF280" s="706">
        <f t="shared" si="1006"/>
        <v>3630</v>
      </c>
      <c r="AG280" s="706">
        <f t="shared" si="1006"/>
        <v>3630</v>
      </c>
      <c r="AH280" s="706">
        <f t="shared" si="1006"/>
        <v>3630</v>
      </c>
      <c r="AI280" s="706">
        <f t="shared" si="1006"/>
        <v>3630</v>
      </c>
      <c r="AJ280" s="706">
        <f t="shared" si="1006"/>
        <v>3630</v>
      </c>
      <c r="AK280" s="722"/>
      <c r="AL280" s="706">
        <f t="shared" ref="AL280:BB280" si="1007">3630*$K$1</f>
        <v>3630</v>
      </c>
      <c r="AM280" s="706">
        <f t="shared" si="1007"/>
        <v>3630</v>
      </c>
      <c r="AN280" s="706">
        <f t="shared" si="1007"/>
        <v>3630</v>
      </c>
      <c r="AO280" s="706">
        <f t="shared" si="1007"/>
        <v>3630</v>
      </c>
      <c r="AP280" s="706">
        <f t="shared" si="1007"/>
        <v>3630</v>
      </c>
      <c r="AQ280" s="706">
        <f t="shared" si="1007"/>
        <v>3630</v>
      </c>
      <c r="AR280" s="706">
        <f t="shared" si="1007"/>
        <v>3630</v>
      </c>
      <c r="AS280" s="706">
        <f t="shared" si="1007"/>
        <v>3630</v>
      </c>
      <c r="AT280" s="706">
        <f t="shared" si="1007"/>
        <v>3630</v>
      </c>
      <c r="AU280" s="706">
        <f t="shared" si="1007"/>
        <v>3630</v>
      </c>
      <c r="AV280" s="706">
        <f t="shared" si="1007"/>
        <v>3630</v>
      </c>
      <c r="AW280" s="706">
        <f t="shared" si="1007"/>
        <v>3630</v>
      </c>
      <c r="AX280" s="706">
        <f t="shared" si="1007"/>
        <v>3630</v>
      </c>
      <c r="AY280" s="706">
        <f t="shared" si="1007"/>
        <v>3630</v>
      </c>
      <c r="AZ280" s="706">
        <f t="shared" si="1007"/>
        <v>3630</v>
      </c>
      <c r="BA280" s="706">
        <f t="shared" si="1007"/>
        <v>3630</v>
      </c>
      <c r="BB280" s="706">
        <f t="shared" si="1007"/>
        <v>3630</v>
      </c>
      <c r="BC280" s="722"/>
      <c r="BD280" s="706">
        <f>3630*$K$1</f>
        <v>3630</v>
      </c>
      <c r="BE280" s="706">
        <f>3630*$K$1</f>
        <v>3630</v>
      </c>
      <c r="BF280" s="706">
        <f t="shared" ref="BF280:BT280" si="1008">3630*$K$1</f>
        <v>3630</v>
      </c>
      <c r="BG280" s="706">
        <f t="shared" si="1008"/>
        <v>3630</v>
      </c>
      <c r="BH280" s="706">
        <f t="shared" si="1008"/>
        <v>3630</v>
      </c>
      <c r="BI280" s="706">
        <f t="shared" si="1008"/>
        <v>3630</v>
      </c>
      <c r="BJ280" s="706">
        <f t="shared" si="1008"/>
        <v>3630</v>
      </c>
      <c r="BK280" s="706">
        <f t="shared" si="1008"/>
        <v>3630</v>
      </c>
      <c r="BL280" s="706">
        <f t="shared" si="1008"/>
        <v>3630</v>
      </c>
      <c r="BM280" s="706">
        <f t="shared" si="1008"/>
        <v>3630</v>
      </c>
      <c r="BN280" s="706">
        <f t="shared" si="1008"/>
        <v>3630</v>
      </c>
      <c r="BO280" s="706">
        <f t="shared" si="1008"/>
        <v>3630</v>
      </c>
      <c r="BP280" s="706">
        <f t="shared" si="1008"/>
        <v>3630</v>
      </c>
      <c r="BQ280" s="706">
        <f t="shared" si="1008"/>
        <v>3630</v>
      </c>
      <c r="BR280" s="706">
        <f t="shared" si="1008"/>
        <v>3630</v>
      </c>
      <c r="BS280" s="706">
        <f t="shared" si="1008"/>
        <v>3630</v>
      </c>
      <c r="BT280" s="706">
        <f t="shared" si="1008"/>
        <v>3630</v>
      </c>
      <c r="BU280" s="722"/>
      <c r="BV280" s="706">
        <f>3630*$K$1</f>
        <v>3630</v>
      </c>
      <c r="BW280" s="706">
        <f>3630*$K$1</f>
        <v>3630</v>
      </c>
      <c r="BX280" s="706">
        <f>3630*$K$1</f>
        <v>3630</v>
      </c>
      <c r="BY280" s="706">
        <f>3630*$K$1</f>
        <v>3630</v>
      </c>
      <c r="BZ280" s="602">
        <f t="shared" si="750"/>
        <v>3630</v>
      </c>
      <c r="CA280" s="602">
        <f t="shared" si="751"/>
        <v>3630</v>
      </c>
      <c r="CB280" s="602">
        <f t="shared" si="752"/>
        <v>3630</v>
      </c>
      <c r="CC280" s="692">
        <f t="shared" si="753"/>
        <v>3630</v>
      </c>
      <c r="CD280" s="1348">
        <f t="shared" si="1004"/>
        <v>3630</v>
      </c>
      <c r="CE280" s="1349">
        <f t="shared" si="1003"/>
        <v>3630</v>
      </c>
      <c r="CF280" s="1350">
        <f t="shared" si="1003"/>
        <v>3630</v>
      </c>
      <c r="CG280" s="1350">
        <f t="shared" si="1003"/>
        <v>3630</v>
      </c>
      <c r="CH280" s="1350">
        <f t="shared" si="1003"/>
        <v>3630</v>
      </c>
      <c r="CI280" s="1350">
        <f t="shared" si="1003"/>
        <v>3630</v>
      </c>
      <c r="CJ280" s="1350">
        <f t="shared" si="1003"/>
        <v>3630</v>
      </c>
      <c r="CK280" s="1351">
        <f t="shared" si="1003"/>
        <v>3630</v>
      </c>
      <c r="CL280" s="1351">
        <f t="shared" si="1003"/>
        <v>3630</v>
      </c>
      <c r="CM280" s="1351">
        <f t="shared" si="1003"/>
        <v>3630</v>
      </c>
      <c r="CN280" s="1350">
        <f t="shared" si="1003"/>
        <v>3630</v>
      </c>
      <c r="CO280" s="1350">
        <f t="shared" si="1003"/>
        <v>3630</v>
      </c>
      <c r="CP280" s="1350">
        <f t="shared" si="1003"/>
        <v>3630</v>
      </c>
      <c r="CQ280" s="1350">
        <f t="shared" si="1003"/>
        <v>3630</v>
      </c>
      <c r="CR280" s="1350">
        <f t="shared" si="1003"/>
        <v>3630</v>
      </c>
      <c r="CS280" s="1349">
        <f t="shared" si="1003"/>
        <v>3630</v>
      </c>
      <c r="CT280" s="1352">
        <f t="shared" si="1003"/>
        <v>3630</v>
      </c>
      <c r="CU280" s="553">
        <f t="shared" si="786"/>
        <v>3630</v>
      </c>
      <c r="CV280" s="554">
        <f t="shared" si="787"/>
        <v>3630</v>
      </c>
      <c r="CW280" s="555">
        <f t="shared" si="788"/>
        <v>3630</v>
      </c>
      <c r="CX280" s="555">
        <f t="shared" si="789"/>
        <v>3630</v>
      </c>
      <c r="CY280" s="555">
        <f t="shared" si="790"/>
        <v>3630</v>
      </c>
      <c r="CZ280" s="555">
        <f t="shared" si="791"/>
        <v>3630</v>
      </c>
      <c r="DA280" s="555">
        <f t="shared" si="792"/>
        <v>3630</v>
      </c>
      <c r="DB280" s="556">
        <f t="shared" si="793"/>
        <v>3630</v>
      </c>
      <c r="DC280" s="556">
        <f t="shared" si="794"/>
        <v>3630</v>
      </c>
      <c r="DD280" s="556">
        <f t="shared" si="795"/>
        <v>3630</v>
      </c>
      <c r="DE280" s="555">
        <f t="shared" si="796"/>
        <v>3630</v>
      </c>
      <c r="DF280" s="555">
        <f t="shared" si="797"/>
        <v>3630</v>
      </c>
      <c r="DG280" s="555">
        <f t="shared" si="798"/>
        <v>3630</v>
      </c>
      <c r="DH280" s="555">
        <f t="shared" si="799"/>
        <v>3630</v>
      </c>
      <c r="DI280" s="555">
        <f t="shared" si="800"/>
        <v>3630</v>
      </c>
      <c r="DJ280" s="554">
        <f t="shared" si="801"/>
        <v>3630</v>
      </c>
      <c r="DK280" s="553">
        <f t="shared" si="802"/>
        <v>3630</v>
      </c>
      <c r="DL280" s="658">
        <f t="shared" si="803"/>
        <v>17</v>
      </c>
      <c r="DM280" s="106">
        <f t="shared" si="804"/>
        <v>17</v>
      </c>
      <c r="DN280" s="106">
        <f t="shared" si="805"/>
        <v>17</v>
      </c>
      <c r="DO280" s="106">
        <f t="shared" si="806"/>
        <v>17</v>
      </c>
      <c r="DP280" s="487"/>
      <c r="DQ280" s="623"/>
      <c r="DR280" s="623"/>
      <c r="DS280" s="623"/>
      <c r="DT280" s="623"/>
      <c r="DU280" s="623"/>
      <c r="DV280" s="623"/>
      <c r="DW280" s="623"/>
      <c r="DX280" s="623"/>
      <c r="DY280" s="488"/>
    </row>
    <row r="281" spans="1:129" s="490" customFormat="1" ht="15.75" customHeight="1">
      <c r="A281" s="662" t="s">
        <v>251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8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8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8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8"/>
      <c r="BV281" s="227"/>
      <c r="BW281" s="227"/>
      <c r="BX281" s="227"/>
      <c r="BY281" s="227"/>
      <c r="BZ281" s="602" t="str">
        <f t="shared" si="750"/>
        <v/>
      </c>
      <c r="CA281" s="602" t="str">
        <f t="shared" si="751"/>
        <v/>
      </c>
      <c r="CB281" s="602" t="str">
        <f t="shared" si="752"/>
        <v/>
      </c>
      <c r="CC281" s="692" t="str">
        <f t="shared" si="753"/>
        <v/>
      </c>
      <c r="CD281" s="1348" t="str">
        <f t="shared" si="1004"/>
        <v/>
      </c>
      <c r="CE281" s="1349" t="str">
        <f t="shared" si="1003"/>
        <v/>
      </c>
      <c r="CF281" s="1350" t="str">
        <f t="shared" si="1003"/>
        <v/>
      </c>
      <c r="CG281" s="1350" t="str">
        <f t="shared" si="1003"/>
        <v/>
      </c>
      <c r="CH281" s="1350" t="str">
        <f t="shared" si="1003"/>
        <v/>
      </c>
      <c r="CI281" s="1350" t="str">
        <f t="shared" si="1003"/>
        <v/>
      </c>
      <c r="CJ281" s="1350" t="str">
        <f t="shared" si="1003"/>
        <v/>
      </c>
      <c r="CK281" s="1351" t="str">
        <f t="shared" si="1003"/>
        <v/>
      </c>
      <c r="CL281" s="1351" t="str">
        <f t="shared" si="1003"/>
        <v/>
      </c>
      <c r="CM281" s="1351" t="str">
        <f t="shared" si="1003"/>
        <v/>
      </c>
      <c r="CN281" s="1350" t="str">
        <f t="shared" si="1003"/>
        <v/>
      </c>
      <c r="CO281" s="1350" t="str">
        <f t="shared" si="1003"/>
        <v/>
      </c>
      <c r="CP281" s="1350" t="str">
        <f t="shared" si="1003"/>
        <v/>
      </c>
      <c r="CQ281" s="1350" t="str">
        <f t="shared" si="1003"/>
        <v/>
      </c>
      <c r="CR281" s="1350" t="str">
        <f t="shared" si="1003"/>
        <v/>
      </c>
      <c r="CS281" s="1349" t="str">
        <f t="shared" si="1003"/>
        <v/>
      </c>
      <c r="CT281" s="1352" t="str">
        <f t="shared" si="1003"/>
        <v/>
      </c>
      <c r="CU281" s="553" t="str">
        <f t="shared" si="786"/>
        <v/>
      </c>
      <c r="CV281" s="554" t="str">
        <f t="shared" si="787"/>
        <v/>
      </c>
      <c r="CW281" s="555" t="str">
        <f t="shared" si="788"/>
        <v/>
      </c>
      <c r="CX281" s="555" t="str">
        <f t="shared" si="789"/>
        <v/>
      </c>
      <c r="CY281" s="555" t="str">
        <f t="shared" si="790"/>
        <v/>
      </c>
      <c r="CZ281" s="555" t="str">
        <f t="shared" si="791"/>
        <v/>
      </c>
      <c r="DA281" s="555" t="str">
        <f t="shared" si="792"/>
        <v/>
      </c>
      <c r="DB281" s="556" t="str">
        <f t="shared" si="793"/>
        <v/>
      </c>
      <c r="DC281" s="556" t="str">
        <f t="shared" si="794"/>
        <v/>
      </c>
      <c r="DD281" s="556" t="str">
        <f t="shared" si="795"/>
        <v/>
      </c>
      <c r="DE281" s="555" t="str">
        <f t="shared" si="796"/>
        <v/>
      </c>
      <c r="DF281" s="555" t="str">
        <f t="shared" si="797"/>
        <v/>
      </c>
      <c r="DG281" s="555" t="str">
        <f t="shared" si="798"/>
        <v/>
      </c>
      <c r="DH281" s="555" t="str">
        <f t="shared" si="799"/>
        <v/>
      </c>
      <c r="DI281" s="555" t="str">
        <f t="shared" si="800"/>
        <v/>
      </c>
      <c r="DJ281" s="554" t="str">
        <f t="shared" si="801"/>
        <v/>
      </c>
      <c r="DK281" s="553" t="str">
        <f t="shared" si="802"/>
        <v/>
      </c>
      <c r="DL281" s="658">
        <f t="shared" si="803"/>
        <v>0</v>
      </c>
      <c r="DM281" s="106">
        <f t="shared" si="804"/>
        <v>0</v>
      </c>
      <c r="DN281" s="106">
        <f t="shared" si="805"/>
        <v>0</v>
      </c>
      <c r="DO281" s="106">
        <f t="shared" si="806"/>
        <v>0</v>
      </c>
      <c r="DP281" s="487"/>
      <c r="DQ281" s="623"/>
      <c r="DR281" s="623"/>
      <c r="DS281" s="623"/>
      <c r="DT281" s="623"/>
      <c r="DU281" s="623"/>
      <c r="DV281" s="623"/>
      <c r="DW281" s="623"/>
      <c r="DX281" s="623"/>
      <c r="DY281" s="488"/>
    </row>
    <row r="282" spans="1:129" s="490" customFormat="1" ht="15.75" customHeight="1">
      <c r="A282" s="645" t="s">
        <v>182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8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8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8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8"/>
      <c r="BV282" s="277"/>
      <c r="BW282" s="277"/>
      <c r="BX282" s="277"/>
      <c r="BY282" s="277"/>
      <c r="BZ282" s="602" t="str">
        <f t="shared" si="750"/>
        <v/>
      </c>
      <c r="CA282" s="602" t="str">
        <f t="shared" si="751"/>
        <v/>
      </c>
      <c r="CB282" s="602" t="str">
        <f t="shared" si="752"/>
        <v/>
      </c>
      <c r="CC282" s="692" t="str">
        <f t="shared" si="753"/>
        <v/>
      </c>
      <c r="CD282" s="1348" t="str">
        <f t="shared" si="1004"/>
        <v/>
      </c>
      <c r="CE282" s="1349" t="str">
        <f t="shared" si="1003"/>
        <v/>
      </c>
      <c r="CF282" s="1350" t="str">
        <f t="shared" si="1003"/>
        <v/>
      </c>
      <c r="CG282" s="1350" t="str">
        <f t="shared" si="1003"/>
        <v/>
      </c>
      <c r="CH282" s="1350" t="str">
        <f t="shared" si="1003"/>
        <v/>
      </c>
      <c r="CI282" s="1350" t="str">
        <f t="shared" si="1003"/>
        <v/>
      </c>
      <c r="CJ282" s="1350" t="str">
        <f t="shared" si="1003"/>
        <v/>
      </c>
      <c r="CK282" s="1351" t="str">
        <f t="shared" si="1003"/>
        <v/>
      </c>
      <c r="CL282" s="1351" t="str">
        <f t="shared" si="1003"/>
        <v/>
      </c>
      <c r="CM282" s="1351" t="str">
        <f t="shared" si="1003"/>
        <v/>
      </c>
      <c r="CN282" s="1350" t="str">
        <f t="shared" si="1003"/>
        <v/>
      </c>
      <c r="CO282" s="1350" t="str">
        <f t="shared" si="1003"/>
        <v/>
      </c>
      <c r="CP282" s="1350" t="str">
        <f t="shared" si="1003"/>
        <v/>
      </c>
      <c r="CQ282" s="1350" t="str">
        <f t="shared" si="1003"/>
        <v/>
      </c>
      <c r="CR282" s="1350" t="str">
        <f t="shared" si="1003"/>
        <v/>
      </c>
      <c r="CS282" s="1349" t="str">
        <f t="shared" si="1003"/>
        <v/>
      </c>
      <c r="CT282" s="1352" t="str">
        <f t="shared" si="1003"/>
        <v/>
      </c>
      <c r="CU282" s="553" t="str">
        <f t="shared" si="786"/>
        <v/>
      </c>
      <c r="CV282" s="554" t="str">
        <f t="shared" si="787"/>
        <v/>
      </c>
      <c r="CW282" s="555" t="str">
        <f t="shared" si="788"/>
        <v/>
      </c>
      <c r="CX282" s="555" t="str">
        <f t="shared" si="789"/>
        <v/>
      </c>
      <c r="CY282" s="555" t="str">
        <f t="shared" si="790"/>
        <v/>
      </c>
      <c r="CZ282" s="555" t="str">
        <f t="shared" si="791"/>
        <v/>
      </c>
      <c r="DA282" s="555" t="str">
        <f t="shared" si="792"/>
        <v/>
      </c>
      <c r="DB282" s="556" t="str">
        <f t="shared" si="793"/>
        <v/>
      </c>
      <c r="DC282" s="556" t="str">
        <f t="shared" si="794"/>
        <v/>
      </c>
      <c r="DD282" s="556" t="str">
        <f t="shared" si="795"/>
        <v/>
      </c>
      <c r="DE282" s="555" t="str">
        <f t="shared" si="796"/>
        <v/>
      </c>
      <c r="DF282" s="555" t="str">
        <f t="shared" si="797"/>
        <v/>
      </c>
      <c r="DG282" s="555" t="str">
        <f t="shared" si="798"/>
        <v/>
      </c>
      <c r="DH282" s="555" t="str">
        <f t="shared" si="799"/>
        <v/>
      </c>
      <c r="DI282" s="555" t="str">
        <f t="shared" si="800"/>
        <v/>
      </c>
      <c r="DJ282" s="554" t="str">
        <f t="shared" si="801"/>
        <v/>
      </c>
      <c r="DK282" s="553" t="str">
        <f t="shared" si="802"/>
        <v/>
      </c>
      <c r="DL282" s="658">
        <f t="shared" si="803"/>
        <v>0</v>
      </c>
      <c r="DM282" s="106">
        <f t="shared" si="804"/>
        <v>0</v>
      </c>
      <c r="DN282" s="106">
        <f t="shared" si="805"/>
        <v>0</v>
      </c>
      <c r="DO282" s="106">
        <f t="shared" si="806"/>
        <v>0</v>
      </c>
      <c r="DP282" s="487"/>
      <c r="DQ282" s="623"/>
      <c r="DR282" s="623"/>
      <c r="DS282" s="623"/>
      <c r="DT282" s="623"/>
      <c r="DU282" s="623"/>
      <c r="DV282" s="623"/>
      <c r="DW282" s="623"/>
      <c r="DX282" s="623"/>
      <c r="DY282" s="488"/>
    </row>
    <row r="283" spans="1:129" s="490" customFormat="1" ht="15.75" customHeight="1">
      <c r="A283" s="645" t="s">
        <v>184</v>
      </c>
      <c r="B283" s="634" t="str">
        <f t="shared" ref="B283:J283" si="1009">IF(B281="","",B281*B282)</f>
        <v/>
      </c>
      <c r="C283" s="634" t="str">
        <f t="shared" si="1009"/>
        <v/>
      </c>
      <c r="D283" s="634" t="str">
        <f t="shared" si="1009"/>
        <v/>
      </c>
      <c r="E283" s="634" t="str">
        <f t="shared" si="1009"/>
        <v/>
      </c>
      <c r="F283" s="634" t="str">
        <f t="shared" si="1009"/>
        <v/>
      </c>
      <c r="G283" s="634" t="str">
        <f t="shared" si="1009"/>
        <v/>
      </c>
      <c r="H283" s="634" t="str">
        <f t="shared" si="1009"/>
        <v/>
      </c>
      <c r="I283" s="634" t="str">
        <f t="shared" si="1009"/>
        <v/>
      </c>
      <c r="J283" s="634" t="str">
        <f t="shared" si="1009"/>
        <v/>
      </c>
      <c r="K283" s="634" t="str">
        <f t="shared" ref="K283:R283" si="1010">IF(K281="","",K281*K282)</f>
        <v/>
      </c>
      <c r="L283" s="634" t="str">
        <f t="shared" si="1010"/>
        <v/>
      </c>
      <c r="M283" s="634" t="str">
        <f t="shared" si="1010"/>
        <v/>
      </c>
      <c r="N283" s="634" t="str">
        <f t="shared" si="1010"/>
        <v/>
      </c>
      <c r="O283" s="634" t="str">
        <f t="shared" si="1010"/>
        <v/>
      </c>
      <c r="P283" s="634" t="str">
        <f t="shared" si="1010"/>
        <v/>
      </c>
      <c r="Q283" s="634" t="str">
        <f t="shared" si="1010"/>
        <v/>
      </c>
      <c r="R283" s="634" t="str">
        <f t="shared" si="1010"/>
        <v/>
      </c>
      <c r="S283" s="667"/>
      <c r="T283" s="634" t="str">
        <f t="shared" ref="T283:AC283" si="1011">IF(T281="","",T281*T282)</f>
        <v/>
      </c>
      <c r="U283" s="634" t="str">
        <f t="shared" si="1011"/>
        <v/>
      </c>
      <c r="V283" s="634" t="str">
        <f t="shared" si="1011"/>
        <v/>
      </c>
      <c r="W283" s="634" t="str">
        <f t="shared" si="1011"/>
        <v/>
      </c>
      <c r="X283" s="634" t="str">
        <f t="shared" si="1011"/>
        <v/>
      </c>
      <c r="Y283" s="634" t="str">
        <f t="shared" si="1011"/>
        <v/>
      </c>
      <c r="Z283" s="634" t="str">
        <f t="shared" si="1011"/>
        <v/>
      </c>
      <c r="AA283" s="634" t="str">
        <f t="shared" si="1011"/>
        <v/>
      </c>
      <c r="AB283" s="634" t="str">
        <f t="shared" si="1011"/>
        <v/>
      </c>
      <c r="AC283" s="634" t="str">
        <f t="shared" si="1011"/>
        <v/>
      </c>
      <c r="AD283" s="634" t="str">
        <f t="shared" ref="AD283:AJ283" si="1012">IF(AD281="","",AD281*AD282)</f>
        <v/>
      </c>
      <c r="AE283" s="634" t="str">
        <f t="shared" si="1012"/>
        <v/>
      </c>
      <c r="AF283" s="634" t="str">
        <f t="shared" si="1012"/>
        <v/>
      </c>
      <c r="AG283" s="634" t="str">
        <f t="shared" si="1012"/>
        <v/>
      </c>
      <c r="AH283" s="634" t="str">
        <f t="shared" si="1012"/>
        <v/>
      </c>
      <c r="AI283" s="634" t="str">
        <f t="shared" si="1012"/>
        <v/>
      </c>
      <c r="AJ283" s="634" t="str">
        <f t="shared" si="1012"/>
        <v/>
      </c>
      <c r="AK283" s="667"/>
      <c r="AL283" s="634" t="str">
        <f t="shared" ref="AL283:AT283" si="1013">IF(AL281="","",AL281*AL282)</f>
        <v/>
      </c>
      <c r="AM283" s="634" t="str">
        <f t="shared" si="1013"/>
        <v/>
      </c>
      <c r="AN283" s="634" t="str">
        <f t="shared" si="1013"/>
        <v/>
      </c>
      <c r="AO283" s="634" t="str">
        <f t="shared" si="1013"/>
        <v/>
      </c>
      <c r="AP283" s="634" t="str">
        <f t="shared" si="1013"/>
        <v/>
      </c>
      <c r="AQ283" s="634" t="str">
        <f t="shared" si="1013"/>
        <v/>
      </c>
      <c r="AR283" s="634" t="str">
        <f t="shared" si="1013"/>
        <v/>
      </c>
      <c r="AS283" s="634" t="str">
        <f t="shared" si="1013"/>
        <v/>
      </c>
      <c r="AT283" s="634" t="str">
        <f t="shared" si="1013"/>
        <v/>
      </c>
      <c r="AU283" s="634" t="str">
        <f t="shared" ref="AU283:BB283" si="1014">IF(AU281="","",AU281*AU282)</f>
        <v/>
      </c>
      <c r="AV283" s="634" t="str">
        <f t="shared" si="1014"/>
        <v/>
      </c>
      <c r="AW283" s="634" t="str">
        <f t="shared" si="1014"/>
        <v/>
      </c>
      <c r="AX283" s="634" t="str">
        <f t="shared" si="1014"/>
        <v/>
      </c>
      <c r="AY283" s="634" t="str">
        <f t="shared" si="1014"/>
        <v/>
      </c>
      <c r="AZ283" s="634" t="str">
        <f t="shared" si="1014"/>
        <v/>
      </c>
      <c r="BA283" s="634" t="str">
        <f t="shared" si="1014"/>
        <v/>
      </c>
      <c r="BB283" s="634" t="str">
        <f t="shared" si="1014"/>
        <v/>
      </c>
      <c r="BC283" s="667"/>
      <c r="BD283" s="634" t="str">
        <f t="shared" ref="BD283:BL283" si="1015">IF(BD281="","",BD281*BD282)</f>
        <v/>
      </c>
      <c r="BE283" s="634" t="str">
        <f t="shared" si="1015"/>
        <v/>
      </c>
      <c r="BF283" s="634" t="str">
        <f t="shared" si="1015"/>
        <v/>
      </c>
      <c r="BG283" s="634" t="str">
        <f t="shared" si="1015"/>
        <v/>
      </c>
      <c r="BH283" s="634" t="str">
        <f t="shared" si="1015"/>
        <v/>
      </c>
      <c r="BI283" s="634" t="str">
        <f t="shared" si="1015"/>
        <v/>
      </c>
      <c r="BJ283" s="634" t="str">
        <f t="shared" si="1015"/>
        <v/>
      </c>
      <c r="BK283" s="634" t="str">
        <f t="shared" si="1015"/>
        <v/>
      </c>
      <c r="BL283" s="634" t="str">
        <f t="shared" si="1015"/>
        <v/>
      </c>
      <c r="BM283" s="634" t="str">
        <f t="shared" ref="BM283:BT283" si="1016">IF(BM281="","",BM281*BM282)</f>
        <v/>
      </c>
      <c r="BN283" s="634" t="str">
        <f t="shared" si="1016"/>
        <v/>
      </c>
      <c r="BO283" s="634" t="str">
        <f t="shared" si="1016"/>
        <v/>
      </c>
      <c r="BP283" s="634" t="str">
        <f t="shared" si="1016"/>
        <v/>
      </c>
      <c r="BQ283" s="634" t="str">
        <f t="shared" si="1016"/>
        <v/>
      </c>
      <c r="BR283" s="634" t="str">
        <f t="shared" si="1016"/>
        <v/>
      </c>
      <c r="BS283" s="634" t="str">
        <f t="shared" si="1016"/>
        <v/>
      </c>
      <c r="BT283" s="634" t="str">
        <f t="shared" si="1016"/>
        <v/>
      </c>
      <c r="BU283" s="667"/>
      <c r="BV283" s="634" t="str">
        <f>IF(BV281="","",BV281*BV282)</f>
        <v/>
      </c>
      <c r="BW283" s="634" t="str">
        <f>IF(BW281="","",BW281*BW282)</f>
        <v/>
      </c>
      <c r="BX283" s="634" t="str">
        <f>IF(BX281="","",BX281*BX282)</f>
        <v/>
      </c>
      <c r="BY283" s="634" t="str">
        <f>IF(BY281="","",BY281*BY282)</f>
        <v/>
      </c>
      <c r="BZ283" s="602" t="str">
        <f t="shared" si="750"/>
        <v/>
      </c>
      <c r="CA283" s="602" t="str">
        <f t="shared" si="751"/>
        <v/>
      </c>
      <c r="CB283" s="602" t="str">
        <f t="shared" si="752"/>
        <v/>
      </c>
      <c r="CC283" s="692" t="str">
        <f t="shared" si="753"/>
        <v/>
      </c>
      <c r="CD283" s="1348" t="str">
        <f t="shared" si="1004"/>
        <v/>
      </c>
      <c r="CE283" s="1349" t="str">
        <f t="shared" si="1003"/>
        <v/>
      </c>
      <c r="CF283" s="1350" t="str">
        <f t="shared" si="1003"/>
        <v/>
      </c>
      <c r="CG283" s="1350" t="str">
        <f t="shared" si="1003"/>
        <v/>
      </c>
      <c r="CH283" s="1350" t="str">
        <f t="shared" si="1003"/>
        <v/>
      </c>
      <c r="CI283" s="1350" t="str">
        <f t="shared" si="1003"/>
        <v/>
      </c>
      <c r="CJ283" s="1350" t="str">
        <f t="shared" si="1003"/>
        <v/>
      </c>
      <c r="CK283" s="1351" t="str">
        <f t="shared" si="1003"/>
        <v/>
      </c>
      <c r="CL283" s="1351" t="str">
        <f t="shared" si="1003"/>
        <v/>
      </c>
      <c r="CM283" s="1351" t="str">
        <f t="shared" si="1003"/>
        <v/>
      </c>
      <c r="CN283" s="1350" t="str">
        <f t="shared" si="1003"/>
        <v/>
      </c>
      <c r="CO283" s="1350" t="str">
        <f t="shared" si="1003"/>
        <v/>
      </c>
      <c r="CP283" s="1350" t="str">
        <f t="shared" si="1003"/>
        <v/>
      </c>
      <c r="CQ283" s="1350" t="str">
        <f t="shared" si="1003"/>
        <v/>
      </c>
      <c r="CR283" s="1350" t="str">
        <f t="shared" si="1003"/>
        <v/>
      </c>
      <c r="CS283" s="1349" t="str">
        <f t="shared" si="1003"/>
        <v/>
      </c>
      <c r="CT283" s="1352" t="str">
        <f t="shared" si="1003"/>
        <v/>
      </c>
      <c r="CU283" s="553" t="str">
        <f t="shared" si="786"/>
        <v/>
      </c>
      <c r="CV283" s="554" t="str">
        <f t="shared" si="787"/>
        <v/>
      </c>
      <c r="CW283" s="555" t="str">
        <f t="shared" si="788"/>
        <v/>
      </c>
      <c r="CX283" s="555" t="str">
        <f t="shared" si="789"/>
        <v/>
      </c>
      <c r="CY283" s="555" t="str">
        <f t="shared" si="790"/>
        <v/>
      </c>
      <c r="CZ283" s="555" t="str">
        <f t="shared" si="791"/>
        <v/>
      </c>
      <c r="DA283" s="555" t="str">
        <f t="shared" si="792"/>
        <v/>
      </c>
      <c r="DB283" s="556" t="str">
        <f t="shared" si="793"/>
        <v/>
      </c>
      <c r="DC283" s="556" t="str">
        <f t="shared" si="794"/>
        <v/>
      </c>
      <c r="DD283" s="556" t="str">
        <f t="shared" si="795"/>
        <v/>
      </c>
      <c r="DE283" s="555" t="str">
        <f t="shared" si="796"/>
        <v/>
      </c>
      <c r="DF283" s="555" t="str">
        <f t="shared" si="797"/>
        <v/>
      </c>
      <c r="DG283" s="555" t="str">
        <f t="shared" si="798"/>
        <v/>
      </c>
      <c r="DH283" s="555" t="str">
        <f t="shared" si="799"/>
        <v/>
      </c>
      <c r="DI283" s="555" t="str">
        <f t="shared" si="800"/>
        <v/>
      </c>
      <c r="DJ283" s="554" t="str">
        <f t="shared" si="801"/>
        <v/>
      </c>
      <c r="DK283" s="553" t="str">
        <f t="shared" si="802"/>
        <v/>
      </c>
      <c r="DL283" s="658">
        <f t="shared" si="803"/>
        <v>0</v>
      </c>
      <c r="DM283" s="106">
        <f t="shared" si="804"/>
        <v>0</v>
      </c>
      <c r="DN283" s="106">
        <f t="shared" si="805"/>
        <v>0</v>
      </c>
      <c r="DO283" s="106">
        <f t="shared" si="806"/>
        <v>0</v>
      </c>
      <c r="DP283" s="487"/>
      <c r="DQ283" s="623"/>
      <c r="DR283" s="623"/>
      <c r="DS283" s="623"/>
      <c r="DT283" s="623"/>
      <c r="DU283" s="623"/>
      <c r="DV283" s="623"/>
      <c r="DW283" s="623"/>
      <c r="DX283" s="623"/>
      <c r="DY283" s="488"/>
    </row>
    <row r="284" spans="1:129" s="490" customFormat="1" ht="15.75" customHeight="1">
      <c r="A284" s="645" t="s">
        <v>252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601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601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601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601"/>
      <c r="BV284" s="258"/>
      <c r="BW284" s="258"/>
      <c r="BX284" s="258"/>
      <c r="BY284" s="258"/>
      <c r="BZ284" s="602" t="str">
        <f t="shared" si="750"/>
        <v/>
      </c>
      <c r="CA284" s="602" t="str">
        <f t="shared" si="751"/>
        <v/>
      </c>
      <c r="CB284" s="602" t="str">
        <f t="shared" si="752"/>
        <v/>
      </c>
      <c r="CC284" s="692" t="str">
        <f t="shared" si="753"/>
        <v/>
      </c>
      <c r="CD284" s="1348" t="str">
        <f t="shared" si="1004"/>
        <v/>
      </c>
      <c r="CE284" s="1349" t="str">
        <f t="shared" si="1003"/>
        <v/>
      </c>
      <c r="CF284" s="1350" t="str">
        <f t="shared" si="1003"/>
        <v/>
      </c>
      <c r="CG284" s="1350" t="str">
        <f t="shared" si="1003"/>
        <v/>
      </c>
      <c r="CH284" s="1350" t="str">
        <f t="shared" si="1003"/>
        <v/>
      </c>
      <c r="CI284" s="1350" t="str">
        <f t="shared" si="1003"/>
        <v/>
      </c>
      <c r="CJ284" s="1350" t="str">
        <f t="shared" si="1003"/>
        <v/>
      </c>
      <c r="CK284" s="1351" t="str">
        <f t="shared" si="1003"/>
        <v/>
      </c>
      <c r="CL284" s="1351" t="str">
        <f t="shared" si="1003"/>
        <v/>
      </c>
      <c r="CM284" s="1351" t="str">
        <f t="shared" si="1003"/>
        <v/>
      </c>
      <c r="CN284" s="1350" t="str">
        <f t="shared" si="1003"/>
        <v/>
      </c>
      <c r="CO284" s="1350" t="str">
        <f t="shared" si="1003"/>
        <v/>
      </c>
      <c r="CP284" s="1350" t="str">
        <f t="shared" si="1003"/>
        <v/>
      </c>
      <c r="CQ284" s="1350" t="str">
        <f t="shared" si="1003"/>
        <v/>
      </c>
      <c r="CR284" s="1350" t="str">
        <f t="shared" si="1003"/>
        <v/>
      </c>
      <c r="CS284" s="1349" t="str">
        <f t="shared" si="1003"/>
        <v/>
      </c>
      <c r="CT284" s="1352" t="str">
        <f t="shared" si="1003"/>
        <v/>
      </c>
      <c r="CU284" s="553" t="str">
        <f t="shared" si="786"/>
        <v/>
      </c>
      <c r="CV284" s="554" t="str">
        <f t="shared" si="787"/>
        <v/>
      </c>
      <c r="CW284" s="555" t="str">
        <f t="shared" si="788"/>
        <v/>
      </c>
      <c r="CX284" s="555" t="str">
        <f t="shared" si="789"/>
        <v/>
      </c>
      <c r="CY284" s="555" t="str">
        <f t="shared" si="790"/>
        <v/>
      </c>
      <c r="CZ284" s="555" t="str">
        <f t="shared" si="791"/>
        <v/>
      </c>
      <c r="DA284" s="555" t="str">
        <f t="shared" si="792"/>
        <v/>
      </c>
      <c r="DB284" s="556" t="str">
        <f t="shared" si="793"/>
        <v/>
      </c>
      <c r="DC284" s="556" t="str">
        <f t="shared" si="794"/>
        <v/>
      </c>
      <c r="DD284" s="556" t="str">
        <f t="shared" si="795"/>
        <v/>
      </c>
      <c r="DE284" s="555" t="str">
        <f t="shared" si="796"/>
        <v/>
      </c>
      <c r="DF284" s="555" t="str">
        <f t="shared" si="797"/>
        <v/>
      </c>
      <c r="DG284" s="555" t="str">
        <f t="shared" si="798"/>
        <v/>
      </c>
      <c r="DH284" s="555" t="str">
        <f t="shared" si="799"/>
        <v/>
      </c>
      <c r="DI284" s="555" t="str">
        <f t="shared" si="800"/>
        <v/>
      </c>
      <c r="DJ284" s="554" t="str">
        <f t="shared" si="801"/>
        <v/>
      </c>
      <c r="DK284" s="553" t="str">
        <f t="shared" si="802"/>
        <v/>
      </c>
      <c r="DL284" s="658">
        <f t="shared" si="803"/>
        <v>0</v>
      </c>
      <c r="DM284" s="106">
        <f t="shared" si="804"/>
        <v>0</v>
      </c>
      <c r="DN284" s="106">
        <f t="shared" si="805"/>
        <v>0</v>
      </c>
      <c r="DO284" s="106">
        <f t="shared" si="806"/>
        <v>0</v>
      </c>
      <c r="DP284" s="487"/>
      <c r="DQ284" s="623"/>
      <c r="DR284" s="623"/>
      <c r="DS284" s="623"/>
      <c r="DT284" s="623"/>
      <c r="DU284" s="623"/>
      <c r="DV284" s="623"/>
      <c r="DW284" s="623"/>
      <c r="DX284" s="623"/>
      <c r="DY284" s="488"/>
    </row>
    <row r="285" spans="1:129" s="721" customFormat="1" ht="15.75" customHeight="1">
      <c r="A285" s="653" t="str">
        <f>$H$1 &amp; " (%)"</f>
        <v>kcal (%)</v>
      </c>
      <c r="B285" s="637" t="str">
        <f t="shared" ref="B285:J285" si="1017">IF(B279="","",(B279-B281-B284)*B280/B$46/365/$G$1)</f>
        <v/>
      </c>
      <c r="C285" s="637" t="str">
        <f t="shared" si="1017"/>
        <v/>
      </c>
      <c r="D285" s="637" t="str">
        <f t="shared" si="1017"/>
        <v/>
      </c>
      <c r="E285" s="637" t="str">
        <f t="shared" si="1017"/>
        <v/>
      </c>
      <c r="F285" s="637" t="str">
        <f t="shared" si="1017"/>
        <v/>
      </c>
      <c r="G285" s="637" t="str">
        <f t="shared" si="1017"/>
        <v/>
      </c>
      <c r="H285" s="637" t="str">
        <f t="shared" si="1017"/>
        <v/>
      </c>
      <c r="I285" s="637" t="str">
        <f t="shared" si="1017"/>
        <v/>
      </c>
      <c r="J285" s="637" t="str">
        <f t="shared" si="1017"/>
        <v/>
      </c>
      <c r="K285" s="637" t="str">
        <f t="shared" ref="K285:R285" si="1018">IF(K279="","",(K279-K281-K284)*K280/K$46/365/$G$1)</f>
        <v/>
      </c>
      <c r="L285" s="637" t="str">
        <f t="shared" si="1018"/>
        <v/>
      </c>
      <c r="M285" s="637" t="str">
        <f t="shared" si="1018"/>
        <v/>
      </c>
      <c r="N285" s="637" t="str">
        <f t="shared" si="1018"/>
        <v/>
      </c>
      <c r="O285" s="637" t="str">
        <f t="shared" si="1018"/>
        <v/>
      </c>
      <c r="P285" s="637" t="str">
        <f t="shared" si="1018"/>
        <v/>
      </c>
      <c r="Q285" s="637" t="str">
        <f t="shared" si="1018"/>
        <v/>
      </c>
      <c r="R285" s="637" t="str">
        <f t="shared" si="1018"/>
        <v/>
      </c>
      <c r="S285" s="657"/>
      <c r="T285" s="637" t="str">
        <f t="shared" ref="T285:AJ285" si="1019">IF(T279="","",(T279-T281-T284)*T280/T$46/365/$G$1)</f>
        <v/>
      </c>
      <c r="U285" s="637" t="str">
        <f t="shared" si="1019"/>
        <v/>
      </c>
      <c r="V285" s="637" t="str">
        <f t="shared" si="1019"/>
        <v/>
      </c>
      <c r="W285" s="637" t="str">
        <f t="shared" si="1019"/>
        <v/>
      </c>
      <c r="X285" s="637" t="str">
        <f t="shared" si="1019"/>
        <v/>
      </c>
      <c r="Y285" s="637" t="str">
        <f t="shared" si="1019"/>
        <v/>
      </c>
      <c r="Z285" s="637" t="str">
        <f t="shared" si="1019"/>
        <v/>
      </c>
      <c r="AA285" s="637" t="str">
        <f t="shared" si="1019"/>
        <v/>
      </c>
      <c r="AB285" s="637" t="str">
        <f t="shared" si="1019"/>
        <v/>
      </c>
      <c r="AC285" s="637" t="str">
        <f t="shared" si="1019"/>
        <v/>
      </c>
      <c r="AD285" s="637" t="str">
        <f t="shared" si="1019"/>
        <v/>
      </c>
      <c r="AE285" s="637" t="str">
        <f t="shared" si="1019"/>
        <v/>
      </c>
      <c r="AF285" s="637" t="str">
        <f t="shared" si="1019"/>
        <v/>
      </c>
      <c r="AG285" s="637" t="str">
        <f t="shared" si="1019"/>
        <v/>
      </c>
      <c r="AH285" s="637" t="str">
        <f t="shared" si="1019"/>
        <v/>
      </c>
      <c r="AI285" s="637" t="str">
        <f t="shared" si="1019"/>
        <v/>
      </c>
      <c r="AJ285" s="637" t="str">
        <f t="shared" si="1019"/>
        <v/>
      </c>
      <c r="AK285" s="657"/>
      <c r="AL285" s="637" t="str">
        <f t="shared" ref="AL285:AT285" si="1020">IF(AL279="","",(AL279-AL281-AL284)*AL280/AL$46/365/$G$1)</f>
        <v/>
      </c>
      <c r="AM285" s="637" t="str">
        <f t="shared" si="1020"/>
        <v/>
      </c>
      <c r="AN285" s="637" t="str">
        <f t="shared" si="1020"/>
        <v/>
      </c>
      <c r="AO285" s="637" t="str">
        <f t="shared" si="1020"/>
        <v/>
      </c>
      <c r="AP285" s="637" t="str">
        <f t="shared" si="1020"/>
        <v/>
      </c>
      <c r="AQ285" s="637" t="str">
        <f t="shared" si="1020"/>
        <v/>
      </c>
      <c r="AR285" s="637" t="str">
        <f t="shared" si="1020"/>
        <v/>
      </c>
      <c r="AS285" s="637" t="str">
        <f t="shared" si="1020"/>
        <v/>
      </c>
      <c r="AT285" s="637" t="str">
        <f t="shared" si="1020"/>
        <v/>
      </c>
      <c r="AU285" s="637" t="str">
        <f t="shared" ref="AU285:BB285" si="1021">IF(AU279="","",(AU279-AU281-AU284)*AU280/AU$46/365/$G$1)</f>
        <v/>
      </c>
      <c r="AV285" s="637" t="str">
        <f t="shared" si="1021"/>
        <v/>
      </c>
      <c r="AW285" s="637" t="str">
        <f t="shared" si="1021"/>
        <v/>
      </c>
      <c r="AX285" s="637" t="str">
        <f t="shared" si="1021"/>
        <v/>
      </c>
      <c r="AY285" s="637" t="str">
        <f t="shared" si="1021"/>
        <v/>
      </c>
      <c r="AZ285" s="637" t="str">
        <f t="shared" si="1021"/>
        <v/>
      </c>
      <c r="BA285" s="637" t="str">
        <f t="shared" si="1021"/>
        <v/>
      </c>
      <c r="BB285" s="637" t="str">
        <f t="shared" si="1021"/>
        <v/>
      </c>
      <c r="BC285" s="657"/>
      <c r="BD285" s="637" t="str">
        <f>IF(BD279="","",(BD279-BD281-BD284)*BD280/BD$46/365/$G$1)</f>
        <v/>
      </c>
      <c r="BE285" s="637" t="str">
        <f t="shared" ref="BE285:BN285" si="1022">IF(BE279="","",(BE279-BE281-BE284)*BE280/BE$46/365/$G$1)</f>
        <v/>
      </c>
      <c r="BF285" s="637" t="str">
        <f t="shared" si="1022"/>
        <v/>
      </c>
      <c r="BG285" s="637" t="str">
        <f t="shared" si="1022"/>
        <v/>
      </c>
      <c r="BH285" s="637" t="str">
        <f t="shared" si="1022"/>
        <v/>
      </c>
      <c r="BI285" s="637" t="str">
        <f t="shared" si="1022"/>
        <v/>
      </c>
      <c r="BJ285" s="637" t="str">
        <f t="shared" si="1022"/>
        <v/>
      </c>
      <c r="BK285" s="637" t="str">
        <f t="shared" si="1022"/>
        <v/>
      </c>
      <c r="BL285" s="637" t="str">
        <f t="shared" si="1022"/>
        <v/>
      </c>
      <c r="BM285" s="637" t="str">
        <f t="shared" si="1022"/>
        <v/>
      </c>
      <c r="BN285" s="637" t="str">
        <f t="shared" si="1022"/>
        <v/>
      </c>
      <c r="BO285" s="637" t="str">
        <f t="shared" ref="BO285:BT285" si="1023">IF(BO279="","",(BO279-BO281-BO284)*BO280/BO$46/365/$G$1)</f>
        <v/>
      </c>
      <c r="BP285" s="637" t="str">
        <f t="shared" si="1023"/>
        <v/>
      </c>
      <c r="BQ285" s="637" t="str">
        <f t="shared" si="1023"/>
        <v/>
      </c>
      <c r="BR285" s="637" t="str">
        <f t="shared" si="1023"/>
        <v/>
      </c>
      <c r="BS285" s="637" t="str">
        <f t="shared" si="1023"/>
        <v/>
      </c>
      <c r="BT285" s="637" t="str">
        <f t="shared" si="1023"/>
        <v/>
      </c>
      <c r="BU285" s="657"/>
      <c r="BV285" s="637" t="str">
        <f>IF(BV279="","",(BV279-BV281-BV284)*BV280/BV$46/365/$G$1)</f>
        <v/>
      </c>
      <c r="BW285" s="637" t="str">
        <f>IF(BW279="","",(BW279-BW281-BW284)*BW280/BW$46/365/$G$1)</f>
        <v/>
      </c>
      <c r="BX285" s="637" t="str">
        <f>IF(BX279="","",(BX279-BX281-BX284)*BX280/BX$46/365/$G$1)</f>
        <v/>
      </c>
      <c r="BY285" s="637" t="str">
        <f>IF(BY279="","",(BY279-BY281-BY284)*BY280/BY$46/365/$G$1)</f>
        <v/>
      </c>
      <c r="BZ285" s="602" t="str">
        <f t="shared" si="750"/>
        <v/>
      </c>
      <c r="CA285" s="627" t="str">
        <f t="shared" si="751"/>
        <v/>
      </c>
      <c r="CB285" s="627" t="str">
        <f t="shared" si="752"/>
        <v/>
      </c>
      <c r="CC285" s="695" t="str">
        <f t="shared" si="753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102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1024"/>
        <v/>
      </c>
      <c r="CG285" s="1355" t="str">
        <f t="shared" si="1024"/>
        <v/>
      </c>
      <c r="CH285" s="1355" t="str">
        <f t="shared" si="1024"/>
        <v/>
      </c>
      <c r="CI285" s="1355" t="str">
        <f t="shared" si="1024"/>
        <v/>
      </c>
      <c r="CJ285" s="1355" t="str">
        <f t="shared" si="1024"/>
        <v/>
      </c>
      <c r="CK285" s="1356" t="str">
        <f t="shared" si="1024"/>
        <v/>
      </c>
      <c r="CL285" s="1356" t="str">
        <f t="shared" si="1024"/>
        <v/>
      </c>
      <c r="CM285" s="1356" t="str">
        <f t="shared" si="1024"/>
        <v/>
      </c>
      <c r="CN285" s="1355" t="str">
        <f t="shared" si="1024"/>
        <v/>
      </c>
      <c r="CO285" s="1355" t="str">
        <f t="shared" si="1024"/>
        <v/>
      </c>
      <c r="CP285" s="1355" t="str">
        <f t="shared" si="1024"/>
        <v/>
      </c>
      <c r="CQ285" s="1355" t="str">
        <f t="shared" si="1024"/>
        <v/>
      </c>
      <c r="CR285" s="1355" t="str">
        <f t="shared" si="1024"/>
        <v/>
      </c>
      <c r="CS285" s="1354" t="str">
        <f t="shared" si="1024"/>
        <v/>
      </c>
      <c r="CT285" s="1357" t="str">
        <f t="shared" si="1024"/>
        <v/>
      </c>
      <c r="CU285" s="541" t="str">
        <f t="shared" si="786"/>
        <v/>
      </c>
      <c r="CV285" s="542" t="str">
        <f t="shared" si="787"/>
        <v/>
      </c>
      <c r="CW285" s="543" t="str">
        <f t="shared" si="788"/>
        <v/>
      </c>
      <c r="CX285" s="543" t="str">
        <f t="shared" si="789"/>
        <v/>
      </c>
      <c r="CY285" s="543" t="str">
        <f t="shared" si="790"/>
        <v/>
      </c>
      <c r="CZ285" s="543" t="str">
        <f t="shared" si="791"/>
        <v/>
      </c>
      <c r="DA285" s="543" t="str">
        <f t="shared" si="792"/>
        <v/>
      </c>
      <c r="DB285" s="544" t="str">
        <f t="shared" si="793"/>
        <v/>
      </c>
      <c r="DC285" s="544" t="str">
        <f t="shared" si="794"/>
        <v/>
      </c>
      <c r="DD285" s="544" t="str">
        <f t="shared" si="795"/>
        <v/>
      </c>
      <c r="DE285" s="543" t="str">
        <f t="shared" si="796"/>
        <v/>
      </c>
      <c r="DF285" s="543" t="str">
        <f t="shared" si="797"/>
        <v/>
      </c>
      <c r="DG285" s="543" t="str">
        <f t="shared" si="798"/>
        <v/>
      </c>
      <c r="DH285" s="543" t="str">
        <f t="shared" si="799"/>
        <v/>
      </c>
      <c r="DI285" s="543" t="str">
        <f t="shared" si="800"/>
        <v/>
      </c>
      <c r="DJ285" s="542" t="str">
        <f t="shared" si="801"/>
        <v/>
      </c>
      <c r="DK285" s="541" t="str">
        <f t="shared" si="802"/>
        <v/>
      </c>
      <c r="DL285" s="658">
        <f t="shared" si="803"/>
        <v>0</v>
      </c>
      <c r="DM285" s="106">
        <f t="shared" si="804"/>
        <v>0</v>
      </c>
      <c r="DN285" s="106">
        <f t="shared" si="805"/>
        <v>0</v>
      </c>
      <c r="DO285" s="106">
        <f t="shared" si="806"/>
        <v>0</v>
      </c>
      <c r="DP285" s="719"/>
      <c r="DQ285" s="650"/>
      <c r="DR285" s="650"/>
      <c r="DS285" s="650"/>
      <c r="DT285" s="650"/>
      <c r="DU285" s="650"/>
      <c r="DV285" s="650"/>
      <c r="DW285" s="650"/>
      <c r="DX285" s="623"/>
      <c r="DY285" s="720"/>
    </row>
    <row r="286" spans="1:129" s="490" customFormat="1" ht="15.75" customHeight="1">
      <c r="A286" s="686" t="s">
        <v>258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601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601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7"/>
      <c r="BB286" s="162"/>
      <c r="BC286" s="601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7"/>
      <c r="BS286" s="162"/>
      <c r="BT286" s="717"/>
      <c r="BU286" s="601"/>
      <c r="BV286" s="162"/>
      <c r="BW286" s="162"/>
      <c r="BX286" s="162"/>
      <c r="BY286" s="162"/>
      <c r="BZ286" s="602" t="str">
        <f t="shared" ref="BZ286:BZ300" si="1025">IF(DL286&lt;3,"",(SUM(B286:R286)-MIN(B286:R286)-MAX(B286:R286))/(DL286-2))</f>
        <v/>
      </c>
      <c r="CA286" s="602" t="str">
        <f t="shared" ref="CA286:CA300" si="1026">IF(DM286&lt;3,"",(SUM(T286:AJ286)-MIN(T286:AJ286)-MAX(T286:AJ286))/(DM286-2))</f>
        <v/>
      </c>
      <c r="CB286" s="602" t="str">
        <f t="shared" ref="CB286:CB300" si="1027">IF(DN286&lt;3,"",(SUM(AL286:BB286)-MIN(AL286:BB286)-MAX(AL286:BB286))/(DN286-2))</f>
        <v/>
      </c>
      <c r="CC286" s="692" t="str">
        <f t="shared" ref="CC286:CC300" si="1028">IF(DO286&lt;3,"",(SUM(BD286:BT286)-MIN(BD286:BT286)-MAX(BD286:BT286))/(DO286-2))</f>
        <v/>
      </c>
      <c r="CD286" s="1348" t="str">
        <f t="shared" ref="CD286:CD291" si="102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1024"/>
        <v/>
      </c>
      <c r="CF286" s="1350" t="str">
        <f t="shared" si="1024"/>
        <v/>
      </c>
      <c r="CG286" s="1350" t="str">
        <f t="shared" si="1024"/>
        <v/>
      </c>
      <c r="CH286" s="1350" t="str">
        <f t="shared" si="1024"/>
        <v/>
      </c>
      <c r="CI286" s="1350" t="str">
        <f t="shared" si="1024"/>
        <v/>
      </c>
      <c r="CJ286" s="1350" t="str">
        <f t="shared" si="1024"/>
        <v/>
      </c>
      <c r="CK286" s="1351" t="str">
        <f t="shared" si="1024"/>
        <v/>
      </c>
      <c r="CL286" s="1351" t="str">
        <f t="shared" si="1024"/>
        <v/>
      </c>
      <c r="CM286" s="1351" t="str">
        <f t="shared" si="1024"/>
        <v/>
      </c>
      <c r="CN286" s="1350" t="str">
        <f t="shared" si="1024"/>
        <v/>
      </c>
      <c r="CO286" s="1350" t="str">
        <f t="shared" si="1024"/>
        <v/>
      </c>
      <c r="CP286" s="1350" t="str">
        <f t="shared" si="1024"/>
        <v/>
      </c>
      <c r="CQ286" s="1350" t="str">
        <f t="shared" si="1024"/>
        <v/>
      </c>
      <c r="CR286" s="1350" t="str">
        <f t="shared" si="1024"/>
        <v/>
      </c>
      <c r="CS286" s="1349" t="str">
        <f t="shared" si="1024"/>
        <v/>
      </c>
      <c r="CT286" s="1352" t="str">
        <f t="shared" si="1024"/>
        <v/>
      </c>
      <c r="CU286" s="553" t="str">
        <f t="shared" si="786"/>
        <v/>
      </c>
      <c r="CV286" s="554" t="str">
        <f t="shared" si="787"/>
        <v/>
      </c>
      <c r="CW286" s="555" t="str">
        <f t="shared" si="788"/>
        <v/>
      </c>
      <c r="CX286" s="555" t="str">
        <f t="shared" si="789"/>
        <v/>
      </c>
      <c r="CY286" s="555" t="str">
        <f t="shared" si="790"/>
        <v/>
      </c>
      <c r="CZ286" s="555" t="str">
        <f t="shared" si="791"/>
        <v/>
      </c>
      <c r="DA286" s="555" t="str">
        <f t="shared" si="792"/>
        <v/>
      </c>
      <c r="DB286" s="556" t="str">
        <f t="shared" si="793"/>
        <v/>
      </c>
      <c r="DC286" s="556" t="str">
        <f t="shared" si="794"/>
        <v/>
      </c>
      <c r="DD286" s="556" t="str">
        <f t="shared" si="795"/>
        <v/>
      </c>
      <c r="DE286" s="555" t="str">
        <f t="shared" si="796"/>
        <v/>
      </c>
      <c r="DF286" s="555" t="str">
        <f t="shared" si="797"/>
        <v/>
      </c>
      <c r="DG286" s="555" t="str">
        <f t="shared" si="798"/>
        <v/>
      </c>
      <c r="DH286" s="555" t="str">
        <f t="shared" si="799"/>
        <v/>
      </c>
      <c r="DI286" s="555" t="str">
        <f t="shared" si="800"/>
        <v/>
      </c>
      <c r="DJ286" s="554" t="str">
        <f t="shared" si="801"/>
        <v/>
      </c>
      <c r="DK286" s="553" t="str">
        <f t="shared" si="802"/>
        <v/>
      </c>
      <c r="DL286" s="658">
        <f t="shared" si="803"/>
        <v>0</v>
      </c>
      <c r="DM286" s="106">
        <f t="shared" si="804"/>
        <v>0</v>
      </c>
      <c r="DN286" s="106">
        <f t="shared" si="805"/>
        <v>0</v>
      </c>
      <c r="DO286" s="106">
        <f t="shared" si="806"/>
        <v>0</v>
      </c>
      <c r="DP286" s="487"/>
      <c r="DQ286" s="623"/>
      <c r="DR286" s="623"/>
      <c r="DS286" s="623"/>
      <c r="DT286" s="623"/>
      <c r="DU286" s="623"/>
      <c r="DV286" s="623"/>
      <c r="DW286" s="623"/>
      <c r="DX286" s="623"/>
      <c r="DY286" s="488"/>
    </row>
    <row r="287" spans="1:129" s="490" customFormat="1" ht="15.75" customHeight="1">
      <c r="A287" s="713" t="str">
        <f>$H$1 &amp; " per kg"</f>
        <v>kcal per kg</v>
      </c>
      <c r="B287" s="706">
        <f t="shared" ref="B287:R287" si="1030">3360*$K$1</f>
        <v>3360</v>
      </c>
      <c r="C287" s="706">
        <f t="shared" si="1030"/>
        <v>3360</v>
      </c>
      <c r="D287" s="706">
        <f t="shared" si="1030"/>
        <v>3360</v>
      </c>
      <c r="E287" s="706">
        <f t="shared" si="1030"/>
        <v>3360</v>
      </c>
      <c r="F287" s="706">
        <f t="shared" si="1030"/>
        <v>3360</v>
      </c>
      <c r="G287" s="706">
        <f t="shared" si="1030"/>
        <v>3360</v>
      </c>
      <c r="H287" s="706">
        <f t="shared" si="1030"/>
        <v>3360</v>
      </c>
      <c r="I287" s="706">
        <f t="shared" si="1030"/>
        <v>3360</v>
      </c>
      <c r="J287" s="706">
        <f t="shared" si="1030"/>
        <v>3360</v>
      </c>
      <c r="K287" s="706">
        <f t="shared" si="1030"/>
        <v>3360</v>
      </c>
      <c r="L287" s="706">
        <f t="shared" si="1030"/>
        <v>3360</v>
      </c>
      <c r="M287" s="706">
        <f t="shared" si="1030"/>
        <v>3360</v>
      </c>
      <c r="N287" s="706">
        <f t="shared" si="1030"/>
        <v>3360</v>
      </c>
      <c r="O287" s="706">
        <f t="shared" si="1030"/>
        <v>3360</v>
      </c>
      <c r="P287" s="706">
        <f t="shared" si="1030"/>
        <v>3360</v>
      </c>
      <c r="Q287" s="706">
        <f t="shared" si="1030"/>
        <v>3360</v>
      </c>
      <c r="R287" s="706">
        <f t="shared" si="1030"/>
        <v>3360</v>
      </c>
      <c r="S287" s="722"/>
      <c r="T287" s="706">
        <f t="shared" ref="T287:AJ287" si="1031">3360*$K$1</f>
        <v>3360</v>
      </c>
      <c r="U287" s="706">
        <f t="shared" si="1031"/>
        <v>3360</v>
      </c>
      <c r="V287" s="706">
        <f t="shared" si="1031"/>
        <v>3360</v>
      </c>
      <c r="W287" s="706">
        <f t="shared" si="1031"/>
        <v>3360</v>
      </c>
      <c r="X287" s="706">
        <f t="shared" si="1031"/>
        <v>3360</v>
      </c>
      <c r="Y287" s="706">
        <f t="shared" si="1031"/>
        <v>3360</v>
      </c>
      <c r="Z287" s="706">
        <f t="shared" si="1031"/>
        <v>3360</v>
      </c>
      <c r="AA287" s="706">
        <f t="shared" si="1031"/>
        <v>3360</v>
      </c>
      <c r="AB287" s="706">
        <f t="shared" si="1031"/>
        <v>3360</v>
      </c>
      <c r="AC287" s="706">
        <f t="shared" si="1031"/>
        <v>3360</v>
      </c>
      <c r="AD287" s="706">
        <f t="shared" si="1031"/>
        <v>3360</v>
      </c>
      <c r="AE287" s="706">
        <f t="shared" si="1031"/>
        <v>3360</v>
      </c>
      <c r="AF287" s="706">
        <f t="shared" si="1031"/>
        <v>3360</v>
      </c>
      <c r="AG287" s="706">
        <f t="shared" si="1031"/>
        <v>3360</v>
      </c>
      <c r="AH287" s="706">
        <f t="shared" si="1031"/>
        <v>3360</v>
      </c>
      <c r="AI287" s="706">
        <f t="shared" si="1031"/>
        <v>3360</v>
      </c>
      <c r="AJ287" s="706">
        <f t="shared" si="1031"/>
        <v>3360</v>
      </c>
      <c r="AK287" s="722"/>
      <c r="AL287" s="706">
        <f t="shared" ref="AL287:BB287" si="1032">3360*$K$1</f>
        <v>3360</v>
      </c>
      <c r="AM287" s="706">
        <f t="shared" si="1032"/>
        <v>3360</v>
      </c>
      <c r="AN287" s="706">
        <f t="shared" si="1032"/>
        <v>3360</v>
      </c>
      <c r="AO287" s="706">
        <f t="shared" si="1032"/>
        <v>3360</v>
      </c>
      <c r="AP287" s="706">
        <f t="shared" si="1032"/>
        <v>3360</v>
      </c>
      <c r="AQ287" s="706">
        <f t="shared" si="1032"/>
        <v>3360</v>
      </c>
      <c r="AR287" s="706">
        <f t="shared" si="1032"/>
        <v>3360</v>
      </c>
      <c r="AS287" s="706">
        <f t="shared" si="1032"/>
        <v>3360</v>
      </c>
      <c r="AT287" s="706">
        <f t="shared" si="1032"/>
        <v>3360</v>
      </c>
      <c r="AU287" s="706">
        <f t="shared" si="1032"/>
        <v>3360</v>
      </c>
      <c r="AV287" s="706">
        <f t="shared" si="1032"/>
        <v>3360</v>
      </c>
      <c r="AW287" s="706">
        <f t="shared" si="1032"/>
        <v>3360</v>
      </c>
      <c r="AX287" s="706">
        <f t="shared" si="1032"/>
        <v>3360</v>
      </c>
      <c r="AY287" s="706">
        <f t="shared" si="1032"/>
        <v>3360</v>
      </c>
      <c r="AZ287" s="706">
        <f t="shared" si="1032"/>
        <v>3360</v>
      </c>
      <c r="BA287" s="706">
        <f t="shared" si="1032"/>
        <v>3360</v>
      </c>
      <c r="BB287" s="706">
        <f t="shared" si="1032"/>
        <v>3360</v>
      </c>
      <c r="BC287" s="722"/>
      <c r="BD287" s="706">
        <f>3360*$K$1</f>
        <v>3360</v>
      </c>
      <c r="BE287" s="706">
        <f>3360*$K$1</f>
        <v>3360</v>
      </c>
      <c r="BF287" s="706">
        <f t="shared" ref="BF287:BT287" si="1033">3360*$K$1</f>
        <v>3360</v>
      </c>
      <c r="BG287" s="706">
        <f t="shared" si="1033"/>
        <v>3360</v>
      </c>
      <c r="BH287" s="706">
        <f t="shared" si="1033"/>
        <v>3360</v>
      </c>
      <c r="BI287" s="706">
        <f t="shared" si="1033"/>
        <v>3360</v>
      </c>
      <c r="BJ287" s="706">
        <f t="shared" si="1033"/>
        <v>3360</v>
      </c>
      <c r="BK287" s="706">
        <f t="shared" si="1033"/>
        <v>3360</v>
      </c>
      <c r="BL287" s="706">
        <f t="shared" si="1033"/>
        <v>3360</v>
      </c>
      <c r="BM287" s="706">
        <f t="shared" si="1033"/>
        <v>3360</v>
      </c>
      <c r="BN287" s="706">
        <f t="shared" si="1033"/>
        <v>3360</v>
      </c>
      <c r="BO287" s="706">
        <f t="shared" si="1033"/>
        <v>3360</v>
      </c>
      <c r="BP287" s="706">
        <f t="shared" si="1033"/>
        <v>3360</v>
      </c>
      <c r="BQ287" s="706">
        <f t="shared" si="1033"/>
        <v>3360</v>
      </c>
      <c r="BR287" s="706">
        <f t="shared" si="1033"/>
        <v>3360</v>
      </c>
      <c r="BS287" s="706">
        <f t="shared" si="1033"/>
        <v>3360</v>
      </c>
      <c r="BT287" s="706">
        <f t="shared" si="1033"/>
        <v>3360</v>
      </c>
      <c r="BU287" s="659"/>
      <c r="BV287" s="706">
        <f>3360*$K$1</f>
        <v>3360</v>
      </c>
      <c r="BW287" s="706">
        <f>3360*$K$1</f>
        <v>3360</v>
      </c>
      <c r="BX287" s="706">
        <f>3360*$K$1</f>
        <v>3360</v>
      </c>
      <c r="BY287" s="706">
        <f>3360*$K$1</f>
        <v>3360</v>
      </c>
      <c r="BZ287" s="602">
        <f t="shared" si="1025"/>
        <v>3360</v>
      </c>
      <c r="CA287" s="602">
        <f t="shared" si="1026"/>
        <v>3360</v>
      </c>
      <c r="CB287" s="602">
        <f t="shared" si="1027"/>
        <v>3360</v>
      </c>
      <c r="CC287" s="692">
        <f t="shared" si="1028"/>
        <v>3360</v>
      </c>
      <c r="CD287" s="1348">
        <f t="shared" si="1029"/>
        <v>3360</v>
      </c>
      <c r="CE287" s="1349">
        <f t="shared" si="1024"/>
        <v>3360</v>
      </c>
      <c r="CF287" s="1350">
        <f t="shared" si="1024"/>
        <v>3360</v>
      </c>
      <c r="CG287" s="1350">
        <f t="shared" si="1024"/>
        <v>3360</v>
      </c>
      <c r="CH287" s="1350">
        <f t="shared" si="1024"/>
        <v>3360</v>
      </c>
      <c r="CI287" s="1350">
        <f t="shared" si="1024"/>
        <v>3360</v>
      </c>
      <c r="CJ287" s="1350">
        <f t="shared" si="1024"/>
        <v>3360</v>
      </c>
      <c r="CK287" s="1351">
        <f t="shared" si="1024"/>
        <v>3360</v>
      </c>
      <c r="CL287" s="1351">
        <f t="shared" si="1024"/>
        <v>3360</v>
      </c>
      <c r="CM287" s="1351">
        <f t="shared" si="1024"/>
        <v>3360</v>
      </c>
      <c r="CN287" s="1350">
        <f t="shared" si="1024"/>
        <v>3360</v>
      </c>
      <c r="CO287" s="1350">
        <f t="shared" si="1024"/>
        <v>3360</v>
      </c>
      <c r="CP287" s="1350">
        <f t="shared" si="1024"/>
        <v>3360</v>
      </c>
      <c r="CQ287" s="1350">
        <f t="shared" si="1024"/>
        <v>3360</v>
      </c>
      <c r="CR287" s="1350">
        <f t="shared" si="1024"/>
        <v>3360</v>
      </c>
      <c r="CS287" s="1349">
        <f t="shared" si="1024"/>
        <v>3360</v>
      </c>
      <c r="CT287" s="1352">
        <f t="shared" si="1024"/>
        <v>3360</v>
      </c>
      <c r="CU287" s="553">
        <f t="shared" si="786"/>
        <v>3360</v>
      </c>
      <c r="CV287" s="554">
        <f t="shared" si="787"/>
        <v>3360</v>
      </c>
      <c r="CW287" s="555">
        <f t="shared" si="788"/>
        <v>3360</v>
      </c>
      <c r="CX287" s="555">
        <f t="shared" si="789"/>
        <v>3360</v>
      </c>
      <c r="CY287" s="555">
        <f t="shared" si="790"/>
        <v>3360</v>
      </c>
      <c r="CZ287" s="555">
        <f t="shared" si="791"/>
        <v>3360</v>
      </c>
      <c r="DA287" s="555">
        <f t="shared" si="792"/>
        <v>3360</v>
      </c>
      <c r="DB287" s="556">
        <f t="shared" si="793"/>
        <v>3360</v>
      </c>
      <c r="DC287" s="556">
        <f t="shared" si="794"/>
        <v>3360</v>
      </c>
      <c r="DD287" s="556">
        <f t="shared" si="795"/>
        <v>3360</v>
      </c>
      <c r="DE287" s="555">
        <f t="shared" si="796"/>
        <v>3360</v>
      </c>
      <c r="DF287" s="555">
        <f t="shared" si="797"/>
        <v>3360</v>
      </c>
      <c r="DG287" s="555">
        <f t="shared" si="798"/>
        <v>3360</v>
      </c>
      <c r="DH287" s="555">
        <f t="shared" si="799"/>
        <v>3360</v>
      </c>
      <c r="DI287" s="555">
        <f t="shared" si="800"/>
        <v>3360</v>
      </c>
      <c r="DJ287" s="554">
        <f t="shared" si="801"/>
        <v>3360</v>
      </c>
      <c r="DK287" s="553">
        <f t="shared" si="802"/>
        <v>3360</v>
      </c>
      <c r="DL287" s="658">
        <f t="shared" si="803"/>
        <v>17</v>
      </c>
      <c r="DM287" s="106">
        <f t="shared" si="804"/>
        <v>17</v>
      </c>
      <c r="DN287" s="106">
        <f t="shared" si="805"/>
        <v>17</v>
      </c>
      <c r="DO287" s="106">
        <f t="shared" si="806"/>
        <v>17</v>
      </c>
      <c r="DP287" s="487"/>
      <c r="DQ287" s="623"/>
      <c r="DR287" s="623"/>
      <c r="DS287" s="623"/>
      <c r="DT287" s="623"/>
      <c r="DU287" s="623"/>
      <c r="DV287" s="623"/>
      <c r="DW287" s="623"/>
      <c r="DX287" s="623"/>
      <c r="DY287" s="488"/>
    </row>
    <row r="288" spans="1:129" s="490" customFormat="1" ht="15.75" customHeight="1">
      <c r="A288" s="662" t="s">
        <v>251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1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701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1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1"/>
      <c r="BV288" s="227"/>
      <c r="BW288" s="227"/>
      <c r="BX288" s="227"/>
      <c r="BY288" s="227"/>
      <c r="BZ288" s="602" t="str">
        <f t="shared" si="1025"/>
        <v/>
      </c>
      <c r="CA288" s="602" t="str">
        <f t="shared" si="1026"/>
        <v/>
      </c>
      <c r="CB288" s="602" t="str">
        <f t="shared" si="1027"/>
        <v/>
      </c>
      <c r="CC288" s="692" t="str">
        <f t="shared" si="1028"/>
        <v/>
      </c>
      <c r="CD288" s="1348" t="str">
        <f t="shared" si="1029"/>
        <v/>
      </c>
      <c r="CE288" s="1349" t="str">
        <f t="shared" si="1024"/>
        <v/>
      </c>
      <c r="CF288" s="1350" t="str">
        <f t="shared" si="1024"/>
        <v/>
      </c>
      <c r="CG288" s="1350" t="str">
        <f t="shared" si="1024"/>
        <v/>
      </c>
      <c r="CH288" s="1350" t="str">
        <f t="shared" si="1024"/>
        <v/>
      </c>
      <c r="CI288" s="1350" t="str">
        <f t="shared" si="1024"/>
        <v/>
      </c>
      <c r="CJ288" s="1350" t="str">
        <f t="shared" si="1024"/>
        <v/>
      </c>
      <c r="CK288" s="1351" t="str">
        <f t="shared" si="1024"/>
        <v/>
      </c>
      <c r="CL288" s="1351" t="str">
        <f t="shared" si="1024"/>
        <v/>
      </c>
      <c r="CM288" s="1351" t="str">
        <f t="shared" si="1024"/>
        <v/>
      </c>
      <c r="CN288" s="1350" t="str">
        <f t="shared" si="1024"/>
        <v/>
      </c>
      <c r="CO288" s="1350" t="str">
        <f t="shared" si="1024"/>
        <v/>
      </c>
      <c r="CP288" s="1350" t="str">
        <f t="shared" si="1024"/>
        <v/>
      </c>
      <c r="CQ288" s="1350" t="str">
        <f t="shared" si="1024"/>
        <v/>
      </c>
      <c r="CR288" s="1350" t="str">
        <f t="shared" si="1024"/>
        <v/>
      </c>
      <c r="CS288" s="1349" t="str">
        <f t="shared" si="1024"/>
        <v/>
      </c>
      <c r="CT288" s="1352" t="str">
        <f t="shared" si="1024"/>
        <v/>
      </c>
      <c r="CU288" s="553" t="str">
        <f t="shared" si="786"/>
        <v/>
      </c>
      <c r="CV288" s="554" t="str">
        <f t="shared" si="787"/>
        <v/>
      </c>
      <c r="CW288" s="555" t="str">
        <f t="shared" si="788"/>
        <v/>
      </c>
      <c r="CX288" s="555" t="str">
        <f t="shared" si="789"/>
        <v/>
      </c>
      <c r="CY288" s="555" t="str">
        <f t="shared" si="790"/>
        <v/>
      </c>
      <c r="CZ288" s="555" t="str">
        <f t="shared" si="791"/>
        <v/>
      </c>
      <c r="DA288" s="555" t="str">
        <f t="shared" si="792"/>
        <v/>
      </c>
      <c r="DB288" s="556" t="str">
        <f t="shared" si="793"/>
        <v/>
      </c>
      <c r="DC288" s="556" t="str">
        <f t="shared" si="794"/>
        <v/>
      </c>
      <c r="DD288" s="556" t="str">
        <f t="shared" si="795"/>
        <v/>
      </c>
      <c r="DE288" s="555" t="str">
        <f t="shared" si="796"/>
        <v/>
      </c>
      <c r="DF288" s="555" t="str">
        <f t="shared" si="797"/>
        <v/>
      </c>
      <c r="DG288" s="555" t="str">
        <f t="shared" si="798"/>
        <v/>
      </c>
      <c r="DH288" s="555" t="str">
        <f t="shared" si="799"/>
        <v/>
      </c>
      <c r="DI288" s="555" t="str">
        <f t="shared" si="800"/>
        <v/>
      </c>
      <c r="DJ288" s="554" t="str">
        <f t="shared" si="801"/>
        <v/>
      </c>
      <c r="DK288" s="553" t="str">
        <f t="shared" si="802"/>
        <v/>
      </c>
      <c r="DL288" s="658">
        <f t="shared" si="803"/>
        <v>0</v>
      </c>
      <c r="DM288" s="106">
        <f t="shared" si="804"/>
        <v>0</v>
      </c>
      <c r="DN288" s="106">
        <f t="shared" si="805"/>
        <v>0</v>
      </c>
      <c r="DO288" s="106">
        <f t="shared" si="806"/>
        <v>0</v>
      </c>
      <c r="DP288" s="487"/>
      <c r="DQ288" s="623"/>
      <c r="DR288" s="623"/>
      <c r="DS288" s="623"/>
      <c r="DT288" s="623"/>
      <c r="DU288" s="623"/>
      <c r="DV288" s="623"/>
      <c r="DW288" s="623"/>
      <c r="DX288" s="623"/>
      <c r="DY288" s="488"/>
    </row>
    <row r="289" spans="1:129" s="490" customFormat="1" ht="15.75" customHeight="1">
      <c r="A289" s="645" t="s">
        <v>182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6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616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6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6"/>
      <c r="BV289" s="277"/>
      <c r="BW289" s="277"/>
      <c r="BX289" s="277"/>
      <c r="BY289" s="277"/>
      <c r="BZ289" s="602" t="str">
        <f t="shared" si="1025"/>
        <v/>
      </c>
      <c r="CA289" s="602" t="str">
        <f t="shared" si="1026"/>
        <v/>
      </c>
      <c r="CB289" s="602" t="str">
        <f t="shared" si="1027"/>
        <v/>
      </c>
      <c r="CC289" s="692" t="str">
        <f t="shared" si="1028"/>
        <v/>
      </c>
      <c r="CD289" s="1348" t="str">
        <f t="shared" si="1029"/>
        <v/>
      </c>
      <c r="CE289" s="1349" t="str">
        <f t="shared" si="1024"/>
        <v/>
      </c>
      <c r="CF289" s="1350" t="str">
        <f t="shared" si="1024"/>
        <v/>
      </c>
      <c r="CG289" s="1350" t="str">
        <f t="shared" si="1024"/>
        <v/>
      </c>
      <c r="CH289" s="1350" t="str">
        <f t="shared" si="1024"/>
        <v/>
      </c>
      <c r="CI289" s="1350" t="str">
        <f t="shared" si="1024"/>
        <v/>
      </c>
      <c r="CJ289" s="1350" t="str">
        <f t="shared" si="1024"/>
        <v/>
      </c>
      <c r="CK289" s="1351" t="str">
        <f t="shared" si="1024"/>
        <v/>
      </c>
      <c r="CL289" s="1351" t="str">
        <f t="shared" si="1024"/>
        <v/>
      </c>
      <c r="CM289" s="1351" t="str">
        <f t="shared" si="1024"/>
        <v/>
      </c>
      <c r="CN289" s="1350" t="str">
        <f t="shared" si="1024"/>
        <v/>
      </c>
      <c r="CO289" s="1350" t="str">
        <f t="shared" si="1024"/>
        <v/>
      </c>
      <c r="CP289" s="1350" t="str">
        <f t="shared" si="1024"/>
        <v/>
      </c>
      <c r="CQ289" s="1350" t="str">
        <f t="shared" si="1024"/>
        <v/>
      </c>
      <c r="CR289" s="1350" t="str">
        <f t="shared" si="1024"/>
        <v/>
      </c>
      <c r="CS289" s="1349" t="str">
        <f t="shared" si="1024"/>
        <v/>
      </c>
      <c r="CT289" s="1352" t="str">
        <f t="shared" si="1024"/>
        <v/>
      </c>
      <c r="CU289" s="553" t="str">
        <f t="shared" si="786"/>
        <v/>
      </c>
      <c r="CV289" s="554" t="str">
        <f t="shared" si="787"/>
        <v/>
      </c>
      <c r="CW289" s="555" t="str">
        <f t="shared" si="788"/>
        <v/>
      </c>
      <c r="CX289" s="555" t="str">
        <f t="shared" si="789"/>
        <v/>
      </c>
      <c r="CY289" s="555" t="str">
        <f t="shared" si="790"/>
        <v/>
      </c>
      <c r="CZ289" s="555" t="str">
        <f t="shared" si="791"/>
        <v/>
      </c>
      <c r="DA289" s="555" t="str">
        <f t="shared" si="792"/>
        <v/>
      </c>
      <c r="DB289" s="556" t="str">
        <f t="shared" si="793"/>
        <v/>
      </c>
      <c r="DC289" s="556" t="str">
        <f t="shared" si="794"/>
        <v/>
      </c>
      <c r="DD289" s="556" t="str">
        <f t="shared" si="795"/>
        <v/>
      </c>
      <c r="DE289" s="555" t="str">
        <f t="shared" si="796"/>
        <v/>
      </c>
      <c r="DF289" s="555" t="str">
        <f t="shared" si="797"/>
        <v/>
      </c>
      <c r="DG289" s="555" t="str">
        <f t="shared" si="798"/>
        <v/>
      </c>
      <c r="DH289" s="555" t="str">
        <f t="shared" si="799"/>
        <v/>
      </c>
      <c r="DI289" s="555" t="str">
        <f t="shared" si="800"/>
        <v/>
      </c>
      <c r="DJ289" s="554" t="str">
        <f t="shared" si="801"/>
        <v/>
      </c>
      <c r="DK289" s="553" t="str">
        <f t="shared" si="802"/>
        <v/>
      </c>
      <c r="DL289" s="658">
        <f t="shared" si="803"/>
        <v>0</v>
      </c>
      <c r="DM289" s="106">
        <f t="shared" si="804"/>
        <v>0</v>
      </c>
      <c r="DN289" s="106">
        <f t="shared" si="805"/>
        <v>0</v>
      </c>
      <c r="DO289" s="106">
        <f t="shared" si="806"/>
        <v>0</v>
      </c>
      <c r="DP289" s="487"/>
      <c r="DQ289" s="623"/>
      <c r="DR289" s="623"/>
      <c r="DS289" s="623"/>
      <c r="DT289" s="623"/>
      <c r="DU289" s="623"/>
      <c r="DV289" s="623"/>
      <c r="DW289" s="623"/>
      <c r="DX289" s="623"/>
      <c r="DY289" s="488"/>
    </row>
    <row r="290" spans="1:129" s="490" customFormat="1" ht="15.75" customHeight="1">
      <c r="A290" s="645" t="s">
        <v>184</v>
      </c>
      <c r="B290" s="634" t="str">
        <f t="shared" ref="B290:J290" si="1034">IF(B288="","",B288*B289)</f>
        <v/>
      </c>
      <c r="C290" s="634" t="str">
        <f t="shared" si="1034"/>
        <v/>
      </c>
      <c r="D290" s="634" t="str">
        <f t="shared" si="1034"/>
        <v/>
      </c>
      <c r="E290" s="634" t="str">
        <f t="shared" si="1034"/>
        <v/>
      </c>
      <c r="F290" s="634" t="str">
        <f t="shared" si="1034"/>
        <v/>
      </c>
      <c r="G290" s="634" t="str">
        <f t="shared" si="1034"/>
        <v/>
      </c>
      <c r="H290" s="634" t="str">
        <f t="shared" si="1034"/>
        <v/>
      </c>
      <c r="I290" s="634" t="str">
        <f t="shared" si="1034"/>
        <v/>
      </c>
      <c r="J290" s="634" t="str">
        <f t="shared" si="1034"/>
        <v/>
      </c>
      <c r="K290" s="634" t="str">
        <f t="shared" ref="K290:R290" si="1035">IF(K288="","",K288*K289)</f>
        <v/>
      </c>
      <c r="L290" s="634" t="str">
        <f t="shared" si="1035"/>
        <v/>
      </c>
      <c r="M290" s="634" t="str">
        <f t="shared" si="1035"/>
        <v/>
      </c>
      <c r="N290" s="634" t="str">
        <f t="shared" si="1035"/>
        <v/>
      </c>
      <c r="O290" s="634" t="str">
        <f t="shared" si="1035"/>
        <v/>
      </c>
      <c r="P290" s="634" t="str">
        <f t="shared" si="1035"/>
        <v/>
      </c>
      <c r="Q290" s="634" t="str">
        <f t="shared" si="1035"/>
        <v/>
      </c>
      <c r="R290" s="634" t="str">
        <f t="shared" si="1035"/>
        <v/>
      </c>
      <c r="S290" s="667"/>
      <c r="T290" s="634"/>
      <c r="U290" s="634" t="str">
        <f t="shared" ref="U290:AB290" si="1036">IF(U288="","",U288*U289)</f>
        <v/>
      </c>
      <c r="V290" s="634" t="str">
        <f t="shared" si="1036"/>
        <v/>
      </c>
      <c r="W290" s="634" t="str">
        <f t="shared" si="1036"/>
        <v/>
      </c>
      <c r="X290" s="634" t="str">
        <f t="shared" si="1036"/>
        <v/>
      </c>
      <c r="Y290" s="634" t="str">
        <f t="shared" si="1036"/>
        <v/>
      </c>
      <c r="Z290" s="634" t="str">
        <f t="shared" si="1036"/>
        <v/>
      </c>
      <c r="AA290" s="634" t="str">
        <f t="shared" si="1036"/>
        <v/>
      </c>
      <c r="AB290" s="634" t="str">
        <f t="shared" si="1036"/>
        <v/>
      </c>
      <c r="AC290" s="634" t="str">
        <f t="shared" ref="AC290:AJ290" si="1037">IF(AC288="","",AC288*AC289)</f>
        <v/>
      </c>
      <c r="AD290" s="634" t="str">
        <f t="shared" si="1037"/>
        <v/>
      </c>
      <c r="AE290" s="634" t="str">
        <f t="shared" si="1037"/>
        <v/>
      </c>
      <c r="AF290" s="634" t="str">
        <f t="shared" si="1037"/>
        <v/>
      </c>
      <c r="AG290" s="634" t="str">
        <f t="shared" si="1037"/>
        <v/>
      </c>
      <c r="AH290" s="634" t="str">
        <f t="shared" si="1037"/>
        <v/>
      </c>
      <c r="AI290" s="634" t="str">
        <f t="shared" si="1037"/>
        <v/>
      </c>
      <c r="AJ290" s="634" t="str">
        <f t="shared" si="1037"/>
        <v/>
      </c>
      <c r="AK290" s="667"/>
      <c r="AL290" s="634" t="str">
        <f t="shared" ref="AL290:AU290" si="1038">IF(AL288="","",AL288*AL289)</f>
        <v/>
      </c>
      <c r="AM290" s="634" t="str">
        <f t="shared" si="1038"/>
        <v/>
      </c>
      <c r="AN290" s="634" t="str">
        <f t="shared" si="1038"/>
        <v/>
      </c>
      <c r="AO290" s="634" t="str">
        <f t="shared" si="1038"/>
        <v/>
      </c>
      <c r="AP290" s="634" t="str">
        <f t="shared" si="1038"/>
        <v/>
      </c>
      <c r="AQ290" s="634" t="str">
        <f t="shared" si="1038"/>
        <v/>
      </c>
      <c r="AR290" s="634" t="str">
        <f t="shared" si="1038"/>
        <v/>
      </c>
      <c r="AS290" s="634" t="str">
        <f t="shared" si="1038"/>
        <v/>
      </c>
      <c r="AT290" s="634" t="str">
        <f t="shared" si="1038"/>
        <v/>
      </c>
      <c r="AU290" s="634" t="str">
        <f t="shared" si="1038"/>
        <v/>
      </c>
      <c r="AV290" s="634" t="str">
        <f t="shared" ref="AV290:BB290" si="1039">IF(AV288="","",AV288*AV289)</f>
        <v/>
      </c>
      <c r="AW290" s="634" t="str">
        <f t="shared" si="1039"/>
        <v/>
      </c>
      <c r="AX290" s="634" t="str">
        <f t="shared" si="1039"/>
        <v/>
      </c>
      <c r="AY290" s="634" t="str">
        <f t="shared" si="1039"/>
        <v/>
      </c>
      <c r="AZ290" s="634" t="str">
        <f t="shared" si="1039"/>
        <v/>
      </c>
      <c r="BA290" s="634" t="str">
        <f t="shared" si="1039"/>
        <v/>
      </c>
      <c r="BB290" s="634" t="str">
        <f t="shared" si="1039"/>
        <v/>
      </c>
      <c r="BC290" s="667"/>
      <c r="BD290" s="634" t="str">
        <f t="shared" ref="BD290:BL290" si="1040">IF(BD288="","",BD288*BD289)</f>
        <v/>
      </c>
      <c r="BE290" s="634" t="str">
        <f t="shared" si="1040"/>
        <v/>
      </c>
      <c r="BF290" s="634" t="str">
        <f t="shared" si="1040"/>
        <v/>
      </c>
      <c r="BG290" s="634" t="str">
        <f t="shared" si="1040"/>
        <v/>
      </c>
      <c r="BH290" s="634" t="str">
        <f t="shared" si="1040"/>
        <v/>
      </c>
      <c r="BI290" s="634" t="str">
        <f t="shared" si="1040"/>
        <v/>
      </c>
      <c r="BJ290" s="634" t="str">
        <f t="shared" si="1040"/>
        <v/>
      </c>
      <c r="BK290" s="634" t="str">
        <f t="shared" si="1040"/>
        <v/>
      </c>
      <c r="BL290" s="634" t="str">
        <f t="shared" si="1040"/>
        <v/>
      </c>
      <c r="BM290" s="634" t="str">
        <f t="shared" ref="BM290:BT290" si="1041">IF(BM288="","",BM288*BM289)</f>
        <v/>
      </c>
      <c r="BN290" s="634" t="str">
        <f t="shared" si="1041"/>
        <v/>
      </c>
      <c r="BO290" s="634" t="str">
        <f t="shared" si="1041"/>
        <v/>
      </c>
      <c r="BP290" s="634" t="str">
        <f t="shared" si="1041"/>
        <v/>
      </c>
      <c r="BQ290" s="634" t="str">
        <f t="shared" si="1041"/>
        <v/>
      </c>
      <c r="BR290" s="634" t="str">
        <f t="shared" si="1041"/>
        <v/>
      </c>
      <c r="BS290" s="634" t="str">
        <f t="shared" si="1041"/>
        <v/>
      </c>
      <c r="BT290" s="634" t="str">
        <f t="shared" si="1041"/>
        <v/>
      </c>
      <c r="BU290" s="667"/>
      <c r="BV290" s="634" t="str">
        <f>IF(BV288="","",BV288*BV289)</f>
        <v/>
      </c>
      <c r="BW290" s="634" t="str">
        <f>IF(BW288="","",BW288*BW289)</f>
        <v/>
      </c>
      <c r="BX290" s="634" t="str">
        <f>IF(BX288="","",BX288*BX289)</f>
        <v/>
      </c>
      <c r="BY290" s="634" t="str">
        <f>IF(BY288="","",BY288*BY289)</f>
        <v/>
      </c>
      <c r="BZ290" s="602" t="str">
        <f t="shared" si="1025"/>
        <v/>
      </c>
      <c r="CA290" s="602" t="str">
        <f t="shared" si="1026"/>
        <v/>
      </c>
      <c r="CB290" s="602" t="str">
        <f t="shared" si="1027"/>
        <v/>
      </c>
      <c r="CC290" s="692" t="str">
        <f t="shared" si="1028"/>
        <v/>
      </c>
      <c r="CD290" s="1348" t="str">
        <f t="shared" si="1029"/>
        <v/>
      </c>
      <c r="CE290" s="1349" t="str">
        <f t="shared" si="1024"/>
        <v/>
      </c>
      <c r="CF290" s="1350" t="str">
        <f t="shared" si="1024"/>
        <v/>
      </c>
      <c r="CG290" s="1350" t="str">
        <f t="shared" si="1024"/>
        <v/>
      </c>
      <c r="CH290" s="1350" t="str">
        <f t="shared" si="1024"/>
        <v/>
      </c>
      <c r="CI290" s="1350" t="str">
        <f t="shared" si="1024"/>
        <v/>
      </c>
      <c r="CJ290" s="1350" t="str">
        <f t="shared" si="1024"/>
        <v/>
      </c>
      <c r="CK290" s="1351" t="str">
        <f t="shared" si="1024"/>
        <v/>
      </c>
      <c r="CL290" s="1351" t="str">
        <f t="shared" si="1024"/>
        <v/>
      </c>
      <c r="CM290" s="1351" t="str">
        <f t="shared" si="1024"/>
        <v/>
      </c>
      <c r="CN290" s="1350" t="str">
        <f t="shared" si="1024"/>
        <v/>
      </c>
      <c r="CO290" s="1350" t="str">
        <f t="shared" si="1024"/>
        <v/>
      </c>
      <c r="CP290" s="1350" t="str">
        <f t="shared" si="1024"/>
        <v/>
      </c>
      <c r="CQ290" s="1350" t="str">
        <f t="shared" si="1024"/>
        <v/>
      </c>
      <c r="CR290" s="1350" t="str">
        <f t="shared" si="1024"/>
        <v/>
      </c>
      <c r="CS290" s="1349" t="str">
        <f t="shared" si="1024"/>
        <v/>
      </c>
      <c r="CT290" s="1352" t="str">
        <f t="shared" si="1024"/>
        <v/>
      </c>
      <c r="CU290" s="553" t="str">
        <f t="shared" si="786"/>
        <v/>
      </c>
      <c r="CV290" s="554" t="str">
        <f t="shared" si="787"/>
        <v/>
      </c>
      <c r="CW290" s="555" t="str">
        <f t="shared" si="788"/>
        <v/>
      </c>
      <c r="CX290" s="555" t="str">
        <f t="shared" si="789"/>
        <v/>
      </c>
      <c r="CY290" s="555" t="str">
        <f t="shared" si="790"/>
        <v/>
      </c>
      <c r="CZ290" s="555" t="str">
        <f t="shared" si="791"/>
        <v/>
      </c>
      <c r="DA290" s="555" t="str">
        <f t="shared" si="792"/>
        <v/>
      </c>
      <c r="DB290" s="556" t="str">
        <f t="shared" si="793"/>
        <v/>
      </c>
      <c r="DC290" s="556" t="str">
        <f t="shared" si="794"/>
        <v/>
      </c>
      <c r="DD290" s="556" t="str">
        <f t="shared" si="795"/>
        <v/>
      </c>
      <c r="DE290" s="555" t="str">
        <f t="shared" si="796"/>
        <v/>
      </c>
      <c r="DF290" s="555" t="str">
        <f t="shared" si="797"/>
        <v/>
      </c>
      <c r="DG290" s="555" t="str">
        <f t="shared" si="798"/>
        <v/>
      </c>
      <c r="DH290" s="555" t="str">
        <f t="shared" si="799"/>
        <v/>
      </c>
      <c r="DI290" s="555" t="str">
        <f t="shared" si="800"/>
        <v/>
      </c>
      <c r="DJ290" s="554" t="str">
        <f t="shared" si="801"/>
        <v/>
      </c>
      <c r="DK290" s="553" t="str">
        <f t="shared" si="802"/>
        <v/>
      </c>
      <c r="DL290" s="658">
        <f t="shared" si="803"/>
        <v>0</v>
      </c>
      <c r="DM290" s="106">
        <f t="shared" si="804"/>
        <v>0</v>
      </c>
      <c r="DN290" s="106">
        <f t="shared" si="805"/>
        <v>0</v>
      </c>
      <c r="DO290" s="106">
        <f t="shared" si="806"/>
        <v>0</v>
      </c>
      <c r="DP290" s="487"/>
      <c r="DQ290" s="623"/>
      <c r="DR290" s="623"/>
      <c r="DS290" s="623"/>
      <c r="DT290" s="623"/>
      <c r="DU290" s="623"/>
      <c r="DV290" s="623"/>
      <c r="DW290" s="623"/>
      <c r="DX290" s="623"/>
      <c r="DY290" s="488"/>
    </row>
    <row r="291" spans="1:129" s="490" customFormat="1" ht="15.75" customHeight="1">
      <c r="A291" s="645" t="s">
        <v>252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8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8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8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8"/>
      <c r="BV291" s="258"/>
      <c r="BW291" s="258"/>
      <c r="BX291" s="258"/>
      <c r="BY291" s="258"/>
      <c r="BZ291" s="602" t="str">
        <f t="shared" si="1025"/>
        <v/>
      </c>
      <c r="CA291" s="602" t="str">
        <f t="shared" si="1026"/>
        <v/>
      </c>
      <c r="CB291" s="602" t="str">
        <f t="shared" si="1027"/>
        <v/>
      </c>
      <c r="CC291" s="692" t="str">
        <f t="shared" si="1028"/>
        <v/>
      </c>
      <c r="CD291" s="1348" t="str">
        <f t="shared" si="1029"/>
        <v/>
      </c>
      <c r="CE291" s="1349" t="str">
        <f t="shared" si="1024"/>
        <v/>
      </c>
      <c r="CF291" s="1350" t="str">
        <f t="shared" si="1024"/>
        <v/>
      </c>
      <c r="CG291" s="1350" t="str">
        <f t="shared" si="1024"/>
        <v/>
      </c>
      <c r="CH291" s="1350" t="str">
        <f t="shared" si="1024"/>
        <v/>
      </c>
      <c r="CI291" s="1350" t="str">
        <f t="shared" si="1024"/>
        <v/>
      </c>
      <c r="CJ291" s="1350" t="str">
        <f t="shared" si="1024"/>
        <v/>
      </c>
      <c r="CK291" s="1351" t="str">
        <f t="shared" si="1024"/>
        <v/>
      </c>
      <c r="CL291" s="1351" t="str">
        <f t="shared" si="1024"/>
        <v/>
      </c>
      <c r="CM291" s="1351" t="str">
        <f t="shared" si="1024"/>
        <v/>
      </c>
      <c r="CN291" s="1350" t="str">
        <f t="shared" si="1024"/>
        <v/>
      </c>
      <c r="CO291" s="1350" t="str">
        <f t="shared" si="1024"/>
        <v/>
      </c>
      <c r="CP291" s="1350" t="str">
        <f t="shared" si="1024"/>
        <v/>
      </c>
      <c r="CQ291" s="1350" t="str">
        <f t="shared" si="1024"/>
        <v/>
      </c>
      <c r="CR291" s="1350" t="str">
        <f t="shared" si="1024"/>
        <v/>
      </c>
      <c r="CS291" s="1349" t="str">
        <f t="shared" si="1024"/>
        <v/>
      </c>
      <c r="CT291" s="1352" t="str">
        <f t="shared" si="1024"/>
        <v/>
      </c>
      <c r="CU291" s="553" t="str">
        <f t="shared" si="786"/>
        <v/>
      </c>
      <c r="CV291" s="554" t="str">
        <f t="shared" si="787"/>
        <v/>
      </c>
      <c r="CW291" s="555" t="str">
        <f t="shared" si="788"/>
        <v/>
      </c>
      <c r="CX291" s="555" t="str">
        <f t="shared" si="789"/>
        <v/>
      </c>
      <c r="CY291" s="555" t="str">
        <f t="shared" si="790"/>
        <v/>
      </c>
      <c r="CZ291" s="555" t="str">
        <f t="shared" si="791"/>
        <v/>
      </c>
      <c r="DA291" s="555" t="str">
        <f t="shared" si="792"/>
        <v/>
      </c>
      <c r="DB291" s="556" t="str">
        <f t="shared" si="793"/>
        <v/>
      </c>
      <c r="DC291" s="556" t="str">
        <f t="shared" si="794"/>
        <v/>
      </c>
      <c r="DD291" s="556" t="str">
        <f t="shared" si="795"/>
        <v/>
      </c>
      <c r="DE291" s="555" t="str">
        <f t="shared" si="796"/>
        <v/>
      </c>
      <c r="DF291" s="555" t="str">
        <f t="shared" si="797"/>
        <v/>
      </c>
      <c r="DG291" s="555" t="str">
        <f t="shared" si="798"/>
        <v/>
      </c>
      <c r="DH291" s="555" t="str">
        <f t="shared" si="799"/>
        <v/>
      </c>
      <c r="DI291" s="555" t="str">
        <f t="shared" si="800"/>
        <v/>
      </c>
      <c r="DJ291" s="554" t="str">
        <f t="shared" si="801"/>
        <v/>
      </c>
      <c r="DK291" s="553" t="str">
        <f t="shared" si="802"/>
        <v/>
      </c>
      <c r="DL291" s="658">
        <f t="shared" si="803"/>
        <v>0</v>
      </c>
      <c r="DM291" s="106">
        <f t="shared" si="804"/>
        <v>0</v>
      </c>
      <c r="DN291" s="106">
        <f t="shared" si="805"/>
        <v>0</v>
      </c>
      <c r="DO291" s="106">
        <f t="shared" si="806"/>
        <v>0</v>
      </c>
      <c r="DP291" s="487"/>
      <c r="DQ291" s="623"/>
      <c r="DR291" s="623"/>
      <c r="DS291" s="623"/>
      <c r="DT291" s="623"/>
      <c r="DU291" s="623"/>
      <c r="DV291" s="623"/>
      <c r="DW291" s="623"/>
      <c r="DX291" s="623"/>
      <c r="DY291" s="488"/>
    </row>
    <row r="292" spans="1:129" s="721" customFormat="1" ht="15.75" customHeight="1">
      <c r="A292" s="653" t="str">
        <f>$H$1 &amp; " (%)"</f>
        <v>kcal (%)</v>
      </c>
      <c r="B292" s="637" t="str">
        <f t="shared" ref="B292:J292" si="1042">IF(B286="","",(B286-B288-B291)*B287/B$46/365/$G$1)</f>
        <v/>
      </c>
      <c r="C292" s="637" t="str">
        <f t="shared" si="1042"/>
        <v/>
      </c>
      <c r="D292" s="637" t="str">
        <f t="shared" si="1042"/>
        <v/>
      </c>
      <c r="E292" s="637" t="str">
        <f t="shared" si="1042"/>
        <v/>
      </c>
      <c r="F292" s="637" t="str">
        <f t="shared" si="1042"/>
        <v/>
      </c>
      <c r="G292" s="637" t="str">
        <f t="shared" si="1042"/>
        <v/>
      </c>
      <c r="H292" s="637" t="str">
        <f t="shared" si="1042"/>
        <v/>
      </c>
      <c r="I292" s="637" t="str">
        <f t="shared" si="1042"/>
        <v/>
      </c>
      <c r="J292" s="637" t="str">
        <f t="shared" si="1042"/>
        <v/>
      </c>
      <c r="K292" s="637" t="str">
        <f t="shared" ref="K292:R292" si="1043">IF(K286="","",(K286-K288-K291)*K287/K$46/365/$G$1)</f>
        <v/>
      </c>
      <c r="L292" s="637" t="str">
        <f t="shared" si="1043"/>
        <v/>
      </c>
      <c r="M292" s="637" t="str">
        <f t="shared" si="1043"/>
        <v/>
      </c>
      <c r="N292" s="637" t="str">
        <f t="shared" si="1043"/>
        <v/>
      </c>
      <c r="O292" s="637" t="str">
        <f t="shared" si="1043"/>
        <v/>
      </c>
      <c r="P292" s="637" t="str">
        <f t="shared" si="1043"/>
        <v/>
      </c>
      <c r="Q292" s="637" t="str">
        <f t="shared" si="1043"/>
        <v/>
      </c>
      <c r="R292" s="637" t="str">
        <f t="shared" si="1043"/>
        <v/>
      </c>
      <c r="S292" s="657"/>
      <c r="T292" s="637" t="str">
        <f t="shared" ref="T292:AJ292" si="1044">IF(T286="","",(T286-T288-T291)*T287/T$46/365/$G$1)</f>
        <v/>
      </c>
      <c r="U292" s="637" t="str">
        <f t="shared" si="1044"/>
        <v/>
      </c>
      <c r="V292" s="637" t="str">
        <f t="shared" si="1044"/>
        <v/>
      </c>
      <c r="W292" s="637" t="str">
        <f t="shared" si="1044"/>
        <v/>
      </c>
      <c r="X292" s="637" t="str">
        <f t="shared" si="1044"/>
        <v/>
      </c>
      <c r="Y292" s="637" t="str">
        <f t="shared" si="1044"/>
        <v/>
      </c>
      <c r="Z292" s="637" t="str">
        <f t="shared" si="1044"/>
        <v/>
      </c>
      <c r="AA292" s="637" t="str">
        <f t="shared" si="1044"/>
        <v/>
      </c>
      <c r="AB292" s="637" t="str">
        <f t="shared" si="1044"/>
        <v/>
      </c>
      <c r="AC292" s="637" t="str">
        <f t="shared" si="1044"/>
        <v/>
      </c>
      <c r="AD292" s="637" t="str">
        <f t="shared" si="1044"/>
        <v/>
      </c>
      <c r="AE292" s="637" t="str">
        <f t="shared" si="1044"/>
        <v/>
      </c>
      <c r="AF292" s="637" t="str">
        <f t="shared" si="1044"/>
        <v/>
      </c>
      <c r="AG292" s="637" t="str">
        <f t="shared" si="1044"/>
        <v/>
      </c>
      <c r="AH292" s="637" t="str">
        <f t="shared" si="1044"/>
        <v/>
      </c>
      <c r="AI292" s="637" t="str">
        <f t="shared" si="1044"/>
        <v/>
      </c>
      <c r="AJ292" s="637" t="str">
        <f t="shared" si="1044"/>
        <v/>
      </c>
      <c r="AK292" s="657"/>
      <c r="AL292" s="637" t="str">
        <f t="shared" ref="AL292:AU292" si="1045">IF(AL286="","",(AL286-AL288-AL291)*AL287/AL$46/365/$G$1)</f>
        <v/>
      </c>
      <c r="AM292" s="637" t="str">
        <f t="shared" si="1045"/>
        <v/>
      </c>
      <c r="AN292" s="637" t="str">
        <f t="shared" si="1045"/>
        <v/>
      </c>
      <c r="AO292" s="637" t="str">
        <f t="shared" si="1045"/>
        <v/>
      </c>
      <c r="AP292" s="637" t="str">
        <f t="shared" si="1045"/>
        <v/>
      </c>
      <c r="AQ292" s="637" t="str">
        <f t="shared" si="1045"/>
        <v/>
      </c>
      <c r="AR292" s="637" t="str">
        <f t="shared" si="1045"/>
        <v/>
      </c>
      <c r="AS292" s="637" t="str">
        <f t="shared" si="1045"/>
        <v/>
      </c>
      <c r="AT292" s="637" t="str">
        <f t="shared" si="1045"/>
        <v/>
      </c>
      <c r="AU292" s="637" t="str">
        <f t="shared" si="1045"/>
        <v/>
      </c>
      <c r="AV292" s="637" t="str">
        <f t="shared" ref="AV292:BB292" si="1046">IF(AV286="","",(AV286-AV288-AV291)*AV287/AV$46/365/$G$1)</f>
        <v/>
      </c>
      <c r="AW292" s="637" t="str">
        <f t="shared" si="1046"/>
        <v/>
      </c>
      <c r="AX292" s="637" t="str">
        <f t="shared" si="1046"/>
        <v/>
      </c>
      <c r="AY292" s="637" t="str">
        <f t="shared" si="1046"/>
        <v/>
      </c>
      <c r="AZ292" s="637" t="str">
        <f t="shared" si="1046"/>
        <v/>
      </c>
      <c r="BA292" s="637" t="str">
        <f t="shared" si="1046"/>
        <v/>
      </c>
      <c r="BB292" s="637" t="str">
        <f t="shared" si="1046"/>
        <v/>
      </c>
      <c r="BC292" s="657"/>
      <c r="BD292" s="637" t="str">
        <f>IF(BD286="","",(BD286-BD288-BD291)*BD287/BD$46/365/$G$1)</f>
        <v/>
      </c>
      <c r="BE292" s="637" t="str">
        <f t="shared" ref="BE292:BN292" si="1047">IF(BE286="","",(BE286-BE288-BE291)*BE287/BE$46/365/$G$1)</f>
        <v/>
      </c>
      <c r="BF292" s="637" t="str">
        <f t="shared" si="1047"/>
        <v/>
      </c>
      <c r="BG292" s="637" t="str">
        <f t="shared" si="1047"/>
        <v/>
      </c>
      <c r="BH292" s="637" t="str">
        <f t="shared" si="1047"/>
        <v/>
      </c>
      <c r="BI292" s="637" t="str">
        <f t="shared" si="1047"/>
        <v/>
      </c>
      <c r="BJ292" s="637" t="str">
        <f t="shared" si="1047"/>
        <v/>
      </c>
      <c r="BK292" s="637" t="str">
        <f t="shared" si="1047"/>
        <v/>
      </c>
      <c r="BL292" s="637" t="str">
        <f t="shared" si="1047"/>
        <v/>
      </c>
      <c r="BM292" s="637" t="str">
        <f t="shared" si="1047"/>
        <v/>
      </c>
      <c r="BN292" s="637" t="str">
        <f t="shared" si="1047"/>
        <v/>
      </c>
      <c r="BO292" s="637" t="str">
        <f t="shared" ref="BO292:BT292" si="1048">IF(BO286="","",(BO286-BO288-BO291)*BO287/BO$46/365/$G$1)</f>
        <v/>
      </c>
      <c r="BP292" s="637" t="str">
        <f t="shared" si="1048"/>
        <v/>
      </c>
      <c r="BQ292" s="637" t="str">
        <f t="shared" si="1048"/>
        <v/>
      </c>
      <c r="BR292" s="637" t="str">
        <f t="shared" si="1048"/>
        <v/>
      </c>
      <c r="BS292" s="637" t="str">
        <f t="shared" si="1048"/>
        <v/>
      </c>
      <c r="BT292" s="637" t="str">
        <f t="shared" si="1048"/>
        <v/>
      </c>
      <c r="BU292" s="657"/>
      <c r="BV292" s="637" t="str">
        <f>IF(BV286="","",(BV286-BV288-BV291)*BV287/BV$46/365/$G$1)</f>
        <v/>
      </c>
      <c r="BW292" s="637" t="str">
        <f>IF(BW286="","",(BW286-BW288-BW291)*BW287/BW$46/365/$G$1)</f>
        <v/>
      </c>
      <c r="BX292" s="637" t="str">
        <f>IF(BX286="","",(BX286-BX288-BX291)*BX287/BX$46/365/$G$1)</f>
        <v/>
      </c>
      <c r="BY292" s="637" t="str">
        <f>IF(BY286="","",(BY286-BY288-BY291)*BY287/BY$46/365/$G$1)</f>
        <v/>
      </c>
      <c r="BZ292" s="602" t="str">
        <f t="shared" si="1025"/>
        <v/>
      </c>
      <c r="CA292" s="627" t="str">
        <f t="shared" si="1026"/>
        <v/>
      </c>
      <c r="CB292" s="627" t="str">
        <f t="shared" si="1027"/>
        <v/>
      </c>
      <c r="CC292" s="695" t="str">
        <f t="shared" si="1028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1049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1049"/>
        <v/>
      </c>
      <c r="CG292" s="1355" t="str">
        <f t="shared" si="1049"/>
        <v/>
      </c>
      <c r="CH292" s="1355" t="str">
        <f t="shared" si="1049"/>
        <v/>
      </c>
      <c r="CI292" s="1355" t="str">
        <f t="shared" si="1049"/>
        <v/>
      </c>
      <c r="CJ292" s="1355" t="str">
        <f t="shared" si="1049"/>
        <v/>
      </c>
      <c r="CK292" s="1356" t="str">
        <f t="shared" si="1049"/>
        <v/>
      </c>
      <c r="CL292" s="1356" t="str">
        <f t="shared" si="1049"/>
        <v/>
      </c>
      <c r="CM292" s="1356" t="str">
        <f t="shared" si="1049"/>
        <v/>
      </c>
      <c r="CN292" s="1355" t="str">
        <f t="shared" si="1049"/>
        <v/>
      </c>
      <c r="CO292" s="1355" t="str">
        <f t="shared" si="1049"/>
        <v/>
      </c>
      <c r="CP292" s="1355" t="str">
        <f t="shared" si="1049"/>
        <v/>
      </c>
      <c r="CQ292" s="1355" t="str">
        <f t="shared" si="1049"/>
        <v/>
      </c>
      <c r="CR292" s="1355" t="str">
        <f t="shared" si="1049"/>
        <v/>
      </c>
      <c r="CS292" s="1354" t="str">
        <f t="shared" si="1049"/>
        <v/>
      </c>
      <c r="CT292" s="1357" t="str">
        <f t="shared" si="1049"/>
        <v/>
      </c>
      <c r="CU292" s="541" t="str">
        <f t="shared" si="786"/>
        <v/>
      </c>
      <c r="CV292" s="542" t="str">
        <f t="shared" si="787"/>
        <v/>
      </c>
      <c r="CW292" s="543" t="str">
        <f t="shared" si="788"/>
        <v/>
      </c>
      <c r="CX292" s="543" t="str">
        <f t="shared" si="789"/>
        <v/>
      </c>
      <c r="CY292" s="543" t="str">
        <f t="shared" si="790"/>
        <v/>
      </c>
      <c r="CZ292" s="543" t="str">
        <f t="shared" si="791"/>
        <v/>
      </c>
      <c r="DA292" s="543" t="str">
        <f t="shared" si="792"/>
        <v/>
      </c>
      <c r="DB292" s="544" t="str">
        <f t="shared" si="793"/>
        <v/>
      </c>
      <c r="DC292" s="544" t="str">
        <f t="shared" si="794"/>
        <v/>
      </c>
      <c r="DD292" s="544" t="str">
        <f t="shared" si="795"/>
        <v/>
      </c>
      <c r="DE292" s="543" t="str">
        <f t="shared" si="796"/>
        <v/>
      </c>
      <c r="DF292" s="543" t="str">
        <f t="shared" si="797"/>
        <v/>
      </c>
      <c r="DG292" s="543" t="str">
        <f t="shared" si="798"/>
        <v/>
      </c>
      <c r="DH292" s="543" t="str">
        <f t="shared" si="799"/>
        <v/>
      </c>
      <c r="DI292" s="543" t="str">
        <f t="shared" si="800"/>
        <v/>
      </c>
      <c r="DJ292" s="542" t="str">
        <f t="shared" si="801"/>
        <v/>
      </c>
      <c r="DK292" s="541" t="str">
        <f t="shared" si="802"/>
        <v/>
      </c>
      <c r="DL292" s="658">
        <f t="shared" si="803"/>
        <v>0</v>
      </c>
      <c r="DM292" s="106">
        <f t="shared" si="804"/>
        <v>0</v>
      </c>
      <c r="DN292" s="106">
        <f t="shared" si="805"/>
        <v>0</v>
      </c>
      <c r="DO292" s="106">
        <f t="shared" si="806"/>
        <v>0</v>
      </c>
      <c r="DP292" s="719"/>
      <c r="DQ292" s="650"/>
      <c r="DR292" s="650"/>
      <c r="DS292" s="650"/>
      <c r="DT292" s="650"/>
      <c r="DU292" s="650"/>
      <c r="DV292" s="650"/>
      <c r="DW292" s="650"/>
      <c r="DX292" s="623"/>
      <c r="DY292" s="720"/>
    </row>
    <row r="293" spans="1:129" s="490" customFormat="1" ht="15.75" customHeight="1">
      <c r="A293" s="686" t="s">
        <v>259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601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601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601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601"/>
      <c r="BV293" s="162"/>
      <c r="BW293" s="162"/>
      <c r="BX293" s="162"/>
      <c r="BY293" s="162"/>
      <c r="BZ293" s="602" t="str">
        <f t="shared" si="1025"/>
        <v/>
      </c>
      <c r="CA293" s="602" t="str">
        <f t="shared" si="1026"/>
        <v/>
      </c>
      <c r="CB293" s="602" t="str">
        <f t="shared" si="1027"/>
        <v/>
      </c>
      <c r="CC293" s="692" t="str">
        <f t="shared" si="1028"/>
        <v/>
      </c>
      <c r="CD293" s="1348" t="str">
        <f t="shared" ref="CD293:CD298" si="105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1049"/>
        <v/>
      </c>
      <c r="CF293" s="1350" t="str">
        <f t="shared" si="1049"/>
        <v/>
      </c>
      <c r="CG293" s="1350" t="str">
        <f t="shared" si="1049"/>
        <v/>
      </c>
      <c r="CH293" s="1350" t="str">
        <f t="shared" si="1049"/>
        <v/>
      </c>
      <c r="CI293" s="1350" t="str">
        <f t="shared" si="1049"/>
        <v/>
      </c>
      <c r="CJ293" s="1350" t="str">
        <f t="shared" si="1049"/>
        <v/>
      </c>
      <c r="CK293" s="1351" t="str">
        <f t="shared" si="1049"/>
        <v/>
      </c>
      <c r="CL293" s="1351" t="str">
        <f t="shared" si="1049"/>
        <v/>
      </c>
      <c r="CM293" s="1351" t="str">
        <f t="shared" si="1049"/>
        <v/>
      </c>
      <c r="CN293" s="1350" t="str">
        <f t="shared" si="1049"/>
        <v/>
      </c>
      <c r="CO293" s="1350" t="str">
        <f t="shared" si="1049"/>
        <v/>
      </c>
      <c r="CP293" s="1350" t="str">
        <f t="shared" si="1049"/>
        <v/>
      </c>
      <c r="CQ293" s="1350" t="str">
        <f t="shared" si="1049"/>
        <v/>
      </c>
      <c r="CR293" s="1350" t="str">
        <f t="shared" si="1049"/>
        <v/>
      </c>
      <c r="CS293" s="1349" t="str">
        <f t="shared" si="1049"/>
        <v/>
      </c>
      <c r="CT293" s="1352" t="str">
        <f t="shared" si="1049"/>
        <v/>
      </c>
      <c r="CU293" s="553" t="str">
        <f t="shared" si="786"/>
        <v/>
      </c>
      <c r="CV293" s="554" t="str">
        <f t="shared" si="787"/>
        <v/>
      </c>
      <c r="CW293" s="555" t="str">
        <f t="shared" si="788"/>
        <v/>
      </c>
      <c r="CX293" s="555" t="str">
        <f t="shared" si="789"/>
        <v/>
      </c>
      <c r="CY293" s="555" t="str">
        <f t="shared" si="790"/>
        <v/>
      </c>
      <c r="CZ293" s="555" t="str">
        <f t="shared" si="791"/>
        <v/>
      </c>
      <c r="DA293" s="555" t="str">
        <f t="shared" si="792"/>
        <v/>
      </c>
      <c r="DB293" s="556" t="str">
        <f t="shared" si="793"/>
        <v/>
      </c>
      <c r="DC293" s="556" t="str">
        <f t="shared" si="794"/>
        <v/>
      </c>
      <c r="DD293" s="556" t="str">
        <f t="shared" si="795"/>
        <v/>
      </c>
      <c r="DE293" s="555" t="str">
        <f t="shared" si="796"/>
        <v/>
      </c>
      <c r="DF293" s="555" t="str">
        <f t="shared" si="797"/>
        <v/>
      </c>
      <c r="DG293" s="555" t="str">
        <f t="shared" si="798"/>
        <v/>
      </c>
      <c r="DH293" s="555" t="str">
        <f t="shared" si="799"/>
        <v/>
      </c>
      <c r="DI293" s="555" t="str">
        <f t="shared" si="800"/>
        <v/>
      </c>
      <c r="DJ293" s="554" t="str">
        <f t="shared" si="801"/>
        <v/>
      </c>
      <c r="DK293" s="553" t="str">
        <f t="shared" si="802"/>
        <v/>
      </c>
      <c r="DL293" s="658">
        <f t="shared" si="803"/>
        <v>0</v>
      </c>
      <c r="DM293" s="106">
        <f t="shared" si="804"/>
        <v>0</v>
      </c>
      <c r="DN293" s="106">
        <f t="shared" si="805"/>
        <v>0</v>
      </c>
      <c r="DO293" s="106">
        <f t="shared" si="806"/>
        <v>0</v>
      </c>
      <c r="DP293" s="487"/>
      <c r="DQ293" s="623"/>
      <c r="DR293" s="623"/>
      <c r="DS293" s="623"/>
      <c r="DT293" s="623"/>
      <c r="DU293" s="623"/>
      <c r="DV293" s="623"/>
      <c r="DW293" s="623"/>
      <c r="DX293" s="623"/>
      <c r="DY293" s="488"/>
    </row>
    <row r="294" spans="1:129" s="490" customFormat="1" ht="15.75" customHeight="1">
      <c r="A294" s="713" t="str">
        <f>$H$1 &amp; " per kg"</f>
        <v>kcal per kg</v>
      </c>
      <c r="B294" s="706">
        <f t="shared" ref="B294:R294" si="1051">3440*$K$1</f>
        <v>3440</v>
      </c>
      <c r="C294" s="706">
        <f t="shared" si="1051"/>
        <v>3440</v>
      </c>
      <c r="D294" s="706">
        <f t="shared" si="1051"/>
        <v>3440</v>
      </c>
      <c r="E294" s="706">
        <f t="shared" si="1051"/>
        <v>3440</v>
      </c>
      <c r="F294" s="706">
        <f t="shared" si="1051"/>
        <v>3440</v>
      </c>
      <c r="G294" s="706">
        <f t="shared" si="1051"/>
        <v>3440</v>
      </c>
      <c r="H294" s="706">
        <f t="shared" si="1051"/>
        <v>3440</v>
      </c>
      <c r="I294" s="706">
        <f t="shared" si="1051"/>
        <v>3440</v>
      </c>
      <c r="J294" s="706">
        <f t="shared" si="1051"/>
        <v>3440</v>
      </c>
      <c r="K294" s="706">
        <f t="shared" si="1051"/>
        <v>3440</v>
      </c>
      <c r="L294" s="706">
        <f t="shared" si="1051"/>
        <v>3440</v>
      </c>
      <c r="M294" s="706">
        <f t="shared" si="1051"/>
        <v>3440</v>
      </c>
      <c r="N294" s="706">
        <f t="shared" si="1051"/>
        <v>3440</v>
      </c>
      <c r="O294" s="706">
        <f t="shared" si="1051"/>
        <v>3440</v>
      </c>
      <c r="P294" s="706">
        <f t="shared" si="1051"/>
        <v>3440</v>
      </c>
      <c r="Q294" s="706">
        <f t="shared" si="1051"/>
        <v>3440</v>
      </c>
      <c r="R294" s="706">
        <f t="shared" si="1051"/>
        <v>3440</v>
      </c>
      <c r="S294" s="714"/>
      <c r="T294" s="706">
        <f t="shared" ref="T294:AJ294" si="1052">3440*$K$1</f>
        <v>3440</v>
      </c>
      <c r="U294" s="706">
        <f t="shared" si="1052"/>
        <v>3440</v>
      </c>
      <c r="V294" s="706">
        <v>3440</v>
      </c>
      <c r="W294" s="706">
        <f>3440*$K$1</f>
        <v>3440</v>
      </c>
      <c r="X294" s="706">
        <f>3440*$K$1</f>
        <v>3440</v>
      </c>
      <c r="Y294" s="706">
        <f>3440*$K$1</f>
        <v>3440</v>
      </c>
      <c r="Z294" s="706">
        <f t="shared" si="1052"/>
        <v>3440</v>
      </c>
      <c r="AA294" s="706">
        <f t="shared" si="1052"/>
        <v>3440</v>
      </c>
      <c r="AB294" s="706">
        <f t="shared" si="1052"/>
        <v>3440</v>
      </c>
      <c r="AC294" s="706">
        <f t="shared" si="1052"/>
        <v>3440</v>
      </c>
      <c r="AD294" s="706">
        <f t="shared" si="1052"/>
        <v>3440</v>
      </c>
      <c r="AE294" s="706">
        <f t="shared" si="1052"/>
        <v>3440</v>
      </c>
      <c r="AF294" s="706">
        <f t="shared" si="1052"/>
        <v>3440</v>
      </c>
      <c r="AG294" s="706">
        <f t="shared" si="1052"/>
        <v>3440</v>
      </c>
      <c r="AH294" s="706">
        <f t="shared" si="1052"/>
        <v>3440</v>
      </c>
      <c r="AI294" s="706">
        <f t="shared" si="1052"/>
        <v>3440</v>
      </c>
      <c r="AJ294" s="706">
        <f t="shared" si="1052"/>
        <v>3440</v>
      </c>
      <c r="AK294" s="714"/>
      <c r="AL294" s="706">
        <f t="shared" ref="AL294:BB294" si="1053">3440*$K$1</f>
        <v>3440</v>
      </c>
      <c r="AM294" s="706">
        <f t="shared" si="1053"/>
        <v>3440</v>
      </c>
      <c r="AN294" s="706">
        <f t="shared" si="1053"/>
        <v>3440</v>
      </c>
      <c r="AO294" s="706">
        <f t="shared" si="1053"/>
        <v>3440</v>
      </c>
      <c r="AP294" s="706">
        <f t="shared" si="1053"/>
        <v>3440</v>
      </c>
      <c r="AQ294" s="706">
        <f t="shared" si="1053"/>
        <v>3440</v>
      </c>
      <c r="AR294" s="706">
        <f t="shared" si="1053"/>
        <v>3440</v>
      </c>
      <c r="AS294" s="706">
        <f t="shared" si="1053"/>
        <v>3440</v>
      </c>
      <c r="AT294" s="706">
        <f t="shared" si="1053"/>
        <v>3440</v>
      </c>
      <c r="AU294" s="706">
        <f t="shared" si="1053"/>
        <v>3440</v>
      </c>
      <c r="AV294" s="706">
        <f t="shared" si="1053"/>
        <v>3440</v>
      </c>
      <c r="AW294" s="706">
        <f t="shared" si="1053"/>
        <v>3440</v>
      </c>
      <c r="AX294" s="706">
        <f t="shared" si="1053"/>
        <v>3440</v>
      </c>
      <c r="AY294" s="706">
        <f t="shared" si="1053"/>
        <v>3440</v>
      </c>
      <c r="AZ294" s="706">
        <f t="shared" si="1053"/>
        <v>3440</v>
      </c>
      <c r="BA294" s="706">
        <f t="shared" si="1053"/>
        <v>3440</v>
      </c>
      <c r="BB294" s="706">
        <f t="shared" si="1053"/>
        <v>3440</v>
      </c>
      <c r="BC294" s="714"/>
      <c r="BD294" s="706">
        <f>3440*$K$1</f>
        <v>3440</v>
      </c>
      <c r="BE294" s="706">
        <f>3440*$K$1</f>
        <v>3440</v>
      </c>
      <c r="BF294" s="706">
        <f t="shared" ref="BF294:BT294" si="1054">3440*$K$1</f>
        <v>3440</v>
      </c>
      <c r="BG294" s="706">
        <f t="shared" si="1054"/>
        <v>3440</v>
      </c>
      <c r="BH294" s="706">
        <f t="shared" si="1054"/>
        <v>3440</v>
      </c>
      <c r="BI294" s="706">
        <f t="shared" si="1054"/>
        <v>3440</v>
      </c>
      <c r="BJ294" s="706">
        <f t="shared" si="1054"/>
        <v>3440</v>
      </c>
      <c r="BK294" s="706">
        <f t="shared" si="1054"/>
        <v>3440</v>
      </c>
      <c r="BL294" s="706">
        <f t="shared" si="1054"/>
        <v>3440</v>
      </c>
      <c r="BM294" s="706">
        <f t="shared" si="1054"/>
        <v>3440</v>
      </c>
      <c r="BN294" s="706">
        <f t="shared" si="1054"/>
        <v>3440</v>
      </c>
      <c r="BO294" s="706">
        <f t="shared" si="1054"/>
        <v>3440</v>
      </c>
      <c r="BP294" s="706">
        <f t="shared" si="1054"/>
        <v>3440</v>
      </c>
      <c r="BQ294" s="706">
        <f t="shared" si="1054"/>
        <v>3440</v>
      </c>
      <c r="BR294" s="706">
        <f t="shared" si="1054"/>
        <v>3440</v>
      </c>
      <c r="BS294" s="706">
        <f t="shared" si="1054"/>
        <v>3440</v>
      </c>
      <c r="BT294" s="706">
        <f t="shared" si="1054"/>
        <v>3440</v>
      </c>
      <c r="BU294" s="601"/>
      <c r="BV294" s="706">
        <f>3440*$K$1</f>
        <v>3440</v>
      </c>
      <c r="BW294" s="706">
        <f>3440*$K$1</f>
        <v>3440</v>
      </c>
      <c r="BX294" s="706">
        <f>3440*$K$1</f>
        <v>3440</v>
      </c>
      <c r="BY294" s="706">
        <f>3440*$K$1</f>
        <v>3440</v>
      </c>
      <c r="BZ294" s="602">
        <f t="shared" si="1025"/>
        <v>3440</v>
      </c>
      <c r="CA294" s="602">
        <f t="shared" si="1026"/>
        <v>3440</v>
      </c>
      <c r="CB294" s="602">
        <f t="shared" si="1027"/>
        <v>3440</v>
      </c>
      <c r="CC294" s="692">
        <f t="shared" si="1028"/>
        <v>3440</v>
      </c>
      <c r="CD294" s="1348">
        <f t="shared" si="1050"/>
        <v>3440</v>
      </c>
      <c r="CE294" s="1349">
        <f t="shared" si="1049"/>
        <v>3440</v>
      </c>
      <c r="CF294" s="1350">
        <f t="shared" si="1049"/>
        <v>3440</v>
      </c>
      <c r="CG294" s="1350">
        <f t="shared" si="1049"/>
        <v>3440</v>
      </c>
      <c r="CH294" s="1350">
        <f t="shared" si="1049"/>
        <v>3440</v>
      </c>
      <c r="CI294" s="1350">
        <f t="shared" si="1049"/>
        <v>3440</v>
      </c>
      <c r="CJ294" s="1350">
        <f t="shared" si="1049"/>
        <v>3440</v>
      </c>
      <c r="CK294" s="1351">
        <f t="shared" si="1049"/>
        <v>3440</v>
      </c>
      <c r="CL294" s="1351">
        <f t="shared" si="1049"/>
        <v>3440</v>
      </c>
      <c r="CM294" s="1351">
        <f t="shared" si="1049"/>
        <v>3440</v>
      </c>
      <c r="CN294" s="1350">
        <f t="shared" si="1049"/>
        <v>3440</v>
      </c>
      <c r="CO294" s="1350">
        <f t="shared" si="1049"/>
        <v>3440</v>
      </c>
      <c r="CP294" s="1350">
        <f t="shared" si="1049"/>
        <v>3440</v>
      </c>
      <c r="CQ294" s="1350">
        <f t="shared" si="1049"/>
        <v>3440</v>
      </c>
      <c r="CR294" s="1350">
        <f t="shared" si="1049"/>
        <v>3440</v>
      </c>
      <c r="CS294" s="1349">
        <f t="shared" si="1049"/>
        <v>3440</v>
      </c>
      <c r="CT294" s="1352">
        <f t="shared" si="1049"/>
        <v>3440</v>
      </c>
      <c r="CU294" s="553">
        <f t="shared" si="786"/>
        <v>3440</v>
      </c>
      <c r="CV294" s="554">
        <f t="shared" si="787"/>
        <v>3440</v>
      </c>
      <c r="CW294" s="555">
        <f t="shared" si="788"/>
        <v>3440</v>
      </c>
      <c r="CX294" s="555">
        <f t="shared" si="789"/>
        <v>3440</v>
      </c>
      <c r="CY294" s="555">
        <f t="shared" si="790"/>
        <v>3440</v>
      </c>
      <c r="CZ294" s="555">
        <f t="shared" si="791"/>
        <v>3440</v>
      </c>
      <c r="DA294" s="555">
        <f t="shared" si="792"/>
        <v>3440</v>
      </c>
      <c r="DB294" s="556">
        <f t="shared" si="793"/>
        <v>3440</v>
      </c>
      <c r="DC294" s="556">
        <f t="shared" si="794"/>
        <v>3440</v>
      </c>
      <c r="DD294" s="556">
        <f t="shared" si="795"/>
        <v>3440</v>
      </c>
      <c r="DE294" s="555">
        <f t="shared" si="796"/>
        <v>3440</v>
      </c>
      <c r="DF294" s="555">
        <f t="shared" si="797"/>
        <v>3440</v>
      </c>
      <c r="DG294" s="555">
        <f t="shared" si="798"/>
        <v>3440</v>
      </c>
      <c r="DH294" s="555">
        <f t="shared" si="799"/>
        <v>3440</v>
      </c>
      <c r="DI294" s="555">
        <f t="shared" si="800"/>
        <v>3440</v>
      </c>
      <c r="DJ294" s="554">
        <f t="shared" si="801"/>
        <v>3440</v>
      </c>
      <c r="DK294" s="553">
        <f t="shared" si="802"/>
        <v>3440</v>
      </c>
      <c r="DL294" s="658">
        <f t="shared" si="803"/>
        <v>17</v>
      </c>
      <c r="DM294" s="106">
        <f t="shared" si="804"/>
        <v>17</v>
      </c>
      <c r="DN294" s="106">
        <f t="shared" si="805"/>
        <v>17</v>
      </c>
      <c r="DO294" s="106">
        <f t="shared" si="806"/>
        <v>17</v>
      </c>
      <c r="DP294" s="487"/>
      <c r="DQ294" s="623"/>
      <c r="DR294" s="623"/>
      <c r="DS294" s="623"/>
      <c r="DT294" s="623"/>
      <c r="DU294" s="623"/>
      <c r="DV294" s="623"/>
      <c r="DW294" s="623"/>
      <c r="DX294" s="623"/>
      <c r="DY294" s="488"/>
    </row>
    <row r="295" spans="1:129" s="490" customFormat="1" ht="15.75" customHeight="1">
      <c r="A295" s="662" t="s">
        <v>251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601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601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601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601"/>
      <c r="BV295" s="227"/>
      <c r="BW295" s="227"/>
      <c r="BX295" s="227"/>
      <c r="BY295" s="227"/>
      <c r="BZ295" s="602" t="str">
        <f t="shared" si="1025"/>
        <v/>
      </c>
      <c r="CA295" s="602" t="str">
        <f t="shared" si="1026"/>
        <v/>
      </c>
      <c r="CB295" s="602" t="str">
        <f t="shared" si="1027"/>
        <v/>
      </c>
      <c r="CC295" s="692" t="str">
        <f t="shared" si="1028"/>
        <v/>
      </c>
      <c r="CD295" s="1348" t="str">
        <f t="shared" si="1050"/>
        <v/>
      </c>
      <c r="CE295" s="1349" t="str">
        <f t="shared" si="1049"/>
        <v/>
      </c>
      <c r="CF295" s="1350" t="str">
        <f t="shared" si="1049"/>
        <v/>
      </c>
      <c r="CG295" s="1350" t="str">
        <f t="shared" si="1049"/>
        <v/>
      </c>
      <c r="CH295" s="1350" t="str">
        <f t="shared" si="1049"/>
        <v/>
      </c>
      <c r="CI295" s="1350" t="str">
        <f t="shared" si="1049"/>
        <v/>
      </c>
      <c r="CJ295" s="1350" t="str">
        <f t="shared" si="1049"/>
        <v/>
      </c>
      <c r="CK295" s="1351" t="str">
        <f t="shared" si="1049"/>
        <v/>
      </c>
      <c r="CL295" s="1351" t="str">
        <f t="shared" si="1049"/>
        <v/>
      </c>
      <c r="CM295" s="1351" t="str">
        <f t="shared" si="1049"/>
        <v/>
      </c>
      <c r="CN295" s="1350" t="str">
        <f t="shared" si="1049"/>
        <v/>
      </c>
      <c r="CO295" s="1350" t="str">
        <f t="shared" si="1049"/>
        <v/>
      </c>
      <c r="CP295" s="1350" t="str">
        <f t="shared" si="1049"/>
        <v/>
      </c>
      <c r="CQ295" s="1350" t="str">
        <f t="shared" si="1049"/>
        <v/>
      </c>
      <c r="CR295" s="1350" t="str">
        <f t="shared" si="1049"/>
        <v/>
      </c>
      <c r="CS295" s="1349" t="str">
        <f t="shared" si="1049"/>
        <v/>
      </c>
      <c r="CT295" s="1352" t="str">
        <f t="shared" si="1049"/>
        <v/>
      </c>
      <c r="CU295" s="553" t="str">
        <f t="shared" si="786"/>
        <v/>
      </c>
      <c r="CV295" s="554" t="str">
        <f t="shared" si="787"/>
        <v/>
      </c>
      <c r="CW295" s="555" t="str">
        <f t="shared" si="788"/>
        <v/>
      </c>
      <c r="CX295" s="555" t="str">
        <f t="shared" si="789"/>
        <v/>
      </c>
      <c r="CY295" s="555" t="str">
        <f t="shared" si="790"/>
        <v/>
      </c>
      <c r="CZ295" s="555" t="str">
        <f t="shared" si="791"/>
        <v/>
      </c>
      <c r="DA295" s="555" t="str">
        <f t="shared" si="792"/>
        <v/>
      </c>
      <c r="DB295" s="556" t="str">
        <f t="shared" si="793"/>
        <v/>
      </c>
      <c r="DC295" s="556" t="str">
        <f t="shared" si="794"/>
        <v/>
      </c>
      <c r="DD295" s="556" t="str">
        <f t="shared" si="795"/>
        <v/>
      </c>
      <c r="DE295" s="555" t="str">
        <f t="shared" si="796"/>
        <v/>
      </c>
      <c r="DF295" s="555" t="str">
        <f t="shared" si="797"/>
        <v/>
      </c>
      <c r="DG295" s="555" t="str">
        <f t="shared" si="798"/>
        <v/>
      </c>
      <c r="DH295" s="555" t="str">
        <f t="shared" si="799"/>
        <v/>
      </c>
      <c r="DI295" s="555" t="str">
        <f t="shared" si="800"/>
        <v/>
      </c>
      <c r="DJ295" s="554" t="str">
        <f t="shared" si="801"/>
        <v/>
      </c>
      <c r="DK295" s="553" t="str">
        <f t="shared" si="802"/>
        <v/>
      </c>
      <c r="DL295" s="658">
        <f t="shared" si="803"/>
        <v>0</v>
      </c>
      <c r="DM295" s="106">
        <f t="shared" si="804"/>
        <v>0</v>
      </c>
      <c r="DN295" s="106">
        <f t="shared" si="805"/>
        <v>0</v>
      </c>
      <c r="DO295" s="106">
        <f t="shared" si="806"/>
        <v>0</v>
      </c>
      <c r="DP295" s="487"/>
      <c r="DQ295" s="623"/>
      <c r="DR295" s="623"/>
      <c r="DS295" s="623"/>
      <c r="DT295" s="623"/>
      <c r="DU295" s="623"/>
      <c r="DV295" s="623"/>
      <c r="DW295" s="623"/>
      <c r="DX295" s="623"/>
      <c r="DY295" s="488"/>
    </row>
    <row r="296" spans="1:129" s="490" customFormat="1" ht="15.75" customHeight="1">
      <c r="A296" s="645" t="s">
        <v>182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601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601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601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601"/>
      <c r="BV296" s="277"/>
      <c r="BW296" s="277"/>
      <c r="BX296" s="277"/>
      <c r="BY296" s="277"/>
      <c r="BZ296" s="602" t="str">
        <f t="shared" si="1025"/>
        <v/>
      </c>
      <c r="CA296" s="602" t="str">
        <f t="shared" si="1026"/>
        <v/>
      </c>
      <c r="CB296" s="602" t="str">
        <f t="shared" si="1027"/>
        <v/>
      </c>
      <c r="CC296" s="692" t="str">
        <f t="shared" si="1028"/>
        <v/>
      </c>
      <c r="CD296" s="1348" t="str">
        <f t="shared" si="1050"/>
        <v/>
      </c>
      <c r="CE296" s="1349" t="str">
        <f t="shared" si="1049"/>
        <v/>
      </c>
      <c r="CF296" s="1350" t="str">
        <f t="shared" si="1049"/>
        <v/>
      </c>
      <c r="CG296" s="1350" t="str">
        <f t="shared" si="1049"/>
        <v/>
      </c>
      <c r="CH296" s="1350" t="str">
        <f t="shared" si="1049"/>
        <v/>
      </c>
      <c r="CI296" s="1350" t="str">
        <f t="shared" si="1049"/>
        <v/>
      </c>
      <c r="CJ296" s="1350" t="str">
        <f t="shared" si="1049"/>
        <v/>
      </c>
      <c r="CK296" s="1351" t="str">
        <f t="shared" si="1049"/>
        <v/>
      </c>
      <c r="CL296" s="1351" t="str">
        <f t="shared" si="1049"/>
        <v/>
      </c>
      <c r="CM296" s="1351" t="str">
        <f t="shared" si="1049"/>
        <v/>
      </c>
      <c r="CN296" s="1350" t="str">
        <f t="shared" si="1049"/>
        <v/>
      </c>
      <c r="CO296" s="1350" t="str">
        <f t="shared" si="1049"/>
        <v/>
      </c>
      <c r="CP296" s="1350" t="str">
        <f t="shared" si="1049"/>
        <v/>
      </c>
      <c r="CQ296" s="1350" t="str">
        <f t="shared" si="1049"/>
        <v/>
      </c>
      <c r="CR296" s="1350" t="str">
        <f t="shared" si="1049"/>
        <v/>
      </c>
      <c r="CS296" s="1349" t="str">
        <f t="shared" si="1049"/>
        <v/>
      </c>
      <c r="CT296" s="1352" t="str">
        <f t="shared" si="1049"/>
        <v/>
      </c>
      <c r="CU296" s="553" t="str">
        <f t="shared" si="786"/>
        <v/>
      </c>
      <c r="CV296" s="554" t="str">
        <f t="shared" si="787"/>
        <v/>
      </c>
      <c r="CW296" s="555" t="str">
        <f t="shared" si="788"/>
        <v/>
      </c>
      <c r="CX296" s="555" t="str">
        <f t="shared" si="789"/>
        <v/>
      </c>
      <c r="CY296" s="555" t="str">
        <f t="shared" si="790"/>
        <v/>
      </c>
      <c r="CZ296" s="555" t="str">
        <f t="shared" si="791"/>
        <v/>
      </c>
      <c r="DA296" s="555" t="str">
        <f t="shared" si="792"/>
        <v/>
      </c>
      <c r="DB296" s="556" t="str">
        <f t="shared" si="793"/>
        <v/>
      </c>
      <c r="DC296" s="556" t="str">
        <f t="shared" si="794"/>
        <v/>
      </c>
      <c r="DD296" s="556" t="str">
        <f t="shared" si="795"/>
        <v/>
      </c>
      <c r="DE296" s="555" t="str">
        <f t="shared" si="796"/>
        <v/>
      </c>
      <c r="DF296" s="555" t="str">
        <f t="shared" si="797"/>
        <v/>
      </c>
      <c r="DG296" s="555" t="str">
        <f t="shared" si="798"/>
        <v/>
      </c>
      <c r="DH296" s="555" t="str">
        <f t="shared" si="799"/>
        <v/>
      </c>
      <c r="DI296" s="555" t="str">
        <f t="shared" si="800"/>
        <v/>
      </c>
      <c r="DJ296" s="554" t="str">
        <f t="shared" si="801"/>
        <v/>
      </c>
      <c r="DK296" s="553" t="str">
        <f t="shared" si="802"/>
        <v/>
      </c>
      <c r="DL296" s="658">
        <f t="shared" si="803"/>
        <v>0</v>
      </c>
      <c r="DM296" s="106">
        <f t="shared" si="804"/>
        <v>0</v>
      </c>
      <c r="DN296" s="106">
        <f t="shared" si="805"/>
        <v>0</v>
      </c>
      <c r="DO296" s="106">
        <f t="shared" si="806"/>
        <v>0</v>
      </c>
      <c r="DP296" s="487"/>
      <c r="DQ296" s="623"/>
      <c r="DR296" s="623"/>
      <c r="DS296" s="623"/>
      <c r="DT296" s="623"/>
      <c r="DU296" s="623"/>
      <c r="DV296" s="623"/>
      <c r="DW296" s="623"/>
      <c r="DX296" s="623"/>
      <c r="DY296" s="488"/>
    </row>
    <row r="297" spans="1:129" s="490" customFormat="1" ht="15.75" customHeight="1">
      <c r="A297" s="645" t="s">
        <v>184</v>
      </c>
      <c r="B297" s="634" t="str">
        <f t="shared" ref="B297:J297" si="1055">IF(B295="","",B295*B296)</f>
        <v/>
      </c>
      <c r="C297" s="634" t="str">
        <f t="shared" si="1055"/>
        <v/>
      </c>
      <c r="D297" s="634" t="str">
        <f t="shared" si="1055"/>
        <v/>
      </c>
      <c r="E297" s="634" t="str">
        <f t="shared" si="1055"/>
        <v/>
      </c>
      <c r="F297" s="634" t="str">
        <f t="shared" si="1055"/>
        <v/>
      </c>
      <c r="G297" s="634" t="str">
        <f t="shared" si="1055"/>
        <v/>
      </c>
      <c r="H297" s="634" t="str">
        <f t="shared" si="1055"/>
        <v/>
      </c>
      <c r="I297" s="634" t="str">
        <f t="shared" si="1055"/>
        <v/>
      </c>
      <c r="J297" s="634" t="str">
        <f t="shared" si="1055"/>
        <v/>
      </c>
      <c r="K297" s="634" t="str">
        <f t="shared" ref="K297:R297" si="1056">IF(K295="","",K295*K296)</f>
        <v/>
      </c>
      <c r="L297" s="634" t="str">
        <f t="shared" si="1056"/>
        <v/>
      </c>
      <c r="M297" s="634" t="str">
        <f t="shared" si="1056"/>
        <v/>
      </c>
      <c r="N297" s="634" t="str">
        <f t="shared" si="1056"/>
        <v/>
      </c>
      <c r="O297" s="634" t="str">
        <f t="shared" si="1056"/>
        <v/>
      </c>
      <c r="P297" s="634" t="str">
        <f t="shared" si="1056"/>
        <v/>
      </c>
      <c r="Q297" s="634" t="str">
        <f t="shared" si="1056"/>
        <v/>
      </c>
      <c r="R297" s="634" t="str">
        <f t="shared" si="1056"/>
        <v/>
      </c>
      <c r="S297" s="667"/>
      <c r="T297" s="634" t="str">
        <f t="shared" ref="T297:AC297" si="1057">IF(T295="","",T295*T296)</f>
        <v/>
      </c>
      <c r="U297" s="634" t="str">
        <f t="shared" si="1057"/>
        <v/>
      </c>
      <c r="V297" s="634" t="str">
        <f t="shared" si="1057"/>
        <v/>
      </c>
      <c r="W297" s="634" t="str">
        <f t="shared" si="1057"/>
        <v/>
      </c>
      <c r="X297" s="634" t="str">
        <f t="shared" si="1057"/>
        <v/>
      </c>
      <c r="Y297" s="634" t="str">
        <f t="shared" si="1057"/>
        <v/>
      </c>
      <c r="Z297" s="634" t="str">
        <f t="shared" si="1057"/>
        <v/>
      </c>
      <c r="AA297" s="634" t="str">
        <f t="shared" si="1057"/>
        <v/>
      </c>
      <c r="AB297" s="634" t="str">
        <f t="shared" si="1057"/>
        <v/>
      </c>
      <c r="AC297" s="634" t="str">
        <f t="shared" si="1057"/>
        <v/>
      </c>
      <c r="AD297" s="634" t="str">
        <f t="shared" ref="AD297:AJ297" si="1058">IF(AD295="","",AD295*AD296)</f>
        <v/>
      </c>
      <c r="AE297" s="634" t="str">
        <f t="shared" si="1058"/>
        <v/>
      </c>
      <c r="AF297" s="634" t="str">
        <f t="shared" si="1058"/>
        <v/>
      </c>
      <c r="AG297" s="634" t="str">
        <f t="shared" si="1058"/>
        <v/>
      </c>
      <c r="AH297" s="634" t="str">
        <f t="shared" si="1058"/>
        <v/>
      </c>
      <c r="AI297" s="634" t="str">
        <f t="shared" si="1058"/>
        <v/>
      </c>
      <c r="AJ297" s="634" t="str">
        <f t="shared" si="1058"/>
        <v/>
      </c>
      <c r="AK297" s="667"/>
      <c r="AL297" s="634" t="str">
        <f t="shared" ref="AL297:AT297" si="1059">IF(AL295="","",AL295*AL296)</f>
        <v/>
      </c>
      <c r="AM297" s="634" t="str">
        <f t="shared" si="1059"/>
        <v/>
      </c>
      <c r="AN297" s="634" t="str">
        <f t="shared" si="1059"/>
        <v/>
      </c>
      <c r="AO297" s="634" t="str">
        <f t="shared" si="1059"/>
        <v/>
      </c>
      <c r="AP297" s="634" t="str">
        <f t="shared" si="1059"/>
        <v/>
      </c>
      <c r="AQ297" s="634" t="str">
        <f t="shared" si="1059"/>
        <v/>
      </c>
      <c r="AR297" s="634" t="str">
        <f t="shared" si="1059"/>
        <v/>
      </c>
      <c r="AS297" s="634" t="str">
        <f t="shared" si="1059"/>
        <v/>
      </c>
      <c r="AT297" s="634" t="str">
        <f t="shared" si="1059"/>
        <v/>
      </c>
      <c r="AU297" s="634" t="str">
        <f t="shared" ref="AU297:BB297" si="1060">IF(AU295="","",AU295*AU296)</f>
        <v/>
      </c>
      <c r="AV297" s="634" t="str">
        <f t="shared" si="1060"/>
        <v/>
      </c>
      <c r="AW297" s="634" t="str">
        <f t="shared" si="1060"/>
        <v/>
      </c>
      <c r="AX297" s="634" t="str">
        <f t="shared" si="1060"/>
        <v/>
      </c>
      <c r="AY297" s="634" t="str">
        <f t="shared" si="1060"/>
        <v/>
      </c>
      <c r="AZ297" s="634" t="str">
        <f t="shared" si="1060"/>
        <v/>
      </c>
      <c r="BA297" s="634" t="str">
        <f t="shared" si="1060"/>
        <v/>
      </c>
      <c r="BB297" s="634" t="str">
        <f t="shared" si="1060"/>
        <v/>
      </c>
      <c r="BC297" s="667"/>
      <c r="BD297" s="634" t="str">
        <f>IF(BD295="","",BD295*BD296)</f>
        <v/>
      </c>
      <c r="BE297" s="634" t="str">
        <f t="shared" ref="BE297:BM297" si="1061">IF(BE295="","",BE295*BE296)</f>
        <v/>
      </c>
      <c r="BF297" s="634" t="str">
        <f t="shared" si="1061"/>
        <v/>
      </c>
      <c r="BG297" s="634" t="str">
        <f t="shared" si="1061"/>
        <v/>
      </c>
      <c r="BH297" s="634" t="str">
        <f t="shared" si="1061"/>
        <v/>
      </c>
      <c r="BI297" s="634" t="str">
        <f t="shared" si="1061"/>
        <v/>
      </c>
      <c r="BJ297" s="634" t="str">
        <f t="shared" si="1061"/>
        <v/>
      </c>
      <c r="BK297" s="634" t="str">
        <f t="shared" si="1061"/>
        <v/>
      </c>
      <c r="BL297" s="634" t="str">
        <f t="shared" si="1061"/>
        <v/>
      </c>
      <c r="BM297" s="634" t="str">
        <f t="shared" si="1061"/>
        <v/>
      </c>
      <c r="BN297" s="634" t="str">
        <f t="shared" ref="BN297:BT297" si="1062">IF(BN295="","",BN295*BN296)</f>
        <v/>
      </c>
      <c r="BO297" s="634" t="str">
        <f t="shared" si="1062"/>
        <v/>
      </c>
      <c r="BP297" s="634" t="str">
        <f t="shared" si="1062"/>
        <v/>
      </c>
      <c r="BQ297" s="634" t="str">
        <f t="shared" si="1062"/>
        <v/>
      </c>
      <c r="BR297" s="634" t="str">
        <f t="shared" si="1062"/>
        <v/>
      </c>
      <c r="BS297" s="634" t="str">
        <f t="shared" si="1062"/>
        <v/>
      </c>
      <c r="BT297" s="634" t="str">
        <f t="shared" si="1062"/>
        <v/>
      </c>
      <c r="BU297" s="667"/>
      <c r="BV297" s="634" t="str">
        <f>IF(BV295="","",BV295*BV296)</f>
        <v/>
      </c>
      <c r="BW297" s="634" t="str">
        <f>IF(BW295="","",BW295*BW296)</f>
        <v/>
      </c>
      <c r="BX297" s="634" t="str">
        <f>IF(BX295="","",BX295*BX296)</f>
        <v/>
      </c>
      <c r="BY297" s="634" t="str">
        <f>IF(BY295="","",BY295*BY296)</f>
        <v/>
      </c>
      <c r="BZ297" s="602" t="str">
        <f t="shared" si="1025"/>
        <v/>
      </c>
      <c r="CA297" s="602" t="str">
        <f t="shared" si="1026"/>
        <v/>
      </c>
      <c r="CB297" s="602" t="str">
        <f t="shared" si="1027"/>
        <v/>
      </c>
      <c r="CC297" s="692" t="str">
        <f t="shared" si="1028"/>
        <v/>
      </c>
      <c r="CD297" s="1348" t="str">
        <f t="shared" si="1050"/>
        <v/>
      </c>
      <c r="CE297" s="1349" t="str">
        <f t="shared" si="1049"/>
        <v/>
      </c>
      <c r="CF297" s="1350" t="str">
        <f t="shared" si="1049"/>
        <v/>
      </c>
      <c r="CG297" s="1350" t="str">
        <f t="shared" si="1049"/>
        <v/>
      </c>
      <c r="CH297" s="1350" t="str">
        <f t="shared" si="1049"/>
        <v/>
      </c>
      <c r="CI297" s="1350" t="str">
        <f t="shared" si="1049"/>
        <v/>
      </c>
      <c r="CJ297" s="1350" t="str">
        <f t="shared" si="1049"/>
        <v/>
      </c>
      <c r="CK297" s="1351" t="str">
        <f t="shared" si="1049"/>
        <v/>
      </c>
      <c r="CL297" s="1351" t="str">
        <f t="shared" si="1049"/>
        <v/>
      </c>
      <c r="CM297" s="1351" t="str">
        <f t="shared" si="1049"/>
        <v/>
      </c>
      <c r="CN297" s="1350" t="str">
        <f t="shared" si="1049"/>
        <v/>
      </c>
      <c r="CO297" s="1350" t="str">
        <f t="shared" si="1049"/>
        <v/>
      </c>
      <c r="CP297" s="1350" t="str">
        <f t="shared" si="1049"/>
        <v/>
      </c>
      <c r="CQ297" s="1350" t="str">
        <f t="shared" si="1049"/>
        <v/>
      </c>
      <c r="CR297" s="1350" t="str">
        <f t="shared" si="1049"/>
        <v/>
      </c>
      <c r="CS297" s="1349" t="str">
        <f t="shared" si="1049"/>
        <v/>
      </c>
      <c r="CT297" s="1352" t="str">
        <f t="shared" si="1049"/>
        <v/>
      </c>
      <c r="CU297" s="553" t="str">
        <f t="shared" si="786"/>
        <v/>
      </c>
      <c r="CV297" s="554" t="str">
        <f t="shared" si="787"/>
        <v/>
      </c>
      <c r="CW297" s="555" t="str">
        <f t="shared" si="788"/>
        <v/>
      </c>
      <c r="CX297" s="555" t="str">
        <f t="shared" si="789"/>
        <v/>
      </c>
      <c r="CY297" s="555" t="str">
        <f t="shared" si="790"/>
        <v/>
      </c>
      <c r="CZ297" s="555" t="str">
        <f t="shared" si="791"/>
        <v/>
      </c>
      <c r="DA297" s="555" t="str">
        <f t="shared" si="792"/>
        <v/>
      </c>
      <c r="DB297" s="556" t="str">
        <f t="shared" si="793"/>
        <v/>
      </c>
      <c r="DC297" s="556" t="str">
        <f t="shared" si="794"/>
        <v/>
      </c>
      <c r="DD297" s="556" t="str">
        <f t="shared" si="795"/>
        <v/>
      </c>
      <c r="DE297" s="555" t="str">
        <f t="shared" si="796"/>
        <v/>
      </c>
      <c r="DF297" s="555" t="str">
        <f t="shared" si="797"/>
        <v/>
      </c>
      <c r="DG297" s="555" t="str">
        <f t="shared" si="798"/>
        <v/>
      </c>
      <c r="DH297" s="555" t="str">
        <f t="shared" si="799"/>
        <v/>
      </c>
      <c r="DI297" s="555" t="str">
        <f t="shared" si="800"/>
        <v/>
      </c>
      <c r="DJ297" s="554" t="str">
        <f t="shared" si="801"/>
        <v/>
      </c>
      <c r="DK297" s="553" t="str">
        <f t="shared" si="802"/>
        <v/>
      </c>
      <c r="DL297" s="658">
        <f t="shared" si="803"/>
        <v>0</v>
      </c>
      <c r="DM297" s="106">
        <f t="shared" si="804"/>
        <v>0</v>
      </c>
      <c r="DN297" s="106">
        <f t="shared" si="805"/>
        <v>0</v>
      </c>
      <c r="DO297" s="106">
        <f t="shared" si="806"/>
        <v>0</v>
      </c>
      <c r="DP297" s="487"/>
      <c r="DQ297" s="623"/>
      <c r="DR297" s="623"/>
      <c r="DS297" s="623"/>
      <c r="DT297" s="623"/>
      <c r="DU297" s="623"/>
      <c r="DV297" s="623"/>
      <c r="DW297" s="623"/>
      <c r="DX297" s="623"/>
      <c r="DY297" s="488"/>
    </row>
    <row r="298" spans="1:129" s="490" customFormat="1" ht="15.75" customHeight="1">
      <c r="A298" s="645" t="s">
        <v>252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1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1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1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1"/>
      <c r="BV298" s="258"/>
      <c r="BW298" s="258"/>
      <c r="BX298" s="258"/>
      <c r="BY298" s="258"/>
      <c r="BZ298" s="602" t="str">
        <f t="shared" si="1025"/>
        <v/>
      </c>
      <c r="CA298" s="602" t="str">
        <f t="shared" si="1026"/>
        <v/>
      </c>
      <c r="CB298" s="602" t="str">
        <f t="shared" si="1027"/>
        <v/>
      </c>
      <c r="CC298" s="692" t="str">
        <f t="shared" si="1028"/>
        <v/>
      </c>
      <c r="CD298" s="1348" t="str">
        <f t="shared" si="1050"/>
        <v/>
      </c>
      <c r="CE298" s="1349" t="str">
        <f t="shared" si="1049"/>
        <v/>
      </c>
      <c r="CF298" s="1350" t="str">
        <f t="shared" si="1049"/>
        <v/>
      </c>
      <c r="CG298" s="1350" t="str">
        <f t="shared" si="1049"/>
        <v/>
      </c>
      <c r="CH298" s="1350" t="str">
        <f t="shared" si="1049"/>
        <v/>
      </c>
      <c r="CI298" s="1350" t="str">
        <f t="shared" si="1049"/>
        <v/>
      </c>
      <c r="CJ298" s="1350" t="str">
        <f t="shared" si="1049"/>
        <v/>
      </c>
      <c r="CK298" s="1351" t="str">
        <f t="shared" si="1049"/>
        <v/>
      </c>
      <c r="CL298" s="1351" t="str">
        <f t="shared" si="1049"/>
        <v/>
      </c>
      <c r="CM298" s="1351" t="str">
        <f t="shared" si="1049"/>
        <v/>
      </c>
      <c r="CN298" s="1350" t="str">
        <f t="shared" si="1049"/>
        <v/>
      </c>
      <c r="CO298" s="1350" t="str">
        <f t="shared" si="1049"/>
        <v/>
      </c>
      <c r="CP298" s="1350" t="str">
        <f t="shared" si="1049"/>
        <v/>
      </c>
      <c r="CQ298" s="1350" t="str">
        <f t="shared" si="1049"/>
        <v/>
      </c>
      <c r="CR298" s="1350" t="str">
        <f t="shared" si="1049"/>
        <v/>
      </c>
      <c r="CS298" s="1349" t="str">
        <f t="shared" si="1049"/>
        <v/>
      </c>
      <c r="CT298" s="1352" t="str">
        <f t="shared" si="1049"/>
        <v/>
      </c>
      <c r="CU298" s="553" t="str">
        <f t="shared" si="786"/>
        <v/>
      </c>
      <c r="CV298" s="554" t="str">
        <f t="shared" si="787"/>
        <v/>
      </c>
      <c r="CW298" s="555" t="str">
        <f t="shared" si="788"/>
        <v/>
      </c>
      <c r="CX298" s="555" t="str">
        <f t="shared" si="789"/>
        <v/>
      </c>
      <c r="CY298" s="555" t="str">
        <f t="shared" si="790"/>
        <v/>
      </c>
      <c r="CZ298" s="555" t="str">
        <f t="shared" si="791"/>
        <v/>
      </c>
      <c r="DA298" s="555" t="str">
        <f t="shared" si="792"/>
        <v/>
      </c>
      <c r="DB298" s="556" t="str">
        <f t="shared" si="793"/>
        <v/>
      </c>
      <c r="DC298" s="556" t="str">
        <f t="shared" si="794"/>
        <v/>
      </c>
      <c r="DD298" s="556" t="str">
        <f t="shared" si="795"/>
        <v/>
      </c>
      <c r="DE298" s="555" t="str">
        <f t="shared" si="796"/>
        <v/>
      </c>
      <c r="DF298" s="555" t="str">
        <f t="shared" si="797"/>
        <v/>
      </c>
      <c r="DG298" s="555" t="str">
        <f t="shared" si="798"/>
        <v/>
      </c>
      <c r="DH298" s="555" t="str">
        <f t="shared" si="799"/>
        <v/>
      </c>
      <c r="DI298" s="555" t="str">
        <f t="shared" si="800"/>
        <v/>
      </c>
      <c r="DJ298" s="554" t="str">
        <f t="shared" si="801"/>
        <v/>
      </c>
      <c r="DK298" s="553" t="str">
        <f t="shared" si="802"/>
        <v/>
      </c>
      <c r="DL298" s="658">
        <f t="shared" si="803"/>
        <v>0</v>
      </c>
      <c r="DM298" s="106">
        <f t="shared" si="804"/>
        <v>0</v>
      </c>
      <c r="DN298" s="106">
        <f t="shared" si="805"/>
        <v>0</v>
      </c>
      <c r="DO298" s="106">
        <f t="shared" si="806"/>
        <v>0</v>
      </c>
      <c r="DP298" s="487"/>
      <c r="DQ298" s="623"/>
      <c r="DR298" s="623"/>
      <c r="DS298" s="623"/>
      <c r="DT298" s="623"/>
      <c r="DU298" s="623"/>
      <c r="DV298" s="623"/>
      <c r="DW298" s="623"/>
      <c r="DX298" s="623"/>
      <c r="DY298" s="488"/>
    </row>
    <row r="299" spans="1:129" s="721" customFormat="1" ht="15.75" customHeight="1">
      <c r="A299" s="653" t="str">
        <f>$H$1 &amp; " (%)"</f>
        <v>kcal (%)</v>
      </c>
      <c r="B299" s="637" t="str">
        <f t="shared" ref="B299:J299" si="1063">IF(B293="","",(B293-B295-B298)*B294/B$46/365/$G$1)</f>
        <v/>
      </c>
      <c r="C299" s="637" t="str">
        <f t="shared" si="1063"/>
        <v/>
      </c>
      <c r="D299" s="637" t="str">
        <f t="shared" si="1063"/>
        <v/>
      </c>
      <c r="E299" s="637" t="str">
        <f t="shared" si="1063"/>
        <v/>
      </c>
      <c r="F299" s="637" t="str">
        <f t="shared" si="1063"/>
        <v/>
      </c>
      <c r="G299" s="637" t="str">
        <f t="shared" si="1063"/>
        <v/>
      </c>
      <c r="H299" s="637" t="str">
        <f t="shared" si="1063"/>
        <v/>
      </c>
      <c r="I299" s="637" t="str">
        <f t="shared" si="1063"/>
        <v/>
      </c>
      <c r="J299" s="637" t="str">
        <f t="shared" si="1063"/>
        <v/>
      </c>
      <c r="K299" s="637" t="str">
        <f t="shared" ref="K299:R299" si="1064">IF(K293="","",(K293-K295-K298)*K294/K$46/365/$G$1)</f>
        <v/>
      </c>
      <c r="L299" s="637" t="str">
        <f t="shared" si="1064"/>
        <v/>
      </c>
      <c r="M299" s="637" t="str">
        <f t="shared" si="1064"/>
        <v/>
      </c>
      <c r="N299" s="637" t="str">
        <f t="shared" si="1064"/>
        <v/>
      </c>
      <c r="O299" s="637" t="str">
        <f t="shared" si="1064"/>
        <v/>
      </c>
      <c r="P299" s="637" t="str">
        <f t="shared" si="1064"/>
        <v/>
      </c>
      <c r="Q299" s="637" t="str">
        <f t="shared" si="1064"/>
        <v/>
      </c>
      <c r="R299" s="637" t="str">
        <f t="shared" si="1064"/>
        <v/>
      </c>
      <c r="S299" s="657"/>
      <c r="T299" s="637" t="str">
        <f t="shared" ref="T299:AC299" si="1065">IF(T293="","",(T293-T295-T298)*T294/T$46/365/$G$1)</f>
        <v/>
      </c>
      <c r="U299" s="637" t="str">
        <f t="shared" si="1065"/>
        <v/>
      </c>
      <c r="V299" s="637" t="str">
        <f t="shared" si="1065"/>
        <v/>
      </c>
      <c r="W299" s="637" t="str">
        <f t="shared" si="1065"/>
        <v/>
      </c>
      <c r="X299" s="637" t="str">
        <f t="shared" si="1065"/>
        <v/>
      </c>
      <c r="Y299" s="637" t="str">
        <f t="shared" si="1065"/>
        <v/>
      </c>
      <c r="Z299" s="637" t="str">
        <f t="shared" si="1065"/>
        <v/>
      </c>
      <c r="AA299" s="637" t="str">
        <f t="shared" si="1065"/>
        <v/>
      </c>
      <c r="AB299" s="637" t="str">
        <f t="shared" si="1065"/>
        <v/>
      </c>
      <c r="AC299" s="637" t="str">
        <f t="shared" si="1065"/>
        <v/>
      </c>
      <c r="AD299" s="637" t="str">
        <f t="shared" ref="AD299:AJ299" si="1066">IF(AD293="","",(AD293-AD295-AD298)*AD294/AD$46/365/$G$1)</f>
        <v/>
      </c>
      <c r="AE299" s="637" t="str">
        <f t="shared" si="1066"/>
        <v/>
      </c>
      <c r="AF299" s="637" t="str">
        <f t="shared" si="1066"/>
        <v/>
      </c>
      <c r="AG299" s="637" t="str">
        <f t="shared" si="1066"/>
        <v/>
      </c>
      <c r="AH299" s="637" t="str">
        <f t="shared" si="1066"/>
        <v/>
      </c>
      <c r="AI299" s="637" t="str">
        <f t="shared" si="1066"/>
        <v/>
      </c>
      <c r="AJ299" s="637" t="str">
        <f t="shared" si="1066"/>
        <v/>
      </c>
      <c r="AK299" s="657"/>
      <c r="AL299" s="637" t="str">
        <f t="shared" ref="AL299:BB299" si="1067">IF(AL293="","",(AL293-AL295-AL298)*AL294/AL$46/365/$G$1)</f>
        <v/>
      </c>
      <c r="AM299" s="637" t="str">
        <f t="shared" si="1067"/>
        <v/>
      </c>
      <c r="AN299" s="637" t="str">
        <f t="shared" si="1067"/>
        <v/>
      </c>
      <c r="AO299" s="637" t="str">
        <f t="shared" si="1067"/>
        <v/>
      </c>
      <c r="AP299" s="637" t="str">
        <f t="shared" si="1067"/>
        <v/>
      </c>
      <c r="AQ299" s="637" t="str">
        <f t="shared" si="1067"/>
        <v/>
      </c>
      <c r="AR299" s="637" t="str">
        <f t="shared" si="1067"/>
        <v/>
      </c>
      <c r="AS299" s="637" t="str">
        <f t="shared" si="1067"/>
        <v/>
      </c>
      <c r="AT299" s="637" t="str">
        <f t="shared" si="1067"/>
        <v/>
      </c>
      <c r="AU299" s="637" t="str">
        <f t="shared" si="1067"/>
        <v/>
      </c>
      <c r="AV299" s="637" t="str">
        <f t="shared" si="1067"/>
        <v/>
      </c>
      <c r="AW299" s="637" t="str">
        <f t="shared" si="1067"/>
        <v/>
      </c>
      <c r="AX299" s="637" t="str">
        <f t="shared" si="1067"/>
        <v/>
      </c>
      <c r="AY299" s="637" t="str">
        <f t="shared" si="1067"/>
        <v/>
      </c>
      <c r="AZ299" s="637" t="str">
        <f t="shared" si="1067"/>
        <v/>
      </c>
      <c r="BA299" s="637" t="str">
        <f t="shared" si="1067"/>
        <v/>
      </c>
      <c r="BB299" s="637" t="str">
        <f t="shared" si="1067"/>
        <v/>
      </c>
      <c r="BC299" s="657"/>
      <c r="BD299" s="637" t="str">
        <f t="shared" ref="BD299:BL299" si="1068">IF(BD293="","",(BD293-BD295-BD298)*BD294/BD$46/365/$G$1)</f>
        <v/>
      </c>
      <c r="BE299" s="637" t="str">
        <f t="shared" si="1068"/>
        <v/>
      </c>
      <c r="BF299" s="637" t="str">
        <f t="shared" si="1068"/>
        <v/>
      </c>
      <c r="BG299" s="637" t="str">
        <f t="shared" si="1068"/>
        <v/>
      </c>
      <c r="BH299" s="637" t="str">
        <f t="shared" si="1068"/>
        <v/>
      </c>
      <c r="BI299" s="637" t="str">
        <f t="shared" si="1068"/>
        <v/>
      </c>
      <c r="BJ299" s="637" t="str">
        <f t="shared" si="1068"/>
        <v/>
      </c>
      <c r="BK299" s="637" t="str">
        <f t="shared" si="1068"/>
        <v/>
      </c>
      <c r="BL299" s="637" t="str">
        <f t="shared" si="1068"/>
        <v/>
      </c>
      <c r="BM299" s="637" t="str">
        <f t="shared" ref="BM299:BT299" si="1069">IF(BM293="","",(BM293-BM295-BM298)*BM294/BM$46/365/$G$1)</f>
        <v/>
      </c>
      <c r="BN299" s="637" t="str">
        <f t="shared" si="1069"/>
        <v/>
      </c>
      <c r="BO299" s="637" t="str">
        <f t="shared" si="1069"/>
        <v/>
      </c>
      <c r="BP299" s="637" t="str">
        <f t="shared" si="1069"/>
        <v/>
      </c>
      <c r="BQ299" s="637" t="str">
        <f t="shared" si="1069"/>
        <v/>
      </c>
      <c r="BR299" s="637" t="str">
        <f t="shared" si="1069"/>
        <v/>
      </c>
      <c r="BS299" s="637" t="str">
        <f t="shared" si="1069"/>
        <v/>
      </c>
      <c r="BT299" s="637" t="str">
        <f t="shared" si="1069"/>
        <v/>
      </c>
      <c r="BU299" s="657"/>
      <c r="BV299" s="637" t="str">
        <f>IF(BV293="","",(BV293-BV295-BV298)*BV294/BV$46/365/$G$1)</f>
        <v/>
      </c>
      <c r="BW299" s="637" t="str">
        <f>IF(BW293="","",(BW293-BW295-BW298)*BW294/BW$46/365/$G$1)</f>
        <v/>
      </c>
      <c r="BX299" s="637" t="str">
        <f>IF(BX293="","",(BX293-BX295-BX298)*BX294/BX$46/365/$G$1)</f>
        <v/>
      </c>
      <c r="BY299" s="637" t="str">
        <f>IF(BY293="","",(BY293-BY295-BY298)*BY294/BY$46/365/$G$1)</f>
        <v/>
      </c>
      <c r="BZ299" s="602" t="str">
        <f t="shared" si="1025"/>
        <v/>
      </c>
      <c r="CA299" s="627" t="str">
        <f t="shared" si="1026"/>
        <v/>
      </c>
      <c r="CB299" s="627" t="str">
        <f t="shared" si="1027"/>
        <v/>
      </c>
      <c r="CC299" s="695" t="str">
        <f t="shared" si="1028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107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1070"/>
        <v/>
      </c>
      <c r="CG299" s="1355" t="str">
        <f t="shared" si="1070"/>
        <v/>
      </c>
      <c r="CH299" s="1355" t="str">
        <f t="shared" si="1070"/>
        <v/>
      </c>
      <c r="CI299" s="1355" t="str">
        <f t="shared" si="1070"/>
        <v/>
      </c>
      <c r="CJ299" s="1355" t="str">
        <f t="shared" si="1070"/>
        <v/>
      </c>
      <c r="CK299" s="1356" t="str">
        <f t="shared" si="1070"/>
        <v/>
      </c>
      <c r="CL299" s="1356" t="str">
        <f t="shared" si="1070"/>
        <v/>
      </c>
      <c r="CM299" s="1356" t="str">
        <f t="shared" si="1070"/>
        <v/>
      </c>
      <c r="CN299" s="1355" t="str">
        <f t="shared" si="1070"/>
        <v/>
      </c>
      <c r="CO299" s="1355" t="str">
        <f t="shared" si="1070"/>
        <v/>
      </c>
      <c r="CP299" s="1355" t="str">
        <f t="shared" si="1070"/>
        <v/>
      </c>
      <c r="CQ299" s="1355" t="str">
        <f t="shared" si="1070"/>
        <v/>
      </c>
      <c r="CR299" s="1355" t="str">
        <f t="shared" si="1070"/>
        <v/>
      </c>
      <c r="CS299" s="1354" t="str">
        <f t="shared" si="1070"/>
        <v/>
      </c>
      <c r="CT299" s="1357" t="str">
        <f t="shared" si="1070"/>
        <v/>
      </c>
      <c r="CU299" s="541" t="str">
        <f t="shared" si="786"/>
        <v/>
      </c>
      <c r="CV299" s="542" t="str">
        <f t="shared" si="787"/>
        <v/>
      </c>
      <c r="CW299" s="543" t="str">
        <f t="shared" si="788"/>
        <v/>
      </c>
      <c r="CX299" s="543" t="str">
        <f t="shared" si="789"/>
        <v/>
      </c>
      <c r="CY299" s="543" t="str">
        <f t="shared" si="790"/>
        <v/>
      </c>
      <c r="CZ299" s="543" t="str">
        <f t="shared" si="791"/>
        <v/>
      </c>
      <c r="DA299" s="543" t="str">
        <f t="shared" si="792"/>
        <v/>
      </c>
      <c r="DB299" s="544" t="str">
        <f t="shared" si="793"/>
        <v/>
      </c>
      <c r="DC299" s="544" t="str">
        <f t="shared" si="794"/>
        <v/>
      </c>
      <c r="DD299" s="544" t="str">
        <f t="shared" si="795"/>
        <v/>
      </c>
      <c r="DE299" s="543" t="str">
        <f t="shared" si="796"/>
        <v/>
      </c>
      <c r="DF299" s="543" t="str">
        <f t="shared" si="797"/>
        <v/>
      </c>
      <c r="DG299" s="543" t="str">
        <f t="shared" si="798"/>
        <v/>
      </c>
      <c r="DH299" s="543" t="str">
        <f t="shared" si="799"/>
        <v/>
      </c>
      <c r="DI299" s="543" t="str">
        <f t="shared" si="800"/>
        <v/>
      </c>
      <c r="DJ299" s="542" t="str">
        <f t="shared" si="801"/>
        <v/>
      </c>
      <c r="DK299" s="541" t="str">
        <f t="shared" si="802"/>
        <v/>
      </c>
      <c r="DL299" s="658">
        <f t="shared" si="803"/>
        <v>0</v>
      </c>
      <c r="DM299" s="106">
        <f t="shared" si="804"/>
        <v>0</v>
      </c>
      <c r="DN299" s="106">
        <f t="shared" si="805"/>
        <v>0</v>
      </c>
      <c r="DO299" s="106">
        <f t="shared" si="806"/>
        <v>0</v>
      </c>
      <c r="DP299" s="719"/>
      <c r="DQ299" s="650"/>
      <c r="DR299" s="650"/>
      <c r="DS299" s="650"/>
      <c r="DT299" s="650"/>
      <c r="DU299" s="650"/>
      <c r="DV299" s="650"/>
      <c r="DW299" s="650"/>
      <c r="DX299" s="623"/>
      <c r="DY299" s="720"/>
    </row>
    <row r="300" spans="1:129" s="490" customFormat="1" ht="15.75" customHeight="1">
      <c r="A300" s="703" t="s">
        <v>260</v>
      </c>
      <c r="B300" s="227">
        <v>900</v>
      </c>
      <c r="C300" s="227">
        <v>12</v>
      </c>
      <c r="D300" s="227">
        <v>12</v>
      </c>
      <c r="E300" s="227">
        <v>15</v>
      </c>
      <c r="F300" s="227">
        <v>20</v>
      </c>
      <c r="G300" s="227">
        <v>9</v>
      </c>
      <c r="H300" s="227">
        <v>10</v>
      </c>
      <c r="I300" s="227">
        <v>9</v>
      </c>
      <c r="J300" s="227">
        <v>22</v>
      </c>
      <c r="K300" s="227"/>
      <c r="L300" s="227"/>
      <c r="M300" s="227"/>
      <c r="N300" s="227"/>
      <c r="O300" s="227"/>
      <c r="P300" s="227"/>
      <c r="Q300" s="227"/>
      <c r="R300" s="227"/>
      <c r="S300" s="678"/>
      <c r="T300" s="227">
        <v>12</v>
      </c>
      <c r="U300" s="227">
        <v>10</v>
      </c>
      <c r="V300" s="227">
        <v>10</v>
      </c>
      <c r="W300" s="227">
        <v>30</v>
      </c>
      <c r="X300" s="227">
        <v>25</v>
      </c>
      <c r="Y300" s="227">
        <v>30</v>
      </c>
      <c r="Z300" s="227">
        <v>25</v>
      </c>
      <c r="AA300" s="227">
        <v>30</v>
      </c>
      <c r="AB300" s="227">
        <v>40</v>
      </c>
      <c r="AC300" s="227"/>
      <c r="AD300" s="227"/>
      <c r="AE300" s="227"/>
      <c r="AF300" s="227"/>
      <c r="AG300" s="227"/>
      <c r="AH300" s="227"/>
      <c r="AI300" s="227"/>
      <c r="AJ300" s="227"/>
      <c r="AK300" s="678"/>
      <c r="AL300" s="227">
        <v>10</v>
      </c>
      <c r="AM300" s="227">
        <v>10</v>
      </c>
      <c r="AN300" s="227">
        <v>25</v>
      </c>
      <c r="AO300" s="227">
        <v>20</v>
      </c>
      <c r="AP300" s="227">
        <v>20</v>
      </c>
      <c r="AQ300" s="227">
        <v>50</v>
      </c>
      <c r="AR300" s="227">
        <v>20</v>
      </c>
      <c r="AS300" s="227">
        <v>75</v>
      </c>
      <c r="AT300" s="227">
        <v>22</v>
      </c>
      <c r="AU300" s="227"/>
      <c r="AV300" s="227"/>
      <c r="AW300" s="227"/>
      <c r="AX300" s="227"/>
      <c r="AY300" s="227"/>
      <c r="AZ300" s="227"/>
      <c r="BA300" s="227"/>
      <c r="BB300" s="227"/>
      <c r="BC300" s="678"/>
      <c r="BD300" s="227">
        <v>40</v>
      </c>
      <c r="BE300" s="227">
        <v>1350</v>
      </c>
      <c r="BF300" s="227">
        <v>25</v>
      </c>
      <c r="BG300" s="227">
        <v>75</v>
      </c>
      <c r="BH300" s="227">
        <v>90</v>
      </c>
      <c r="BI300" s="227">
        <v>80</v>
      </c>
      <c r="BJ300" s="227">
        <v>60</v>
      </c>
      <c r="BK300" s="227">
        <v>16</v>
      </c>
      <c r="BL300" s="227">
        <v>15</v>
      </c>
      <c r="BM300" s="227"/>
      <c r="BN300" s="227"/>
      <c r="BO300" s="227"/>
      <c r="BP300" s="227"/>
      <c r="BQ300" s="227"/>
      <c r="BR300" s="227"/>
      <c r="BS300" s="227"/>
      <c r="BT300" s="227"/>
      <c r="BU300" s="678"/>
      <c r="BV300" s="227">
        <v>10</v>
      </c>
      <c r="BW300" s="227">
        <v>25</v>
      </c>
      <c r="BX300" s="227">
        <v>20</v>
      </c>
      <c r="BY300" s="227">
        <v>55</v>
      </c>
      <c r="BZ300" s="602">
        <f t="shared" si="1025"/>
        <v>14.285714285714286</v>
      </c>
      <c r="CA300" s="602">
        <f t="shared" si="1026"/>
        <v>23.142857142857142</v>
      </c>
      <c r="CB300" s="602">
        <f t="shared" si="1027"/>
        <v>23.857142857142858</v>
      </c>
      <c r="CC300" s="692">
        <f t="shared" si="1028"/>
        <v>55.142857142857146</v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1070"/>
        <v/>
      </c>
      <c r="CF300" s="1350" t="str">
        <f t="shared" si="1070"/>
        <v/>
      </c>
      <c r="CG300" s="1350" t="str">
        <f t="shared" si="1070"/>
        <v/>
      </c>
      <c r="CH300" s="1350">
        <f t="shared" si="1070"/>
        <v>9</v>
      </c>
      <c r="CI300" s="1350">
        <f t="shared" si="1070"/>
        <v>9</v>
      </c>
      <c r="CJ300" s="1350">
        <f t="shared" si="1070"/>
        <v>10</v>
      </c>
      <c r="CK300" s="1351">
        <f t="shared" si="1070"/>
        <v>12</v>
      </c>
      <c r="CL300" s="1351">
        <f t="shared" si="1070"/>
        <v>12</v>
      </c>
      <c r="CM300" s="1351">
        <f t="shared" si="1070"/>
        <v>15</v>
      </c>
      <c r="CN300" s="1350">
        <f t="shared" si="1070"/>
        <v>20</v>
      </c>
      <c r="CO300" s="1350">
        <f t="shared" si="1070"/>
        <v>22</v>
      </c>
      <c r="CP300" s="1350">
        <f t="shared" si="1070"/>
        <v>900</v>
      </c>
      <c r="CQ300" s="1350" t="str">
        <f t="shared" si="1070"/>
        <v/>
      </c>
      <c r="CR300" s="1350" t="str">
        <f t="shared" si="1070"/>
        <v/>
      </c>
      <c r="CS300" s="1349" t="str">
        <f t="shared" si="1070"/>
        <v/>
      </c>
      <c r="CT300" s="1352" t="str">
        <f t="shared" si="1070"/>
        <v/>
      </c>
      <c r="CU300" s="553" t="str">
        <f t="shared" si="786"/>
        <v/>
      </c>
      <c r="CV300" s="554" t="str">
        <f t="shared" si="787"/>
        <v/>
      </c>
      <c r="CW300" s="555" t="str">
        <f t="shared" si="788"/>
        <v/>
      </c>
      <c r="CX300" s="555" t="str">
        <f t="shared" si="789"/>
        <v/>
      </c>
      <c r="CY300" s="555">
        <f t="shared" si="790"/>
        <v>10</v>
      </c>
      <c r="CZ300" s="555">
        <f t="shared" si="791"/>
        <v>10</v>
      </c>
      <c r="DA300" s="555">
        <f t="shared" si="792"/>
        <v>12</v>
      </c>
      <c r="DB300" s="556">
        <f t="shared" si="793"/>
        <v>25</v>
      </c>
      <c r="DC300" s="556">
        <f t="shared" si="794"/>
        <v>25</v>
      </c>
      <c r="DD300" s="556">
        <f t="shared" si="795"/>
        <v>30</v>
      </c>
      <c r="DE300" s="555">
        <f t="shared" si="796"/>
        <v>30</v>
      </c>
      <c r="DF300" s="555">
        <f t="shared" si="797"/>
        <v>30</v>
      </c>
      <c r="DG300" s="555">
        <f t="shared" si="798"/>
        <v>40</v>
      </c>
      <c r="DH300" s="555" t="str">
        <f t="shared" si="799"/>
        <v/>
      </c>
      <c r="DI300" s="555" t="str">
        <f t="shared" si="800"/>
        <v/>
      </c>
      <c r="DJ300" s="554" t="str">
        <f t="shared" si="801"/>
        <v/>
      </c>
      <c r="DK300" s="553" t="str">
        <f t="shared" si="802"/>
        <v/>
      </c>
      <c r="DL300" s="658">
        <f t="shared" si="803"/>
        <v>9</v>
      </c>
      <c r="DM300" s="106">
        <f t="shared" si="804"/>
        <v>9</v>
      </c>
      <c r="DN300" s="106">
        <f t="shared" si="805"/>
        <v>9</v>
      </c>
      <c r="DO300" s="106">
        <f t="shared" si="806"/>
        <v>9</v>
      </c>
      <c r="DP300" s="487"/>
      <c r="DQ300" s="623"/>
      <c r="DR300" s="623"/>
      <c r="DS300" s="623"/>
      <c r="DT300" s="623"/>
      <c r="DU300" s="623"/>
      <c r="DV300" s="623"/>
      <c r="DW300" s="623"/>
      <c r="DX300" s="623"/>
      <c r="DY300" s="488"/>
    </row>
    <row r="301" spans="1:129" s="490" customFormat="1" ht="15.75" customHeight="1">
      <c r="A301" s="713" t="s">
        <v>261</v>
      </c>
      <c r="B301" s="227" t="s">
        <v>819</v>
      </c>
      <c r="C301" s="227" t="s">
        <v>848</v>
      </c>
      <c r="D301" s="227" t="s">
        <v>819</v>
      </c>
      <c r="E301" s="227" t="s">
        <v>835</v>
      </c>
      <c r="F301" s="227" t="s">
        <v>835</v>
      </c>
      <c r="G301" s="227" t="s">
        <v>823</v>
      </c>
      <c r="H301" s="227" t="s">
        <v>829</v>
      </c>
      <c r="I301" s="227">
        <v>50</v>
      </c>
      <c r="J301" s="227" t="s">
        <v>835</v>
      </c>
      <c r="K301" s="227"/>
      <c r="L301" s="227"/>
      <c r="M301" s="227"/>
      <c r="N301" s="227"/>
      <c r="O301" s="227"/>
      <c r="P301" s="227"/>
      <c r="Q301" s="227"/>
      <c r="R301" s="227"/>
      <c r="S301" s="678"/>
      <c r="T301" s="227" t="s">
        <v>823</v>
      </c>
      <c r="U301" s="227" t="s">
        <v>823</v>
      </c>
      <c r="V301" s="227" t="s">
        <v>834</v>
      </c>
      <c r="W301" s="227" t="s">
        <v>835</v>
      </c>
      <c r="X301" s="227" t="s">
        <v>835</v>
      </c>
      <c r="Y301" s="227" t="s">
        <v>823</v>
      </c>
      <c r="Z301" s="227" t="s">
        <v>829</v>
      </c>
      <c r="AA301" s="227" t="s">
        <v>829</v>
      </c>
      <c r="AB301" s="227" t="s">
        <v>835</v>
      </c>
      <c r="AC301" s="227"/>
      <c r="AD301" s="227"/>
      <c r="AE301" s="227"/>
      <c r="AF301" s="227"/>
      <c r="AG301" s="227"/>
      <c r="AH301" s="227"/>
      <c r="AI301" s="227"/>
      <c r="AJ301" s="227"/>
      <c r="AK301" s="678"/>
      <c r="AL301" s="227" t="s">
        <v>824</v>
      </c>
      <c r="AM301" s="227" t="s">
        <v>824</v>
      </c>
      <c r="AN301" s="227" t="s">
        <v>824</v>
      </c>
      <c r="AO301" s="227" t="s">
        <v>824</v>
      </c>
      <c r="AP301" s="227" t="s">
        <v>824</v>
      </c>
      <c r="AQ301" s="227" t="s">
        <v>824</v>
      </c>
      <c r="AR301" s="227" t="s">
        <v>824</v>
      </c>
      <c r="AS301" s="227" t="s">
        <v>824</v>
      </c>
      <c r="AT301" s="227" t="s">
        <v>824</v>
      </c>
      <c r="AU301" s="227"/>
      <c r="AV301" s="227"/>
      <c r="AW301" s="227"/>
      <c r="AX301" s="227"/>
      <c r="AY301" s="227"/>
      <c r="AZ301" s="227"/>
      <c r="BA301" s="227"/>
      <c r="BB301" s="227"/>
      <c r="BC301" s="678"/>
      <c r="BD301" s="227" t="s">
        <v>823</v>
      </c>
      <c r="BE301" s="227" t="s">
        <v>823</v>
      </c>
      <c r="BF301" s="227" t="s">
        <v>823</v>
      </c>
      <c r="BG301" s="227" t="s">
        <v>823</v>
      </c>
      <c r="BH301" s="227" t="s">
        <v>823</v>
      </c>
      <c r="BI301" s="227" t="s">
        <v>823</v>
      </c>
      <c r="BJ301" s="227" t="s">
        <v>823</v>
      </c>
      <c r="BK301" s="227" t="s">
        <v>823</v>
      </c>
      <c r="BL301" s="227" t="s">
        <v>835</v>
      </c>
      <c r="BM301" s="227"/>
      <c r="BN301" s="227"/>
      <c r="BO301" s="227"/>
      <c r="BP301" s="227"/>
      <c r="BQ301" s="227"/>
      <c r="BR301" s="227"/>
      <c r="BS301" s="227"/>
      <c r="BT301" s="227"/>
      <c r="BU301" s="678"/>
      <c r="BV301" s="227"/>
      <c r="BW301" s="227"/>
      <c r="BX301" s="227"/>
      <c r="BY301" s="227"/>
      <c r="BZ301" s="594"/>
      <c r="CA301" s="594"/>
      <c r="CB301" s="594"/>
      <c r="CC301" s="691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5"/>
      <c r="CV301" s="725"/>
      <c r="CW301" s="725"/>
      <c r="CX301" s="725"/>
      <c r="CY301" s="725"/>
      <c r="CZ301" s="725"/>
      <c r="DA301" s="725"/>
      <c r="DB301" s="725"/>
      <c r="DC301" s="725"/>
      <c r="DD301" s="725"/>
      <c r="DE301" s="725"/>
      <c r="DF301" s="725"/>
      <c r="DG301" s="725"/>
      <c r="DH301" s="725"/>
      <c r="DI301" s="725"/>
      <c r="DJ301" s="725"/>
      <c r="DK301" s="725"/>
      <c r="DL301" s="603"/>
      <c r="DM301" s="108"/>
      <c r="DN301" s="108"/>
      <c r="DO301" s="108"/>
      <c r="DP301" s="596"/>
      <c r="DQ301" s="622"/>
      <c r="DR301" s="622"/>
      <c r="DS301" s="622"/>
      <c r="DT301" s="622"/>
      <c r="DU301" s="622"/>
      <c r="DV301" s="622"/>
      <c r="DW301" s="622"/>
      <c r="DX301" s="622"/>
      <c r="DY301" s="488"/>
    </row>
    <row r="302" spans="1:129" s="490" customFormat="1" ht="15.75" customHeight="1">
      <c r="A302" s="713" t="s">
        <v>262</v>
      </c>
      <c r="B302" s="227">
        <v>1</v>
      </c>
      <c r="C302" s="227">
        <v>45</v>
      </c>
      <c r="D302" s="227">
        <v>45</v>
      </c>
      <c r="E302" s="227">
        <v>45</v>
      </c>
      <c r="F302" s="227">
        <v>45</v>
      </c>
      <c r="G302" s="227">
        <v>45</v>
      </c>
      <c r="H302" s="227">
        <v>45</v>
      </c>
      <c r="I302" s="227">
        <v>45</v>
      </c>
      <c r="J302" s="227">
        <v>45</v>
      </c>
      <c r="K302" s="227"/>
      <c r="L302" s="227"/>
      <c r="M302" s="227"/>
      <c r="N302" s="227"/>
      <c r="O302" s="227"/>
      <c r="P302" s="227"/>
      <c r="Q302" s="227"/>
      <c r="R302" s="227"/>
      <c r="S302" s="678"/>
      <c r="T302" s="227">
        <v>45</v>
      </c>
      <c r="U302" s="227">
        <v>45</v>
      </c>
      <c r="V302" s="227">
        <v>45</v>
      </c>
      <c r="W302" s="227">
        <v>45</v>
      </c>
      <c r="X302" s="227">
        <v>45</v>
      </c>
      <c r="Y302" s="227">
        <v>45</v>
      </c>
      <c r="Z302" s="227">
        <v>45</v>
      </c>
      <c r="AA302" s="227">
        <v>45</v>
      </c>
      <c r="AB302" s="227">
        <v>45</v>
      </c>
      <c r="AC302" s="227"/>
      <c r="AD302" s="227"/>
      <c r="AE302" s="227"/>
      <c r="AF302" s="227"/>
      <c r="AG302" s="227"/>
      <c r="AH302" s="227"/>
      <c r="AI302" s="227"/>
      <c r="AJ302" s="227"/>
      <c r="AK302" s="678"/>
      <c r="AL302" s="227">
        <v>50</v>
      </c>
      <c r="AM302" s="227">
        <v>45</v>
      </c>
      <c r="AN302" s="227">
        <v>50</v>
      </c>
      <c r="AO302" s="227">
        <v>45</v>
      </c>
      <c r="AP302" s="227">
        <v>45</v>
      </c>
      <c r="AQ302" s="227">
        <v>45</v>
      </c>
      <c r="AR302" s="227">
        <v>45</v>
      </c>
      <c r="AS302" s="227">
        <v>45</v>
      </c>
      <c r="AT302" s="227">
        <v>45</v>
      </c>
      <c r="AU302" s="227"/>
      <c r="AV302" s="227"/>
      <c r="AW302" s="227"/>
      <c r="AX302" s="227"/>
      <c r="AY302" s="227"/>
      <c r="AZ302" s="227"/>
      <c r="BA302" s="227"/>
      <c r="BB302" s="227"/>
      <c r="BC302" s="678"/>
      <c r="BD302" s="227">
        <v>45</v>
      </c>
      <c r="BE302" s="227">
        <v>1</v>
      </c>
      <c r="BF302" s="227">
        <v>45</v>
      </c>
      <c r="BG302" s="227">
        <v>45</v>
      </c>
      <c r="BH302" s="227">
        <v>45</v>
      </c>
      <c r="BI302" s="227">
        <v>45</v>
      </c>
      <c r="BJ302" s="227">
        <v>45</v>
      </c>
      <c r="BK302" s="227">
        <v>45</v>
      </c>
      <c r="BL302" s="227">
        <v>45</v>
      </c>
      <c r="BM302" s="227"/>
      <c r="BN302" s="227"/>
      <c r="BO302" s="227"/>
      <c r="BP302" s="227"/>
      <c r="BQ302" s="227"/>
      <c r="BR302" s="227"/>
      <c r="BS302" s="227"/>
      <c r="BT302" s="227"/>
      <c r="BU302" s="678"/>
      <c r="BV302" s="227">
        <v>45</v>
      </c>
      <c r="BW302" s="227">
        <v>45</v>
      </c>
      <c r="BX302" s="227">
        <v>45</v>
      </c>
      <c r="BY302" s="227">
        <v>45</v>
      </c>
      <c r="BZ302" s="602">
        <f t="shared" ref="BZ302:BZ310" si="1071">IF(DL302&lt;3,"",(SUM(B302:R302)-MIN(B302:R302)-MAX(B302:R302))/(DL302-2))</f>
        <v>45</v>
      </c>
      <c r="CA302" s="602">
        <f t="shared" ref="CA302:CA310" si="1072">IF(DM302&lt;3,"",(SUM(T302:AJ302)-MIN(T302:AJ302)-MAX(T302:AJ302))/(DM302-2))</f>
        <v>45</v>
      </c>
      <c r="CB302" s="602">
        <f t="shared" ref="CB302:CB311" si="1073">IF(DN302&lt;3,"",(SUM(AL302:BB302)-MIN(AL302:BB302)-MAX(AL302:BB302))/(DN302-2))</f>
        <v>45.714285714285715</v>
      </c>
      <c r="CC302" s="692">
        <f t="shared" ref="CC302:CC310" si="1074">IF(DO302&lt;3,"",(SUM(BD302:BT302)-MIN(BD302:BT302)-MAX(BD302:BT302))/(DO302-2))</f>
        <v>45</v>
      </c>
      <c r="CD302" s="1348" t="str">
        <f t="shared" ref="CD302:CS308" si="107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1075"/>
        <v/>
      </c>
      <c r="CF302" s="1350" t="str">
        <f t="shared" si="1075"/>
        <v/>
      </c>
      <c r="CG302" s="1350" t="str">
        <f t="shared" si="1075"/>
        <v/>
      </c>
      <c r="CH302" s="1350">
        <f t="shared" si="1075"/>
        <v>1</v>
      </c>
      <c r="CI302" s="1350">
        <f t="shared" si="1075"/>
        <v>45</v>
      </c>
      <c r="CJ302" s="1350">
        <f t="shared" si="1075"/>
        <v>45</v>
      </c>
      <c r="CK302" s="1351">
        <f t="shared" si="1075"/>
        <v>45</v>
      </c>
      <c r="CL302" s="1351">
        <f t="shared" si="1075"/>
        <v>45</v>
      </c>
      <c r="CM302" s="1351">
        <f t="shared" si="1075"/>
        <v>45</v>
      </c>
      <c r="CN302" s="1350">
        <f t="shared" si="1075"/>
        <v>45</v>
      </c>
      <c r="CO302" s="1350">
        <f t="shared" si="1075"/>
        <v>45</v>
      </c>
      <c r="CP302" s="1350">
        <f t="shared" si="1075"/>
        <v>45</v>
      </c>
      <c r="CQ302" s="1350" t="str">
        <f t="shared" si="1075"/>
        <v/>
      </c>
      <c r="CR302" s="1350" t="str">
        <f t="shared" si="1075"/>
        <v/>
      </c>
      <c r="CS302" s="1349" t="str">
        <f t="shared" si="1075"/>
        <v/>
      </c>
      <c r="CT302" s="1352" t="str">
        <f t="shared" ref="CT302:CT308" si="1076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3" t="str">
        <f t="shared" ref="CU302:CU310" si="1077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4" t="str">
        <f t="shared" ref="CV302:CV310" si="1078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5" t="str">
        <f t="shared" ref="CW302:CW310" si="1079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5" t="str">
        <f t="shared" ref="CX302:CX310" si="1080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5">
        <f t="shared" ref="CY302:CY310" si="1081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45</v>
      </c>
      <c r="CZ302" s="555">
        <f t="shared" ref="CZ302:CZ310" si="1082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45</v>
      </c>
      <c r="DA302" s="555">
        <f t="shared" ref="DA302:DA310" si="1083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45</v>
      </c>
      <c r="DB302" s="556">
        <f t="shared" ref="DB302:DB310" si="1084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45</v>
      </c>
      <c r="DC302" s="556">
        <f t="shared" ref="DC302:DC310" si="1085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45</v>
      </c>
      <c r="DD302" s="556">
        <f t="shared" ref="DD302:DD310" si="1086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45</v>
      </c>
      <c r="DE302" s="555">
        <f t="shared" ref="DE302:DE310" si="1087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45</v>
      </c>
      <c r="DF302" s="555">
        <f t="shared" ref="DF302:DF310" si="1088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>45</v>
      </c>
      <c r="DG302" s="555">
        <f t="shared" ref="DG302:DG310" si="1089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>45</v>
      </c>
      <c r="DH302" s="555" t="str">
        <f t="shared" ref="DH302:DH310" si="1090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5" t="str">
        <f t="shared" ref="DI302:DI310" si="1091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4" t="str">
        <f t="shared" ref="DJ302:DJ310" si="1092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3" t="str">
        <f t="shared" ref="DK302:DK310" si="1093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8">
        <f t="shared" ref="DL302:DL310" si="1094">COUNT(B302:R302)</f>
        <v>9</v>
      </c>
      <c r="DM302" s="106">
        <f t="shared" ref="DM302:DM310" si="1095">COUNT(T302:AJ302)</f>
        <v>9</v>
      </c>
      <c r="DN302" s="106">
        <f t="shared" ref="DN302:DN311" si="1096">COUNT(AL302:BB302)</f>
        <v>9</v>
      </c>
      <c r="DO302" s="106">
        <f t="shared" ref="DO302:DO310" si="1097">COUNT(BD302:BT302)</f>
        <v>9</v>
      </c>
      <c r="DP302" s="487"/>
      <c r="DQ302" s="623"/>
      <c r="DR302" s="623"/>
      <c r="DS302" s="623"/>
      <c r="DT302" s="623"/>
      <c r="DU302" s="623"/>
      <c r="DV302" s="623"/>
      <c r="DW302" s="623"/>
      <c r="DX302" s="623"/>
      <c r="DY302" s="488"/>
    </row>
    <row r="303" spans="1:129" s="490" customFormat="1" ht="15.75" customHeight="1">
      <c r="A303" s="705" t="s">
        <v>263</v>
      </c>
      <c r="B303" s="634">
        <f t="shared" ref="B303:R303" si="1098">IF(B300="","",B300*B302)</f>
        <v>900</v>
      </c>
      <c r="C303" s="634">
        <f t="shared" si="1098"/>
        <v>540</v>
      </c>
      <c r="D303" s="634">
        <f t="shared" si="1098"/>
        <v>540</v>
      </c>
      <c r="E303" s="634">
        <f t="shared" si="1098"/>
        <v>675</v>
      </c>
      <c r="F303" s="634">
        <f t="shared" si="1098"/>
        <v>900</v>
      </c>
      <c r="G303" s="634">
        <f t="shared" si="1098"/>
        <v>405</v>
      </c>
      <c r="H303" s="634">
        <f t="shared" si="1098"/>
        <v>450</v>
      </c>
      <c r="I303" s="634">
        <f t="shared" si="1098"/>
        <v>405</v>
      </c>
      <c r="J303" s="634">
        <f t="shared" si="1098"/>
        <v>990</v>
      </c>
      <c r="K303" s="634" t="str">
        <f t="shared" si="1098"/>
        <v/>
      </c>
      <c r="L303" s="634" t="str">
        <f t="shared" si="1098"/>
        <v/>
      </c>
      <c r="M303" s="634" t="str">
        <f t="shared" si="1098"/>
        <v/>
      </c>
      <c r="N303" s="634" t="str">
        <f t="shared" si="1098"/>
        <v/>
      </c>
      <c r="O303" s="634" t="str">
        <f t="shared" si="1098"/>
        <v/>
      </c>
      <c r="P303" s="634" t="str">
        <f t="shared" si="1098"/>
        <v/>
      </c>
      <c r="Q303" s="634" t="str">
        <f t="shared" si="1098"/>
        <v/>
      </c>
      <c r="R303" s="634" t="str">
        <f t="shared" si="1098"/>
        <v/>
      </c>
      <c r="S303" s="667"/>
      <c r="T303" s="634">
        <f t="shared" ref="T303:AJ303" si="1099">IF(T300="","",T300*T302)</f>
        <v>540</v>
      </c>
      <c r="U303" s="634">
        <f t="shared" si="1099"/>
        <v>450</v>
      </c>
      <c r="V303" s="634">
        <f t="shared" si="1099"/>
        <v>450</v>
      </c>
      <c r="W303" s="634">
        <f t="shared" si="1099"/>
        <v>1350</v>
      </c>
      <c r="X303" s="634">
        <f t="shared" si="1099"/>
        <v>1125</v>
      </c>
      <c r="Y303" s="634">
        <f t="shared" si="1099"/>
        <v>1350</v>
      </c>
      <c r="Z303" s="634">
        <f t="shared" si="1099"/>
        <v>1125</v>
      </c>
      <c r="AA303" s="634">
        <f t="shared" si="1099"/>
        <v>1350</v>
      </c>
      <c r="AB303" s="634">
        <f t="shared" si="1099"/>
        <v>1800</v>
      </c>
      <c r="AC303" s="634" t="str">
        <f t="shared" si="1099"/>
        <v/>
      </c>
      <c r="AD303" s="634" t="str">
        <f t="shared" si="1099"/>
        <v/>
      </c>
      <c r="AE303" s="634" t="str">
        <f t="shared" si="1099"/>
        <v/>
      </c>
      <c r="AF303" s="634" t="str">
        <f t="shared" si="1099"/>
        <v/>
      </c>
      <c r="AG303" s="634" t="str">
        <f t="shared" si="1099"/>
        <v/>
      </c>
      <c r="AH303" s="634" t="str">
        <f t="shared" si="1099"/>
        <v/>
      </c>
      <c r="AI303" s="634" t="str">
        <f t="shared" si="1099"/>
        <v/>
      </c>
      <c r="AJ303" s="634" t="str">
        <f t="shared" si="1099"/>
        <v/>
      </c>
      <c r="AK303" s="667"/>
      <c r="AL303" s="634">
        <f t="shared" ref="AL303:BB303" si="1100">IF(AL300="","",AL300*AL302)</f>
        <v>500</v>
      </c>
      <c r="AM303" s="634">
        <f t="shared" si="1100"/>
        <v>450</v>
      </c>
      <c r="AN303" s="634">
        <f t="shared" si="1100"/>
        <v>1250</v>
      </c>
      <c r="AO303" s="634">
        <f t="shared" si="1100"/>
        <v>900</v>
      </c>
      <c r="AP303" s="634">
        <f t="shared" si="1100"/>
        <v>900</v>
      </c>
      <c r="AQ303" s="634">
        <f t="shared" si="1100"/>
        <v>2250</v>
      </c>
      <c r="AR303" s="634">
        <f t="shared" si="1100"/>
        <v>900</v>
      </c>
      <c r="AS303" s="634">
        <f t="shared" si="1100"/>
        <v>3375</v>
      </c>
      <c r="AT303" s="634">
        <f t="shared" si="1100"/>
        <v>990</v>
      </c>
      <c r="AU303" s="634" t="str">
        <f t="shared" si="1100"/>
        <v/>
      </c>
      <c r="AV303" s="634" t="str">
        <f t="shared" si="1100"/>
        <v/>
      </c>
      <c r="AW303" s="634" t="str">
        <f t="shared" si="1100"/>
        <v/>
      </c>
      <c r="AX303" s="634" t="str">
        <f t="shared" si="1100"/>
        <v/>
      </c>
      <c r="AY303" s="634" t="str">
        <f t="shared" si="1100"/>
        <v/>
      </c>
      <c r="AZ303" s="634" t="str">
        <f t="shared" si="1100"/>
        <v/>
      </c>
      <c r="BA303" s="634" t="str">
        <f t="shared" si="1100"/>
        <v/>
      </c>
      <c r="BB303" s="634" t="str">
        <f t="shared" si="1100"/>
        <v/>
      </c>
      <c r="BC303" s="667"/>
      <c r="BD303" s="634">
        <f>IF(BD300="","",BD300*BD302)</f>
        <v>1800</v>
      </c>
      <c r="BE303" s="634">
        <f>IF(BE300="","",BE300*BE302)</f>
        <v>1350</v>
      </c>
      <c r="BF303" s="634">
        <f t="shared" ref="BF303:BT303" si="1101">IF(BF300="","",BF300*BF302)</f>
        <v>1125</v>
      </c>
      <c r="BG303" s="634">
        <f t="shared" si="1101"/>
        <v>3375</v>
      </c>
      <c r="BH303" s="634">
        <f t="shared" si="1101"/>
        <v>4050</v>
      </c>
      <c r="BI303" s="634">
        <f t="shared" si="1101"/>
        <v>3600</v>
      </c>
      <c r="BJ303" s="634">
        <f t="shared" si="1101"/>
        <v>2700</v>
      </c>
      <c r="BK303" s="634">
        <f t="shared" si="1101"/>
        <v>720</v>
      </c>
      <c r="BL303" s="634">
        <f t="shared" si="1101"/>
        <v>675</v>
      </c>
      <c r="BM303" s="634" t="str">
        <f t="shared" si="1101"/>
        <v/>
      </c>
      <c r="BN303" s="634" t="str">
        <f t="shared" si="1101"/>
        <v/>
      </c>
      <c r="BO303" s="634" t="str">
        <f t="shared" si="1101"/>
        <v/>
      </c>
      <c r="BP303" s="634" t="str">
        <f t="shared" si="1101"/>
        <v/>
      </c>
      <c r="BQ303" s="634" t="str">
        <f t="shared" si="1101"/>
        <v/>
      </c>
      <c r="BR303" s="634" t="str">
        <f t="shared" si="1101"/>
        <v/>
      </c>
      <c r="BS303" s="634" t="str">
        <f t="shared" si="1101"/>
        <v/>
      </c>
      <c r="BT303" s="634" t="str">
        <f t="shared" si="1101"/>
        <v/>
      </c>
      <c r="BU303" s="667"/>
      <c r="BV303" s="634">
        <f>IF(BV300="","",BV300*BV302)</f>
        <v>450</v>
      </c>
      <c r="BW303" s="634">
        <f>IF(BW300="","",BW300*BW302)</f>
        <v>1125</v>
      </c>
      <c r="BX303" s="634">
        <f>IF(BX300="","",BX300*BX302)</f>
        <v>900</v>
      </c>
      <c r="BY303" s="634">
        <f>IF(BY300="","",BY300*BY302)</f>
        <v>2475</v>
      </c>
      <c r="BZ303" s="602">
        <f t="shared" si="1071"/>
        <v>630</v>
      </c>
      <c r="CA303" s="602">
        <f t="shared" si="1072"/>
        <v>1041.4285714285713</v>
      </c>
      <c r="CB303" s="602">
        <f t="shared" si="1073"/>
        <v>1098.5714285714287</v>
      </c>
      <c r="CC303" s="692">
        <f t="shared" si="1074"/>
        <v>2095.7142857142858</v>
      </c>
      <c r="CD303" s="1348" t="str">
        <f t="shared" si="1075"/>
        <v/>
      </c>
      <c r="CE303" s="1349" t="str">
        <f t="shared" si="1075"/>
        <v/>
      </c>
      <c r="CF303" s="1350" t="str">
        <f t="shared" si="1075"/>
        <v/>
      </c>
      <c r="CG303" s="1350" t="str">
        <f t="shared" si="1075"/>
        <v/>
      </c>
      <c r="CH303" s="1350">
        <f t="shared" si="1075"/>
        <v>405</v>
      </c>
      <c r="CI303" s="1350">
        <f t="shared" si="1075"/>
        <v>405</v>
      </c>
      <c r="CJ303" s="1350">
        <f t="shared" si="1075"/>
        <v>450</v>
      </c>
      <c r="CK303" s="1351">
        <f t="shared" si="1075"/>
        <v>540</v>
      </c>
      <c r="CL303" s="1351">
        <f t="shared" si="1075"/>
        <v>540</v>
      </c>
      <c r="CM303" s="1351">
        <f t="shared" si="1075"/>
        <v>675</v>
      </c>
      <c r="CN303" s="1350">
        <f t="shared" si="1075"/>
        <v>900</v>
      </c>
      <c r="CO303" s="1350">
        <f t="shared" si="1075"/>
        <v>900</v>
      </c>
      <c r="CP303" s="1350">
        <f t="shared" si="1075"/>
        <v>990</v>
      </c>
      <c r="CQ303" s="1350" t="str">
        <f t="shared" si="1075"/>
        <v/>
      </c>
      <c r="CR303" s="1350" t="str">
        <f t="shared" si="1075"/>
        <v/>
      </c>
      <c r="CS303" s="1349" t="str">
        <f t="shared" si="1075"/>
        <v/>
      </c>
      <c r="CT303" s="1352" t="str">
        <f t="shared" si="1076"/>
        <v/>
      </c>
      <c r="CU303" s="553" t="str">
        <f t="shared" si="1077"/>
        <v/>
      </c>
      <c r="CV303" s="554" t="str">
        <f t="shared" si="1078"/>
        <v/>
      </c>
      <c r="CW303" s="555" t="str">
        <f t="shared" si="1079"/>
        <v/>
      </c>
      <c r="CX303" s="555" t="str">
        <f t="shared" si="1080"/>
        <v/>
      </c>
      <c r="CY303" s="555">
        <f t="shared" si="1081"/>
        <v>450</v>
      </c>
      <c r="CZ303" s="555">
        <f t="shared" si="1082"/>
        <v>450</v>
      </c>
      <c r="DA303" s="555">
        <f t="shared" si="1083"/>
        <v>540</v>
      </c>
      <c r="DB303" s="556">
        <f t="shared" si="1084"/>
        <v>1125</v>
      </c>
      <c r="DC303" s="556">
        <f t="shared" si="1085"/>
        <v>1125</v>
      </c>
      <c r="DD303" s="556">
        <f t="shared" si="1086"/>
        <v>1350</v>
      </c>
      <c r="DE303" s="555">
        <f t="shared" si="1087"/>
        <v>1350</v>
      </c>
      <c r="DF303" s="555">
        <f t="shared" si="1088"/>
        <v>1350</v>
      </c>
      <c r="DG303" s="555">
        <f t="shared" si="1089"/>
        <v>1800</v>
      </c>
      <c r="DH303" s="555" t="str">
        <f t="shared" si="1090"/>
        <v/>
      </c>
      <c r="DI303" s="555" t="str">
        <f t="shared" si="1091"/>
        <v/>
      </c>
      <c r="DJ303" s="554" t="str">
        <f t="shared" si="1092"/>
        <v/>
      </c>
      <c r="DK303" s="553" t="str">
        <f t="shared" si="1093"/>
        <v/>
      </c>
      <c r="DL303" s="658">
        <f t="shared" si="1094"/>
        <v>9</v>
      </c>
      <c r="DM303" s="106">
        <f t="shared" si="1095"/>
        <v>9</v>
      </c>
      <c r="DN303" s="106">
        <f t="shared" si="1096"/>
        <v>9</v>
      </c>
      <c r="DO303" s="106">
        <f t="shared" si="1097"/>
        <v>9</v>
      </c>
      <c r="DP303" s="487"/>
      <c r="DQ303" s="623"/>
      <c r="DR303" s="623"/>
      <c r="DS303" s="623"/>
      <c r="DT303" s="623"/>
      <c r="DU303" s="623"/>
      <c r="DV303" s="623"/>
      <c r="DW303" s="623"/>
      <c r="DX303" s="623"/>
      <c r="DY303" s="488"/>
    </row>
    <row r="304" spans="1:129" s="490" customFormat="1" ht="15.75" customHeight="1">
      <c r="A304" s="713" t="str">
        <f>$H$1 &amp; " per kg"</f>
        <v>kcal per kg</v>
      </c>
      <c r="B304" s="706">
        <f t="shared" ref="B304:R304" si="1102">1530*$K$1</f>
        <v>1530</v>
      </c>
      <c r="C304" s="706">
        <f t="shared" si="1102"/>
        <v>1530</v>
      </c>
      <c r="D304" s="706">
        <f t="shared" si="1102"/>
        <v>1530</v>
      </c>
      <c r="E304" s="706">
        <f t="shared" si="1102"/>
        <v>1530</v>
      </c>
      <c r="F304" s="706">
        <f t="shared" si="1102"/>
        <v>1530</v>
      </c>
      <c r="G304" s="706">
        <f t="shared" si="1102"/>
        <v>1530</v>
      </c>
      <c r="H304" s="706">
        <f t="shared" si="1102"/>
        <v>1530</v>
      </c>
      <c r="I304" s="706">
        <f t="shared" si="1102"/>
        <v>1530</v>
      </c>
      <c r="J304" s="706">
        <f t="shared" si="1102"/>
        <v>1530</v>
      </c>
      <c r="K304" s="706">
        <f t="shared" si="1102"/>
        <v>1530</v>
      </c>
      <c r="L304" s="706">
        <f t="shared" si="1102"/>
        <v>1530</v>
      </c>
      <c r="M304" s="706">
        <f t="shared" si="1102"/>
        <v>1530</v>
      </c>
      <c r="N304" s="706">
        <f t="shared" si="1102"/>
        <v>1530</v>
      </c>
      <c r="O304" s="706">
        <f t="shared" si="1102"/>
        <v>1530</v>
      </c>
      <c r="P304" s="706">
        <f t="shared" si="1102"/>
        <v>1530</v>
      </c>
      <c r="Q304" s="706">
        <f t="shared" si="1102"/>
        <v>1530</v>
      </c>
      <c r="R304" s="706">
        <f t="shared" si="1102"/>
        <v>1530</v>
      </c>
      <c r="S304" s="714"/>
      <c r="T304" s="706">
        <f t="shared" ref="T304:BY304" si="1103">1530*$K$1</f>
        <v>1530</v>
      </c>
      <c r="U304" s="706">
        <f t="shared" si="1103"/>
        <v>1530</v>
      </c>
      <c r="V304" s="706">
        <f t="shared" si="1103"/>
        <v>1530</v>
      </c>
      <c r="W304" s="706">
        <f t="shared" si="1103"/>
        <v>1530</v>
      </c>
      <c r="X304" s="706">
        <f t="shared" si="1103"/>
        <v>1530</v>
      </c>
      <c r="Y304" s="706">
        <f t="shared" si="1103"/>
        <v>1530</v>
      </c>
      <c r="Z304" s="706">
        <f t="shared" si="1103"/>
        <v>1530</v>
      </c>
      <c r="AA304" s="706">
        <f t="shared" si="1103"/>
        <v>1530</v>
      </c>
      <c r="AB304" s="706">
        <f t="shared" si="1103"/>
        <v>1530</v>
      </c>
      <c r="AC304" s="706">
        <f t="shared" si="1103"/>
        <v>1530</v>
      </c>
      <c r="AD304" s="706">
        <f t="shared" si="1103"/>
        <v>1530</v>
      </c>
      <c r="AE304" s="706">
        <f t="shared" si="1103"/>
        <v>1530</v>
      </c>
      <c r="AF304" s="706">
        <f t="shared" si="1103"/>
        <v>1530</v>
      </c>
      <c r="AG304" s="706">
        <f t="shared" si="1103"/>
        <v>1530</v>
      </c>
      <c r="AH304" s="706">
        <f t="shared" si="1103"/>
        <v>1530</v>
      </c>
      <c r="AI304" s="706">
        <f t="shared" si="1103"/>
        <v>1530</v>
      </c>
      <c r="AJ304" s="706">
        <f t="shared" si="1103"/>
        <v>1530</v>
      </c>
      <c r="AK304" s="714"/>
      <c r="AL304" s="706">
        <f t="shared" si="1103"/>
        <v>1530</v>
      </c>
      <c r="AM304" s="706">
        <f t="shared" si="1103"/>
        <v>1530</v>
      </c>
      <c r="AN304" s="706">
        <f t="shared" si="1103"/>
        <v>1530</v>
      </c>
      <c r="AO304" s="706">
        <f t="shared" si="1103"/>
        <v>1530</v>
      </c>
      <c r="AP304" s="706">
        <f t="shared" si="1103"/>
        <v>1530</v>
      </c>
      <c r="AQ304" s="706">
        <f t="shared" si="1103"/>
        <v>1530</v>
      </c>
      <c r="AR304" s="706">
        <f t="shared" si="1103"/>
        <v>1530</v>
      </c>
      <c r="AS304" s="706">
        <f t="shared" si="1103"/>
        <v>1530</v>
      </c>
      <c r="AT304" s="706">
        <f t="shared" si="1103"/>
        <v>1530</v>
      </c>
      <c r="AU304" s="706">
        <f t="shared" si="1103"/>
        <v>1530</v>
      </c>
      <c r="AV304" s="706">
        <f t="shared" si="1103"/>
        <v>1530</v>
      </c>
      <c r="AW304" s="706">
        <f t="shared" si="1103"/>
        <v>1530</v>
      </c>
      <c r="AX304" s="706">
        <f t="shared" si="1103"/>
        <v>1530</v>
      </c>
      <c r="AY304" s="706">
        <f t="shared" si="1103"/>
        <v>1530</v>
      </c>
      <c r="AZ304" s="706">
        <f t="shared" si="1103"/>
        <v>1530</v>
      </c>
      <c r="BA304" s="706">
        <f t="shared" si="1103"/>
        <v>1530</v>
      </c>
      <c r="BB304" s="706">
        <f t="shared" si="1103"/>
        <v>1530</v>
      </c>
      <c r="BC304" s="714"/>
      <c r="BD304" s="706">
        <f t="shared" si="1103"/>
        <v>1530</v>
      </c>
      <c r="BE304" s="706">
        <f t="shared" si="1103"/>
        <v>1530</v>
      </c>
      <c r="BF304" s="706">
        <f t="shared" si="1103"/>
        <v>1530</v>
      </c>
      <c r="BG304" s="706">
        <f t="shared" si="1103"/>
        <v>1530</v>
      </c>
      <c r="BH304" s="706">
        <f t="shared" si="1103"/>
        <v>1530</v>
      </c>
      <c r="BI304" s="706">
        <f t="shared" si="1103"/>
        <v>1530</v>
      </c>
      <c r="BJ304" s="706">
        <f t="shared" si="1103"/>
        <v>1530</v>
      </c>
      <c r="BK304" s="706">
        <f t="shared" si="1103"/>
        <v>1530</v>
      </c>
      <c r="BL304" s="706">
        <f t="shared" si="1103"/>
        <v>1530</v>
      </c>
      <c r="BM304" s="706">
        <f t="shared" si="1103"/>
        <v>1530</v>
      </c>
      <c r="BN304" s="706">
        <f t="shared" si="1103"/>
        <v>1530</v>
      </c>
      <c r="BO304" s="706">
        <f t="shared" si="1103"/>
        <v>1530</v>
      </c>
      <c r="BP304" s="706">
        <f t="shared" si="1103"/>
        <v>1530</v>
      </c>
      <c r="BQ304" s="706">
        <f t="shared" si="1103"/>
        <v>1530</v>
      </c>
      <c r="BR304" s="706">
        <f t="shared" si="1103"/>
        <v>1530</v>
      </c>
      <c r="BS304" s="706">
        <f t="shared" si="1103"/>
        <v>1530</v>
      </c>
      <c r="BT304" s="706">
        <f t="shared" si="1103"/>
        <v>1530</v>
      </c>
      <c r="BU304" s="601"/>
      <c r="BV304" s="706">
        <f t="shared" si="1103"/>
        <v>1530</v>
      </c>
      <c r="BW304" s="706">
        <f t="shared" si="1103"/>
        <v>1530</v>
      </c>
      <c r="BX304" s="706">
        <f t="shared" si="1103"/>
        <v>1530</v>
      </c>
      <c r="BY304" s="706">
        <f t="shared" si="1103"/>
        <v>1530</v>
      </c>
      <c r="BZ304" s="602">
        <f t="shared" si="1071"/>
        <v>1530</v>
      </c>
      <c r="CA304" s="602">
        <f t="shared" si="1072"/>
        <v>1530</v>
      </c>
      <c r="CB304" s="602">
        <f t="shared" si="1073"/>
        <v>1530</v>
      </c>
      <c r="CC304" s="692">
        <f t="shared" si="1074"/>
        <v>1530</v>
      </c>
      <c r="CD304" s="1348">
        <f t="shared" si="1075"/>
        <v>1530</v>
      </c>
      <c r="CE304" s="1349">
        <f t="shared" si="1075"/>
        <v>1530</v>
      </c>
      <c r="CF304" s="1350">
        <f t="shared" si="1075"/>
        <v>1530</v>
      </c>
      <c r="CG304" s="1350">
        <f t="shared" si="1075"/>
        <v>1530</v>
      </c>
      <c r="CH304" s="1350">
        <f t="shared" si="1075"/>
        <v>1530</v>
      </c>
      <c r="CI304" s="1350">
        <f t="shared" si="1075"/>
        <v>1530</v>
      </c>
      <c r="CJ304" s="1350">
        <f t="shared" si="1075"/>
        <v>1530</v>
      </c>
      <c r="CK304" s="1351">
        <f t="shared" si="1075"/>
        <v>1530</v>
      </c>
      <c r="CL304" s="1351">
        <f t="shared" si="1075"/>
        <v>1530</v>
      </c>
      <c r="CM304" s="1351">
        <f t="shared" si="1075"/>
        <v>1530</v>
      </c>
      <c r="CN304" s="1350">
        <f t="shared" si="1075"/>
        <v>1530</v>
      </c>
      <c r="CO304" s="1350">
        <f t="shared" si="1075"/>
        <v>1530</v>
      </c>
      <c r="CP304" s="1350">
        <f t="shared" si="1075"/>
        <v>1530</v>
      </c>
      <c r="CQ304" s="1350">
        <f t="shared" si="1075"/>
        <v>1530</v>
      </c>
      <c r="CR304" s="1350">
        <f t="shared" si="1075"/>
        <v>1530</v>
      </c>
      <c r="CS304" s="1349">
        <f t="shared" si="1075"/>
        <v>1530</v>
      </c>
      <c r="CT304" s="1352">
        <f t="shared" si="1076"/>
        <v>1530</v>
      </c>
      <c r="CU304" s="553">
        <f t="shared" si="1077"/>
        <v>1530</v>
      </c>
      <c r="CV304" s="554">
        <f t="shared" si="1078"/>
        <v>1530</v>
      </c>
      <c r="CW304" s="555">
        <f t="shared" si="1079"/>
        <v>1530</v>
      </c>
      <c r="CX304" s="555">
        <f t="shared" si="1080"/>
        <v>1530</v>
      </c>
      <c r="CY304" s="555">
        <f t="shared" si="1081"/>
        <v>1530</v>
      </c>
      <c r="CZ304" s="555">
        <f t="shared" si="1082"/>
        <v>1530</v>
      </c>
      <c r="DA304" s="555">
        <f t="shared" si="1083"/>
        <v>1530</v>
      </c>
      <c r="DB304" s="556">
        <f t="shared" si="1084"/>
        <v>1530</v>
      </c>
      <c r="DC304" s="556">
        <f t="shared" si="1085"/>
        <v>1530</v>
      </c>
      <c r="DD304" s="556">
        <f t="shared" si="1086"/>
        <v>1530</v>
      </c>
      <c r="DE304" s="555">
        <f t="shared" si="1087"/>
        <v>1530</v>
      </c>
      <c r="DF304" s="555">
        <f t="shared" si="1088"/>
        <v>1530</v>
      </c>
      <c r="DG304" s="555">
        <f t="shared" si="1089"/>
        <v>1530</v>
      </c>
      <c r="DH304" s="555">
        <f t="shared" si="1090"/>
        <v>1530</v>
      </c>
      <c r="DI304" s="555">
        <f t="shared" si="1091"/>
        <v>1530</v>
      </c>
      <c r="DJ304" s="554">
        <f t="shared" si="1092"/>
        <v>1530</v>
      </c>
      <c r="DK304" s="553">
        <f t="shared" si="1093"/>
        <v>1530</v>
      </c>
      <c r="DL304" s="658">
        <f t="shared" si="1094"/>
        <v>17</v>
      </c>
      <c r="DM304" s="106">
        <f t="shared" si="1095"/>
        <v>17</v>
      </c>
      <c r="DN304" s="106">
        <f t="shared" si="1096"/>
        <v>17</v>
      </c>
      <c r="DO304" s="106">
        <f t="shared" si="1097"/>
        <v>17</v>
      </c>
      <c r="DP304" s="487"/>
      <c r="DQ304" s="623"/>
      <c r="DR304" s="623"/>
      <c r="DS304" s="623"/>
      <c r="DT304" s="623"/>
      <c r="DU304" s="623"/>
      <c r="DV304" s="623"/>
      <c r="DW304" s="623"/>
      <c r="DX304" s="623"/>
      <c r="DY304" s="488"/>
    </row>
    <row r="305" spans="1:129" s="490" customFormat="1" ht="15.75" customHeight="1">
      <c r="A305" s="662" t="s">
        <v>251</v>
      </c>
      <c r="B305" s="227">
        <v>300</v>
      </c>
      <c r="C305" s="227">
        <v>90</v>
      </c>
      <c r="D305" s="227">
        <v>0</v>
      </c>
      <c r="E305" s="227">
        <v>405</v>
      </c>
      <c r="F305" s="227">
        <v>360</v>
      </c>
      <c r="G305" s="227">
        <v>100</v>
      </c>
      <c r="H305" s="227">
        <v>100</v>
      </c>
      <c r="I305" s="227">
        <v>135</v>
      </c>
      <c r="J305" s="227">
        <v>495</v>
      </c>
      <c r="K305" s="227"/>
      <c r="L305" s="227"/>
      <c r="M305" s="227"/>
      <c r="N305" s="227"/>
      <c r="O305" s="227"/>
      <c r="P305" s="227"/>
      <c r="Q305" s="227"/>
      <c r="R305" s="227"/>
      <c r="S305" s="601"/>
      <c r="T305" s="227">
        <v>120</v>
      </c>
      <c r="U305" s="227">
        <v>200</v>
      </c>
      <c r="V305" s="227">
        <v>50</v>
      </c>
      <c r="W305" s="227">
        <v>900</v>
      </c>
      <c r="X305" s="227">
        <v>300</v>
      </c>
      <c r="Y305" s="227">
        <v>450</v>
      </c>
      <c r="Z305" s="227">
        <v>600</v>
      </c>
      <c r="AA305" s="227">
        <v>500</v>
      </c>
      <c r="AB305" s="227">
        <v>1200</v>
      </c>
      <c r="AC305" s="227"/>
      <c r="AD305" s="227"/>
      <c r="AE305" s="227"/>
      <c r="AF305" s="227"/>
      <c r="AG305" s="227"/>
      <c r="AH305" s="227"/>
      <c r="AI305" s="227"/>
      <c r="AJ305" s="227"/>
      <c r="AK305" s="601"/>
      <c r="AL305" s="227">
        <v>250</v>
      </c>
      <c r="AM305" s="227">
        <v>0</v>
      </c>
      <c r="AN305" s="227">
        <v>900</v>
      </c>
      <c r="AO305" s="227">
        <v>450</v>
      </c>
      <c r="AP305" s="227">
        <v>200</v>
      </c>
      <c r="AQ305" s="227">
        <v>1400</v>
      </c>
      <c r="AR305" s="227">
        <v>450</v>
      </c>
      <c r="AS305" s="227">
        <v>3150</v>
      </c>
      <c r="AT305" s="227">
        <v>700</v>
      </c>
      <c r="AU305" s="227"/>
      <c r="AV305" s="227"/>
      <c r="AW305" s="227"/>
      <c r="AX305" s="227"/>
      <c r="AY305" s="227"/>
      <c r="AZ305" s="227"/>
      <c r="BA305" s="227"/>
      <c r="BB305" s="227"/>
      <c r="BC305" s="601"/>
      <c r="BD305" s="227">
        <v>1350</v>
      </c>
      <c r="BE305" s="227">
        <v>800</v>
      </c>
      <c r="BF305" s="227">
        <v>900</v>
      </c>
      <c r="BG305" s="227">
        <v>2700</v>
      </c>
      <c r="BH305" s="227">
        <v>3150</v>
      </c>
      <c r="BI305" s="227">
        <v>3150</v>
      </c>
      <c r="BJ305" s="227">
        <v>2250</v>
      </c>
      <c r="BK305" s="227">
        <v>630</v>
      </c>
      <c r="BL305" s="227">
        <v>350</v>
      </c>
      <c r="BM305" s="227"/>
      <c r="BN305" s="227"/>
      <c r="BO305" s="227"/>
      <c r="BP305" s="227"/>
      <c r="BQ305" s="227"/>
      <c r="BR305" s="227"/>
      <c r="BS305" s="227"/>
      <c r="BT305" s="227"/>
      <c r="BU305" s="601"/>
      <c r="BV305" s="227">
        <v>225</v>
      </c>
      <c r="BW305" s="227">
        <v>600</v>
      </c>
      <c r="BX305" s="227">
        <v>480</v>
      </c>
      <c r="BY305" s="227">
        <v>2050</v>
      </c>
      <c r="BZ305" s="602">
        <f t="shared" si="1071"/>
        <v>212.85714285714286</v>
      </c>
      <c r="CA305" s="602">
        <f t="shared" si="1072"/>
        <v>438.57142857142856</v>
      </c>
      <c r="CB305" s="602">
        <f t="shared" si="1073"/>
        <v>621.42857142857144</v>
      </c>
      <c r="CC305" s="692">
        <f t="shared" si="1074"/>
        <v>1682.8571428571429</v>
      </c>
      <c r="CD305" s="1348" t="str">
        <f t="shared" si="1075"/>
        <v/>
      </c>
      <c r="CE305" s="1349" t="str">
        <f t="shared" si="1075"/>
        <v/>
      </c>
      <c r="CF305" s="1350" t="str">
        <f t="shared" si="1075"/>
        <v/>
      </c>
      <c r="CG305" s="1350" t="str">
        <f t="shared" si="1075"/>
        <v/>
      </c>
      <c r="CH305" s="1350">
        <f t="shared" si="1075"/>
        <v>0</v>
      </c>
      <c r="CI305" s="1350">
        <f t="shared" si="1075"/>
        <v>90</v>
      </c>
      <c r="CJ305" s="1350">
        <f t="shared" si="1075"/>
        <v>100</v>
      </c>
      <c r="CK305" s="1351">
        <f t="shared" si="1075"/>
        <v>100</v>
      </c>
      <c r="CL305" s="1351">
        <f t="shared" si="1075"/>
        <v>135</v>
      </c>
      <c r="CM305" s="1351">
        <f t="shared" si="1075"/>
        <v>300</v>
      </c>
      <c r="CN305" s="1350">
        <f t="shared" si="1075"/>
        <v>360</v>
      </c>
      <c r="CO305" s="1350">
        <f t="shared" si="1075"/>
        <v>405</v>
      </c>
      <c r="CP305" s="1350">
        <f t="shared" si="1075"/>
        <v>495</v>
      </c>
      <c r="CQ305" s="1350" t="str">
        <f t="shared" si="1075"/>
        <v/>
      </c>
      <c r="CR305" s="1350" t="str">
        <f t="shared" si="1075"/>
        <v/>
      </c>
      <c r="CS305" s="1349" t="str">
        <f t="shared" si="1075"/>
        <v/>
      </c>
      <c r="CT305" s="1352" t="str">
        <f t="shared" si="1076"/>
        <v/>
      </c>
      <c r="CU305" s="553" t="str">
        <f t="shared" si="1077"/>
        <v/>
      </c>
      <c r="CV305" s="554" t="str">
        <f t="shared" si="1078"/>
        <v/>
      </c>
      <c r="CW305" s="555" t="str">
        <f t="shared" si="1079"/>
        <v/>
      </c>
      <c r="CX305" s="555" t="str">
        <f t="shared" si="1080"/>
        <v/>
      </c>
      <c r="CY305" s="555">
        <f t="shared" si="1081"/>
        <v>50</v>
      </c>
      <c r="CZ305" s="555">
        <f t="shared" si="1082"/>
        <v>120</v>
      </c>
      <c r="DA305" s="555">
        <f t="shared" si="1083"/>
        <v>200</v>
      </c>
      <c r="DB305" s="556">
        <f t="shared" si="1084"/>
        <v>300</v>
      </c>
      <c r="DC305" s="556">
        <f t="shared" si="1085"/>
        <v>450</v>
      </c>
      <c r="DD305" s="556">
        <f t="shared" si="1086"/>
        <v>500</v>
      </c>
      <c r="DE305" s="555">
        <f t="shared" si="1087"/>
        <v>600</v>
      </c>
      <c r="DF305" s="555">
        <f t="shared" si="1088"/>
        <v>900</v>
      </c>
      <c r="DG305" s="555">
        <f t="shared" si="1089"/>
        <v>1200</v>
      </c>
      <c r="DH305" s="555" t="str">
        <f t="shared" si="1090"/>
        <v/>
      </c>
      <c r="DI305" s="555" t="str">
        <f t="shared" si="1091"/>
        <v/>
      </c>
      <c r="DJ305" s="554" t="str">
        <f t="shared" si="1092"/>
        <v/>
      </c>
      <c r="DK305" s="553" t="str">
        <f t="shared" si="1093"/>
        <v/>
      </c>
      <c r="DL305" s="658">
        <f t="shared" si="1094"/>
        <v>9</v>
      </c>
      <c r="DM305" s="106">
        <f t="shared" si="1095"/>
        <v>9</v>
      </c>
      <c r="DN305" s="106">
        <f t="shared" si="1096"/>
        <v>9</v>
      </c>
      <c r="DO305" s="106">
        <f t="shared" si="1097"/>
        <v>9</v>
      </c>
      <c r="DP305" s="487"/>
      <c r="DQ305" s="623"/>
      <c r="DR305" s="623"/>
      <c r="DS305" s="623"/>
      <c r="DT305" s="623"/>
      <c r="DU305" s="623"/>
      <c r="DV305" s="623"/>
      <c r="DW305" s="623"/>
      <c r="DX305" s="623"/>
      <c r="DY305" s="488"/>
    </row>
    <row r="306" spans="1:129" s="490" customFormat="1" ht="15.75" customHeight="1">
      <c r="A306" s="645" t="s">
        <v>182</v>
      </c>
      <c r="B306" s="277">
        <v>1</v>
      </c>
      <c r="C306" s="277">
        <v>1.111</v>
      </c>
      <c r="D306" s="277">
        <v>0</v>
      </c>
      <c r="E306" s="277">
        <v>1.111</v>
      </c>
      <c r="F306" s="277">
        <v>1.111</v>
      </c>
      <c r="G306" s="277">
        <v>1.4444399999999999</v>
      </c>
      <c r="H306" s="277">
        <v>1</v>
      </c>
      <c r="I306" s="277">
        <v>1.333</v>
      </c>
      <c r="J306" s="277">
        <v>1.333</v>
      </c>
      <c r="K306" s="277"/>
      <c r="L306" s="277"/>
      <c r="M306" s="277"/>
      <c r="N306" s="277"/>
      <c r="O306" s="277"/>
      <c r="P306" s="277"/>
      <c r="Q306" s="277"/>
      <c r="R306" s="277"/>
      <c r="S306" s="601"/>
      <c r="T306" s="277">
        <v>1.67</v>
      </c>
      <c r="U306" s="277">
        <v>1.67</v>
      </c>
      <c r="V306" s="277">
        <v>1.1100000000000001</v>
      </c>
      <c r="W306" s="277">
        <v>1.111</v>
      </c>
      <c r="X306" s="277">
        <v>1.111</v>
      </c>
      <c r="Y306" s="277">
        <v>1.11111</v>
      </c>
      <c r="Z306" s="277">
        <v>1.111</v>
      </c>
      <c r="AA306" s="277">
        <v>1.333</v>
      </c>
      <c r="AB306" s="277">
        <v>1.1100000000000001</v>
      </c>
      <c r="AC306" s="277"/>
      <c r="AD306" s="277"/>
      <c r="AE306" s="277"/>
      <c r="AF306" s="277"/>
      <c r="AG306" s="277"/>
      <c r="AH306" s="277"/>
      <c r="AI306" s="277"/>
      <c r="AJ306" s="277"/>
      <c r="AK306" s="601"/>
      <c r="AL306" s="277">
        <v>1</v>
      </c>
      <c r="AM306" s="277">
        <v>1</v>
      </c>
      <c r="AN306" s="277">
        <v>1</v>
      </c>
      <c r="AO306" s="277">
        <v>1</v>
      </c>
      <c r="AP306" s="277">
        <v>1</v>
      </c>
      <c r="AQ306" s="277">
        <v>1</v>
      </c>
      <c r="AR306" s="277">
        <v>1</v>
      </c>
      <c r="AS306" s="277">
        <v>1</v>
      </c>
      <c r="AT306" s="277">
        <v>1</v>
      </c>
      <c r="AU306" s="277"/>
      <c r="AV306" s="277"/>
      <c r="AW306" s="277"/>
      <c r="AX306" s="277"/>
      <c r="AY306" s="277"/>
      <c r="AZ306" s="277"/>
      <c r="BA306" s="277"/>
      <c r="BB306" s="277"/>
      <c r="BC306" s="601"/>
      <c r="BD306" s="277">
        <v>1.3332999999999999</v>
      </c>
      <c r="BE306" s="277">
        <v>1.3333299999999999</v>
      </c>
      <c r="BF306" s="277">
        <v>1.333</v>
      </c>
      <c r="BG306" s="277">
        <v>1.333</v>
      </c>
      <c r="BH306" s="277">
        <v>1.111</v>
      </c>
      <c r="BI306" s="277">
        <v>1.1111</v>
      </c>
      <c r="BJ306" s="277">
        <v>1.3332999999999999</v>
      </c>
      <c r="BK306" s="277">
        <v>1.333</v>
      </c>
      <c r="BL306" s="277">
        <v>1.333</v>
      </c>
      <c r="BM306" s="277"/>
      <c r="BN306" s="277"/>
      <c r="BO306" s="277"/>
      <c r="BP306" s="277"/>
      <c r="BQ306" s="277"/>
      <c r="BR306" s="277"/>
      <c r="BS306" s="277"/>
      <c r="BT306" s="277"/>
      <c r="BU306" s="601"/>
      <c r="BV306" s="277">
        <v>1</v>
      </c>
      <c r="BW306" s="277">
        <v>1</v>
      </c>
      <c r="BX306" s="277">
        <v>1</v>
      </c>
      <c r="BY306" s="277">
        <v>1</v>
      </c>
      <c r="BZ306" s="602">
        <f t="shared" si="1071"/>
        <v>1.1427142857142856</v>
      </c>
      <c r="CA306" s="602">
        <f t="shared" si="1072"/>
        <v>1.2224442857142857</v>
      </c>
      <c r="CB306" s="602">
        <f t="shared" si="1073"/>
        <v>1</v>
      </c>
      <c r="CC306" s="692">
        <f t="shared" si="1074"/>
        <v>1.3013857142857141</v>
      </c>
      <c r="CD306" s="1348" t="str">
        <f t="shared" si="1075"/>
        <v/>
      </c>
      <c r="CE306" s="1349" t="str">
        <f t="shared" si="1075"/>
        <v/>
      </c>
      <c r="CF306" s="1350" t="str">
        <f t="shared" si="1075"/>
        <v/>
      </c>
      <c r="CG306" s="1350" t="str">
        <f t="shared" si="1075"/>
        <v/>
      </c>
      <c r="CH306" s="1350">
        <f t="shared" si="1075"/>
        <v>0</v>
      </c>
      <c r="CI306" s="1350">
        <f t="shared" si="1075"/>
        <v>1</v>
      </c>
      <c r="CJ306" s="1350">
        <f t="shared" si="1075"/>
        <v>1</v>
      </c>
      <c r="CK306" s="1351">
        <f t="shared" si="1075"/>
        <v>1.111</v>
      </c>
      <c r="CL306" s="1351">
        <f t="shared" si="1075"/>
        <v>1.111</v>
      </c>
      <c r="CM306" s="1351">
        <f t="shared" si="1075"/>
        <v>1.111</v>
      </c>
      <c r="CN306" s="1350">
        <f t="shared" si="1075"/>
        <v>1.333</v>
      </c>
      <c r="CO306" s="1350">
        <f t="shared" si="1075"/>
        <v>1.333</v>
      </c>
      <c r="CP306" s="1350">
        <f t="shared" si="1075"/>
        <v>1.4444399999999999</v>
      </c>
      <c r="CQ306" s="1350" t="str">
        <f t="shared" si="1075"/>
        <v/>
      </c>
      <c r="CR306" s="1350" t="str">
        <f t="shared" si="1075"/>
        <v/>
      </c>
      <c r="CS306" s="1349" t="str">
        <f t="shared" si="1075"/>
        <v/>
      </c>
      <c r="CT306" s="1352" t="str">
        <f t="shared" si="1076"/>
        <v/>
      </c>
      <c r="CU306" s="553" t="str">
        <f t="shared" si="1077"/>
        <v/>
      </c>
      <c r="CV306" s="554" t="str">
        <f t="shared" si="1078"/>
        <v/>
      </c>
      <c r="CW306" s="555" t="str">
        <f t="shared" si="1079"/>
        <v/>
      </c>
      <c r="CX306" s="555" t="str">
        <f t="shared" si="1080"/>
        <v/>
      </c>
      <c r="CY306" s="555">
        <f t="shared" si="1081"/>
        <v>1.1100000000000001</v>
      </c>
      <c r="CZ306" s="555">
        <f t="shared" si="1082"/>
        <v>1.1100000000000001</v>
      </c>
      <c r="DA306" s="555">
        <f t="shared" si="1083"/>
        <v>1.111</v>
      </c>
      <c r="DB306" s="556">
        <f t="shared" si="1084"/>
        <v>1.111</v>
      </c>
      <c r="DC306" s="556">
        <f t="shared" si="1085"/>
        <v>1.111</v>
      </c>
      <c r="DD306" s="556">
        <f t="shared" si="1086"/>
        <v>1.11111</v>
      </c>
      <c r="DE306" s="555">
        <f t="shared" si="1087"/>
        <v>1.333</v>
      </c>
      <c r="DF306" s="555">
        <f t="shared" si="1088"/>
        <v>1.67</v>
      </c>
      <c r="DG306" s="555">
        <f t="shared" si="1089"/>
        <v>1.67</v>
      </c>
      <c r="DH306" s="555" t="str">
        <f t="shared" si="1090"/>
        <v/>
      </c>
      <c r="DI306" s="555" t="str">
        <f t="shared" si="1091"/>
        <v/>
      </c>
      <c r="DJ306" s="554" t="str">
        <f t="shared" si="1092"/>
        <v/>
      </c>
      <c r="DK306" s="553" t="str">
        <f t="shared" si="1093"/>
        <v/>
      </c>
      <c r="DL306" s="658">
        <f t="shared" si="1094"/>
        <v>9</v>
      </c>
      <c r="DM306" s="106">
        <f t="shared" si="1095"/>
        <v>9</v>
      </c>
      <c r="DN306" s="106">
        <f t="shared" si="1096"/>
        <v>9</v>
      </c>
      <c r="DO306" s="106">
        <f t="shared" si="1097"/>
        <v>9</v>
      </c>
      <c r="DP306" s="487"/>
      <c r="DQ306" s="623"/>
      <c r="DR306" s="623"/>
      <c r="DS306" s="623"/>
      <c r="DT306" s="623"/>
      <c r="DU306" s="623"/>
      <c r="DV306" s="623"/>
      <c r="DW306" s="623"/>
      <c r="DX306" s="623"/>
      <c r="DY306" s="488"/>
    </row>
    <row r="307" spans="1:129" s="490" customFormat="1" ht="15.75" customHeight="1">
      <c r="A307" s="645" t="s">
        <v>184</v>
      </c>
      <c r="B307" s="634">
        <f t="shared" ref="B307:R307" si="1104">IF(B305="","",B305*B306)</f>
        <v>300</v>
      </c>
      <c r="C307" s="634">
        <f t="shared" si="1104"/>
        <v>99.99</v>
      </c>
      <c r="D307" s="634">
        <f t="shared" si="1104"/>
        <v>0</v>
      </c>
      <c r="E307" s="634">
        <f t="shared" si="1104"/>
        <v>449.95499999999998</v>
      </c>
      <c r="F307" s="634">
        <f t="shared" si="1104"/>
        <v>399.96</v>
      </c>
      <c r="G307" s="634">
        <f t="shared" si="1104"/>
        <v>144.44399999999999</v>
      </c>
      <c r="H307" s="634">
        <f t="shared" si="1104"/>
        <v>100</v>
      </c>
      <c r="I307" s="634">
        <f t="shared" si="1104"/>
        <v>179.95499999999998</v>
      </c>
      <c r="J307" s="634">
        <f t="shared" si="1104"/>
        <v>659.83500000000004</v>
      </c>
      <c r="K307" s="634" t="str">
        <f t="shared" si="1104"/>
        <v/>
      </c>
      <c r="L307" s="634" t="str">
        <f t="shared" si="1104"/>
        <v/>
      </c>
      <c r="M307" s="634" t="str">
        <f t="shared" si="1104"/>
        <v/>
      </c>
      <c r="N307" s="634" t="str">
        <f t="shared" si="1104"/>
        <v/>
      </c>
      <c r="O307" s="634" t="str">
        <f t="shared" si="1104"/>
        <v/>
      </c>
      <c r="P307" s="634" t="str">
        <f t="shared" si="1104"/>
        <v/>
      </c>
      <c r="Q307" s="634" t="str">
        <f t="shared" si="1104"/>
        <v/>
      </c>
      <c r="R307" s="634" t="str">
        <f t="shared" si="1104"/>
        <v/>
      </c>
      <c r="S307" s="667"/>
      <c r="T307" s="634">
        <f t="shared" ref="T307:AJ307" si="1105">IF(T305="","",T305*T306)</f>
        <v>200.39999999999998</v>
      </c>
      <c r="U307" s="634">
        <f t="shared" si="1105"/>
        <v>334</v>
      </c>
      <c r="V307" s="634">
        <f t="shared" si="1105"/>
        <v>55.500000000000007</v>
      </c>
      <c r="W307" s="634">
        <f t="shared" si="1105"/>
        <v>999.9</v>
      </c>
      <c r="X307" s="634">
        <f t="shared" si="1105"/>
        <v>333.3</v>
      </c>
      <c r="Y307" s="634">
        <f t="shared" si="1105"/>
        <v>499.99950000000001</v>
      </c>
      <c r="Z307" s="634">
        <f t="shared" si="1105"/>
        <v>666.6</v>
      </c>
      <c r="AA307" s="634">
        <f t="shared" si="1105"/>
        <v>666.5</v>
      </c>
      <c r="AB307" s="634">
        <f t="shared" si="1105"/>
        <v>1332.0000000000002</v>
      </c>
      <c r="AC307" s="634" t="str">
        <f t="shared" si="1105"/>
        <v/>
      </c>
      <c r="AD307" s="634" t="str">
        <f t="shared" si="1105"/>
        <v/>
      </c>
      <c r="AE307" s="634" t="str">
        <f t="shared" si="1105"/>
        <v/>
      </c>
      <c r="AF307" s="634" t="str">
        <f t="shared" si="1105"/>
        <v/>
      </c>
      <c r="AG307" s="634" t="str">
        <f t="shared" si="1105"/>
        <v/>
      </c>
      <c r="AH307" s="634" t="str">
        <f t="shared" si="1105"/>
        <v/>
      </c>
      <c r="AI307" s="634" t="str">
        <f t="shared" si="1105"/>
        <v/>
      </c>
      <c r="AJ307" s="634" t="str">
        <f t="shared" si="1105"/>
        <v/>
      </c>
      <c r="AK307" s="667"/>
      <c r="AL307" s="634">
        <f t="shared" ref="AL307:BB307" si="1106">IF(AL305="","",AL305*AL306)</f>
        <v>250</v>
      </c>
      <c r="AM307" s="634">
        <f t="shared" si="1106"/>
        <v>0</v>
      </c>
      <c r="AN307" s="634">
        <f t="shared" si="1106"/>
        <v>900</v>
      </c>
      <c r="AO307" s="634">
        <f t="shared" si="1106"/>
        <v>450</v>
      </c>
      <c r="AP307" s="634">
        <f t="shared" si="1106"/>
        <v>200</v>
      </c>
      <c r="AQ307" s="634">
        <f t="shared" si="1106"/>
        <v>1400</v>
      </c>
      <c r="AR307" s="634">
        <f t="shared" si="1106"/>
        <v>450</v>
      </c>
      <c r="AS307" s="634">
        <f t="shared" si="1106"/>
        <v>3150</v>
      </c>
      <c r="AT307" s="634">
        <f t="shared" si="1106"/>
        <v>700</v>
      </c>
      <c r="AU307" s="634" t="str">
        <f t="shared" si="1106"/>
        <v/>
      </c>
      <c r="AV307" s="634" t="str">
        <f t="shared" si="1106"/>
        <v/>
      </c>
      <c r="AW307" s="634" t="str">
        <f t="shared" si="1106"/>
        <v/>
      </c>
      <c r="AX307" s="634" t="str">
        <f t="shared" si="1106"/>
        <v/>
      </c>
      <c r="AY307" s="634" t="str">
        <f t="shared" si="1106"/>
        <v/>
      </c>
      <c r="AZ307" s="634" t="str">
        <f t="shared" si="1106"/>
        <v/>
      </c>
      <c r="BA307" s="634" t="str">
        <f t="shared" si="1106"/>
        <v/>
      </c>
      <c r="BB307" s="634" t="str">
        <f t="shared" si="1106"/>
        <v/>
      </c>
      <c r="BC307" s="667"/>
      <c r="BD307" s="634">
        <f>IF(BD305="","",BD305*BD306)</f>
        <v>1799.9549999999999</v>
      </c>
      <c r="BE307" s="634">
        <f>IF(BE305="","",BE305*BE306)</f>
        <v>1066.664</v>
      </c>
      <c r="BF307" s="634">
        <f t="shared" ref="BF307:BT307" si="1107">IF(BF305="","",BF305*BF306)</f>
        <v>1199.7</v>
      </c>
      <c r="BG307" s="634">
        <f t="shared" si="1107"/>
        <v>3599.1</v>
      </c>
      <c r="BH307" s="634">
        <f t="shared" si="1107"/>
        <v>3499.65</v>
      </c>
      <c r="BI307" s="634">
        <f t="shared" si="1107"/>
        <v>3499.9650000000001</v>
      </c>
      <c r="BJ307" s="634">
        <f t="shared" si="1107"/>
        <v>2999.9249999999997</v>
      </c>
      <c r="BK307" s="634">
        <f t="shared" si="1107"/>
        <v>839.79</v>
      </c>
      <c r="BL307" s="634">
        <f t="shared" si="1107"/>
        <v>466.55</v>
      </c>
      <c r="BM307" s="634" t="str">
        <f t="shared" si="1107"/>
        <v/>
      </c>
      <c r="BN307" s="634" t="str">
        <f t="shared" si="1107"/>
        <v/>
      </c>
      <c r="BO307" s="634" t="str">
        <f t="shared" si="1107"/>
        <v/>
      </c>
      <c r="BP307" s="634" t="str">
        <f t="shared" si="1107"/>
        <v/>
      </c>
      <c r="BQ307" s="634" t="str">
        <f t="shared" si="1107"/>
        <v/>
      </c>
      <c r="BR307" s="634" t="str">
        <f t="shared" si="1107"/>
        <v/>
      </c>
      <c r="BS307" s="634" t="str">
        <f t="shared" si="1107"/>
        <v/>
      </c>
      <c r="BT307" s="634" t="str">
        <f t="shared" si="1107"/>
        <v/>
      </c>
      <c r="BU307" s="667"/>
      <c r="BV307" s="634">
        <f>IF(BV305="","",BV305*BV306)</f>
        <v>225</v>
      </c>
      <c r="BW307" s="634">
        <f>IF(BW305="","",BW305*BW306)</f>
        <v>600</v>
      </c>
      <c r="BX307" s="634">
        <f>IF(BX305="","",BX305*BX306)</f>
        <v>480</v>
      </c>
      <c r="BY307" s="634">
        <f>IF(BY305="","",BY305*BY306)</f>
        <v>2050</v>
      </c>
      <c r="BZ307" s="602">
        <f t="shared" si="1071"/>
        <v>239.18628571428573</v>
      </c>
      <c r="CA307" s="602">
        <f t="shared" si="1072"/>
        <v>528.67135714285712</v>
      </c>
      <c r="CB307" s="602">
        <f t="shared" si="1073"/>
        <v>621.42857142857144</v>
      </c>
      <c r="CC307" s="692">
        <f t="shared" si="1074"/>
        <v>2129.3784285714287</v>
      </c>
      <c r="CD307" s="1348" t="str">
        <f t="shared" si="1075"/>
        <v/>
      </c>
      <c r="CE307" s="1349" t="str">
        <f t="shared" si="1075"/>
        <v/>
      </c>
      <c r="CF307" s="1350" t="str">
        <f t="shared" si="1075"/>
        <v/>
      </c>
      <c r="CG307" s="1350" t="str">
        <f t="shared" si="1075"/>
        <v/>
      </c>
      <c r="CH307" s="1350">
        <f t="shared" si="1075"/>
        <v>0</v>
      </c>
      <c r="CI307" s="1350">
        <f t="shared" si="1075"/>
        <v>99.99</v>
      </c>
      <c r="CJ307" s="1350">
        <f t="shared" si="1075"/>
        <v>100</v>
      </c>
      <c r="CK307" s="1351">
        <f t="shared" si="1075"/>
        <v>144.44399999999999</v>
      </c>
      <c r="CL307" s="1351">
        <f t="shared" si="1075"/>
        <v>179.95499999999998</v>
      </c>
      <c r="CM307" s="1351">
        <f t="shared" si="1075"/>
        <v>300</v>
      </c>
      <c r="CN307" s="1350">
        <f t="shared" si="1075"/>
        <v>399.96</v>
      </c>
      <c r="CO307" s="1350">
        <f t="shared" si="1075"/>
        <v>449.95499999999998</v>
      </c>
      <c r="CP307" s="1350">
        <f t="shared" si="1075"/>
        <v>659.83500000000004</v>
      </c>
      <c r="CQ307" s="1350" t="str">
        <f t="shared" si="1075"/>
        <v/>
      </c>
      <c r="CR307" s="1350" t="str">
        <f t="shared" si="1075"/>
        <v/>
      </c>
      <c r="CS307" s="1349" t="str">
        <f t="shared" si="1075"/>
        <v/>
      </c>
      <c r="CT307" s="1352" t="str">
        <f t="shared" si="1076"/>
        <v/>
      </c>
      <c r="CU307" s="553" t="str">
        <f t="shared" si="1077"/>
        <v/>
      </c>
      <c r="CV307" s="554" t="str">
        <f t="shared" si="1078"/>
        <v/>
      </c>
      <c r="CW307" s="555" t="str">
        <f t="shared" si="1079"/>
        <v/>
      </c>
      <c r="CX307" s="555" t="str">
        <f t="shared" si="1080"/>
        <v/>
      </c>
      <c r="CY307" s="555">
        <f t="shared" si="1081"/>
        <v>55.500000000000007</v>
      </c>
      <c r="CZ307" s="555">
        <f t="shared" si="1082"/>
        <v>200.39999999999998</v>
      </c>
      <c r="DA307" s="555">
        <f t="shared" si="1083"/>
        <v>333.3</v>
      </c>
      <c r="DB307" s="556">
        <f t="shared" si="1084"/>
        <v>334</v>
      </c>
      <c r="DC307" s="556">
        <f t="shared" si="1085"/>
        <v>499.99950000000001</v>
      </c>
      <c r="DD307" s="556">
        <f t="shared" si="1086"/>
        <v>666.5</v>
      </c>
      <c r="DE307" s="555">
        <f t="shared" si="1087"/>
        <v>666.6</v>
      </c>
      <c r="DF307" s="555">
        <f t="shared" si="1088"/>
        <v>999.9</v>
      </c>
      <c r="DG307" s="555">
        <f t="shared" si="1089"/>
        <v>1332.0000000000002</v>
      </c>
      <c r="DH307" s="555" t="str">
        <f t="shared" si="1090"/>
        <v/>
      </c>
      <c r="DI307" s="555" t="str">
        <f t="shared" si="1091"/>
        <v/>
      </c>
      <c r="DJ307" s="554" t="str">
        <f t="shared" si="1092"/>
        <v/>
      </c>
      <c r="DK307" s="553" t="str">
        <f t="shared" si="1093"/>
        <v/>
      </c>
      <c r="DL307" s="658">
        <f t="shared" si="1094"/>
        <v>9</v>
      </c>
      <c r="DM307" s="106">
        <f t="shared" si="1095"/>
        <v>9</v>
      </c>
      <c r="DN307" s="106">
        <f t="shared" si="1096"/>
        <v>9</v>
      </c>
      <c r="DO307" s="106">
        <f t="shared" si="1097"/>
        <v>9</v>
      </c>
      <c r="DP307" s="487"/>
      <c r="DQ307" s="623"/>
      <c r="DR307" s="623"/>
      <c r="DS307" s="623"/>
      <c r="DT307" s="623"/>
      <c r="DU307" s="623"/>
      <c r="DV307" s="623"/>
      <c r="DW307" s="623"/>
      <c r="DX307" s="623"/>
      <c r="DY307" s="488"/>
    </row>
    <row r="308" spans="1:129" s="700" customFormat="1" ht="15.75" customHeight="1">
      <c r="A308" s="645" t="s">
        <v>252</v>
      </c>
      <c r="B308" s="277">
        <v>250</v>
      </c>
      <c r="C308" s="277">
        <v>0</v>
      </c>
      <c r="D308" s="277">
        <v>0</v>
      </c>
      <c r="E308" s="277">
        <v>100</v>
      </c>
      <c r="F308" s="277">
        <v>0</v>
      </c>
      <c r="G308" s="277">
        <v>0</v>
      </c>
      <c r="H308" s="277">
        <v>0</v>
      </c>
      <c r="I308" s="277">
        <v>0</v>
      </c>
      <c r="J308" s="277">
        <v>135</v>
      </c>
      <c r="K308" s="277"/>
      <c r="L308" s="277"/>
      <c r="M308" s="277"/>
      <c r="N308" s="277"/>
      <c r="O308" s="277"/>
      <c r="P308" s="277"/>
      <c r="Q308" s="277"/>
      <c r="R308" s="277"/>
      <c r="S308" s="701"/>
      <c r="T308" s="277">
        <v>0</v>
      </c>
      <c r="U308" s="277">
        <v>0</v>
      </c>
      <c r="V308" s="277">
        <v>0</v>
      </c>
      <c r="W308" s="277">
        <v>0</v>
      </c>
      <c r="X308" s="277">
        <v>0</v>
      </c>
      <c r="Y308" s="277"/>
      <c r="Z308" s="277">
        <v>0</v>
      </c>
      <c r="AA308" s="277">
        <v>0</v>
      </c>
      <c r="AB308" s="277">
        <v>0</v>
      </c>
      <c r="AC308" s="277"/>
      <c r="AD308" s="277"/>
      <c r="AE308" s="277"/>
      <c r="AF308" s="277"/>
      <c r="AG308" s="277"/>
      <c r="AH308" s="277"/>
      <c r="AI308" s="277"/>
      <c r="AJ308" s="277"/>
      <c r="AK308" s="701"/>
      <c r="AL308" s="277">
        <v>0</v>
      </c>
      <c r="AM308" s="277">
        <v>0</v>
      </c>
      <c r="AN308" s="277">
        <v>0</v>
      </c>
      <c r="AO308" s="277">
        <v>150</v>
      </c>
      <c r="AP308" s="277">
        <v>0</v>
      </c>
      <c r="AQ308" s="277">
        <v>0</v>
      </c>
      <c r="AR308" s="277">
        <v>0</v>
      </c>
      <c r="AS308" s="277">
        <v>0</v>
      </c>
      <c r="AT308" s="277">
        <v>0</v>
      </c>
      <c r="AU308" s="277"/>
      <c r="AV308" s="277"/>
      <c r="AW308" s="277"/>
      <c r="AX308" s="277"/>
      <c r="AY308" s="277"/>
      <c r="AZ308" s="277"/>
      <c r="BA308" s="277"/>
      <c r="BB308" s="277"/>
      <c r="BC308" s="701"/>
      <c r="BD308" s="277">
        <v>0</v>
      </c>
      <c r="BE308" s="277">
        <v>0</v>
      </c>
      <c r="BF308" s="277">
        <v>0</v>
      </c>
      <c r="BG308" s="277">
        <v>0</v>
      </c>
      <c r="BH308" s="277">
        <v>0</v>
      </c>
      <c r="BI308" s="277"/>
      <c r="BJ308" s="277">
        <v>150</v>
      </c>
      <c r="BK308" s="277">
        <v>70</v>
      </c>
      <c r="BL308" s="277">
        <v>50</v>
      </c>
      <c r="BM308" s="277"/>
      <c r="BN308" s="277"/>
      <c r="BO308" s="277"/>
      <c r="BP308" s="277"/>
      <c r="BQ308" s="277"/>
      <c r="BR308" s="277"/>
      <c r="BS308" s="277"/>
      <c r="BT308" s="277"/>
      <c r="BU308" s="701"/>
      <c r="BV308" s="277">
        <v>50</v>
      </c>
      <c r="BW308" s="277">
        <v>0</v>
      </c>
      <c r="BX308" s="277">
        <v>0</v>
      </c>
      <c r="BY308" s="277">
        <v>0</v>
      </c>
      <c r="BZ308" s="602">
        <f t="shared" si="1071"/>
        <v>33.571428571428569</v>
      </c>
      <c r="CA308" s="602">
        <f t="shared" si="1072"/>
        <v>0</v>
      </c>
      <c r="CB308" s="602">
        <f t="shared" si="1073"/>
        <v>0</v>
      </c>
      <c r="CC308" s="692">
        <f t="shared" si="1074"/>
        <v>20</v>
      </c>
      <c r="CD308" s="1348" t="str">
        <f t="shared" si="1075"/>
        <v/>
      </c>
      <c r="CE308" s="1349" t="str">
        <f t="shared" si="1075"/>
        <v/>
      </c>
      <c r="CF308" s="1350" t="str">
        <f t="shared" si="1075"/>
        <v/>
      </c>
      <c r="CG308" s="1350" t="str">
        <f t="shared" si="1075"/>
        <v/>
      </c>
      <c r="CH308" s="1350">
        <f t="shared" si="1075"/>
        <v>0</v>
      </c>
      <c r="CI308" s="1350">
        <f t="shared" si="1075"/>
        <v>0</v>
      </c>
      <c r="CJ308" s="1350">
        <f t="shared" si="1075"/>
        <v>0</v>
      </c>
      <c r="CK308" s="1351">
        <f t="shared" si="1075"/>
        <v>0</v>
      </c>
      <c r="CL308" s="1351">
        <f t="shared" si="1075"/>
        <v>0</v>
      </c>
      <c r="CM308" s="1351">
        <f t="shared" si="1075"/>
        <v>0</v>
      </c>
      <c r="CN308" s="1350">
        <f t="shared" si="1075"/>
        <v>100</v>
      </c>
      <c r="CO308" s="1350">
        <f t="shared" si="1075"/>
        <v>135</v>
      </c>
      <c r="CP308" s="1350">
        <f t="shared" si="1075"/>
        <v>250</v>
      </c>
      <c r="CQ308" s="1350" t="str">
        <f t="shared" si="1075"/>
        <v/>
      </c>
      <c r="CR308" s="1350" t="str">
        <f t="shared" si="1075"/>
        <v/>
      </c>
      <c r="CS308" s="1349" t="str">
        <f t="shared" si="1075"/>
        <v/>
      </c>
      <c r="CT308" s="1352" t="str">
        <f t="shared" si="1076"/>
        <v/>
      </c>
      <c r="CU308" s="553" t="str">
        <f t="shared" si="1077"/>
        <v/>
      </c>
      <c r="CV308" s="554" t="str">
        <f t="shared" si="1078"/>
        <v/>
      </c>
      <c r="CW308" s="555" t="str">
        <f t="shared" si="1079"/>
        <v/>
      </c>
      <c r="CX308" s="555" t="str">
        <f t="shared" si="1080"/>
        <v/>
      </c>
      <c r="CY308" s="555" t="str">
        <f t="shared" si="1081"/>
        <v/>
      </c>
      <c r="CZ308" s="555">
        <f t="shared" si="1082"/>
        <v>0</v>
      </c>
      <c r="DA308" s="555">
        <f t="shared" si="1083"/>
        <v>0</v>
      </c>
      <c r="DB308" s="556">
        <f t="shared" si="1084"/>
        <v>0</v>
      </c>
      <c r="DC308" s="556">
        <f t="shared" si="1085"/>
        <v>0</v>
      </c>
      <c r="DD308" s="556">
        <f t="shared" si="1086"/>
        <v>0</v>
      </c>
      <c r="DE308" s="555">
        <f t="shared" si="1087"/>
        <v>0</v>
      </c>
      <c r="DF308" s="555">
        <f t="shared" si="1088"/>
        <v>0</v>
      </c>
      <c r="DG308" s="555">
        <f t="shared" si="1089"/>
        <v>0</v>
      </c>
      <c r="DH308" s="555" t="str">
        <f t="shared" si="1090"/>
        <v/>
      </c>
      <c r="DI308" s="555" t="str">
        <f t="shared" si="1091"/>
        <v/>
      </c>
      <c r="DJ308" s="554" t="str">
        <f t="shared" si="1092"/>
        <v/>
      </c>
      <c r="DK308" s="553" t="str">
        <f t="shared" si="1093"/>
        <v/>
      </c>
      <c r="DL308" s="658">
        <f t="shared" si="1094"/>
        <v>9</v>
      </c>
      <c r="DM308" s="106">
        <f t="shared" si="1095"/>
        <v>8</v>
      </c>
      <c r="DN308" s="106">
        <f t="shared" si="1096"/>
        <v>9</v>
      </c>
      <c r="DO308" s="106">
        <f t="shared" si="1097"/>
        <v>8</v>
      </c>
      <c r="DP308" s="697"/>
      <c r="DQ308" s="698"/>
      <c r="DR308" s="698"/>
      <c r="DS308" s="698"/>
      <c r="DT308" s="698"/>
      <c r="DU308" s="698"/>
      <c r="DV308" s="698"/>
      <c r="DW308" s="698"/>
      <c r="DX308" s="623"/>
      <c r="DY308" s="699"/>
    </row>
    <row r="309" spans="1:129" s="700" customFormat="1" ht="15.75" customHeight="1">
      <c r="A309" s="653" t="str">
        <f>$H$1 &amp; " (%)"</f>
        <v>kcal (%)</v>
      </c>
      <c r="B309" s="637">
        <f t="shared" ref="B309:R309" si="1108">IF(B303="","",(B303-B305-B308)*B304/B$46/365/$G$1)</f>
        <v>5.8219178082191785E-2</v>
      </c>
      <c r="C309" s="637">
        <f t="shared" si="1108"/>
        <v>0.22455968688845401</v>
      </c>
      <c r="D309" s="637">
        <f t="shared" si="1108"/>
        <v>0.21557729941291584</v>
      </c>
      <c r="E309" s="637">
        <f t="shared" si="1108"/>
        <v>0.11311154598825833</v>
      </c>
      <c r="F309" s="637">
        <f t="shared" si="1108"/>
        <v>0.21557729941291584</v>
      </c>
      <c r="G309" s="637">
        <f t="shared" si="1108"/>
        <v>0.15220156555772996</v>
      </c>
      <c r="H309" s="637">
        <f t="shared" si="1108"/>
        <v>0.17465753424657535</v>
      </c>
      <c r="I309" s="637">
        <f t="shared" si="1108"/>
        <v>0.10778864970645792</v>
      </c>
      <c r="J309" s="637">
        <f t="shared" si="1108"/>
        <v>0.23953033268101762</v>
      </c>
      <c r="K309" s="637" t="str">
        <f t="shared" si="1108"/>
        <v/>
      </c>
      <c r="L309" s="637" t="str">
        <f t="shared" si="1108"/>
        <v/>
      </c>
      <c r="M309" s="637" t="str">
        <f t="shared" si="1108"/>
        <v/>
      </c>
      <c r="N309" s="637" t="str">
        <f t="shared" si="1108"/>
        <v/>
      </c>
      <c r="O309" s="637" t="str">
        <f t="shared" si="1108"/>
        <v/>
      </c>
      <c r="P309" s="637" t="str">
        <f t="shared" si="1108"/>
        <v/>
      </c>
      <c r="Q309" s="637" t="str">
        <f t="shared" si="1108"/>
        <v/>
      </c>
      <c r="R309" s="637" t="str">
        <f t="shared" si="1108"/>
        <v/>
      </c>
      <c r="S309" s="657"/>
      <c r="T309" s="637">
        <f t="shared" ref="T309:AJ309" si="1109">IF(T303="","",(T303-T305-T308)*T304/T$46/365/$G$1)</f>
        <v>0.16767123287671232</v>
      </c>
      <c r="U309" s="637">
        <f t="shared" si="1109"/>
        <v>4.9902152641878673E-2</v>
      </c>
      <c r="V309" s="637">
        <f t="shared" si="1109"/>
        <v>0.13307240704500981</v>
      </c>
      <c r="W309" s="637">
        <f t="shared" si="1109"/>
        <v>0.22455968688845401</v>
      </c>
      <c r="X309" s="637">
        <f t="shared" si="1109"/>
        <v>0.20584637964774952</v>
      </c>
      <c r="Y309" s="637">
        <f t="shared" si="1109"/>
        <v>0.22455968688845401</v>
      </c>
      <c r="Z309" s="637">
        <f t="shared" si="1109"/>
        <v>0.149706457925636</v>
      </c>
      <c r="AA309" s="637">
        <f t="shared" si="1109"/>
        <v>0.24238188426055354</v>
      </c>
      <c r="AB309" s="637">
        <f t="shared" si="1109"/>
        <v>0.19960861056751469</v>
      </c>
      <c r="AC309" s="637" t="str">
        <f t="shared" si="1109"/>
        <v/>
      </c>
      <c r="AD309" s="637" t="str">
        <f t="shared" si="1109"/>
        <v/>
      </c>
      <c r="AE309" s="637" t="str">
        <f t="shared" si="1109"/>
        <v/>
      </c>
      <c r="AF309" s="637" t="str">
        <f t="shared" si="1109"/>
        <v/>
      </c>
      <c r="AG309" s="637" t="str">
        <f t="shared" si="1109"/>
        <v/>
      </c>
      <c r="AH309" s="637" t="str">
        <f t="shared" si="1109"/>
        <v/>
      </c>
      <c r="AI309" s="637" t="str">
        <f t="shared" si="1109"/>
        <v/>
      </c>
      <c r="AJ309" s="637" t="str">
        <f t="shared" si="1109"/>
        <v/>
      </c>
      <c r="AK309" s="657"/>
      <c r="AL309" s="637">
        <f t="shared" ref="AL309:BB309" si="1110">IF(AL303="","",(AL303-AL305-AL308)*AL304/AL$46/365/$G$1)</f>
        <v>4.9902152641878673E-2</v>
      </c>
      <c r="AM309" s="637">
        <f t="shared" si="1110"/>
        <v>0.22455968688845401</v>
      </c>
      <c r="AN309" s="637">
        <f t="shared" si="1110"/>
        <v>0.11643835616438357</v>
      </c>
      <c r="AO309" s="637">
        <f t="shared" si="1110"/>
        <v>9.9804305283757347E-2</v>
      </c>
      <c r="AP309" s="637">
        <f t="shared" si="1110"/>
        <v>0.23287671232876714</v>
      </c>
      <c r="AQ309" s="637">
        <f t="shared" si="1110"/>
        <v>0.33933463796477492</v>
      </c>
      <c r="AR309" s="637">
        <f t="shared" si="1110"/>
        <v>0.22455968688845401</v>
      </c>
      <c r="AS309" s="637">
        <f t="shared" si="1110"/>
        <v>8.9823874755381616E-2</v>
      </c>
      <c r="AT309" s="637">
        <f t="shared" si="1110"/>
        <v>0.11577299412915851</v>
      </c>
      <c r="AU309" s="637" t="str">
        <f t="shared" si="1110"/>
        <v/>
      </c>
      <c r="AV309" s="637" t="str">
        <f t="shared" si="1110"/>
        <v/>
      </c>
      <c r="AW309" s="637" t="str">
        <f t="shared" si="1110"/>
        <v/>
      </c>
      <c r="AX309" s="637" t="str">
        <f t="shared" si="1110"/>
        <v/>
      </c>
      <c r="AY309" s="637" t="str">
        <f t="shared" si="1110"/>
        <v/>
      </c>
      <c r="AZ309" s="637" t="str">
        <f t="shared" si="1110"/>
        <v/>
      </c>
      <c r="BA309" s="637" t="str">
        <f t="shared" si="1110"/>
        <v/>
      </c>
      <c r="BB309" s="637" t="str">
        <f t="shared" si="1110"/>
        <v/>
      </c>
      <c r="BC309" s="657"/>
      <c r="BD309" s="637">
        <f>IF(BD303="","",(BD303-BD305-BD308)*BD304/BD$46/365/$G$1)</f>
        <v>0.11227984344422701</v>
      </c>
      <c r="BE309" s="637">
        <f>IF(BE303="","",(BE303-BE305-BE308)*BE304/BE$46/365/$G$1)</f>
        <v>0.15683533687447579</v>
      </c>
      <c r="BF309" s="637">
        <f t="shared" ref="BF309:BT309" si="1111">IF(BF303="","",(BF303-BF305-BF308)*BF304/BF$46/365/$G$1)</f>
        <v>5.6139921722113503E-2</v>
      </c>
      <c r="BG309" s="637">
        <f t="shared" si="1111"/>
        <v>0.1684197651663405</v>
      </c>
      <c r="BH309" s="637">
        <f t="shared" si="1111"/>
        <v>0.22455968688845401</v>
      </c>
      <c r="BI309" s="637">
        <f t="shared" si="1111"/>
        <v>0.12831982107911657</v>
      </c>
      <c r="BJ309" s="637">
        <f t="shared" si="1111"/>
        <v>0.149706457925636</v>
      </c>
      <c r="BK309" s="637">
        <f t="shared" si="1111"/>
        <v>9.980430528375734E-3</v>
      </c>
      <c r="BL309" s="637">
        <f t="shared" si="1111"/>
        <v>6.8615459882583163E-2</v>
      </c>
      <c r="BM309" s="637" t="str">
        <f t="shared" si="1111"/>
        <v/>
      </c>
      <c r="BN309" s="637" t="str">
        <f t="shared" si="1111"/>
        <v/>
      </c>
      <c r="BO309" s="637" t="str">
        <f t="shared" si="1111"/>
        <v/>
      </c>
      <c r="BP309" s="637" t="str">
        <f t="shared" si="1111"/>
        <v/>
      </c>
      <c r="BQ309" s="637" t="str">
        <f t="shared" si="1111"/>
        <v/>
      </c>
      <c r="BR309" s="637" t="str">
        <f t="shared" si="1111"/>
        <v/>
      </c>
      <c r="BS309" s="637" t="str">
        <f t="shared" si="1111"/>
        <v/>
      </c>
      <c r="BT309" s="637" t="str">
        <f t="shared" si="1111"/>
        <v/>
      </c>
      <c r="BU309" s="657"/>
      <c r="BV309" s="637">
        <f>IF(BV303="","",(BV303-BV305-BV308)*BV304/BV$46/365/$G$1)</f>
        <v>8.7328767123287673E-2</v>
      </c>
      <c r="BW309" s="637">
        <f>IF(BW303="","",(BW303-BW305-BW308)*BW304/BW$46/365/$G$1)</f>
        <v>0.17465753424657535</v>
      </c>
      <c r="BX309" s="637">
        <f>IF(BX303="","",(BX303-BX305-BX308)*BX304/BX$46/365/$G$1)</f>
        <v>0.11976516634050881</v>
      </c>
      <c r="BY309" s="637">
        <f>IF(BY303="","",(BY303-BY305-BY308)*BY304/BY$46/365/$G$1)</f>
        <v>0.10604207436399217</v>
      </c>
      <c r="BZ309" s="602">
        <f t="shared" si="1071"/>
        <v>0.17192479731618676</v>
      </c>
      <c r="CA309" s="627">
        <f t="shared" si="1072"/>
        <v>0.18643206597707579</v>
      </c>
      <c r="CB309" s="627">
        <f t="shared" si="1073"/>
        <v>0.15769080234833663</v>
      </c>
      <c r="CC309" s="695">
        <f t="shared" si="1074"/>
        <v>0.12004522944207034</v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1" si="111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1112"/>
        <v/>
      </c>
      <c r="CG309" s="1355" t="str">
        <f t="shared" si="1112"/>
        <v/>
      </c>
      <c r="CH309" s="1355">
        <f t="shared" si="1112"/>
        <v>5.8219178082191785E-2</v>
      </c>
      <c r="CI309" s="1355">
        <f t="shared" si="1112"/>
        <v>0.10778864970645792</v>
      </c>
      <c r="CJ309" s="1355">
        <f t="shared" si="1112"/>
        <v>0.11311154598825833</v>
      </c>
      <c r="CK309" s="1356">
        <f t="shared" si="1112"/>
        <v>0.15220156555772996</v>
      </c>
      <c r="CL309" s="1356">
        <f t="shared" si="1112"/>
        <v>0.17465753424657535</v>
      </c>
      <c r="CM309" s="1356">
        <f t="shared" si="1112"/>
        <v>0.21557729941291584</v>
      </c>
      <c r="CN309" s="1355">
        <f t="shared" si="1112"/>
        <v>0.21557729941291584</v>
      </c>
      <c r="CO309" s="1355">
        <f t="shared" si="1112"/>
        <v>0.22455968688845401</v>
      </c>
      <c r="CP309" s="1355">
        <f t="shared" si="1112"/>
        <v>0.23953033268101762</v>
      </c>
      <c r="CQ309" s="1355" t="str">
        <f t="shared" si="1112"/>
        <v/>
      </c>
      <c r="CR309" s="1355" t="str">
        <f t="shared" si="1112"/>
        <v/>
      </c>
      <c r="CS309" s="1354" t="str">
        <f t="shared" si="1112"/>
        <v/>
      </c>
      <c r="CT309" s="1357" t="str">
        <f t="shared" si="1112"/>
        <v/>
      </c>
      <c r="CU309" s="541" t="str">
        <f t="shared" si="1077"/>
        <v/>
      </c>
      <c r="CV309" s="542" t="str">
        <f t="shared" si="1078"/>
        <v/>
      </c>
      <c r="CW309" s="543" t="str">
        <f t="shared" si="1079"/>
        <v/>
      </c>
      <c r="CX309" s="543" t="str">
        <f t="shared" si="1080"/>
        <v/>
      </c>
      <c r="CY309" s="543">
        <f t="shared" si="1081"/>
        <v>4.9902152641878673E-2</v>
      </c>
      <c r="CZ309" s="543">
        <f t="shared" si="1082"/>
        <v>0.13307240704500981</v>
      </c>
      <c r="DA309" s="543">
        <f t="shared" si="1083"/>
        <v>0.149706457925636</v>
      </c>
      <c r="DB309" s="544">
        <f t="shared" si="1084"/>
        <v>0.16767123287671232</v>
      </c>
      <c r="DC309" s="544">
        <f t="shared" si="1085"/>
        <v>0.19960861056751469</v>
      </c>
      <c r="DD309" s="544">
        <f t="shared" si="1086"/>
        <v>0.20584637964774952</v>
      </c>
      <c r="DE309" s="543">
        <f t="shared" si="1087"/>
        <v>0.22455968688845401</v>
      </c>
      <c r="DF309" s="543">
        <f t="shared" si="1088"/>
        <v>0.22455968688845401</v>
      </c>
      <c r="DG309" s="543">
        <f t="shared" si="1089"/>
        <v>0.24238188426055354</v>
      </c>
      <c r="DH309" s="543" t="str">
        <f t="shared" si="1090"/>
        <v/>
      </c>
      <c r="DI309" s="543" t="str">
        <f t="shared" si="1091"/>
        <v/>
      </c>
      <c r="DJ309" s="542" t="str">
        <f t="shared" si="1092"/>
        <v/>
      </c>
      <c r="DK309" s="541" t="str">
        <f t="shared" si="1093"/>
        <v/>
      </c>
      <c r="DL309" s="658">
        <f t="shared" si="1094"/>
        <v>9</v>
      </c>
      <c r="DM309" s="106">
        <f t="shared" si="1095"/>
        <v>9</v>
      </c>
      <c r="DN309" s="106">
        <f t="shared" si="1096"/>
        <v>9</v>
      </c>
      <c r="DO309" s="106">
        <f t="shared" si="1097"/>
        <v>9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686" t="s">
        <v>264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9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4"/>
      <c r="AJ310" s="260"/>
      <c r="AK310" s="619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9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9"/>
      <c r="BV310" s="260"/>
      <c r="BW310" s="260"/>
      <c r="BX310" s="260"/>
      <c r="BY310" s="260"/>
      <c r="BZ310" s="602" t="str">
        <f t="shared" si="1071"/>
        <v/>
      </c>
      <c r="CA310" s="602" t="str">
        <f t="shared" si="1072"/>
        <v/>
      </c>
      <c r="CB310" s="602" t="str">
        <f t="shared" si="1073"/>
        <v/>
      </c>
      <c r="CC310" s="692" t="str">
        <f t="shared" si="1074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1112"/>
        <v/>
      </c>
      <c r="CF310" s="1350" t="str">
        <f t="shared" si="1112"/>
        <v/>
      </c>
      <c r="CG310" s="1350" t="str">
        <f t="shared" si="1112"/>
        <v/>
      </c>
      <c r="CH310" s="1350" t="str">
        <f t="shared" si="1112"/>
        <v/>
      </c>
      <c r="CI310" s="1350" t="str">
        <f t="shared" si="1112"/>
        <v/>
      </c>
      <c r="CJ310" s="1350" t="str">
        <f t="shared" si="1112"/>
        <v/>
      </c>
      <c r="CK310" s="1351" t="str">
        <f t="shared" si="1112"/>
        <v/>
      </c>
      <c r="CL310" s="1351" t="str">
        <f t="shared" si="1112"/>
        <v/>
      </c>
      <c r="CM310" s="1351" t="str">
        <f t="shared" si="1112"/>
        <v/>
      </c>
      <c r="CN310" s="1350" t="str">
        <f t="shared" si="1112"/>
        <v/>
      </c>
      <c r="CO310" s="1350" t="str">
        <f t="shared" si="1112"/>
        <v/>
      </c>
      <c r="CP310" s="1350" t="str">
        <f t="shared" si="1112"/>
        <v/>
      </c>
      <c r="CQ310" s="1350" t="str">
        <f t="shared" si="1112"/>
        <v/>
      </c>
      <c r="CR310" s="1350" t="str">
        <f t="shared" si="1112"/>
        <v/>
      </c>
      <c r="CS310" s="1349" t="str">
        <f t="shared" si="1112"/>
        <v/>
      </c>
      <c r="CT310" s="1352" t="str">
        <f t="shared" si="1112"/>
        <v/>
      </c>
      <c r="CU310" s="553" t="str">
        <f t="shared" si="1077"/>
        <v/>
      </c>
      <c r="CV310" s="554" t="str">
        <f t="shared" si="1078"/>
        <v/>
      </c>
      <c r="CW310" s="555" t="str">
        <f t="shared" si="1079"/>
        <v/>
      </c>
      <c r="CX310" s="555" t="str">
        <f t="shared" si="1080"/>
        <v/>
      </c>
      <c r="CY310" s="555" t="str">
        <f t="shared" si="1081"/>
        <v/>
      </c>
      <c r="CZ310" s="555" t="str">
        <f t="shared" si="1082"/>
        <v/>
      </c>
      <c r="DA310" s="555" t="str">
        <f t="shared" si="1083"/>
        <v/>
      </c>
      <c r="DB310" s="556" t="str">
        <f t="shared" si="1084"/>
        <v/>
      </c>
      <c r="DC310" s="556" t="str">
        <f t="shared" si="1085"/>
        <v/>
      </c>
      <c r="DD310" s="556" t="str">
        <f t="shared" si="1086"/>
        <v/>
      </c>
      <c r="DE310" s="555" t="str">
        <f t="shared" si="1087"/>
        <v/>
      </c>
      <c r="DF310" s="555" t="str">
        <f t="shared" si="1088"/>
        <v/>
      </c>
      <c r="DG310" s="555" t="str">
        <f t="shared" si="1089"/>
        <v/>
      </c>
      <c r="DH310" s="555" t="str">
        <f t="shared" si="1090"/>
        <v/>
      </c>
      <c r="DI310" s="555" t="str">
        <f t="shared" si="1091"/>
        <v/>
      </c>
      <c r="DJ310" s="554" t="str">
        <f t="shared" si="1092"/>
        <v/>
      </c>
      <c r="DK310" s="553" t="str">
        <f t="shared" si="1093"/>
        <v/>
      </c>
      <c r="DL310" s="658">
        <f t="shared" si="1094"/>
        <v>0</v>
      </c>
      <c r="DM310" s="106">
        <f t="shared" si="1095"/>
        <v>0</v>
      </c>
      <c r="DN310" s="106">
        <f t="shared" si="1096"/>
        <v>0</v>
      </c>
      <c r="DO310" s="106">
        <f t="shared" si="1097"/>
        <v>0</v>
      </c>
      <c r="DP310" s="697"/>
      <c r="DQ310" s="698"/>
      <c r="DR310" s="698"/>
      <c r="DS310" s="698"/>
      <c r="DT310" s="698"/>
      <c r="DU310" s="698"/>
      <c r="DV310" s="698"/>
      <c r="DW310" s="698"/>
      <c r="DX310" s="698"/>
      <c r="DY310" s="699"/>
    </row>
    <row r="311" spans="1:129" s="700" customFormat="1" ht="15.75" customHeight="1">
      <c r="A311" s="713" t="s">
        <v>261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9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4"/>
      <c r="AJ311" s="260"/>
      <c r="AK311" s="619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619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619"/>
      <c r="BV311" s="260"/>
      <c r="BW311" s="260"/>
      <c r="BX311" s="260"/>
      <c r="BY311" s="260"/>
      <c r="BZ311" s="594"/>
      <c r="CA311" s="594"/>
      <c r="CB311" s="594" t="str">
        <f t="shared" si="1073"/>
        <v/>
      </c>
      <c r="CC311" s="691"/>
      <c r="CD311" s="1391" t="str">
        <f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92" t="str">
        <f t="shared" si="1112"/>
        <v/>
      </c>
      <c r="CF311" s="1392" t="str">
        <f t="shared" si="1112"/>
        <v/>
      </c>
      <c r="CG311" s="1392" t="str">
        <f t="shared" si="1112"/>
        <v/>
      </c>
      <c r="CH311" s="1392" t="str">
        <f t="shared" si="1112"/>
        <v/>
      </c>
      <c r="CI311" s="1392" t="str">
        <f t="shared" si="1112"/>
        <v/>
      </c>
      <c r="CJ311" s="1392" t="str">
        <f t="shared" si="1112"/>
        <v/>
      </c>
      <c r="CK311" s="1392" t="str">
        <f t="shared" si="1112"/>
        <v/>
      </c>
      <c r="CL311" s="1392" t="str">
        <f t="shared" si="1112"/>
        <v/>
      </c>
      <c r="CM311" s="1392" t="str">
        <f t="shared" si="1112"/>
        <v/>
      </c>
      <c r="CN311" s="1392" t="str">
        <f t="shared" si="1112"/>
        <v/>
      </c>
      <c r="CO311" s="1392" t="str">
        <f t="shared" si="1112"/>
        <v/>
      </c>
      <c r="CP311" s="1392" t="str">
        <f t="shared" si="1112"/>
        <v/>
      </c>
      <c r="CQ311" s="1392" t="str">
        <f t="shared" si="1112"/>
        <v/>
      </c>
      <c r="CR311" s="1392" t="str">
        <f t="shared" si="1112"/>
        <v/>
      </c>
      <c r="CS311" s="1392" t="str">
        <f t="shared" si="1112"/>
        <v/>
      </c>
      <c r="CT311" s="1374" t="str">
        <f t="shared" si="1112"/>
        <v/>
      </c>
      <c r="CU311" s="725"/>
      <c r="CV311" s="725"/>
      <c r="CW311" s="725"/>
      <c r="CX311" s="725"/>
      <c r="CY311" s="725"/>
      <c r="CZ311" s="725"/>
      <c r="DA311" s="725"/>
      <c r="DB311" s="725"/>
      <c r="DC311" s="725"/>
      <c r="DD311" s="725"/>
      <c r="DE311" s="725"/>
      <c r="DF311" s="725"/>
      <c r="DG311" s="725"/>
      <c r="DH311" s="725"/>
      <c r="DI311" s="725"/>
      <c r="DJ311" s="725"/>
      <c r="DK311" s="725"/>
      <c r="DL311" s="603"/>
      <c r="DM311" s="108"/>
      <c r="DN311" s="108">
        <f t="shared" si="1096"/>
        <v>0</v>
      </c>
      <c r="DO311" s="108"/>
      <c r="DP311" s="726"/>
      <c r="DQ311" s="727"/>
      <c r="DR311" s="727"/>
      <c r="DS311" s="727"/>
      <c r="DT311" s="727"/>
      <c r="DU311" s="727"/>
      <c r="DV311" s="727"/>
      <c r="DW311" s="727"/>
      <c r="DX311" s="727"/>
      <c r="DY311" s="699"/>
    </row>
    <row r="312" spans="1:129" s="490" customFormat="1" ht="15.75" customHeight="1">
      <c r="A312" s="713" t="s">
        <v>262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8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4"/>
      <c r="AJ312" s="260"/>
      <c r="AK312" s="728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4"/>
      <c r="AZ312" s="704"/>
      <c r="BA312" s="260"/>
      <c r="BB312" s="260"/>
      <c r="BC312" s="728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4"/>
      <c r="BP312" s="260"/>
      <c r="BQ312" s="704"/>
      <c r="BR312" s="260"/>
      <c r="BS312" s="260"/>
      <c r="BT312" s="260"/>
      <c r="BU312" s="728"/>
      <c r="BV312" s="260"/>
      <c r="BW312" s="260"/>
      <c r="BX312" s="260"/>
      <c r="BY312" s="260"/>
      <c r="BZ312" s="602" t="str">
        <f t="shared" ref="BZ312:BZ320" si="1113">IF(DL312&lt;3,"",(SUM(B312:R312)-MIN(B312:R312)-MAX(B312:R312))/(DL312-2))</f>
        <v/>
      </c>
      <c r="CA312" s="602" t="str">
        <f t="shared" ref="CA312:CA320" si="1114">IF(DM312&lt;3,"",(SUM(T312:AJ312)-MIN(T312:AJ312)-MAX(T312:AJ312))/(DM312-2))</f>
        <v/>
      </c>
      <c r="CB312" s="602" t="str">
        <f t="shared" ref="CB312:CB321" si="1115">IF(DN312&lt;3,"",(SUM(AL312:BB312)-MIN(AL312:BB312)-MAX(AL312:BB312))/(DN312-2))</f>
        <v/>
      </c>
      <c r="CC312" s="692" t="str">
        <f t="shared" ref="CC312:CC320" si="1116">IF(DO312&lt;3,"",(SUM(BD312:BT312)-MIN(BD312:BT312)-MAX(BD312:BT312))/(DO312-2))</f>
        <v/>
      </c>
      <c r="CD312" s="1348" t="str">
        <f t="shared" ref="CD312:CS318" si="111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1117"/>
        <v/>
      </c>
      <c r="CF312" s="1350" t="str">
        <f t="shared" si="1117"/>
        <v/>
      </c>
      <c r="CG312" s="1350" t="str">
        <f t="shared" si="1117"/>
        <v/>
      </c>
      <c r="CH312" s="1350" t="str">
        <f t="shared" si="1117"/>
        <v/>
      </c>
      <c r="CI312" s="1350" t="str">
        <f t="shared" si="1117"/>
        <v/>
      </c>
      <c r="CJ312" s="1350" t="str">
        <f t="shared" si="1117"/>
        <v/>
      </c>
      <c r="CK312" s="1351" t="str">
        <f t="shared" si="1117"/>
        <v/>
      </c>
      <c r="CL312" s="1351" t="str">
        <f t="shared" si="1117"/>
        <v/>
      </c>
      <c r="CM312" s="1351" t="str">
        <f t="shared" si="1117"/>
        <v/>
      </c>
      <c r="CN312" s="1350" t="str">
        <f t="shared" si="1117"/>
        <v/>
      </c>
      <c r="CO312" s="1350" t="str">
        <f t="shared" si="1117"/>
        <v/>
      </c>
      <c r="CP312" s="1350" t="str">
        <f t="shared" si="1117"/>
        <v/>
      </c>
      <c r="CQ312" s="1350" t="str">
        <f t="shared" si="1117"/>
        <v/>
      </c>
      <c r="CR312" s="1350" t="str">
        <f t="shared" si="1117"/>
        <v/>
      </c>
      <c r="CS312" s="1349" t="str">
        <f t="shared" si="1117"/>
        <v/>
      </c>
      <c r="CT312" s="1352" t="str">
        <f t="shared" ref="CT312:CT318" si="1118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3" t="str">
        <f t="shared" ref="CU312:CU320" si="1119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4" t="str">
        <f t="shared" ref="CV312:CV320" si="1120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5" t="str">
        <f t="shared" ref="CW312:CW320" si="1121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5" t="str">
        <f t="shared" ref="CX312:CX320" si="1122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5" t="str">
        <f t="shared" ref="CY312:CY320" si="1123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5" t="str">
        <f t="shared" ref="CZ312:CZ320" si="1124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5" t="str">
        <f t="shared" ref="DA312:DA320" si="1125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6" t="str">
        <f t="shared" ref="DB312:DB320" si="1126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6" t="str">
        <f t="shared" ref="DC312:DC320" si="1127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6" t="str">
        <f t="shared" ref="DD312:DD320" si="1128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5" t="str">
        <f t="shared" ref="DE312:DE320" si="1129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5" t="str">
        <f t="shared" ref="DF312:DF320" si="1130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5" t="str">
        <f t="shared" ref="DG312:DG320" si="1131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5" t="str">
        <f t="shared" ref="DH312:DH320" si="1132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5" t="str">
        <f t="shared" ref="DI312:DI320" si="1133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4" t="str">
        <f t="shared" ref="DJ312:DJ320" si="1134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3" t="str">
        <f t="shared" ref="DK312:DK320" si="1135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8">
        <f t="shared" ref="DL312:DL320" si="1136">COUNT(B312:R312)</f>
        <v>0</v>
      </c>
      <c r="DM312" s="106">
        <f t="shared" ref="DM312:DM320" si="1137">COUNT(T312:AJ312)</f>
        <v>0</v>
      </c>
      <c r="DN312" s="106">
        <f t="shared" ref="DN312:DN321" si="1138">COUNT(AL312:BB312)</f>
        <v>0</v>
      </c>
      <c r="DO312" s="106">
        <f t="shared" ref="DO312:DO320" si="1139">COUNT(BD312:BT312)</f>
        <v>0</v>
      </c>
      <c r="DP312" s="487"/>
      <c r="DQ312" s="623"/>
      <c r="DR312" s="623"/>
      <c r="DS312" s="623"/>
      <c r="DT312" s="623"/>
      <c r="DU312" s="623"/>
      <c r="DV312" s="623"/>
      <c r="DW312" s="623"/>
      <c r="DX312" s="623"/>
      <c r="DY312" s="488"/>
    </row>
    <row r="313" spans="1:129" s="490" customFormat="1" ht="15.75" customHeight="1">
      <c r="A313" s="713" t="s">
        <v>263</v>
      </c>
      <c r="B313" s="634" t="str">
        <f t="shared" ref="B313:R313" si="1140">IF(B310="","",B310*B312)</f>
        <v/>
      </c>
      <c r="C313" s="634" t="str">
        <f t="shared" si="1140"/>
        <v/>
      </c>
      <c r="D313" s="634" t="str">
        <f t="shared" si="1140"/>
        <v/>
      </c>
      <c r="E313" s="634" t="str">
        <f t="shared" si="1140"/>
        <v/>
      </c>
      <c r="F313" s="634" t="str">
        <f t="shared" si="1140"/>
        <v/>
      </c>
      <c r="G313" s="634" t="str">
        <f t="shared" si="1140"/>
        <v/>
      </c>
      <c r="H313" s="634" t="str">
        <f t="shared" si="1140"/>
        <v/>
      </c>
      <c r="I313" s="634" t="str">
        <f t="shared" si="1140"/>
        <v/>
      </c>
      <c r="J313" s="634" t="str">
        <f t="shared" si="1140"/>
        <v/>
      </c>
      <c r="K313" s="634" t="str">
        <f t="shared" si="1140"/>
        <v/>
      </c>
      <c r="L313" s="634" t="str">
        <f t="shared" si="1140"/>
        <v/>
      </c>
      <c r="M313" s="634" t="str">
        <f t="shared" si="1140"/>
        <v/>
      </c>
      <c r="N313" s="634" t="str">
        <f t="shared" si="1140"/>
        <v/>
      </c>
      <c r="O313" s="634" t="str">
        <f t="shared" si="1140"/>
        <v/>
      </c>
      <c r="P313" s="634" t="str">
        <f t="shared" si="1140"/>
        <v/>
      </c>
      <c r="Q313" s="634" t="str">
        <f t="shared" si="1140"/>
        <v/>
      </c>
      <c r="R313" s="634" t="str">
        <f t="shared" si="1140"/>
        <v/>
      </c>
      <c r="S313" s="667"/>
      <c r="T313" s="634" t="str">
        <f t="shared" ref="T313:AJ313" si="1141">IF(T310="","",T310*T312)</f>
        <v/>
      </c>
      <c r="U313" s="634" t="str">
        <f t="shared" si="1141"/>
        <v/>
      </c>
      <c r="V313" s="634" t="str">
        <f t="shared" si="1141"/>
        <v/>
      </c>
      <c r="W313" s="634" t="str">
        <f t="shared" si="1141"/>
        <v/>
      </c>
      <c r="X313" s="634" t="str">
        <f t="shared" si="1141"/>
        <v/>
      </c>
      <c r="Y313" s="634" t="str">
        <f t="shared" si="1141"/>
        <v/>
      </c>
      <c r="Z313" s="634" t="str">
        <f t="shared" si="1141"/>
        <v/>
      </c>
      <c r="AA313" s="634" t="str">
        <f t="shared" si="1141"/>
        <v/>
      </c>
      <c r="AB313" s="634" t="str">
        <f t="shared" si="1141"/>
        <v/>
      </c>
      <c r="AC313" s="634" t="str">
        <f t="shared" si="1141"/>
        <v/>
      </c>
      <c r="AD313" s="634" t="str">
        <f t="shared" si="1141"/>
        <v/>
      </c>
      <c r="AE313" s="634" t="str">
        <f t="shared" si="1141"/>
        <v/>
      </c>
      <c r="AF313" s="634" t="str">
        <f t="shared" si="1141"/>
        <v/>
      </c>
      <c r="AG313" s="634" t="str">
        <f t="shared" si="1141"/>
        <v/>
      </c>
      <c r="AH313" s="634" t="str">
        <f t="shared" si="1141"/>
        <v/>
      </c>
      <c r="AI313" s="634" t="str">
        <f t="shared" si="1141"/>
        <v/>
      </c>
      <c r="AJ313" s="634" t="str">
        <f t="shared" si="1141"/>
        <v/>
      </c>
      <c r="AK313" s="667"/>
      <c r="AL313" s="634" t="str">
        <f t="shared" ref="AL313:BB313" si="1142">IF(AL310="","",AL310*AL312)</f>
        <v/>
      </c>
      <c r="AM313" s="634" t="str">
        <f t="shared" si="1142"/>
        <v/>
      </c>
      <c r="AN313" s="634" t="str">
        <f t="shared" si="1142"/>
        <v/>
      </c>
      <c r="AO313" s="634" t="str">
        <f t="shared" si="1142"/>
        <v/>
      </c>
      <c r="AP313" s="634" t="str">
        <f t="shared" si="1142"/>
        <v/>
      </c>
      <c r="AQ313" s="634" t="str">
        <f t="shared" si="1142"/>
        <v/>
      </c>
      <c r="AR313" s="634" t="str">
        <f t="shared" si="1142"/>
        <v/>
      </c>
      <c r="AS313" s="634" t="str">
        <f t="shared" si="1142"/>
        <v/>
      </c>
      <c r="AT313" s="634" t="str">
        <f t="shared" si="1142"/>
        <v/>
      </c>
      <c r="AU313" s="634" t="str">
        <f t="shared" si="1142"/>
        <v/>
      </c>
      <c r="AV313" s="634" t="str">
        <f t="shared" si="1142"/>
        <v/>
      </c>
      <c r="AW313" s="634" t="str">
        <f t="shared" si="1142"/>
        <v/>
      </c>
      <c r="AX313" s="634" t="str">
        <f t="shared" si="1142"/>
        <v/>
      </c>
      <c r="AY313" s="634" t="str">
        <f t="shared" si="1142"/>
        <v/>
      </c>
      <c r="AZ313" s="634" t="str">
        <f t="shared" si="1142"/>
        <v/>
      </c>
      <c r="BA313" s="634" t="str">
        <f t="shared" si="1142"/>
        <v/>
      </c>
      <c r="BB313" s="634" t="str">
        <f t="shared" si="1142"/>
        <v/>
      </c>
      <c r="BC313" s="728"/>
      <c r="BD313" s="634" t="str">
        <f>IF(BD310="","",BD310*BD312)</f>
        <v/>
      </c>
      <c r="BE313" s="634" t="str">
        <f>IF(BE310="","",BE310*BE312)</f>
        <v/>
      </c>
      <c r="BF313" s="634" t="str">
        <f t="shared" ref="BF313:BT313" si="1143">IF(BF310="","",BF310*BF312)</f>
        <v/>
      </c>
      <c r="BG313" s="634" t="str">
        <f t="shared" si="1143"/>
        <v/>
      </c>
      <c r="BH313" s="634" t="str">
        <f t="shared" si="1143"/>
        <v/>
      </c>
      <c r="BI313" s="634" t="str">
        <f t="shared" si="1143"/>
        <v/>
      </c>
      <c r="BJ313" s="634" t="str">
        <f t="shared" si="1143"/>
        <v/>
      </c>
      <c r="BK313" s="634" t="str">
        <f t="shared" si="1143"/>
        <v/>
      </c>
      <c r="BL313" s="634" t="str">
        <f t="shared" si="1143"/>
        <v/>
      </c>
      <c r="BM313" s="634" t="str">
        <f t="shared" si="1143"/>
        <v/>
      </c>
      <c r="BN313" s="634" t="str">
        <f t="shared" si="1143"/>
        <v/>
      </c>
      <c r="BO313" s="634" t="str">
        <f t="shared" si="1143"/>
        <v/>
      </c>
      <c r="BP313" s="634" t="str">
        <f t="shared" si="1143"/>
        <v/>
      </c>
      <c r="BQ313" s="634" t="str">
        <f t="shared" si="1143"/>
        <v/>
      </c>
      <c r="BR313" s="634" t="str">
        <f t="shared" si="1143"/>
        <v/>
      </c>
      <c r="BS313" s="634" t="str">
        <f t="shared" si="1143"/>
        <v/>
      </c>
      <c r="BT313" s="634" t="str">
        <f t="shared" si="1143"/>
        <v/>
      </c>
      <c r="BU313" s="667"/>
      <c r="BV313" s="634" t="str">
        <f>IF(BV310="","",BV310*BV312)</f>
        <v/>
      </c>
      <c r="BW313" s="634" t="str">
        <f>IF(BW310="","",BW310*BW312)</f>
        <v/>
      </c>
      <c r="BX313" s="634" t="str">
        <f>IF(BX310="","",BX310*BX312)</f>
        <v/>
      </c>
      <c r="BY313" s="634" t="str">
        <f>IF(BY310="","",BY310*BY312)</f>
        <v/>
      </c>
      <c r="BZ313" s="602" t="str">
        <f t="shared" si="1113"/>
        <v/>
      </c>
      <c r="CA313" s="602" t="str">
        <f t="shared" si="1114"/>
        <v/>
      </c>
      <c r="CB313" s="602" t="str">
        <f t="shared" si="1115"/>
        <v/>
      </c>
      <c r="CC313" s="692" t="str">
        <f t="shared" si="1116"/>
        <v/>
      </c>
      <c r="CD313" s="1348" t="str">
        <f t="shared" si="1117"/>
        <v/>
      </c>
      <c r="CE313" s="1349" t="str">
        <f t="shared" si="1117"/>
        <v/>
      </c>
      <c r="CF313" s="1350" t="str">
        <f t="shared" si="1117"/>
        <v/>
      </c>
      <c r="CG313" s="1350" t="str">
        <f t="shared" si="1117"/>
        <v/>
      </c>
      <c r="CH313" s="1350" t="str">
        <f t="shared" si="1117"/>
        <v/>
      </c>
      <c r="CI313" s="1350" t="str">
        <f t="shared" si="1117"/>
        <v/>
      </c>
      <c r="CJ313" s="1350" t="str">
        <f t="shared" si="1117"/>
        <v/>
      </c>
      <c r="CK313" s="1351" t="str">
        <f t="shared" si="1117"/>
        <v/>
      </c>
      <c r="CL313" s="1351" t="str">
        <f t="shared" si="1117"/>
        <v/>
      </c>
      <c r="CM313" s="1351" t="str">
        <f t="shared" si="1117"/>
        <v/>
      </c>
      <c r="CN313" s="1350" t="str">
        <f t="shared" si="1117"/>
        <v/>
      </c>
      <c r="CO313" s="1350" t="str">
        <f t="shared" si="1117"/>
        <v/>
      </c>
      <c r="CP313" s="1350" t="str">
        <f t="shared" si="1117"/>
        <v/>
      </c>
      <c r="CQ313" s="1350" t="str">
        <f t="shared" si="1117"/>
        <v/>
      </c>
      <c r="CR313" s="1350" t="str">
        <f t="shared" si="1117"/>
        <v/>
      </c>
      <c r="CS313" s="1349" t="str">
        <f t="shared" si="1117"/>
        <v/>
      </c>
      <c r="CT313" s="1352" t="str">
        <f t="shared" si="1118"/>
        <v/>
      </c>
      <c r="CU313" s="553" t="str">
        <f t="shared" si="1119"/>
        <v/>
      </c>
      <c r="CV313" s="554" t="str">
        <f t="shared" si="1120"/>
        <v/>
      </c>
      <c r="CW313" s="555" t="str">
        <f t="shared" si="1121"/>
        <v/>
      </c>
      <c r="CX313" s="555" t="str">
        <f t="shared" si="1122"/>
        <v/>
      </c>
      <c r="CY313" s="555" t="str">
        <f t="shared" si="1123"/>
        <v/>
      </c>
      <c r="CZ313" s="555" t="str">
        <f t="shared" si="1124"/>
        <v/>
      </c>
      <c r="DA313" s="555" t="str">
        <f t="shared" si="1125"/>
        <v/>
      </c>
      <c r="DB313" s="556" t="str">
        <f t="shared" si="1126"/>
        <v/>
      </c>
      <c r="DC313" s="556" t="str">
        <f t="shared" si="1127"/>
        <v/>
      </c>
      <c r="DD313" s="556" t="str">
        <f t="shared" si="1128"/>
        <v/>
      </c>
      <c r="DE313" s="555" t="str">
        <f t="shared" si="1129"/>
        <v/>
      </c>
      <c r="DF313" s="555" t="str">
        <f t="shared" si="1130"/>
        <v/>
      </c>
      <c r="DG313" s="555" t="str">
        <f t="shared" si="1131"/>
        <v/>
      </c>
      <c r="DH313" s="555" t="str">
        <f t="shared" si="1132"/>
        <v/>
      </c>
      <c r="DI313" s="555" t="str">
        <f t="shared" si="1133"/>
        <v/>
      </c>
      <c r="DJ313" s="554" t="str">
        <f t="shared" si="1134"/>
        <v/>
      </c>
      <c r="DK313" s="553" t="str">
        <f t="shared" si="1135"/>
        <v/>
      </c>
      <c r="DL313" s="658">
        <f t="shared" si="1136"/>
        <v>0</v>
      </c>
      <c r="DM313" s="106">
        <f t="shared" si="1137"/>
        <v>0</v>
      </c>
      <c r="DN313" s="106">
        <f t="shared" si="1138"/>
        <v>0</v>
      </c>
      <c r="DO313" s="106">
        <f t="shared" si="1139"/>
        <v>0</v>
      </c>
      <c r="DP313" s="487"/>
      <c r="DQ313" s="623"/>
      <c r="DR313" s="623"/>
      <c r="DS313" s="623"/>
      <c r="DT313" s="623"/>
      <c r="DU313" s="623"/>
      <c r="DV313" s="623"/>
      <c r="DW313" s="623"/>
      <c r="DX313" s="623"/>
      <c r="DY313" s="488"/>
    </row>
    <row r="314" spans="1:129" s="490" customFormat="1" ht="15.75" customHeight="1">
      <c r="A314" s="713" t="str">
        <f>$H$1 &amp; " per kg"</f>
        <v>kcal per kg</v>
      </c>
      <c r="B314" s="706">
        <f t="shared" ref="B314:R314" si="1144">230*$K$1</f>
        <v>230</v>
      </c>
      <c r="C314" s="706">
        <f t="shared" si="1144"/>
        <v>230</v>
      </c>
      <c r="D314" s="706">
        <f t="shared" si="1144"/>
        <v>230</v>
      </c>
      <c r="E314" s="706">
        <f t="shared" si="1144"/>
        <v>230</v>
      </c>
      <c r="F314" s="706">
        <f t="shared" si="1144"/>
        <v>230</v>
      </c>
      <c r="G314" s="706">
        <f t="shared" si="1144"/>
        <v>230</v>
      </c>
      <c r="H314" s="706">
        <f t="shared" si="1144"/>
        <v>230</v>
      </c>
      <c r="I314" s="706">
        <f t="shared" si="1144"/>
        <v>230</v>
      </c>
      <c r="J314" s="706">
        <f t="shared" si="1144"/>
        <v>230</v>
      </c>
      <c r="K314" s="706">
        <f t="shared" si="1144"/>
        <v>230</v>
      </c>
      <c r="L314" s="706">
        <f t="shared" si="1144"/>
        <v>230</v>
      </c>
      <c r="M314" s="706">
        <f t="shared" si="1144"/>
        <v>230</v>
      </c>
      <c r="N314" s="706">
        <f t="shared" si="1144"/>
        <v>230</v>
      </c>
      <c r="O314" s="706">
        <f t="shared" si="1144"/>
        <v>230</v>
      </c>
      <c r="P314" s="706">
        <f t="shared" si="1144"/>
        <v>230</v>
      </c>
      <c r="Q314" s="706">
        <f t="shared" si="1144"/>
        <v>230</v>
      </c>
      <c r="R314" s="706">
        <f t="shared" si="1144"/>
        <v>230</v>
      </c>
      <c r="S314" s="714"/>
      <c r="T314" s="706">
        <f t="shared" ref="T314:AJ314" si="1145">230*$K$1</f>
        <v>230</v>
      </c>
      <c r="U314" s="706">
        <f t="shared" si="1145"/>
        <v>230</v>
      </c>
      <c r="V314" s="706">
        <f t="shared" si="1145"/>
        <v>230</v>
      </c>
      <c r="W314" s="706">
        <f t="shared" si="1145"/>
        <v>230</v>
      </c>
      <c r="X314" s="706">
        <f t="shared" si="1145"/>
        <v>230</v>
      </c>
      <c r="Y314" s="706">
        <f t="shared" si="1145"/>
        <v>230</v>
      </c>
      <c r="Z314" s="706">
        <f t="shared" si="1145"/>
        <v>230</v>
      </c>
      <c r="AA314" s="706">
        <f t="shared" si="1145"/>
        <v>230</v>
      </c>
      <c r="AB314" s="706">
        <f t="shared" si="1145"/>
        <v>230</v>
      </c>
      <c r="AC314" s="706">
        <f t="shared" si="1145"/>
        <v>230</v>
      </c>
      <c r="AD314" s="706">
        <f t="shared" si="1145"/>
        <v>230</v>
      </c>
      <c r="AE314" s="706">
        <f t="shared" si="1145"/>
        <v>230</v>
      </c>
      <c r="AF314" s="706">
        <f t="shared" si="1145"/>
        <v>230</v>
      </c>
      <c r="AG314" s="706">
        <f t="shared" si="1145"/>
        <v>230</v>
      </c>
      <c r="AH314" s="706">
        <f t="shared" si="1145"/>
        <v>230</v>
      </c>
      <c r="AI314" s="706">
        <f t="shared" si="1145"/>
        <v>230</v>
      </c>
      <c r="AJ314" s="706">
        <f t="shared" si="1145"/>
        <v>230</v>
      </c>
      <c r="AK314" s="714"/>
      <c r="AL314" s="715">
        <v>963</v>
      </c>
      <c r="AM314" s="716">
        <v>963</v>
      </c>
      <c r="AN314" s="716">
        <v>963</v>
      </c>
      <c r="AO314" s="716">
        <v>963</v>
      </c>
      <c r="AP314" s="716">
        <v>963</v>
      </c>
      <c r="AQ314" s="716">
        <v>963</v>
      </c>
      <c r="AR314" s="716">
        <v>963</v>
      </c>
      <c r="AS314" s="716">
        <v>963</v>
      </c>
      <c r="AT314" s="716">
        <v>963</v>
      </c>
      <c r="AU314" s="716">
        <v>963</v>
      </c>
      <c r="AV314" s="716">
        <v>963</v>
      </c>
      <c r="AW314" s="716">
        <v>963</v>
      </c>
      <c r="AX314" s="716">
        <v>963</v>
      </c>
      <c r="AY314" s="716">
        <v>963</v>
      </c>
      <c r="AZ314" s="716">
        <v>963</v>
      </c>
      <c r="BA314" s="716">
        <v>963</v>
      </c>
      <c r="BB314" s="716">
        <v>963</v>
      </c>
      <c r="BC314" s="714"/>
      <c r="BD314" s="715">
        <v>963</v>
      </c>
      <c r="BE314" s="716">
        <v>963</v>
      </c>
      <c r="BF314" s="716">
        <v>963</v>
      </c>
      <c r="BG314" s="716">
        <v>963</v>
      </c>
      <c r="BH314" s="716">
        <v>963</v>
      </c>
      <c r="BI314" s="716">
        <v>963</v>
      </c>
      <c r="BJ314" s="716">
        <v>963</v>
      </c>
      <c r="BK314" s="716">
        <v>963</v>
      </c>
      <c r="BL314" s="716">
        <v>963</v>
      </c>
      <c r="BM314" s="716">
        <v>963</v>
      </c>
      <c r="BN314" s="716">
        <v>963</v>
      </c>
      <c r="BO314" s="716">
        <v>963</v>
      </c>
      <c r="BP314" s="716">
        <v>963</v>
      </c>
      <c r="BQ314" s="716">
        <v>963</v>
      </c>
      <c r="BR314" s="716">
        <v>963</v>
      </c>
      <c r="BS314" s="716">
        <v>963</v>
      </c>
      <c r="BT314" s="716">
        <v>963</v>
      </c>
      <c r="BU314" s="593"/>
      <c r="BV314" s="715">
        <v>963</v>
      </c>
      <c r="BW314" s="716">
        <v>963</v>
      </c>
      <c r="BX314" s="716">
        <v>963</v>
      </c>
      <c r="BY314" s="716">
        <v>963</v>
      </c>
      <c r="BZ314" s="602">
        <f t="shared" si="1113"/>
        <v>230</v>
      </c>
      <c r="CA314" s="602">
        <f t="shared" si="1114"/>
        <v>230</v>
      </c>
      <c r="CB314" s="602">
        <f t="shared" si="1115"/>
        <v>963</v>
      </c>
      <c r="CC314" s="692">
        <f t="shared" si="1116"/>
        <v>963</v>
      </c>
      <c r="CD314" s="1348">
        <f t="shared" si="1117"/>
        <v>230</v>
      </c>
      <c r="CE314" s="1349">
        <f t="shared" si="1117"/>
        <v>230</v>
      </c>
      <c r="CF314" s="1350">
        <f t="shared" si="1117"/>
        <v>230</v>
      </c>
      <c r="CG314" s="1350">
        <f t="shared" si="1117"/>
        <v>230</v>
      </c>
      <c r="CH314" s="1350">
        <f t="shared" si="1117"/>
        <v>230</v>
      </c>
      <c r="CI314" s="1350">
        <f t="shared" si="1117"/>
        <v>230</v>
      </c>
      <c r="CJ314" s="1350">
        <f t="shared" si="1117"/>
        <v>230</v>
      </c>
      <c r="CK314" s="1351">
        <f t="shared" si="1117"/>
        <v>230</v>
      </c>
      <c r="CL314" s="1351">
        <f t="shared" si="1117"/>
        <v>230</v>
      </c>
      <c r="CM314" s="1351">
        <f t="shared" si="1117"/>
        <v>230</v>
      </c>
      <c r="CN314" s="1350">
        <f t="shared" si="1117"/>
        <v>230</v>
      </c>
      <c r="CO314" s="1350">
        <f t="shared" si="1117"/>
        <v>230</v>
      </c>
      <c r="CP314" s="1350">
        <f t="shared" si="1117"/>
        <v>230</v>
      </c>
      <c r="CQ314" s="1350">
        <f t="shared" si="1117"/>
        <v>230</v>
      </c>
      <c r="CR314" s="1350">
        <f t="shared" si="1117"/>
        <v>230</v>
      </c>
      <c r="CS314" s="1349">
        <f t="shared" si="1117"/>
        <v>230</v>
      </c>
      <c r="CT314" s="1352">
        <f t="shared" si="1118"/>
        <v>230</v>
      </c>
      <c r="CU314" s="553">
        <f t="shared" si="1119"/>
        <v>230</v>
      </c>
      <c r="CV314" s="554">
        <f t="shared" si="1120"/>
        <v>230</v>
      </c>
      <c r="CW314" s="555">
        <f t="shared" si="1121"/>
        <v>230</v>
      </c>
      <c r="CX314" s="555">
        <f t="shared" si="1122"/>
        <v>230</v>
      </c>
      <c r="CY314" s="555">
        <f t="shared" si="1123"/>
        <v>230</v>
      </c>
      <c r="CZ314" s="555">
        <f t="shared" si="1124"/>
        <v>230</v>
      </c>
      <c r="DA314" s="555">
        <f t="shared" si="1125"/>
        <v>230</v>
      </c>
      <c r="DB314" s="556">
        <f t="shared" si="1126"/>
        <v>230</v>
      </c>
      <c r="DC314" s="556">
        <f t="shared" si="1127"/>
        <v>230</v>
      </c>
      <c r="DD314" s="556">
        <f t="shared" si="1128"/>
        <v>230</v>
      </c>
      <c r="DE314" s="555">
        <f t="shared" si="1129"/>
        <v>230</v>
      </c>
      <c r="DF314" s="555">
        <f t="shared" si="1130"/>
        <v>230</v>
      </c>
      <c r="DG314" s="555">
        <f t="shared" si="1131"/>
        <v>230</v>
      </c>
      <c r="DH314" s="555">
        <f t="shared" si="1132"/>
        <v>230</v>
      </c>
      <c r="DI314" s="555">
        <f t="shared" si="1133"/>
        <v>230</v>
      </c>
      <c r="DJ314" s="554">
        <f t="shared" si="1134"/>
        <v>230</v>
      </c>
      <c r="DK314" s="553">
        <f t="shared" si="1135"/>
        <v>230</v>
      </c>
      <c r="DL314" s="658">
        <f t="shared" si="1136"/>
        <v>17</v>
      </c>
      <c r="DM314" s="106">
        <f t="shared" si="1137"/>
        <v>17</v>
      </c>
      <c r="DN314" s="106">
        <f t="shared" si="1138"/>
        <v>17</v>
      </c>
      <c r="DO314" s="106">
        <f t="shared" si="1139"/>
        <v>17</v>
      </c>
      <c r="DP314" s="487"/>
      <c r="DQ314" s="623"/>
      <c r="DR314" s="623"/>
      <c r="DS314" s="623"/>
      <c r="DT314" s="623"/>
      <c r="DU314" s="623"/>
      <c r="DV314" s="623"/>
      <c r="DW314" s="623"/>
      <c r="DX314" s="623"/>
      <c r="DY314" s="488"/>
    </row>
    <row r="315" spans="1:129" s="490" customFormat="1" ht="15.75" customHeight="1">
      <c r="A315" s="662" t="s">
        <v>251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20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20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20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20"/>
      <c r="BV315" s="227"/>
      <c r="BW315" s="227"/>
      <c r="BX315" s="227"/>
      <c r="BY315" s="227"/>
      <c r="BZ315" s="602" t="str">
        <f t="shared" si="1113"/>
        <v/>
      </c>
      <c r="CA315" s="602" t="str">
        <f t="shared" si="1114"/>
        <v/>
      </c>
      <c r="CB315" s="602" t="str">
        <f t="shared" si="1115"/>
        <v/>
      </c>
      <c r="CC315" s="692" t="str">
        <f t="shared" si="1116"/>
        <v/>
      </c>
      <c r="CD315" s="1348" t="str">
        <f t="shared" si="1117"/>
        <v/>
      </c>
      <c r="CE315" s="1349" t="str">
        <f t="shared" si="1117"/>
        <v/>
      </c>
      <c r="CF315" s="1350" t="str">
        <f t="shared" si="1117"/>
        <v/>
      </c>
      <c r="CG315" s="1350" t="str">
        <f t="shared" si="1117"/>
        <v/>
      </c>
      <c r="CH315" s="1350" t="str">
        <f t="shared" si="1117"/>
        <v/>
      </c>
      <c r="CI315" s="1350" t="str">
        <f t="shared" si="1117"/>
        <v/>
      </c>
      <c r="CJ315" s="1350" t="str">
        <f t="shared" si="1117"/>
        <v/>
      </c>
      <c r="CK315" s="1351" t="str">
        <f t="shared" si="1117"/>
        <v/>
      </c>
      <c r="CL315" s="1351" t="str">
        <f t="shared" si="1117"/>
        <v/>
      </c>
      <c r="CM315" s="1351" t="str">
        <f t="shared" si="1117"/>
        <v/>
      </c>
      <c r="CN315" s="1350" t="str">
        <f t="shared" si="1117"/>
        <v/>
      </c>
      <c r="CO315" s="1350" t="str">
        <f t="shared" si="1117"/>
        <v/>
      </c>
      <c r="CP315" s="1350" t="str">
        <f t="shared" si="1117"/>
        <v/>
      </c>
      <c r="CQ315" s="1350" t="str">
        <f t="shared" si="1117"/>
        <v/>
      </c>
      <c r="CR315" s="1350" t="str">
        <f t="shared" si="1117"/>
        <v/>
      </c>
      <c r="CS315" s="1349" t="str">
        <f t="shared" si="1117"/>
        <v/>
      </c>
      <c r="CT315" s="1352" t="str">
        <f t="shared" si="1118"/>
        <v/>
      </c>
      <c r="CU315" s="553" t="str">
        <f t="shared" si="1119"/>
        <v/>
      </c>
      <c r="CV315" s="554" t="str">
        <f t="shared" si="1120"/>
        <v/>
      </c>
      <c r="CW315" s="555" t="str">
        <f t="shared" si="1121"/>
        <v/>
      </c>
      <c r="CX315" s="555" t="str">
        <f t="shared" si="1122"/>
        <v/>
      </c>
      <c r="CY315" s="555" t="str">
        <f t="shared" si="1123"/>
        <v/>
      </c>
      <c r="CZ315" s="555" t="str">
        <f t="shared" si="1124"/>
        <v/>
      </c>
      <c r="DA315" s="555" t="str">
        <f t="shared" si="1125"/>
        <v/>
      </c>
      <c r="DB315" s="556" t="str">
        <f t="shared" si="1126"/>
        <v/>
      </c>
      <c r="DC315" s="556" t="str">
        <f t="shared" si="1127"/>
        <v/>
      </c>
      <c r="DD315" s="556" t="str">
        <f t="shared" si="1128"/>
        <v/>
      </c>
      <c r="DE315" s="555" t="str">
        <f t="shared" si="1129"/>
        <v/>
      </c>
      <c r="DF315" s="555" t="str">
        <f t="shared" si="1130"/>
        <v/>
      </c>
      <c r="DG315" s="555" t="str">
        <f t="shared" si="1131"/>
        <v/>
      </c>
      <c r="DH315" s="555" t="str">
        <f t="shared" si="1132"/>
        <v/>
      </c>
      <c r="DI315" s="555" t="str">
        <f t="shared" si="1133"/>
        <v/>
      </c>
      <c r="DJ315" s="554" t="str">
        <f t="shared" si="1134"/>
        <v/>
      </c>
      <c r="DK315" s="553" t="str">
        <f t="shared" si="1135"/>
        <v/>
      </c>
      <c r="DL315" s="658">
        <f t="shared" si="1136"/>
        <v>0</v>
      </c>
      <c r="DM315" s="106">
        <f t="shared" si="1137"/>
        <v>0</v>
      </c>
      <c r="DN315" s="106">
        <f t="shared" si="1138"/>
        <v>0</v>
      </c>
      <c r="DO315" s="106">
        <f t="shared" si="1139"/>
        <v>0</v>
      </c>
      <c r="DP315" s="487"/>
      <c r="DQ315" s="623"/>
      <c r="DR315" s="623"/>
      <c r="DS315" s="623"/>
      <c r="DT315" s="623"/>
      <c r="DU315" s="623"/>
      <c r="DV315" s="623"/>
      <c r="DW315" s="623"/>
      <c r="DX315" s="623"/>
      <c r="DY315" s="488"/>
    </row>
    <row r="316" spans="1:129" s="490" customFormat="1" ht="15.75" customHeight="1">
      <c r="A316" s="645" t="s">
        <v>182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9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9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4"/>
      <c r="AZ316" s="674"/>
      <c r="BA316" s="277"/>
      <c r="BB316" s="277"/>
      <c r="BC316" s="619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4"/>
      <c r="BP316" s="277"/>
      <c r="BQ316" s="674"/>
      <c r="BR316" s="277"/>
      <c r="BS316" s="277"/>
      <c r="BT316" s="277"/>
      <c r="BU316" s="619"/>
      <c r="BV316" s="277"/>
      <c r="BW316" s="277"/>
      <c r="BX316" s="277"/>
      <c r="BY316" s="277"/>
      <c r="BZ316" s="602" t="str">
        <f t="shared" si="1113"/>
        <v/>
      </c>
      <c r="CA316" s="602" t="str">
        <f t="shared" si="1114"/>
        <v/>
      </c>
      <c r="CB316" s="602" t="str">
        <f t="shared" si="1115"/>
        <v/>
      </c>
      <c r="CC316" s="692" t="str">
        <f t="shared" si="1116"/>
        <v/>
      </c>
      <c r="CD316" s="1348" t="str">
        <f t="shared" si="1117"/>
        <v/>
      </c>
      <c r="CE316" s="1349" t="str">
        <f t="shared" si="1117"/>
        <v/>
      </c>
      <c r="CF316" s="1350" t="str">
        <f t="shared" si="1117"/>
        <v/>
      </c>
      <c r="CG316" s="1350" t="str">
        <f t="shared" si="1117"/>
        <v/>
      </c>
      <c r="CH316" s="1350" t="str">
        <f t="shared" si="1117"/>
        <v/>
      </c>
      <c r="CI316" s="1350" t="str">
        <f t="shared" si="1117"/>
        <v/>
      </c>
      <c r="CJ316" s="1350" t="str">
        <f t="shared" si="1117"/>
        <v/>
      </c>
      <c r="CK316" s="1351" t="str">
        <f t="shared" si="1117"/>
        <v/>
      </c>
      <c r="CL316" s="1351" t="str">
        <f t="shared" si="1117"/>
        <v/>
      </c>
      <c r="CM316" s="1351" t="str">
        <f t="shared" si="1117"/>
        <v/>
      </c>
      <c r="CN316" s="1350" t="str">
        <f t="shared" si="1117"/>
        <v/>
      </c>
      <c r="CO316" s="1350" t="str">
        <f t="shared" si="1117"/>
        <v/>
      </c>
      <c r="CP316" s="1350" t="str">
        <f t="shared" si="1117"/>
        <v/>
      </c>
      <c r="CQ316" s="1350" t="str">
        <f t="shared" si="1117"/>
        <v/>
      </c>
      <c r="CR316" s="1350" t="str">
        <f t="shared" si="1117"/>
        <v/>
      </c>
      <c r="CS316" s="1349" t="str">
        <f t="shared" si="1117"/>
        <v/>
      </c>
      <c r="CT316" s="1352" t="str">
        <f t="shared" si="1118"/>
        <v/>
      </c>
      <c r="CU316" s="553" t="str">
        <f t="shared" si="1119"/>
        <v/>
      </c>
      <c r="CV316" s="554" t="str">
        <f t="shared" si="1120"/>
        <v/>
      </c>
      <c r="CW316" s="555" t="str">
        <f t="shared" si="1121"/>
        <v/>
      </c>
      <c r="CX316" s="555" t="str">
        <f t="shared" si="1122"/>
        <v/>
      </c>
      <c r="CY316" s="555" t="str">
        <f t="shared" si="1123"/>
        <v/>
      </c>
      <c r="CZ316" s="555" t="str">
        <f t="shared" si="1124"/>
        <v/>
      </c>
      <c r="DA316" s="555" t="str">
        <f t="shared" si="1125"/>
        <v/>
      </c>
      <c r="DB316" s="556" t="str">
        <f t="shared" si="1126"/>
        <v/>
      </c>
      <c r="DC316" s="556" t="str">
        <f t="shared" si="1127"/>
        <v/>
      </c>
      <c r="DD316" s="556" t="str">
        <f t="shared" si="1128"/>
        <v/>
      </c>
      <c r="DE316" s="555" t="str">
        <f t="shared" si="1129"/>
        <v/>
      </c>
      <c r="DF316" s="555" t="str">
        <f t="shared" si="1130"/>
        <v/>
      </c>
      <c r="DG316" s="555" t="str">
        <f t="shared" si="1131"/>
        <v/>
      </c>
      <c r="DH316" s="555" t="str">
        <f t="shared" si="1132"/>
        <v/>
      </c>
      <c r="DI316" s="555" t="str">
        <f t="shared" si="1133"/>
        <v/>
      </c>
      <c r="DJ316" s="554" t="str">
        <f t="shared" si="1134"/>
        <v/>
      </c>
      <c r="DK316" s="553" t="str">
        <f t="shared" si="1135"/>
        <v/>
      </c>
      <c r="DL316" s="658">
        <f t="shared" si="1136"/>
        <v>0</v>
      </c>
      <c r="DM316" s="106">
        <f t="shared" si="1137"/>
        <v>0</v>
      </c>
      <c r="DN316" s="106">
        <f t="shared" si="1138"/>
        <v>0</v>
      </c>
      <c r="DO316" s="106">
        <f t="shared" si="1139"/>
        <v>0</v>
      </c>
      <c r="DP316" s="487"/>
      <c r="DQ316" s="623"/>
      <c r="DR316" s="623"/>
      <c r="DS316" s="623"/>
      <c r="DT316" s="623"/>
      <c r="DU316" s="623"/>
      <c r="DV316" s="623"/>
      <c r="DW316" s="623"/>
      <c r="DX316" s="623"/>
      <c r="DY316" s="488"/>
    </row>
    <row r="317" spans="1:129" s="490" customFormat="1" ht="15.75" customHeight="1">
      <c r="A317" s="645" t="s">
        <v>184</v>
      </c>
      <c r="B317" s="634" t="str">
        <f t="shared" ref="B317:J317" si="1146">IF(B315="","",B315*B316)</f>
        <v/>
      </c>
      <c r="C317" s="634" t="str">
        <f t="shared" si="1146"/>
        <v/>
      </c>
      <c r="D317" s="634" t="str">
        <f t="shared" si="1146"/>
        <v/>
      </c>
      <c r="E317" s="634" t="str">
        <f t="shared" si="1146"/>
        <v/>
      </c>
      <c r="F317" s="634" t="str">
        <f t="shared" si="1146"/>
        <v/>
      </c>
      <c r="G317" s="634" t="str">
        <f t="shared" si="1146"/>
        <v/>
      </c>
      <c r="H317" s="634" t="str">
        <f t="shared" si="1146"/>
        <v/>
      </c>
      <c r="I317" s="634" t="str">
        <f t="shared" si="1146"/>
        <v/>
      </c>
      <c r="J317" s="634" t="str">
        <f t="shared" si="1146"/>
        <v/>
      </c>
      <c r="K317" s="634" t="str">
        <f t="shared" ref="K317:R317" si="1147">IF(K315="","",K315*K316)</f>
        <v/>
      </c>
      <c r="L317" s="634" t="str">
        <f t="shared" si="1147"/>
        <v/>
      </c>
      <c r="M317" s="634" t="str">
        <f t="shared" si="1147"/>
        <v/>
      </c>
      <c r="N317" s="634" t="str">
        <f t="shared" si="1147"/>
        <v/>
      </c>
      <c r="O317" s="634" t="str">
        <f t="shared" si="1147"/>
        <v/>
      </c>
      <c r="P317" s="634" t="str">
        <f t="shared" si="1147"/>
        <v/>
      </c>
      <c r="Q317" s="634" t="str">
        <f t="shared" si="1147"/>
        <v/>
      </c>
      <c r="R317" s="634" t="str">
        <f t="shared" si="1147"/>
        <v/>
      </c>
      <c r="S317" s="667"/>
      <c r="T317" s="634" t="str">
        <f t="shared" ref="T317:AD317" si="1148">IF(T315="","",T315*T316)</f>
        <v/>
      </c>
      <c r="U317" s="634" t="str">
        <f t="shared" si="1148"/>
        <v/>
      </c>
      <c r="V317" s="634" t="str">
        <f t="shared" si="1148"/>
        <v/>
      </c>
      <c r="W317" s="634" t="str">
        <f t="shared" si="1148"/>
        <v/>
      </c>
      <c r="X317" s="634" t="str">
        <f t="shared" si="1148"/>
        <v/>
      </c>
      <c r="Y317" s="634" t="str">
        <f t="shared" si="1148"/>
        <v/>
      </c>
      <c r="Z317" s="634" t="str">
        <f t="shared" si="1148"/>
        <v/>
      </c>
      <c r="AA317" s="634" t="str">
        <f t="shared" si="1148"/>
        <v/>
      </c>
      <c r="AB317" s="634" t="str">
        <f t="shared" si="1148"/>
        <v/>
      </c>
      <c r="AC317" s="634" t="str">
        <f t="shared" si="1148"/>
        <v/>
      </c>
      <c r="AD317" s="634" t="str">
        <f t="shared" si="1148"/>
        <v/>
      </c>
      <c r="AE317" s="634" t="str">
        <f t="shared" ref="AE317:AJ317" si="1149">IF(AE315="","",AE315*AE316)</f>
        <v/>
      </c>
      <c r="AF317" s="634" t="str">
        <f t="shared" si="1149"/>
        <v/>
      </c>
      <c r="AG317" s="634" t="str">
        <f t="shared" si="1149"/>
        <v/>
      </c>
      <c r="AH317" s="634" t="str">
        <f t="shared" si="1149"/>
        <v/>
      </c>
      <c r="AI317" s="634" t="str">
        <f t="shared" si="1149"/>
        <v/>
      </c>
      <c r="AJ317" s="634" t="str">
        <f t="shared" si="1149"/>
        <v/>
      </c>
      <c r="AK317" s="667"/>
      <c r="AL317" s="634" t="str">
        <f t="shared" ref="AL317:AT317" si="1150">IF(AL315="","",AL315*AL316)</f>
        <v/>
      </c>
      <c r="AM317" s="634" t="str">
        <f t="shared" si="1150"/>
        <v/>
      </c>
      <c r="AN317" s="634" t="str">
        <f t="shared" si="1150"/>
        <v/>
      </c>
      <c r="AO317" s="634" t="str">
        <f t="shared" si="1150"/>
        <v/>
      </c>
      <c r="AP317" s="634" t="str">
        <f t="shared" si="1150"/>
        <v/>
      </c>
      <c r="AQ317" s="634" t="str">
        <f t="shared" si="1150"/>
        <v/>
      </c>
      <c r="AR317" s="634" t="str">
        <f t="shared" si="1150"/>
        <v/>
      </c>
      <c r="AS317" s="634" t="str">
        <f t="shared" si="1150"/>
        <v/>
      </c>
      <c r="AT317" s="634" t="str">
        <f t="shared" si="1150"/>
        <v/>
      </c>
      <c r="AU317" s="634" t="str">
        <f t="shared" ref="AU317:BB317" si="1151">IF(AU315="","",AU315*AU316)</f>
        <v/>
      </c>
      <c r="AV317" s="634" t="str">
        <f t="shared" si="1151"/>
        <v/>
      </c>
      <c r="AW317" s="634" t="str">
        <f t="shared" si="1151"/>
        <v/>
      </c>
      <c r="AX317" s="634" t="str">
        <f t="shared" si="1151"/>
        <v/>
      </c>
      <c r="AY317" s="634" t="str">
        <f t="shared" si="1151"/>
        <v/>
      </c>
      <c r="AZ317" s="634" t="str">
        <f t="shared" si="1151"/>
        <v/>
      </c>
      <c r="BA317" s="634" t="str">
        <f t="shared" si="1151"/>
        <v/>
      </c>
      <c r="BB317" s="634" t="str">
        <f t="shared" si="1151"/>
        <v/>
      </c>
      <c r="BC317" s="667"/>
      <c r="BD317" s="634" t="str">
        <f t="shared" ref="BD317:BL317" si="1152">IF(BD315="","",BD315*BD316)</f>
        <v/>
      </c>
      <c r="BE317" s="634" t="str">
        <f t="shared" si="1152"/>
        <v/>
      </c>
      <c r="BF317" s="634" t="str">
        <f t="shared" si="1152"/>
        <v/>
      </c>
      <c r="BG317" s="634" t="str">
        <f t="shared" si="1152"/>
        <v/>
      </c>
      <c r="BH317" s="634" t="str">
        <f t="shared" si="1152"/>
        <v/>
      </c>
      <c r="BI317" s="634" t="str">
        <f t="shared" si="1152"/>
        <v/>
      </c>
      <c r="BJ317" s="634" t="str">
        <f t="shared" si="1152"/>
        <v/>
      </c>
      <c r="BK317" s="634" t="str">
        <f t="shared" si="1152"/>
        <v/>
      </c>
      <c r="BL317" s="634" t="str">
        <f t="shared" si="1152"/>
        <v/>
      </c>
      <c r="BM317" s="634" t="str">
        <f t="shared" ref="BM317:BT317" si="1153">IF(BM315="","",BM315*BM316)</f>
        <v/>
      </c>
      <c r="BN317" s="634" t="str">
        <f t="shared" si="1153"/>
        <v/>
      </c>
      <c r="BO317" s="634" t="str">
        <f t="shared" si="1153"/>
        <v/>
      </c>
      <c r="BP317" s="634" t="str">
        <f t="shared" si="1153"/>
        <v/>
      </c>
      <c r="BQ317" s="634" t="str">
        <f t="shared" si="1153"/>
        <v/>
      </c>
      <c r="BR317" s="634" t="str">
        <f t="shared" si="1153"/>
        <v/>
      </c>
      <c r="BS317" s="634" t="str">
        <f t="shared" si="1153"/>
        <v/>
      </c>
      <c r="BT317" s="634" t="str">
        <f t="shared" si="1153"/>
        <v/>
      </c>
      <c r="BU317" s="667"/>
      <c r="BV317" s="634" t="str">
        <f>IF(BV315="","",BV315*BV316)</f>
        <v/>
      </c>
      <c r="BW317" s="634" t="str">
        <f>IF(BW315="","",BW315*BW316)</f>
        <v/>
      </c>
      <c r="BX317" s="634" t="str">
        <f>IF(BX315="","",BX315*BX316)</f>
        <v/>
      </c>
      <c r="BY317" s="634" t="str">
        <f>IF(BY315="","",BY315*BY316)</f>
        <v/>
      </c>
      <c r="BZ317" s="602" t="str">
        <f t="shared" si="1113"/>
        <v/>
      </c>
      <c r="CA317" s="602" t="str">
        <f t="shared" si="1114"/>
        <v/>
      </c>
      <c r="CB317" s="602" t="str">
        <f t="shared" si="1115"/>
        <v/>
      </c>
      <c r="CC317" s="692" t="str">
        <f t="shared" si="1116"/>
        <v/>
      </c>
      <c r="CD317" s="1348" t="str">
        <f t="shared" si="1117"/>
        <v/>
      </c>
      <c r="CE317" s="1349" t="str">
        <f t="shared" si="1117"/>
        <v/>
      </c>
      <c r="CF317" s="1350" t="str">
        <f t="shared" si="1117"/>
        <v/>
      </c>
      <c r="CG317" s="1350" t="str">
        <f t="shared" si="1117"/>
        <v/>
      </c>
      <c r="CH317" s="1350" t="str">
        <f t="shared" si="1117"/>
        <v/>
      </c>
      <c r="CI317" s="1350" t="str">
        <f t="shared" si="1117"/>
        <v/>
      </c>
      <c r="CJ317" s="1350" t="str">
        <f t="shared" si="1117"/>
        <v/>
      </c>
      <c r="CK317" s="1351" t="str">
        <f t="shared" si="1117"/>
        <v/>
      </c>
      <c r="CL317" s="1351" t="str">
        <f t="shared" si="1117"/>
        <v/>
      </c>
      <c r="CM317" s="1351" t="str">
        <f t="shared" si="1117"/>
        <v/>
      </c>
      <c r="CN317" s="1350" t="str">
        <f t="shared" si="1117"/>
        <v/>
      </c>
      <c r="CO317" s="1350" t="str">
        <f t="shared" si="1117"/>
        <v/>
      </c>
      <c r="CP317" s="1350" t="str">
        <f t="shared" si="1117"/>
        <v/>
      </c>
      <c r="CQ317" s="1350" t="str">
        <f t="shared" si="1117"/>
        <v/>
      </c>
      <c r="CR317" s="1350" t="str">
        <f t="shared" si="1117"/>
        <v/>
      </c>
      <c r="CS317" s="1349" t="str">
        <f t="shared" si="1117"/>
        <v/>
      </c>
      <c r="CT317" s="1352" t="str">
        <f t="shared" si="1118"/>
        <v/>
      </c>
      <c r="CU317" s="553" t="str">
        <f t="shared" si="1119"/>
        <v/>
      </c>
      <c r="CV317" s="554" t="str">
        <f t="shared" si="1120"/>
        <v/>
      </c>
      <c r="CW317" s="555" t="str">
        <f t="shared" si="1121"/>
        <v/>
      </c>
      <c r="CX317" s="555" t="str">
        <f t="shared" si="1122"/>
        <v/>
      </c>
      <c r="CY317" s="555" t="str">
        <f t="shared" si="1123"/>
        <v/>
      </c>
      <c r="CZ317" s="555" t="str">
        <f t="shared" si="1124"/>
        <v/>
      </c>
      <c r="DA317" s="555" t="str">
        <f t="shared" si="1125"/>
        <v/>
      </c>
      <c r="DB317" s="556" t="str">
        <f t="shared" si="1126"/>
        <v/>
      </c>
      <c r="DC317" s="556" t="str">
        <f t="shared" si="1127"/>
        <v/>
      </c>
      <c r="DD317" s="556" t="str">
        <f t="shared" si="1128"/>
        <v/>
      </c>
      <c r="DE317" s="555" t="str">
        <f t="shared" si="1129"/>
        <v/>
      </c>
      <c r="DF317" s="555" t="str">
        <f t="shared" si="1130"/>
        <v/>
      </c>
      <c r="DG317" s="555" t="str">
        <f t="shared" si="1131"/>
        <v/>
      </c>
      <c r="DH317" s="555" t="str">
        <f t="shared" si="1132"/>
        <v/>
      </c>
      <c r="DI317" s="555" t="str">
        <f t="shared" si="1133"/>
        <v/>
      </c>
      <c r="DJ317" s="554" t="str">
        <f t="shared" si="1134"/>
        <v/>
      </c>
      <c r="DK317" s="553" t="str">
        <f t="shared" si="1135"/>
        <v/>
      </c>
      <c r="DL317" s="658">
        <f t="shared" si="1136"/>
        <v>0</v>
      </c>
      <c r="DM317" s="106">
        <f t="shared" si="1137"/>
        <v>0</v>
      </c>
      <c r="DN317" s="106">
        <f t="shared" si="1138"/>
        <v>0</v>
      </c>
      <c r="DO317" s="106">
        <f t="shared" si="1139"/>
        <v>0</v>
      </c>
      <c r="DP317" s="487"/>
      <c r="DQ317" s="623"/>
      <c r="DR317" s="623"/>
      <c r="DS317" s="623"/>
      <c r="DT317" s="623"/>
      <c r="DU317" s="623"/>
      <c r="DV317" s="623"/>
      <c r="DW317" s="623"/>
      <c r="DX317" s="623"/>
      <c r="DY317" s="488"/>
    </row>
    <row r="318" spans="1:129" s="490" customFormat="1" ht="15.75" customHeight="1">
      <c r="A318" s="645" t="s">
        <v>252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20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20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20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20"/>
      <c r="BV318" s="277"/>
      <c r="BW318" s="277"/>
      <c r="BX318" s="277"/>
      <c r="BY318" s="277"/>
      <c r="BZ318" s="602" t="str">
        <f t="shared" si="1113"/>
        <v/>
      </c>
      <c r="CA318" s="602" t="str">
        <f t="shared" si="1114"/>
        <v/>
      </c>
      <c r="CB318" s="602" t="str">
        <f t="shared" si="1115"/>
        <v/>
      </c>
      <c r="CC318" s="692" t="str">
        <f t="shared" si="1116"/>
        <v/>
      </c>
      <c r="CD318" s="1348" t="str">
        <f t="shared" si="1117"/>
        <v/>
      </c>
      <c r="CE318" s="1349" t="str">
        <f t="shared" si="1117"/>
        <v/>
      </c>
      <c r="CF318" s="1350" t="str">
        <f t="shared" si="1117"/>
        <v/>
      </c>
      <c r="CG318" s="1350" t="str">
        <f t="shared" si="1117"/>
        <v/>
      </c>
      <c r="CH318" s="1350" t="str">
        <f t="shared" si="1117"/>
        <v/>
      </c>
      <c r="CI318" s="1350" t="str">
        <f t="shared" si="1117"/>
        <v/>
      </c>
      <c r="CJ318" s="1350" t="str">
        <f t="shared" si="1117"/>
        <v/>
      </c>
      <c r="CK318" s="1351" t="str">
        <f t="shared" si="1117"/>
        <v/>
      </c>
      <c r="CL318" s="1351" t="str">
        <f t="shared" si="1117"/>
        <v/>
      </c>
      <c r="CM318" s="1351" t="str">
        <f t="shared" si="1117"/>
        <v/>
      </c>
      <c r="CN318" s="1350" t="str">
        <f t="shared" si="1117"/>
        <v/>
      </c>
      <c r="CO318" s="1350" t="str">
        <f t="shared" si="1117"/>
        <v/>
      </c>
      <c r="CP318" s="1350" t="str">
        <f t="shared" si="1117"/>
        <v/>
      </c>
      <c r="CQ318" s="1350" t="str">
        <f t="shared" si="1117"/>
        <v/>
      </c>
      <c r="CR318" s="1350" t="str">
        <f t="shared" si="1117"/>
        <v/>
      </c>
      <c r="CS318" s="1349" t="str">
        <f t="shared" si="1117"/>
        <v/>
      </c>
      <c r="CT318" s="1352" t="str">
        <f t="shared" si="1118"/>
        <v/>
      </c>
      <c r="CU318" s="553" t="str">
        <f t="shared" si="1119"/>
        <v/>
      </c>
      <c r="CV318" s="554" t="str">
        <f t="shared" si="1120"/>
        <v/>
      </c>
      <c r="CW318" s="555" t="str">
        <f t="shared" si="1121"/>
        <v/>
      </c>
      <c r="CX318" s="555" t="str">
        <f t="shared" si="1122"/>
        <v/>
      </c>
      <c r="CY318" s="555" t="str">
        <f t="shared" si="1123"/>
        <v/>
      </c>
      <c r="CZ318" s="555" t="str">
        <f t="shared" si="1124"/>
        <v/>
      </c>
      <c r="DA318" s="555" t="str">
        <f t="shared" si="1125"/>
        <v/>
      </c>
      <c r="DB318" s="556" t="str">
        <f t="shared" si="1126"/>
        <v/>
      </c>
      <c r="DC318" s="556" t="str">
        <f t="shared" si="1127"/>
        <v/>
      </c>
      <c r="DD318" s="556" t="str">
        <f t="shared" si="1128"/>
        <v/>
      </c>
      <c r="DE318" s="555" t="str">
        <f t="shared" si="1129"/>
        <v/>
      </c>
      <c r="DF318" s="555" t="str">
        <f t="shared" si="1130"/>
        <v/>
      </c>
      <c r="DG318" s="555" t="str">
        <f t="shared" si="1131"/>
        <v/>
      </c>
      <c r="DH318" s="555" t="str">
        <f t="shared" si="1132"/>
        <v/>
      </c>
      <c r="DI318" s="555" t="str">
        <f t="shared" si="1133"/>
        <v/>
      </c>
      <c r="DJ318" s="554" t="str">
        <f t="shared" si="1134"/>
        <v/>
      </c>
      <c r="DK318" s="553" t="str">
        <f t="shared" si="1135"/>
        <v/>
      </c>
      <c r="DL318" s="658">
        <f t="shared" si="1136"/>
        <v>0</v>
      </c>
      <c r="DM318" s="106">
        <f t="shared" si="1137"/>
        <v>0</v>
      </c>
      <c r="DN318" s="106">
        <f t="shared" si="1138"/>
        <v>0</v>
      </c>
      <c r="DO318" s="106">
        <f t="shared" si="1139"/>
        <v>0</v>
      </c>
      <c r="DP318" s="487"/>
      <c r="DQ318" s="623"/>
      <c r="DR318" s="623"/>
      <c r="DS318" s="623"/>
      <c r="DT318" s="623"/>
      <c r="DU318" s="623"/>
      <c r="DV318" s="623"/>
      <c r="DW318" s="623"/>
      <c r="DX318" s="623"/>
      <c r="DY318" s="488"/>
    </row>
    <row r="319" spans="1:129" s="490" customFormat="1" ht="15.75" customHeight="1">
      <c r="A319" s="653" t="str">
        <f>$H$1 &amp; " (%)"</f>
        <v>kcal (%)</v>
      </c>
      <c r="B319" s="637" t="str">
        <f t="shared" ref="B319:J319" si="1154">IF(B313="","",(B313-B315-B318)*B314/B$46/365/$G$1)</f>
        <v/>
      </c>
      <c r="C319" s="637" t="str">
        <f t="shared" si="1154"/>
        <v/>
      </c>
      <c r="D319" s="637" t="str">
        <f t="shared" si="1154"/>
        <v/>
      </c>
      <c r="E319" s="637" t="str">
        <f t="shared" si="1154"/>
        <v/>
      </c>
      <c r="F319" s="637" t="str">
        <f t="shared" si="1154"/>
        <v/>
      </c>
      <c r="G319" s="637" t="str">
        <f t="shared" si="1154"/>
        <v/>
      </c>
      <c r="H319" s="637" t="str">
        <f t="shared" si="1154"/>
        <v/>
      </c>
      <c r="I319" s="637" t="str">
        <f t="shared" si="1154"/>
        <v/>
      </c>
      <c r="J319" s="637" t="str">
        <f t="shared" si="1154"/>
        <v/>
      </c>
      <c r="K319" s="637" t="str">
        <f t="shared" ref="K319:R319" si="1155">IF(K313="","",(K313-K315-K318)*K314/K$46/365/$G$1)</f>
        <v/>
      </c>
      <c r="L319" s="637" t="str">
        <f t="shared" si="1155"/>
        <v/>
      </c>
      <c r="M319" s="637" t="str">
        <f t="shared" si="1155"/>
        <v/>
      </c>
      <c r="N319" s="637" t="str">
        <f t="shared" si="1155"/>
        <v/>
      </c>
      <c r="O319" s="637" t="str">
        <f t="shared" si="1155"/>
        <v/>
      </c>
      <c r="P319" s="637" t="str">
        <f t="shared" si="1155"/>
        <v/>
      </c>
      <c r="Q319" s="637" t="str">
        <f t="shared" si="1155"/>
        <v/>
      </c>
      <c r="R319" s="637" t="str">
        <f t="shared" si="1155"/>
        <v/>
      </c>
      <c r="S319" s="657"/>
      <c r="T319" s="637" t="str">
        <f t="shared" ref="T319:AD319" si="1156">IF(T313="","",(T313-T315-T318)*T314/T$46/365/$G$1)</f>
        <v/>
      </c>
      <c r="U319" s="637" t="str">
        <f t="shared" si="1156"/>
        <v/>
      </c>
      <c r="V319" s="637" t="str">
        <f t="shared" si="1156"/>
        <v/>
      </c>
      <c r="W319" s="637" t="str">
        <f t="shared" si="1156"/>
        <v/>
      </c>
      <c r="X319" s="637" t="str">
        <f t="shared" si="1156"/>
        <v/>
      </c>
      <c r="Y319" s="637" t="str">
        <f t="shared" si="1156"/>
        <v/>
      </c>
      <c r="Z319" s="637" t="str">
        <f t="shared" si="1156"/>
        <v/>
      </c>
      <c r="AA319" s="637" t="str">
        <f t="shared" si="1156"/>
        <v/>
      </c>
      <c r="AB319" s="637" t="str">
        <f t="shared" si="1156"/>
        <v/>
      </c>
      <c r="AC319" s="637" t="str">
        <f t="shared" si="1156"/>
        <v/>
      </c>
      <c r="AD319" s="637" t="str">
        <f t="shared" si="1156"/>
        <v/>
      </c>
      <c r="AE319" s="637" t="str">
        <f t="shared" ref="AE319:AJ319" si="1157">IF(AE313="","",(AE313-AE315-AE318)*AE314/AE$46/365/$G$1)</f>
        <v/>
      </c>
      <c r="AF319" s="637" t="str">
        <f t="shared" si="1157"/>
        <v/>
      </c>
      <c r="AG319" s="637" t="str">
        <f t="shared" si="1157"/>
        <v/>
      </c>
      <c r="AH319" s="637" t="str">
        <f t="shared" si="1157"/>
        <v/>
      </c>
      <c r="AI319" s="637" t="str">
        <f t="shared" si="1157"/>
        <v/>
      </c>
      <c r="AJ319" s="637" t="str">
        <f t="shared" si="1157"/>
        <v/>
      </c>
      <c r="AK319" s="657"/>
      <c r="AL319" s="637" t="str">
        <f t="shared" ref="AL319:AT319" si="1158">IF(AL313="","",(AL313-AL315-AL318)*AL314/AL$46/365/$G$1)</f>
        <v/>
      </c>
      <c r="AM319" s="637" t="str">
        <f t="shared" si="1158"/>
        <v/>
      </c>
      <c r="AN319" s="637" t="str">
        <f t="shared" si="1158"/>
        <v/>
      </c>
      <c r="AO319" s="637" t="str">
        <f t="shared" si="1158"/>
        <v/>
      </c>
      <c r="AP319" s="637" t="str">
        <f t="shared" si="1158"/>
        <v/>
      </c>
      <c r="AQ319" s="637" t="str">
        <f t="shared" si="1158"/>
        <v/>
      </c>
      <c r="AR319" s="637" t="str">
        <f t="shared" si="1158"/>
        <v/>
      </c>
      <c r="AS319" s="637" t="str">
        <f t="shared" si="1158"/>
        <v/>
      </c>
      <c r="AT319" s="637" t="str">
        <f t="shared" si="1158"/>
        <v/>
      </c>
      <c r="AU319" s="637" t="str">
        <f t="shared" ref="AU319:BB319" si="1159">IF(AU313="","",(AU313-AU315-AU318)*AU314/AU$46/365/$G$1)</f>
        <v/>
      </c>
      <c r="AV319" s="637" t="str">
        <f t="shared" si="1159"/>
        <v/>
      </c>
      <c r="AW319" s="637" t="str">
        <f t="shared" si="1159"/>
        <v/>
      </c>
      <c r="AX319" s="637" t="str">
        <f t="shared" si="1159"/>
        <v/>
      </c>
      <c r="AY319" s="637" t="str">
        <f t="shared" si="1159"/>
        <v/>
      </c>
      <c r="AZ319" s="637" t="str">
        <f t="shared" si="1159"/>
        <v/>
      </c>
      <c r="BA319" s="637" t="str">
        <f t="shared" si="1159"/>
        <v/>
      </c>
      <c r="BB319" s="637" t="str">
        <f t="shared" si="1159"/>
        <v/>
      </c>
      <c r="BC319" s="657"/>
      <c r="BD319" s="637" t="str">
        <f t="shared" ref="BD319:BL319" si="1160">IF(BD313="","",(BD313-BD315-BD318)*BD314/BD$46/365/$G$1)</f>
        <v/>
      </c>
      <c r="BE319" s="637" t="str">
        <f t="shared" si="1160"/>
        <v/>
      </c>
      <c r="BF319" s="637" t="str">
        <f t="shared" si="1160"/>
        <v/>
      </c>
      <c r="BG319" s="637" t="str">
        <f t="shared" si="1160"/>
        <v/>
      </c>
      <c r="BH319" s="637" t="str">
        <f t="shared" si="1160"/>
        <v/>
      </c>
      <c r="BI319" s="637" t="str">
        <f t="shared" si="1160"/>
        <v/>
      </c>
      <c r="BJ319" s="637" t="str">
        <f t="shared" si="1160"/>
        <v/>
      </c>
      <c r="BK319" s="637" t="str">
        <f t="shared" si="1160"/>
        <v/>
      </c>
      <c r="BL319" s="637" t="str">
        <f t="shared" si="1160"/>
        <v/>
      </c>
      <c r="BM319" s="637" t="str">
        <f t="shared" ref="BM319:BT319" si="1161">IF(BM313="","",(BM313-BM315-BM318)*BM314/BM$46/365/$G$1)</f>
        <v/>
      </c>
      <c r="BN319" s="637" t="str">
        <f t="shared" si="1161"/>
        <v/>
      </c>
      <c r="BO319" s="637" t="str">
        <f t="shared" si="1161"/>
        <v/>
      </c>
      <c r="BP319" s="637" t="str">
        <f t="shared" si="1161"/>
        <v/>
      </c>
      <c r="BQ319" s="637" t="str">
        <f t="shared" si="1161"/>
        <v/>
      </c>
      <c r="BR319" s="637" t="str">
        <f t="shared" si="1161"/>
        <v/>
      </c>
      <c r="BS319" s="637" t="str">
        <f t="shared" si="1161"/>
        <v/>
      </c>
      <c r="BT319" s="637" t="str">
        <f t="shared" si="1161"/>
        <v/>
      </c>
      <c r="BU319" s="657"/>
      <c r="BV319" s="637" t="str">
        <f>IF(BV313="","",(BV313-BV315-BV318)*BV314/BV$46/365/$G$1)</f>
        <v/>
      </c>
      <c r="BW319" s="637" t="str">
        <f>IF(BW313="","",(BW313-BW315-BW318)*BW314/BW$46/365/$G$1)</f>
        <v/>
      </c>
      <c r="BX319" s="637" t="str">
        <f>IF(BX313="","",(BX313-BX315-BX318)*BX314/BX$46/365/$G$1)</f>
        <v/>
      </c>
      <c r="BY319" s="637" t="str">
        <f>IF(BY313="","",(BY313-BY315-BY318)*BY314/BY$46/365/$G$1)</f>
        <v/>
      </c>
      <c r="BZ319" s="602" t="str">
        <f t="shared" si="1113"/>
        <v/>
      </c>
      <c r="CA319" s="627" t="str">
        <f t="shared" si="1114"/>
        <v/>
      </c>
      <c r="CB319" s="627" t="str">
        <f t="shared" si="1115"/>
        <v/>
      </c>
      <c r="CC319" s="695" t="str">
        <f t="shared" si="1116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1" si="116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1162"/>
        <v/>
      </c>
      <c r="CG319" s="1355" t="str">
        <f t="shared" si="1162"/>
        <v/>
      </c>
      <c r="CH319" s="1355" t="str">
        <f t="shared" si="1162"/>
        <v/>
      </c>
      <c r="CI319" s="1355" t="str">
        <f t="shared" si="1162"/>
        <v/>
      </c>
      <c r="CJ319" s="1355" t="str">
        <f t="shared" si="1162"/>
        <v/>
      </c>
      <c r="CK319" s="1356" t="str">
        <f t="shared" si="1162"/>
        <v/>
      </c>
      <c r="CL319" s="1356" t="str">
        <f t="shared" si="1162"/>
        <v/>
      </c>
      <c r="CM319" s="1356" t="str">
        <f t="shared" si="1162"/>
        <v/>
      </c>
      <c r="CN319" s="1355" t="str">
        <f t="shared" si="1162"/>
        <v/>
      </c>
      <c r="CO319" s="1355" t="str">
        <f t="shared" si="1162"/>
        <v/>
      </c>
      <c r="CP319" s="1355" t="str">
        <f t="shared" si="1162"/>
        <v/>
      </c>
      <c r="CQ319" s="1355" t="str">
        <f t="shared" si="1162"/>
        <v/>
      </c>
      <c r="CR319" s="1355" t="str">
        <f t="shared" si="1162"/>
        <v/>
      </c>
      <c r="CS319" s="1354" t="str">
        <f t="shared" si="1162"/>
        <v/>
      </c>
      <c r="CT319" s="1357" t="str">
        <f t="shared" si="1162"/>
        <v/>
      </c>
      <c r="CU319" s="541" t="str">
        <f t="shared" si="1119"/>
        <v/>
      </c>
      <c r="CV319" s="542" t="str">
        <f t="shared" si="1120"/>
        <v/>
      </c>
      <c r="CW319" s="543" t="str">
        <f t="shared" si="1121"/>
        <v/>
      </c>
      <c r="CX319" s="543" t="str">
        <f t="shared" si="1122"/>
        <v/>
      </c>
      <c r="CY319" s="543" t="str">
        <f t="shared" si="1123"/>
        <v/>
      </c>
      <c r="CZ319" s="543" t="str">
        <f t="shared" si="1124"/>
        <v/>
      </c>
      <c r="DA319" s="543" t="str">
        <f t="shared" si="1125"/>
        <v/>
      </c>
      <c r="DB319" s="544" t="str">
        <f t="shared" si="1126"/>
        <v/>
      </c>
      <c r="DC319" s="544" t="str">
        <f t="shared" si="1127"/>
        <v/>
      </c>
      <c r="DD319" s="544" t="str">
        <f t="shared" si="1128"/>
        <v/>
      </c>
      <c r="DE319" s="543" t="str">
        <f t="shared" si="1129"/>
        <v/>
      </c>
      <c r="DF319" s="543" t="str">
        <f t="shared" si="1130"/>
        <v/>
      </c>
      <c r="DG319" s="543" t="str">
        <f t="shared" si="1131"/>
        <v/>
      </c>
      <c r="DH319" s="543" t="str">
        <f t="shared" si="1132"/>
        <v/>
      </c>
      <c r="DI319" s="543" t="str">
        <f t="shared" si="1133"/>
        <v/>
      </c>
      <c r="DJ319" s="542" t="str">
        <f t="shared" si="1134"/>
        <v/>
      </c>
      <c r="DK319" s="541" t="str">
        <f t="shared" si="1135"/>
        <v/>
      </c>
      <c r="DL319" s="658">
        <f t="shared" si="1136"/>
        <v>0</v>
      </c>
      <c r="DM319" s="106">
        <f t="shared" si="1137"/>
        <v>0</v>
      </c>
      <c r="DN319" s="106">
        <f t="shared" si="1138"/>
        <v>0</v>
      </c>
      <c r="DO319" s="106">
        <f t="shared" si="1139"/>
        <v>0</v>
      </c>
      <c r="DP319" s="487"/>
      <c r="DQ319" s="623"/>
      <c r="DR319" s="623"/>
      <c r="DS319" s="623"/>
      <c r="DT319" s="623"/>
      <c r="DU319" s="623"/>
      <c r="DV319" s="623"/>
      <c r="DW319" s="623"/>
      <c r="DX319" s="623"/>
      <c r="DY319" s="488"/>
    </row>
    <row r="320" spans="1:129" s="490" customFormat="1" ht="15.75" customHeight="1">
      <c r="A320" s="686" t="s">
        <v>266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3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3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3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3"/>
      <c r="BV320" s="162"/>
      <c r="BW320" s="162"/>
      <c r="BX320" s="162"/>
      <c r="BY320" s="162"/>
      <c r="BZ320" s="602" t="str">
        <f t="shared" si="1113"/>
        <v/>
      </c>
      <c r="CA320" s="602" t="str">
        <f t="shared" si="1114"/>
        <v/>
      </c>
      <c r="CB320" s="602" t="str">
        <f t="shared" si="1115"/>
        <v/>
      </c>
      <c r="CC320" s="692" t="str">
        <f t="shared" si="1116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1162"/>
        <v/>
      </c>
      <c r="CF320" s="1350" t="str">
        <f t="shared" si="1162"/>
        <v/>
      </c>
      <c r="CG320" s="1350" t="str">
        <f t="shared" si="1162"/>
        <v/>
      </c>
      <c r="CH320" s="1350" t="str">
        <f t="shared" si="1162"/>
        <v/>
      </c>
      <c r="CI320" s="1350" t="str">
        <f t="shared" si="1162"/>
        <v/>
      </c>
      <c r="CJ320" s="1350" t="str">
        <f t="shared" si="1162"/>
        <v/>
      </c>
      <c r="CK320" s="1351" t="str">
        <f t="shared" si="1162"/>
        <v/>
      </c>
      <c r="CL320" s="1351" t="str">
        <f t="shared" si="1162"/>
        <v/>
      </c>
      <c r="CM320" s="1351" t="str">
        <f t="shared" si="1162"/>
        <v/>
      </c>
      <c r="CN320" s="1350" t="str">
        <f t="shared" si="1162"/>
        <v/>
      </c>
      <c r="CO320" s="1350" t="str">
        <f t="shared" si="1162"/>
        <v/>
      </c>
      <c r="CP320" s="1350" t="str">
        <f t="shared" si="1162"/>
        <v/>
      </c>
      <c r="CQ320" s="1350" t="str">
        <f t="shared" si="1162"/>
        <v/>
      </c>
      <c r="CR320" s="1350" t="str">
        <f t="shared" si="1162"/>
        <v/>
      </c>
      <c r="CS320" s="1349" t="str">
        <f t="shared" si="1162"/>
        <v/>
      </c>
      <c r="CT320" s="1352" t="str">
        <f t="shared" si="1162"/>
        <v/>
      </c>
      <c r="CU320" s="553" t="str">
        <f t="shared" si="1119"/>
        <v/>
      </c>
      <c r="CV320" s="554" t="str">
        <f t="shared" si="1120"/>
        <v/>
      </c>
      <c r="CW320" s="555" t="str">
        <f t="shared" si="1121"/>
        <v/>
      </c>
      <c r="CX320" s="555" t="str">
        <f t="shared" si="1122"/>
        <v/>
      </c>
      <c r="CY320" s="555" t="str">
        <f t="shared" si="1123"/>
        <v/>
      </c>
      <c r="CZ320" s="555" t="str">
        <f t="shared" si="1124"/>
        <v/>
      </c>
      <c r="DA320" s="555" t="str">
        <f t="shared" si="1125"/>
        <v/>
      </c>
      <c r="DB320" s="556" t="str">
        <f t="shared" si="1126"/>
        <v/>
      </c>
      <c r="DC320" s="556" t="str">
        <f t="shared" si="1127"/>
        <v/>
      </c>
      <c r="DD320" s="556" t="str">
        <f t="shared" si="1128"/>
        <v/>
      </c>
      <c r="DE320" s="555" t="str">
        <f t="shared" si="1129"/>
        <v/>
      </c>
      <c r="DF320" s="555" t="str">
        <f t="shared" si="1130"/>
        <v/>
      </c>
      <c r="DG320" s="555" t="str">
        <f t="shared" si="1131"/>
        <v/>
      </c>
      <c r="DH320" s="555" t="str">
        <f t="shared" si="1132"/>
        <v/>
      </c>
      <c r="DI320" s="555" t="str">
        <f t="shared" si="1133"/>
        <v/>
      </c>
      <c r="DJ320" s="554" t="str">
        <f t="shared" si="1134"/>
        <v/>
      </c>
      <c r="DK320" s="553" t="str">
        <f t="shared" si="1135"/>
        <v/>
      </c>
      <c r="DL320" s="658">
        <f t="shared" si="1136"/>
        <v>0</v>
      </c>
      <c r="DM320" s="106">
        <f t="shared" si="1137"/>
        <v>0</v>
      </c>
      <c r="DN320" s="106">
        <f t="shared" si="1138"/>
        <v>0</v>
      </c>
      <c r="DO320" s="106">
        <f t="shared" si="1139"/>
        <v>0</v>
      </c>
      <c r="DP320" s="487"/>
      <c r="DQ320" s="623"/>
      <c r="DR320" s="623"/>
      <c r="DS320" s="623"/>
      <c r="DT320" s="623"/>
      <c r="DU320" s="623"/>
      <c r="DV320" s="623"/>
      <c r="DW320" s="623"/>
      <c r="DX320" s="623"/>
      <c r="DY320" s="488"/>
    </row>
    <row r="321" spans="1:129" s="490" customFormat="1" ht="15.75" customHeight="1">
      <c r="A321" s="713" t="s">
        <v>261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9"/>
      <c r="BV321" s="162"/>
      <c r="BW321" s="162"/>
      <c r="BX321" s="162"/>
      <c r="BY321" s="162"/>
      <c r="BZ321" s="594"/>
      <c r="CA321" s="594"/>
      <c r="CB321" s="594" t="str">
        <f t="shared" si="1115"/>
        <v/>
      </c>
      <c r="CC321" s="691"/>
      <c r="CD321" s="1391" t="str">
        <f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92" t="str">
        <f t="shared" si="1162"/>
        <v/>
      </c>
      <c r="CF321" s="1392" t="str">
        <f t="shared" si="1162"/>
        <v/>
      </c>
      <c r="CG321" s="1392" t="str">
        <f t="shared" si="1162"/>
        <v/>
      </c>
      <c r="CH321" s="1392" t="str">
        <f t="shared" si="1162"/>
        <v/>
      </c>
      <c r="CI321" s="1392" t="str">
        <f t="shared" si="1162"/>
        <v/>
      </c>
      <c r="CJ321" s="1392" t="str">
        <f t="shared" si="1162"/>
        <v/>
      </c>
      <c r="CK321" s="1392" t="str">
        <f t="shared" si="1162"/>
        <v/>
      </c>
      <c r="CL321" s="1392" t="str">
        <f t="shared" si="1162"/>
        <v/>
      </c>
      <c r="CM321" s="1392" t="str">
        <f t="shared" si="1162"/>
        <v/>
      </c>
      <c r="CN321" s="1392" t="str">
        <f t="shared" si="1162"/>
        <v/>
      </c>
      <c r="CO321" s="1392" t="str">
        <f t="shared" si="1162"/>
        <v/>
      </c>
      <c r="CP321" s="1392" t="str">
        <f t="shared" si="1162"/>
        <v/>
      </c>
      <c r="CQ321" s="1392" t="str">
        <f t="shared" si="1162"/>
        <v/>
      </c>
      <c r="CR321" s="1392" t="str">
        <f t="shared" si="1162"/>
        <v/>
      </c>
      <c r="CS321" s="1392" t="str">
        <f t="shared" si="1162"/>
        <v/>
      </c>
      <c r="CT321" s="1374" t="str">
        <f t="shared" si="1162"/>
        <v/>
      </c>
      <c r="CU321" s="725"/>
      <c r="CV321" s="725"/>
      <c r="CW321" s="725"/>
      <c r="CX321" s="725"/>
      <c r="CY321" s="725"/>
      <c r="CZ321" s="725"/>
      <c r="DA321" s="725"/>
      <c r="DB321" s="725"/>
      <c r="DC321" s="725"/>
      <c r="DD321" s="725"/>
      <c r="DE321" s="725"/>
      <c r="DF321" s="725"/>
      <c r="DG321" s="725"/>
      <c r="DH321" s="725"/>
      <c r="DI321" s="725"/>
      <c r="DJ321" s="725"/>
      <c r="DK321" s="725"/>
      <c r="DL321" s="603"/>
      <c r="DM321" s="108"/>
      <c r="DN321" s="108">
        <f t="shared" si="1138"/>
        <v>0</v>
      </c>
      <c r="DO321" s="108"/>
      <c r="DP321" s="596"/>
      <c r="DQ321" s="622"/>
      <c r="DR321" s="622"/>
      <c r="DS321" s="622"/>
      <c r="DT321" s="622"/>
      <c r="DU321" s="622"/>
      <c r="DV321" s="622"/>
      <c r="DW321" s="622"/>
      <c r="DX321" s="622"/>
      <c r="DY321" s="488"/>
    </row>
    <row r="322" spans="1:129" s="490" customFormat="1" ht="15.75" customHeight="1">
      <c r="A322" s="713" t="s">
        <v>262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3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3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3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3"/>
      <c r="BV322" s="162"/>
      <c r="BW322" s="162"/>
      <c r="BX322" s="162"/>
      <c r="BY322" s="162"/>
      <c r="BZ322" s="602" t="str">
        <f t="shared" ref="BZ322:BZ330" si="1163">IF(DL322&lt;3,"",(SUM(B322:R322)-MIN(B322:R322)-MAX(B322:R322))/(DL322-2))</f>
        <v/>
      </c>
      <c r="CA322" s="602" t="str">
        <f t="shared" ref="CA322:CA330" si="1164">IF(DM322&lt;3,"",(SUM(T322:AJ322)-MIN(T322:AJ322)-MAX(T322:AJ322))/(DM322-2))</f>
        <v/>
      </c>
      <c r="CB322" s="602" t="str">
        <f t="shared" ref="CB322:CB331" si="1165">IF(DN322&lt;3,"",(SUM(AL322:BB322)-MIN(AL322:BB322)-MAX(AL322:BB322))/(DN322-2))</f>
        <v/>
      </c>
      <c r="CC322" s="692" t="str">
        <f t="shared" ref="CC322:CC330" si="1166">IF(DO322&lt;3,"",(SUM(BD322:BT322)-MIN(BD322:BT322)-MAX(BD322:BT322))/(DO322-2))</f>
        <v/>
      </c>
      <c r="CD322" s="1348" t="str">
        <f t="shared" ref="CD322:CS328" si="116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1167"/>
        <v/>
      </c>
      <c r="CF322" s="1350" t="str">
        <f t="shared" si="1167"/>
        <v/>
      </c>
      <c r="CG322" s="1350" t="str">
        <f t="shared" si="1167"/>
        <v/>
      </c>
      <c r="CH322" s="1350" t="str">
        <f t="shared" si="1167"/>
        <v/>
      </c>
      <c r="CI322" s="1350" t="str">
        <f t="shared" si="1167"/>
        <v/>
      </c>
      <c r="CJ322" s="1350" t="str">
        <f t="shared" si="1167"/>
        <v/>
      </c>
      <c r="CK322" s="1351" t="str">
        <f t="shared" si="1167"/>
        <v/>
      </c>
      <c r="CL322" s="1351" t="str">
        <f t="shared" si="1167"/>
        <v/>
      </c>
      <c r="CM322" s="1351" t="str">
        <f t="shared" si="1167"/>
        <v/>
      </c>
      <c r="CN322" s="1350" t="str">
        <f t="shared" si="1167"/>
        <v/>
      </c>
      <c r="CO322" s="1350" t="str">
        <f t="shared" si="1167"/>
        <v/>
      </c>
      <c r="CP322" s="1350" t="str">
        <f t="shared" si="1167"/>
        <v/>
      </c>
      <c r="CQ322" s="1350" t="str">
        <f t="shared" si="1167"/>
        <v/>
      </c>
      <c r="CR322" s="1350" t="str">
        <f t="shared" si="1167"/>
        <v/>
      </c>
      <c r="CS322" s="1349" t="str">
        <f t="shared" si="1167"/>
        <v/>
      </c>
      <c r="CT322" s="1352" t="str">
        <f t="shared" ref="CT322:CT328" si="1168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3" t="str">
        <f t="shared" ref="CU322:CU330" si="1169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4" t="str">
        <f t="shared" ref="CV322:CV330" si="1170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5" t="str">
        <f t="shared" ref="CW322:CW330" si="1171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5" t="str">
        <f t="shared" ref="CX322:CX330" si="1172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5" t="str">
        <f t="shared" ref="CY322:CY330" si="1173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5" t="str">
        <f t="shared" ref="CZ322:CZ330" si="1174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5" t="str">
        <f t="shared" ref="DA322:DA330" si="1175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6" t="str">
        <f t="shared" ref="DB322:DB330" si="1176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6" t="str">
        <f t="shared" ref="DC322:DC330" si="1177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6" t="str">
        <f t="shared" ref="DD322:DD330" si="1178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5" t="str">
        <f t="shared" ref="DE322:DE330" si="1179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5" t="str">
        <f t="shared" ref="DF322:DF330" si="1180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5" t="str">
        <f t="shared" ref="DG322:DG330" si="1181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5" t="str">
        <f t="shared" ref="DH322:DH330" si="1182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5" t="str">
        <f t="shared" ref="DI322:DI330" si="1183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4" t="str">
        <f t="shared" ref="DJ322:DJ330" si="1184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3" t="str">
        <f t="shared" ref="DK322:DK330" si="1185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8">
        <f t="shared" ref="DL322:DL330" si="1186">COUNT(B322:R322)</f>
        <v>0</v>
      </c>
      <c r="DM322" s="106">
        <f t="shared" ref="DM322:DM330" si="1187">COUNT(T322:AJ322)</f>
        <v>0</v>
      </c>
      <c r="DN322" s="106">
        <f t="shared" ref="DN322:DN331" si="1188">COUNT(AL322:BB322)</f>
        <v>0</v>
      </c>
      <c r="DO322" s="106">
        <f t="shared" ref="DO322:DO330" si="1189">COUNT(BD322:BT322)</f>
        <v>0</v>
      </c>
      <c r="DP322" s="487"/>
      <c r="DQ322" s="623"/>
      <c r="DR322" s="623"/>
      <c r="DS322" s="623"/>
      <c r="DT322" s="623"/>
      <c r="DU322" s="623"/>
      <c r="DV322" s="623"/>
      <c r="DW322" s="623"/>
      <c r="DX322" s="623"/>
      <c r="DY322" s="488"/>
    </row>
    <row r="323" spans="1:129" s="490" customFormat="1" ht="15.75" customHeight="1">
      <c r="A323" s="713" t="s">
        <v>263</v>
      </c>
      <c r="B323" s="634" t="str">
        <f t="shared" ref="B323:R323" si="1190">IF(B320="","",B320*B322)</f>
        <v/>
      </c>
      <c r="C323" s="634" t="str">
        <f t="shared" si="1190"/>
        <v/>
      </c>
      <c r="D323" s="634" t="str">
        <f t="shared" si="1190"/>
        <v/>
      </c>
      <c r="E323" s="634" t="str">
        <f t="shared" si="1190"/>
        <v/>
      </c>
      <c r="F323" s="634" t="str">
        <f t="shared" si="1190"/>
        <v/>
      </c>
      <c r="G323" s="634" t="str">
        <f t="shared" si="1190"/>
        <v/>
      </c>
      <c r="H323" s="634" t="str">
        <f t="shared" si="1190"/>
        <v/>
      </c>
      <c r="I323" s="634" t="str">
        <f t="shared" si="1190"/>
        <v/>
      </c>
      <c r="J323" s="634" t="str">
        <f t="shared" si="1190"/>
        <v/>
      </c>
      <c r="K323" s="634" t="str">
        <f t="shared" si="1190"/>
        <v/>
      </c>
      <c r="L323" s="634" t="str">
        <f t="shared" si="1190"/>
        <v/>
      </c>
      <c r="M323" s="634" t="str">
        <f t="shared" si="1190"/>
        <v/>
      </c>
      <c r="N323" s="634" t="str">
        <f t="shared" si="1190"/>
        <v/>
      </c>
      <c r="O323" s="634" t="str">
        <f t="shared" si="1190"/>
        <v/>
      </c>
      <c r="P323" s="634" t="str">
        <f t="shared" si="1190"/>
        <v/>
      </c>
      <c r="Q323" s="634" t="str">
        <f t="shared" si="1190"/>
        <v/>
      </c>
      <c r="R323" s="634" t="str">
        <f t="shared" si="1190"/>
        <v/>
      </c>
      <c r="S323" s="667"/>
      <c r="T323" s="634" t="str">
        <f t="shared" ref="T323:AD323" si="1191">IF(T320="","",T320*T322)</f>
        <v/>
      </c>
      <c r="U323" s="634" t="str">
        <f t="shared" si="1191"/>
        <v/>
      </c>
      <c r="V323" s="634" t="str">
        <f t="shared" si="1191"/>
        <v/>
      </c>
      <c r="W323" s="634" t="str">
        <f t="shared" si="1191"/>
        <v/>
      </c>
      <c r="X323" s="634" t="str">
        <f t="shared" si="1191"/>
        <v/>
      </c>
      <c r="Y323" s="634" t="str">
        <f t="shared" si="1191"/>
        <v/>
      </c>
      <c r="Z323" s="634" t="str">
        <f t="shared" si="1191"/>
        <v/>
      </c>
      <c r="AA323" s="634" t="str">
        <f t="shared" si="1191"/>
        <v/>
      </c>
      <c r="AB323" s="634" t="str">
        <f t="shared" si="1191"/>
        <v/>
      </c>
      <c r="AC323" s="634" t="str">
        <f t="shared" si="1191"/>
        <v/>
      </c>
      <c r="AD323" s="634" t="str">
        <f t="shared" si="1191"/>
        <v/>
      </c>
      <c r="AE323" s="634" t="str">
        <f t="shared" ref="AE323:AJ323" si="1192">IF(AE320="","",AE320*AE322)</f>
        <v/>
      </c>
      <c r="AF323" s="634" t="str">
        <f t="shared" si="1192"/>
        <v/>
      </c>
      <c r="AG323" s="634" t="str">
        <f t="shared" si="1192"/>
        <v/>
      </c>
      <c r="AH323" s="634" t="str">
        <f t="shared" si="1192"/>
        <v/>
      </c>
      <c r="AI323" s="634" t="str">
        <f t="shared" si="1192"/>
        <v/>
      </c>
      <c r="AJ323" s="634" t="str">
        <f t="shared" si="1192"/>
        <v/>
      </c>
      <c r="AK323" s="667"/>
      <c r="AL323" s="634" t="str">
        <f t="shared" ref="AL323:AT323" si="1193">IF(AL320="","",AL320*AL322)</f>
        <v/>
      </c>
      <c r="AM323" s="634" t="str">
        <f t="shared" si="1193"/>
        <v/>
      </c>
      <c r="AN323" s="634" t="str">
        <f t="shared" si="1193"/>
        <v/>
      </c>
      <c r="AO323" s="634" t="str">
        <f t="shared" si="1193"/>
        <v/>
      </c>
      <c r="AP323" s="634" t="str">
        <f t="shared" si="1193"/>
        <v/>
      </c>
      <c r="AQ323" s="634" t="str">
        <f t="shared" si="1193"/>
        <v/>
      </c>
      <c r="AR323" s="634" t="str">
        <f t="shared" si="1193"/>
        <v/>
      </c>
      <c r="AS323" s="634" t="str">
        <f t="shared" si="1193"/>
        <v/>
      </c>
      <c r="AT323" s="634" t="str">
        <f t="shared" si="1193"/>
        <v/>
      </c>
      <c r="AU323" s="634" t="str">
        <f t="shared" ref="AU323:BB323" si="1194">IF(AU320="","",AU320*AU322)</f>
        <v/>
      </c>
      <c r="AV323" s="634" t="str">
        <f t="shared" si="1194"/>
        <v/>
      </c>
      <c r="AW323" s="634" t="str">
        <f t="shared" si="1194"/>
        <v/>
      </c>
      <c r="AX323" s="634" t="str">
        <f t="shared" si="1194"/>
        <v/>
      </c>
      <c r="AY323" s="634" t="str">
        <f t="shared" si="1194"/>
        <v/>
      </c>
      <c r="AZ323" s="634" t="str">
        <f t="shared" si="1194"/>
        <v/>
      </c>
      <c r="BA323" s="634" t="str">
        <f t="shared" si="1194"/>
        <v/>
      </c>
      <c r="BB323" s="634" t="str">
        <f t="shared" si="1194"/>
        <v/>
      </c>
      <c r="BC323" s="667"/>
      <c r="BD323" s="634" t="str">
        <f t="shared" ref="BD323:BL323" si="1195">IF(BD320="","",BD320*BD322)</f>
        <v/>
      </c>
      <c r="BE323" s="634" t="str">
        <f t="shared" si="1195"/>
        <v/>
      </c>
      <c r="BF323" s="634" t="str">
        <f t="shared" si="1195"/>
        <v/>
      </c>
      <c r="BG323" s="634" t="str">
        <f t="shared" si="1195"/>
        <v/>
      </c>
      <c r="BH323" s="634" t="str">
        <f t="shared" si="1195"/>
        <v/>
      </c>
      <c r="BI323" s="634" t="str">
        <f t="shared" si="1195"/>
        <v/>
      </c>
      <c r="BJ323" s="634" t="str">
        <f t="shared" si="1195"/>
        <v/>
      </c>
      <c r="BK323" s="634" t="str">
        <f t="shared" si="1195"/>
        <v/>
      </c>
      <c r="BL323" s="634" t="str">
        <f t="shared" si="1195"/>
        <v/>
      </c>
      <c r="BM323" s="634" t="str">
        <f t="shared" ref="BM323:BT323" si="1196">IF(BM320="","",BM320*BM322)</f>
        <v/>
      </c>
      <c r="BN323" s="634" t="str">
        <f t="shared" si="1196"/>
        <v/>
      </c>
      <c r="BO323" s="634" t="str">
        <f t="shared" si="1196"/>
        <v/>
      </c>
      <c r="BP323" s="634" t="str">
        <f t="shared" si="1196"/>
        <v/>
      </c>
      <c r="BQ323" s="634" t="str">
        <f t="shared" si="1196"/>
        <v/>
      </c>
      <c r="BR323" s="634" t="str">
        <f t="shared" si="1196"/>
        <v/>
      </c>
      <c r="BS323" s="634" t="str">
        <f t="shared" si="1196"/>
        <v/>
      </c>
      <c r="BT323" s="634" t="str">
        <f t="shared" si="1196"/>
        <v/>
      </c>
      <c r="BU323" s="667"/>
      <c r="BV323" s="634" t="str">
        <f>IF(BV320="","",BV320*BV322)</f>
        <v/>
      </c>
      <c r="BW323" s="634" t="str">
        <f>IF(BW320="","",BW320*BW322)</f>
        <v/>
      </c>
      <c r="BX323" s="634" t="str">
        <f>IF(BX320="","",BX320*BX322)</f>
        <v/>
      </c>
      <c r="BY323" s="634" t="str">
        <f>IF(BY320="","",BY320*BY322)</f>
        <v/>
      </c>
      <c r="BZ323" s="602" t="str">
        <f t="shared" si="1163"/>
        <v/>
      </c>
      <c r="CA323" s="602" t="str">
        <f t="shared" si="1164"/>
        <v/>
      </c>
      <c r="CB323" s="602" t="str">
        <f t="shared" si="1165"/>
        <v/>
      </c>
      <c r="CC323" s="692" t="str">
        <f t="shared" si="1166"/>
        <v/>
      </c>
      <c r="CD323" s="1348" t="str">
        <f t="shared" si="1167"/>
        <v/>
      </c>
      <c r="CE323" s="1349" t="str">
        <f t="shared" si="1167"/>
        <v/>
      </c>
      <c r="CF323" s="1350" t="str">
        <f t="shared" si="1167"/>
        <v/>
      </c>
      <c r="CG323" s="1350" t="str">
        <f t="shared" si="1167"/>
        <v/>
      </c>
      <c r="CH323" s="1350" t="str">
        <f t="shared" si="1167"/>
        <v/>
      </c>
      <c r="CI323" s="1350" t="str">
        <f t="shared" si="1167"/>
        <v/>
      </c>
      <c r="CJ323" s="1350" t="str">
        <f t="shared" si="1167"/>
        <v/>
      </c>
      <c r="CK323" s="1351" t="str">
        <f t="shared" si="1167"/>
        <v/>
      </c>
      <c r="CL323" s="1351" t="str">
        <f t="shared" si="1167"/>
        <v/>
      </c>
      <c r="CM323" s="1351" t="str">
        <f t="shared" si="1167"/>
        <v/>
      </c>
      <c r="CN323" s="1350" t="str">
        <f t="shared" si="1167"/>
        <v/>
      </c>
      <c r="CO323" s="1350" t="str">
        <f t="shared" si="1167"/>
        <v/>
      </c>
      <c r="CP323" s="1350" t="str">
        <f t="shared" si="1167"/>
        <v/>
      </c>
      <c r="CQ323" s="1350" t="str">
        <f t="shared" si="1167"/>
        <v/>
      </c>
      <c r="CR323" s="1350" t="str">
        <f t="shared" si="1167"/>
        <v/>
      </c>
      <c r="CS323" s="1349" t="str">
        <f t="shared" si="1167"/>
        <v/>
      </c>
      <c r="CT323" s="1352" t="str">
        <f t="shared" si="1168"/>
        <v/>
      </c>
      <c r="CU323" s="553" t="str">
        <f t="shared" si="1169"/>
        <v/>
      </c>
      <c r="CV323" s="554" t="str">
        <f t="shared" si="1170"/>
        <v/>
      </c>
      <c r="CW323" s="555" t="str">
        <f t="shared" si="1171"/>
        <v/>
      </c>
      <c r="CX323" s="555" t="str">
        <f t="shared" si="1172"/>
        <v/>
      </c>
      <c r="CY323" s="555" t="str">
        <f t="shared" si="1173"/>
        <v/>
      </c>
      <c r="CZ323" s="555" t="str">
        <f t="shared" si="1174"/>
        <v/>
      </c>
      <c r="DA323" s="555" t="str">
        <f t="shared" si="1175"/>
        <v/>
      </c>
      <c r="DB323" s="556" t="str">
        <f t="shared" si="1176"/>
        <v/>
      </c>
      <c r="DC323" s="556" t="str">
        <f t="shared" si="1177"/>
        <v/>
      </c>
      <c r="DD323" s="556" t="str">
        <f t="shared" si="1178"/>
        <v/>
      </c>
      <c r="DE323" s="555" t="str">
        <f t="shared" si="1179"/>
        <v/>
      </c>
      <c r="DF323" s="555" t="str">
        <f t="shared" si="1180"/>
        <v/>
      </c>
      <c r="DG323" s="555" t="str">
        <f t="shared" si="1181"/>
        <v/>
      </c>
      <c r="DH323" s="555" t="str">
        <f t="shared" si="1182"/>
        <v/>
      </c>
      <c r="DI323" s="555" t="str">
        <f t="shared" si="1183"/>
        <v/>
      </c>
      <c r="DJ323" s="554" t="str">
        <f t="shared" si="1184"/>
        <v/>
      </c>
      <c r="DK323" s="553" t="str">
        <f t="shared" si="1185"/>
        <v/>
      </c>
      <c r="DL323" s="658">
        <f t="shared" si="1186"/>
        <v>0</v>
      </c>
      <c r="DM323" s="106">
        <f t="shared" si="1187"/>
        <v>0</v>
      </c>
      <c r="DN323" s="106">
        <f t="shared" si="1188"/>
        <v>0</v>
      </c>
      <c r="DO323" s="106">
        <f t="shared" si="1189"/>
        <v>0</v>
      </c>
      <c r="DP323" s="487"/>
      <c r="DQ323" s="623"/>
      <c r="DR323" s="623"/>
      <c r="DS323" s="623"/>
      <c r="DT323" s="623"/>
      <c r="DU323" s="623"/>
      <c r="DV323" s="623"/>
      <c r="DW323" s="623"/>
      <c r="DX323" s="623"/>
      <c r="DY323" s="488"/>
    </row>
    <row r="324" spans="1:129" s="490" customFormat="1" ht="15.75" customHeight="1">
      <c r="A324" s="713" t="str">
        <f>$H$1 &amp; " per kg"</f>
        <v>kcal per kg</v>
      </c>
      <c r="B324" s="706">
        <f t="shared" ref="B324:R324" si="1197">750*$K$1</f>
        <v>750</v>
      </c>
      <c r="C324" s="706">
        <f t="shared" si="1197"/>
        <v>750</v>
      </c>
      <c r="D324" s="706">
        <f t="shared" si="1197"/>
        <v>750</v>
      </c>
      <c r="E324" s="706">
        <f t="shared" si="1197"/>
        <v>750</v>
      </c>
      <c r="F324" s="706">
        <f t="shared" si="1197"/>
        <v>750</v>
      </c>
      <c r="G324" s="706">
        <f t="shared" si="1197"/>
        <v>750</v>
      </c>
      <c r="H324" s="706">
        <f t="shared" si="1197"/>
        <v>750</v>
      </c>
      <c r="I324" s="706">
        <f t="shared" si="1197"/>
        <v>750</v>
      </c>
      <c r="J324" s="706">
        <f t="shared" si="1197"/>
        <v>750</v>
      </c>
      <c r="K324" s="706">
        <f t="shared" si="1197"/>
        <v>750</v>
      </c>
      <c r="L324" s="706">
        <f t="shared" si="1197"/>
        <v>750</v>
      </c>
      <c r="M324" s="706">
        <f t="shared" si="1197"/>
        <v>750</v>
      </c>
      <c r="N324" s="706">
        <f t="shared" si="1197"/>
        <v>750</v>
      </c>
      <c r="O324" s="706">
        <f t="shared" si="1197"/>
        <v>750</v>
      </c>
      <c r="P324" s="706">
        <f t="shared" si="1197"/>
        <v>750</v>
      </c>
      <c r="Q324" s="706">
        <f t="shared" si="1197"/>
        <v>750</v>
      </c>
      <c r="R324" s="706">
        <f t="shared" si="1197"/>
        <v>750</v>
      </c>
      <c r="S324" s="714"/>
      <c r="T324" s="706">
        <f t="shared" ref="T324:AD324" si="1198">750*$K$1</f>
        <v>750</v>
      </c>
      <c r="U324" s="706">
        <f t="shared" si="1198"/>
        <v>750</v>
      </c>
      <c r="V324" s="706">
        <f t="shared" si="1198"/>
        <v>750</v>
      </c>
      <c r="W324" s="706">
        <f t="shared" si="1198"/>
        <v>750</v>
      </c>
      <c r="X324" s="706">
        <f t="shared" si="1198"/>
        <v>750</v>
      </c>
      <c r="Y324" s="706">
        <f t="shared" si="1198"/>
        <v>750</v>
      </c>
      <c r="Z324" s="706">
        <f>750*$K$1</f>
        <v>750</v>
      </c>
      <c r="AA324" s="706">
        <f t="shared" si="1198"/>
        <v>750</v>
      </c>
      <c r="AB324" s="706">
        <f t="shared" si="1198"/>
        <v>750</v>
      </c>
      <c r="AC324" s="706">
        <f t="shared" si="1198"/>
        <v>750</v>
      </c>
      <c r="AD324" s="706">
        <f t="shared" si="1198"/>
        <v>750</v>
      </c>
      <c r="AE324" s="706">
        <f t="shared" ref="AE324:AJ324" si="1199">750*$K$1</f>
        <v>750</v>
      </c>
      <c r="AF324" s="706">
        <f t="shared" si="1199"/>
        <v>750</v>
      </c>
      <c r="AG324" s="706">
        <f t="shared" si="1199"/>
        <v>750</v>
      </c>
      <c r="AH324" s="706">
        <f t="shared" si="1199"/>
        <v>750</v>
      </c>
      <c r="AI324" s="706">
        <f t="shared" si="1199"/>
        <v>750</v>
      </c>
      <c r="AJ324" s="706">
        <f t="shared" si="1199"/>
        <v>750</v>
      </c>
      <c r="AK324" s="714"/>
      <c r="AL324" s="706">
        <f t="shared" ref="AL324:BB324" si="1200">750*$K$1</f>
        <v>750</v>
      </c>
      <c r="AM324" s="706">
        <f t="shared" si="1200"/>
        <v>750</v>
      </c>
      <c r="AN324" s="706">
        <f t="shared" si="1200"/>
        <v>750</v>
      </c>
      <c r="AO324" s="706">
        <f t="shared" si="1200"/>
        <v>750</v>
      </c>
      <c r="AP324" s="706">
        <f t="shared" si="1200"/>
        <v>750</v>
      </c>
      <c r="AQ324" s="706">
        <f t="shared" si="1200"/>
        <v>750</v>
      </c>
      <c r="AR324" s="706">
        <f t="shared" si="1200"/>
        <v>750</v>
      </c>
      <c r="AS324" s="706">
        <f t="shared" si="1200"/>
        <v>750</v>
      </c>
      <c r="AT324" s="706">
        <f t="shared" si="1200"/>
        <v>750</v>
      </c>
      <c r="AU324" s="706">
        <f t="shared" si="1200"/>
        <v>750</v>
      </c>
      <c r="AV324" s="706">
        <f t="shared" si="1200"/>
        <v>750</v>
      </c>
      <c r="AW324" s="706">
        <f t="shared" si="1200"/>
        <v>750</v>
      </c>
      <c r="AX324" s="706">
        <f t="shared" si="1200"/>
        <v>750</v>
      </c>
      <c r="AY324" s="706">
        <f t="shared" si="1200"/>
        <v>750</v>
      </c>
      <c r="AZ324" s="706">
        <f t="shared" si="1200"/>
        <v>750</v>
      </c>
      <c r="BA324" s="706">
        <f t="shared" si="1200"/>
        <v>750</v>
      </c>
      <c r="BB324" s="706">
        <f t="shared" si="1200"/>
        <v>750</v>
      </c>
      <c r="BC324" s="714"/>
      <c r="BD324" s="706">
        <f>750*$K$1</f>
        <v>750</v>
      </c>
      <c r="BE324" s="706">
        <f>750*$K$1</f>
        <v>750</v>
      </c>
      <c r="BF324" s="706">
        <f t="shared" ref="BF324:BT324" si="1201">750*$K$1</f>
        <v>750</v>
      </c>
      <c r="BG324" s="706">
        <f t="shared" si="1201"/>
        <v>750</v>
      </c>
      <c r="BH324" s="706">
        <f t="shared" si="1201"/>
        <v>750</v>
      </c>
      <c r="BI324" s="706">
        <f t="shared" si="1201"/>
        <v>750</v>
      </c>
      <c r="BJ324" s="706">
        <f t="shared" si="1201"/>
        <v>750</v>
      </c>
      <c r="BK324" s="706">
        <f t="shared" si="1201"/>
        <v>750</v>
      </c>
      <c r="BL324" s="706">
        <f t="shared" si="1201"/>
        <v>750</v>
      </c>
      <c r="BM324" s="706">
        <f t="shared" si="1201"/>
        <v>750</v>
      </c>
      <c r="BN324" s="706">
        <f t="shared" si="1201"/>
        <v>750</v>
      </c>
      <c r="BO324" s="706">
        <f t="shared" si="1201"/>
        <v>750</v>
      </c>
      <c r="BP324" s="706">
        <f t="shared" si="1201"/>
        <v>750</v>
      </c>
      <c r="BQ324" s="706">
        <f t="shared" si="1201"/>
        <v>750</v>
      </c>
      <c r="BR324" s="706">
        <f t="shared" si="1201"/>
        <v>750</v>
      </c>
      <c r="BS324" s="706">
        <f t="shared" si="1201"/>
        <v>750</v>
      </c>
      <c r="BT324" s="706">
        <f t="shared" si="1201"/>
        <v>750</v>
      </c>
      <c r="BU324" s="729"/>
      <c r="BV324" s="706">
        <f>750*$K$1</f>
        <v>750</v>
      </c>
      <c r="BW324" s="706">
        <f>750*$K$1</f>
        <v>750</v>
      </c>
      <c r="BX324" s="706">
        <f>750*$K$1</f>
        <v>750</v>
      </c>
      <c r="BY324" s="706">
        <f>750*$K$1</f>
        <v>750</v>
      </c>
      <c r="BZ324" s="602">
        <f t="shared" si="1163"/>
        <v>750</v>
      </c>
      <c r="CA324" s="602">
        <f t="shared" si="1164"/>
        <v>750</v>
      </c>
      <c r="CB324" s="602">
        <f t="shared" si="1165"/>
        <v>750</v>
      </c>
      <c r="CC324" s="692">
        <f t="shared" si="1166"/>
        <v>750</v>
      </c>
      <c r="CD324" s="1348">
        <f t="shared" si="1167"/>
        <v>750</v>
      </c>
      <c r="CE324" s="1349">
        <f t="shared" si="1167"/>
        <v>750</v>
      </c>
      <c r="CF324" s="1350">
        <f t="shared" si="1167"/>
        <v>750</v>
      </c>
      <c r="CG324" s="1350">
        <f t="shared" si="1167"/>
        <v>750</v>
      </c>
      <c r="CH324" s="1350">
        <f t="shared" si="1167"/>
        <v>750</v>
      </c>
      <c r="CI324" s="1350">
        <f t="shared" si="1167"/>
        <v>750</v>
      </c>
      <c r="CJ324" s="1350">
        <f t="shared" si="1167"/>
        <v>750</v>
      </c>
      <c r="CK324" s="1351">
        <f t="shared" si="1167"/>
        <v>750</v>
      </c>
      <c r="CL324" s="1351">
        <f t="shared" si="1167"/>
        <v>750</v>
      </c>
      <c r="CM324" s="1351">
        <f t="shared" si="1167"/>
        <v>750</v>
      </c>
      <c r="CN324" s="1350">
        <f t="shared" si="1167"/>
        <v>750</v>
      </c>
      <c r="CO324" s="1350">
        <f t="shared" si="1167"/>
        <v>750</v>
      </c>
      <c r="CP324" s="1350">
        <f t="shared" si="1167"/>
        <v>750</v>
      </c>
      <c r="CQ324" s="1350">
        <f t="shared" si="1167"/>
        <v>750</v>
      </c>
      <c r="CR324" s="1350">
        <f t="shared" si="1167"/>
        <v>750</v>
      </c>
      <c r="CS324" s="1349">
        <f t="shared" si="1167"/>
        <v>750</v>
      </c>
      <c r="CT324" s="1352">
        <f t="shared" si="1168"/>
        <v>750</v>
      </c>
      <c r="CU324" s="553">
        <f t="shared" si="1169"/>
        <v>750</v>
      </c>
      <c r="CV324" s="554">
        <f t="shared" si="1170"/>
        <v>750</v>
      </c>
      <c r="CW324" s="555">
        <f t="shared" si="1171"/>
        <v>750</v>
      </c>
      <c r="CX324" s="555">
        <f t="shared" si="1172"/>
        <v>750</v>
      </c>
      <c r="CY324" s="555">
        <f t="shared" si="1173"/>
        <v>750</v>
      </c>
      <c r="CZ324" s="555">
        <f t="shared" si="1174"/>
        <v>750</v>
      </c>
      <c r="DA324" s="555">
        <f t="shared" si="1175"/>
        <v>750</v>
      </c>
      <c r="DB324" s="556">
        <f t="shared" si="1176"/>
        <v>750</v>
      </c>
      <c r="DC324" s="556">
        <f t="shared" si="1177"/>
        <v>750</v>
      </c>
      <c r="DD324" s="556">
        <f t="shared" si="1178"/>
        <v>750</v>
      </c>
      <c r="DE324" s="555">
        <f t="shared" si="1179"/>
        <v>750</v>
      </c>
      <c r="DF324" s="555">
        <f t="shared" si="1180"/>
        <v>750</v>
      </c>
      <c r="DG324" s="555">
        <f t="shared" si="1181"/>
        <v>750</v>
      </c>
      <c r="DH324" s="555">
        <f t="shared" si="1182"/>
        <v>750</v>
      </c>
      <c r="DI324" s="555">
        <f t="shared" si="1183"/>
        <v>750</v>
      </c>
      <c r="DJ324" s="554">
        <f t="shared" si="1184"/>
        <v>750</v>
      </c>
      <c r="DK324" s="553">
        <f t="shared" si="1185"/>
        <v>750</v>
      </c>
      <c r="DL324" s="658">
        <f t="shared" si="1186"/>
        <v>17</v>
      </c>
      <c r="DM324" s="106">
        <f t="shared" si="1187"/>
        <v>17</v>
      </c>
      <c r="DN324" s="106">
        <f t="shared" si="1188"/>
        <v>17</v>
      </c>
      <c r="DO324" s="106">
        <f t="shared" si="1189"/>
        <v>17</v>
      </c>
      <c r="DP324" s="487"/>
      <c r="DQ324" s="623"/>
      <c r="DR324" s="623"/>
      <c r="DS324" s="623"/>
      <c r="DT324" s="623"/>
      <c r="DU324" s="623"/>
      <c r="DV324" s="623"/>
      <c r="DW324" s="623"/>
      <c r="DX324" s="623"/>
      <c r="DY324" s="488"/>
    </row>
    <row r="325" spans="1:129" s="490" customFormat="1" ht="15.75" customHeight="1">
      <c r="A325" s="662" t="s">
        <v>251</v>
      </c>
      <c r="B325" s="162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3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3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3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3"/>
      <c r="BV325" s="227"/>
      <c r="BW325" s="227"/>
      <c r="BX325" s="227"/>
      <c r="BY325" s="227"/>
      <c r="BZ325" s="602" t="str">
        <f t="shared" si="1163"/>
        <v/>
      </c>
      <c r="CA325" s="602" t="str">
        <f t="shared" si="1164"/>
        <v/>
      </c>
      <c r="CB325" s="602" t="str">
        <f t="shared" si="1165"/>
        <v/>
      </c>
      <c r="CC325" s="692" t="str">
        <f t="shared" si="1166"/>
        <v/>
      </c>
      <c r="CD325" s="1348" t="str">
        <f t="shared" si="1167"/>
        <v/>
      </c>
      <c r="CE325" s="1349" t="str">
        <f t="shared" si="1167"/>
        <v/>
      </c>
      <c r="CF325" s="1350" t="str">
        <f t="shared" si="1167"/>
        <v/>
      </c>
      <c r="CG325" s="1350" t="str">
        <f t="shared" si="1167"/>
        <v/>
      </c>
      <c r="CH325" s="1350" t="str">
        <f t="shared" si="1167"/>
        <v/>
      </c>
      <c r="CI325" s="1350" t="str">
        <f t="shared" si="1167"/>
        <v/>
      </c>
      <c r="CJ325" s="1350" t="str">
        <f t="shared" si="1167"/>
        <v/>
      </c>
      <c r="CK325" s="1351" t="str">
        <f t="shared" si="1167"/>
        <v/>
      </c>
      <c r="CL325" s="1351" t="str">
        <f t="shared" si="1167"/>
        <v/>
      </c>
      <c r="CM325" s="1351" t="str">
        <f t="shared" si="1167"/>
        <v/>
      </c>
      <c r="CN325" s="1350" t="str">
        <f t="shared" si="1167"/>
        <v/>
      </c>
      <c r="CO325" s="1350" t="str">
        <f t="shared" si="1167"/>
        <v/>
      </c>
      <c r="CP325" s="1350" t="str">
        <f t="shared" si="1167"/>
        <v/>
      </c>
      <c r="CQ325" s="1350" t="str">
        <f t="shared" si="1167"/>
        <v/>
      </c>
      <c r="CR325" s="1350" t="str">
        <f t="shared" si="1167"/>
        <v/>
      </c>
      <c r="CS325" s="1349" t="str">
        <f t="shared" si="1167"/>
        <v/>
      </c>
      <c r="CT325" s="1352" t="str">
        <f t="shared" si="1168"/>
        <v/>
      </c>
      <c r="CU325" s="553" t="str">
        <f t="shared" si="1169"/>
        <v/>
      </c>
      <c r="CV325" s="554" t="str">
        <f t="shared" si="1170"/>
        <v/>
      </c>
      <c r="CW325" s="555" t="str">
        <f t="shared" si="1171"/>
        <v/>
      </c>
      <c r="CX325" s="555" t="str">
        <f t="shared" si="1172"/>
        <v/>
      </c>
      <c r="CY325" s="555" t="str">
        <f t="shared" si="1173"/>
        <v/>
      </c>
      <c r="CZ325" s="555" t="str">
        <f t="shared" si="1174"/>
        <v/>
      </c>
      <c r="DA325" s="555" t="str">
        <f t="shared" si="1175"/>
        <v/>
      </c>
      <c r="DB325" s="556" t="str">
        <f t="shared" si="1176"/>
        <v/>
      </c>
      <c r="DC325" s="556" t="str">
        <f t="shared" si="1177"/>
        <v/>
      </c>
      <c r="DD325" s="556" t="str">
        <f t="shared" si="1178"/>
        <v/>
      </c>
      <c r="DE325" s="555" t="str">
        <f t="shared" si="1179"/>
        <v/>
      </c>
      <c r="DF325" s="555" t="str">
        <f t="shared" si="1180"/>
        <v/>
      </c>
      <c r="DG325" s="555" t="str">
        <f t="shared" si="1181"/>
        <v/>
      </c>
      <c r="DH325" s="555" t="str">
        <f t="shared" si="1182"/>
        <v/>
      </c>
      <c r="DI325" s="555" t="str">
        <f t="shared" si="1183"/>
        <v/>
      </c>
      <c r="DJ325" s="554" t="str">
        <f t="shared" si="1184"/>
        <v/>
      </c>
      <c r="DK325" s="553" t="str">
        <f t="shared" si="1185"/>
        <v/>
      </c>
      <c r="DL325" s="658">
        <f t="shared" si="1186"/>
        <v>0</v>
      </c>
      <c r="DM325" s="106">
        <f t="shared" si="1187"/>
        <v>0</v>
      </c>
      <c r="DN325" s="106">
        <f t="shared" si="1188"/>
        <v>0</v>
      </c>
      <c r="DO325" s="106">
        <f t="shared" si="1189"/>
        <v>0</v>
      </c>
      <c r="DP325" s="487"/>
      <c r="DQ325" s="623"/>
      <c r="DR325" s="623"/>
      <c r="DS325" s="623"/>
      <c r="DT325" s="623"/>
      <c r="DU325" s="623"/>
      <c r="DV325" s="623"/>
      <c r="DW325" s="623"/>
      <c r="DX325" s="623"/>
      <c r="DY325" s="488"/>
    </row>
    <row r="326" spans="1:129" s="490" customFormat="1" ht="15.75" customHeight="1">
      <c r="A326" s="645" t="s">
        <v>182</v>
      </c>
      <c r="B326" s="162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3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3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3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3"/>
      <c r="BV326" s="277"/>
      <c r="BW326" s="277"/>
      <c r="BX326" s="277"/>
      <c r="BY326" s="277"/>
      <c r="BZ326" s="602" t="str">
        <f t="shared" si="1163"/>
        <v/>
      </c>
      <c r="CA326" s="602" t="str">
        <f t="shared" si="1164"/>
        <v/>
      </c>
      <c r="CB326" s="602" t="str">
        <f t="shared" si="1165"/>
        <v/>
      </c>
      <c r="CC326" s="692" t="str">
        <f t="shared" si="1166"/>
        <v/>
      </c>
      <c r="CD326" s="1348" t="str">
        <f t="shared" si="1167"/>
        <v/>
      </c>
      <c r="CE326" s="1349" t="str">
        <f t="shared" si="1167"/>
        <v/>
      </c>
      <c r="CF326" s="1350" t="str">
        <f t="shared" si="1167"/>
        <v/>
      </c>
      <c r="CG326" s="1350" t="str">
        <f t="shared" si="1167"/>
        <v/>
      </c>
      <c r="CH326" s="1350" t="str">
        <f t="shared" si="1167"/>
        <v/>
      </c>
      <c r="CI326" s="1350" t="str">
        <f t="shared" si="1167"/>
        <v/>
      </c>
      <c r="CJ326" s="1350" t="str">
        <f t="shared" si="1167"/>
        <v/>
      </c>
      <c r="CK326" s="1351" t="str">
        <f t="shared" si="1167"/>
        <v/>
      </c>
      <c r="CL326" s="1351" t="str">
        <f t="shared" si="1167"/>
        <v/>
      </c>
      <c r="CM326" s="1351" t="str">
        <f t="shared" si="1167"/>
        <v/>
      </c>
      <c r="CN326" s="1350" t="str">
        <f t="shared" si="1167"/>
        <v/>
      </c>
      <c r="CO326" s="1350" t="str">
        <f t="shared" si="1167"/>
        <v/>
      </c>
      <c r="CP326" s="1350" t="str">
        <f t="shared" si="1167"/>
        <v/>
      </c>
      <c r="CQ326" s="1350" t="str">
        <f t="shared" si="1167"/>
        <v/>
      </c>
      <c r="CR326" s="1350" t="str">
        <f t="shared" si="1167"/>
        <v/>
      </c>
      <c r="CS326" s="1349" t="str">
        <f t="shared" si="1167"/>
        <v/>
      </c>
      <c r="CT326" s="1352" t="str">
        <f t="shared" si="1168"/>
        <v/>
      </c>
      <c r="CU326" s="553" t="str">
        <f t="shared" si="1169"/>
        <v/>
      </c>
      <c r="CV326" s="554" t="str">
        <f t="shared" si="1170"/>
        <v/>
      </c>
      <c r="CW326" s="555" t="str">
        <f t="shared" si="1171"/>
        <v/>
      </c>
      <c r="CX326" s="555" t="str">
        <f t="shared" si="1172"/>
        <v/>
      </c>
      <c r="CY326" s="555" t="str">
        <f t="shared" si="1173"/>
        <v/>
      </c>
      <c r="CZ326" s="555" t="str">
        <f t="shared" si="1174"/>
        <v/>
      </c>
      <c r="DA326" s="555" t="str">
        <f t="shared" si="1175"/>
        <v/>
      </c>
      <c r="DB326" s="556" t="str">
        <f t="shared" si="1176"/>
        <v/>
      </c>
      <c r="DC326" s="556" t="str">
        <f t="shared" si="1177"/>
        <v/>
      </c>
      <c r="DD326" s="556" t="str">
        <f t="shared" si="1178"/>
        <v/>
      </c>
      <c r="DE326" s="555" t="str">
        <f t="shared" si="1179"/>
        <v/>
      </c>
      <c r="DF326" s="555" t="str">
        <f t="shared" si="1180"/>
        <v/>
      </c>
      <c r="DG326" s="555" t="str">
        <f t="shared" si="1181"/>
        <v/>
      </c>
      <c r="DH326" s="555" t="str">
        <f t="shared" si="1182"/>
        <v/>
      </c>
      <c r="DI326" s="555" t="str">
        <f t="shared" si="1183"/>
        <v/>
      </c>
      <c r="DJ326" s="554" t="str">
        <f t="shared" si="1184"/>
        <v/>
      </c>
      <c r="DK326" s="553" t="str">
        <f t="shared" si="1185"/>
        <v/>
      </c>
      <c r="DL326" s="658">
        <f t="shared" si="1186"/>
        <v>0</v>
      </c>
      <c r="DM326" s="106">
        <f t="shared" si="1187"/>
        <v>0</v>
      </c>
      <c r="DN326" s="106">
        <f t="shared" si="1188"/>
        <v>0</v>
      </c>
      <c r="DO326" s="106">
        <f t="shared" si="1189"/>
        <v>0</v>
      </c>
      <c r="DP326" s="487"/>
      <c r="DQ326" s="623"/>
      <c r="DR326" s="623"/>
      <c r="DS326" s="623"/>
      <c r="DT326" s="623"/>
      <c r="DU326" s="623"/>
      <c r="DV326" s="623"/>
      <c r="DW326" s="623"/>
      <c r="DX326" s="623"/>
      <c r="DY326" s="488"/>
    </row>
    <row r="327" spans="1:129" s="490" customFormat="1" ht="15.75" customHeight="1">
      <c r="A327" s="645" t="s">
        <v>184</v>
      </c>
      <c r="B327" s="634" t="str">
        <f t="shared" ref="B327:J327" si="1202">IF(B325="","",B325*B326)</f>
        <v/>
      </c>
      <c r="C327" s="634" t="str">
        <f t="shared" si="1202"/>
        <v/>
      </c>
      <c r="D327" s="634" t="str">
        <f t="shared" si="1202"/>
        <v/>
      </c>
      <c r="E327" s="634" t="str">
        <f t="shared" si="1202"/>
        <v/>
      </c>
      <c r="F327" s="634" t="str">
        <f t="shared" si="1202"/>
        <v/>
      </c>
      <c r="G327" s="634" t="str">
        <f t="shared" si="1202"/>
        <v/>
      </c>
      <c r="H327" s="634" t="str">
        <f t="shared" si="1202"/>
        <v/>
      </c>
      <c r="I327" s="634" t="str">
        <f t="shared" si="1202"/>
        <v/>
      </c>
      <c r="J327" s="634" t="str">
        <f t="shared" si="1202"/>
        <v/>
      </c>
      <c r="K327" s="634" t="str">
        <f t="shared" ref="K327:R327" si="1203">IF(K325="","",K325*K326)</f>
        <v/>
      </c>
      <c r="L327" s="634" t="str">
        <f t="shared" si="1203"/>
        <v/>
      </c>
      <c r="M327" s="634" t="str">
        <f t="shared" si="1203"/>
        <v/>
      </c>
      <c r="N327" s="634" t="str">
        <f t="shared" si="1203"/>
        <v/>
      </c>
      <c r="O327" s="634" t="str">
        <f t="shared" si="1203"/>
        <v/>
      </c>
      <c r="P327" s="634" t="str">
        <f t="shared" si="1203"/>
        <v/>
      </c>
      <c r="Q327" s="634" t="str">
        <f t="shared" si="1203"/>
        <v/>
      </c>
      <c r="R327" s="634" t="str">
        <f t="shared" si="1203"/>
        <v/>
      </c>
      <c r="S327" s="667"/>
      <c r="T327" s="634" t="str">
        <f t="shared" ref="T327:AD327" si="1204">IF(T325="","",T325*T326)</f>
        <v/>
      </c>
      <c r="U327" s="634" t="str">
        <f t="shared" si="1204"/>
        <v/>
      </c>
      <c r="V327" s="634" t="str">
        <f t="shared" si="1204"/>
        <v/>
      </c>
      <c r="W327" s="634" t="str">
        <f t="shared" si="1204"/>
        <v/>
      </c>
      <c r="X327" s="634" t="str">
        <f t="shared" si="1204"/>
        <v/>
      </c>
      <c r="Y327" s="634" t="str">
        <f t="shared" si="1204"/>
        <v/>
      </c>
      <c r="Z327" s="634" t="str">
        <f t="shared" si="1204"/>
        <v/>
      </c>
      <c r="AA327" s="634" t="str">
        <f t="shared" si="1204"/>
        <v/>
      </c>
      <c r="AB327" s="634" t="str">
        <f t="shared" si="1204"/>
        <v/>
      </c>
      <c r="AC327" s="634" t="str">
        <f t="shared" si="1204"/>
        <v/>
      </c>
      <c r="AD327" s="634" t="str">
        <f t="shared" si="1204"/>
        <v/>
      </c>
      <c r="AE327" s="634" t="str">
        <f t="shared" ref="AE327:AJ327" si="1205">IF(AE325="","",AE325*AE326)</f>
        <v/>
      </c>
      <c r="AF327" s="634" t="str">
        <f t="shared" si="1205"/>
        <v/>
      </c>
      <c r="AG327" s="634" t="str">
        <f t="shared" si="1205"/>
        <v/>
      </c>
      <c r="AH327" s="634" t="str">
        <f t="shared" si="1205"/>
        <v/>
      </c>
      <c r="AI327" s="634" t="str">
        <f t="shared" si="1205"/>
        <v/>
      </c>
      <c r="AJ327" s="634" t="str">
        <f t="shared" si="1205"/>
        <v/>
      </c>
      <c r="AK327" s="667"/>
      <c r="AL327" s="634" t="str">
        <f t="shared" ref="AL327:AT327" si="1206">IF(AL325="","",AL325*AL326)</f>
        <v/>
      </c>
      <c r="AM327" s="634" t="str">
        <f t="shared" si="1206"/>
        <v/>
      </c>
      <c r="AN327" s="634" t="str">
        <f t="shared" si="1206"/>
        <v/>
      </c>
      <c r="AO327" s="634" t="str">
        <f t="shared" si="1206"/>
        <v/>
      </c>
      <c r="AP327" s="634" t="str">
        <f t="shared" si="1206"/>
        <v/>
      </c>
      <c r="AQ327" s="634" t="str">
        <f t="shared" si="1206"/>
        <v/>
      </c>
      <c r="AR327" s="634" t="str">
        <f t="shared" si="1206"/>
        <v/>
      </c>
      <c r="AS327" s="634" t="str">
        <f t="shared" si="1206"/>
        <v/>
      </c>
      <c r="AT327" s="634" t="str">
        <f t="shared" si="1206"/>
        <v/>
      </c>
      <c r="AU327" s="634" t="str">
        <f t="shared" ref="AU327:BB327" si="1207">IF(AU325="","",AU325*AU326)</f>
        <v/>
      </c>
      <c r="AV327" s="634" t="str">
        <f t="shared" si="1207"/>
        <v/>
      </c>
      <c r="AW327" s="634" t="str">
        <f t="shared" si="1207"/>
        <v/>
      </c>
      <c r="AX327" s="634" t="str">
        <f t="shared" si="1207"/>
        <v/>
      </c>
      <c r="AY327" s="634" t="str">
        <f t="shared" si="1207"/>
        <v/>
      </c>
      <c r="AZ327" s="634" t="str">
        <f t="shared" si="1207"/>
        <v/>
      </c>
      <c r="BA327" s="634" t="str">
        <f t="shared" si="1207"/>
        <v/>
      </c>
      <c r="BB327" s="634" t="str">
        <f t="shared" si="1207"/>
        <v/>
      </c>
      <c r="BC327" s="667"/>
      <c r="BD327" s="634" t="str">
        <f>IF(BD325="","",BD325*BD326)</f>
        <v/>
      </c>
      <c r="BE327" s="634" t="str">
        <f>IF(BE325="","",BE325*BE326)</f>
        <v/>
      </c>
      <c r="BF327" s="634"/>
      <c r="BG327" s="634" t="str">
        <f>IF(BG325="","",BG325*BG326)</f>
        <v/>
      </c>
      <c r="BH327" s="634"/>
      <c r="BI327" s="634" t="str">
        <f>IF(BI325="","",BI325*BI326)</f>
        <v/>
      </c>
      <c r="BJ327" s="634"/>
      <c r="BK327" s="634"/>
      <c r="BL327" s="634"/>
      <c r="BM327" s="634"/>
      <c r="BN327" s="634" t="str">
        <f t="shared" ref="BN327:BT327" si="1208">IF(BN325="","",BN325*BN326)</f>
        <v/>
      </c>
      <c r="BO327" s="634" t="str">
        <f t="shared" si="1208"/>
        <v/>
      </c>
      <c r="BP327" s="634" t="str">
        <f t="shared" si="1208"/>
        <v/>
      </c>
      <c r="BQ327" s="634" t="str">
        <f t="shared" si="1208"/>
        <v/>
      </c>
      <c r="BR327" s="634" t="str">
        <f t="shared" si="1208"/>
        <v/>
      </c>
      <c r="BS327" s="634" t="str">
        <f t="shared" si="1208"/>
        <v/>
      </c>
      <c r="BT327" s="634" t="str">
        <f t="shared" si="1208"/>
        <v/>
      </c>
      <c r="BU327" s="667"/>
      <c r="BV327" s="634" t="str">
        <f>IF(BV325="","",BV325*BV326)</f>
        <v/>
      </c>
      <c r="BW327" s="634" t="str">
        <f>IF(BW325="","",BW325*BW326)</f>
        <v/>
      </c>
      <c r="BX327" s="634" t="str">
        <f>IF(BX325="","",BX325*BX326)</f>
        <v/>
      </c>
      <c r="BY327" s="634" t="str">
        <f>IF(BY325="","",BY325*BY326)</f>
        <v/>
      </c>
      <c r="BZ327" s="602" t="str">
        <f t="shared" si="1163"/>
        <v/>
      </c>
      <c r="CA327" s="602" t="str">
        <f t="shared" si="1164"/>
        <v/>
      </c>
      <c r="CB327" s="602" t="str">
        <f t="shared" si="1165"/>
        <v/>
      </c>
      <c r="CC327" s="692" t="str">
        <f t="shared" si="1166"/>
        <v/>
      </c>
      <c r="CD327" s="1348" t="str">
        <f t="shared" si="1167"/>
        <v/>
      </c>
      <c r="CE327" s="1349" t="str">
        <f t="shared" si="1167"/>
        <v/>
      </c>
      <c r="CF327" s="1350" t="str">
        <f t="shared" si="1167"/>
        <v/>
      </c>
      <c r="CG327" s="1350" t="str">
        <f t="shared" si="1167"/>
        <v/>
      </c>
      <c r="CH327" s="1350" t="str">
        <f t="shared" si="1167"/>
        <v/>
      </c>
      <c r="CI327" s="1350" t="str">
        <f t="shared" si="1167"/>
        <v/>
      </c>
      <c r="CJ327" s="1350" t="str">
        <f t="shared" si="1167"/>
        <v/>
      </c>
      <c r="CK327" s="1351" t="str">
        <f t="shared" si="1167"/>
        <v/>
      </c>
      <c r="CL327" s="1351" t="str">
        <f t="shared" si="1167"/>
        <v/>
      </c>
      <c r="CM327" s="1351" t="str">
        <f t="shared" si="1167"/>
        <v/>
      </c>
      <c r="CN327" s="1350" t="str">
        <f t="shared" si="1167"/>
        <v/>
      </c>
      <c r="CO327" s="1350" t="str">
        <f t="shared" si="1167"/>
        <v/>
      </c>
      <c r="CP327" s="1350" t="str">
        <f t="shared" si="1167"/>
        <v/>
      </c>
      <c r="CQ327" s="1350" t="str">
        <f t="shared" si="1167"/>
        <v/>
      </c>
      <c r="CR327" s="1350" t="str">
        <f t="shared" si="1167"/>
        <v/>
      </c>
      <c r="CS327" s="1349" t="str">
        <f t="shared" si="1167"/>
        <v/>
      </c>
      <c r="CT327" s="1352" t="str">
        <f t="shared" si="1168"/>
        <v/>
      </c>
      <c r="CU327" s="553" t="str">
        <f t="shared" si="1169"/>
        <v/>
      </c>
      <c r="CV327" s="554" t="str">
        <f t="shared" si="1170"/>
        <v/>
      </c>
      <c r="CW327" s="555" t="str">
        <f t="shared" si="1171"/>
        <v/>
      </c>
      <c r="CX327" s="555" t="str">
        <f t="shared" si="1172"/>
        <v/>
      </c>
      <c r="CY327" s="555" t="str">
        <f t="shared" si="1173"/>
        <v/>
      </c>
      <c r="CZ327" s="555" t="str">
        <f t="shared" si="1174"/>
        <v/>
      </c>
      <c r="DA327" s="555" t="str">
        <f t="shared" si="1175"/>
        <v/>
      </c>
      <c r="DB327" s="556" t="str">
        <f t="shared" si="1176"/>
        <v/>
      </c>
      <c r="DC327" s="556" t="str">
        <f t="shared" si="1177"/>
        <v/>
      </c>
      <c r="DD327" s="556" t="str">
        <f t="shared" si="1178"/>
        <v/>
      </c>
      <c r="DE327" s="555" t="str">
        <f t="shared" si="1179"/>
        <v/>
      </c>
      <c r="DF327" s="555" t="str">
        <f t="shared" si="1180"/>
        <v/>
      </c>
      <c r="DG327" s="555" t="str">
        <f t="shared" si="1181"/>
        <v/>
      </c>
      <c r="DH327" s="555" t="str">
        <f t="shared" si="1182"/>
        <v/>
      </c>
      <c r="DI327" s="555" t="str">
        <f t="shared" si="1183"/>
        <v/>
      </c>
      <c r="DJ327" s="554" t="str">
        <f t="shared" si="1184"/>
        <v/>
      </c>
      <c r="DK327" s="553" t="str">
        <f t="shared" si="1185"/>
        <v/>
      </c>
      <c r="DL327" s="658">
        <f t="shared" si="1186"/>
        <v>0</v>
      </c>
      <c r="DM327" s="106">
        <f t="shared" si="1187"/>
        <v>0</v>
      </c>
      <c r="DN327" s="106">
        <f t="shared" si="1188"/>
        <v>0</v>
      </c>
      <c r="DO327" s="106">
        <f t="shared" si="1189"/>
        <v>0</v>
      </c>
      <c r="DP327" s="487"/>
      <c r="DQ327" s="623"/>
      <c r="DR327" s="623"/>
      <c r="DS327" s="623"/>
      <c r="DT327" s="623"/>
      <c r="DU327" s="623"/>
      <c r="DV327" s="623"/>
      <c r="DW327" s="623"/>
      <c r="DX327" s="623"/>
      <c r="DY327" s="488"/>
    </row>
    <row r="328" spans="1:129" s="490" customFormat="1" ht="15.75" customHeight="1">
      <c r="A328" s="645" t="s">
        <v>252</v>
      </c>
      <c r="B328" s="162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3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593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3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3"/>
      <c r="BV328" s="277"/>
      <c r="BW328" s="277"/>
      <c r="BX328" s="277"/>
      <c r="BY328" s="277"/>
      <c r="BZ328" s="602" t="str">
        <f t="shared" si="1163"/>
        <v/>
      </c>
      <c r="CA328" s="602" t="str">
        <f t="shared" si="1164"/>
        <v/>
      </c>
      <c r="CB328" s="602" t="str">
        <f t="shared" si="1165"/>
        <v/>
      </c>
      <c r="CC328" s="692" t="str">
        <f t="shared" si="1166"/>
        <v/>
      </c>
      <c r="CD328" s="1348" t="str">
        <f t="shared" si="1167"/>
        <v/>
      </c>
      <c r="CE328" s="1349" t="str">
        <f t="shared" si="1167"/>
        <v/>
      </c>
      <c r="CF328" s="1350" t="str">
        <f t="shared" si="1167"/>
        <v/>
      </c>
      <c r="CG328" s="1350" t="str">
        <f t="shared" si="1167"/>
        <v/>
      </c>
      <c r="CH328" s="1350" t="str">
        <f t="shared" si="1167"/>
        <v/>
      </c>
      <c r="CI328" s="1350" t="str">
        <f t="shared" si="1167"/>
        <v/>
      </c>
      <c r="CJ328" s="1350" t="str">
        <f t="shared" si="1167"/>
        <v/>
      </c>
      <c r="CK328" s="1351" t="str">
        <f t="shared" si="1167"/>
        <v/>
      </c>
      <c r="CL328" s="1351" t="str">
        <f t="shared" si="1167"/>
        <v/>
      </c>
      <c r="CM328" s="1351" t="str">
        <f t="shared" si="1167"/>
        <v/>
      </c>
      <c r="CN328" s="1350" t="str">
        <f t="shared" si="1167"/>
        <v/>
      </c>
      <c r="CO328" s="1350" t="str">
        <f t="shared" si="1167"/>
        <v/>
      </c>
      <c r="CP328" s="1350" t="str">
        <f t="shared" si="1167"/>
        <v/>
      </c>
      <c r="CQ328" s="1350" t="str">
        <f t="shared" si="1167"/>
        <v/>
      </c>
      <c r="CR328" s="1350" t="str">
        <f t="shared" si="1167"/>
        <v/>
      </c>
      <c r="CS328" s="1349" t="str">
        <f t="shared" si="1167"/>
        <v/>
      </c>
      <c r="CT328" s="1352" t="str">
        <f t="shared" si="1168"/>
        <v/>
      </c>
      <c r="CU328" s="553" t="str">
        <f t="shared" si="1169"/>
        <v/>
      </c>
      <c r="CV328" s="554" t="str">
        <f t="shared" si="1170"/>
        <v/>
      </c>
      <c r="CW328" s="555" t="str">
        <f t="shared" si="1171"/>
        <v/>
      </c>
      <c r="CX328" s="555" t="str">
        <f t="shared" si="1172"/>
        <v/>
      </c>
      <c r="CY328" s="555" t="str">
        <f t="shared" si="1173"/>
        <v/>
      </c>
      <c r="CZ328" s="555" t="str">
        <f t="shared" si="1174"/>
        <v/>
      </c>
      <c r="DA328" s="555" t="str">
        <f t="shared" si="1175"/>
        <v/>
      </c>
      <c r="DB328" s="556" t="str">
        <f t="shared" si="1176"/>
        <v/>
      </c>
      <c r="DC328" s="556" t="str">
        <f t="shared" si="1177"/>
        <v/>
      </c>
      <c r="DD328" s="556" t="str">
        <f t="shared" si="1178"/>
        <v/>
      </c>
      <c r="DE328" s="555" t="str">
        <f t="shared" si="1179"/>
        <v/>
      </c>
      <c r="DF328" s="555" t="str">
        <f t="shared" si="1180"/>
        <v/>
      </c>
      <c r="DG328" s="555" t="str">
        <f t="shared" si="1181"/>
        <v/>
      </c>
      <c r="DH328" s="555" t="str">
        <f t="shared" si="1182"/>
        <v/>
      </c>
      <c r="DI328" s="555" t="str">
        <f t="shared" si="1183"/>
        <v/>
      </c>
      <c r="DJ328" s="554" t="str">
        <f t="shared" si="1184"/>
        <v/>
      </c>
      <c r="DK328" s="553" t="str">
        <f t="shared" si="1185"/>
        <v/>
      </c>
      <c r="DL328" s="658">
        <f t="shared" si="1186"/>
        <v>0</v>
      </c>
      <c r="DM328" s="106">
        <f t="shared" si="1187"/>
        <v>0</v>
      </c>
      <c r="DN328" s="106">
        <f t="shared" si="1188"/>
        <v>0</v>
      </c>
      <c r="DO328" s="106">
        <f t="shared" si="1189"/>
        <v>0</v>
      </c>
      <c r="DP328" s="487"/>
      <c r="DQ328" s="623"/>
      <c r="DR328" s="623"/>
      <c r="DS328" s="623"/>
      <c r="DT328" s="623"/>
      <c r="DU328" s="623"/>
      <c r="DV328" s="623"/>
      <c r="DW328" s="623"/>
      <c r="DX328" s="623"/>
      <c r="DY328" s="488"/>
    </row>
    <row r="329" spans="1:129" s="490" customFormat="1" ht="15.75" customHeight="1">
      <c r="A329" s="653" t="str">
        <f>$H$1 &amp; " (%)"</f>
        <v>kcal (%)</v>
      </c>
      <c r="B329" s="637" t="str">
        <f t="shared" ref="B329:J329" si="1209">IF(B323="","",(B323-B325-B328)*B324/B$46/365/$G$1)</f>
        <v/>
      </c>
      <c r="C329" s="637" t="str">
        <f t="shared" si="1209"/>
        <v/>
      </c>
      <c r="D329" s="637" t="str">
        <f t="shared" si="1209"/>
        <v/>
      </c>
      <c r="E329" s="637" t="str">
        <f t="shared" si="1209"/>
        <v/>
      </c>
      <c r="F329" s="637" t="str">
        <f t="shared" si="1209"/>
        <v/>
      </c>
      <c r="G329" s="637" t="str">
        <f t="shared" si="1209"/>
        <v/>
      </c>
      <c r="H329" s="637" t="str">
        <f t="shared" si="1209"/>
        <v/>
      </c>
      <c r="I329" s="637" t="str">
        <f t="shared" si="1209"/>
        <v/>
      </c>
      <c r="J329" s="637" t="str">
        <f t="shared" si="1209"/>
        <v/>
      </c>
      <c r="K329" s="637" t="str">
        <f t="shared" ref="K329:R329" si="1210">IF(K323="","",(K323-K325-K328)*K324/K$46/365/$G$1)</f>
        <v/>
      </c>
      <c r="L329" s="637" t="str">
        <f t="shared" si="1210"/>
        <v/>
      </c>
      <c r="M329" s="637" t="str">
        <f t="shared" si="1210"/>
        <v/>
      </c>
      <c r="N329" s="637" t="str">
        <f t="shared" si="1210"/>
        <v/>
      </c>
      <c r="O329" s="637" t="str">
        <f t="shared" si="1210"/>
        <v/>
      </c>
      <c r="P329" s="637" t="str">
        <f t="shared" si="1210"/>
        <v/>
      </c>
      <c r="Q329" s="637" t="str">
        <f t="shared" si="1210"/>
        <v/>
      </c>
      <c r="R329" s="637" t="str">
        <f t="shared" si="1210"/>
        <v/>
      </c>
      <c r="S329" s="657"/>
      <c r="T329" s="637" t="str">
        <f t="shared" ref="T329:AJ329" si="1211">IF(T323="","",(T323-T325-T328)*T324/T$46/365/$G$1)</f>
        <v/>
      </c>
      <c r="U329" s="637" t="str">
        <f t="shared" si="1211"/>
        <v/>
      </c>
      <c r="V329" s="637" t="str">
        <f t="shared" si="1211"/>
        <v/>
      </c>
      <c r="W329" s="637" t="str">
        <f t="shared" si="1211"/>
        <v/>
      </c>
      <c r="X329" s="637" t="str">
        <f t="shared" si="1211"/>
        <v/>
      </c>
      <c r="Y329" s="637" t="str">
        <f t="shared" si="1211"/>
        <v/>
      </c>
      <c r="Z329" s="637"/>
      <c r="AA329" s="637" t="str">
        <f t="shared" si="1211"/>
        <v/>
      </c>
      <c r="AB329" s="637" t="str">
        <f t="shared" si="1211"/>
        <v/>
      </c>
      <c r="AC329" s="637" t="str">
        <f t="shared" si="1211"/>
        <v/>
      </c>
      <c r="AD329" s="637" t="str">
        <f t="shared" si="1211"/>
        <v/>
      </c>
      <c r="AE329" s="637" t="str">
        <f t="shared" si="1211"/>
        <v/>
      </c>
      <c r="AF329" s="637" t="str">
        <f t="shared" si="1211"/>
        <v/>
      </c>
      <c r="AG329" s="637" t="str">
        <f t="shared" si="1211"/>
        <v/>
      </c>
      <c r="AH329" s="637" t="str">
        <f t="shared" si="1211"/>
        <v/>
      </c>
      <c r="AI329" s="637" t="str">
        <f t="shared" si="1211"/>
        <v/>
      </c>
      <c r="AJ329" s="637" t="str">
        <f t="shared" si="1211"/>
        <v/>
      </c>
      <c r="AK329" s="657"/>
      <c r="AL329" s="637" t="str">
        <f t="shared" ref="AL329:BB329" si="1212">IF(AL323="","",(AL323-AL325-AL328)*AL324/AL$46/365/$G$1)</f>
        <v/>
      </c>
      <c r="AM329" s="637" t="str">
        <f t="shared" si="1212"/>
        <v/>
      </c>
      <c r="AN329" s="637" t="str">
        <f t="shared" si="1212"/>
        <v/>
      </c>
      <c r="AO329" s="637" t="str">
        <f t="shared" si="1212"/>
        <v/>
      </c>
      <c r="AP329" s="637" t="str">
        <f t="shared" si="1212"/>
        <v/>
      </c>
      <c r="AQ329" s="637" t="str">
        <f t="shared" si="1212"/>
        <v/>
      </c>
      <c r="AR329" s="637" t="str">
        <f t="shared" si="1212"/>
        <v/>
      </c>
      <c r="AS329" s="637" t="str">
        <f t="shared" si="1212"/>
        <v/>
      </c>
      <c r="AT329" s="637" t="str">
        <f t="shared" si="1212"/>
        <v/>
      </c>
      <c r="AU329" s="637" t="str">
        <f t="shared" si="1212"/>
        <v/>
      </c>
      <c r="AV329" s="637" t="str">
        <f t="shared" si="1212"/>
        <v/>
      </c>
      <c r="AW329" s="637" t="str">
        <f t="shared" si="1212"/>
        <v/>
      </c>
      <c r="AX329" s="637" t="str">
        <f t="shared" si="1212"/>
        <v/>
      </c>
      <c r="AY329" s="637" t="str">
        <f t="shared" si="1212"/>
        <v/>
      </c>
      <c r="AZ329" s="637" t="str">
        <f t="shared" si="1212"/>
        <v/>
      </c>
      <c r="BA329" s="637" t="str">
        <f t="shared" si="1212"/>
        <v/>
      </c>
      <c r="BB329" s="637" t="str">
        <f t="shared" si="1212"/>
        <v/>
      </c>
      <c r="BC329" s="657"/>
      <c r="BD329" s="637" t="str">
        <f>IF(BD323="","",(BD323-BD325-BD328)*BD324/BD$46/365/$G$1)</f>
        <v/>
      </c>
      <c r="BE329" s="637" t="str">
        <f>IF(BE323="","",(BE323-BE325-BE328)*BE324/BE$46/365/$G$1)</f>
        <v/>
      </c>
      <c r="BF329" s="637"/>
      <c r="BG329" s="637" t="str">
        <f>IF(BG323="","",(BG323-BG325-BG328)*BG324/BG$46/365/$G$1)</f>
        <v/>
      </c>
      <c r="BH329" s="637"/>
      <c r="BI329" s="637" t="str">
        <f>IF(BI323="","",(BI323-BI325-BI328)*BI324/BI$46/365/$G$1)</f>
        <v/>
      </c>
      <c r="BJ329" s="637"/>
      <c r="BK329" s="637"/>
      <c r="BL329" s="637"/>
      <c r="BM329" s="637"/>
      <c r="BN329" s="637" t="str">
        <f t="shared" ref="BN329:BT329" si="1213">IF(BN323="","",(BN323-BN325-BN328)*BN324/BN$46/365/$G$1)</f>
        <v/>
      </c>
      <c r="BO329" s="637" t="str">
        <f t="shared" si="1213"/>
        <v/>
      </c>
      <c r="BP329" s="637" t="str">
        <f t="shared" si="1213"/>
        <v/>
      </c>
      <c r="BQ329" s="637" t="str">
        <f t="shared" si="1213"/>
        <v/>
      </c>
      <c r="BR329" s="637" t="str">
        <f t="shared" si="1213"/>
        <v/>
      </c>
      <c r="BS329" s="637" t="str">
        <f t="shared" si="1213"/>
        <v/>
      </c>
      <c r="BT329" s="637" t="str">
        <f t="shared" si="1213"/>
        <v/>
      </c>
      <c r="BU329" s="657"/>
      <c r="BV329" s="637" t="str">
        <f>IF(BV323="","",(BV323-BV325-BV328)*BV324/BV$46/365/$G$1)</f>
        <v/>
      </c>
      <c r="BW329" s="637" t="str">
        <f>IF(BW323="","",(BW323-BW325-BW328)*BW324/BW$46/365/$G$1)</f>
        <v/>
      </c>
      <c r="BX329" s="637" t="str">
        <f>IF(BX323="","",(BX323-BX325-BX328)*BX324/BX$46/365/$G$1)</f>
        <v/>
      </c>
      <c r="BY329" s="637" t="str">
        <f>IF(BY323="","",(BY323-BY325-BY328)*BY324/BY$46/365/$G$1)</f>
        <v/>
      </c>
      <c r="BZ329" s="602" t="str">
        <f t="shared" si="1163"/>
        <v/>
      </c>
      <c r="CA329" s="627" t="str">
        <f t="shared" si="1164"/>
        <v/>
      </c>
      <c r="CB329" s="627" t="str">
        <f t="shared" si="1165"/>
        <v/>
      </c>
      <c r="CC329" s="695" t="str">
        <f t="shared" si="1166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1" si="1214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1214"/>
        <v/>
      </c>
      <c r="CG329" s="1355" t="str">
        <f t="shared" si="1214"/>
        <v/>
      </c>
      <c r="CH329" s="1355" t="str">
        <f t="shared" si="1214"/>
        <v/>
      </c>
      <c r="CI329" s="1355" t="str">
        <f t="shared" si="1214"/>
        <v/>
      </c>
      <c r="CJ329" s="1355" t="str">
        <f t="shared" si="1214"/>
        <v/>
      </c>
      <c r="CK329" s="1356" t="str">
        <f t="shared" si="1214"/>
        <v/>
      </c>
      <c r="CL329" s="1356" t="str">
        <f t="shared" si="1214"/>
        <v/>
      </c>
      <c r="CM329" s="1356" t="str">
        <f t="shared" si="1214"/>
        <v/>
      </c>
      <c r="CN329" s="1355" t="str">
        <f t="shared" si="1214"/>
        <v/>
      </c>
      <c r="CO329" s="1355" t="str">
        <f t="shared" si="1214"/>
        <v/>
      </c>
      <c r="CP329" s="1355" t="str">
        <f t="shared" si="1214"/>
        <v/>
      </c>
      <c r="CQ329" s="1355" t="str">
        <f t="shared" si="1214"/>
        <v/>
      </c>
      <c r="CR329" s="1355" t="str">
        <f t="shared" si="1214"/>
        <v/>
      </c>
      <c r="CS329" s="1354" t="str">
        <f t="shared" si="1214"/>
        <v/>
      </c>
      <c r="CT329" s="1357" t="str">
        <f t="shared" si="1214"/>
        <v/>
      </c>
      <c r="CU329" s="541" t="str">
        <f t="shared" si="1169"/>
        <v/>
      </c>
      <c r="CV329" s="542" t="str">
        <f t="shared" si="1170"/>
        <v/>
      </c>
      <c r="CW329" s="543" t="str">
        <f t="shared" si="1171"/>
        <v/>
      </c>
      <c r="CX329" s="543" t="str">
        <f t="shared" si="1172"/>
        <v/>
      </c>
      <c r="CY329" s="543" t="str">
        <f t="shared" si="1173"/>
        <v/>
      </c>
      <c r="CZ329" s="543" t="str">
        <f t="shared" si="1174"/>
        <v/>
      </c>
      <c r="DA329" s="543" t="str">
        <f t="shared" si="1175"/>
        <v/>
      </c>
      <c r="DB329" s="544" t="str">
        <f t="shared" si="1176"/>
        <v/>
      </c>
      <c r="DC329" s="544" t="str">
        <f t="shared" si="1177"/>
        <v/>
      </c>
      <c r="DD329" s="544" t="str">
        <f t="shared" si="1178"/>
        <v/>
      </c>
      <c r="DE329" s="543" t="str">
        <f t="shared" si="1179"/>
        <v/>
      </c>
      <c r="DF329" s="543" t="str">
        <f t="shared" si="1180"/>
        <v/>
      </c>
      <c r="DG329" s="543" t="str">
        <f t="shared" si="1181"/>
        <v/>
      </c>
      <c r="DH329" s="543" t="str">
        <f t="shared" si="1182"/>
        <v/>
      </c>
      <c r="DI329" s="543" t="str">
        <f t="shared" si="1183"/>
        <v/>
      </c>
      <c r="DJ329" s="542" t="str">
        <f t="shared" si="1184"/>
        <v/>
      </c>
      <c r="DK329" s="541" t="str">
        <f t="shared" si="1185"/>
        <v/>
      </c>
      <c r="DL329" s="658">
        <f t="shared" si="1186"/>
        <v>0</v>
      </c>
      <c r="DM329" s="106">
        <f t="shared" si="1187"/>
        <v>0</v>
      </c>
      <c r="DN329" s="106">
        <f t="shared" si="1188"/>
        <v>0</v>
      </c>
      <c r="DO329" s="106">
        <f t="shared" si="1189"/>
        <v>0</v>
      </c>
      <c r="DP329" s="487"/>
      <c r="DQ329" s="623"/>
      <c r="DR329" s="623"/>
      <c r="DS329" s="623"/>
      <c r="DT329" s="623"/>
      <c r="DU329" s="623"/>
      <c r="DV329" s="623"/>
      <c r="DW329" s="623"/>
      <c r="DX329" s="623"/>
      <c r="DY329" s="488"/>
    </row>
    <row r="330" spans="1:129" s="721" customFormat="1" ht="15.75" customHeight="1">
      <c r="A330" s="686" t="s">
        <v>1015</v>
      </c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729"/>
      <c r="T330" s="162"/>
      <c r="U330" s="162">
        <v>1</v>
      </c>
      <c r="V330" s="162"/>
      <c r="W330" s="162"/>
      <c r="X330" s="162"/>
      <c r="Y330" s="162">
        <v>3</v>
      </c>
      <c r="Z330" s="162">
        <v>3</v>
      </c>
      <c r="AA330" s="162">
        <v>10</v>
      </c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9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9"/>
      <c r="BD330" s="162"/>
      <c r="BE330" s="162">
        <v>180</v>
      </c>
      <c r="BF330" s="162">
        <v>15</v>
      </c>
      <c r="BG330" s="162"/>
      <c r="BH330" s="162">
        <v>20</v>
      </c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9"/>
      <c r="BV330" s="162"/>
      <c r="BW330" s="162">
        <v>3</v>
      </c>
      <c r="BX330" s="162"/>
      <c r="BY330" s="162">
        <v>20</v>
      </c>
      <c r="BZ330" s="602" t="str">
        <f t="shared" si="1163"/>
        <v/>
      </c>
      <c r="CA330" s="602">
        <f t="shared" si="1164"/>
        <v>3</v>
      </c>
      <c r="CB330" s="602" t="str">
        <f t="shared" si="1165"/>
        <v/>
      </c>
      <c r="CC330" s="692">
        <f t="shared" si="1166"/>
        <v>20</v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1214"/>
        <v/>
      </c>
      <c r="CF330" s="1350" t="str">
        <f t="shared" si="1214"/>
        <v/>
      </c>
      <c r="CG330" s="1350" t="str">
        <f t="shared" si="1214"/>
        <v/>
      </c>
      <c r="CH330" s="1350" t="str">
        <f t="shared" si="1214"/>
        <v/>
      </c>
      <c r="CI330" s="1350" t="str">
        <f t="shared" si="1214"/>
        <v/>
      </c>
      <c r="CJ330" s="1350" t="str">
        <f t="shared" si="1214"/>
        <v/>
      </c>
      <c r="CK330" s="1351" t="str">
        <f t="shared" si="1214"/>
        <v/>
      </c>
      <c r="CL330" s="1351" t="str">
        <f t="shared" si="1214"/>
        <v/>
      </c>
      <c r="CM330" s="1351" t="str">
        <f t="shared" si="1214"/>
        <v/>
      </c>
      <c r="CN330" s="1350" t="str">
        <f t="shared" si="1214"/>
        <v/>
      </c>
      <c r="CO330" s="1350" t="str">
        <f t="shared" si="1214"/>
        <v/>
      </c>
      <c r="CP330" s="1350" t="str">
        <f t="shared" si="1214"/>
        <v/>
      </c>
      <c r="CQ330" s="1350" t="str">
        <f t="shared" si="1214"/>
        <v/>
      </c>
      <c r="CR330" s="1350" t="str">
        <f t="shared" si="1214"/>
        <v/>
      </c>
      <c r="CS330" s="1349" t="str">
        <f t="shared" si="1214"/>
        <v/>
      </c>
      <c r="CT330" s="1352" t="str">
        <f t="shared" si="1214"/>
        <v/>
      </c>
      <c r="CU330" s="553" t="str">
        <f t="shared" si="1169"/>
        <v/>
      </c>
      <c r="CV330" s="554" t="str">
        <f t="shared" si="1170"/>
        <v/>
      </c>
      <c r="CW330" s="555" t="str">
        <f t="shared" si="1171"/>
        <v/>
      </c>
      <c r="CX330" s="555" t="str">
        <f t="shared" si="1172"/>
        <v/>
      </c>
      <c r="CY330" s="555" t="str">
        <f t="shared" si="1173"/>
        <v/>
      </c>
      <c r="CZ330" s="555" t="str">
        <f t="shared" si="1174"/>
        <v/>
      </c>
      <c r="DA330" s="555" t="str">
        <f t="shared" si="1175"/>
        <v/>
      </c>
      <c r="DB330" s="556">
        <f t="shared" si="1176"/>
        <v>1</v>
      </c>
      <c r="DC330" s="556">
        <f t="shared" si="1177"/>
        <v>3</v>
      </c>
      <c r="DD330" s="556">
        <f t="shared" si="1178"/>
        <v>3</v>
      </c>
      <c r="DE330" s="555">
        <f t="shared" si="1179"/>
        <v>10</v>
      </c>
      <c r="DF330" s="555" t="str">
        <f t="shared" si="1180"/>
        <v/>
      </c>
      <c r="DG330" s="555" t="str">
        <f t="shared" si="1181"/>
        <v/>
      </c>
      <c r="DH330" s="555" t="str">
        <f t="shared" si="1182"/>
        <v/>
      </c>
      <c r="DI330" s="555" t="str">
        <f t="shared" si="1183"/>
        <v/>
      </c>
      <c r="DJ330" s="554" t="str">
        <f t="shared" si="1184"/>
        <v/>
      </c>
      <c r="DK330" s="553" t="str">
        <f t="shared" si="1185"/>
        <v/>
      </c>
      <c r="DL330" s="658">
        <f t="shared" si="1186"/>
        <v>0</v>
      </c>
      <c r="DM330" s="106">
        <f t="shared" si="1187"/>
        <v>4</v>
      </c>
      <c r="DN330" s="106">
        <f t="shared" si="1188"/>
        <v>0</v>
      </c>
      <c r="DO330" s="106">
        <f t="shared" si="1189"/>
        <v>3</v>
      </c>
      <c r="DP330" s="719"/>
      <c r="DQ330" s="650"/>
      <c r="DR330" s="650"/>
      <c r="DS330" s="650"/>
      <c r="DT330" s="650"/>
      <c r="DU330" s="650"/>
      <c r="DV330" s="650"/>
      <c r="DW330" s="650"/>
      <c r="DX330" s="650"/>
      <c r="DY330" s="720"/>
    </row>
    <row r="331" spans="1:129" s="490" customFormat="1" ht="15.75" customHeight="1">
      <c r="A331" s="713" t="s">
        <v>261</v>
      </c>
      <c r="B331" s="162"/>
      <c r="C331" s="730"/>
      <c r="D331" s="730"/>
      <c r="E331" s="730"/>
      <c r="F331" s="730"/>
      <c r="G331" s="730"/>
      <c r="H331" s="730"/>
      <c r="I331" s="730"/>
      <c r="J331" s="730"/>
      <c r="K331" s="730"/>
      <c r="L331" s="730"/>
      <c r="M331" s="730"/>
      <c r="N331" s="730"/>
      <c r="O331" s="730"/>
      <c r="P331" s="730"/>
      <c r="Q331" s="730"/>
      <c r="R331" s="730"/>
      <c r="S331" s="593"/>
      <c r="T331" s="730"/>
      <c r="U331" s="730" t="s">
        <v>847</v>
      </c>
      <c r="V331" s="730"/>
      <c r="W331" s="730"/>
      <c r="X331" s="730"/>
      <c r="Y331" s="730" t="s">
        <v>847</v>
      </c>
      <c r="Z331" s="730" t="s">
        <v>829</v>
      </c>
      <c r="AA331" s="730" t="s">
        <v>829</v>
      </c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593"/>
      <c r="AL331" s="162"/>
      <c r="AM331" s="730"/>
      <c r="AN331" s="162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593"/>
      <c r="BD331" s="730"/>
      <c r="BE331" s="730" t="s">
        <v>263</v>
      </c>
      <c r="BF331" s="730" t="s">
        <v>829</v>
      </c>
      <c r="BG331" s="730"/>
      <c r="BH331" s="730" t="s">
        <v>835</v>
      </c>
      <c r="BI331" s="730"/>
      <c r="BJ331" s="730"/>
      <c r="BK331" s="730"/>
      <c r="BL331" s="730"/>
      <c r="BM331" s="730"/>
      <c r="BN331" s="730"/>
      <c r="BO331" s="730"/>
      <c r="BP331" s="730"/>
      <c r="BQ331" s="730"/>
      <c r="BR331" s="730"/>
      <c r="BS331" s="730"/>
      <c r="BT331" s="730"/>
      <c r="BU331" s="593"/>
      <c r="BV331" s="730"/>
      <c r="BW331" s="730"/>
      <c r="BX331" s="730"/>
      <c r="BY331" s="730"/>
      <c r="BZ331" s="594"/>
      <c r="CA331" s="594"/>
      <c r="CB331" s="594" t="str">
        <f t="shared" si="1165"/>
        <v/>
      </c>
      <c r="CC331" s="691"/>
      <c r="CD331" s="1391" t="str">
        <f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92" t="str">
        <f t="shared" si="1214"/>
        <v/>
      </c>
      <c r="CF331" s="1392" t="str">
        <f t="shared" si="1214"/>
        <v/>
      </c>
      <c r="CG331" s="1392" t="str">
        <f t="shared" si="1214"/>
        <v/>
      </c>
      <c r="CH331" s="1392" t="str">
        <f t="shared" si="1214"/>
        <v/>
      </c>
      <c r="CI331" s="1392" t="str">
        <f t="shared" si="1214"/>
        <v/>
      </c>
      <c r="CJ331" s="1392" t="str">
        <f t="shared" si="1214"/>
        <v/>
      </c>
      <c r="CK331" s="1392" t="str">
        <f t="shared" si="1214"/>
        <v/>
      </c>
      <c r="CL331" s="1392" t="str">
        <f t="shared" si="1214"/>
        <v/>
      </c>
      <c r="CM331" s="1392" t="str">
        <f t="shared" si="1214"/>
        <v/>
      </c>
      <c r="CN331" s="1392" t="str">
        <f t="shared" si="1214"/>
        <v/>
      </c>
      <c r="CO331" s="1392" t="str">
        <f t="shared" si="1214"/>
        <v/>
      </c>
      <c r="CP331" s="1392" t="str">
        <f t="shared" si="1214"/>
        <v/>
      </c>
      <c r="CQ331" s="1392" t="str">
        <f t="shared" si="1214"/>
        <v/>
      </c>
      <c r="CR331" s="1392" t="str">
        <f t="shared" si="1214"/>
        <v/>
      </c>
      <c r="CS331" s="1392" t="str">
        <f t="shared" si="1214"/>
        <v/>
      </c>
      <c r="CT331" s="1374" t="str">
        <f t="shared" si="1214"/>
        <v/>
      </c>
      <c r="CU331" s="725"/>
      <c r="CV331" s="725"/>
      <c r="CW331" s="725"/>
      <c r="CX331" s="725"/>
      <c r="CY331" s="725"/>
      <c r="CZ331" s="725"/>
      <c r="DA331" s="725"/>
      <c r="DB331" s="725"/>
      <c r="DC331" s="725"/>
      <c r="DD331" s="725"/>
      <c r="DE331" s="725"/>
      <c r="DF331" s="725"/>
      <c r="DG331" s="725"/>
      <c r="DH331" s="725"/>
      <c r="DI331" s="725"/>
      <c r="DJ331" s="725"/>
      <c r="DK331" s="725"/>
      <c r="DL331" s="595"/>
      <c r="DM331" s="203"/>
      <c r="DN331" s="203">
        <f t="shared" si="1188"/>
        <v>0</v>
      </c>
      <c r="DO331" s="203"/>
      <c r="DP331" s="596"/>
      <c r="DQ331" s="622"/>
      <c r="DR331" s="622"/>
      <c r="DS331" s="622"/>
      <c r="DT331" s="622"/>
      <c r="DU331" s="622"/>
      <c r="DV331" s="622"/>
      <c r="DW331" s="622"/>
      <c r="DX331" s="622"/>
      <c r="DY331" s="488"/>
    </row>
    <row r="332" spans="1:129" s="721" customFormat="1" ht="15.75" customHeight="1">
      <c r="A332" s="731" t="s">
        <v>262</v>
      </c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593"/>
      <c r="T332" s="162"/>
      <c r="U332" s="162">
        <v>50</v>
      </c>
      <c r="V332" s="162"/>
      <c r="W332" s="162"/>
      <c r="X332" s="162"/>
      <c r="Y332" s="162">
        <v>45</v>
      </c>
      <c r="Z332" s="162">
        <v>45</v>
      </c>
      <c r="AA332" s="162">
        <v>50</v>
      </c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3"/>
      <c r="AL332" s="162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3"/>
      <c r="BD332" s="162"/>
      <c r="BE332" s="162">
        <v>1</v>
      </c>
      <c r="BF332" s="162">
        <v>45</v>
      </c>
      <c r="BG332" s="162"/>
      <c r="BH332" s="162">
        <v>50</v>
      </c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3"/>
      <c r="BV332" s="162"/>
      <c r="BW332" s="162">
        <v>40</v>
      </c>
      <c r="BX332" s="162"/>
      <c r="BY332" s="162">
        <v>45</v>
      </c>
      <c r="BZ332" s="602" t="str">
        <f t="shared" ref="BZ332:BZ340" si="1215">IF(DL332&lt;3,"",(SUM(B332:R332)-MIN(B332:R332)-MAX(B332:R332))/(DL332-2))</f>
        <v/>
      </c>
      <c r="CA332" s="602">
        <f t="shared" ref="CA332:CA340" si="1216">IF(DM332&lt;3,"",(SUM(T332:AJ332)-MIN(T332:AJ332)-MAX(T332:AJ332))/(DM332-2))</f>
        <v>47.5</v>
      </c>
      <c r="CB332" s="602" t="str">
        <f t="shared" ref="CB332:CB340" si="1217">IF(DN332&lt;3,"",(SUM(AL332:BB332)-MIN(AL332:BB332)-MAX(AL332:BB332))/(DN332-2))</f>
        <v/>
      </c>
      <c r="CC332" s="692">
        <f t="shared" ref="CC332:CC340" si="1218">IF(DO332&lt;3,"",(SUM(BD332:BT332)-MIN(BD332:BT332)-MAX(BD332:BT332))/(DO332-2))</f>
        <v>45</v>
      </c>
      <c r="CD332" s="1348" t="str">
        <f t="shared" ref="CD332:CS338" si="1219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1219"/>
        <v/>
      </c>
      <c r="CF332" s="1350" t="str">
        <f t="shared" si="1219"/>
        <v/>
      </c>
      <c r="CG332" s="1350" t="str">
        <f t="shared" si="1219"/>
        <v/>
      </c>
      <c r="CH332" s="1350" t="str">
        <f t="shared" si="1219"/>
        <v/>
      </c>
      <c r="CI332" s="1350" t="str">
        <f t="shared" si="1219"/>
        <v/>
      </c>
      <c r="CJ332" s="1350" t="str">
        <f t="shared" si="1219"/>
        <v/>
      </c>
      <c r="CK332" s="1351" t="str">
        <f t="shared" si="1219"/>
        <v/>
      </c>
      <c r="CL332" s="1351" t="str">
        <f t="shared" si="1219"/>
        <v/>
      </c>
      <c r="CM332" s="1351" t="str">
        <f t="shared" si="1219"/>
        <v/>
      </c>
      <c r="CN332" s="1350" t="str">
        <f t="shared" si="1219"/>
        <v/>
      </c>
      <c r="CO332" s="1350" t="str">
        <f t="shared" si="1219"/>
        <v/>
      </c>
      <c r="CP332" s="1350" t="str">
        <f t="shared" si="1219"/>
        <v/>
      </c>
      <c r="CQ332" s="1350" t="str">
        <f t="shared" si="1219"/>
        <v/>
      </c>
      <c r="CR332" s="1350" t="str">
        <f t="shared" si="1219"/>
        <v/>
      </c>
      <c r="CS332" s="1349" t="str">
        <f t="shared" si="1219"/>
        <v/>
      </c>
      <c r="CT332" s="1352" t="str">
        <f t="shared" ref="CT332:CT338" si="1220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3" t="str">
        <f t="shared" ref="CU332:CU340" si="1221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4" t="str">
        <f t="shared" ref="CV332:CV340" si="1222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5" t="str">
        <f t="shared" ref="CW332:CW340" si="1223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5" t="str">
        <f t="shared" ref="CX332:CX340" si="1224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5" t="str">
        <f t="shared" ref="CY332:CY340" si="1225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5" t="str">
        <f t="shared" ref="CZ332:CZ340" si="1226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5" t="str">
        <f t="shared" ref="DA332:DA340" si="1227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6">
        <f t="shared" ref="DB332:DB340" si="1228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45</v>
      </c>
      <c r="DC332" s="556">
        <f t="shared" ref="DC332:DC340" si="1229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45</v>
      </c>
      <c r="DD332" s="556">
        <f t="shared" ref="DD332:DD340" si="1230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5">
        <f t="shared" ref="DE332:DE340" si="1231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50</v>
      </c>
      <c r="DF332" s="555" t="str">
        <f t="shared" ref="DF332:DF340" si="1232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5" t="str">
        <f t="shared" ref="DG332:DG340" si="1233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5" t="str">
        <f t="shared" ref="DH332:DH340" si="1234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5" t="str">
        <f t="shared" ref="DI332:DI340" si="1235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4" t="str">
        <f t="shared" ref="DJ332:DJ340" si="1236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3" t="str">
        <f t="shared" ref="DK332:DK340" si="1237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8">
        <f t="shared" ref="DL332:DL340" si="1238">COUNT(B332:R332)</f>
        <v>0</v>
      </c>
      <c r="DM332" s="106">
        <f t="shared" ref="DM332:DM340" si="1239">COUNT(T332:AJ332)</f>
        <v>4</v>
      </c>
      <c r="DN332" s="106">
        <f t="shared" ref="DN332:DN340" si="1240">COUNT(AL332:BB332)</f>
        <v>0</v>
      </c>
      <c r="DO332" s="106">
        <f t="shared" ref="DO332:DO340" si="1241">COUNT(BD332:BT332)</f>
        <v>3</v>
      </c>
      <c r="DP332" s="719"/>
      <c r="DQ332" s="650"/>
      <c r="DR332" s="650"/>
      <c r="DS332" s="650"/>
      <c r="DT332" s="650"/>
      <c r="DU332" s="650"/>
      <c r="DV332" s="650"/>
      <c r="DW332" s="650"/>
      <c r="DX332" s="650"/>
      <c r="DY332" s="720"/>
    </row>
    <row r="333" spans="1:129" s="490" customFormat="1" ht="15.75" customHeight="1">
      <c r="A333" s="713" t="s">
        <v>263</v>
      </c>
      <c r="B333" s="634" t="str">
        <f t="shared" ref="B333:R333" si="1242">IF(B330="","",B330*B332)</f>
        <v/>
      </c>
      <c r="C333" s="634" t="str">
        <f t="shared" si="1242"/>
        <v/>
      </c>
      <c r="D333" s="634" t="str">
        <f t="shared" si="1242"/>
        <v/>
      </c>
      <c r="E333" s="634" t="str">
        <f t="shared" si="1242"/>
        <v/>
      </c>
      <c r="F333" s="634" t="str">
        <f t="shared" si="1242"/>
        <v/>
      </c>
      <c r="G333" s="634" t="str">
        <f t="shared" si="1242"/>
        <v/>
      </c>
      <c r="H333" s="634" t="str">
        <f t="shared" si="1242"/>
        <v/>
      </c>
      <c r="I333" s="634" t="str">
        <f t="shared" si="1242"/>
        <v/>
      </c>
      <c r="J333" s="634" t="str">
        <f t="shared" si="1242"/>
        <v/>
      </c>
      <c r="K333" s="634" t="str">
        <f t="shared" si="1242"/>
        <v/>
      </c>
      <c r="L333" s="634" t="str">
        <f t="shared" si="1242"/>
        <v/>
      </c>
      <c r="M333" s="634" t="str">
        <f t="shared" si="1242"/>
        <v/>
      </c>
      <c r="N333" s="634" t="str">
        <f t="shared" si="1242"/>
        <v/>
      </c>
      <c r="O333" s="634" t="str">
        <f t="shared" si="1242"/>
        <v/>
      </c>
      <c r="P333" s="634" t="str">
        <f t="shared" si="1242"/>
        <v/>
      </c>
      <c r="Q333" s="634" t="str">
        <f t="shared" si="1242"/>
        <v/>
      </c>
      <c r="R333" s="634" t="str">
        <f t="shared" si="1242"/>
        <v/>
      </c>
      <c r="S333" s="667"/>
      <c r="T333" s="634" t="str">
        <f t="shared" ref="T333:AJ333" si="1243">IF(T330="","",T330*T332)</f>
        <v/>
      </c>
      <c r="U333" s="634">
        <f t="shared" si="1243"/>
        <v>50</v>
      </c>
      <c r="V333" s="634" t="str">
        <f t="shared" si="1243"/>
        <v/>
      </c>
      <c r="W333" s="634" t="str">
        <f t="shared" si="1243"/>
        <v/>
      </c>
      <c r="X333" s="634" t="str">
        <f t="shared" si="1243"/>
        <v/>
      </c>
      <c r="Y333" s="634">
        <f t="shared" si="1243"/>
        <v>135</v>
      </c>
      <c r="Z333" s="634">
        <f t="shared" si="1243"/>
        <v>135</v>
      </c>
      <c r="AA333" s="634">
        <f t="shared" si="1243"/>
        <v>500</v>
      </c>
      <c r="AB333" s="634" t="str">
        <f t="shared" si="1243"/>
        <v/>
      </c>
      <c r="AC333" s="634" t="str">
        <f t="shared" si="1243"/>
        <v/>
      </c>
      <c r="AD333" s="634" t="str">
        <f t="shared" si="1243"/>
        <v/>
      </c>
      <c r="AE333" s="634" t="str">
        <f t="shared" si="1243"/>
        <v/>
      </c>
      <c r="AF333" s="634" t="str">
        <f t="shared" si="1243"/>
        <v/>
      </c>
      <c r="AG333" s="634" t="str">
        <f t="shared" si="1243"/>
        <v/>
      </c>
      <c r="AH333" s="634" t="str">
        <f t="shared" si="1243"/>
        <v/>
      </c>
      <c r="AI333" s="634" t="str">
        <f t="shared" si="1243"/>
        <v/>
      </c>
      <c r="AJ333" s="634" t="str">
        <f t="shared" si="1243"/>
        <v/>
      </c>
      <c r="AK333" s="667"/>
      <c r="AL333" s="634" t="str">
        <f t="shared" ref="AL333:BB333" si="1244">IF(AL330="","",AL330*AL332)</f>
        <v/>
      </c>
      <c r="AM333" s="634" t="str">
        <f t="shared" si="1244"/>
        <v/>
      </c>
      <c r="AN333" s="634" t="str">
        <f>IF(AN330="","",AN330*AN332)</f>
        <v/>
      </c>
      <c r="AO333" s="634" t="str">
        <f>IF(AO330="","",AO330*AO332)</f>
        <v/>
      </c>
      <c r="AP333" s="634" t="str">
        <f>IF(AP330="","",AP330*AP332)</f>
        <v/>
      </c>
      <c r="AQ333" s="634" t="str">
        <f>IF(AQ330="","",AQ330*AQ332)</f>
        <v/>
      </c>
      <c r="AR333" s="634" t="str">
        <f t="shared" si="1244"/>
        <v/>
      </c>
      <c r="AS333" s="634" t="str">
        <f t="shared" si="1244"/>
        <v/>
      </c>
      <c r="AT333" s="634" t="str">
        <f t="shared" si="1244"/>
        <v/>
      </c>
      <c r="AU333" s="634" t="str">
        <f t="shared" si="1244"/>
        <v/>
      </c>
      <c r="AV333" s="634" t="str">
        <f t="shared" si="1244"/>
        <v/>
      </c>
      <c r="AW333" s="634" t="str">
        <f t="shared" si="1244"/>
        <v/>
      </c>
      <c r="AX333" s="634" t="str">
        <f t="shared" si="1244"/>
        <v/>
      </c>
      <c r="AY333" s="634" t="str">
        <f t="shared" si="1244"/>
        <v/>
      </c>
      <c r="AZ333" s="634" t="str">
        <f t="shared" si="1244"/>
        <v/>
      </c>
      <c r="BA333" s="634" t="str">
        <f t="shared" si="1244"/>
        <v/>
      </c>
      <c r="BB333" s="634" t="str">
        <f t="shared" si="1244"/>
        <v/>
      </c>
      <c r="BC333" s="667"/>
      <c r="BD333" s="634" t="str">
        <f>IF(BD330="","",BD330*BD332)</f>
        <v/>
      </c>
      <c r="BE333" s="634">
        <f>IF(BE330="","",BE330*BE332)</f>
        <v>180</v>
      </c>
      <c r="BF333" s="634">
        <f t="shared" ref="BF333:BT333" si="1245">IF(BF330="","",BF330*BF332)</f>
        <v>675</v>
      </c>
      <c r="BG333" s="634" t="str">
        <f t="shared" si="1245"/>
        <v/>
      </c>
      <c r="BH333" s="634">
        <f t="shared" si="1245"/>
        <v>1000</v>
      </c>
      <c r="BI333" s="634" t="str">
        <f t="shared" si="1245"/>
        <v/>
      </c>
      <c r="BJ333" s="634" t="str">
        <f t="shared" si="1245"/>
        <v/>
      </c>
      <c r="BK333" s="634" t="str">
        <f t="shared" si="1245"/>
        <v/>
      </c>
      <c r="BL333" s="634" t="str">
        <f t="shared" si="1245"/>
        <v/>
      </c>
      <c r="BM333" s="634" t="str">
        <f t="shared" si="1245"/>
        <v/>
      </c>
      <c r="BN333" s="634" t="str">
        <f t="shared" si="1245"/>
        <v/>
      </c>
      <c r="BO333" s="634" t="str">
        <f t="shared" si="1245"/>
        <v/>
      </c>
      <c r="BP333" s="634" t="str">
        <f t="shared" si="1245"/>
        <v/>
      </c>
      <c r="BQ333" s="634" t="str">
        <f t="shared" si="1245"/>
        <v/>
      </c>
      <c r="BR333" s="634" t="str">
        <f t="shared" si="1245"/>
        <v/>
      </c>
      <c r="BS333" s="634" t="str">
        <f t="shared" si="1245"/>
        <v/>
      </c>
      <c r="BT333" s="634" t="str">
        <f t="shared" si="1245"/>
        <v/>
      </c>
      <c r="BU333" s="667"/>
      <c r="BV333" s="634" t="str">
        <f>IF(BV330="","",BV330*BV332)</f>
        <v/>
      </c>
      <c r="BW333" s="634">
        <f>IF(BW330="","",BW330*BW332)</f>
        <v>120</v>
      </c>
      <c r="BX333" s="634" t="str">
        <f>IF(BX330="","",BX330*BX332)</f>
        <v/>
      </c>
      <c r="BY333" s="634">
        <f>IF(BY330="","",BY330*BY332)</f>
        <v>900</v>
      </c>
      <c r="BZ333" s="602" t="str">
        <f t="shared" si="1215"/>
        <v/>
      </c>
      <c r="CA333" s="602">
        <f t="shared" si="1216"/>
        <v>135</v>
      </c>
      <c r="CB333" s="602" t="str">
        <f t="shared" si="1217"/>
        <v/>
      </c>
      <c r="CC333" s="692">
        <f t="shared" si="1218"/>
        <v>675</v>
      </c>
      <c r="CD333" s="1348" t="str">
        <f t="shared" si="1219"/>
        <v/>
      </c>
      <c r="CE333" s="1349" t="str">
        <f t="shared" si="1219"/>
        <v/>
      </c>
      <c r="CF333" s="1350" t="str">
        <f t="shared" si="1219"/>
        <v/>
      </c>
      <c r="CG333" s="1350" t="str">
        <f t="shared" si="1219"/>
        <v/>
      </c>
      <c r="CH333" s="1350" t="str">
        <f t="shared" si="1219"/>
        <v/>
      </c>
      <c r="CI333" s="1350" t="str">
        <f t="shared" si="1219"/>
        <v/>
      </c>
      <c r="CJ333" s="1350" t="str">
        <f t="shared" si="1219"/>
        <v/>
      </c>
      <c r="CK333" s="1351" t="str">
        <f t="shared" si="1219"/>
        <v/>
      </c>
      <c r="CL333" s="1351" t="str">
        <f t="shared" si="1219"/>
        <v/>
      </c>
      <c r="CM333" s="1351" t="str">
        <f t="shared" si="1219"/>
        <v/>
      </c>
      <c r="CN333" s="1350" t="str">
        <f t="shared" si="1219"/>
        <v/>
      </c>
      <c r="CO333" s="1350" t="str">
        <f t="shared" si="1219"/>
        <v/>
      </c>
      <c r="CP333" s="1350" t="str">
        <f t="shared" si="1219"/>
        <v/>
      </c>
      <c r="CQ333" s="1350" t="str">
        <f t="shared" si="1219"/>
        <v/>
      </c>
      <c r="CR333" s="1350" t="str">
        <f t="shared" si="1219"/>
        <v/>
      </c>
      <c r="CS333" s="1349" t="str">
        <f t="shared" si="1219"/>
        <v/>
      </c>
      <c r="CT333" s="1352" t="str">
        <f t="shared" si="1220"/>
        <v/>
      </c>
      <c r="CU333" s="553" t="str">
        <f t="shared" si="1221"/>
        <v/>
      </c>
      <c r="CV333" s="554" t="str">
        <f t="shared" si="1222"/>
        <v/>
      </c>
      <c r="CW333" s="555" t="str">
        <f t="shared" si="1223"/>
        <v/>
      </c>
      <c r="CX333" s="555" t="str">
        <f t="shared" si="1224"/>
        <v/>
      </c>
      <c r="CY333" s="555" t="str">
        <f t="shared" si="1225"/>
        <v/>
      </c>
      <c r="CZ333" s="555" t="str">
        <f t="shared" si="1226"/>
        <v/>
      </c>
      <c r="DA333" s="555" t="str">
        <f t="shared" si="1227"/>
        <v/>
      </c>
      <c r="DB333" s="556">
        <f t="shared" si="1228"/>
        <v>50</v>
      </c>
      <c r="DC333" s="556">
        <f t="shared" si="1229"/>
        <v>135</v>
      </c>
      <c r="DD333" s="556">
        <f t="shared" si="1230"/>
        <v>135</v>
      </c>
      <c r="DE333" s="555">
        <f t="shared" si="1231"/>
        <v>500</v>
      </c>
      <c r="DF333" s="555" t="str">
        <f t="shared" si="1232"/>
        <v/>
      </c>
      <c r="DG333" s="555" t="str">
        <f t="shared" si="1233"/>
        <v/>
      </c>
      <c r="DH333" s="555" t="str">
        <f t="shared" si="1234"/>
        <v/>
      </c>
      <c r="DI333" s="555" t="str">
        <f t="shared" si="1235"/>
        <v/>
      </c>
      <c r="DJ333" s="554" t="str">
        <f t="shared" si="1236"/>
        <v/>
      </c>
      <c r="DK333" s="553" t="str">
        <f t="shared" si="1237"/>
        <v/>
      </c>
      <c r="DL333" s="658">
        <f t="shared" si="1238"/>
        <v>0</v>
      </c>
      <c r="DM333" s="106">
        <f t="shared" si="1239"/>
        <v>4</v>
      </c>
      <c r="DN333" s="106">
        <f t="shared" si="1240"/>
        <v>0</v>
      </c>
      <c r="DO333" s="106">
        <f t="shared" si="1241"/>
        <v>3</v>
      </c>
      <c r="DP333" s="487"/>
      <c r="DQ333" s="623"/>
      <c r="DR333" s="623"/>
      <c r="DS333" s="623"/>
      <c r="DT333" s="623"/>
      <c r="DU333" s="623"/>
      <c r="DV333" s="623"/>
      <c r="DW333" s="623"/>
      <c r="DX333" s="623"/>
      <c r="DY333" s="488"/>
    </row>
    <row r="334" spans="1:129" s="490" customFormat="1" ht="15.75" customHeight="1">
      <c r="A334" s="713" t="str">
        <f>$H$1 &amp; " per kg"</f>
        <v>kcal per kg</v>
      </c>
      <c r="B334" s="162"/>
      <c r="C334" s="260"/>
      <c r="D334" s="260"/>
      <c r="E334" s="260"/>
      <c r="F334" s="260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593"/>
      <c r="T334" s="260"/>
      <c r="U334" s="260">
        <v>1140</v>
      </c>
      <c r="V334" s="260"/>
      <c r="W334" s="260"/>
      <c r="X334" s="260"/>
      <c r="Y334" s="260">
        <v>1140</v>
      </c>
      <c r="Z334" s="260">
        <v>1140</v>
      </c>
      <c r="AA334" s="260">
        <v>1140</v>
      </c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3"/>
      <c r="AL334" s="260"/>
      <c r="AM334" s="260"/>
      <c r="AN334" s="260"/>
      <c r="AO334" s="260"/>
      <c r="AP334" s="260"/>
      <c r="AQ334" s="260"/>
      <c r="AR334" s="260"/>
      <c r="AS334" s="260"/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3"/>
      <c r="BD334" s="260"/>
      <c r="BE334" s="260">
        <v>1140</v>
      </c>
      <c r="BF334" s="260">
        <v>1140</v>
      </c>
      <c r="BG334" s="260"/>
      <c r="BH334" s="260">
        <v>1140</v>
      </c>
      <c r="BI334" s="260"/>
      <c r="BJ334" s="260"/>
      <c r="BK334" s="260"/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3"/>
      <c r="BV334" s="260"/>
      <c r="BW334" s="260">
        <v>1140</v>
      </c>
      <c r="BX334" s="260"/>
      <c r="BY334" s="260">
        <v>1140</v>
      </c>
      <c r="BZ334" s="602" t="str">
        <f t="shared" si="1215"/>
        <v/>
      </c>
      <c r="CA334" s="602">
        <f t="shared" si="1216"/>
        <v>1140</v>
      </c>
      <c r="CB334" s="602" t="str">
        <f t="shared" si="1217"/>
        <v/>
      </c>
      <c r="CC334" s="692">
        <f t="shared" si="1218"/>
        <v>1140</v>
      </c>
      <c r="CD334" s="1348" t="str">
        <f t="shared" si="1219"/>
        <v/>
      </c>
      <c r="CE334" s="1349" t="str">
        <f t="shared" si="1219"/>
        <v/>
      </c>
      <c r="CF334" s="1350" t="str">
        <f t="shared" si="1219"/>
        <v/>
      </c>
      <c r="CG334" s="1350" t="str">
        <f t="shared" si="1219"/>
        <v/>
      </c>
      <c r="CH334" s="1350" t="str">
        <f t="shared" si="1219"/>
        <v/>
      </c>
      <c r="CI334" s="1350" t="str">
        <f t="shared" si="1219"/>
        <v/>
      </c>
      <c r="CJ334" s="1350" t="str">
        <f t="shared" si="1219"/>
        <v/>
      </c>
      <c r="CK334" s="1351" t="str">
        <f t="shared" si="1219"/>
        <v/>
      </c>
      <c r="CL334" s="1351" t="str">
        <f t="shared" si="1219"/>
        <v/>
      </c>
      <c r="CM334" s="1351" t="str">
        <f t="shared" si="1219"/>
        <v/>
      </c>
      <c r="CN334" s="1350" t="str">
        <f t="shared" si="1219"/>
        <v/>
      </c>
      <c r="CO334" s="1350" t="str">
        <f t="shared" si="1219"/>
        <v/>
      </c>
      <c r="CP334" s="1350" t="str">
        <f t="shared" si="1219"/>
        <v/>
      </c>
      <c r="CQ334" s="1350" t="str">
        <f t="shared" si="1219"/>
        <v/>
      </c>
      <c r="CR334" s="1350" t="str">
        <f t="shared" si="1219"/>
        <v/>
      </c>
      <c r="CS334" s="1349" t="str">
        <f t="shared" si="1219"/>
        <v/>
      </c>
      <c r="CT334" s="1352" t="str">
        <f t="shared" si="1220"/>
        <v/>
      </c>
      <c r="CU334" s="553" t="str">
        <f t="shared" si="1221"/>
        <v/>
      </c>
      <c r="CV334" s="554" t="str">
        <f t="shared" si="1222"/>
        <v/>
      </c>
      <c r="CW334" s="555" t="str">
        <f t="shared" si="1223"/>
        <v/>
      </c>
      <c r="CX334" s="555" t="str">
        <f t="shared" si="1224"/>
        <v/>
      </c>
      <c r="CY334" s="555" t="str">
        <f t="shared" si="1225"/>
        <v/>
      </c>
      <c r="CZ334" s="555" t="str">
        <f t="shared" si="1226"/>
        <v/>
      </c>
      <c r="DA334" s="555" t="str">
        <f t="shared" si="1227"/>
        <v/>
      </c>
      <c r="DB334" s="556">
        <f t="shared" si="1228"/>
        <v>1140</v>
      </c>
      <c r="DC334" s="556">
        <f t="shared" si="1229"/>
        <v>1140</v>
      </c>
      <c r="DD334" s="556">
        <f t="shared" si="1230"/>
        <v>1140</v>
      </c>
      <c r="DE334" s="555">
        <f t="shared" si="1231"/>
        <v>1140</v>
      </c>
      <c r="DF334" s="555" t="str">
        <f t="shared" si="1232"/>
        <v/>
      </c>
      <c r="DG334" s="555" t="str">
        <f t="shared" si="1233"/>
        <v/>
      </c>
      <c r="DH334" s="555" t="str">
        <f t="shared" si="1234"/>
        <v/>
      </c>
      <c r="DI334" s="555" t="str">
        <f t="shared" si="1235"/>
        <v/>
      </c>
      <c r="DJ334" s="554" t="str">
        <f t="shared" si="1236"/>
        <v/>
      </c>
      <c r="DK334" s="553" t="str">
        <f t="shared" si="1237"/>
        <v/>
      </c>
      <c r="DL334" s="658">
        <f t="shared" si="1238"/>
        <v>0</v>
      </c>
      <c r="DM334" s="106">
        <f t="shared" si="1239"/>
        <v>4</v>
      </c>
      <c r="DN334" s="106">
        <f t="shared" si="1240"/>
        <v>0</v>
      </c>
      <c r="DO334" s="106">
        <f t="shared" si="1241"/>
        <v>3</v>
      </c>
      <c r="DP334" s="487"/>
      <c r="DQ334" s="623"/>
      <c r="DR334" s="623"/>
      <c r="DS334" s="623"/>
      <c r="DT334" s="623"/>
      <c r="DU334" s="623"/>
      <c r="DV334" s="623"/>
      <c r="DW334" s="623"/>
      <c r="DX334" s="623"/>
      <c r="DY334" s="488"/>
    </row>
    <row r="335" spans="1:129" s="490" customFormat="1" ht="15.75" customHeight="1">
      <c r="A335" s="662" t="s">
        <v>251</v>
      </c>
      <c r="B335" s="162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607"/>
      <c r="T335" s="227"/>
      <c r="U335" s="227">
        <v>0</v>
      </c>
      <c r="V335" s="227"/>
      <c r="W335" s="227"/>
      <c r="X335" s="227"/>
      <c r="Y335" s="227">
        <v>90</v>
      </c>
      <c r="Z335" s="227">
        <v>90</v>
      </c>
      <c r="AA335" s="227">
        <v>400</v>
      </c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7"/>
      <c r="BD335" s="227"/>
      <c r="BE335" s="227">
        <v>80</v>
      </c>
      <c r="BF335" s="227">
        <v>0</v>
      </c>
      <c r="BG335" s="227"/>
      <c r="BH335" s="227">
        <v>500</v>
      </c>
      <c r="BI335" s="227"/>
      <c r="BJ335" s="227"/>
      <c r="BK335" s="227"/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7"/>
      <c r="BV335" s="227"/>
      <c r="BW335" s="227">
        <v>90</v>
      </c>
      <c r="BX335" s="227"/>
      <c r="BY335" s="227">
        <v>500</v>
      </c>
      <c r="BZ335" s="602" t="str">
        <f t="shared" si="1215"/>
        <v/>
      </c>
      <c r="CA335" s="602">
        <f t="shared" si="1216"/>
        <v>90</v>
      </c>
      <c r="CB335" s="602" t="str">
        <f t="shared" si="1217"/>
        <v/>
      </c>
      <c r="CC335" s="692">
        <f t="shared" si="1218"/>
        <v>80</v>
      </c>
      <c r="CD335" s="1348" t="str">
        <f t="shared" si="1219"/>
        <v/>
      </c>
      <c r="CE335" s="1349" t="str">
        <f t="shared" si="1219"/>
        <v/>
      </c>
      <c r="CF335" s="1350" t="str">
        <f t="shared" si="1219"/>
        <v/>
      </c>
      <c r="CG335" s="1350" t="str">
        <f t="shared" si="1219"/>
        <v/>
      </c>
      <c r="CH335" s="1350" t="str">
        <f t="shared" si="1219"/>
        <v/>
      </c>
      <c r="CI335" s="1350" t="str">
        <f t="shared" si="1219"/>
        <v/>
      </c>
      <c r="CJ335" s="1350" t="str">
        <f t="shared" si="1219"/>
        <v/>
      </c>
      <c r="CK335" s="1351" t="str">
        <f t="shared" si="1219"/>
        <v/>
      </c>
      <c r="CL335" s="1351" t="str">
        <f t="shared" si="1219"/>
        <v/>
      </c>
      <c r="CM335" s="1351" t="str">
        <f t="shared" si="1219"/>
        <v/>
      </c>
      <c r="CN335" s="1350" t="str">
        <f t="shared" si="1219"/>
        <v/>
      </c>
      <c r="CO335" s="1350" t="str">
        <f t="shared" si="1219"/>
        <v/>
      </c>
      <c r="CP335" s="1350" t="str">
        <f t="shared" si="1219"/>
        <v/>
      </c>
      <c r="CQ335" s="1350" t="str">
        <f t="shared" si="1219"/>
        <v/>
      </c>
      <c r="CR335" s="1350" t="str">
        <f t="shared" si="1219"/>
        <v/>
      </c>
      <c r="CS335" s="1349" t="str">
        <f t="shared" si="1219"/>
        <v/>
      </c>
      <c r="CT335" s="1352" t="str">
        <f t="shared" si="1220"/>
        <v/>
      </c>
      <c r="CU335" s="553" t="str">
        <f t="shared" si="1221"/>
        <v/>
      </c>
      <c r="CV335" s="554" t="str">
        <f t="shared" si="1222"/>
        <v/>
      </c>
      <c r="CW335" s="555" t="str">
        <f t="shared" si="1223"/>
        <v/>
      </c>
      <c r="CX335" s="555" t="str">
        <f t="shared" si="1224"/>
        <v/>
      </c>
      <c r="CY335" s="555" t="str">
        <f t="shared" si="1225"/>
        <v/>
      </c>
      <c r="CZ335" s="555" t="str">
        <f t="shared" si="1226"/>
        <v/>
      </c>
      <c r="DA335" s="555" t="str">
        <f t="shared" si="1227"/>
        <v/>
      </c>
      <c r="DB335" s="556">
        <f t="shared" si="1228"/>
        <v>0</v>
      </c>
      <c r="DC335" s="556">
        <f t="shared" si="1229"/>
        <v>90</v>
      </c>
      <c r="DD335" s="556">
        <f t="shared" si="1230"/>
        <v>90</v>
      </c>
      <c r="DE335" s="555">
        <f t="shared" si="1231"/>
        <v>400</v>
      </c>
      <c r="DF335" s="555" t="str">
        <f t="shared" si="1232"/>
        <v/>
      </c>
      <c r="DG335" s="555" t="str">
        <f t="shared" si="1233"/>
        <v/>
      </c>
      <c r="DH335" s="555" t="str">
        <f t="shared" si="1234"/>
        <v/>
      </c>
      <c r="DI335" s="555" t="str">
        <f t="shared" si="1235"/>
        <v/>
      </c>
      <c r="DJ335" s="554" t="str">
        <f t="shared" si="1236"/>
        <v/>
      </c>
      <c r="DK335" s="553" t="str">
        <f t="shared" si="1237"/>
        <v/>
      </c>
      <c r="DL335" s="658">
        <f t="shared" si="1238"/>
        <v>0</v>
      </c>
      <c r="DM335" s="106">
        <f t="shared" si="1239"/>
        <v>4</v>
      </c>
      <c r="DN335" s="106">
        <f t="shared" si="1240"/>
        <v>0</v>
      </c>
      <c r="DO335" s="106">
        <f t="shared" si="1241"/>
        <v>3</v>
      </c>
      <c r="DP335" s="487"/>
      <c r="DQ335" s="623"/>
      <c r="DR335" s="623"/>
      <c r="DS335" s="623"/>
      <c r="DT335" s="623"/>
      <c r="DU335" s="623"/>
      <c r="DV335" s="623"/>
      <c r="DW335" s="623"/>
      <c r="DX335" s="623"/>
      <c r="DY335" s="488"/>
    </row>
    <row r="336" spans="1:129" s="490" customFormat="1" ht="15.75" customHeight="1">
      <c r="A336" s="645" t="s">
        <v>182</v>
      </c>
      <c r="B336" s="162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2"/>
      <c r="T336" s="277"/>
      <c r="U336" s="277">
        <v>0</v>
      </c>
      <c r="V336" s="277"/>
      <c r="W336" s="277"/>
      <c r="X336" s="277"/>
      <c r="Y336" s="277">
        <v>1.5555600000000001</v>
      </c>
      <c r="Z336" s="277">
        <v>1.55</v>
      </c>
      <c r="AA336" s="277">
        <v>1</v>
      </c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2"/>
      <c r="AL336" s="277"/>
      <c r="AM336" s="277"/>
      <c r="AN336" s="277"/>
      <c r="AO336" s="277"/>
      <c r="AP336" s="277"/>
      <c r="AQ336" s="277"/>
      <c r="AR336" s="277"/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2"/>
      <c r="BD336" s="277"/>
      <c r="BE336" s="277">
        <v>1.1111111</v>
      </c>
      <c r="BF336" s="277"/>
      <c r="BG336" s="277"/>
      <c r="BH336" s="277">
        <v>1.4</v>
      </c>
      <c r="BI336" s="277"/>
      <c r="BJ336" s="277"/>
      <c r="BK336" s="277"/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2"/>
      <c r="BV336" s="277"/>
      <c r="BW336" s="277">
        <v>1</v>
      </c>
      <c r="BX336" s="277"/>
      <c r="BY336" s="277">
        <v>1</v>
      </c>
      <c r="BZ336" s="602" t="str">
        <f t="shared" si="1215"/>
        <v/>
      </c>
      <c r="CA336" s="602">
        <f t="shared" si="1216"/>
        <v>1.2750000000000004</v>
      </c>
      <c r="CB336" s="602" t="str">
        <f t="shared" si="1217"/>
        <v/>
      </c>
      <c r="CC336" s="692" t="str">
        <f t="shared" si="1218"/>
        <v/>
      </c>
      <c r="CD336" s="1348" t="str">
        <f t="shared" si="1219"/>
        <v/>
      </c>
      <c r="CE336" s="1349" t="str">
        <f t="shared" si="1219"/>
        <v/>
      </c>
      <c r="CF336" s="1350" t="str">
        <f t="shared" si="1219"/>
        <v/>
      </c>
      <c r="CG336" s="1350" t="str">
        <f t="shared" si="1219"/>
        <v/>
      </c>
      <c r="CH336" s="1350" t="str">
        <f t="shared" si="1219"/>
        <v/>
      </c>
      <c r="CI336" s="1350" t="str">
        <f t="shared" si="1219"/>
        <v/>
      </c>
      <c r="CJ336" s="1350" t="str">
        <f t="shared" si="1219"/>
        <v/>
      </c>
      <c r="CK336" s="1351" t="str">
        <f t="shared" si="1219"/>
        <v/>
      </c>
      <c r="CL336" s="1351" t="str">
        <f t="shared" si="1219"/>
        <v/>
      </c>
      <c r="CM336" s="1351" t="str">
        <f t="shared" si="1219"/>
        <v/>
      </c>
      <c r="CN336" s="1350" t="str">
        <f t="shared" si="1219"/>
        <v/>
      </c>
      <c r="CO336" s="1350" t="str">
        <f t="shared" si="1219"/>
        <v/>
      </c>
      <c r="CP336" s="1350" t="str">
        <f t="shared" si="1219"/>
        <v/>
      </c>
      <c r="CQ336" s="1350" t="str">
        <f t="shared" si="1219"/>
        <v/>
      </c>
      <c r="CR336" s="1350" t="str">
        <f t="shared" si="1219"/>
        <v/>
      </c>
      <c r="CS336" s="1349" t="str">
        <f t="shared" si="1219"/>
        <v/>
      </c>
      <c r="CT336" s="1352" t="str">
        <f t="shared" si="1220"/>
        <v/>
      </c>
      <c r="CU336" s="553" t="str">
        <f t="shared" si="1221"/>
        <v/>
      </c>
      <c r="CV336" s="554" t="str">
        <f t="shared" si="1222"/>
        <v/>
      </c>
      <c r="CW336" s="555" t="str">
        <f t="shared" si="1223"/>
        <v/>
      </c>
      <c r="CX336" s="555" t="str">
        <f t="shared" si="1224"/>
        <v/>
      </c>
      <c r="CY336" s="555" t="str">
        <f t="shared" si="1225"/>
        <v/>
      </c>
      <c r="CZ336" s="555" t="str">
        <f t="shared" si="1226"/>
        <v/>
      </c>
      <c r="DA336" s="555" t="str">
        <f t="shared" si="1227"/>
        <v/>
      </c>
      <c r="DB336" s="556">
        <f t="shared" si="1228"/>
        <v>0</v>
      </c>
      <c r="DC336" s="556">
        <f t="shared" si="1229"/>
        <v>1</v>
      </c>
      <c r="DD336" s="556">
        <f t="shared" si="1230"/>
        <v>1.55</v>
      </c>
      <c r="DE336" s="555">
        <f t="shared" si="1231"/>
        <v>1.5555600000000001</v>
      </c>
      <c r="DF336" s="555" t="str">
        <f t="shared" si="1232"/>
        <v/>
      </c>
      <c r="DG336" s="555" t="str">
        <f t="shared" si="1233"/>
        <v/>
      </c>
      <c r="DH336" s="555" t="str">
        <f t="shared" si="1234"/>
        <v/>
      </c>
      <c r="DI336" s="555" t="str">
        <f t="shared" si="1235"/>
        <v/>
      </c>
      <c r="DJ336" s="554" t="str">
        <f t="shared" si="1236"/>
        <v/>
      </c>
      <c r="DK336" s="553" t="str">
        <f t="shared" si="1237"/>
        <v/>
      </c>
      <c r="DL336" s="658">
        <f t="shared" si="1238"/>
        <v>0</v>
      </c>
      <c r="DM336" s="106">
        <f t="shared" si="1239"/>
        <v>4</v>
      </c>
      <c r="DN336" s="106">
        <f t="shared" si="1240"/>
        <v>0</v>
      </c>
      <c r="DO336" s="106">
        <f t="shared" si="1241"/>
        <v>2</v>
      </c>
      <c r="DP336" s="487"/>
      <c r="DQ336" s="623"/>
      <c r="DR336" s="623"/>
      <c r="DS336" s="623"/>
      <c r="DT336" s="623"/>
      <c r="DU336" s="623"/>
      <c r="DV336" s="623"/>
      <c r="DW336" s="623"/>
      <c r="DX336" s="623"/>
      <c r="DY336" s="488"/>
    </row>
    <row r="337" spans="1:129" s="490" customFormat="1" ht="15.75" customHeight="1">
      <c r="A337" s="645" t="s">
        <v>184</v>
      </c>
      <c r="B337" s="634" t="str">
        <f t="shared" ref="B337:R337" si="1246">IF(B335="","",B335*B336)</f>
        <v/>
      </c>
      <c r="C337" s="634" t="str">
        <f t="shared" si="1246"/>
        <v/>
      </c>
      <c r="D337" s="634" t="str">
        <f t="shared" si="1246"/>
        <v/>
      </c>
      <c r="E337" s="634" t="str">
        <f t="shared" si="1246"/>
        <v/>
      </c>
      <c r="F337" s="634" t="str">
        <f t="shared" si="1246"/>
        <v/>
      </c>
      <c r="G337" s="634" t="str">
        <f t="shared" si="1246"/>
        <v/>
      </c>
      <c r="H337" s="634" t="str">
        <f t="shared" si="1246"/>
        <v/>
      </c>
      <c r="I337" s="634" t="str">
        <f t="shared" si="1246"/>
        <v/>
      </c>
      <c r="J337" s="634" t="str">
        <f t="shared" si="1246"/>
        <v/>
      </c>
      <c r="K337" s="634" t="str">
        <f t="shared" si="1246"/>
        <v/>
      </c>
      <c r="L337" s="634" t="str">
        <f t="shared" si="1246"/>
        <v/>
      </c>
      <c r="M337" s="634" t="str">
        <f t="shared" si="1246"/>
        <v/>
      </c>
      <c r="N337" s="634" t="str">
        <f t="shared" si="1246"/>
        <v/>
      </c>
      <c r="O337" s="634" t="str">
        <f t="shared" si="1246"/>
        <v/>
      </c>
      <c r="P337" s="634" t="str">
        <f t="shared" si="1246"/>
        <v/>
      </c>
      <c r="Q337" s="634" t="str">
        <f t="shared" si="1246"/>
        <v/>
      </c>
      <c r="R337" s="634" t="str">
        <f t="shared" si="1246"/>
        <v/>
      </c>
      <c r="S337" s="667"/>
      <c r="T337" s="634" t="str">
        <f t="shared" ref="T337:AJ337" si="1247">IF(T335="","",T335*T336)</f>
        <v/>
      </c>
      <c r="U337" s="634">
        <f t="shared" si="1247"/>
        <v>0</v>
      </c>
      <c r="V337" s="634" t="str">
        <f t="shared" si="1247"/>
        <v/>
      </c>
      <c r="W337" s="634" t="str">
        <f t="shared" si="1247"/>
        <v/>
      </c>
      <c r="X337" s="634" t="str">
        <f t="shared" si="1247"/>
        <v/>
      </c>
      <c r="Y337" s="634">
        <f t="shared" si="1247"/>
        <v>140.00040000000001</v>
      </c>
      <c r="Z337" s="634">
        <f t="shared" si="1247"/>
        <v>139.5</v>
      </c>
      <c r="AA337" s="634">
        <f t="shared" si="1247"/>
        <v>400</v>
      </c>
      <c r="AB337" s="634" t="str">
        <f t="shared" si="1247"/>
        <v/>
      </c>
      <c r="AC337" s="634" t="str">
        <f t="shared" si="1247"/>
        <v/>
      </c>
      <c r="AD337" s="634" t="str">
        <f t="shared" si="1247"/>
        <v/>
      </c>
      <c r="AE337" s="634" t="str">
        <f t="shared" si="1247"/>
        <v/>
      </c>
      <c r="AF337" s="634" t="str">
        <f t="shared" si="1247"/>
        <v/>
      </c>
      <c r="AG337" s="634" t="str">
        <f t="shared" si="1247"/>
        <v/>
      </c>
      <c r="AH337" s="634" t="str">
        <f t="shared" si="1247"/>
        <v/>
      </c>
      <c r="AI337" s="634" t="str">
        <f t="shared" si="1247"/>
        <v/>
      </c>
      <c r="AJ337" s="634" t="str">
        <f t="shared" si="1247"/>
        <v/>
      </c>
      <c r="AK337" s="667"/>
      <c r="AL337" s="634" t="str">
        <f t="shared" ref="AL337:BB337" si="1248">IF(AL335="","",AL335*AL336)</f>
        <v/>
      </c>
      <c r="AM337" s="634" t="str">
        <f t="shared" si="1248"/>
        <v/>
      </c>
      <c r="AN337" s="634" t="str">
        <f t="shared" si="1248"/>
        <v/>
      </c>
      <c r="AO337" s="634" t="str">
        <f t="shared" si="1248"/>
        <v/>
      </c>
      <c r="AP337" s="634" t="str">
        <f t="shared" si="1248"/>
        <v/>
      </c>
      <c r="AQ337" s="634" t="str">
        <f t="shared" si="1248"/>
        <v/>
      </c>
      <c r="AR337" s="634" t="str">
        <f t="shared" si="1248"/>
        <v/>
      </c>
      <c r="AS337" s="634" t="str">
        <f t="shared" si="1248"/>
        <v/>
      </c>
      <c r="AT337" s="634" t="str">
        <f t="shared" si="1248"/>
        <v/>
      </c>
      <c r="AU337" s="634" t="str">
        <f t="shared" si="1248"/>
        <v/>
      </c>
      <c r="AV337" s="634" t="str">
        <f t="shared" si="1248"/>
        <v/>
      </c>
      <c r="AW337" s="634" t="str">
        <f t="shared" si="1248"/>
        <v/>
      </c>
      <c r="AX337" s="634" t="str">
        <f t="shared" si="1248"/>
        <v/>
      </c>
      <c r="AY337" s="634" t="str">
        <f t="shared" si="1248"/>
        <v/>
      </c>
      <c r="AZ337" s="634" t="str">
        <f t="shared" si="1248"/>
        <v/>
      </c>
      <c r="BA337" s="634" t="str">
        <f t="shared" si="1248"/>
        <v/>
      </c>
      <c r="BB337" s="634" t="str">
        <f t="shared" si="1248"/>
        <v/>
      </c>
      <c r="BC337" s="667"/>
      <c r="BD337" s="634" t="str">
        <f>IF(BD335="","",BD335*BD336)</f>
        <v/>
      </c>
      <c r="BE337" s="634">
        <f>IF(BE335="","",BE335*BE336)</f>
        <v>88.888888000000009</v>
      </c>
      <c r="BF337" s="634">
        <f t="shared" ref="BF337:BT337" si="1249">IF(BF335="","",BF335*BF336)</f>
        <v>0</v>
      </c>
      <c r="BG337" s="634" t="str">
        <f t="shared" si="1249"/>
        <v/>
      </c>
      <c r="BH337" s="634">
        <f t="shared" si="1249"/>
        <v>700</v>
      </c>
      <c r="BI337" s="634" t="str">
        <f t="shared" si="1249"/>
        <v/>
      </c>
      <c r="BJ337" s="634" t="str">
        <f t="shared" si="1249"/>
        <v/>
      </c>
      <c r="BK337" s="634" t="str">
        <f t="shared" si="1249"/>
        <v/>
      </c>
      <c r="BL337" s="634" t="str">
        <f t="shared" si="1249"/>
        <v/>
      </c>
      <c r="BM337" s="634" t="str">
        <f t="shared" si="1249"/>
        <v/>
      </c>
      <c r="BN337" s="634" t="str">
        <f t="shared" si="1249"/>
        <v/>
      </c>
      <c r="BO337" s="634" t="str">
        <f t="shared" si="1249"/>
        <v/>
      </c>
      <c r="BP337" s="634" t="str">
        <f t="shared" si="1249"/>
        <v/>
      </c>
      <c r="BQ337" s="634" t="str">
        <f t="shared" si="1249"/>
        <v/>
      </c>
      <c r="BR337" s="634" t="str">
        <f t="shared" si="1249"/>
        <v/>
      </c>
      <c r="BS337" s="634" t="str">
        <f t="shared" si="1249"/>
        <v/>
      </c>
      <c r="BT337" s="634" t="str">
        <f t="shared" si="1249"/>
        <v/>
      </c>
      <c r="BU337" s="667"/>
      <c r="BV337" s="634" t="str">
        <f>IF(BV335="","",BV335*BV336)</f>
        <v/>
      </c>
      <c r="BW337" s="634">
        <f>IF(BW335="","",BW335*BW336)</f>
        <v>90</v>
      </c>
      <c r="BX337" s="634" t="str">
        <f>IF(BX335="","",BX335*BX336)</f>
        <v/>
      </c>
      <c r="BY337" s="634">
        <f>IF(BY335="","",BY335*BY336)</f>
        <v>500</v>
      </c>
      <c r="BZ337" s="602" t="str">
        <f t="shared" si="1215"/>
        <v/>
      </c>
      <c r="CA337" s="602">
        <f t="shared" si="1216"/>
        <v>139.75020000000001</v>
      </c>
      <c r="CB337" s="602" t="str">
        <f t="shared" si="1217"/>
        <v/>
      </c>
      <c r="CC337" s="692">
        <f t="shared" si="1218"/>
        <v>88.888887999999952</v>
      </c>
      <c r="CD337" s="1348" t="str">
        <f t="shared" si="1219"/>
        <v/>
      </c>
      <c r="CE337" s="1349" t="str">
        <f t="shared" si="1219"/>
        <v/>
      </c>
      <c r="CF337" s="1350" t="str">
        <f t="shared" si="1219"/>
        <v/>
      </c>
      <c r="CG337" s="1350" t="str">
        <f t="shared" si="1219"/>
        <v/>
      </c>
      <c r="CH337" s="1350" t="str">
        <f t="shared" si="1219"/>
        <v/>
      </c>
      <c r="CI337" s="1350" t="str">
        <f t="shared" si="1219"/>
        <v/>
      </c>
      <c r="CJ337" s="1350" t="str">
        <f t="shared" si="1219"/>
        <v/>
      </c>
      <c r="CK337" s="1351" t="str">
        <f t="shared" si="1219"/>
        <v/>
      </c>
      <c r="CL337" s="1351" t="str">
        <f t="shared" si="1219"/>
        <v/>
      </c>
      <c r="CM337" s="1351" t="str">
        <f t="shared" si="1219"/>
        <v/>
      </c>
      <c r="CN337" s="1350" t="str">
        <f t="shared" si="1219"/>
        <v/>
      </c>
      <c r="CO337" s="1350" t="str">
        <f t="shared" si="1219"/>
        <v/>
      </c>
      <c r="CP337" s="1350" t="str">
        <f t="shared" si="1219"/>
        <v/>
      </c>
      <c r="CQ337" s="1350" t="str">
        <f t="shared" si="1219"/>
        <v/>
      </c>
      <c r="CR337" s="1350" t="str">
        <f t="shared" si="1219"/>
        <v/>
      </c>
      <c r="CS337" s="1349" t="str">
        <f t="shared" si="1219"/>
        <v/>
      </c>
      <c r="CT337" s="1352" t="str">
        <f t="shared" si="1220"/>
        <v/>
      </c>
      <c r="CU337" s="553" t="str">
        <f t="shared" si="1221"/>
        <v/>
      </c>
      <c r="CV337" s="554" t="str">
        <f t="shared" si="1222"/>
        <v/>
      </c>
      <c r="CW337" s="555" t="str">
        <f t="shared" si="1223"/>
        <v/>
      </c>
      <c r="CX337" s="555" t="str">
        <f t="shared" si="1224"/>
        <v/>
      </c>
      <c r="CY337" s="555" t="str">
        <f t="shared" si="1225"/>
        <v/>
      </c>
      <c r="CZ337" s="555" t="str">
        <f t="shared" si="1226"/>
        <v/>
      </c>
      <c r="DA337" s="555" t="str">
        <f t="shared" si="1227"/>
        <v/>
      </c>
      <c r="DB337" s="556">
        <f t="shared" si="1228"/>
        <v>0</v>
      </c>
      <c r="DC337" s="556">
        <f t="shared" si="1229"/>
        <v>139.5</v>
      </c>
      <c r="DD337" s="556">
        <f t="shared" si="1230"/>
        <v>140.00040000000001</v>
      </c>
      <c r="DE337" s="555">
        <f t="shared" si="1231"/>
        <v>400</v>
      </c>
      <c r="DF337" s="555" t="str">
        <f t="shared" si="1232"/>
        <v/>
      </c>
      <c r="DG337" s="555" t="str">
        <f t="shared" si="1233"/>
        <v/>
      </c>
      <c r="DH337" s="555" t="str">
        <f t="shared" si="1234"/>
        <v/>
      </c>
      <c r="DI337" s="555" t="str">
        <f t="shared" si="1235"/>
        <v/>
      </c>
      <c r="DJ337" s="554" t="str">
        <f t="shared" si="1236"/>
        <v/>
      </c>
      <c r="DK337" s="553" t="str">
        <f t="shared" si="1237"/>
        <v/>
      </c>
      <c r="DL337" s="658">
        <f t="shared" si="1238"/>
        <v>0</v>
      </c>
      <c r="DM337" s="106">
        <f t="shared" si="1239"/>
        <v>4</v>
      </c>
      <c r="DN337" s="106">
        <f t="shared" si="1240"/>
        <v>0</v>
      </c>
      <c r="DO337" s="106">
        <f t="shared" si="1241"/>
        <v>3</v>
      </c>
      <c r="DP337" s="487"/>
      <c r="DQ337" s="623"/>
      <c r="DR337" s="623"/>
      <c r="DS337" s="623"/>
      <c r="DT337" s="623"/>
      <c r="DU337" s="623"/>
      <c r="DV337" s="623"/>
      <c r="DW337" s="623"/>
      <c r="DX337" s="623"/>
      <c r="DY337" s="488"/>
    </row>
    <row r="338" spans="1:129" s="490" customFormat="1" ht="15.75" customHeight="1">
      <c r="A338" s="645" t="s">
        <v>252</v>
      </c>
      <c r="B338" s="162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733"/>
      <c r="T338" s="277"/>
      <c r="U338" s="277">
        <v>0</v>
      </c>
      <c r="V338" s="277"/>
      <c r="W338" s="277"/>
      <c r="X338" s="277"/>
      <c r="Y338" s="277"/>
      <c r="Z338" s="277">
        <v>0</v>
      </c>
      <c r="AA338" s="277">
        <v>0</v>
      </c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3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3"/>
      <c r="BD338" s="277"/>
      <c r="BE338" s="277">
        <v>0</v>
      </c>
      <c r="BF338" s="277">
        <v>0</v>
      </c>
      <c r="BG338" s="277"/>
      <c r="BH338" s="277">
        <v>0</v>
      </c>
      <c r="BI338" s="277"/>
      <c r="BJ338" s="277"/>
      <c r="BK338" s="277"/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3"/>
      <c r="BV338" s="277"/>
      <c r="BW338" s="277">
        <v>0</v>
      </c>
      <c r="BX338" s="277"/>
      <c r="BY338" s="277">
        <v>0</v>
      </c>
      <c r="BZ338" s="602" t="str">
        <f t="shared" si="1215"/>
        <v/>
      </c>
      <c r="CA338" s="602">
        <f t="shared" si="1216"/>
        <v>0</v>
      </c>
      <c r="CB338" s="602" t="str">
        <f t="shared" si="1217"/>
        <v/>
      </c>
      <c r="CC338" s="692">
        <f t="shared" si="1218"/>
        <v>0</v>
      </c>
      <c r="CD338" s="1348" t="str">
        <f t="shared" si="1219"/>
        <v/>
      </c>
      <c r="CE338" s="1349" t="str">
        <f t="shared" si="1219"/>
        <v/>
      </c>
      <c r="CF338" s="1350" t="str">
        <f t="shared" si="1219"/>
        <v/>
      </c>
      <c r="CG338" s="1350" t="str">
        <f t="shared" si="1219"/>
        <v/>
      </c>
      <c r="CH338" s="1350" t="str">
        <f t="shared" si="1219"/>
        <v/>
      </c>
      <c r="CI338" s="1350" t="str">
        <f t="shared" si="1219"/>
        <v/>
      </c>
      <c r="CJ338" s="1350" t="str">
        <f t="shared" si="1219"/>
        <v/>
      </c>
      <c r="CK338" s="1351" t="str">
        <f t="shared" si="1219"/>
        <v/>
      </c>
      <c r="CL338" s="1351" t="str">
        <f t="shared" si="1219"/>
        <v/>
      </c>
      <c r="CM338" s="1351" t="str">
        <f t="shared" si="1219"/>
        <v/>
      </c>
      <c r="CN338" s="1350" t="str">
        <f t="shared" si="1219"/>
        <v/>
      </c>
      <c r="CO338" s="1350" t="str">
        <f t="shared" si="1219"/>
        <v/>
      </c>
      <c r="CP338" s="1350" t="str">
        <f t="shared" si="1219"/>
        <v/>
      </c>
      <c r="CQ338" s="1350" t="str">
        <f t="shared" si="1219"/>
        <v/>
      </c>
      <c r="CR338" s="1350" t="str">
        <f t="shared" si="1219"/>
        <v/>
      </c>
      <c r="CS338" s="1349" t="str">
        <f t="shared" si="1219"/>
        <v/>
      </c>
      <c r="CT338" s="1352" t="str">
        <f t="shared" si="1220"/>
        <v/>
      </c>
      <c r="CU338" s="553" t="str">
        <f t="shared" si="1221"/>
        <v/>
      </c>
      <c r="CV338" s="554" t="str">
        <f t="shared" si="1222"/>
        <v/>
      </c>
      <c r="CW338" s="555" t="str">
        <f t="shared" si="1223"/>
        <v/>
      </c>
      <c r="CX338" s="555" t="str">
        <f t="shared" si="1224"/>
        <v/>
      </c>
      <c r="CY338" s="555" t="str">
        <f t="shared" si="1225"/>
        <v/>
      </c>
      <c r="CZ338" s="555" t="str">
        <f t="shared" si="1226"/>
        <v/>
      </c>
      <c r="DA338" s="555" t="str">
        <f t="shared" si="1227"/>
        <v/>
      </c>
      <c r="DB338" s="556">
        <f t="shared" si="1228"/>
        <v>0</v>
      </c>
      <c r="DC338" s="556">
        <f t="shared" si="1229"/>
        <v>0</v>
      </c>
      <c r="DD338" s="556">
        <f t="shared" si="1230"/>
        <v>0</v>
      </c>
      <c r="DE338" s="555" t="str">
        <f t="shared" si="1231"/>
        <v/>
      </c>
      <c r="DF338" s="555" t="str">
        <f t="shared" si="1232"/>
        <v/>
      </c>
      <c r="DG338" s="555" t="str">
        <f t="shared" si="1233"/>
        <v/>
      </c>
      <c r="DH338" s="555" t="str">
        <f t="shared" si="1234"/>
        <v/>
      </c>
      <c r="DI338" s="555" t="str">
        <f t="shared" si="1235"/>
        <v/>
      </c>
      <c r="DJ338" s="554" t="str">
        <f t="shared" si="1236"/>
        <v/>
      </c>
      <c r="DK338" s="553" t="str">
        <f t="shared" si="1237"/>
        <v/>
      </c>
      <c r="DL338" s="658">
        <f t="shared" si="1238"/>
        <v>0</v>
      </c>
      <c r="DM338" s="106">
        <f t="shared" si="1239"/>
        <v>3</v>
      </c>
      <c r="DN338" s="106">
        <f t="shared" si="1240"/>
        <v>0</v>
      </c>
      <c r="DO338" s="106">
        <f t="shared" si="1241"/>
        <v>3</v>
      </c>
      <c r="DP338" s="487"/>
      <c r="DQ338" s="623"/>
      <c r="DR338" s="623"/>
      <c r="DS338" s="623"/>
      <c r="DT338" s="623"/>
      <c r="DU338" s="623"/>
      <c r="DV338" s="623"/>
      <c r="DW338" s="623"/>
      <c r="DX338" s="623"/>
      <c r="DY338" s="488"/>
    </row>
    <row r="339" spans="1:129" s="490" customFormat="1" ht="15.75" customHeight="1">
      <c r="A339" s="653" t="str">
        <f>$H$1 &amp; " (%)"</f>
        <v>kcal (%)</v>
      </c>
      <c r="B339" s="637" t="str">
        <f t="shared" ref="B339:R339" si="1250">IF(B333="","",(B333-B335-B338)*B334/B$46/365/$G$1)</f>
        <v/>
      </c>
      <c r="C339" s="637" t="str">
        <f t="shared" si="1250"/>
        <v/>
      </c>
      <c r="D339" s="637" t="str">
        <f t="shared" si="1250"/>
        <v/>
      </c>
      <c r="E339" s="637" t="str">
        <f t="shared" si="1250"/>
        <v/>
      </c>
      <c r="F339" s="637" t="str">
        <f t="shared" si="1250"/>
        <v/>
      </c>
      <c r="G339" s="637" t="str">
        <f t="shared" si="1250"/>
        <v/>
      </c>
      <c r="H339" s="637" t="str">
        <f t="shared" si="1250"/>
        <v/>
      </c>
      <c r="I339" s="637" t="str">
        <f t="shared" si="1250"/>
        <v/>
      </c>
      <c r="J339" s="637" t="str">
        <f t="shared" si="1250"/>
        <v/>
      </c>
      <c r="K339" s="637" t="str">
        <f t="shared" si="1250"/>
        <v/>
      </c>
      <c r="L339" s="637" t="str">
        <f t="shared" si="1250"/>
        <v/>
      </c>
      <c r="M339" s="637" t="str">
        <f t="shared" si="1250"/>
        <v/>
      </c>
      <c r="N339" s="637" t="str">
        <f t="shared" si="1250"/>
        <v/>
      </c>
      <c r="O339" s="637" t="str">
        <f t="shared" si="1250"/>
        <v/>
      </c>
      <c r="P339" s="637" t="str">
        <f t="shared" si="1250"/>
        <v/>
      </c>
      <c r="Q339" s="637" t="str">
        <f t="shared" si="1250"/>
        <v/>
      </c>
      <c r="R339" s="637" t="str">
        <f t="shared" si="1250"/>
        <v/>
      </c>
      <c r="S339" s="657"/>
      <c r="T339" s="637" t="str">
        <f t="shared" ref="T339:AJ339" si="1251">IF(T333="","",(T333-T335-T338)*T334/T$46/365/$G$1)</f>
        <v/>
      </c>
      <c r="U339" s="637">
        <f t="shared" si="1251"/>
        <v>7.436399217221135E-3</v>
      </c>
      <c r="V339" s="637" t="str">
        <f t="shared" si="1251"/>
        <v/>
      </c>
      <c r="W339" s="637" t="str">
        <f t="shared" si="1251"/>
        <v/>
      </c>
      <c r="X339" s="637" t="str">
        <f t="shared" si="1251"/>
        <v/>
      </c>
      <c r="Y339" s="637">
        <f t="shared" si="1251"/>
        <v>8.3659491193737775E-3</v>
      </c>
      <c r="Z339" s="637">
        <f t="shared" si="1251"/>
        <v>9.5610847078557454E-3</v>
      </c>
      <c r="AA339" s="637">
        <f t="shared" si="1251"/>
        <v>2.1246854906346101E-2</v>
      </c>
      <c r="AB339" s="637" t="str">
        <f t="shared" si="1251"/>
        <v/>
      </c>
      <c r="AC339" s="637" t="str">
        <f t="shared" si="1251"/>
        <v/>
      </c>
      <c r="AD339" s="637" t="str">
        <f t="shared" si="1251"/>
        <v/>
      </c>
      <c r="AE339" s="637" t="str">
        <f t="shared" si="1251"/>
        <v/>
      </c>
      <c r="AF339" s="637" t="str">
        <f t="shared" si="1251"/>
        <v/>
      </c>
      <c r="AG339" s="637" t="str">
        <f t="shared" si="1251"/>
        <v/>
      </c>
      <c r="AH339" s="637" t="str">
        <f t="shared" si="1251"/>
        <v/>
      </c>
      <c r="AI339" s="637" t="str">
        <f t="shared" si="1251"/>
        <v/>
      </c>
      <c r="AJ339" s="637" t="str">
        <f t="shared" si="1251"/>
        <v/>
      </c>
      <c r="AK339" s="657"/>
      <c r="AL339" s="637" t="str">
        <f t="shared" ref="AL339:BB339" si="1252">IF(AL333="","",(AL333-AL335-AL338)*AL334/AL$46/365/$G$1)</f>
        <v/>
      </c>
      <c r="AM339" s="637" t="str">
        <f t="shared" si="1252"/>
        <v/>
      </c>
      <c r="AN339" s="637" t="str">
        <f t="shared" si="1252"/>
        <v/>
      </c>
      <c r="AO339" s="637" t="str">
        <f t="shared" si="1252"/>
        <v/>
      </c>
      <c r="AP339" s="637" t="str">
        <f t="shared" si="1252"/>
        <v/>
      </c>
      <c r="AQ339" s="637" t="str">
        <f t="shared" si="1252"/>
        <v/>
      </c>
      <c r="AR339" s="637" t="str">
        <f t="shared" si="1252"/>
        <v/>
      </c>
      <c r="AS339" s="637" t="str">
        <f t="shared" si="1252"/>
        <v/>
      </c>
      <c r="AT339" s="637" t="str">
        <f t="shared" si="1252"/>
        <v/>
      </c>
      <c r="AU339" s="637" t="str">
        <f t="shared" si="1252"/>
        <v/>
      </c>
      <c r="AV339" s="637" t="str">
        <f t="shared" si="1252"/>
        <v/>
      </c>
      <c r="AW339" s="637" t="str">
        <f t="shared" si="1252"/>
        <v/>
      </c>
      <c r="AX339" s="637" t="str">
        <f t="shared" si="1252"/>
        <v/>
      </c>
      <c r="AY339" s="637" t="str">
        <f t="shared" si="1252"/>
        <v/>
      </c>
      <c r="AZ339" s="637" t="str">
        <f t="shared" si="1252"/>
        <v/>
      </c>
      <c r="BA339" s="637" t="str">
        <f t="shared" si="1252"/>
        <v/>
      </c>
      <c r="BB339" s="637" t="str">
        <f t="shared" si="1252"/>
        <v/>
      </c>
      <c r="BC339" s="657"/>
      <c r="BD339" s="637" t="str">
        <f>IF(BD333="","",(BD333-BD335-BD338)*BD334/BD$46/365/$G$1)</f>
        <v/>
      </c>
      <c r="BE339" s="637">
        <f>IF(BE333="","",(BE333-BE335-BE338)*BE334/BE$46/365/$G$1)</f>
        <v>2.1246854906346101E-2</v>
      </c>
      <c r="BF339" s="637">
        <f t="shared" ref="BF339:BT339" si="1253">IF(BF333="","",(BF333-BF335-BF338)*BF334/BF$46/365/$G$1)</f>
        <v>0.12548923679060664</v>
      </c>
      <c r="BG339" s="637" t="str">
        <f t="shared" si="1253"/>
        <v/>
      </c>
      <c r="BH339" s="637">
        <f t="shared" si="1253"/>
        <v>9.2954990215264183E-2</v>
      </c>
      <c r="BI339" s="637" t="str">
        <f t="shared" si="1253"/>
        <v/>
      </c>
      <c r="BJ339" s="637" t="str">
        <f t="shared" si="1253"/>
        <v/>
      </c>
      <c r="BK339" s="637" t="str">
        <f t="shared" si="1253"/>
        <v/>
      </c>
      <c r="BL339" s="637" t="str">
        <f t="shared" si="1253"/>
        <v/>
      </c>
      <c r="BM339" s="637" t="str">
        <f t="shared" si="1253"/>
        <v/>
      </c>
      <c r="BN339" s="637" t="str">
        <f t="shared" si="1253"/>
        <v/>
      </c>
      <c r="BO339" s="637" t="str">
        <f t="shared" si="1253"/>
        <v/>
      </c>
      <c r="BP339" s="637" t="str">
        <f t="shared" si="1253"/>
        <v/>
      </c>
      <c r="BQ339" s="637" t="str">
        <f t="shared" si="1253"/>
        <v/>
      </c>
      <c r="BR339" s="637" t="str">
        <f t="shared" si="1253"/>
        <v/>
      </c>
      <c r="BS339" s="637" t="str">
        <f t="shared" si="1253"/>
        <v/>
      </c>
      <c r="BT339" s="637" t="str">
        <f t="shared" si="1253"/>
        <v/>
      </c>
      <c r="BU339" s="657"/>
      <c r="BV339" s="637" t="str">
        <f>IF(BV333="","",(BV333-BV335-BV338)*BV334/BV$46/365/$G$1)</f>
        <v/>
      </c>
      <c r="BW339" s="637">
        <f>IF(BW333="","",(BW333-BW335-BW338)*BW334/BW$46/365/$G$1)</f>
        <v>7.436399217221135E-3</v>
      </c>
      <c r="BX339" s="637" t="str">
        <f>IF(BX333="","",(BX333-BX335-BX338)*BX334/BX$46/365/$G$1)</f>
        <v/>
      </c>
      <c r="BY339" s="637">
        <f>IF(BY333="","",(BY333-BY335-BY338)*BY334/BY$46/365/$G$1)</f>
        <v>7.4363992172211346E-2</v>
      </c>
      <c r="BZ339" s="602" t="str">
        <f t="shared" si="1215"/>
        <v/>
      </c>
      <c r="CA339" s="627">
        <f t="shared" si="1216"/>
        <v>8.9635169136147632E-3</v>
      </c>
      <c r="CB339" s="627" t="str">
        <f t="shared" si="1217"/>
        <v/>
      </c>
      <c r="CC339" s="695">
        <f t="shared" si="1218"/>
        <v>9.2954990215264183E-2</v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1254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1254"/>
        <v/>
      </c>
      <c r="CG339" s="1355" t="str">
        <f t="shared" si="1254"/>
        <v/>
      </c>
      <c r="CH339" s="1355" t="str">
        <f t="shared" si="1254"/>
        <v/>
      </c>
      <c r="CI339" s="1355" t="str">
        <f t="shared" si="1254"/>
        <v/>
      </c>
      <c r="CJ339" s="1355" t="str">
        <f t="shared" si="1254"/>
        <v/>
      </c>
      <c r="CK339" s="1356" t="str">
        <f t="shared" si="1254"/>
        <v/>
      </c>
      <c r="CL339" s="1356" t="str">
        <f t="shared" si="1254"/>
        <v/>
      </c>
      <c r="CM339" s="1356" t="str">
        <f t="shared" si="1254"/>
        <v/>
      </c>
      <c r="CN339" s="1355" t="str">
        <f t="shared" si="1254"/>
        <v/>
      </c>
      <c r="CO339" s="1355" t="str">
        <f t="shared" si="1254"/>
        <v/>
      </c>
      <c r="CP339" s="1355" t="str">
        <f t="shared" si="1254"/>
        <v/>
      </c>
      <c r="CQ339" s="1355" t="str">
        <f t="shared" si="1254"/>
        <v/>
      </c>
      <c r="CR339" s="1355" t="str">
        <f t="shared" si="1254"/>
        <v/>
      </c>
      <c r="CS339" s="1354" t="str">
        <f t="shared" si="1254"/>
        <v/>
      </c>
      <c r="CT339" s="1357" t="str">
        <f t="shared" si="1254"/>
        <v/>
      </c>
      <c r="CU339" s="541" t="str">
        <f t="shared" si="1221"/>
        <v/>
      </c>
      <c r="CV339" s="542" t="str">
        <f t="shared" si="1222"/>
        <v/>
      </c>
      <c r="CW339" s="543" t="str">
        <f t="shared" si="1223"/>
        <v/>
      </c>
      <c r="CX339" s="543" t="str">
        <f t="shared" si="1224"/>
        <v/>
      </c>
      <c r="CY339" s="543" t="str">
        <f t="shared" si="1225"/>
        <v/>
      </c>
      <c r="CZ339" s="543" t="str">
        <f t="shared" si="1226"/>
        <v/>
      </c>
      <c r="DA339" s="543" t="str">
        <f t="shared" si="1227"/>
        <v/>
      </c>
      <c r="DB339" s="544">
        <f t="shared" si="1228"/>
        <v>7.436399217221135E-3</v>
      </c>
      <c r="DC339" s="544">
        <f t="shared" si="1229"/>
        <v>8.3659491193737775E-3</v>
      </c>
      <c r="DD339" s="544">
        <f t="shared" si="1230"/>
        <v>9.5610847078557454E-3</v>
      </c>
      <c r="DE339" s="543">
        <f t="shared" si="1231"/>
        <v>2.1246854906346101E-2</v>
      </c>
      <c r="DF339" s="543" t="str">
        <f t="shared" si="1232"/>
        <v/>
      </c>
      <c r="DG339" s="543" t="str">
        <f t="shared" si="1233"/>
        <v/>
      </c>
      <c r="DH339" s="543" t="str">
        <f t="shared" si="1234"/>
        <v/>
      </c>
      <c r="DI339" s="543" t="str">
        <f t="shared" si="1235"/>
        <v/>
      </c>
      <c r="DJ339" s="542" t="str">
        <f t="shared" si="1236"/>
        <v/>
      </c>
      <c r="DK339" s="541" t="str">
        <f t="shared" si="1237"/>
        <v/>
      </c>
      <c r="DL339" s="658">
        <f t="shared" si="1238"/>
        <v>0</v>
      </c>
      <c r="DM339" s="106">
        <f t="shared" si="1239"/>
        <v>4</v>
      </c>
      <c r="DN339" s="106">
        <f t="shared" si="1240"/>
        <v>0</v>
      </c>
      <c r="DO339" s="106">
        <f t="shared" si="1241"/>
        <v>3</v>
      </c>
      <c r="DP339" s="487"/>
      <c r="DQ339" s="623"/>
      <c r="DR339" s="623"/>
      <c r="DS339" s="623"/>
      <c r="DT339" s="623"/>
      <c r="DU339" s="623"/>
      <c r="DV339" s="623"/>
      <c r="DW339" s="623"/>
      <c r="DX339" s="623"/>
      <c r="DY339" s="488"/>
    </row>
    <row r="340" spans="1:129" s="700" customFormat="1" ht="15.75" customHeight="1">
      <c r="A340" s="686" t="s">
        <v>267</v>
      </c>
      <c r="B340" s="162">
        <v>60</v>
      </c>
      <c r="C340" s="162"/>
      <c r="D340" s="162">
        <v>4</v>
      </c>
      <c r="E340" s="162"/>
      <c r="F340" s="162"/>
      <c r="G340" s="162"/>
      <c r="H340" s="162"/>
      <c r="I340" s="162">
        <v>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01"/>
      <c r="T340" s="162">
        <v>4</v>
      </c>
      <c r="U340" s="162">
        <v>2</v>
      </c>
      <c r="V340" s="162">
        <v>4</v>
      </c>
      <c r="W340" s="162">
        <v>1</v>
      </c>
      <c r="X340" s="162">
        <v>3</v>
      </c>
      <c r="Y340" s="162">
        <v>2</v>
      </c>
      <c r="Z340" s="162">
        <v>3</v>
      </c>
      <c r="AA340" s="162">
        <v>4</v>
      </c>
      <c r="AB340" s="162">
        <v>2</v>
      </c>
      <c r="AC340" s="162"/>
      <c r="AD340" s="162"/>
      <c r="AE340" s="162"/>
      <c r="AF340" s="162"/>
      <c r="AG340" s="162"/>
      <c r="AH340" s="162"/>
      <c r="AI340" s="162"/>
      <c r="AJ340" s="162"/>
      <c r="AK340" s="644"/>
      <c r="AL340" s="162">
        <v>10</v>
      </c>
      <c r="AM340" s="162">
        <v>20</v>
      </c>
      <c r="AN340" s="162">
        <v>12</v>
      </c>
      <c r="AO340" s="162"/>
      <c r="AP340" s="162">
        <v>2</v>
      </c>
      <c r="AQ340" s="162"/>
      <c r="AR340" s="162">
        <v>17</v>
      </c>
      <c r="AS340" s="162">
        <v>15</v>
      </c>
      <c r="AT340" s="162">
        <v>30</v>
      </c>
      <c r="AU340" s="162"/>
      <c r="AV340" s="162"/>
      <c r="AW340" s="162"/>
      <c r="AX340" s="162"/>
      <c r="AY340" s="162"/>
      <c r="AZ340" s="162"/>
      <c r="BA340" s="162"/>
      <c r="BB340" s="162"/>
      <c r="BC340" s="644"/>
      <c r="BD340" s="162">
        <v>10</v>
      </c>
      <c r="BE340" s="162">
        <v>300</v>
      </c>
      <c r="BF340" s="162">
        <v>12</v>
      </c>
      <c r="BG340" s="162"/>
      <c r="BH340" s="162">
        <v>10</v>
      </c>
      <c r="BI340" s="162">
        <v>150</v>
      </c>
      <c r="BJ340" s="162"/>
      <c r="BK340" s="162">
        <v>16</v>
      </c>
      <c r="BL340" s="162">
        <v>20</v>
      </c>
      <c r="BM340" s="162"/>
      <c r="BN340" s="162"/>
      <c r="BO340" s="162"/>
      <c r="BP340" s="162"/>
      <c r="BQ340" s="162"/>
      <c r="BR340" s="162"/>
      <c r="BS340" s="162"/>
      <c r="BT340" s="162"/>
      <c r="BU340" s="701"/>
      <c r="BV340" s="162">
        <v>3</v>
      </c>
      <c r="BW340" s="162">
        <v>3</v>
      </c>
      <c r="BX340" s="162">
        <v>15</v>
      </c>
      <c r="BY340" s="162">
        <v>14</v>
      </c>
      <c r="BZ340" s="602">
        <f t="shared" si="1215"/>
        <v>4</v>
      </c>
      <c r="CA340" s="602">
        <f t="shared" si="1216"/>
        <v>2.8571428571428572</v>
      </c>
      <c r="CB340" s="602">
        <f t="shared" si="1217"/>
        <v>14.8</v>
      </c>
      <c r="CC340" s="692">
        <f t="shared" si="1218"/>
        <v>41.6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1254"/>
        <v/>
      </c>
      <c r="CF340" s="1350" t="str">
        <f t="shared" si="1254"/>
        <v/>
      </c>
      <c r="CG340" s="1350" t="str">
        <f t="shared" si="1254"/>
        <v/>
      </c>
      <c r="CH340" s="1350" t="str">
        <f t="shared" si="1254"/>
        <v/>
      </c>
      <c r="CI340" s="1350" t="str">
        <f t="shared" si="1254"/>
        <v/>
      </c>
      <c r="CJ340" s="1350" t="str">
        <f t="shared" si="1254"/>
        <v/>
      </c>
      <c r="CK340" s="1351">
        <f t="shared" si="1254"/>
        <v>2</v>
      </c>
      <c r="CL340" s="1351">
        <f t="shared" si="1254"/>
        <v>4</v>
      </c>
      <c r="CM340" s="1351">
        <f t="shared" si="1254"/>
        <v>60</v>
      </c>
      <c r="CN340" s="1350" t="str">
        <f t="shared" si="1254"/>
        <v/>
      </c>
      <c r="CO340" s="1350" t="str">
        <f t="shared" si="1254"/>
        <v/>
      </c>
      <c r="CP340" s="1350" t="str">
        <f t="shared" si="1254"/>
        <v/>
      </c>
      <c r="CQ340" s="1350" t="str">
        <f t="shared" si="1254"/>
        <v/>
      </c>
      <c r="CR340" s="1350" t="str">
        <f t="shared" si="1254"/>
        <v/>
      </c>
      <c r="CS340" s="1349" t="str">
        <f t="shared" si="1254"/>
        <v/>
      </c>
      <c r="CT340" s="1352" t="str">
        <f t="shared" si="1254"/>
        <v/>
      </c>
      <c r="CU340" s="553" t="str">
        <f t="shared" si="1221"/>
        <v/>
      </c>
      <c r="CV340" s="554" t="str">
        <f t="shared" si="1222"/>
        <v/>
      </c>
      <c r="CW340" s="555" t="str">
        <f t="shared" si="1223"/>
        <v/>
      </c>
      <c r="CX340" s="555" t="str">
        <f t="shared" si="1224"/>
        <v/>
      </c>
      <c r="CY340" s="555">
        <f t="shared" si="1225"/>
        <v>1</v>
      </c>
      <c r="CZ340" s="555">
        <f t="shared" si="1226"/>
        <v>2</v>
      </c>
      <c r="DA340" s="555">
        <f t="shared" si="1227"/>
        <v>2</v>
      </c>
      <c r="DB340" s="556">
        <f t="shared" si="1228"/>
        <v>2</v>
      </c>
      <c r="DC340" s="556">
        <f t="shared" si="1229"/>
        <v>3</v>
      </c>
      <c r="DD340" s="556">
        <f t="shared" si="1230"/>
        <v>3</v>
      </c>
      <c r="DE340" s="555">
        <f t="shared" si="1231"/>
        <v>4</v>
      </c>
      <c r="DF340" s="555">
        <f t="shared" si="1232"/>
        <v>4</v>
      </c>
      <c r="DG340" s="555">
        <f t="shared" si="1233"/>
        <v>4</v>
      </c>
      <c r="DH340" s="555" t="str">
        <f t="shared" si="1234"/>
        <v/>
      </c>
      <c r="DI340" s="555" t="str">
        <f t="shared" si="1235"/>
        <v/>
      </c>
      <c r="DJ340" s="554" t="str">
        <f t="shared" si="1236"/>
        <v/>
      </c>
      <c r="DK340" s="553" t="str">
        <f t="shared" si="1237"/>
        <v/>
      </c>
      <c r="DL340" s="658">
        <f t="shared" si="1238"/>
        <v>3</v>
      </c>
      <c r="DM340" s="106">
        <f t="shared" si="1239"/>
        <v>9</v>
      </c>
      <c r="DN340" s="106">
        <f t="shared" si="1240"/>
        <v>7</v>
      </c>
      <c r="DO340" s="106">
        <f t="shared" si="1241"/>
        <v>7</v>
      </c>
      <c r="DP340" s="697"/>
      <c r="DQ340" s="698"/>
      <c r="DR340" s="698"/>
      <c r="DS340" s="698"/>
      <c r="DT340" s="698"/>
      <c r="DU340" s="698"/>
      <c r="DV340" s="698"/>
      <c r="DW340" s="698"/>
      <c r="DX340" s="698"/>
      <c r="DY340" s="699"/>
    </row>
    <row r="341" spans="1:129" s="490" customFormat="1" ht="15.75" customHeight="1">
      <c r="A341" s="713" t="s">
        <v>261</v>
      </c>
      <c r="B341" s="162" t="s">
        <v>820</v>
      </c>
      <c r="C341" s="162"/>
      <c r="D341" s="162" t="s">
        <v>832</v>
      </c>
      <c r="E341" s="162"/>
      <c r="F341" s="162"/>
      <c r="G341" s="162"/>
      <c r="H341" s="162"/>
      <c r="I341" s="162" t="s">
        <v>829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4"/>
      <c r="T341" s="162">
        <v>50</v>
      </c>
      <c r="U341" s="162" t="s">
        <v>823</v>
      </c>
      <c r="V341" s="162">
        <v>50</v>
      </c>
      <c r="W341" s="162" t="s">
        <v>835</v>
      </c>
      <c r="X341" s="162" t="s">
        <v>835</v>
      </c>
      <c r="Y341" s="162" t="s">
        <v>823</v>
      </c>
      <c r="Z341" s="162" t="s">
        <v>829</v>
      </c>
      <c r="AA341" s="162" t="s">
        <v>829</v>
      </c>
      <c r="AB341" s="162" t="s">
        <v>835</v>
      </c>
      <c r="AC341" s="162"/>
      <c r="AD341" s="162"/>
      <c r="AE341" s="162"/>
      <c r="AF341" s="162"/>
      <c r="AG341" s="162"/>
      <c r="AH341" s="162"/>
      <c r="AI341" s="162"/>
      <c r="AJ341" s="162"/>
      <c r="AK341" s="734"/>
      <c r="AL341" s="162" t="s">
        <v>825</v>
      </c>
      <c r="AM341" s="162" t="s">
        <v>263</v>
      </c>
      <c r="AN341" s="162" t="s">
        <v>829</v>
      </c>
      <c r="AO341" s="162"/>
      <c r="AP341" s="162" t="s">
        <v>835</v>
      </c>
      <c r="AQ341" s="162"/>
      <c r="AR341" s="162" t="s">
        <v>835</v>
      </c>
      <c r="AS341" s="162" t="s">
        <v>835</v>
      </c>
      <c r="AT341" s="162" t="s">
        <v>835</v>
      </c>
      <c r="AU341" s="162"/>
      <c r="AV341" s="162"/>
      <c r="AW341" s="162"/>
      <c r="AX341" s="162"/>
      <c r="AY341" s="162"/>
      <c r="AZ341" s="162"/>
      <c r="BA341" s="162"/>
      <c r="BB341" s="162"/>
      <c r="BC341" s="734"/>
      <c r="BD341" s="162" t="s">
        <v>823</v>
      </c>
      <c r="BE341" s="162" t="s">
        <v>263</v>
      </c>
      <c r="BF341" s="162" t="s">
        <v>829</v>
      </c>
      <c r="BG341" s="162"/>
      <c r="BH341" s="162" t="s">
        <v>835</v>
      </c>
      <c r="BI341" s="162" t="s">
        <v>263</v>
      </c>
      <c r="BJ341" s="162"/>
      <c r="BK341" s="162" t="s">
        <v>829</v>
      </c>
      <c r="BL341" s="162" t="s">
        <v>835</v>
      </c>
      <c r="BM341" s="162"/>
      <c r="BN341" s="162"/>
      <c r="BO341" s="162"/>
      <c r="BP341" s="162"/>
      <c r="BQ341" s="162"/>
      <c r="BR341" s="162"/>
      <c r="BS341" s="162"/>
      <c r="BT341" s="162"/>
      <c r="BU341" s="734"/>
      <c r="BV341" s="162"/>
      <c r="BW341" s="162"/>
      <c r="BX341" s="162"/>
      <c r="BY341" s="162"/>
      <c r="BZ341" s="594"/>
      <c r="CA341" s="594"/>
      <c r="CB341" s="594"/>
      <c r="CC341" s="691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5"/>
      <c r="CV341" s="725"/>
      <c r="CW341" s="725"/>
      <c r="CX341" s="725"/>
      <c r="CY341" s="725"/>
      <c r="CZ341" s="725"/>
      <c r="DA341" s="725"/>
      <c r="DB341" s="725"/>
      <c r="DC341" s="725"/>
      <c r="DD341" s="725"/>
      <c r="DE341" s="725"/>
      <c r="DF341" s="725"/>
      <c r="DG341" s="725"/>
      <c r="DH341" s="725"/>
      <c r="DI341" s="725"/>
      <c r="DJ341" s="725"/>
      <c r="DK341" s="725"/>
      <c r="DL341" s="595"/>
      <c r="DM341" s="203"/>
      <c r="DN341" s="203"/>
      <c r="DO341" s="203"/>
      <c r="DP341" s="596"/>
      <c r="DQ341" s="622"/>
      <c r="DR341" s="622"/>
      <c r="DS341" s="622"/>
      <c r="DT341" s="622"/>
      <c r="DU341" s="622"/>
      <c r="DV341" s="622"/>
      <c r="DW341" s="622"/>
      <c r="DX341" s="622"/>
      <c r="DY341" s="488"/>
    </row>
    <row r="342" spans="1:129" s="721" customFormat="1" ht="15.75" customHeight="1">
      <c r="A342" s="713" t="s">
        <v>262</v>
      </c>
      <c r="B342" s="162">
        <v>10</v>
      </c>
      <c r="C342" s="162"/>
      <c r="D342" s="162">
        <v>25</v>
      </c>
      <c r="E342" s="162"/>
      <c r="F342" s="162"/>
      <c r="G342" s="162"/>
      <c r="H342" s="162"/>
      <c r="I342" s="162">
        <v>50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733"/>
      <c r="T342" s="162">
        <v>50</v>
      </c>
      <c r="U342" s="162">
        <v>50</v>
      </c>
      <c r="V342" s="162">
        <v>50</v>
      </c>
      <c r="W342" s="162">
        <v>50</v>
      </c>
      <c r="X342" s="162">
        <v>50</v>
      </c>
      <c r="Y342" s="162">
        <v>50</v>
      </c>
      <c r="Z342" s="162">
        <v>50</v>
      </c>
      <c r="AA342" s="162">
        <v>50</v>
      </c>
      <c r="AB342" s="162">
        <v>50</v>
      </c>
      <c r="AC342" s="162"/>
      <c r="AD342" s="162"/>
      <c r="AE342" s="162"/>
      <c r="AF342" s="162"/>
      <c r="AG342" s="162"/>
      <c r="AH342" s="162"/>
      <c r="AI342" s="162"/>
      <c r="AJ342" s="162"/>
      <c r="AK342" s="733"/>
      <c r="AL342" s="162">
        <v>50</v>
      </c>
      <c r="AM342" s="162">
        <v>50</v>
      </c>
      <c r="AN342" s="162">
        <v>50</v>
      </c>
      <c r="AO342" s="162"/>
      <c r="AP342" s="162">
        <v>50</v>
      </c>
      <c r="AQ342" s="162"/>
      <c r="AR342" s="162">
        <v>50</v>
      </c>
      <c r="AS342" s="162">
        <v>50</v>
      </c>
      <c r="AT342" s="162">
        <v>50</v>
      </c>
      <c r="AU342" s="162"/>
      <c r="AV342" s="162"/>
      <c r="AW342" s="162"/>
      <c r="AX342" s="162"/>
      <c r="AY342" s="162"/>
      <c r="AZ342" s="162"/>
      <c r="BA342" s="162"/>
      <c r="BB342" s="162"/>
      <c r="BC342" s="733"/>
      <c r="BD342" s="162">
        <v>50</v>
      </c>
      <c r="BE342" s="162">
        <v>1</v>
      </c>
      <c r="BF342" s="162">
        <v>50</v>
      </c>
      <c r="BG342" s="162"/>
      <c r="BH342" s="162">
        <v>50</v>
      </c>
      <c r="BI342" s="162">
        <v>1</v>
      </c>
      <c r="BJ342" s="162"/>
      <c r="BK342" s="162">
        <v>50</v>
      </c>
      <c r="BL342" s="162">
        <v>50</v>
      </c>
      <c r="BM342" s="162"/>
      <c r="BN342" s="162"/>
      <c r="BO342" s="162"/>
      <c r="BP342" s="162"/>
      <c r="BQ342" s="162"/>
      <c r="BR342" s="162"/>
      <c r="BS342" s="162"/>
      <c r="BT342" s="162"/>
      <c r="BU342" s="733"/>
      <c r="BV342" s="162">
        <v>25</v>
      </c>
      <c r="BW342" s="162">
        <v>50</v>
      </c>
      <c r="BX342" s="162">
        <v>50</v>
      </c>
      <c r="BY342" s="162">
        <v>40</v>
      </c>
      <c r="BZ342" s="602">
        <f t="shared" ref="BZ342:BZ350" si="1255">IF(DL342&lt;3,"",(SUM(B342:R342)-MIN(B342:R342)-MAX(B342:R342))/(DL342-2))</f>
        <v>25</v>
      </c>
      <c r="CA342" s="602">
        <f t="shared" ref="CA342:CA350" si="1256">IF(DM342&lt;3,"",(SUM(T342:AJ342)-MIN(T342:AJ342)-MAX(T342:AJ342))/(DM342-2))</f>
        <v>50</v>
      </c>
      <c r="CB342" s="602">
        <f t="shared" ref="CB342:CB351" si="1257">IF(DN342&lt;3,"",(SUM(AL342:BB342)-MIN(AL342:BB342)-MAX(AL342:BB342))/(DN342-2))</f>
        <v>50</v>
      </c>
      <c r="CC342" s="692">
        <f t="shared" ref="CC342:CC350" si="1258">IF(DO342&lt;3,"",(SUM(BD342:BT342)-MIN(BD342:BT342)-MAX(BD342:BT342))/(DO342-2))</f>
        <v>40.200000000000003</v>
      </c>
      <c r="CD342" s="1348" t="str">
        <f t="shared" ref="CD342:CS348" si="1259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1259"/>
        <v/>
      </c>
      <c r="CF342" s="1350" t="str">
        <f t="shared" si="1259"/>
        <v/>
      </c>
      <c r="CG342" s="1350" t="str">
        <f t="shared" si="1259"/>
        <v/>
      </c>
      <c r="CH342" s="1350" t="str">
        <f t="shared" si="1259"/>
        <v/>
      </c>
      <c r="CI342" s="1350" t="str">
        <f t="shared" si="1259"/>
        <v/>
      </c>
      <c r="CJ342" s="1350" t="str">
        <f t="shared" si="1259"/>
        <v/>
      </c>
      <c r="CK342" s="1351">
        <f t="shared" si="1259"/>
        <v>10</v>
      </c>
      <c r="CL342" s="1351">
        <f t="shared" si="1259"/>
        <v>25</v>
      </c>
      <c r="CM342" s="1351">
        <f t="shared" si="1259"/>
        <v>50</v>
      </c>
      <c r="CN342" s="1350" t="str">
        <f t="shared" si="1259"/>
        <v/>
      </c>
      <c r="CO342" s="1350" t="str">
        <f t="shared" si="1259"/>
        <v/>
      </c>
      <c r="CP342" s="1350" t="str">
        <f t="shared" si="1259"/>
        <v/>
      </c>
      <c r="CQ342" s="1350" t="str">
        <f t="shared" si="1259"/>
        <v/>
      </c>
      <c r="CR342" s="1350" t="str">
        <f t="shared" si="1259"/>
        <v/>
      </c>
      <c r="CS342" s="1349" t="str">
        <f t="shared" si="1259"/>
        <v/>
      </c>
      <c r="CT342" s="1352" t="str">
        <f t="shared" ref="CT342:CT348" si="1260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3" t="str">
        <f t="shared" ref="CU342:CU350" si="126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4" t="str">
        <f t="shared" ref="CV342:CV350" si="126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5" t="str">
        <f t="shared" ref="CW342:CW350" si="126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5" t="str">
        <f t="shared" ref="CX342:CX350" si="126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5">
        <f t="shared" ref="CY342:CY350" si="126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55">
        <f t="shared" ref="CZ342:CZ350" si="126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55">
        <f t="shared" ref="DA342:DA350" si="126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556">
        <f t="shared" ref="DB342:DB350" si="126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6">
        <f t="shared" ref="DC342:DC350" si="126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6">
        <f t="shared" ref="DD342:DD350" si="127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5">
        <f t="shared" ref="DE342:DE350" si="1271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5">
        <f t="shared" ref="DF342:DF350" si="1272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55">
        <f t="shared" ref="DG342:DG350" si="1273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>50</v>
      </c>
      <c r="DH342" s="555" t="str">
        <f t="shared" ref="DH342:DH350" si="1274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5" t="str">
        <f t="shared" ref="DI342:DI350" si="1275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4" t="str">
        <f t="shared" ref="DJ342:DJ350" si="1276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3" t="str">
        <f t="shared" ref="DK342:DK350" si="1277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8">
        <f t="shared" ref="DL342:DL350" si="1278">COUNT(B342:R342)</f>
        <v>3</v>
      </c>
      <c r="DM342" s="106">
        <f t="shared" ref="DM342:DM350" si="1279">COUNT(T342:AJ342)</f>
        <v>9</v>
      </c>
      <c r="DN342" s="106">
        <f t="shared" ref="DN342:DN351" si="1280">COUNT(AL342:BB342)</f>
        <v>7</v>
      </c>
      <c r="DO342" s="106">
        <f t="shared" ref="DO342:DO350" si="1281">COUNT(BD342:BT342)</f>
        <v>7</v>
      </c>
      <c r="DP342" s="719"/>
      <c r="DQ342" s="650"/>
      <c r="DR342" s="650"/>
      <c r="DS342" s="650"/>
      <c r="DT342" s="650"/>
      <c r="DU342" s="650"/>
      <c r="DV342" s="650"/>
      <c r="DW342" s="650"/>
      <c r="DX342" s="650"/>
      <c r="DY342" s="720"/>
    </row>
    <row r="343" spans="1:129" s="490" customFormat="1" ht="15.75" customHeight="1">
      <c r="A343" s="713" t="s">
        <v>263</v>
      </c>
      <c r="B343" s="634">
        <f t="shared" ref="B343:R343" si="1282">IF(B340="","",B340*B342)</f>
        <v>600</v>
      </c>
      <c r="C343" s="634" t="str">
        <f t="shared" si="1282"/>
        <v/>
      </c>
      <c r="D343" s="634">
        <f t="shared" si="1282"/>
        <v>100</v>
      </c>
      <c r="E343" s="634" t="str">
        <f t="shared" si="1282"/>
        <v/>
      </c>
      <c r="F343" s="634" t="str">
        <f t="shared" si="1282"/>
        <v/>
      </c>
      <c r="G343" s="634" t="str">
        <f t="shared" si="1282"/>
        <v/>
      </c>
      <c r="H343" s="634" t="str">
        <f t="shared" si="1282"/>
        <v/>
      </c>
      <c r="I343" s="634">
        <f t="shared" si="1282"/>
        <v>100</v>
      </c>
      <c r="J343" s="634" t="str">
        <f t="shared" si="1282"/>
        <v/>
      </c>
      <c r="K343" s="634" t="str">
        <f t="shared" si="1282"/>
        <v/>
      </c>
      <c r="L343" s="634" t="str">
        <f t="shared" si="1282"/>
        <v/>
      </c>
      <c r="M343" s="634" t="str">
        <f t="shared" si="1282"/>
        <v/>
      </c>
      <c r="N343" s="634" t="str">
        <f t="shared" si="1282"/>
        <v/>
      </c>
      <c r="O343" s="634" t="str">
        <f t="shared" si="1282"/>
        <v/>
      </c>
      <c r="P343" s="634" t="str">
        <f t="shared" si="1282"/>
        <v/>
      </c>
      <c r="Q343" s="634" t="str">
        <f t="shared" si="1282"/>
        <v/>
      </c>
      <c r="R343" s="634" t="str">
        <f t="shared" si="1282"/>
        <v/>
      </c>
      <c r="S343" s="667"/>
      <c r="T343" s="634">
        <f t="shared" ref="T343:AJ343" si="1283">IF(T340="","",T340*T342)</f>
        <v>200</v>
      </c>
      <c r="U343" s="634">
        <f t="shared" si="1283"/>
        <v>100</v>
      </c>
      <c r="V343" s="634">
        <f t="shared" si="1283"/>
        <v>200</v>
      </c>
      <c r="W343" s="634">
        <f t="shared" si="1283"/>
        <v>50</v>
      </c>
      <c r="X343" s="634">
        <f t="shared" si="1283"/>
        <v>150</v>
      </c>
      <c r="Y343" s="634">
        <f t="shared" si="1283"/>
        <v>100</v>
      </c>
      <c r="Z343" s="634">
        <f t="shared" si="1283"/>
        <v>150</v>
      </c>
      <c r="AA343" s="634">
        <f t="shared" si="1283"/>
        <v>200</v>
      </c>
      <c r="AB343" s="634">
        <f t="shared" si="1283"/>
        <v>100</v>
      </c>
      <c r="AC343" s="634" t="str">
        <f t="shared" si="1283"/>
        <v/>
      </c>
      <c r="AD343" s="634" t="str">
        <f t="shared" si="1283"/>
        <v/>
      </c>
      <c r="AE343" s="634" t="str">
        <f t="shared" si="1283"/>
        <v/>
      </c>
      <c r="AF343" s="634" t="str">
        <f t="shared" si="1283"/>
        <v/>
      </c>
      <c r="AG343" s="634" t="str">
        <f t="shared" si="1283"/>
        <v/>
      </c>
      <c r="AH343" s="634" t="str">
        <f t="shared" si="1283"/>
        <v/>
      </c>
      <c r="AI343" s="634" t="str">
        <f t="shared" si="1283"/>
        <v/>
      </c>
      <c r="AJ343" s="634" t="str">
        <f t="shared" si="1283"/>
        <v/>
      </c>
      <c r="AK343" s="667"/>
      <c r="AL343" s="634">
        <f t="shared" ref="AL343:BB343" si="1284">IF(AL340="","",AL340*AL342)</f>
        <v>500</v>
      </c>
      <c r="AM343" s="634">
        <f t="shared" si="1284"/>
        <v>1000</v>
      </c>
      <c r="AN343" s="634">
        <f t="shared" si="1284"/>
        <v>600</v>
      </c>
      <c r="AO343" s="634" t="str">
        <f t="shared" si="1284"/>
        <v/>
      </c>
      <c r="AP343" s="634">
        <f t="shared" si="1284"/>
        <v>100</v>
      </c>
      <c r="AQ343" s="634" t="str">
        <f t="shared" si="1284"/>
        <v/>
      </c>
      <c r="AR343" s="634">
        <f t="shared" si="1284"/>
        <v>850</v>
      </c>
      <c r="AS343" s="634">
        <f t="shared" si="1284"/>
        <v>750</v>
      </c>
      <c r="AT343" s="634">
        <f t="shared" si="1284"/>
        <v>1500</v>
      </c>
      <c r="AU343" s="634" t="str">
        <f t="shared" si="1284"/>
        <v/>
      </c>
      <c r="AV343" s="634" t="str">
        <f t="shared" si="1284"/>
        <v/>
      </c>
      <c r="AW343" s="634" t="str">
        <f t="shared" si="1284"/>
        <v/>
      </c>
      <c r="AX343" s="634" t="str">
        <f t="shared" si="1284"/>
        <v/>
      </c>
      <c r="AY343" s="634" t="str">
        <f t="shared" si="1284"/>
        <v/>
      </c>
      <c r="AZ343" s="634" t="str">
        <f t="shared" si="1284"/>
        <v/>
      </c>
      <c r="BA343" s="634" t="str">
        <f t="shared" si="1284"/>
        <v/>
      </c>
      <c r="BB343" s="634" t="str">
        <f t="shared" si="1284"/>
        <v/>
      </c>
      <c r="BC343" s="667"/>
      <c r="BD343" s="634">
        <f>IF(BD340="","",BD340*BD342)</f>
        <v>500</v>
      </c>
      <c r="BE343" s="634">
        <f>IF(BE340="","",BE340*BE342)</f>
        <v>300</v>
      </c>
      <c r="BF343" s="634">
        <f t="shared" ref="BF343:BT343" si="1285">IF(BF340="","",BF340*BF342)</f>
        <v>600</v>
      </c>
      <c r="BG343" s="634" t="str">
        <f t="shared" si="1285"/>
        <v/>
      </c>
      <c r="BH343" s="634">
        <f t="shared" si="1285"/>
        <v>500</v>
      </c>
      <c r="BI343" s="634">
        <f t="shared" si="1285"/>
        <v>150</v>
      </c>
      <c r="BJ343" s="634" t="str">
        <f t="shared" si="1285"/>
        <v/>
      </c>
      <c r="BK343" s="634">
        <f t="shared" si="1285"/>
        <v>800</v>
      </c>
      <c r="BL343" s="634">
        <f t="shared" si="1285"/>
        <v>1000</v>
      </c>
      <c r="BM343" s="634" t="str">
        <f t="shared" si="1285"/>
        <v/>
      </c>
      <c r="BN343" s="634" t="str">
        <f t="shared" si="1285"/>
        <v/>
      </c>
      <c r="BO343" s="634" t="str">
        <f t="shared" si="1285"/>
        <v/>
      </c>
      <c r="BP343" s="634" t="str">
        <f t="shared" si="1285"/>
        <v/>
      </c>
      <c r="BQ343" s="634" t="str">
        <f t="shared" si="1285"/>
        <v/>
      </c>
      <c r="BR343" s="634" t="str">
        <f t="shared" si="1285"/>
        <v/>
      </c>
      <c r="BS343" s="634" t="str">
        <f t="shared" si="1285"/>
        <v/>
      </c>
      <c r="BT343" s="634" t="str">
        <f t="shared" si="1285"/>
        <v/>
      </c>
      <c r="BU343" s="667"/>
      <c r="BV343" s="634">
        <f>IF(BV340="","",BV340*BV342)</f>
        <v>75</v>
      </c>
      <c r="BW343" s="634">
        <f>IF(BW340="","",BW340*BW342)</f>
        <v>150</v>
      </c>
      <c r="BX343" s="634">
        <f>IF(BX340="","",BX340*BX342)</f>
        <v>750</v>
      </c>
      <c r="BY343" s="634">
        <f>IF(BY340="","",BY340*BY342)</f>
        <v>560</v>
      </c>
      <c r="BZ343" s="602">
        <f t="shared" si="1255"/>
        <v>100</v>
      </c>
      <c r="CA343" s="602">
        <f t="shared" si="1256"/>
        <v>142.85714285714286</v>
      </c>
      <c r="CB343" s="602">
        <f t="shared" si="1257"/>
        <v>740</v>
      </c>
      <c r="CC343" s="692">
        <f t="shared" si="1258"/>
        <v>540</v>
      </c>
      <c r="CD343" s="1348" t="str">
        <f t="shared" si="1259"/>
        <v/>
      </c>
      <c r="CE343" s="1349" t="str">
        <f t="shared" si="1259"/>
        <v/>
      </c>
      <c r="CF343" s="1350" t="str">
        <f t="shared" si="1259"/>
        <v/>
      </c>
      <c r="CG343" s="1350" t="str">
        <f t="shared" si="1259"/>
        <v/>
      </c>
      <c r="CH343" s="1350" t="str">
        <f t="shared" si="1259"/>
        <v/>
      </c>
      <c r="CI343" s="1350" t="str">
        <f t="shared" si="1259"/>
        <v/>
      </c>
      <c r="CJ343" s="1350" t="str">
        <f t="shared" si="1259"/>
        <v/>
      </c>
      <c r="CK343" s="1351">
        <f t="shared" si="1259"/>
        <v>100</v>
      </c>
      <c r="CL343" s="1351">
        <f t="shared" si="1259"/>
        <v>100</v>
      </c>
      <c r="CM343" s="1351">
        <f t="shared" si="1259"/>
        <v>600</v>
      </c>
      <c r="CN343" s="1350" t="str">
        <f t="shared" si="1259"/>
        <v/>
      </c>
      <c r="CO343" s="1350" t="str">
        <f t="shared" si="1259"/>
        <v/>
      </c>
      <c r="CP343" s="1350" t="str">
        <f t="shared" si="1259"/>
        <v/>
      </c>
      <c r="CQ343" s="1350" t="str">
        <f t="shared" si="1259"/>
        <v/>
      </c>
      <c r="CR343" s="1350" t="str">
        <f t="shared" si="1259"/>
        <v/>
      </c>
      <c r="CS343" s="1349" t="str">
        <f t="shared" si="1259"/>
        <v/>
      </c>
      <c r="CT343" s="1352" t="str">
        <f t="shared" si="1260"/>
        <v/>
      </c>
      <c r="CU343" s="553" t="str">
        <f t="shared" si="1261"/>
        <v/>
      </c>
      <c r="CV343" s="554" t="str">
        <f t="shared" si="1262"/>
        <v/>
      </c>
      <c r="CW343" s="555" t="str">
        <f t="shared" si="1263"/>
        <v/>
      </c>
      <c r="CX343" s="555" t="str">
        <f t="shared" si="1264"/>
        <v/>
      </c>
      <c r="CY343" s="555">
        <f t="shared" si="1265"/>
        <v>50</v>
      </c>
      <c r="CZ343" s="555">
        <f t="shared" si="1266"/>
        <v>100</v>
      </c>
      <c r="DA343" s="555">
        <f t="shared" si="1267"/>
        <v>100</v>
      </c>
      <c r="DB343" s="556">
        <f t="shared" si="1268"/>
        <v>100</v>
      </c>
      <c r="DC343" s="556">
        <f t="shared" si="1269"/>
        <v>150</v>
      </c>
      <c r="DD343" s="556">
        <f t="shared" si="1270"/>
        <v>150</v>
      </c>
      <c r="DE343" s="555">
        <f t="shared" si="1271"/>
        <v>200</v>
      </c>
      <c r="DF343" s="555">
        <f t="shared" si="1272"/>
        <v>200</v>
      </c>
      <c r="DG343" s="555">
        <f t="shared" si="1273"/>
        <v>200</v>
      </c>
      <c r="DH343" s="555" t="str">
        <f t="shared" si="1274"/>
        <v/>
      </c>
      <c r="DI343" s="555" t="str">
        <f t="shared" si="1275"/>
        <v/>
      </c>
      <c r="DJ343" s="554" t="str">
        <f t="shared" si="1276"/>
        <v/>
      </c>
      <c r="DK343" s="553" t="str">
        <f t="shared" si="1277"/>
        <v/>
      </c>
      <c r="DL343" s="658">
        <f t="shared" si="1278"/>
        <v>3</v>
      </c>
      <c r="DM343" s="106">
        <f t="shared" si="1279"/>
        <v>9</v>
      </c>
      <c r="DN343" s="106">
        <f t="shared" si="1280"/>
        <v>7</v>
      </c>
      <c r="DO343" s="106">
        <f t="shared" si="1281"/>
        <v>7</v>
      </c>
      <c r="DP343" s="487"/>
      <c r="DQ343" s="623"/>
      <c r="DR343" s="623"/>
      <c r="DS343" s="623"/>
      <c r="DT343" s="623"/>
      <c r="DU343" s="623"/>
      <c r="DV343" s="623"/>
      <c r="DW343" s="623"/>
      <c r="DX343" s="623"/>
      <c r="DY343" s="488"/>
    </row>
    <row r="344" spans="1:129" s="490" customFormat="1" ht="15.75" customHeight="1">
      <c r="A344" s="713" t="str">
        <f>$H$1 &amp; " per kg"</f>
        <v>kcal per kg</v>
      </c>
      <c r="B344" s="706">
        <f t="shared" ref="B344:R344" si="1286">5790*$K$1</f>
        <v>5790</v>
      </c>
      <c r="C344" s="706">
        <f t="shared" si="1286"/>
        <v>5790</v>
      </c>
      <c r="D344" s="706">
        <f t="shared" si="1286"/>
        <v>5790</v>
      </c>
      <c r="E344" s="706">
        <f t="shared" si="1286"/>
        <v>5790</v>
      </c>
      <c r="F344" s="706">
        <f t="shared" si="1286"/>
        <v>5790</v>
      </c>
      <c r="G344" s="706">
        <f t="shared" si="1286"/>
        <v>5790</v>
      </c>
      <c r="H344" s="706">
        <f t="shared" si="1286"/>
        <v>5790</v>
      </c>
      <c r="I344" s="706">
        <f t="shared" si="1286"/>
        <v>5790</v>
      </c>
      <c r="J344" s="706">
        <f t="shared" si="1286"/>
        <v>5790</v>
      </c>
      <c r="K344" s="706">
        <f t="shared" si="1286"/>
        <v>5790</v>
      </c>
      <c r="L344" s="706">
        <f t="shared" si="1286"/>
        <v>5790</v>
      </c>
      <c r="M344" s="706">
        <f t="shared" si="1286"/>
        <v>5790</v>
      </c>
      <c r="N344" s="706">
        <f t="shared" si="1286"/>
        <v>5790</v>
      </c>
      <c r="O344" s="706">
        <f t="shared" si="1286"/>
        <v>5790</v>
      </c>
      <c r="P344" s="706">
        <f t="shared" si="1286"/>
        <v>5790</v>
      </c>
      <c r="Q344" s="706">
        <f t="shared" si="1286"/>
        <v>5790</v>
      </c>
      <c r="R344" s="706">
        <f t="shared" si="1286"/>
        <v>5790</v>
      </c>
      <c r="S344" s="714"/>
      <c r="T344" s="706">
        <f t="shared" ref="T344:AJ344" si="1287">5790*$K$1</f>
        <v>5790</v>
      </c>
      <c r="U344" s="706">
        <f t="shared" si="1287"/>
        <v>5790</v>
      </c>
      <c r="V344" s="706">
        <f t="shared" si="1287"/>
        <v>5790</v>
      </c>
      <c r="W344" s="706">
        <f t="shared" si="1287"/>
        <v>5790</v>
      </c>
      <c r="X344" s="706">
        <f t="shared" si="1287"/>
        <v>5790</v>
      </c>
      <c r="Y344" s="706">
        <f t="shared" si="1287"/>
        <v>5790</v>
      </c>
      <c r="Z344" s="706">
        <f t="shared" si="1287"/>
        <v>5790</v>
      </c>
      <c r="AA344" s="706">
        <f t="shared" si="1287"/>
        <v>5790</v>
      </c>
      <c r="AB344" s="706">
        <f t="shared" si="1287"/>
        <v>5790</v>
      </c>
      <c r="AC344" s="706">
        <f t="shared" si="1287"/>
        <v>5790</v>
      </c>
      <c r="AD344" s="706">
        <f t="shared" si="1287"/>
        <v>5790</v>
      </c>
      <c r="AE344" s="706">
        <f t="shared" si="1287"/>
        <v>5790</v>
      </c>
      <c r="AF344" s="706">
        <f t="shared" si="1287"/>
        <v>5790</v>
      </c>
      <c r="AG344" s="706">
        <f t="shared" si="1287"/>
        <v>5790</v>
      </c>
      <c r="AH344" s="706">
        <f t="shared" si="1287"/>
        <v>5790</v>
      </c>
      <c r="AI344" s="706">
        <f t="shared" si="1287"/>
        <v>5790</v>
      </c>
      <c r="AJ344" s="706">
        <f t="shared" si="1287"/>
        <v>5790</v>
      </c>
      <c r="AK344" s="714"/>
      <c r="AL344" s="706">
        <f t="shared" ref="AL344:BB344" si="1288">5790*$K$1</f>
        <v>5790</v>
      </c>
      <c r="AM344" s="706">
        <f t="shared" si="1288"/>
        <v>5790</v>
      </c>
      <c r="AN344" s="706">
        <f t="shared" si="1288"/>
        <v>5790</v>
      </c>
      <c r="AO344" s="706">
        <f t="shared" si="1288"/>
        <v>5790</v>
      </c>
      <c r="AP344" s="706">
        <f t="shared" si="1288"/>
        <v>5790</v>
      </c>
      <c r="AQ344" s="706">
        <f t="shared" si="1288"/>
        <v>5790</v>
      </c>
      <c r="AR344" s="706">
        <f t="shared" si="1288"/>
        <v>5790</v>
      </c>
      <c r="AS344" s="706">
        <f t="shared" si="1288"/>
        <v>5790</v>
      </c>
      <c r="AT344" s="706">
        <f t="shared" si="1288"/>
        <v>5790</v>
      </c>
      <c r="AU344" s="706">
        <f t="shared" si="1288"/>
        <v>5790</v>
      </c>
      <c r="AV344" s="706">
        <f t="shared" si="1288"/>
        <v>5790</v>
      </c>
      <c r="AW344" s="706">
        <f t="shared" si="1288"/>
        <v>5790</v>
      </c>
      <c r="AX344" s="706">
        <f t="shared" si="1288"/>
        <v>5790</v>
      </c>
      <c r="AY344" s="706">
        <f t="shared" si="1288"/>
        <v>5790</v>
      </c>
      <c r="AZ344" s="706">
        <f t="shared" si="1288"/>
        <v>5790</v>
      </c>
      <c r="BA344" s="706">
        <f t="shared" si="1288"/>
        <v>5790</v>
      </c>
      <c r="BB344" s="706">
        <f t="shared" si="1288"/>
        <v>5790</v>
      </c>
      <c r="BC344" s="714"/>
      <c r="BD344" s="706">
        <f>5790*$K$1</f>
        <v>5790</v>
      </c>
      <c r="BE344" s="706">
        <f>5790*$K$1</f>
        <v>5790</v>
      </c>
      <c r="BF344" s="706">
        <f t="shared" ref="BF344:BT344" si="1289">5790*$K$1</f>
        <v>5790</v>
      </c>
      <c r="BG344" s="706">
        <f t="shared" si="1289"/>
        <v>5790</v>
      </c>
      <c r="BH344" s="706">
        <f t="shared" si="1289"/>
        <v>5790</v>
      </c>
      <c r="BI344" s="706">
        <f t="shared" si="1289"/>
        <v>5790</v>
      </c>
      <c r="BJ344" s="706">
        <f t="shared" si="1289"/>
        <v>5790</v>
      </c>
      <c r="BK344" s="706">
        <f t="shared" si="1289"/>
        <v>5790</v>
      </c>
      <c r="BL344" s="706">
        <f t="shared" si="1289"/>
        <v>5790</v>
      </c>
      <c r="BM344" s="706">
        <f t="shared" si="1289"/>
        <v>5790</v>
      </c>
      <c r="BN344" s="706">
        <f t="shared" si="1289"/>
        <v>5790</v>
      </c>
      <c r="BO344" s="706">
        <f t="shared" si="1289"/>
        <v>5790</v>
      </c>
      <c r="BP344" s="706">
        <f t="shared" si="1289"/>
        <v>5790</v>
      </c>
      <c r="BQ344" s="706">
        <f t="shared" si="1289"/>
        <v>5790</v>
      </c>
      <c r="BR344" s="706">
        <f t="shared" si="1289"/>
        <v>5790</v>
      </c>
      <c r="BS344" s="706">
        <f t="shared" si="1289"/>
        <v>5790</v>
      </c>
      <c r="BT344" s="706">
        <f t="shared" si="1289"/>
        <v>5790</v>
      </c>
      <c r="BU344" s="701"/>
      <c r="BV344" s="260">
        <v>5790</v>
      </c>
      <c r="BW344" s="260">
        <v>5790</v>
      </c>
      <c r="BX344" s="260">
        <v>5790</v>
      </c>
      <c r="BY344" s="260">
        <v>5790</v>
      </c>
      <c r="BZ344" s="602">
        <f t="shared" si="1255"/>
        <v>5790</v>
      </c>
      <c r="CA344" s="602">
        <f t="shared" si="1256"/>
        <v>5790</v>
      </c>
      <c r="CB344" s="602">
        <f t="shared" si="1257"/>
        <v>5790</v>
      </c>
      <c r="CC344" s="692">
        <f t="shared" si="1258"/>
        <v>5790</v>
      </c>
      <c r="CD344" s="1348">
        <f t="shared" si="1259"/>
        <v>5790</v>
      </c>
      <c r="CE344" s="1349">
        <f t="shared" si="1259"/>
        <v>5790</v>
      </c>
      <c r="CF344" s="1350">
        <f t="shared" si="1259"/>
        <v>5790</v>
      </c>
      <c r="CG344" s="1350">
        <f t="shared" si="1259"/>
        <v>5790</v>
      </c>
      <c r="CH344" s="1350">
        <f t="shared" si="1259"/>
        <v>5790</v>
      </c>
      <c r="CI344" s="1350">
        <f t="shared" si="1259"/>
        <v>5790</v>
      </c>
      <c r="CJ344" s="1350">
        <f t="shared" si="1259"/>
        <v>5790</v>
      </c>
      <c r="CK344" s="1351">
        <f t="shared" si="1259"/>
        <v>5790</v>
      </c>
      <c r="CL344" s="1351">
        <f t="shared" si="1259"/>
        <v>5790</v>
      </c>
      <c r="CM344" s="1351">
        <f t="shared" si="1259"/>
        <v>5790</v>
      </c>
      <c r="CN344" s="1350">
        <f t="shared" si="1259"/>
        <v>5790</v>
      </c>
      <c r="CO344" s="1350">
        <f t="shared" si="1259"/>
        <v>5790</v>
      </c>
      <c r="CP344" s="1350">
        <f t="shared" si="1259"/>
        <v>5790</v>
      </c>
      <c r="CQ344" s="1350">
        <f t="shared" si="1259"/>
        <v>5790</v>
      </c>
      <c r="CR344" s="1350">
        <f t="shared" si="1259"/>
        <v>5790</v>
      </c>
      <c r="CS344" s="1349">
        <f t="shared" si="1259"/>
        <v>5790</v>
      </c>
      <c r="CT344" s="1352">
        <f t="shared" si="1260"/>
        <v>5790</v>
      </c>
      <c r="CU344" s="553">
        <f t="shared" si="1261"/>
        <v>5790</v>
      </c>
      <c r="CV344" s="554">
        <f t="shared" si="1262"/>
        <v>5790</v>
      </c>
      <c r="CW344" s="555">
        <f t="shared" si="1263"/>
        <v>5790</v>
      </c>
      <c r="CX344" s="555">
        <f t="shared" si="1264"/>
        <v>5790</v>
      </c>
      <c r="CY344" s="555">
        <f t="shared" si="1265"/>
        <v>5790</v>
      </c>
      <c r="CZ344" s="555">
        <f t="shared" si="1266"/>
        <v>5790</v>
      </c>
      <c r="DA344" s="555">
        <f t="shared" si="1267"/>
        <v>5790</v>
      </c>
      <c r="DB344" s="556">
        <f t="shared" si="1268"/>
        <v>5790</v>
      </c>
      <c r="DC344" s="556">
        <f t="shared" si="1269"/>
        <v>5790</v>
      </c>
      <c r="DD344" s="556">
        <f t="shared" si="1270"/>
        <v>5790</v>
      </c>
      <c r="DE344" s="555">
        <f t="shared" si="1271"/>
        <v>5790</v>
      </c>
      <c r="DF344" s="555">
        <f t="shared" si="1272"/>
        <v>5790</v>
      </c>
      <c r="DG344" s="555">
        <f t="shared" si="1273"/>
        <v>5790</v>
      </c>
      <c r="DH344" s="555">
        <f t="shared" si="1274"/>
        <v>5790</v>
      </c>
      <c r="DI344" s="555">
        <f t="shared" si="1275"/>
        <v>5790</v>
      </c>
      <c r="DJ344" s="554">
        <f t="shared" si="1276"/>
        <v>5790</v>
      </c>
      <c r="DK344" s="553">
        <f t="shared" si="1277"/>
        <v>5790</v>
      </c>
      <c r="DL344" s="658">
        <f t="shared" si="1278"/>
        <v>17</v>
      </c>
      <c r="DM344" s="106">
        <f t="shared" si="1279"/>
        <v>17</v>
      </c>
      <c r="DN344" s="106">
        <f t="shared" si="1280"/>
        <v>17</v>
      </c>
      <c r="DO344" s="106">
        <f t="shared" si="1281"/>
        <v>17</v>
      </c>
      <c r="DP344" s="487"/>
      <c r="DQ344" s="623"/>
      <c r="DR344" s="623"/>
      <c r="DS344" s="623"/>
      <c r="DT344" s="623"/>
      <c r="DU344" s="623"/>
      <c r="DV344" s="623"/>
      <c r="DW344" s="623"/>
      <c r="DX344" s="623"/>
      <c r="DY344" s="488"/>
    </row>
    <row r="345" spans="1:129" s="490" customFormat="1" ht="15.75" customHeight="1">
      <c r="A345" s="662" t="s">
        <v>251</v>
      </c>
      <c r="B345" s="227">
        <v>20</v>
      </c>
      <c r="C345" s="227"/>
      <c r="D345" s="227">
        <v>0</v>
      </c>
      <c r="E345" s="227"/>
      <c r="F345" s="227"/>
      <c r="G345" s="227"/>
      <c r="H345" s="227"/>
      <c r="I345" s="227">
        <v>50</v>
      </c>
      <c r="J345" s="227"/>
      <c r="K345" s="227"/>
      <c r="L345" s="227"/>
      <c r="M345" s="227"/>
      <c r="N345" s="227"/>
      <c r="O345" s="227"/>
      <c r="P345" s="227"/>
      <c r="Q345" s="227"/>
      <c r="R345" s="227"/>
      <c r="S345" s="734"/>
      <c r="T345" s="227">
        <v>100</v>
      </c>
      <c r="U345" s="227">
        <v>50</v>
      </c>
      <c r="V345" s="227">
        <v>150</v>
      </c>
      <c r="W345" s="227">
        <v>50</v>
      </c>
      <c r="X345" s="227">
        <v>100</v>
      </c>
      <c r="Y345" s="227">
        <v>50</v>
      </c>
      <c r="Z345" s="227">
        <v>100</v>
      </c>
      <c r="AA345" s="227">
        <v>150</v>
      </c>
      <c r="AB345" s="227">
        <v>50</v>
      </c>
      <c r="AC345" s="227"/>
      <c r="AD345" s="227"/>
      <c r="AE345" s="227"/>
      <c r="AF345" s="227"/>
      <c r="AG345" s="227"/>
      <c r="AH345" s="227"/>
      <c r="AI345" s="227"/>
      <c r="AJ345" s="227"/>
      <c r="AK345" s="644"/>
      <c r="AL345" s="227">
        <v>400</v>
      </c>
      <c r="AM345" s="227">
        <v>900</v>
      </c>
      <c r="AN345" s="227">
        <v>500</v>
      </c>
      <c r="AO345" s="227"/>
      <c r="AP345" s="227">
        <v>0</v>
      </c>
      <c r="AQ345" s="227"/>
      <c r="AR345" s="227">
        <v>500</v>
      </c>
      <c r="AS345" s="227">
        <v>600</v>
      </c>
      <c r="AT345" s="227">
        <v>1400</v>
      </c>
      <c r="AU345" s="227"/>
      <c r="AV345" s="227"/>
      <c r="AW345" s="227"/>
      <c r="AX345" s="227"/>
      <c r="AY345" s="227"/>
      <c r="AZ345" s="227"/>
      <c r="BA345" s="227"/>
      <c r="BB345" s="227"/>
      <c r="BC345" s="644"/>
      <c r="BD345" s="227">
        <v>400</v>
      </c>
      <c r="BE345" s="227">
        <v>200</v>
      </c>
      <c r="BF345" s="227">
        <v>400</v>
      </c>
      <c r="BG345" s="227">
        <v>0</v>
      </c>
      <c r="BH345" s="227">
        <v>400</v>
      </c>
      <c r="BI345" s="227">
        <v>50</v>
      </c>
      <c r="BJ345" s="227"/>
      <c r="BK345" s="227">
        <v>700</v>
      </c>
      <c r="BL345" s="227">
        <v>650</v>
      </c>
      <c r="BM345" s="227"/>
      <c r="BN345" s="227"/>
      <c r="BO345" s="227"/>
      <c r="BP345" s="227"/>
      <c r="BQ345" s="227"/>
      <c r="BR345" s="227"/>
      <c r="BS345" s="227"/>
      <c r="BT345" s="227"/>
      <c r="BU345" s="734"/>
      <c r="BV345" s="227">
        <v>60</v>
      </c>
      <c r="BW345" s="227">
        <v>100</v>
      </c>
      <c r="BX345" s="227">
        <v>600</v>
      </c>
      <c r="BY345" s="227">
        <v>400</v>
      </c>
      <c r="BZ345" s="602">
        <f t="shared" si="1255"/>
        <v>20</v>
      </c>
      <c r="CA345" s="602">
        <f t="shared" si="1256"/>
        <v>85.714285714285708</v>
      </c>
      <c r="CB345" s="602">
        <f t="shared" si="1257"/>
        <v>580</v>
      </c>
      <c r="CC345" s="692">
        <f t="shared" si="1258"/>
        <v>350</v>
      </c>
      <c r="CD345" s="1348" t="str">
        <f t="shared" si="1259"/>
        <v/>
      </c>
      <c r="CE345" s="1349" t="str">
        <f t="shared" si="1259"/>
        <v/>
      </c>
      <c r="CF345" s="1350" t="str">
        <f t="shared" si="1259"/>
        <v/>
      </c>
      <c r="CG345" s="1350" t="str">
        <f t="shared" si="1259"/>
        <v/>
      </c>
      <c r="CH345" s="1350" t="str">
        <f t="shared" si="1259"/>
        <v/>
      </c>
      <c r="CI345" s="1350" t="str">
        <f t="shared" si="1259"/>
        <v/>
      </c>
      <c r="CJ345" s="1350" t="str">
        <f t="shared" si="1259"/>
        <v/>
      </c>
      <c r="CK345" s="1351">
        <f t="shared" si="1259"/>
        <v>0</v>
      </c>
      <c r="CL345" s="1351">
        <f t="shared" si="1259"/>
        <v>20</v>
      </c>
      <c r="CM345" s="1351">
        <f t="shared" si="1259"/>
        <v>50</v>
      </c>
      <c r="CN345" s="1350" t="str">
        <f t="shared" si="1259"/>
        <v/>
      </c>
      <c r="CO345" s="1350" t="str">
        <f t="shared" si="1259"/>
        <v/>
      </c>
      <c r="CP345" s="1350" t="str">
        <f t="shared" si="1259"/>
        <v/>
      </c>
      <c r="CQ345" s="1350" t="str">
        <f t="shared" si="1259"/>
        <v/>
      </c>
      <c r="CR345" s="1350" t="str">
        <f t="shared" si="1259"/>
        <v/>
      </c>
      <c r="CS345" s="1349" t="str">
        <f t="shared" si="1259"/>
        <v/>
      </c>
      <c r="CT345" s="1352" t="str">
        <f t="shared" si="1260"/>
        <v/>
      </c>
      <c r="CU345" s="553" t="str">
        <f t="shared" si="1261"/>
        <v/>
      </c>
      <c r="CV345" s="554" t="str">
        <f t="shared" si="1262"/>
        <v/>
      </c>
      <c r="CW345" s="555" t="str">
        <f t="shared" si="1263"/>
        <v/>
      </c>
      <c r="CX345" s="555" t="str">
        <f t="shared" si="1264"/>
        <v/>
      </c>
      <c r="CY345" s="555">
        <f t="shared" si="1265"/>
        <v>50</v>
      </c>
      <c r="CZ345" s="555">
        <f t="shared" si="1266"/>
        <v>50</v>
      </c>
      <c r="DA345" s="555">
        <f t="shared" si="1267"/>
        <v>50</v>
      </c>
      <c r="DB345" s="556">
        <f t="shared" si="1268"/>
        <v>50</v>
      </c>
      <c r="DC345" s="556">
        <f t="shared" si="1269"/>
        <v>100</v>
      </c>
      <c r="DD345" s="556">
        <f t="shared" si="1270"/>
        <v>100</v>
      </c>
      <c r="DE345" s="555">
        <f t="shared" si="1271"/>
        <v>100</v>
      </c>
      <c r="DF345" s="555">
        <f t="shared" si="1272"/>
        <v>150</v>
      </c>
      <c r="DG345" s="555">
        <f t="shared" si="1273"/>
        <v>150</v>
      </c>
      <c r="DH345" s="555" t="str">
        <f t="shared" si="1274"/>
        <v/>
      </c>
      <c r="DI345" s="555" t="str">
        <f t="shared" si="1275"/>
        <v/>
      </c>
      <c r="DJ345" s="554" t="str">
        <f t="shared" si="1276"/>
        <v/>
      </c>
      <c r="DK345" s="553" t="str">
        <f t="shared" si="1277"/>
        <v/>
      </c>
      <c r="DL345" s="658">
        <f t="shared" si="1278"/>
        <v>3</v>
      </c>
      <c r="DM345" s="106">
        <f t="shared" si="1279"/>
        <v>9</v>
      </c>
      <c r="DN345" s="106">
        <f t="shared" si="1280"/>
        <v>7</v>
      </c>
      <c r="DO345" s="106">
        <f t="shared" si="1281"/>
        <v>8</v>
      </c>
      <c r="DP345" s="487"/>
      <c r="DQ345" s="623"/>
      <c r="DR345" s="623"/>
      <c r="DS345" s="623"/>
      <c r="DT345" s="623"/>
      <c r="DU345" s="623"/>
      <c r="DV345" s="623"/>
      <c r="DW345" s="623"/>
      <c r="DX345" s="623"/>
      <c r="DY345" s="488"/>
    </row>
    <row r="346" spans="1:129" s="490" customFormat="1" ht="15.75" customHeight="1">
      <c r="A346" s="645" t="s">
        <v>182</v>
      </c>
      <c r="B346" s="277">
        <v>1.25</v>
      </c>
      <c r="C346" s="277"/>
      <c r="D346" s="277">
        <v>6</v>
      </c>
      <c r="E346" s="277"/>
      <c r="F346" s="277"/>
      <c r="G346" s="277"/>
      <c r="H346" s="277"/>
      <c r="I346" s="277">
        <v>1.6</v>
      </c>
      <c r="J346" s="277"/>
      <c r="K346" s="277"/>
      <c r="L346" s="277"/>
      <c r="M346" s="277"/>
      <c r="N346" s="277"/>
      <c r="O346" s="277"/>
      <c r="P346" s="277"/>
      <c r="Q346" s="277"/>
      <c r="R346" s="277"/>
      <c r="S346" s="593"/>
      <c r="T346" s="277">
        <v>2.4</v>
      </c>
      <c r="U346" s="277">
        <v>2.4</v>
      </c>
      <c r="V346" s="277">
        <v>2.4</v>
      </c>
      <c r="W346" s="277">
        <v>2.4</v>
      </c>
      <c r="X346" s="277">
        <v>2.4</v>
      </c>
      <c r="Y346" s="277">
        <v>2.4</v>
      </c>
      <c r="Z346" s="277">
        <v>2.4</v>
      </c>
      <c r="AA346" s="277">
        <v>2.4</v>
      </c>
      <c r="AB346" s="277">
        <v>2.4</v>
      </c>
      <c r="AC346" s="277"/>
      <c r="AD346" s="277"/>
      <c r="AE346" s="277"/>
      <c r="AF346" s="277"/>
      <c r="AG346" s="277"/>
      <c r="AH346" s="277"/>
      <c r="AI346" s="277"/>
      <c r="AJ346" s="277"/>
      <c r="AK346" s="644"/>
      <c r="AL346" s="277">
        <v>14</v>
      </c>
      <c r="AM346" s="277">
        <v>5.6</v>
      </c>
      <c r="AN346" s="277">
        <v>2.4</v>
      </c>
      <c r="AO346" s="277"/>
      <c r="AP346" s="277"/>
      <c r="AQ346" s="277"/>
      <c r="AR346" s="277">
        <v>2.4</v>
      </c>
      <c r="AS346" s="277">
        <v>6</v>
      </c>
      <c r="AT346" s="277">
        <v>2.4</v>
      </c>
      <c r="AU346" s="277"/>
      <c r="AV346" s="277"/>
      <c r="AW346" s="277"/>
      <c r="AX346" s="277"/>
      <c r="AY346" s="277"/>
      <c r="AZ346" s="277"/>
      <c r="BA346" s="277"/>
      <c r="BB346" s="277"/>
      <c r="BC346" s="644"/>
      <c r="BD346" s="277">
        <v>2.4</v>
      </c>
      <c r="BE346" s="277">
        <v>2.4</v>
      </c>
      <c r="BF346" s="277">
        <v>2.4</v>
      </c>
      <c r="BG346" s="277"/>
      <c r="BH346" s="277">
        <v>2.4</v>
      </c>
      <c r="BI346" s="277">
        <v>2.4</v>
      </c>
      <c r="BJ346" s="277"/>
      <c r="BK346" s="277">
        <v>2.4</v>
      </c>
      <c r="BL346" s="277">
        <v>2.4</v>
      </c>
      <c r="BM346" s="277"/>
      <c r="BN346" s="277"/>
      <c r="BO346" s="277"/>
      <c r="BP346" s="277"/>
      <c r="BQ346" s="277"/>
      <c r="BR346" s="277"/>
      <c r="BS346" s="277"/>
      <c r="BT346" s="277"/>
      <c r="BU346" s="593"/>
      <c r="BV346" s="277">
        <v>2</v>
      </c>
      <c r="BW346" s="277">
        <v>2</v>
      </c>
      <c r="BX346" s="277">
        <v>4</v>
      </c>
      <c r="BY346" s="277">
        <v>2</v>
      </c>
      <c r="BZ346" s="602">
        <f t="shared" si="1255"/>
        <v>1.5999999999999996</v>
      </c>
      <c r="CA346" s="602">
        <f t="shared" si="1256"/>
        <v>2.4</v>
      </c>
      <c r="CB346" s="602">
        <f t="shared" si="1257"/>
        <v>4.0999999999999996</v>
      </c>
      <c r="CC346" s="692">
        <f t="shared" si="1258"/>
        <v>2.4</v>
      </c>
      <c r="CD346" s="1348" t="str">
        <f t="shared" si="1259"/>
        <v/>
      </c>
      <c r="CE346" s="1349" t="str">
        <f t="shared" si="1259"/>
        <v/>
      </c>
      <c r="CF346" s="1350" t="str">
        <f t="shared" si="1259"/>
        <v/>
      </c>
      <c r="CG346" s="1350" t="str">
        <f t="shared" si="1259"/>
        <v/>
      </c>
      <c r="CH346" s="1350" t="str">
        <f t="shared" si="1259"/>
        <v/>
      </c>
      <c r="CI346" s="1350" t="str">
        <f t="shared" si="1259"/>
        <v/>
      </c>
      <c r="CJ346" s="1350" t="str">
        <f t="shared" si="1259"/>
        <v/>
      </c>
      <c r="CK346" s="1351">
        <f t="shared" si="1259"/>
        <v>1.25</v>
      </c>
      <c r="CL346" s="1351">
        <f t="shared" si="1259"/>
        <v>1.6</v>
      </c>
      <c r="CM346" s="1351">
        <f t="shared" si="1259"/>
        <v>6</v>
      </c>
      <c r="CN346" s="1350" t="str">
        <f t="shared" si="1259"/>
        <v/>
      </c>
      <c r="CO346" s="1350" t="str">
        <f t="shared" si="1259"/>
        <v/>
      </c>
      <c r="CP346" s="1350" t="str">
        <f t="shared" si="1259"/>
        <v/>
      </c>
      <c r="CQ346" s="1350" t="str">
        <f t="shared" si="1259"/>
        <v/>
      </c>
      <c r="CR346" s="1350" t="str">
        <f t="shared" si="1259"/>
        <v/>
      </c>
      <c r="CS346" s="1349" t="str">
        <f t="shared" si="1259"/>
        <v/>
      </c>
      <c r="CT346" s="1352" t="str">
        <f t="shared" si="1260"/>
        <v/>
      </c>
      <c r="CU346" s="553" t="str">
        <f t="shared" si="1261"/>
        <v/>
      </c>
      <c r="CV346" s="554" t="str">
        <f t="shared" si="1262"/>
        <v/>
      </c>
      <c r="CW346" s="555" t="str">
        <f t="shared" si="1263"/>
        <v/>
      </c>
      <c r="CX346" s="555" t="str">
        <f t="shared" si="1264"/>
        <v/>
      </c>
      <c r="CY346" s="555">
        <f t="shared" si="1265"/>
        <v>2.4</v>
      </c>
      <c r="CZ346" s="555">
        <f t="shared" si="1266"/>
        <v>2.4</v>
      </c>
      <c r="DA346" s="555">
        <f t="shared" si="1267"/>
        <v>2.4</v>
      </c>
      <c r="DB346" s="556">
        <f t="shared" si="1268"/>
        <v>2.4</v>
      </c>
      <c r="DC346" s="556">
        <f t="shared" si="1269"/>
        <v>2.4</v>
      </c>
      <c r="DD346" s="556">
        <f t="shared" si="1270"/>
        <v>2.4</v>
      </c>
      <c r="DE346" s="555">
        <f t="shared" si="1271"/>
        <v>2.4</v>
      </c>
      <c r="DF346" s="555">
        <f t="shared" si="1272"/>
        <v>2.4</v>
      </c>
      <c r="DG346" s="555">
        <f t="shared" si="1273"/>
        <v>2.4</v>
      </c>
      <c r="DH346" s="555" t="str">
        <f t="shared" si="1274"/>
        <v/>
      </c>
      <c r="DI346" s="555" t="str">
        <f t="shared" si="1275"/>
        <v/>
      </c>
      <c r="DJ346" s="554" t="str">
        <f t="shared" si="1276"/>
        <v/>
      </c>
      <c r="DK346" s="553" t="str">
        <f t="shared" si="1277"/>
        <v/>
      </c>
      <c r="DL346" s="658">
        <f t="shared" si="1278"/>
        <v>3</v>
      </c>
      <c r="DM346" s="106">
        <f t="shared" si="1279"/>
        <v>9</v>
      </c>
      <c r="DN346" s="106">
        <f t="shared" si="1280"/>
        <v>6</v>
      </c>
      <c r="DO346" s="106">
        <f t="shared" si="1281"/>
        <v>7</v>
      </c>
      <c r="DP346" s="487"/>
      <c r="DQ346" s="623"/>
      <c r="DR346" s="623"/>
      <c r="DS346" s="623"/>
      <c r="DT346" s="623"/>
      <c r="DU346" s="623"/>
      <c r="DV346" s="623"/>
      <c r="DW346" s="623"/>
      <c r="DX346" s="623"/>
      <c r="DY346" s="488"/>
    </row>
    <row r="347" spans="1:129" s="490" customFormat="1" ht="15.75" customHeight="1">
      <c r="A347" s="645" t="s">
        <v>184</v>
      </c>
      <c r="B347" s="634">
        <f t="shared" ref="B347:R347" si="1290">IF(B345="","",B345*B346)</f>
        <v>25</v>
      </c>
      <c r="C347" s="634" t="str">
        <f t="shared" si="1290"/>
        <v/>
      </c>
      <c r="D347" s="634">
        <f t="shared" si="1290"/>
        <v>0</v>
      </c>
      <c r="E347" s="634" t="str">
        <f t="shared" si="1290"/>
        <v/>
      </c>
      <c r="F347" s="634" t="str">
        <f t="shared" si="1290"/>
        <v/>
      </c>
      <c r="G347" s="634" t="str">
        <f t="shared" si="1290"/>
        <v/>
      </c>
      <c r="H347" s="634" t="str">
        <f t="shared" si="1290"/>
        <v/>
      </c>
      <c r="I347" s="634">
        <f t="shared" si="1290"/>
        <v>80</v>
      </c>
      <c r="J347" s="634" t="str">
        <f t="shared" si="1290"/>
        <v/>
      </c>
      <c r="K347" s="634" t="str">
        <f t="shared" si="1290"/>
        <v/>
      </c>
      <c r="L347" s="634" t="str">
        <f t="shared" si="1290"/>
        <v/>
      </c>
      <c r="M347" s="634" t="str">
        <f t="shared" si="1290"/>
        <v/>
      </c>
      <c r="N347" s="634" t="str">
        <f t="shared" si="1290"/>
        <v/>
      </c>
      <c r="O347" s="634" t="str">
        <f t="shared" si="1290"/>
        <v/>
      </c>
      <c r="P347" s="634" t="str">
        <f t="shared" si="1290"/>
        <v/>
      </c>
      <c r="Q347" s="634" t="str">
        <f t="shared" si="1290"/>
        <v/>
      </c>
      <c r="R347" s="634" t="str">
        <f t="shared" si="1290"/>
        <v/>
      </c>
      <c r="S347" s="667"/>
      <c r="T347" s="634">
        <f t="shared" ref="T347:AJ347" si="1291">IF(T345="","",T345*T346)</f>
        <v>240</v>
      </c>
      <c r="U347" s="634">
        <f t="shared" si="1291"/>
        <v>120</v>
      </c>
      <c r="V347" s="634">
        <f t="shared" si="1291"/>
        <v>360</v>
      </c>
      <c r="W347" s="634">
        <f t="shared" si="1291"/>
        <v>120</v>
      </c>
      <c r="X347" s="634">
        <f t="shared" si="1291"/>
        <v>240</v>
      </c>
      <c r="Y347" s="634">
        <f t="shared" si="1291"/>
        <v>120</v>
      </c>
      <c r="Z347" s="634">
        <f t="shared" si="1291"/>
        <v>240</v>
      </c>
      <c r="AA347" s="634">
        <f t="shared" si="1291"/>
        <v>360</v>
      </c>
      <c r="AB347" s="634">
        <f t="shared" si="1291"/>
        <v>120</v>
      </c>
      <c r="AC347" s="634" t="str">
        <f t="shared" si="1291"/>
        <v/>
      </c>
      <c r="AD347" s="634" t="str">
        <f t="shared" si="1291"/>
        <v/>
      </c>
      <c r="AE347" s="634" t="str">
        <f t="shared" si="1291"/>
        <v/>
      </c>
      <c r="AF347" s="634" t="str">
        <f t="shared" si="1291"/>
        <v/>
      </c>
      <c r="AG347" s="634" t="str">
        <f t="shared" si="1291"/>
        <v/>
      </c>
      <c r="AH347" s="634" t="str">
        <f t="shared" si="1291"/>
        <v/>
      </c>
      <c r="AI347" s="634" t="str">
        <f t="shared" si="1291"/>
        <v/>
      </c>
      <c r="AJ347" s="634" t="str">
        <f t="shared" si="1291"/>
        <v/>
      </c>
      <c r="AK347" s="667"/>
      <c r="AL347" s="634">
        <f t="shared" ref="AL347:BB347" si="1292">IF(AL345="","",AL345*AL346)</f>
        <v>5600</v>
      </c>
      <c r="AM347" s="634">
        <f t="shared" si="1292"/>
        <v>5040</v>
      </c>
      <c r="AN347" s="634">
        <f t="shared" si="1292"/>
        <v>1200</v>
      </c>
      <c r="AO347" s="634" t="str">
        <f t="shared" si="1292"/>
        <v/>
      </c>
      <c r="AP347" s="634">
        <f t="shared" si="1292"/>
        <v>0</v>
      </c>
      <c r="AQ347" s="634" t="str">
        <f t="shared" si="1292"/>
        <v/>
      </c>
      <c r="AR347" s="634">
        <f t="shared" si="1292"/>
        <v>1200</v>
      </c>
      <c r="AS347" s="634">
        <f t="shared" si="1292"/>
        <v>3600</v>
      </c>
      <c r="AT347" s="634">
        <f t="shared" si="1292"/>
        <v>3360</v>
      </c>
      <c r="AU347" s="634" t="str">
        <f t="shared" si="1292"/>
        <v/>
      </c>
      <c r="AV347" s="634" t="str">
        <f t="shared" si="1292"/>
        <v/>
      </c>
      <c r="AW347" s="634" t="str">
        <f t="shared" si="1292"/>
        <v/>
      </c>
      <c r="AX347" s="634" t="str">
        <f t="shared" si="1292"/>
        <v/>
      </c>
      <c r="AY347" s="634" t="str">
        <f t="shared" si="1292"/>
        <v/>
      </c>
      <c r="AZ347" s="634" t="str">
        <f t="shared" si="1292"/>
        <v/>
      </c>
      <c r="BA347" s="634" t="str">
        <f t="shared" si="1292"/>
        <v/>
      </c>
      <c r="BB347" s="634" t="str">
        <f t="shared" si="1292"/>
        <v/>
      </c>
      <c r="BC347" s="667"/>
      <c r="BD347" s="634">
        <f>IF(BD345="","",BD345*BD346)</f>
        <v>960</v>
      </c>
      <c r="BE347" s="634">
        <f>IF(BE345="","",BE345*BE346)</f>
        <v>480</v>
      </c>
      <c r="BF347" s="634">
        <f t="shared" ref="BF347:BT347" si="1293">IF(BF345="","",BF345*BF346)</f>
        <v>960</v>
      </c>
      <c r="BG347" s="634">
        <f t="shared" si="1293"/>
        <v>0</v>
      </c>
      <c r="BH347" s="634">
        <f t="shared" si="1293"/>
        <v>960</v>
      </c>
      <c r="BI347" s="634">
        <f t="shared" si="1293"/>
        <v>120</v>
      </c>
      <c r="BJ347" s="634" t="str">
        <f t="shared" si="1293"/>
        <v/>
      </c>
      <c r="BK347" s="634">
        <f t="shared" si="1293"/>
        <v>1680</v>
      </c>
      <c r="BL347" s="634">
        <f t="shared" si="1293"/>
        <v>1560</v>
      </c>
      <c r="BM347" s="634" t="str">
        <f t="shared" si="1293"/>
        <v/>
      </c>
      <c r="BN347" s="634" t="str">
        <f t="shared" si="1293"/>
        <v/>
      </c>
      <c r="BO347" s="634" t="str">
        <f t="shared" si="1293"/>
        <v/>
      </c>
      <c r="BP347" s="634" t="str">
        <f t="shared" si="1293"/>
        <v/>
      </c>
      <c r="BQ347" s="634" t="str">
        <f t="shared" si="1293"/>
        <v/>
      </c>
      <c r="BR347" s="634" t="str">
        <f t="shared" si="1293"/>
        <v/>
      </c>
      <c r="BS347" s="634" t="str">
        <f t="shared" si="1293"/>
        <v/>
      </c>
      <c r="BT347" s="634" t="str">
        <f t="shared" si="1293"/>
        <v/>
      </c>
      <c r="BU347" s="667"/>
      <c r="BV347" s="634">
        <f>IF(BV345="","",BV345*BV346)</f>
        <v>120</v>
      </c>
      <c r="BW347" s="634">
        <f>IF(BW345="","",BW345*BW346)</f>
        <v>200</v>
      </c>
      <c r="BX347" s="634">
        <f>IF(BX345="","",BX345*BX346)</f>
        <v>2400</v>
      </c>
      <c r="BY347" s="634">
        <f>IF(BY345="","",BY345*BY346)</f>
        <v>800</v>
      </c>
      <c r="BZ347" s="602">
        <f t="shared" si="1255"/>
        <v>25</v>
      </c>
      <c r="CA347" s="602">
        <f t="shared" si="1256"/>
        <v>205.71428571428572</v>
      </c>
      <c r="CB347" s="602">
        <f t="shared" si="1257"/>
        <v>2880</v>
      </c>
      <c r="CC347" s="692">
        <f t="shared" si="1258"/>
        <v>840</v>
      </c>
      <c r="CD347" s="1348" t="str">
        <f t="shared" si="1259"/>
        <v/>
      </c>
      <c r="CE347" s="1349" t="str">
        <f t="shared" si="1259"/>
        <v/>
      </c>
      <c r="CF347" s="1350" t="str">
        <f t="shared" si="1259"/>
        <v/>
      </c>
      <c r="CG347" s="1350" t="str">
        <f t="shared" si="1259"/>
        <v/>
      </c>
      <c r="CH347" s="1350" t="str">
        <f t="shared" si="1259"/>
        <v/>
      </c>
      <c r="CI347" s="1350" t="str">
        <f t="shared" si="1259"/>
        <v/>
      </c>
      <c r="CJ347" s="1350" t="str">
        <f t="shared" si="1259"/>
        <v/>
      </c>
      <c r="CK347" s="1351">
        <f t="shared" si="1259"/>
        <v>0</v>
      </c>
      <c r="CL347" s="1351">
        <f t="shared" si="1259"/>
        <v>25</v>
      </c>
      <c r="CM347" s="1351">
        <f t="shared" si="1259"/>
        <v>80</v>
      </c>
      <c r="CN347" s="1350" t="str">
        <f t="shared" si="1259"/>
        <v/>
      </c>
      <c r="CO347" s="1350" t="str">
        <f t="shared" si="1259"/>
        <v/>
      </c>
      <c r="CP347" s="1350" t="str">
        <f t="shared" si="1259"/>
        <v/>
      </c>
      <c r="CQ347" s="1350" t="str">
        <f t="shared" si="1259"/>
        <v/>
      </c>
      <c r="CR347" s="1350" t="str">
        <f t="shared" si="1259"/>
        <v/>
      </c>
      <c r="CS347" s="1349" t="str">
        <f t="shared" si="1259"/>
        <v/>
      </c>
      <c r="CT347" s="1352" t="str">
        <f t="shared" si="1260"/>
        <v/>
      </c>
      <c r="CU347" s="553" t="str">
        <f t="shared" si="1261"/>
        <v/>
      </c>
      <c r="CV347" s="554" t="str">
        <f t="shared" si="1262"/>
        <v/>
      </c>
      <c r="CW347" s="555" t="str">
        <f t="shared" si="1263"/>
        <v/>
      </c>
      <c r="CX347" s="555" t="str">
        <f t="shared" si="1264"/>
        <v/>
      </c>
      <c r="CY347" s="555">
        <f t="shared" si="1265"/>
        <v>120</v>
      </c>
      <c r="CZ347" s="555">
        <f t="shared" si="1266"/>
        <v>120</v>
      </c>
      <c r="DA347" s="555">
        <f t="shared" si="1267"/>
        <v>120</v>
      </c>
      <c r="DB347" s="556">
        <f t="shared" si="1268"/>
        <v>120</v>
      </c>
      <c r="DC347" s="556">
        <f t="shared" si="1269"/>
        <v>240</v>
      </c>
      <c r="DD347" s="556">
        <f t="shared" si="1270"/>
        <v>240</v>
      </c>
      <c r="DE347" s="555">
        <f t="shared" si="1271"/>
        <v>240</v>
      </c>
      <c r="DF347" s="555">
        <f t="shared" si="1272"/>
        <v>360</v>
      </c>
      <c r="DG347" s="555">
        <f t="shared" si="1273"/>
        <v>360</v>
      </c>
      <c r="DH347" s="555" t="str">
        <f t="shared" si="1274"/>
        <v/>
      </c>
      <c r="DI347" s="555" t="str">
        <f t="shared" si="1275"/>
        <v/>
      </c>
      <c r="DJ347" s="554" t="str">
        <f t="shared" si="1276"/>
        <v/>
      </c>
      <c r="DK347" s="553" t="str">
        <f t="shared" si="1277"/>
        <v/>
      </c>
      <c r="DL347" s="658">
        <f t="shared" si="1278"/>
        <v>3</v>
      </c>
      <c r="DM347" s="106">
        <f t="shared" si="1279"/>
        <v>9</v>
      </c>
      <c r="DN347" s="106">
        <f t="shared" si="1280"/>
        <v>7</v>
      </c>
      <c r="DO347" s="106">
        <f t="shared" si="1281"/>
        <v>8</v>
      </c>
      <c r="DP347" s="487"/>
      <c r="DQ347" s="623"/>
      <c r="DR347" s="623"/>
      <c r="DS347" s="623"/>
      <c r="DT347" s="623"/>
      <c r="DU347" s="623"/>
      <c r="DV347" s="623"/>
      <c r="DW347" s="623"/>
      <c r="DX347" s="623"/>
      <c r="DY347" s="488"/>
    </row>
    <row r="348" spans="1:129" s="490" customFormat="1" ht="15.75" customHeight="1">
      <c r="A348" s="645" t="s">
        <v>252</v>
      </c>
      <c r="B348" s="277">
        <v>12</v>
      </c>
      <c r="C348" s="277"/>
      <c r="D348" s="277">
        <v>10</v>
      </c>
      <c r="E348" s="277"/>
      <c r="F348" s="277"/>
      <c r="G348" s="277"/>
      <c r="H348" s="277"/>
      <c r="I348" s="277">
        <v>35</v>
      </c>
      <c r="J348" s="277"/>
      <c r="K348" s="277"/>
      <c r="L348" s="277"/>
      <c r="M348" s="277"/>
      <c r="N348" s="277"/>
      <c r="O348" s="277"/>
      <c r="P348" s="277"/>
      <c r="Q348" s="277"/>
      <c r="R348" s="277"/>
      <c r="S348" s="607"/>
      <c r="T348" s="277">
        <v>0</v>
      </c>
      <c r="U348" s="277">
        <v>0</v>
      </c>
      <c r="V348" s="277">
        <v>0</v>
      </c>
      <c r="W348" s="277">
        <v>0</v>
      </c>
      <c r="X348" s="277">
        <v>0</v>
      </c>
      <c r="Y348" s="277"/>
      <c r="Z348" s="277">
        <v>0</v>
      </c>
      <c r="AA348" s="277">
        <v>0</v>
      </c>
      <c r="AB348" s="277">
        <v>0</v>
      </c>
      <c r="AC348" s="277"/>
      <c r="AD348" s="277"/>
      <c r="AE348" s="277"/>
      <c r="AF348" s="277"/>
      <c r="AG348" s="277"/>
      <c r="AH348" s="277"/>
      <c r="AI348" s="277"/>
      <c r="AJ348" s="277"/>
      <c r="AK348" s="607"/>
      <c r="AL348" s="277">
        <v>0</v>
      </c>
      <c r="AM348" s="277">
        <v>0</v>
      </c>
      <c r="AN348" s="277">
        <v>0</v>
      </c>
      <c r="AO348" s="277"/>
      <c r="AP348" s="277">
        <v>0</v>
      </c>
      <c r="AQ348" s="277"/>
      <c r="AR348" s="277">
        <v>250</v>
      </c>
      <c r="AS348" s="277">
        <v>0</v>
      </c>
      <c r="AT348" s="277">
        <v>0</v>
      </c>
      <c r="AU348" s="277"/>
      <c r="AV348" s="277"/>
      <c r="AW348" s="277"/>
      <c r="AX348" s="277"/>
      <c r="AY348" s="277"/>
      <c r="AZ348" s="277"/>
      <c r="BA348" s="277"/>
      <c r="BB348" s="277"/>
      <c r="BC348" s="607"/>
      <c r="BD348" s="277">
        <v>0</v>
      </c>
      <c r="BE348" s="277">
        <v>0</v>
      </c>
      <c r="BF348" s="277">
        <v>0</v>
      </c>
      <c r="BG348" s="277">
        <v>0</v>
      </c>
      <c r="BH348" s="277">
        <v>0</v>
      </c>
      <c r="BI348" s="277"/>
      <c r="BJ348" s="277"/>
      <c r="BK348" s="277">
        <v>50</v>
      </c>
      <c r="BL348" s="277">
        <v>0</v>
      </c>
      <c r="BM348" s="277"/>
      <c r="BN348" s="277"/>
      <c r="BO348" s="277"/>
      <c r="BP348" s="277"/>
      <c r="BQ348" s="277"/>
      <c r="BR348" s="277"/>
      <c r="BS348" s="277"/>
      <c r="BT348" s="277"/>
      <c r="BU348" s="607"/>
      <c r="BV348" s="277">
        <v>15</v>
      </c>
      <c r="BW348" s="277">
        <v>0</v>
      </c>
      <c r="BX348" s="277">
        <v>0</v>
      </c>
      <c r="BY348" s="277">
        <v>0</v>
      </c>
      <c r="BZ348" s="602">
        <f t="shared" si="1255"/>
        <v>12</v>
      </c>
      <c r="CA348" s="602">
        <f t="shared" si="1256"/>
        <v>0</v>
      </c>
      <c r="CB348" s="602">
        <f t="shared" si="1257"/>
        <v>0</v>
      </c>
      <c r="CC348" s="692">
        <f t="shared" si="1258"/>
        <v>0</v>
      </c>
      <c r="CD348" s="1348" t="str">
        <f t="shared" si="1259"/>
        <v/>
      </c>
      <c r="CE348" s="1349" t="str">
        <f t="shared" si="1259"/>
        <v/>
      </c>
      <c r="CF348" s="1350" t="str">
        <f t="shared" si="1259"/>
        <v/>
      </c>
      <c r="CG348" s="1350" t="str">
        <f t="shared" si="1259"/>
        <v/>
      </c>
      <c r="CH348" s="1350" t="str">
        <f t="shared" si="1259"/>
        <v/>
      </c>
      <c r="CI348" s="1350" t="str">
        <f t="shared" si="1259"/>
        <v/>
      </c>
      <c r="CJ348" s="1350" t="str">
        <f t="shared" si="1259"/>
        <v/>
      </c>
      <c r="CK348" s="1351">
        <f t="shared" si="1259"/>
        <v>10</v>
      </c>
      <c r="CL348" s="1351">
        <f t="shared" si="1259"/>
        <v>12</v>
      </c>
      <c r="CM348" s="1351">
        <f t="shared" si="1259"/>
        <v>35</v>
      </c>
      <c r="CN348" s="1350" t="str">
        <f t="shared" si="1259"/>
        <v/>
      </c>
      <c r="CO348" s="1350" t="str">
        <f t="shared" si="1259"/>
        <v/>
      </c>
      <c r="CP348" s="1350" t="str">
        <f t="shared" si="1259"/>
        <v/>
      </c>
      <c r="CQ348" s="1350" t="str">
        <f t="shared" si="1259"/>
        <v/>
      </c>
      <c r="CR348" s="1350" t="str">
        <f t="shared" si="1259"/>
        <v/>
      </c>
      <c r="CS348" s="1349" t="str">
        <f t="shared" si="1259"/>
        <v/>
      </c>
      <c r="CT348" s="1352" t="str">
        <f t="shared" si="1260"/>
        <v/>
      </c>
      <c r="CU348" s="553" t="str">
        <f t="shared" si="1261"/>
        <v/>
      </c>
      <c r="CV348" s="554" t="str">
        <f t="shared" si="1262"/>
        <v/>
      </c>
      <c r="CW348" s="555" t="str">
        <f t="shared" si="1263"/>
        <v/>
      </c>
      <c r="CX348" s="555" t="str">
        <f t="shared" si="1264"/>
        <v/>
      </c>
      <c r="CY348" s="555" t="str">
        <f t="shared" si="1265"/>
        <v/>
      </c>
      <c r="CZ348" s="555">
        <f t="shared" si="1266"/>
        <v>0</v>
      </c>
      <c r="DA348" s="555">
        <f t="shared" si="1267"/>
        <v>0</v>
      </c>
      <c r="DB348" s="556">
        <f t="shared" si="1268"/>
        <v>0</v>
      </c>
      <c r="DC348" s="556">
        <f t="shared" si="1269"/>
        <v>0</v>
      </c>
      <c r="DD348" s="556">
        <f t="shared" si="1270"/>
        <v>0</v>
      </c>
      <c r="DE348" s="555">
        <f t="shared" si="1271"/>
        <v>0</v>
      </c>
      <c r="DF348" s="555">
        <f t="shared" si="1272"/>
        <v>0</v>
      </c>
      <c r="DG348" s="555">
        <f t="shared" si="1273"/>
        <v>0</v>
      </c>
      <c r="DH348" s="555" t="str">
        <f t="shared" si="1274"/>
        <v/>
      </c>
      <c r="DI348" s="555" t="str">
        <f t="shared" si="1275"/>
        <v/>
      </c>
      <c r="DJ348" s="554" t="str">
        <f t="shared" si="1276"/>
        <v/>
      </c>
      <c r="DK348" s="553" t="str">
        <f t="shared" si="1277"/>
        <v/>
      </c>
      <c r="DL348" s="658">
        <f t="shared" si="1278"/>
        <v>3</v>
      </c>
      <c r="DM348" s="106">
        <f t="shared" si="1279"/>
        <v>8</v>
      </c>
      <c r="DN348" s="106">
        <f t="shared" si="1280"/>
        <v>7</v>
      </c>
      <c r="DO348" s="106">
        <f t="shared" si="1281"/>
        <v>7</v>
      </c>
      <c r="DP348" s="487"/>
      <c r="DQ348" s="623"/>
      <c r="DR348" s="623"/>
      <c r="DS348" s="623"/>
      <c r="DT348" s="623"/>
      <c r="DU348" s="623"/>
      <c r="DV348" s="623"/>
      <c r="DW348" s="623"/>
      <c r="DX348" s="623"/>
      <c r="DY348" s="488"/>
    </row>
    <row r="349" spans="1:129" s="490" customFormat="1" ht="15.75" customHeight="1">
      <c r="A349" s="653" t="str">
        <f>$H$1 &amp; " (%)"</f>
        <v>kcal (%)</v>
      </c>
      <c r="B349" s="637">
        <f t="shared" ref="B349:R349" si="1294">IF(B343="","",(B343-B345-B348)*B344/B$46/365/$G$1)</f>
        <v>0.35754729288975867</v>
      </c>
      <c r="C349" s="637" t="str">
        <f t="shared" si="1294"/>
        <v/>
      </c>
      <c r="D349" s="637">
        <f t="shared" si="1294"/>
        <v>0.13596868884540117</v>
      </c>
      <c r="E349" s="637" t="str">
        <f t="shared" si="1294"/>
        <v/>
      </c>
      <c r="F349" s="637" t="str">
        <f t="shared" si="1294"/>
        <v/>
      </c>
      <c r="G349" s="637" t="str">
        <f t="shared" si="1294"/>
        <v/>
      </c>
      <c r="H349" s="637" t="str">
        <f t="shared" si="1294"/>
        <v/>
      </c>
      <c r="I349" s="637">
        <f t="shared" si="1294"/>
        <v>2.2661448140900195E-2</v>
      </c>
      <c r="J349" s="637" t="str">
        <f t="shared" si="1294"/>
        <v/>
      </c>
      <c r="K349" s="637" t="str">
        <f t="shared" si="1294"/>
        <v/>
      </c>
      <c r="L349" s="637" t="str">
        <f t="shared" si="1294"/>
        <v/>
      </c>
      <c r="M349" s="637" t="str">
        <f t="shared" si="1294"/>
        <v/>
      </c>
      <c r="N349" s="637" t="str">
        <f t="shared" si="1294"/>
        <v/>
      </c>
      <c r="O349" s="637" t="str">
        <f t="shared" si="1294"/>
        <v/>
      </c>
      <c r="P349" s="637" t="str">
        <f t="shared" si="1294"/>
        <v/>
      </c>
      <c r="Q349" s="637" t="str">
        <f t="shared" si="1294"/>
        <v/>
      </c>
      <c r="R349" s="637" t="str">
        <f t="shared" si="1294"/>
        <v/>
      </c>
      <c r="S349" s="657"/>
      <c r="T349" s="637">
        <f t="shared" ref="T349:AJ349" si="1295">IF(T343="","",(T343-T345-T348)*T344/T$46/365/$G$1)</f>
        <v>0.15107632093933465</v>
      </c>
      <c r="U349" s="637">
        <f t="shared" si="1295"/>
        <v>3.7769080234833663E-2</v>
      </c>
      <c r="V349" s="637">
        <f t="shared" si="1295"/>
        <v>6.2948467058056096E-2</v>
      </c>
      <c r="W349" s="637">
        <f t="shared" si="1295"/>
        <v>0</v>
      </c>
      <c r="X349" s="637">
        <f t="shared" si="1295"/>
        <v>4.7211350293542072E-2</v>
      </c>
      <c r="Y349" s="637">
        <f>IF(Y343="","",(Y343-Y345-Y348)*Y344/Y$46/365/$G$1)</f>
        <v>4.7211350293542072E-2</v>
      </c>
      <c r="Z349" s="637">
        <f t="shared" si="1295"/>
        <v>5.3955828906905222E-2</v>
      </c>
      <c r="AA349" s="637">
        <f t="shared" si="1295"/>
        <v>5.3955828906905222E-2</v>
      </c>
      <c r="AB349" s="637">
        <f t="shared" si="1295"/>
        <v>6.2948467058056096E-2</v>
      </c>
      <c r="AC349" s="637" t="str">
        <f t="shared" si="1295"/>
        <v/>
      </c>
      <c r="AD349" s="637" t="str">
        <f t="shared" si="1295"/>
        <v/>
      </c>
      <c r="AE349" s="637" t="str">
        <f t="shared" si="1295"/>
        <v/>
      </c>
      <c r="AF349" s="637" t="str">
        <f t="shared" si="1295"/>
        <v/>
      </c>
      <c r="AG349" s="637" t="str">
        <f t="shared" si="1295"/>
        <v/>
      </c>
      <c r="AH349" s="637" t="str">
        <f t="shared" si="1295"/>
        <v/>
      </c>
      <c r="AI349" s="637" t="str">
        <f t="shared" si="1295"/>
        <v/>
      </c>
      <c r="AJ349" s="637" t="str">
        <f t="shared" si="1295"/>
        <v/>
      </c>
      <c r="AK349" s="657"/>
      <c r="AL349" s="637">
        <f t="shared" ref="AL349:BB349" si="1296">IF(AL343="","",(AL343-AL345-AL348)*AL344/AL$46/365/$G$1)</f>
        <v>7.5538160469667326E-2</v>
      </c>
      <c r="AM349" s="637">
        <f t="shared" si="1296"/>
        <v>0.18884540117416829</v>
      </c>
      <c r="AN349" s="637">
        <f t="shared" si="1296"/>
        <v>0.12589693411611219</v>
      </c>
      <c r="AO349" s="637" t="str">
        <f t="shared" si="1296"/>
        <v/>
      </c>
      <c r="AP349" s="637">
        <f t="shared" si="1296"/>
        <v>0.12589693411611219</v>
      </c>
      <c r="AQ349" s="637" t="str">
        <f t="shared" si="1296"/>
        <v/>
      </c>
      <c r="AR349" s="637">
        <f t="shared" si="1296"/>
        <v>0.18884540117416829</v>
      </c>
      <c r="AS349" s="637">
        <f t="shared" si="1296"/>
        <v>0.22661448140900195</v>
      </c>
      <c r="AT349" s="637">
        <f t="shared" si="1296"/>
        <v>0.15107632093933465</v>
      </c>
      <c r="AU349" s="637" t="str">
        <f t="shared" si="1296"/>
        <v/>
      </c>
      <c r="AV349" s="637" t="str">
        <f t="shared" si="1296"/>
        <v/>
      </c>
      <c r="AW349" s="637" t="str">
        <f t="shared" si="1296"/>
        <v/>
      </c>
      <c r="AX349" s="637" t="str">
        <f t="shared" si="1296"/>
        <v/>
      </c>
      <c r="AY349" s="637" t="str">
        <f t="shared" si="1296"/>
        <v/>
      </c>
      <c r="AZ349" s="637" t="str">
        <f t="shared" si="1296"/>
        <v/>
      </c>
      <c r="BA349" s="637" t="str">
        <f t="shared" si="1296"/>
        <v/>
      </c>
      <c r="BB349" s="637" t="str">
        <f t="shared" si="1296"/>
        <v/>
      </c>
      <c r="BC349" s="657"/>
      <c r="BD349" s="637">
        <f>IF(BD343="","",(BD343-BD345-BD348)*BD344/BD$46/365/$G$1)</f>
        <v>9.4422700587084143E-2</v>
      </c>
      <c r="BE349" s="637">
        <f>IF(BE343="","",(BE343-BE345-BE348)*BE344/BE$46/365/$G$1)</f>
        <v>0.10791165781381044</v>
      </c>
      <c r="BF349" s="637">
        <f t="shared" ref="BF349:BT349" si="1297">IF(BF343="","",(BF343-BF345-BF348)*BF344/BF$46/365/$G$1)</f>
        <v>0.18884540117416829</v>
      </c>
      <c r="BG349" s="637" t="str">
        <f t="shared" si="1297"/>
        <v/>
      </c>
      <c r="BH349" s="637">
        <f t="shared" si="1297"/>
        <v>9.4422700587084143E-2</v>
      </c>
      <c r="BI349" s="637">
        <f t="shared" si="1297"/>
        <v>0.10791165781381044</v>
      </c>
      <c r="BJ349" s="637" t="str">
        <f t="shared" si="1297"/>
        <v/>
      </c>
      <c r="BK349" s="637">
        <f t="shared" si="1297"/>
        <v>9.4422700587084143E-2</v>
      </c>
      <c r="BL349" s="637">
        <f t="shared" si="1297"/>
        <v>0.33047945205479451</v>
      </c>
      <c r="BM349" s="637" t="str">
        <f t="shared" si="1297"/>
        <v/>
      </c>
      <c r="BN349" s="637" t="str">
        <f t="shared" si="1297"/>
        <v/>
      </c>
      <c r="BO349" s="637" t="str">
        <f t="shared" si="1297"/>
        <v/>
      </c>
      <c r="BP349" s="637" t="str">
        <f t="shared" si="1297"/>
        <v/>
      </c>
      <c r="BQ349" s="637" t="str">
        <f t="shared" si="1297"/>
        <v/>
      </c>
      <c r="BR349" s="637" t="str">
        <f t="shared" si="1297"/>
        <v/>
      </c>
      <c r="BS349" s="637" t="str">
        <f t="shared" si="1297"/>
        <v/>
      </c>
      <c r="BT349" s="637" t="str">
        <f t="shared" si="1297"/>
        <v/>
      </c>
      <c r="BU349" s="657"/>
      <c r="BV349" s="637">
        <f>IF(BV343="","",(BV343-BV345-BV348)*BV344/BV$46/365/$G$1)</f>
        <v>0</v>
      </c>
      <c r="BW349" s="637">
        <f>IF(BW343="","",(BW343-BW345-BW348)*BW344/BW$46/365/$G$1)</f>
        <v>6.2948467058056096E-2</v>
      </c>
      <c r="BX349" s="637">
        <f>IF(BX343="","",(BX343-BX345-BX348)*BX344/BX$46/365/$G$1)</f>
        <v>0.16186748672071569</v>
      </c>
      <c r="BY349" s="637">
        <f>IF(BY343="","",(BY343-BY345-BY348)*BY344/BY$46/365/$G$1)</f>
        <v>0.15107632093933465</v>
      </c>
      <c r="BZ349" s="602">
        <f t="shared" si="1255"/>
        <v>0.1359686888454012</v>
      </c>
      <c r="CA349" s="627">
        <f t="shared" si="1256"/>
        <v>5.2285767535977197E-2</v>
      </c>
      <c r="CB349" s="627">
        <f t="shared" si="1257"/>
        <v>0.1561121983039791</v>
      </c>
      <c r="CC349" s="695">
        <f t="shared" si="1258"/>
        <v>0.11870282359519151</v>
      </c>
      <c r="CD349" s="1353" t="str">
        <f t="shared" ref="CD349:CT349" si="1298"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si="1298"/>
        <v/>
      </c>
      <c r="CF349" s="1355" t="str">
        <f t="shared" si="1298"/>
        <v/>
      </c>
      <c r="CG349" s="1355" t="str">
        <f t="shared" si="1298"/>
        <v/>
      </c>
      <c r="CH349" s="1355" t="str">
        <f t="shared" si="1298"/>
        <v/>
      </c>
      <c r="CI349" s="1355" t="str">
        <f t="shared" si="1298"/>
        <v/>
      </c>
      <c r="CJ349" s="1355" t="str">
        <f t="shared" si="1298"/>
        <v/>
      </c>
      <c r="CK349" s="1356">
        <f t="shared" si="1298"/>
        <v>2.2661448140900195E-2</v>
      </c>
      <c r="CL349" s="1356">
        <f t="shared" si="1298"/>
        <v>0.13596868884540117</v>
      </c>
      <c r="CM349" s="1356">
        <f t="shared" si="1298"/>
        <v>0.35754729288975867</v>
      </c>
      <c r="CN349" s="1355" t="str">
        <f t="shared" si="1298"/>
        <v/>
      </c>
      <c r="CO349" s="1355" t="str">
        <f t="shared" si="1298"/>
        <v/>
      </c>
      <c r="CP349" s="1355" t="str">
        <f t="shared" si="1298"/>
        <v/>
      </c>
      <c r="CQ349" s="1355" t="str">
        <f t="shared" si="1298"/>
        <v/>
      </c>
      <c r="CR349" s="1355" t="str">
        <f t="shared" si="1298"/>
        <v/>
      </c>
      <c r="CS349" s="1354" t="str">
        <f t="shared" si="1298"/>
        <v/>
      </c>
      <c r="CT349" s="1357" t="str">
        <f t="shared" si="1298"/>
        <v/>
      </c>
      <c r="CU349" s="541" t="str">
        <f t="shared" si="1261"/>
        <v/>
      </c>
      <c r="CV349" s="542" t="str">
        <f t="shared" si="1262"/>
        <v/>
      </c>
      <c r="CW349" s="543" t="str">
        <f t="shared" si="1263"/>
        <v/>
      </c>
      <c r="CX349" s="543" t="str">
        <f t="shared" si="1264"/>
        <v/>
      </c>
      <c r="CY349" s="543">
        <f t="shared" si="1265"/>
        <v>0</v>
      </c>
      <c r="CZ349" s="543">
        <f t="shared" si="1266"/>
        <v>3.7769080234833663E-2</v>
      </c>
      <c r="DA349" s="543">
        <f t="shared" si="1267"/>
        <v>4.7211350293542072E-2</v>
      </c>
      <c r="DB349" s="544">
        <f t="shared" si="1268"/>
        <v>4.7211350293542072E-2</v>
      </c>
      <c r="DC349" s="544">
        <f t="shared" si="1269"/>
        <v>5.3955828906905222E-2</v>
      </c>
      <c r="DD349" s="544">
        <f t="shared" si="1270"/>
        <v>5.3955828906905222E-2</v>
      </c>
      <c r="DE349" s="543">
        <f t="shared" si="1271"/>
        <v>6.2948467058056096E-2</v>
      </c>
      <c r="DF349" s="543">
        <f t="shared" si="1272"/>
        <v>6.2948467058056096E-2</v>
      </c>
      <c r="DG349" s="543">
        <f t="shared" si="1273"/>
        <v>0.15107632093933465</v>
      </c>
      <c r="DH349" s="543" t="str">
        <f t="shared" si="1274"/>
        <v/>
      </c>
      <c r="DI349" s="543" t="str">
        <f t="shared" si="1275"/>
        <v/>
      </c>
      <c r="DJ349" s="542" t="str">
        <f t="shared" si="1276"/>
        <v/>
      </c>
      <c r="DK349" s="541" t="str">
        <f t="shared" si="1277"/>
        <v/>
      </c>
      <c r="DL349" s="658">
        <f t="shared" si="1278"/>
        <v>3</v>
      </c>
      <c r="DM349" s="106">
        <f t="shared" si="1279"/>
        <v>9</v>
      </c>
      <c r="DN349" s="106">
        <f t="shared" si="1280"/>
        <v>7</v>
      </c>
      <c r="DO349" s="106">
        <f t="shared" si="1281"/>
        <v>7</v>
      </c>
      <c r="DP349" s="487"/>
      <c r="DQ349" s="623"/>
      <c r="DR349" s="623"/>
      <c r="DS349" s="623"/>
      <c r="DT349" s="623"/>
      <c r="DU349" s="623"/>
      <c r="DV349" s="623"/>
      <c r="DW349" s="623"/>
      <c r="DX349" s="623"/>
      <c r="DY349" s="488"/>
    </row>
    <row r="350" spans="1:129" s="700" customFormat="1" ht="15.75" customHeight="1">
      <c r="A350" s="686" t="s">
        <v>268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7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7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7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7"/>
      <c r="BV350" s="162"/>
      <c r="BW350" s="162"/>
      <c r="BX350" s="162"/>
      <c r="BY350" s="162"/>
      <c r="BZ350" s="602" t="str">
        <f t="shared" si="1255"/>
        <v/>
      </c>
      <c r="CA350" s="602" t="str">
        <f t="shared" si="1256"/>
        <v/>
      </c>
      <c r="CB350" s="602" t="str">
        <f t="shared" si="1257"/>
        <v/>
      </c>
      <c r="CC350" s="692" t="str">
        <f t="shared" si="1258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1" si="1299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1299"/>
        <v/>
      </c>
      <c r="CG350" s="1350" t="str">
        <f t="shared" si="1299"/>
        <v/>
      </c>
      <c r="CH350" s="1350" t="str">
        <f t="shared" si="1299"/>
        <v/>
      </c>
      <c r="CI350" s="1350" t="str">
        <f t="shared" si="1299"/>
        <v/>
      </c>
      <c r="CJ350" s="1350" t="str">
        <f t="shared" si="1299"/>
        <v/>
      </c>
      <c r="CK350" s="1351" t="str">
        <f t="shared" si="1299"/>
        <v/>
      </c>
      <c r="CL350" s="1351" t="str">
        <f t="shared" si="1299"/>
        <v/>
      </c>
      <c r="CM350" s="1351" t="str">
        <f t="shared" si="1299"/>
        <v/>
      </c>
      <c r="CN350" s="1350" t="str">
        <f t="shared" si="1299"/>
        <v/>
      </c>
      <c r="CO350" s="1350" t="str">
        <f t="shared" si="1299"/>
        <v/>
      </c>
      <c r="CP350" s="1350" t="str">
        <f t="shared" si="1299"/>
        <v/>
      </c>
      <c r="CQ350" s="1350" t="str">
        <f t="shared" si="1299"/>
        <v/>
      </c>
      <c r="CR350" s="1350" t="str">
        <f t="shared" si="1299"/>
        <v/>
      </c>
      <c r="CS350" s="1349" t="str">
        <f t="shared" si="1299"/>
        <v/>
      </c>
      <c r="CT350" s="1352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553" t="str">
        <f t="shared" si="1261"/>
        <v/>
      </c>
      <c r="CV350" s="554" t="str">
        <f t="shared" si="1262"/>
        <v/>
      </c>
      <c r="CW350" s="555" t="str">
        <f t="shared" si="1263"/>
        <v/>
      </c>
      <c r="CX350" s="555" t="str">
        <f t="shared" si="1264"/>
        <v/>
      </c>
      <c r="CY350" s="555" t="str">
        <f t="shared" si="1265"/>
        <v/>
      </c>
      <c r="CZ350" s="555" t="str">
        <f t="shared" si="1266"/>
        <v/>
      </c>
      <c r="DA350" s="555" t="str">
        <f t="shared" si="1267"/>
        <v/>
      </c>
      <c r="DB350" s="556" t="str">
        <f t="shared" si="1268"/>
        <v/>
      </c>
      <c r="DC350" s="556" t="str">
        <f t="shared" si="1269"/>
        <v/>
      </c>
      <c r="DD350" s="556" t="str">
        <f t="shared" si="1270"/>
        <v/>
      </c>
      <c r="DE350" s="555" t="str">
        <f t="shared" si="1271"/>
        <v/>
      </c>
      <c r="DF350" s="555" t="str">
        <f t="shared" si="1272"/>
        <v/>
      </c>
      <c r="DG350" s="555" t="str">
        <f t="shared" si="1273"/>
        <v/>
      </c>
      <c r="DH350" s="555" t="str">
        <f t="shared" si="1274"/>
        <v/>
      </c>
      <c r="DI350" s="555" t="str">
        <f t="shared" si="1275"/>
        <v/>
      </c>
      <c r="DJ350" s="554" t="str">
        <f t="shared" si="1276"/>
        <v/>
      </c>
      <c r="DK350" s="553" t="str">
        <f t="shared" si="1277"/>
        <v/>
      </c>
      <c r="DL350" s="658">
        <f t="shared" si="1278"/>
        <v>0</v>
      </c>
      <c r="DM350" s="106">
        <f t="shared" si="1279"/>
        <v>0</v>
      </c>
      <c r="DN350" s="106">
        <f t="shared" si="1280"/>
        <v>0</v>
      </c>
      <c r="DO350" s="106">
        <f t="shared" si="1281"/>
        <v>0</v>
      </c>
      <c r="DP350" s="697"/>
      <c r="DQ350" s="698"/>
      <c r="DR350" s="698"/>
      <c r="DS350" s="698"/>
      <c r="DT350" s="698"/>
      <c r="DU350" s="698"/>
      <c r="DV350" s="698"/>
      <c r="DW350" s="698"/>
      <c r="DX350" s="698"/>
      <c r="DY350" s="699"/>
    </row>
    <row r="351" spans="1:129" s="490" customFormat="1" ht="15.75" customHeight="1">
      <c r="A351" s="713" t="s">
        <v>261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6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6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6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6"/>
      <c r="BV351" s="162"/>
      <c r="BW351" s="162"/>
      <c r="BX351" s="162"/>
      <c r="BY351" s="162"/>
      <c r="BZ351" s="594"/>
      <c r="CA351" s="594"/>
      <c r="CB351" s="594" t="str">
        <f t="shared" si="1257"/>
        <v/>
      </c>
      <c r="CC351" s="691"/>
      <c r="CD351" s="1391" t="str">
        <f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92" t="str">
        <f t="shared" si="1299"/>
        <v/>
      </c>
      <c r="CF351" s="1392" t="str">
        <f t="shared" si="1299"/>
        <v/>
      </c>
      <c r="CG351" s="1392" t="str">
        <f t="shared" si="1299"/>
        <v/>
      </c>
      <c r="CH351" s="1392" t="str">
        <f t="shared" si="1299"/>
        <v/>
      </c>
      <c r="CI351" s="1392" t="str">
        <f t="shared" si="1299"/>
        <v/>
      </c>
      <c r="CJ351" s="1392" t="str">
        <f t="shared" si="1299"/>
        <v/>
      </c>
      <c r="CK351" s="1392" t="str">
        <f t="shared" si="1299"/>
        <v/>
      </c>
      <c r="CL351" s="1392" t="str">
        <f t="shared" si="1299"/>
        <v/>
      </c>
      <c r="CM351" s="1392" t="str">
        <f t="shared" si="1299"/>
        <v/>
      </c>
      <c r="CN351" s="1392" t="str">
        <f t="shared" si="1299"/>
        <v/>
      </c>
      <c r="CO351" s="1392" t="str">
        <f t="shared" si="1299"/>
        <v/>
      </c>
      <c r="CP351" s="1392" t="str">
        <f t="shared" si="1299"/>
        <v/>
      </c>
      <c r="CQ351" s="1392" t="str">
        <f t="shared" si="1299"/>
        <v/>
      </c>
      <c r="CR351" s="1392" t="str">
        <f t="shared" si="1299"/>
        <v/>
      </c>
      <c r="CS351" s="1392" t="str">
        <f t="shared" si="1299"/>
        <v/>
      </c>
      <c r="CT351" s="1374" t="str">
        <f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725"/>
      <c r="CV351" s="725"/>
      <c r="CW351" s="725"/>
      <c r="CX351" s="725"/>
      <c r="CY351" s="725"/>
      <c r="CZ351" s="725"/>
      <c r="DA351" s="725"/>
      <c r="DB351" s="725"/>
      <c r="DC351" s="725"/>
      <c r="DD351" s="725"/>
      <c r="DE351" s="725"/>
      <c r="DF351" s="725"/>
      <c r="DG351" s="725"/>
      <c r="DH351" s="725"/>
      <c r="DI351" s="725"/>
      <c r="DJ351" s="725"/>
      <c r="DK351" s="725"/>
      <c r="DL351" s="595"/>
      <c r="DM351" s="203"/>
      <c r="DN351" s="203">
        <f t="shared" si="1280"/>
        <v>0</v>
      </c>
      <c r="DO351" s="203"/>
      <c r="DP351" s="596"/>
      <c r="DQ351" s="622"/>
      <c r="DR351" s="622"/>
      <c r="DS351" s="622"/>
      <c r="DT351" s="622"/>
      <c r="DU351" s="622"/>
      <c r="DV351" s="622"/>
      <c r="DW351" s="622"/>
      <c r="DX351" s="622"/>
      <c r="DY351" s="488"/>
    </row>
    <row r="352" spans="1:129" s="721" customFormat="1" ht="15.75" customHeight="1">
      <c r="A352" s="713" t="s">
        <v>262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3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4"/>
      <c r="AJ352" s="162"/>
      <c r="AK352" s="593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3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3"/>
      <c r="BV352" s="162"/>
      <c r="BW352" s="162"/>
      <c r="BX352" s="162"/>
      <c r="BY352" s="162"/>
      <c r="BZ352" s="602" t="str">
        <f t="shared" ref="BZ352:BZ361" si="1300">IF(DL352&lt;3,"",(SUM(B352:R352)-MIN(B352:R352)-MAX(B352:R352))/(DL352-2))</f>
        <v/>
      </c>
      <c r="CA352" s="602" t="str">
        <f t="shared" ref="CA352:CA361" si="1301">IF(DM352&lt;3,"",(SUM(T352:AJ352)-MIN(T352:AJ352)-MAX(T352:AJ352))/(DM352-2))</f>
        <v/>
      </c>
      <c r="CB352" s="602" t="str">
        <f t="shared" ref="CB352:CB361" si="1302">IF(DN352&lt;3,"",(SUM(AL352:BB352)-MIN(AL352:BB352)-MAX(AL352:BB352))/(DN352-2))</f>
        <v/>
      </c>
      <c r="CC352" s="692" t="str">
        <f t="shared" ref="CC352:CC361" si="1303">IF(DO352&lt;3,"",(SUM(BD352:BT352)-MIN(BD352:BT352)-MAX(BD352:BT352))/(DO352-2))</f>
        <v/>
      </c>
      <c r="CD352" s="1348" t="str">
        <f t="shared" ref="CD352:CS358" si="1304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1304"/>
        <v/>
      </c>
      <c r="CF352" s="1350" t="str">
        <f t="shared" si="1304"/>
        <v/>
      </c>
      <c r="CG352" s="1350" t="str">
        <f t="shared" si="1304"/>
        <v/>
      </c>
      <c r="CH352" s="1350" t="str">
        <f t="shared" si="1304"/>
        <v/>
      </c>
      <c r="CI352" s="1350" t="str">
        <f t="shared" si="1304"/>
        <v/>
      </c>
      <c r="CJ352" s="1350" t="str">
        <f t="shared" si="1304"/>
        <v/>
      </c>
      <c r="CK352" s="1351" t="str">
        <f t="shared" si="1304"/>
        <v/>
      </c>
      <c r="CL352" s="1351" t="str">
        <f t="shared" si="1304"/>
        <v/>
      </c>
      <c r="CM352" s="1351" t="str">
        <f t="shared" si="1304"/>
        <v/>
      </c>
      <c r="CN352" s="1350" t="str">
        <f t="shared" si="1304"/>
        <v/>
      </c>
      <c r="CO352" s="1350" t="str">
        <f t="shared" si="1304"/>
        <v/>
      </c>
      <c r="CP352" s="1350" t="str">
        <f t="shared" si="1304"/>
        <v/>
      </c>
      <c r="CQ352" s="1350" t="str">
        <f t="shared" si="1304"/>
        <v/>
      </c>
      <c r="CR352" s="1350" t="str">
        <f t="shared" si="1304"/>
        <v/>
      </c>
      <c r="CS352" s="1349" t="str">
        <f t="shared" si="1304"/>
        <v/>
      </c>
      <c r="CT352" s="1352" t="str">
        <f t="shared" ref="CT352:CT358" si="1305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3" t="str">
        <f t="shared" ref="CU352:CU359" si="130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4" t="str">
        <f t="shared" ref="CV352:CV359" si="130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5" t="str">
        <f t="shared" ref="CW352:CW359" si="130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5" t="str">
        <f t="shared" ref="CX352:CX359" si="130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5" t="str">
        <f t="shared" ref="CY352:CY359" si="131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5" t="str">
        <f t="shared" ref="CZ352:CZ359" si="131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5" t="str">
        <f t="shared" ref="DA352:DA359" si="131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6" t="str">
        <f t="shared" ref="DB352:DB359" si="131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6" t="str">
        <f t="shared" ref="DC352:DC359" si="131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6" t="str">
        <f t="shared" ref="DD352:DD359" si="131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5" t="str">
        <f t="shared" ref="DE352:DE359" si="131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5" t="str">
        <f t="shared" ref="DF352:DF359" si="1317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5" t="str">
        <f t="shared" ref="DG352:DG359" si="1318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5" t="str">
        <f t="shared" ref="DH352:DH359" si="1319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5" t="str">
        <f t="shared" ref="DI352:DI359" si="1320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4" t="str">
        <f t="shared" ref="DJ352:DJ359" si="1321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3" t="str">
        <f t="shared" ref="DK352:DK359" si="1322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8">
        <f t="shared" ref="DL352:DL359" si="1323">COUNT(B352:R352)</f>
        <v>0</v>
      </c>
      <c r="DM352" s="106">
        <f t="shared" ref="DM352:DM359" si="1324">COUNT(T352:AJ352)</f>
        <v>0</v>
      </c>
      <c r="DN352" s="106">
        <f t="shared" ref="DN352:DN359" si="1325">COUNT(AL352:BB352)</f>
        <v>0</v>
      </c>
      <c r="DO352" s="106">
        <f t="shared" ref="DO352:DO359" si="1326">COUNT(BD352:BT352)</f>
        <v>0</v>
      </c>
      <c r="DP352" s="719"/>
      <c r="DQ352" s="650"/>
      <c r="DR352" s="650"/>
      <c r="DS352" s="650"/>
      <c r="DT352" s="650"/>
      <c r="DU352" s="650"/>
      <c r="DV352" s="650"/>
      <c r="DW352" s="650"/>
      <c r="DX352" s="650"/>
      <c r="DY352" s="720"/>
    </row>
    <row r="353" spans="1:129" s="490" customFormat="1" ht="15.75" customHeight="1">
      <c r="A353" s="713" t="s">
        <v>263</v>
      </c>
      <c r="B353" s="634" t="str">
        <f t="shared" ref="B353:R353" si="1327">IF(B350="","",B350*B352)</f>
        <v/>
      </c>
      <c r="C353" s="634" t="str">
        <f t="shared" si="1327"/>
        <v/>
      </c>
      <c r="D353" s="634" t="str">
        <f t="shared" si="1327"/>
        <v/>
      </c>
      <c r="E353" s="634" t="str">
        <f t="shared" si="1327"/>
        <v/>
      </c>
      <c r="F353" s="634" t="str">
        <f t="shared" si="1327"/>
        <v/>
      </c>
      <c r="G353" s="634" t="str">
        <f t="shared" si="1327"/>
        <v/>
      </c>
      <c r="H353" s="634" t="str">
        <f t="shared" si="1327"/>
        <v/>
      </c>
      <c r="I353" s="634" t="str">
        <f t="shared" si="1327"/>
        <v/>
      </c>
      <c r="J353" s="634" t="str">
        <f t="shared" si="1327"/>
        <v/>
      </c>
      <c r="K353" s="634" t="str">
        <f t="shared" si="1327"/>
        <v/>
      </c>
      <c r="L353" s="634" t="str">
        <f t="shared" si="1327"/>
        <v/>
      </c>
      <c r="M353" s="634" t="str">
        <f t="shared" si="1327"/>
        <v/>
      </c>
      <c r="N353" s="634" t="str">
        <f t="shared" si="1327"/>
        <v/>
      </c>
      <c r="O353" s="634" t="str">
        <f t="shared" si="1327"/>
        <v/>
      </c>
      <c r="P353" s="634" t="str">
        <f t="shared" si="1327"/>
        <v/>
      </c>
      <c r="Q353" s="634" t="str">
        <f t="shared" si="1327"/>
        <v/>
      </c>
      <c r="R353" s="634" t="str">
        <f t="shared" si="1327"/>
        <v/>
      </c>
      <c r="S353" s="667"/>
      <c r="T353" s="634" t="str">
        <f t="shared" ref="T353:AJ353" si="1328">IF(T350="","",T350*T352)</f>
        <v/>
      </c>
      <c r="U353" s="634" t="str">
        <f t="shared" si="1328"/>
        <v/>
      </c>
      <c r="V353" s="634" t="str">
        <f t="shared" si="1328"/>
        <v/>
      </c>
      <c r="W353" s="634" t="str">
        <f t="shared" si="1328"/>
        <v/>
      </c>
      <c r="X353" s="634" t="str">
        <f t="shared" si="1328"/>
        <v/>
      </c>
      <c r="Y353" s="634" t="str">
        <f t="shared" si="1328"/>
        <v/>
      </c>
      <c r="Z353" s="634" t="str">
        <f t="shared" si="1328"/>
        <v/>
      </c>
      <c r="AA353" s="634" t="str">
        <f t="shared" si="1328"/>
        <v/>
      </c>
      <c r="AB353" s="634" t="str">
        <f t="shared" si="1328"/>
        <v/>
      </c>
      <c r="AC353" s="634" t="str">
        <f t="shared" si="1328"/>
        <v/>
      </c>
      <c r="AD353" s="634" t="str">
        <f t="shared" si="1328"/>
        <v/>
      </c>
      <c r="AE353" s="634" t="str">
        <f t="shared" si="1328"/>
        <v/>
      </c>
      <c r="AF353" s="634" t="str">
        <f t="shared" si="1328"/>
        <v/>
      </c>
      <c r="AG353" s="634" t="str">
        <f t="shared" si="1328"/>
        <v/>
      </c>
      <c r="AH353" s="634" t="str">
        <f t="shared" si="1328"/>
        <v/>
      </c>
      <c r="AI353" s="634" t="str">
        <f t="shared" si="1328"/>
        <v/>
      </c>
      <c r="AJ353" s="634" t="str">
        <f t="shared" si="1328"/>
        <v/>
      </c>
      <c r="AK353" s="667"/>
      <c r="AL353" s="634" t="str">
        <f t="shared" ref="AL353:BB353" si="1329">IF(AL350="","",AL350*AL352)</f>
        <v/>
      </c>
      <c r="AM353" s="634" t="str">
        <f t="shared" si="1329"/>
        <v/>
      </c>
      <c r="AN353" s="634" t="str">
        <f t="shared" si="1329"/>
        <v/>
      </c>
      <c r="AO353" s="634" t="str">
        <f t="shared" si="1329"/>
        <v/>
      </c>
      <c r="AP353" s="634" t="str">
        <f t="shared" si="1329"/>
        <v/>
      </c>
      <c r="AQ353" s="634" t="str">
        <f t="shared" si="1329"/>
        <v/>
      </c>
      <c r="AR353" s="634" t="str">
        <f t="shared" si="1329"/>
        <v/>
      </c>
      <c r="AS353" s="634" t="str">
        <f t="shared" si="1329"/>
        <v/>
      </c>
      <c r="AT353" s="634" t="str">
        <f t="shared" si="1329"/>
        <v/>
      </c>
      <c r="AU353" s="634" t="str">
        <f t="shared" si="1329"/>
        <v/>
      </c>
      <c r="AV353" s="634" t="str">
        <f t="shared" si="1329"/>
        <v/>
      </c>
      <c r="AW353" s="634" t="str">
        <f t="shared" si="1329"/>
        <v/>
      </c>
      <c r="AX353" s="634" t="str">
        <f t="shared" si="1329"/>
        <v/>
      </c>
      <c r="AY353" s="634" t="str">
        <f t="shared" si="1329"/>
        <v/>
      </c>
      <c r="AZ353" s="634" t="str">
        <f t="shared" si="1329"/>
        <v/>
      </c>
      <c r="BA353" s="634" t="str">
        <f t="shared" si="1329"/>
        <v/>
      </c>
      <c r="BB353" s="634" t="str">
        <f t="shared" si="1329"/>
        <v/>
      </c>
      <c r="BC353" s="667"/>
      <c r="BD353" s="634" t="str">
        <f>IF(BD350="","",BD350*BD352)</f>
        <v/>
      </c>
      <c r="BE353" s="634" t="str">
        <f>IF(BE350="","",BE350*BE352)</f>
        <v/>
      </c>
      <c r="BF353" s="634" t="str">
        <f t="shared" ref="BF353:BT353" si="1330">IF(BF350="","",BF350*BF352)</f>
        <v/>
      </c>
      <c r="BG353" s="634" t="str">
        <f t="shared" si="1330"/>
        <v/>
      </c>
      <c r="BH353" s="634" t="str">
        <f t="shared" si="1330"/>
        <v/>
      </c>
      <c r="BI353" s="634" t="str">
        <f t="shared" si="1330"/>
        <v/>
      </c>
      <c r="BJ353" s="634" t="str">
        <f t="shared" si="1330"/>
        <v/>
      </c>
      <c r="BK353" s="634" t="str">
        <f t="shared" si="1330"/>
        <v/>
      </c>
      <c r="BL353" s="634" t="str">
        <f t="shared" si="1330"/>
        <v/>
      </c>
      <c r="BM353" s="634" t="str">
        <f t="shared" si="1330"/>
        <v/>
      </c>
      <c r="BN353" s="634" t="str">
        <f t="shared" si="1330"/>
        <v/>
      </c>
      <c r="BO353" s="634" t="str">
        <f t="shared" si="1330"/>
        <v/>
      </c>
      <c r="BP353" s="634" t="str">
        <f t="shared" si="1330"/>
        <v/>
      </c>
      <c r="BQ353" s="634" t="str">
        <f t="shared" si="1330"/>
        <v/>
      </c>
      <c r="BR353" s="634" t="str">
        <f t="shared" si="1330"/>
        <v/>
      </c>
      <c r="BS353" s="634" t="str">
        <f t="shared" si="1330"/>
        <v/>
      </c>
      <c r="BT353" s="634" t="str">
        <f t="shared" si="1330"/>
        <v/>
      </c>
      <c r="BU353" s="667"/>
      <c r="BV353" s="634" t="str">
        <f>IF(BV350="","",BV350*BV352)</f>
        <v/>
      </c>
      <c r="BW353" s="634" t="str">
        <f>IF(BW350="","",BW350*BW352)</f>
        <v/>
      </c>
      <c r="BX353" s="634" t="str">
        <f>IF(BX350="","",BX350*BX352)</f>
        <v/>
      </c>
      <c r="BY353" s="634" t="str">
        <f>IF(BY350="","",BY350*BY352)</f>
        <v/>
      </c>
      <c r="BZ353" s="602" t="str">
        <f t="shared" si="1300"/>
        <v/>
      </c>
      <c r="CA353" s="602" t="str">
        <f t="shared" si="1301"/>
        <v/>
      </c>
      <c r="CB353" s="602" t="str">
        <f t="shared" si="1302"/>
        <v/>
      </c>
      <c r="CC353" s="692" t="str">
        <f t="shared" si="1303"/>
        <v/>
      </c>
      <c r="CD353" s="1348" t="str">
        <f t="shared" si="1304"/>
        <v/>
      </c>
      <c r="CE353" s="1349" t="str">
        <f t="shared" si="1304"/>
        <v/>
      </c>
      <c r="CF353" s="1350" t="str">
        <f t="shared" si="1304"/>
        <v/>
      </c>
      <c r="CG353" s="1350" t="str">
        <f t="shared" si="1304"/>
        <v/>
      </c>
      <c r="CH353" s="1350" t="str">
        <f t="shared" si="1304"/>
        <v/>
      </c>
      <c r="CI353" s="1350" t="str">
        <f t="shared" si="1304"/>
        <v/>
      </c>
      <c r="CJ353" s="1350" t="str">
        <f t="shared" si="1304"/>
        <v/>
      </c>
      <c r="CK353" s="1351" t="str">
        <f t="shared" si="1304"/>
        <v/>
      </c>
      <c r="CL353" s="1351" t="str">
        <f t="shared" si="1304"/>
        <v/>
      </c>
      <c r="CM353" s="1351" t="str">
        <f t="shared" si="1304"/>
        <v/>
      </c>
      <c r="CN353" s="1350" t="str">
        <f t="shared" si="1304"/>
        <v/>
      </c>
      <c r="CO353" s="1350" t="str">
        <f t="shared" si="1304"/>
        <v/>
      </c>
      <c r="CP353" s="1350" t="str">
        <f t="shared" si="1304"/>
        <v/>
      </c>
      <c r="CQ353" s="1350" t="str">
        <f t="shared" si="1304"/>
        <v/>
      </c>
      <c r="CR353" s="1350" t="str">
        <f t="shared" si="1304"/>
        <v/>
      </c>
      <c r="CS353" s="1349" t="str">
        <f t="shared" si="1304"/>
        <v/>
      </c>
      <c r="CT353" s="1352" t="str">
        <f t="shared" si="1305"/>
        <v/>
      </c>
      <c r="CU353" s="553" t="str">
        <f t="shared" si="1306"/>
        <v/>
      </c>
      <c r="CV353" s="554" t="str">
        <f t="shared" si="1307"/>
        <v/>
      </c>
      <c r="CW353" s="555" t="str">
        <f t="shared" si="1308"/>
        <v/>
      </c>
      <c r="CX353" s="555" t="str">
        <f t="shared" si="1309"/>
        <v/>
      </c>
      <c r="CY353" s="555" t="str">
        <f t="shared" si="1310"/>
        <v/>
      </c>
      <c r="CZ353" s="555" t="str">
        <f t="shared" si="1311"/>
        <v/>
      </c>
      <c r="DA353" s="555" t="str">
        <f t="shared" si="1312"/>
        <v/>
      </c>
      <c r="DB353" s="556" t="str">
        <f t="shared" si="1313"/>
        <v/>
      </c>
      <c r="DC353" s="556" t="str">
        <f t="shared" si="1314"/>
        <v/>
      </c>
      <c r="DD353" s="556" t="str">
        <f t="shared" si="1315"/>
        <v/>
      </c>
      <c r="DE353" s="555" t="str">
        <f t="shared" si="1316"/>
        <v/>
      </c>
      <c r="DF353" s="555" t="str">
        <f t="shared" si="1317"/>
        <v/>
      </c>
      <c r="DG353" s="555" t="str">
        <f t="shared" si="1318"/>
        <v/>
      </c>
      <c r="DH353" s="555" t="str">
        <f t="shared" si="1319"/>
        <v/>
      </c>
      <c r="DI353" s="555" t="str">
        <f t="shared" si="1320"/>
        <v/>
      </c>
      <c r="DJ353" s="554" t="str">
        <f t="shared" si="1321"/>
        <v/>
      </c>
      <c r="DK353" s="553" t="str">
        <f t="shared" si="1322"/>
        <v/>
      </c>
      <c r="DL353" s="658">
        <f t="shared" si="1323"/>
        <v>0</v>
      </c>
      <c r="DM353" s="106">
        <f t="shared" si="1324"/>
        <v>0</v>
      </c>
      <c r="DN353" s="106">
        <f t="shared" si="1325"/>
        <v>0</v>
      </c>
      <c r="DO353" s="106">
        <f t="shared" si="1326"/>
        <v>0</v>
      </c>
      <c r="DP353" s="487"/>
      <c r="DQ353" s="623"/>
      <c r="DR353" s="623"/>
      <c r="DS353" s="623"/>
      <c r="DT353" s="623"/>
      <c r="DU353" s="623"/>
      <c r="DV353" s="623"/>
      <c r="DW353" s="623"/>
      <c r="DX353" s="623"/>
      <c r="DY353" s="488"/>
    </row>
    <row r="354" spans="1:129" s="490" customFormat="1" ht="15.75" customHeight="1">
      <c r="A354" s="713" t="str">
        <f>$H$1 &amp; " per kg"</f>
        <v>kcal per kg</v>
      </c>
      <c r="B354" s="706">
        <f t="shared" ref="B354:R354" si="1331">3670*$K$1</f>
        <v>3670</v>
      </c>
      <c r="C354" s="706">
        <f t="shared" si="1331"/>
        <v>3670</v>
      </c>
      <c r="D354" s="706">
        <f t="shared" si="1331"/>
        <v>3670</v>
      </c>
      <c r="E354" s="706">
        <f t="shared" si="1331"/>
        <v>3670</v>
      </c>
      <c r="F354" s="706">
        <f t="shared" si="1331"/>
        <v>3670</v>
      </c>
      <c r="G354" s="706">
        <f t="shared" si="1331"/>
        <v>3670</v>
      </c>
      <c r="H354" s="706">
        <f t="shared" si="1331"/>
        <v>3670</v>
      </c>
      <c r="I354" s="706">
        <f t="shared" si="1331"/>
        <v>3670</v>
      </c>
      <c r="J354" s="706">
        <f t="shared" si="1331"/>
        <v>3670</v>
      </c>
      <c r="K354" s="706">
        <f t="shared" si="1331"/>
        <v>3670</v>
      </c>
      <c r="L354" s="706">
        <f t="shared" si="1331"/>
        <v>3670</v>
      </c>
      <c r="M354" s="706">
        <f t="shared" si="1331"/>
        <v>3670</v>
      </c>
      <c r="N354" s="706">
        <f t="shared" si="1331"/>
        <v>3670</v>
      </c>
      <c r="O354" s="706">
        <f t="shared" si="1331"/>
        <v>3670</v>
      </c>
      <c r="P354" s="706">
        <f t="shared" si="1331"/>
        <v>3670</v>
      </c>
      <c r="Q354" s="706">
        <f t="shared" si="1331"/>
        <v>3670</v>
      </c>
      <c r="R354" s="706">
        <f t="shared" si="1331"/>
        <v>3670</v>
      </c>
      <c r="S354" s="714"/>
      <c r="T354" s="706">
        <f t="shared" ref="T354:AJ354" si="1332">3670*$K$1</f>
        <v>3670</v>
      </c>
      <c r="U354" s="706">
        <f t="shared" si="1332"/>
        <v>3670</v>
      </c>
      <c r="V354" s="706">
        <f t="shared" si="1332"/>
        <v>3670</v>
      </c>
      <c r="W354" s="706">
        <f t="shared" si="1332"/>
        <v>3670</v>
      </c>
      <c r="X354" s="706">
        <f t="shared" si="1332"/>
        <v>3670</v>
      </c>
      <c r="Y354" s="706">
        <f t="shared" si="1332"/>
        <v>3670</v>
      </c>
      <c r="Z354" s="706">
        <f t="shared" si="1332"/>
        <v>3670</v>
      </c>
      <c r="AA354" s="706">
        <f t="shared" si="1332"/>
        <v>3670</v>
      </c>
      <c r="AB354" s="706">
        <f t="shared" si="1332"/>
        <v>3670</v>
      </c>
      <c r="AC354" s="706">
        <f t="shared" si="1332"/>
        <v>3670</v>
      </c>
      <c r="AD354" s="706">
        <f t="shared" si="1332"/>
        <v>3670</v>
      </c>
      <c r="AE354" s="706">
        <f t="shared" si="1332"/>
        <v>3670</v>
      </c>
      <c r="AF354" s="706">
        <f t="shared" si="1332"/>
        <v>3670</v>
      </c>
      <c r="AG354" s="706">
        <f t="shared" si="1332"/>
        <v>3670</v>
      </c>
      <c r="AH354" s="706">
        <f t="shared" si="1332"/>
        <v>3670</v>
      </c>
      <c r="AI354" s="706">
        <f t="shared" si="1332"/>
        <v>3670</v>
      </c>
      <c r="AJ354" s="706">
        <f t="shared" si="1332"/>
        <v>3670</v>
      </c>
      <c r="AK354" s="714"/>
      <c r="AL354" s="706">
        <f t="shared" ref="AL354:BB354" si="1333">3670*$K$1</f>
        <v>3670</v>
      </c>
      <c r="AM354" s="706">
        <f t="shared" si="1333"/>
        <v>3670</v>
      </c>
      <c r="AN354" s="706">
        <f t="shared" si="1333"/>
        <v>3670</v>
      </c>
      <c r="AO354" s="706">
        <f t="shared" si="1333"/>
        <v>3670</v>
      </c>
      <c r="AP354" s="706">
        <f t="shared" si="1333"/>
        <v>3670</v>
      </c>
      <c r="AQ354" s="706">
        <f t="shared" si="1333"/>
        <v>3670</v>
      </c>
      <c r="AR354" s="706">
        <f t="shared" si="1333"/>
        <v>3670</v>
      </c>
      <c r="AS354" s="706">
        <f t="shared" si="1333"/>
        <v>3670</v>
      </c>
      <c r="AT354" s="706">
        <f t="shared" si="1333"/>
        <v>3670</v>
      </c>
      <c r="AU354" s="706">
        <f t="shared" si="1333"/>
        <v>3670</v>
      </c>
      <c r="AV354" s="706">
        <f t="shared" si="1333"/>
        <v>3670</v>
      </c>
      <c r="AW354" s="706">
        <f t="shared" si="1333"/>
        <v>3670</v>
      </c>
      <c r="AX354" s="706">
        <f t="shared" si="1333"/>
        <v>3670</v>
      </c>
      <c r="AY354" s="706">
        <f t="shared" si="1333"/>
        <v>3670</v>
      </c>
      <c r="AZ354" s="706">
        <f t="shared" si="1333"/>
        <v>3670</v>
      </c>
      <c r="BA354" s="706">
        <f t="shared" si="1333"/>
        <v>3670</v>
      </c>
      <c r="BB354" s="706">
        <f t="shared" si="1333"/>
        <v>3670</v>
      </c>
      <c r="BC354" s="714"/>
      <c r="BD354" s="706">
        <f>3670*$K$1</f>
        <v>3670</v>
      </c>
      <c r="BE354" s="706">
        <f>3670*$K$1</f>
        <v>3670</v>
      </c>
      <c r="BF354" s="706">
        <f t="shared" ref="BF354:BT354" si="1334">3670*$K$1</f>
        <v>3670</v>
      </c>
      <c r="BG354" s="706">
        <f t="shared" si="1334"/>
        <v>3670</v>
      </c>
      <c r="BH354" s="706">
        <f t="shared" si="1334"/>
        <v>3670</v>
      </c>
      <c r="BI354" s="706">
        <f t="shared" si="1334"/>
        <v>3670</v>
      </c>
      <c r="BJ354" s="706">
        <f t="shared" si="1334"/>
        <v>3670</v>
      </c>
      <c r="BK354" s="706">
        <f t="shared" si="1334"/>
        <v>3670</v>
      </c>
      <c r="BL354" s="706">
        <f t="shared" si="1334"/>
        <v>3670</v>
      </c>
      <c r="BM354" s="706">
        <f t="shared" si="1334"/>
        <v>3670</v>
      </c>
      <c r="BN354" s="706">
        <f t="shared" si="1334"/>
        <v>3670</v>
      </c>
      <c r="BO354" s="706">
        <f t="shared" si="1334"/>
        <v>3670</v>
      </c>
      <c r="BP354" s="706">
        <f t="shared" si="1334"/>
        <v>3670</v>
      </c>
      <c r="BQ354" s="706">
        <f t="shared" si="1334"/>
        <v>3670</v>
      </c>
      <c r="BR354" s="706">
        <f t="shared" si="1334"/>
        <v>3670</v>
      </c>
      <c r="BS354" s="706">
        <f t="shared" si="1334"/>
        <v>3670</v>
      </c>
      <c r="BT354" s="706">
        <f t="shared" si="1334"/>
        <v>3670</v>
      </c>
      <c r="BU354" s="607"/>
      <c r="BV354" s="706">
        <f>3670*$K$1</f>
        <v>3670</v>
      </c>
      <c r="BW354" s="706">
        <f>3670*$K$1</f>
        <v>3670</v>
      </c>
      <c r="BX354" s="706">
        <f>3670*$K$1</f>
        <v>3670</v>
      </c>
      <c r="BY354" s="706">
        <f>3670*$K$1</f>
        <v>3670</v>
      </c>
      <c r="BZ354" s="602">
        <f t="shared" si="1300"/>
        <v>3670</v>
      </c>
      <c r="CA354" s="602">
        <f t="shared" si="1301"/>
        <v>3670</v>
      </c>
      <c r="CB354" s="602">
        <f t="shared" si="1302"/>
        <v>3670</v>
      </c>
      <c r="CC354" s="692">
        <f t="shared" si="1303"/>
        <v>3670</v>
      </c>
      <c r="CD354" s="1348">
        <f t="shared" si="1304"/>
        <v>3670</v>
      </c>
      <c r="CE354" s="1349">
        <f t="shared" si="1304"/>
        <v>3670</v>
      </c>
      <c r="CF354" s="1350">
        <f t="shared" si="1304"/>
        <v>3670</v>
      </c>
      <c r="CG354" s="1350">
        <f t="shared" si="1304"/>
        <v>3670</v>
      </c>
      <c r="CH354" s="1350">
        <f t="shared" si="1304"/>
        <v>3670</v>
      </c>
      <c r="CI354" s="1350">
        <f t="shared" si="1304"/>
        <v>3670</v>
      </c>
      <c r="CJ354" s="1350">
        <f t="shared" si="1304"/>
        <v>3670</v>
      </c>
      <c r="CK354" s="1351">
        <f t="shared" si="1304"/>
        <v>3670</v>
      </c>
      <c r="CL354" s="1351">
        <f t="shared" si="1304"/>
        <v>3670</v>
      </c>
      <c r="CM354" s="1351">
        <f t="shared" si="1304"/>
        <v>3670</v>
      </c>
      <c r="CN354" s="1350">
        <f t="shared" si="1304"/>
        <v>3670</v>
      </c>
      <c r="CO354" s="1350">
        <f t="shared" si="1304"/>
        <v>3670</v>
      </c>
      <c r="CP354" s="1350">
        <f t="shared" si="1304"/>
        <v>3670</v>
      </c>
      <c r="CQ354" s="1350">
        <f t="shared" si="1304"/>
        <v>3670</v>
      </c>
      <c r="CR354" s="1350">
        <f t="shared" si="1304"/>
        <v>3670</v>
      </c>
      <c r="CS354" s="1349">
        <f t="shared" si="1304"/>
        <v>3670</v>
      </c>
      <c r="CT354" s="1352">
        <f t="shared" si="1305"/>
        <v>3670</v>
      </c>
      <c r="CU354" s="553">
        <f t="shared" si="1306"/>
        <v>3670</v>
      </c>
      <c r="CV354" s="554">
        <f t="shared" si="1307"/>
        <v>3670</v>
      </c>
      <c r="CW354" s="555">
        <f t="shared" si="1308"/>
        <v>3670</v>
      </c>
      <c r="CX354" s="555">
        <f t="shared" si="1309"/>
        <v>3670</v>
      </c>
      <c r="CY354" s="555">
        <f t="shared" si="1310"/>
        <v>3670</v>
      </c>
      <c r="CZ354" s="555">
        <f t="shared" si="1311"/>
        <v>3670</v>
      </c>
      <c r="DA354" s="555">
        <f t="shared" si="1312"/>
        <v>3670</v>
      </c>
      <c r="DB354" s="556">
        <f t="shared" si="1313"/>
        <v>3670</v>
      </c>
      <c r="DC354" s="556">
        <f t="shared" si="1314"/>
        <v>3670</v>
      </c>
      <c r="DD354" s="556">
        <f t="shared" si="1315"/>
        <v>3670</v>
      </c>
      <c r="DE354" s="555">
        <f t="shared" si="1316"/>
        <v>3670</v>
      </c>
      <c r="DF354" s="555">
        <f t="shared" si="1317"/>
        <v>3670</v>
      </c>
      <c r="DG354" s="555">
        <f t="shared" si="1318"/>
        <v>3670</v>
      </c>
      <c r="DH354" s="555">
        <f t="shared" si="1319"/>
        <v>3670</v>
      </c>
      <c r="DI354" s="555">
        <f t="shared" si="1320"/>
        <v>3670</v>
      </c>
      <c r="DJ354" s="554">
        <f t="shared" si="1321"/>
        <v>3670</v>
      </c>
      <c r="DK354" s="553">
        <f t="shared" si="1322"/>
        <v>3670</v>
      </c>
      <c r="DL354" s="658">
        <f t="shared" si="1323"/>
        <v>17</v>
      </c>
      <c r="DM354" s="106">
        <f t="shared" si="1324"/>
        <v>17</v>
      </c>
      <c r="DN354" s="106">
        <f t="shared" si="1325"/>
        <v>17</v>
      </c>
      <c r="DO354" s="106">
        <f t="shared" si="1326"/>
        <v>17</v>
      </c>
      <c r="DP354" s="487"/>
      <c r="DQ354" s="623"/>
      <c r="DR354" s="623"/>
      <c r="DS354" s="623"/>
      <c r="DT354" s="623"/>
      <c r="DU354" s="623"/>
      <c r="DV354" s="623"/>
      <c r="DW354" s="623"/>
      <c r="DX354" s="623"/>
      <c r="DY354" s="488"/>
    </row>
    <row r="355" spans="1:129" s="490" customFormat="1" ht="15.75" customHeight="1">
      <c r="A355" s="662" t="s">
        <v>251</v>
      </c>
      <c r="B355" s="162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7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7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7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7"/>
      <c r="BV355" s="227"/>
      <c r="BW355" s="227"/>
      <c r="BX355" s="227"/>
      <c r="BY355" s="227"/>
      <c r="BZ355" s="602" t="str">
        <f t="shared" si="1300"/>
        <v/>
      </c>
      <c r="CA355" s="602" t="str">
        <f t="shared" si="1301"/>
        <v/>
      </c>
      <c r="CB355" s="602" t="str">
        <f t="shared" si="1302"/>
        <v/>
      </c>
      <c r="CC355" s="692" t="str">
        <f t="shared" si="1303"/>
        <v/>
      </c>
      <c r="CD355" s="1348" t="str">
        <f t="shared" si="1304"/>
        <v/>
      </c>
      <c r="CE355" s="1349" t="str">
        <f t="shared" si="1304"/>
        <v/>
      </c>
      <c r="CF355" s="1350" t="str">
        <f t="shared" si="1304"/>
        <v/>
      </c>
      <c r="CG355" s="1350" t="str">
        <f t="shared" si="1304"/>
        <v/>
      </c>
      <c r="CH355" s="1350" t="str">
        <f t="shared" si="1304"/>
        <v/>
      </c>
      <c r="CI355" s="1350" t="str">
        <f t="shared" si="1304"/>
        <v/>
      </c>
      <c r="CJ355" s="1350" t="str">
        <f t="shared" si="1304"/>
        <v/>
      </c>
      <c r="CK355" s="1351" t="str">
        <f t="shared" si="1304"/>
        <v/>
      </c>
      <c r="CL355" s="1351" t="str">
        <f t="shared" si="1304"/>
        <v/>
      </c>
      <c r="CM355" s="1351" t="str">
        <f t="shared" si="1304"/>
        <v/>
      </c>
      <c r="CN355" s="1350" t="str">
        <f t="shared" si="1304"/>
        <v/>
      </c>
      <c r="CO355" s="1350" t="str">
        <f t="shared" si="1304"/>
        <v/>
      </c>
      <c r="CP355" s="1350" t="str">
        <f t="shared" si="1304"/>
        <v/>
      </c>
      <c r="CQ355" s="1350" t="str">
        <f t="shared" si="1304"/>
        <v/>
      </c>
      <c r="CR355" s="1350" t="str">
        <f t="shared" si="1304"/>
        <v/>
      </c>
      <c r="CS355" s="1349" t="str">
        <f t="shared" si="1304"/>
        <v/>
      </c>
      <c r="CT355" s="1352" t="str">
        <f t="shared" si="1305"/>
        <v/>
      </c>
      <c r="CU355" s="553" t="str">
        <f t="shared" si="1306"/>
        <v/>
      </c>
      <c r="CV355" s="554" t="str">
        <f t="shared" si="1307"/>
        <v/>
      </c>
      <c r="CW355" s="555" t="str">
        <f t="shared" si="1308"/>
        <v/>
      </c>
      <c r="CX355" s="555" t="str">
        <f t="shared" si="1309"/>
        <v/>
      </c>
      <c r="CY355" s="555" t="str">
        <f t="shared" si="1310"/>
        <v/>
      </c>
      <c r="CZ355" s="555" t="str">
        <f t="shared" si="1311"/>
        <v/>
      </c>
      <c r="DA355" s="555" t="str">
        <f t="shared" si="1312"/>
        <v/>
      </c>
      <c r="DB355" s="556" t="str">
        <f t="shared" si="1313"/>
        <v/>
      </c>
      <c r="DC355" s="556" t="str">
        <f t="shared" si="1314"/>
        <v/>
      </c>
      <c r="DD355" s="556" t="str">
        <f t="shared" si="1315"/>
        <v/>
      </c>
      <c r="DE355" s="555" t="str">
        <f t="shared" si="1316"/>
        <v/>
      </c>
      <c r="DF355" s="555" t="str">
        <f t="shared" si="1317"/>
        <v/>
      </c>
      <c r="DG355" s="555" t="str">
        <f t="shared" si="1318"/>
        <v/>
      </c>
      <c r="DH355" s="555" t="str">
        <f t="shared" si="1319"/>
        <v/>
      </c>
      <c r="DI355" s="555" t="str">
        <f t="shared" si="1320"/>
        <v/>
      </c>
      <c r="DJ355" s="554" t="str">
        <f t="shared" si="1321"/>
        <v/>
      </c>
      <c r="DK355" s="553" t="str">
        <f t="shared" si="1322"/>
        <v/>
      </c>
      <c r="DL355" s="658">
        <f t="shared" si="1323"/>
        <v>0</v>
      </c>
      <c r="DM355" s="106">
        <f t="shared" si="1324"/>
        <v>0</v>
      </c>
      <c r="DN355" s="106">
        <f t="shared" si="1325"/>
        <v>0</v>
      </c>
      <c r="DO355" s="106">
        <f t="shared" si="1326"/>
        <v>0</v>
      </c>
      <c r="DP355" s="487"/>
      <c r="DQ355" s="623"/>
      <c r="DR355" s="623"/>
      <c r="DS355" s="623"/>
      <c r="DT355" s="623"/>
      <c r="DU355" s="623"/>
      <c r="DV355" s="623"/>
      <c r="DW355" s="623"/>
      <c r="DX355" s="623"/>
      <c r="DY355" s="488"/>
    </row>
    <row r="356" spans="1:129" s="490" customFormat="1" ht="15.75" customHeight="1">
      <c r="A356" s="645" t="s">
        <v>182</v>
      </c>
      <c r="B356" s="162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7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7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7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7"/>
      <c r="BV356" s="277"/>
      <c r="BW356" s="277"/>
      <c r="BX356" s="277"/>
      <c r="BY356" s="277"/>
      <c r="BZ356" s="602" t="str">
        <f t="shared" si="1300"/>
        <v/>
      </c>
      <c r="CA356" s="602" t="str">
        <f t="shared" si="1301"/>
        <v/>
      </c>
      <c r="CB356" s="602" t="str">
        <f t="shared" si="1302"/>
        <v/>
      </c>
      <c r="CC356" s="692" t="str">
        <f t="shared" si="1303"/>
        <v/>
      </c>
      <c r="CD356" s="1348" t="str">
        <f t="shared" si="1304"/>
        <v/>
      </c>
      <c r="CE356" s="1349" t="str">
        <f t="shared" si="1304"/>
        <v/>
      </c>
      <c r="CF356" s="1350" t="str">
        <f t="shared" si="1304"/>
        <v/>
      </c>
      <c r="CG356" s="1350" t="str">
        <f t="shared" si="1304"/>
        <v/>
      </c>
      <c r="CH356" s="1350" t="str">
        <f t="shared" si="1304"/>
        <v/>
      </c>
      <c r="CI356" s="1350" t="str">
        <f t="shared" si="1304"/>
        <v/>
      </c>
      <c r="CJ356" s="1350" t="str">
        <f t="shared" si="1304"/>
        <v/>
      </c>
      <c r="CK356" s="1351" t="str">
        <f t="shared" si="1304"/>
        <v/>
      </c>
      <c r="CL356" s="1351" t="str">
        <f t="shared" si="1304"/>
        <v/>
      </c>
      <c r="CM356" s="1351" t="str">
        <f t="shared" si="1304"/>
        <v/>
      </c>
      <c r="CN356" s="1350" t="str">
        <f t="shared" si="1304"/>
        <v/>
      </c>
      <c r="CO356" s="1350" t="str">
        <f t="shared" si="1304"/>
        <v/>
      </c>
      <c r="CP356" s="1350" t="str">
        <f t="shared" si="1304"/>
        <v/>
      </c>
      <c r="CQ356" s="1350" t="str">
        <f t="shared" si="1304"/>
        <v/>
      </c>
      <c r="CR356" s="1350" t="str">
        <f t="shared" si="1304"/>
        <v/>
      </c>
      <c r="CS356" s="1349" t="str">
        <f t="shared" si="1304"/>
        <v/>
      </c>
      <c r="CT356" s="1352" t="str">
        <f t="shared" si="1305"/>
        <v/>
      </c>
      <c r="CU356" s="553" t="str">
        <f t="shared" si="1306"/>
        <v/>
      </c>
      <c r="CV356" s="554" t="str">
        <f t="shared" si="1307"/>
        <v/>
      </c>
      <c r="CW356" s="555" t="str">
        <f t="shared" si="1308"/>
        <v/>
      </c>
      <c r="CX356" s="555" t="str">
        <f t="shared" si="1309"/>
        <v/>
      </c>
      <c r="CY356" s="555" t="str">
        <f t="shared" si="1310"/>
        <v/>
      </c>
      <c r="CZ356" s="555" t="str">
        <f t="shared" si="1311"/>
        <v/>
      </c>
      <c r="DA356" s="555" t="str">
        <f t="shared" si="1312"/>
        <v/>
      </c>
      <c r="DB356" s="556" t="str">
        <f t="shared" si="1313"/>
        <v/>
      </c>
      <c r="DC356" s="556" t="str">
        <f t="shared" si="1314"/>
        <v/>
      </c>
      <c r="DD356" s="556" t="str">
        <f t="shared" si="1315"/>
        <v/>
      </c>
      <c r="DE356" s="555" t="str">
        <f t="shared" si="1316"/>
        <v/>
      </c>
      <c r="DF356" s="555" t="str">
        <f t="shared" si="1317"/>
        <v/>
      </c>
      <c r="DG356" s="555" t="str">
        <f t="shared" si="1318"/>
        <v/>
      </c>
      <c r="DH356" s="555" t="str">
        <f t="shared" si="1319"/>
        <v/>
      </c>
      <c r="DI356" s="555" t="str">
        <f t="shared" si="1320"/>
        <v/>
      </c>
      <c r="DJ356" s="554" t="str">
        <f t="shared" si="1321"/>
        <v/>
      </c>
      <c r="DK356" s="553" t="str">
        <f t="shared" si="1322"/>
        <v/>
      </c>
      <c r="DL356" s="658">
        <f t="shared" si="1323"/>
        <v>0</v>
      </c>
      <c r="DM356" s="106">
        <f t="shared" si="1324"/>
        <v>0</v>
      </c>
      <c r="DN356" s="106">
        <f t="shared" si="1325"/>
        <v>0</v>
      </c>
      <c r="DO356" s="106">
        <f t="shared" si="1326"/>
        <v>0</v>
      </c>
      <c r="DP356" s="487"/>
      <c r="DQ356" s="623"/>
      <c r="DR356" s="623"/>
      <c r="DS356" s="623"/>
      <c r="DT356" s="623"/>
      <c r="DU356" s="623"/>
      <c r="DV356" s="623"/>
      <c r="DW356" s="623"/>
      <c r="DX356" s="623"/>
      <c r="DY356" s="488"/>
    </row>
    <row r="357" spans="1:129" s="490" customFormat="1" ht="15.75" customHeight="1">
      <c r="A357" s="645" t="s">
        <v>184</v>
      </c>
      <c r="B357" s="634" t="str">
        <f t="shared" ref="B357:R357" si="1335">IF(B355="","",B355*B356)</f>
        <v/>
      </c>
      <c r="C357" s="634" t="str">
        <f t="shared" si="1335"/>
        <v/>
      </c>
      <c r="D357" s="634" t="str">
        <f t="shared" si="1335"/>
        <v/>
      </c>
      <c r="E357" s="634" t="str">
        <f t="shared" si="1335"/>
        <v/>
      </c>
      <c r="F357" s="634" t="str">
        <f t="shared" si="1335"/>
        <v/>
      </c>
      <c r="G357" s="634" t="str">
        <f t="shared" si="1335"/>
        <v/>
      </c>
      <c r="H357" s="634" t="str">
        <f t="shared" si="1335"/>
        <v/>
      </c>
      <c r="I357" s="634" t="str">
        <f t="shared" si="1335"/>
        <v/>
      </c>
      <c r="J357" s="634" t="str">
        <f t="shared" si="1335"/>
        <v/>
      </c>
      <c r="K357" s="634" t="str">
        <f t="shared" si="1335"/>
        <v/>
      </c>
      <c r="L357" s="634" t="str">
        <f t="shared" si="1335"/>
        <v/>
      </c>
      <c r="M357" s="634" t="str">
        <f t="shared" si="1335"/>
        <v/>
      </c>
      <c r="N357" s="634" t="str">
        <f t="shared" si="1335"/>
        <v/>
      </c>
      <c r="O357" s="634" t="str">
        <f t="shared" si="1335"/>
        <v/>
      </c>
      <c r="P357" s="634" t="str">
        <f t="shared" si="1335"/>
        <v/>
      </c>
      <c r="Q357" s="634" t="str">
        <f t="shared" si="1335"/>
        <v/>
      </c>
      <c r="R357" s="634" t="str">
        <f t="shared" si="1335"/>
        <v/>
      </c>
      <c r="S357" s="667"/>
      <c r="T357" s="634" t="str">
        <f t="shared" ref="T357:AB357" si="1336">IF(T355="","",T355*T356)</f>
        <v/>
      </c>
      <c r="U357" s="634" t="str">
        <f t="shared" si="1336"/>
        <v/>
      </c>
      <c r="V357" s="634" t="str">
        <f t="shared" si="1336"/>
        <v/>
      </c>
      <c r="W357" s="634" t="str">
        <f t="shared" si="1336"/>
        <v/>
      </c>
      <c r="X357" s="634" t="str">
        <f t="shared" si="1336"/>
        <v/>
      </c>
      <c r="Y357" s="634" t="str">
        <f t="shared" si="1336"/>
        <v/>
      </c>
      <c r="Z357" s="634" t="str">
        <f t="shared" si="1336"/>
        <v/>
      </c>
      <c r="AA357" s="634" t="str">
        <f t="shared" si="1336"/>
        <v/>
      </c>
      <c r="AB357" s="634" t="str">
        <f t="shared" si="1336"/>
        <v/>
      </c>
      <c r="AC357" s="634" t="str">
        <f t="shared" ref="AC357:AJ357" si="1337">IF(AC355="","",AC355*AC356)</f>
        <v/>
      </c>
      <c r="AD357" s="634" t="str">
        <f t="shared" si="1337"/>
        <v/>
      </c>
      <c r="AE357" s="634" t="str">
        <f t="shared" si="1337"/>
        <v/>
      </c>
      <c r="AF357" s="634" t="str">
        <f t="shared" si="1337"/>
        <v/>
      </c>
      <c r="AG357" s="634" t="str">
        <f t="shared" si="1337"/>
        <v/>
      </c>
      <c r="AH357" s="634" t="str">
        <f t="shared" si="1337"/>
        <v/>
      </c>
      <c r="AI357" s="634" t="str">
        <f t="shared" si="1337"/>
        <v/>
      </c>
      <c r="AJ357" s="634" t="str">
        <f t="shared" si="1337"/>
        <v/>
      </c>
      <c r="AK357" s="667"/>
      <c r="AL357" s="634"/>
      <c r="AM357" s="634"/>
      <c r="AN357" s="634"/>
      <c r="AO357" s="634"/>
      <c r="AP357" s="634"/>
      <c r="AQ357" s="634"/>
      <c r="AR357" s="634"/>
      <c r="AS357" s="634"/>
      <c r="AT357" s="634"/>
      <c r="AU357" s="634"/>
      <c r="AV357" s="634" t="str">
        <f t="shared" ref="AV357:BB357" si="1338">IF(AV355="","",AV355*AV356)</f>
        <v/>
      </c>
      <c r="AW357" s="634" t="str">
        <f t="shared" si="1338"/>
        <v/>
      </c>
      <c r="AX357" s="634" t="str">
        <f t="shared" si="1338"/>
        <v/>
      </c>
      <c r="AY357" s="634" t="str">
        <f t="shared" si="1338"/>
        <v/>
      </c>
      <c r="AZ357" s="634" t="str">
        <f t="shared" si="1338"/>
        <v/>
      </c>
      <c r="BA357" s="634" t="str">
        <f t="shared" si="1338"/>
        <v/>
      </c>
      <c r="BB357" s="634" t="str">
        <f t="shared" si="1338"/>
        <v/>
      </c>
      <c r="BC357" s="667"/>
      <c r="BD357" s="634" t="str">
        <f t="shared" ref="BD357:BM357" si="1339">IF(BD355="","",BD355*BD356)</f>
        <v/>
      </c>
      <c r="BE357" s="634" t="str">
        <f t="shared" si="1339"/>
        <v/>
      </c>
      <c r="BF357" s="634" t="str">
        <f t="shared" si="1339"/>
        <v/>
      </c>
      <c r="BG357" s="634" t="str">
        <f t="shared" si="1339"/>
        <v/>
      </c>
      <c r="BH357" s="634" t="str">
        <f t="shared" si="1339"/>
        <v/>
      </c>
      <c r="BI357" s="634" t="str">
        <f t="shared" si="1339"/>
        <v/>
      </c>
      <c r="BJ357" s="634" t="str">
        <f t="shared" si="1339"/>
        <v/>
      </c>
      <c r="BK357" s="634" t="str">
        <f t="shared" si="1339"/>
        <v/>
      </c>
      <c r="BL357" s="634" t="str">
        <f t="shared" si="1339"/>
        <v/>
      </c>
      <c r="BM357" s="634" t="str">
        <f t="shared" si="1339"/>
        <v/>
      </c>
      <c r="BN357" s="634" t="str">
        <f t="shared" ref="BN357:BT357" si="1340">IF(BN355="","",BN355*BN356)</f>
        <v/>
      </c>
      <c r="BO357" s="634" t="str">
        <f t="shared" si="1340"/>
        <v/>
      </c>
      <c r="BP357" s="634" t="str">
        <f t="shared" si="1340"/>
        <v/>
      </c>
      <c r="BQ357" s="634" t="str">
        <f t="shared" si="1340"/>
        <v/>
      </c>
      <c r="BR357" s="634" t="str">
        <f t="shared" si="1340"/>
        <v/>
      </c>
      <c r="BS357" s="634" t="str">
        <f t="shared" si="1340"/>
        <v/>
      </c>
      <c r="BT357" s="634" t="str">
        <f t="shared" si="1340"/>
        <v/>
      </c>
      <c r="BU357" s="667"/>
      <c r="BV357" s="634" t="str">
        <f>IF(BV355="","",BV355*BV356)</f>
        <v/>
      </c>
      <c r="BW357" s="634" t="str">
        <f>IF(BW355="","",BW355*BW356)</f>
        <v/>
      </c>
      <c r="BX357" s="634" t="str">
        <f>IF(BX355="","",BX355*BX356)</f>
        <v/>
      </c>
      <c r="BY357" s="634" t="str">
        <f>IF(BY355="","",BY355*BY356)</f>
        <v/>
      </c>
      <c r="BZ357" s="602" t="str">
        <f t="shared" si="1300"/>
        <v/>
      </c>
      <c r="CA357" s="602" t="str">
        <f t="shared" si="1301"/>
        <v/>
      </c>
      <c r="CB357" s="602" t="str">
        <f t="shared" si="1302"/>
        <v/>
      </c>
      <c r="CC357" s="692" t="str">
        <f t="shared" si="1303"/>
        <v/>
      </c>
      <c r="CD357" s="1348" t="str">
        <f t="shared" si="1304"/>
        <v/>
      </c>
      <c r="CE357" s="1349" t="str">
        <f t="shared" si="1304"/>
        <v/>
      </c>
      <c r="CF357" s="1350" t="str">
        <f t="shared" si="1304"/>
        <v/>
      </c>
      <c r="CG357" s="1350" t="str">
        <f t="shared" si="1304"/>
        <v/>
      </c>
      <c r="CH357" s="1350" t="str">
        <f t="shared" si="1304"/>
        <v/>
      </c>
      <c r="CI357" s="1350" t="str">
        <f t="shared" si="1304"/>
        <v/>
      </c>
      <c r="CJ357" s="1350" t="str">
        <f t="shared" si="1304"/>
        <v/>
      </c>
      <c r="CK357" s="1351" t="str">
        <f t="shared" si="1304"/>
        <v/>
      </c>
      <c r="CL357" s="1351" t="str">
        <f t="shared" si="1304"/>
        <v/>
      </c>
      <c r="CM357" s="1351" t="str">
        <f t="shared" si="1304"/>
        <v/>
      </c>
      <c r="CN357" s="1350" t="str">
        <f t="shared" si="1304"/>
        <v/>
      </c>
      <c r="CO357" s="1350" t="str">
        <f t="shared" si="1304"/>
        <v/>
      </c>
      <c r="CP357" s="1350" t="str">
        <f t="shared" si="1304"/>
        <v/>
      </c>
      <c r="CQ357" s="1350" t="str">
        <f t="shared" si="1304"/>
        <v/>
      </c>
      <c r="CR357" s="1350" t="str">
        <f t="shared" si="1304"/>
        <v/>
      </c>
      <c r="CS357" s="1349" t="str">
        <f t="shared" si="1304"/>
        <v/>
      </c>
      <c r="CT357" s="1352" t="str">
        <f t="shared" si="1305"/>
        <v/>
      </c>
      <c r="CU357" s="553" t="str">
        <f t="shared" si="1306"/>
        <v/>
      </c>
      <c r="CV357" s="554" t="str">
        <f t="shared" si="1307"/>
        <v/>
      </c>
      <c r="CW357" s="555" t="str">
        <f t="shared" si="1308"/>
        <v/>
      </c>
      <c r="CX357" s="555" t="str">
        <f t="shared" si="1309"/>
        <v/>
      </c>
      <c r="CY357" s="555" t="str">
        <f t="shared" si="1310"/>
        <v/>
      </c>
      <c r="CZ357" s="555" t="str">
        <f t="shared" si="1311"/>
        <v/>
      </c>
      <c r="DA357" s="555" t="str">
        <f t="shared" si="1312"/>
        <v/>
      </c>
      <c r="DB357" s="556" t="str">
        <f t="shared" si="1313"/>
        <v/>
      </c>
      <c r="DC357" s="556" t="str">
        <f t="shared" si="1314"/>
        <v/>
      </c>
      <c r="DD357" s="556" t="str">
        <f t="shared" si="1315"/>
        <v/>
      </c>
      <c r="DE357" s="555" t="str">
        <f t="shared" si="1316"/>
        <v/>
      </c>
      <c r="DF357" s="555" t="str">
        <f t="shared" si="1317"/>
        <v/>
      </c>
      <c r="DG357" s="555" t="str">
        <f t="shared" si="1318"/>
        <v/>
      </c>
      <c r="DH357" s="555" t="str">
        <f t="shared" si="1319"/>
        <v/>
      </c>
      <c r="DI357" s="555" t="str">
        <f t="shared" si="1320"/>
        <v/>
      </c>
      <c r="DJ357" s="554" t="str">
        <f t="shared" si="1321"/>
        <v/>
      </c>
      <c r="DK357" s="553" t="str">
        <f t="shared" si="1322"/>
        <v/>
      </c>
      <c r="DL357" s="658">
        <f t="shared" si="1323"/>
        <v>0</v>
      </c>
      <c r="DM357" s="106">
        <f t="shared" si="1324"/>
        <v>0</v>
      </c>
      <c r="DN357" s="106">
        <f t="shared" si="1325"/>
        <v>0</v>
      </c>
      <c r="DO357" s="106">
        <f t="shared" si="1326"/>
        <v>0</v>
      </c>
      <c r="DP357" s="487"/>
      <c r="DQ357" s="623"/>
      <c r="DR357" s="623"/>
      <c r="DS357" s="623"/>
      <c r="DT357" s="623"/>
      <c r="DU357" s="623"/>
      <c r="DV357" s="623"/>
      <c r="DW357" s="623"/>
      <c r="DX357" s="623"/>
      <c r="DY357" s="488"/>
    </row>
    <row r="358" spans="1:129" s="490" customFormat="1" ht="15.75" customHeight="1">
      <c r="A358" s="645" t="s">
        <v>252</v>
      </c>
      <c r="B358" s="162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7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7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7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7"/>
      <c r="BV358" s="277"/>
      <c r="BW358" s="277"/>
      <c r="BX358" s="277"/>
      <c r="BY358" s="277"/>
      <c r="BZ358" s="602" t="str">
        <f t="shared" si="1300"/>
        <v/>
      </c>
      <c r="CA358" s="602" t="str">
        <f t="shared" si="1301"/>
        <v/>
      </c>
      <c r="CB358" s="602" t="str">
        <f t="shared" si="1302"/>
        <v/>
      </c>
      <c r="CC358" s="692" t="str">
        <f t="shared" si="1303"/>
        <v/>
      </c>
      <c r="CD358" s="1348" t="str">
        <f t="shared" si="1304"/>
        <v/>
      </c>
      <c r="CE358" s="1349" t="str">
        <f t="shared" si="1304"/>
        <v/>
      </c>
      <c r="CF358" s="1350" t="str">
        <f t="shared" si="1304"/>
        <v/>
      </c>
      <c r="CG358" s="1350" t="str">
        <f t="shared" si="1304"/>
        <v/>
      </c>
      <c r="CH358" s="1350" t="str">
        <f t="shared" si="1304"/>
        <v/>
      </c>
      <c r="CI358" s="1350" t="str">
        <f t="shared" si="1304"/>
        <v/>
      </c>
      <c r="CJ358" s="1350" t="str">
        <f t="shared" si="1304"/>
        <v/>
      </c>
      <c r="CK358" s="1351" t="str">
        <f t="shared" si="1304"/>
        <v/>
      </c>
      <c r="CL358" s="1351" t="str">
        <f t="shared" si="1304"/>
        <v/>
      </c>
      <c r="CM358" s="1351" t="str">
        <f t="shared" si="1304"/>
        <v/>
      </c>
      <c r="CN358" s="1350" t="str">
        <f t="shared" si="1304"/>
        <v/>
      </c>
      <c r="CO358" s="1350" t="str">
        <f t="shared" si="1304"/>
        <v/>
      </c>
      <c r="CP358" s="1350" t="str">
        <f t="shared" si="1304"/>
        <v/>
      </c>
      <c r="CQ358" s="1350" t="str">
        <f t="shared" si="1304"/>
        <v/>
      </c>
      <c r="CR358" s="1350" t="str">
        <f t="shared" si="1304"/>
        <v/>
      </c>
      <c r="CS358" s="1349" t="str">
        <f t="shared" si="1304"/>
        <v/>
      </c>
      <c r="CT358" s="1352" t="str">
        <f t="shared" si="1305"/>
        <v/>
      </c>
      <c r="CU358" s="553" t="str">
        <f t="shared" si="1306"/>
        <v/>
      </c>
      <c r="CV358" s="554" t="str">
        <f t="shared" si="1307"/>
        <v/>
      </c>
      <c r="CW358" s="555" t="str">
        <f t="shared" si="1308"/>
        <v/>
      </c>
      <c r="CX358" s="555" t="str">
        <f t="shared" si="1309"/>
        <v/>
      </c>
      <c r="CY358" s="555" t="str">
        <f t="shared" si="1310"/>
        <v/>
      </c>
      <c r="CZ358" s="555" t="str">
        <f t="shared" si="1311"/>
        <v/>
      </c>
      <c r="DA358" s="555" t="str">
        <f t="shared" si="1312"/>
        <v/>
      </c>
      <c r="DB358" s="556" t="str">
        <f t="shared" si="1313"/>
        <v/>
      </c>
      <c r="DC358" s="556" t="str">
        <f t="shared" si="1314"/>
        <v/>
      </c>
      <c r="DD358" s="556" t="str">
        <f t="shared" si="1315"/>
        <v/>
      </c>
      <c r="DE358" s="555" t="str">
        <f t="shared" si="1316"/>
        <v/>
      </c>
      <c r="DF358" s="555" t="str">
        <f t="shared" si="1317"/>
        <v/>
      </c>
      <c r="DG358" s="555" t="str">
        <f t="shared" si="1318"/>
        <v/>
      </c>
      <c r="DH358" s="555" t="str">
        <f t="shared" si="1319"/>
        <v/>
      </c>
      <c r="DI358" s="555" t="str">
        <f t="shared" si="1320"/>
        <v/>
      </c>
      <c r="DJ358" s="554" t="str">
        <f t="shared" si="1321"/>
        <v/>
      </c>
      <c r="DK358" s="553" t="str">
        <f t="shared" si="1322"/>
        <v/>
      </c>
      <c r="DL358" s="658">
        <f t="shared" si="1323"/>
        <v>0</v>
      </c>
      <c r="DM358" s="106">
        <f t="shared" si="1324"/>
        <v>0</v>
      </c>
      <c r="DN358" s="106">
        <f t="shared" si="1325"/>
        <v>0</v>
      </c>
      <c r="DO358" s="106">
        <f t="shared" si="1326"/>
        <v>0</v>
      </c>
      <c r="DP358" s="487"/>
      <c r="DQ358" s="623"/>
      <c r="DR358" s="623"/>
      <c r="DS358" s="623"/>
      <c r="DT358" s="623"/>
      <c r="DU358" s="623"/>
      <c r="DV358" s="623"/>
      <c r="DW358" s="623"/>
      <c r="DX358" s="623"/>
      <c r="DY358" s="488"/>
    </row>
    <row r="359" spans="1:129" s="490" customFormat="1" ht="15.75" customHeight="1">
      <c r="A359" s="653" t="str">
        <f>$H$1 &amp; " (%)"</f>
        <v>kcal (%)</v>
      </c>
      <c r="B359" s="637" t="str">
        <f t="shared" ref="B359:R359" si="1341">IF(B353="","",(B353-B355-B358)*B354/B$46/365/$G$1)</f>
        <v/>
      </c>
      <c r="C359" s="637" t="str">
        <f t="shared" si="1341"/>
        <v/>
      </c>
      <c r="D359" s="637" t="str">
        <f t="shared" si="1341"/>
        <v/>
      </c>
      <c r="E359" s="637" t="str">
        <f t="shared" si="1341"/>
        <v/>
      </c>
      <c r="F359" s="637" t="str">
        <f t="shared" si="1341"/>
        <v/>
      </c>
      <c r="G359" s="637" t="str">
        <f t="shared" si="1341"/>
        <v/>
      </c>
      <c r="H359" s="637" t="str">
        <f t="shared" si="1341"/>
        <v/>
      </c>
      <c r="I359" s="637" t="str">
        <f t="shared" si="1341"/>
        <v/>
      </c>
      <c r="J359" s="637" t="str">
        <f t="shared" si="1341"/>
        <v/>
      </c>
      <c r="K359" s="637" t="str">
        <f t="shared" si="1341"/>
        <v/>
      </c>
      <c r="L359" s="637" t="str">
        <f t="shared" si="1341"/>
        <v/>
      </c>
      <c r="M359" s="637" t="str">
        <f t="shared" si="1341"/>
        <v/>
      </c>
      <c r="N359" s="637" t="str">
        <f t="shared" si="1341"/>
        <v/>
      </c>
      <c r="O359" s="637" t="str">
        <f t="shared" si="1341"/>
        <v/>
      </c>
      <c r="P359" s="637" t="str">
        <f t="shared" si="1341"/>
        <v/>
      </c>
      <c r="Q359" s="637" t="str">
        <f t="shared" si="1341"/>
        <v/>
      </c>
      <c r="R359" s="637" t="str">
        <f t="shared" si="1341"/>
        <v/>
      </c>
      <c r="S359" s="657"/>
      <c r="T359" s="637" t="str">
        <f t="shared" ref="T359:AJ359" si="1342">IF(T353="","",(T353-T355-T358)*T354/T$46/365/$G$1)</f>
        <v/>
      </c>
      <c r="U359" s="637" t="str">
        <f t="shared" si="1342"/>
        <v/>
      </c>
      <c r="V359" s="637" t="str">
        <f t="shared" si="1342"/>
        <v/>
      </c>
      <c r="W359" s="637" t="str">
        <f t="shared" si="1342"/>
        <v/>
      </c>
      <c r="X359" s="637" t="str">
        <f t="shared" si="1342"/>
        <v/>
      </c>
      <c r="Y359" s="637" t="str">
        <f t="shared" si="1342"/>
        <v/>
      </c>
      <c r="Z359" s="637" t="str">
        <f t="shared" si="1342"/>
        <v/>
      </c>
      <c r="AA359" s="637" t="str">
        <f t="shared" si="1342"/>
        <v/>
      </c>
      <c r="AB359" s="637" t="str">
        <f t="shared" si="1342"/>
        <v/>
      </c>
      <c r="AC359" s="637" t="str">
        <f t="shared" si="1342"/>
        <v/>
      </c>
      <c r="AD359" s="637" t="str">
        <f t="shared" si="1342"/>
        <v/>
      </c>
      <c r="AE359" s="637" t="str">
        <f t="shared" si="1342"/>
        <v/>
      </c>
      <c r="AF359" s="637" t="str">
        <f t="shared" si="1342"/>
        <v/>
      </c>
      <c r="AG359" s="637" t="str">
        <f t="shared" si="1342"/>
        <v/>
      </c>
      <c r="AH359" s="637" t="str">
        <f t="shared" si="1342"/>
        <v/>
      </c>
      <c r="AI359" s="637" t="str">
        <f t="shared" si="1342"/>
        <v/>
      </c>
      <c r="AJ359" s="637" t="str">
        <f t="shared" si="1342"/>
        <v/>
      </c>
      <c r="AK359" s="657"/>
      <c r="AL359" s="637" t="str">
        <f t="shared" ref="AL359:BB359" si="1343">IF(AL353="","",(AL353-AL355-AL358)*AL354/AL$46/365/$G$1)</f>
        <v/>
      </c>
      <c r="AM359" s="637" t="str">
        <f t="shared" si="1343"/>
        <v/>
      </c>
      <c r="AN359" s="637" t="str">
        <f t="shared" si="1343"/>
        <v/>
      </c>
      <c r="AO359" s="637" t="str">
        <f t="shared" si="1343"/>
        <v/>
      </c>
      <c r="AP359" s="637" t="str">
        <f t="shared" si="1343"/>
        <v/>
      </c>
      <c r="AQ359" s="637" t="str">
        <f t="shared" si="1343"/>
        <v/>
      </c>
      <c r="AR359" s="637" t="str">
        <f t="shared" si="1343"/>
        <v/>
      </c>
      <c r="AS359" s="637" t="str">
        <f t="shared" si="1343"/>
        <v/>
      </c>
      <c r="AT359" s="637" t="str">
        <f t="shared" si="1343"/>
        <v/>
      </c>
      <c r="AU359" s="637" t="str">
        <f t="shared" si="1343"/>
        <v/>
      </c>
      <c r="AV359" s="637" t="str">
        <f t="shared" si="1343"/>
        <v/>
      </c>
      <c r="AW359" s="637" t="str">
        <f t="shared" si="1343"/>
        <v/>
      </c>
      <c r="AX359" s="637" t="str">
        <f t="shared" si="1343"/>
        <v/>
      </c>
      <c r="AY359" s="637" t="str">
        <f t="shared" si="1343"/>
        <v/>
      </c>
      <c r="AZ359" s="637" t="str">
        <f t="shared" si="1343"/>
        <v/>
      </c>
      <c r="BA359" s="637" t="str">
        <f t="shared" si="1343"/>
        <v/>
      </c>
      <c r="BB359" s="637" t="str">
        <f t="shared" si="1343"/>
        <v/>
      </c>
      <c r="BC359" s="657"/>
      <c r="BD359" s="637" t="str">
        <f t="shared" ref="BD359:BM359" si="1344">IF(BD353="","",(BD353-BD355-BD358)*BD354/BD$46/365/$G$1)</f>
        <v/>
      </c>
      <c r="BE359" s="637" t="str">
        <f t="shared" si="1344"/>
        <v/>
      </c>
      <c r="BF359" s="637" t="str">
        <f t="shared" si="1344"/>
        <v/>
      </c>
      <c r="BG359" s="637" t="str">
        <f t="shared" si="1344"/>
        <v/>
      </c>
      <c r="BH359" s="637" t="str">
        <f t="shared" si="1344"/>
        <v/>
      </c>
      <c r="BI359" s="637" t="str">
        <f t="shared" si="1344"/>
        <v/>
      </c>
      <c r="BJ359" s="637" t="str">
        <f t="shared" si="1344"/>
        <v/>
      </c>
      <c r="BK359" s="637" t="str">
        <f t="shared" si="1344"/>
        <v/>
      </c>
      <c r="BL359" s="637" t="str">
        <f t="shared" si="1344"/>
        <v/>
      </c>
      <c r="BM359" s="637" t="str">
        <f t="shared" si="1344"/>
        <v/>
      </c>
      <c r="BN359" s="637" t="str">
        <f t="shared" ref="BN359:BT359" si="1345">IF(BN353="","",(BN353-BN355-BN358)*BN354/BN$46/365/$G$1)</f>
        <v/>
      </c>
      <c r="BO359" s="637" t="str">
        <f t="shared" si="1345"/>
        <v/>
      </c>
      <c r="BP359" s="637" t="str">
        <f t="shared" si="1345"/>
        <v/>
      </c>
      <c r="BQ359" s="637" t="str">
        <f t="shared" si="1345"/>
        <v/>
      </c>
      <c r="BR359" s="637" t="str">
        <f t="shared" si="1345"/>
        <v/>
      </c>
      <c r="BS359" s="637" t="str">
        <f t="shared" si="1345"/>
        <v/>
      </c>
      <c r="BT359" s="637" t="str">
        <f t="shared" si="1345"/>
        <v/>
      </c>
      <c r="BU359" s="657"/>
      <c r="BV359" s="637" t="str">
        <f>IF(BV353="","",(BV353-BV355-BV358)*BV354/BV$46/365/$G$1)</f>
        <v/>
      </c>
      <c r="BW359" s="637" t="str">
        <f>IF(BW353="","",(BW353-BW355-BW358)*BW354/BW$46/365/$G$1)</f>
        <v/>
      </c>
      <c r="BX359" s="637" t="str">
        <f>IF(BX353="","",(BX353-BX355-BX358)*BX354/BX$46/365/$G$1)</f>
        <v/>
      </c>
      <c r="BY359" s="637" t="str">
        <f>IF(BY353="","",(BY353-BY355-BY358)*BY354/BY$46/365/$G$1)</f>
        <v/>
      </c>
      <c r="BZ359" s="602" t="str">
        <f t="shared" si="1300"/>
        <v/>
      </c>
      <c r="CA359" s="627" t="str">
        <f t="shared" si="1301"/>
        <v/>
      </c>
      <c r="CB359" s="627" t="str">
        <f t="shared" si="1302"/>
        <v/>
      </c>
      <c r="CC359" s="695" t="str">
        <f t="shared" si="1303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34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346"/>
        <v/>
      </c>
      <c r="CG359" s="1355" t="str">
        <f t="shared" si="1346"/>
        <v/>
      </c>
      <c r="CH359" s="1355" t="str">
        <f t="shared" si="1346"/>
        <v/>
      </c>
      <c r="CI359" s="1355" t="str">
        <f t="shared" si="1346"/>
        <v/>
      </c>
      <c r="CJ359" s="1355" t="str">
        <f t="shared" si="1346"/>
        <v/>
      </c>
      <c r="CK359" s="1356" t="str">
        <f t="shared" si="1346"/>
        <v/>
      </c>
      <c r="CL359" s="1356" t="str">
        <f t="shared" si="1346"/>
        <v/>
      </c>
      <c r="CM359" s="1356" t="str">
        <f t="shared" si="1346"/>
        <v/>
      </c>
      <c r="CN359" s="1355" t="str">
        <f t="shared" si="1346"/>
        <v/>
      </c>
      <c r="CO359" s="1355" t="str">
        <f t="shared" si="1346"/>
        <v/>
      </c>
      <c r="CP359" s="1355" t="str">
        <f t="shared" si="1346"/>
        <v/>
      </c>
      <c r="CQ359" s="1355" t="str">
        <f t="shared" si="1346"/>
        <v/>
      </c>
      <c r="CR359" s="1355" t="str">
        <f t="shared" si="1346"/>
        <v/>
      </c>
      <c r="CS359" s="1354" t="str">
        <f t="shared" si="1346"/>
        <v/>
      </c>
      <c r="CT359" s="1357" t="str">
        <f t="shared" si="1346"/>
        <v/>
      </c>
      <c r="CU359" s="541" t="str">
        <f t="shared" si="1306"/>
        <v/>
      </c>
      <c r="CV359" s="542" t="str">
        <f t="shared" si="1307"/>
        <v/>
      </c>
      <c r="CW359" s="543" t="str">
        <f t="shared" si="1308"/>
        <v/>
      </c>
      <c r="CX359" s="543" t="str">
        <f t="shared" si="1309"/>
        <v/>
      </c>
      <c r="CY359" s="543" t="str">
        <f t="shared" si="1310"/>
        <v/>
      </c>
      <c r="CZ359" s="543" t="str">
        <f t="shared" si="1311"/>
        <v/>
      </c>
      <c r="DA359" s="543" t="str">
        <f t="shared" si="1312"/>
        <v/>
      </c>
      <c r="DB359" s="544" t="str">
        <f t="shared" si="1313"/>
        <v/>
      </c>
      <c r="DC359" s="544" t="str">
        <f t="shared" si="1314"/>
        <v/>
      </c>
      <c r="DD359" s="544" t="str">
        <f t="shared" si="1315"/>
        <v/>
      </c>
      <c r="DE359" s="543" t="str">
        <f t="shared" si="1316"/>
        <v/>
      </c>
      <c r="DF359" s="543" t="str">
        <f t="shared" si="1317"/>
        <v/>
      </c>
      <c r="DG359" s="543" t="str">
        <f t="shared" si="1318"/>
        <v/>
      </c>
      <c r="DH359" s="543" t="str">
        <f t="shared" si="1319"/>
        <v/>
      </c>
      <c r="DI359" s="543" t="str">
        <f t="shared" si="1320"/>
        <v/>
      </c>
      <c r="DJ359" s="542" t="str">
        <f t="shared" si="1321"/>
        <v/>
      </c>
      <c r="DK359" s="541" t="str">
        <f t="shared" si="1322"/>
        <v/>
      </c>
      <c r="DL359" s="658">
        <f t="shared" si="1323"/>
        <v>0</v>
      </c>
      <c r="DM359" s="106">
        <f t="shared" si="1324"/>
        <v>0</v>
      </c>
      <c r="DN359" s="106">
        <f t="shared" si="1325"/>
        <v>0</v>
      </c>
      <c r="DO359" s="106">
        <f t="shared" si="1326"/>
        <v>0</v>
      </c>
      <c r="DP359" s="487"/>
      <c r="DQ359" s="623"/>
      <c r="DR359" s="623"/>
      <c r="DS359" s="623"/>
      <c r="DT359" s="623"/>
      <c r="DU359" s="623"/>
      <c r="DV359" s="623"/>
      <c r="DW359" s="623"/>
      <c r="DX359" s="623"/>
      <c r="DY359" s="488"/>
    </row>
    <row r="360" spans="1:129" s="721" customFormat="1" ht="15.75" customHeight="1">
      <c r="A360" s="686" t="s">
        <v>844</v>
      </c>
      <c r="B360" s="690"/>
      <c r="C360" s="690"/>
      <c r="D360" s="690"/>
      <c r="E360" s="690"/>
      <c r="F360" s="690"/>
      <c r="G360" s="690"/>
      <c r="H360" s="690"/>
      <c r="I360" s="690"/>
      <c r="J360" s="690"/>
      <c r="K360" s="690"/>
      <c r="L360" s="690"/>
      <c r="M360" s="690"/>
      <c r="N360" s="690"/>
      <c r="O360" s="690"/>
      <c r="P360" s="690"/>
      <c r="Q360" s="690"/>
      <c r="R360" s="690"/>
      <c r="S360" s="607"/>
      <c r="T360" s="690"/>
      <c r="U360" s="690"/>
      <c r="V360" s="690"/>
      <c r="W360" s="690"/>
      <c r="X360" s="690"/>
      <c r="Y360" s="690"/>
      <c r="Z360" s="690"/>
      <c r="AA360" s="690"/>
      <c r="AB360" s="690"/>
      <c r="AC360" s="690"/>
      <c r="AD360" s="690"/>
      <c r="AE360" s="690"/>
      <c r="AF360" s="690"/>
      <c r="AG360" s="690"/>
      <c r="AH360" s="690"/>
      <c r="AI360" s="690"/>
      <c r="AJ360" s="690"/>
      <c r="AK360" s="607"/>
      <c r="AL360" s="690"/>
      <c r="AM360" s="690"/>
      <c r="AN360" s="690"/>
      <c r="AO360" s="690"/>
      <c r="AP360" s="690"/>
      <c r="AQ360" s="690"/>
      <c r="AR360" s="690"/>
      <c r="AS360" s="690"/>
      <c r="AT360" s="690"/>
      <c r="AU360" s="690"/>
      <c r="AV360" s="690"/>
      <c r="AW360" s="690"/>
      <c r="AX360" s="690"/>
      <c r="AY360" s="690"/>
      <c r="AZ360" s="690"/>
      <c r="BA360" s="690"/>
      <c r="BB360" s="690"/>
      <c r="BC360" s="607"/>
      <c r="BD360" s="690"/>
      <c r="BE360" s="690"/>
      <c r="BF360" s="690"/>
      <c r="BG360" s="690"/>
      <c r="BH360" s="690"/>
      <c r="BI360" s="690"/>
      <c r="BJ360" s="690"/>
      <c r="BK360" s="690"/>
      <c r="BL360" s="690"/>
      <c r="BM360" s="690"/>
      <c r="BN360" s="690"/>
      <c r="BO360" s="690"/>
      <c r="BP360" s="690"/>
      <c r="BQ360" s="690"/>
      <c r="BR360" s="690"/>
      <c r="BS360" s="690"/>
      <c r="BT360" s="690"/>
      <c r="BU360" s="607"/>
      <c r="BV360" s="690"/>
      <c r="BW360" s="690"/>
      <c r="BX360" s="690"/>
      <c r="BY360" s="690"/>
      <c r="BZ360" s="594" t="str">
        <f t="shared" si="1300"/>
        <v/>
      </c>
      <c r="CA360" s="594" t="str">
        <f t="shared" si="1301"/>
        <v/>
      </c>
      <c r="CB360" s="594" t="str">
        <f t="shared" si="1302"/>
        <v/>
      </c>
      <c r="CC360" s="691" t="str">
        <f t="shared" si="1303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5"/>
      <c r="CV360" s="735"/>
      <c r="CW360" s="735"/>
      <c r="CX360" s="735"/>
      <c r="CY360" s="735"/>
      <c r="CZ360" s="735"/>
      <c r="DA360" s="735"/>
      <c r="DB360" s="735"/>
      <c r="DC360" s="735"/>
      <c r="DD360" s="735"/>
      <c r="DE360" s="735"/>
      <c r="DF360" s="735"/>
      <c r="DG360" s="735"/>
      <c r="DH360" s="735"/>
      <c r="DI360" s="735"/>
      <c r="DJ360" s="735"/>
      <c r="DK360" s="735"/>
      <c r="DL360" s="737"/>
      <c r="DM360" s="735"/>
      <c r="DN360" s="735"/>
      <c r="DO360" s="735"/>
      <c r="DP360" s="736"/>
      <c r="DQ360" s="738"/>
      <c r="DR360" s="738"/>
      <c r="DS360" s="738"/>
      <c r="DT360" s="738"/>
      <c r="DU360" s="738"/>
      <c r="DV360" s="738"/>
      <c r="DW360" s="738"/>
      <c r="DX360" s="622"/>
      <c r="DY360" s="738"/>
    </row>
    <row r="361" spans="1:129" s="721" customFormat="1" ht="15.75" customHeight="1">
      <c r="A361" s="739" t="s">
        <v>269</v>
      </c>
      <c r="B361" s="162"/>
      <c r="C361" s="162"/>
      <c r="D361" s="162">
        <v>72</v>
      </c>
      <c r="E361" s="162">
        <v>200</v>
      </c>
      <c r="F361" s="162">
        <v>1000</v>
      </c>
      <c r="G361" s="162">
        <v>1500</v>
      </c>
      <c r="H361" s="162">
        <v>200</v>
      </c>
      <c r="I361" s="162">
        <v>600</v>
      </c>
      <c r="J361" s="162">
        <v>720</v>
      </c>
      <c r="K361" s="162"/>
      <c r="L361" s="162"/>
      <c r="M361" s="162"/>
      <c r="N361" s="162"/>
      <c r="O361" s="162"/>
      <c r="P361" s="162"/>
      <c r="Q361" s="162"/>
      <c r="R361" s="162"/>
      <c r="S361" s="607"/>
      <c r="T361" s="162"/>
      <c r="U361" s="162"/>
      <c r="V361" s="162"/>
      <c r="W361" s="162"/>
      <c r="X361" s="162"/>
      <c r="Y361" s="162"/>
      <c r="Z361" s="162">
        <v>200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7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7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7"/>
      <c r="BV361" s="162">
        <v>300</v>
      </c>
      <c r="BW361" s="162"/>
      <c r="BX361" s="162"/>
      <c r="BY361" s="162"/>
      <c r="BZ361" s="602">
        <f t="shared" si="1300"/>
        <v>544</v>
      </c>
      <c r="CA361" s="602" t="str">
        <f t="shared" si="1301"/>
        <v/>
      </c>
      <c r="CB361" s="602" t="str">
        <f t="shared" si="1302"/>
        <v/>
      </c>
      <c r="CC361" s="692" t="str">
        <f t="shared" si="1303"/>
        <v/>
      </c>
      <c r="CD361" s="1348" t="str">
        <f t="shared" ref="CD361:CT361" si="134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347"/>
        <v/>
      </c>
      <c r="CF361" s="1350" t="str">
        <f t="shared" si="1347"/>
        <v/>
      </c>
      <c r="CG361" s="1350" t="str">
        <f t="shared" si="1347"/>
        <v/>
      </c>
      <c r="CH361" s="1350" t="str">
        <f t="shared" si="1347"/>
        <v/>
      </c>
      <c r="CI361" s="1350">
        <f t="shared" si="1347"/>
        <v>72</v>
      </c>
      <c r="CJ361" s="1350">
        <f t="shared" si="1347"/>
        <v>200</v>
      </c>
      <c r="CK361" s="1351">
        <f t="shared" si="1347"/>
        <v>200</v>
      </c>
      <c r="CL361" s="1351">
        <f t="shared" si="1347"/>
        <v>600</v>
      </c>
      <c r="CM361" s="1351">
        <f t="shared" si="1347"/>
        <v>720</v>
      </c>
      <c r="CN361" s="1350">
        <f t="shared" si="1347"/>
        <v>1000</v>
      </c>
      <c r="CO361" s="1350">
        <f t="shared" si="1347"/>
        <v>1500</v>
      </c>
      <c r="CP361" s="1350" t="str">
        <f t="shared" si="1347"/>
        <v/>
      </c>
      <c r="CQ361" s="1350" t="str">
        <f t="shared" si="1347"/>
        <v/>
      </c>
      <c r="CR361" s="1350" t="str">
        <f t="shared" si="1347"/>
        <v/>
      </c>
      <c r="CS361" s="1349" t="str">
        <f t="shared" si="1347"/>
        <v/>
      </c>
      <c r="CT361" s="1352" t="str">
        <f t="shared" si="1347"/>
        <v/>
      </c>
      <c r="CU361" s="553" t="str">
        <f t="shared" ref="CU361:DK361" si="1348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4" t="str">
        <f t="shared" si="1348"/>
        <v/>
      </c>
      <c r="CW361" s="555" t="str">
        <f t="shared" si="1348"/>
        <v/>
      </c>
      <c r="CX361" s="555" t="str">
        <f t="shared" si="1348"/>
        <v/>
      </c>
      <c r="CY361" s="555" t="str">
        <f t="shared" si="1348"/>
        <v/>
      </c>
      <c r="CZ361" s="555" t="str">
        <f t="shared" si="1348"/>
        <v/>
      </c>
      <c r="DA361" s="555" t="str">
        <f t="shared" si="1348"/>
        <v/>
      </c>
      <c r="DB361" s="556" t="str">
        <f t="shared" si="1348"/>
        <v/>
      </c>
      <c r="DC361" s="556">
        <f t="shared" si="1348"/>
        <v>200</v>
      </c>
      <c r="DD361" s="556" t="str">
        <f t="shared" si="1348"/>
        <v/>
      </c>
      <c r="DE361" s="555" t="str">
        <f t="shared" si="1348"/>
        <v/>
      </c>
      <c r="DF361" s="555" t="str">
        <f t="shared" si="1348"/>
        <v/>
      </c>
      <c r="DG361" s="555" t="str">
        <f t="shared" si="1348"/>
        <v/>
      </c>
      <c r="DH361" s="555" t="str">
        <f t="shared" si="1348"/>
        <v/>
      </c>
      <c r="DI361" s="555" t="str">
        <f t="shared" si="1348"/>
        <v/>
      </c>
      <c r="DJ361" s="554" t="str">
        <f t="shared" si="1348"/>
        <v/>
      </c>
      <c r="DK361" s="553" t="str">
        <f t="shared" si="1348"/>
        <v/>
      </c>
      <c r="DL361" s="658">
        <f>COUNT(B361:R361)</f>
        <v>7</v>
      </c>
      <c r="DM361" s="106">
        <f>COUNT(T361:AJ361)</f>
        <v>1</v>
      </c>
      <c r="DN361" s="106">
        <f>COUNT(AL361:BB361)</f>
        <v>0</v>
      </c>
      <c r="DO361" s="106">
        <f>COUNT(BD361:BT361)</f>
        <v>0</v>
      </c>
      <c r="DP361" s="719"/>
      <c r="DQ361" s="650"/>
      <c r="DR361" s="650"/>
      <c r="DS361" s="650"/>
      <c r="DT361" s="650"/>
      <c r="DU361" s="650"/>
      <c r="DV361" s="650"/>
      <c r="DW361" s="650"/>
      <c r="DX361" s="623"/>
      <c r="DY361" s="720"/>
    </row>
    <row r="362" spans="1:129" s="490" customFormat="1" ht="15.75" customHeight="1">
      <c r="A362" s="662" t="s">
        <v>261</v>
      </c>
      <c r="B362" s="162"/>
      <c r="C362" s="162"/>
      <c r="D362" s="162" t="s">
        <v>833</v>
      </c>
      <c r="E362" s="162" t="s">
        <v>833</v>
      </c>
      <c r="F362" s="162" t="s">
        <v>833</v>
      </c>
      <c r="G362" s="162" t="s">
        <v>845</v>
      </c>
      <c r="H362" s="162" t="s">
        <v>833</v>
      </c>
      <c r="I362" s="162" t="s">
        <v>833</v>
      </c>
      <c r="J362" s="162" t="s">
        <v>833</v>
      </c>
      <c r="K362" s="162"/>
      <c r="L362" s="162"/>
      <c r="M362" s="162"/>
      <c r="N362" s="162"/>
      <c r="O362" s="162"/>
      <c r="P362" s="162"/>
      <c r="Q362" s="162"/>
      <c r="R362" s="162"/>
      <c r="S362" s="607"/>
      <c r="T362" s="162"/>
      <c r="U362" s="162"/>
      <c r="V362" s="162"/>
      <c r="W362" s="162"/>
      <c r="X362" s="162"/>
      <c r="Y362" s="162"/>
      <c r="Z362" s="162" t="s">
        <v>833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07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07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07"/>
      <c r="BV362" s="162">
        <v>1</v>
      </c>
      <c r="BW362" s="162"/>
      <c r="BX362" s="162"/>
      <c r="BY362" s="162"/>
      <c r="BZ362" s="594"/>
      <c r="CA362" s="594"/>
      <c r="CB362" s="594"/>
      <c r="CC362" s="691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5"/>
      <c r="CV362" s="725"/>
      <c r="CW362" s="725"/>
      <c r="CX362" s="725"/>
      <c r="CY362" s="725"/>
      <c r="CZ362" s="725"/>
      <c r="DA362" s="725"/>
      <c r="DB362" s="725"/>
      <c r="DC362" s="725"/>
      <c r="DD362" s="725"/>
      <c r="DE362" s="725"/>
      <c r="DF362" s="725"/>
      <c r="DG362" s="725"/>
      <c r="DH362" s="725"/>
      <c r="DI362" s="725"/>
      <c r="DJ362" s="725"/>
      <c r="DK362" s="725"/>
      <c r="DL362" s="595"/>
      <c r="DM362" s="203"/>
      <c r="DN362" s="203"/>
      <c r="DO362" s="203"/>
      <c r="DP362" s="596"/>
      <c r="DQ362" s="622"/>
      <c r="DR362" s="622"/>
      <c r="DS362" s="622"/>
      <c r="DT362" s="622"/>
      <c r="DU362" s="622"/>
      <c r="DV362" s="622"/>
      <c r="DW362" s="622"/>
      <c r="DX362" s="622"/>
      <c r="DY362" s="488"/>
    </row>
    <row r="363" spans="1:129" s="490" customFormat="1" ht="15.75" customHeight="1">
      <c r="A363" s="713" t="s">
        <v>262</v>
      </c>
      <c r="B363" s="162"/>
      <c r="C363" s="162"/>
      <c r="D363" s="162">
        <v>5</v>
      </c>
      <c r="E363" s="162">
        <v>1</v>
      </c>
      <c r="F363" s="162">
        <v>1</v>
      </c>
      <c r="G363" s="162">
        <v>0.2</v>
      </c>
      <c r="H363" s="162">
        <v>1</v>
      </c>
      <c r="I363" s="162">
        <v>1</v>
      </c>
      <c r="J363" s="162">
        <v>1</v>
      </c>
      <c r="K363" s="162"/>
      <c r="L363" s="162"/>
      <c r="M363" s="162"/>
      <c r="N363" s="162"/>
      <c r="O363" s="162"/>
      <c r="P363" s="162"/>
      <c r="Q363" s="162"/>
      <c r="R363" s="162"/>
      <c r="S363" s="616"/>
      <c r="T363" s="162"/>
      <c r="U363" s="162"/>
      <c r="V363" s="162"/>
      <c r="W363" s="162"/>
      <c r="X363" s="162"/>
      <c r="Y363" s="162"/>
      <c r="Z363" s="162">
        <v>1</v>
      </c>
      <c r="AA363" s="162"/>
      <c r="AB363" s="162"/>
      <c r="AC363" s="162"/>
      <c r="AD363" s="162"/>
      <c r="AE363" s="162"/>
      <c r="AF363" s="162"/>
      <c r="AG363" s="162"/>
      <c r="AH363" s="162"/>
      <c r="AI363" s="162"/>
      <c r="AJ363" s="162"/>
      <c r="AK363" s="616"/>
      <c r="AL363" s="162"/>
      <c r="AM363" s="162"/>
      <c r="AN363" s="162"/>
      <c r="AO363" s="162"/>
      <c r="AP363" s="162"/>
      <c r="AQ363" s="162"/>
      <c r="AR363" s="162"/>
      <c r="AS363" s="162"/>
      <c r="AT363" s="162"/>
      <c r="AU363" s="162"/>
      <c r="AV363" s="162"/>
      <c r="AW363" s="162"/>
      <c r="AX363" s="162"/>
      <c r="AY363" s="162"/>
      <c r="AZ363" s="162"/>
      <c r="BA363" s="162"/>
      <c r="BB363" s="162"/>
      <c r="BC363" s="616"/>
      <c r="BD363" s="162"/>
      <c r="BE363" s="162"/>
      <c r="BF363" s="162"/>
      <c r="BG363" s="162"/>
      <c r="BH363" s="162"/>
      <c r="BI363" s="162"/>
      <c r="BJ363" s="162"/>
      <c r="BK363" s="162"/>
      <c r="BL363" s="162"/>
      <c r="BM363" s="162"/>
      <c r="BN363" s="162"/>
      <c r="BO363" s="162"/>
      <c r="BP363" s="162"/>
      <c r="BQ363" s="162"/>
      <c r="BR363" s="162"/>
      <c r="BS363" s="162"/>
      <c r="BT363" s="162"/>
      <c r="BU363" s="616"/>
      <c r="BV363" s="162">
        <v>20</v>
      </c>
      <c r="BW363" s="162"/>
      <c r="BX363" s="162"/>
      <c r="BY363" s="162"/>
      <c r="BZ363" s="602">
        <f t="shared" ref="BZ363:BZ372" si="1349">IF(DL363&lt;3,"",(SUM(B363:R363)-MIN(B363:R363)-MAX(B363:R363))/(DL363-2))</f>
        <v>1</v>
      </c>
      <c r="CA363" s="602" t="str">
        <f t="shared" ref="CA363:CA372" si="1350">IF(DM363&lt;3,"",(SUM(T363:AJ363)-MIN(T363:AJ363)-MAX(T363:AJ363))/(DM363-2))</f>
        <v/>
      </c>
      <c r="CB363" s="602" t="str">
        <f t="shared" ref="CB363:CB372" si="1351">IF(DN363&lt;3,"",(SUM(AL363:BB363)-MIN(AL363:BB363)-MAX(AL363:BB363))/(DN363-2))</f>
        <v/>
      </c>
      <c r="CC363" s="692" t="str">
        <f t="shared" ref="CC363:CC372" si="1352">IF(DO363&lt;3,"",(SUM(BD363:BT363)-MIN(BD363:BT363)-MAX(BD363:BT363))/(DO363-2))</f>
        <v/>
      </c>
      <c r="CD363" s="1348" t="str">
        <f t="shared" ref="CD363:CS369" si="135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353"/>
        <v/>
      </c>
      <c r="CF363" s="1350" t="str">
        <f t="shared" si="1353"/>
        <v/>
      </c>
      <c r="CG363" s="1350" t="str">
        <f t="shared" si="1353"/>
        <v/>
      </c>
      <c r="CH363" s="1350" t="str">
        <f t="shared" si="1353"/>
        <v/>
      </c>
      <c r="CI363" s="1350">
        <f t="shared" si="1353"/>
        <v>0.2</v>
      </c>
      <c r="CJ363" s="1350">
        <f t="shared" si="1353"/>
        <v>1</v>
      </c>
      <c r="CK363" s="1351">
        <f t="shared" si="1353"/>
        <v>1</v>
      </c>
      <c r="CL363" s="1351">
        <f t="shared" si="1353"/>
        <v>1</v>
      </c>
      <c r="CM363" s="1351">
        <f t="shared" si="1353"/>
        <v>1</v>
      </c>
      <c r="CN363" s="1350">
        <f t="shared" si="1353"/>
        <v>1</v>
      </c>
      <c r="CO363" s="1350">
        <f t="shared" si="1353"/>
        <v>5</v>
      </c>
      <c r="CP363" s="1350" t="str">
        <f t="shared" si="1353"/>
        <v/>
      </c>
      <c r="CQ363" s="1350" t="str">
        <f t="shared" si="1353"/>
        <v/>
      </c>
      <c r="CR363" s="1350" t="str">
        <f t="shared" si="1353"/>
        <v/>
      </c>
      <c r="CS363" s="1349" t="str">
        <f t="shared" si="1353"/>
        <v/>
      </c>
      <c r="CT363" s="1352" t="str">
        <f t="shared" ref="CT363:CT369" si="1354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3" t="str">
        <f t="shared" ref="CU363:CU370" si="135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4" t="str">
        <f t="shared" ref="CV363:CV370" si="135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5" t="str">
        <f t="shared" ref="CW363:CW370" si="135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5" t="str">
        <f t="shared" ref="CX363:CX370" si="135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5" t="str">
        <f t="shared" ref="CY363:CY370" si="135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5" t="str">
        <f t="shared" ref="CZ363:CZ370" si="136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5" t="str">
        <f t="shared" ref="DA363:DA370" si="136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6" t="str">
        <f t="shared" ref="DB363:DB370" si="136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6">
        <f t="shared" ref="DC363:DC370" si="136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1</v>
      </c>
      <c r="DD363" s="556" t="str">
        <f t="shared" ref="DD363:DD370" si="136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5" t="str">
        <f t="shared" ref="DE363:DE370" si="136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5" t="str">
        <f t="shared" ref="DF363:DF370" si="136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5" t="str">
        <f t="shared" ref="DG363:DG370" si="1367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5" t="str">
        <f t="shared" ref="DH363:DH370" si="1368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5" t="str">
        <f t="shared" ref="DI363:DI370" si="1369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4" t="str">
        <f t="shared" ref="DJ363:DJ370" si="1370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3" t="str">
        <f t="shared" ref="DK363:DK370" si="1371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8">
        <f t="shared" ref="DL363:DL370" si="1372">COUNT(B363:R363)</f>
        <v>7</v>
      </c>
      <c r="DM363" s="106">
        <f t="shared" ref="DM363:DM370" si="1373">COUNT(T363:AJ363)</f>
        <v>1</v>
      </c>
      <c r="DN363" s="106">
        <f t="shared" ref="DN363:DN370" si="1374">COUNT(AL363:BB363)</f>
        <v>0</v>
      </c>
      <c r="DO363" s="106">
        <f t="shared" ref="DO363:DO370" si="1375">COUNT(BD363:BT363)</f>
        <v>0</v>
      </c>
      <c r="DP363" s="487"/>
      <c r="DQ363" s="623"/>
      <c r="DR363" s="623"/>
      <c r="DS363" s="623"/>
      <c r="DT363" s="623"/>
      <c r="DU363" s="623"/>
      <c r="DV363" s="623"/>
      <c r="DW363" s="623"/>
      <c r="DX363" s="623"/>
      <c r="DY363" s="488"/>
    </row>
    <row r="364" spans="1:129" s="490" customFormat="1" ht="15.75" customHeight="1">
      <c r="A364" s="713" t="s">
        <v>263</v>
      </c>
      <c r="B364" s="634" t="str">
        <f t="shared" ref="B364:R364" si="1376">IF(B361="","",B361*B363)</f>
        <v/>
      </c>
      <c r="C364" s="634" t="str">
        <f t="shared" si="1376"/>
        <v/>
      </c>
      <c r="D364" s="634">
        <f t="shared" si="1376"/>
        <v>360</v>
      </c>
      <c r="E364" s="634">
        <f t="shared" si="1376"/>
        <v>200</v>
      </c>
      <c r="F364" s="634">
        <f t="shared" si="1376"/>
        <v>1000</v>
      </c>
      <c r="G364" s="634">
        <f t="shared" si="1376"/>
        <v>300</v>
      </c>
      <c r="H364" s="634">
        <f t="shared" si="1376"/>
        <v>200</v>
      </c>
      <c r="I364" s="634">
        <f t="shared" si="1376"/>
        <v>600</v>
      </c>
      <c r="J364" s="634">
        <f t="shared" si="1376"/>
        <v>720</v>
      </c>
      <c r="K364" s="634" t="str">
        <f t="shared" si="1376"/>
        <v/>
      </c>
      <c r="L364" s="634" t="str">
        <f t="shared" si="1376"/>
        <v/>
      </c>
      <c r="M364" s="634" t="str">
        <f t="shared" si="1376"/>
        <v/>
      </c>
      <c r="N364" s="634" t="str">
        <f t="shared" si="1376"/>
        <v/>
      </c>
      <c r="O364" s="634" t="str">
        <f t="shared" si="1376"/>
        <v/>
      </c>
      <c r="P364" s="634" t="str">
        <f t="shared" si="1376"/>
        <v/>
      </c>
      <c r="Q364" s="634" t="str">
        <f t="shared" si="1376"/>
        <v/>
      </c>
      <c r="R364" s="634" t="str">
        <f t="shared" si="1376"/>
        <v/>
      </c>
      <c r="S364" s="667"/>
      <c r="T364" s="634" t="str">
        <f t="shared" ref="T364:AJ364" si="1377">IF(T361="","",T361*T363)</f>
        <v/>
      </c>
      <c r="U364" s="634" t="str">
        <f t="shared" si="1377"/>
        <v/>
      </c>
      <c r="V364" s="634" t="str">
        <f t="shared" si="1377"/>
        <v/>
      </c>
      <c r="W364" s="634" t="str">
        <f t="shared" si="1377"/>
        <v/>
      </c>
      <c r="X364" s="634" t="str">
        <f t="shared" si="1377"/>
        <v/>
      </c>
      <c r="Y364" s="634" t="str">
        <f t="shared" si="1377"/>
        <v/>
      </c>
      <c r="Z364" s="634">
        <f t="shared" si="1377"/>
        <v>200</v>
      </c>
      <c r="AA364" s="634" t="str">
        <f t="shared" si="1377"/>
        <v/>
      </c>
      <c r="AB364" s="634" t="str">
        <f t="shared" si="1377"/>
        <v/>
      </c>
      <c r="AC364" s="634" t="str">
        <f t="shared" si="1377"/>
        <v/>
      </c>
      <c r="AD364" s="634" t="str">
        <f t="shared" si="1377"/>
        <v/>
      </c>
      <c r="AE364" s="634" t="str">
        <f t="shared" si="1377"/>
        <v/>
      </c>
      <c r="AF364" s="634" t="str">
        <f t="shared" si="1377"/>
        <v/>
      </c>
      <c r="AG364" s="634" t="str">
        <f t="shared" si="1377"/>
        <v/>
      </c>
      <c r="AH364" s="634" t="str">
        <f t="shared" si="1377"/>
        <v/>
      </c>
      <c r="AI364" s="634" t="str">
        <f t="shared" si="1377"/>
        <v/>
      </c>
      <c r="AJ364" s="634" t="str">
        <f t="shared" si="1377"/>
        <v/>
      </c>
      <c r="AK364" s="667"/>
      <c r="AL364" s="634" t="str">
        <f t="shared" ref="AL364:BB364" si="1378">IF(AL361="","",AL361*AL363)</f>
        <v/>
      </c>
      <c r="AM364" s="634" t="str">
        <f t="shared" si="1378"/>
        <v/>
      </c>
      <c r="AN364" s="634" t="str">
        <f t="shared" si="1378"/>
        <v/>
      </c>
      <c r="AO364" s="634" t="str">
        <f t="shared" si="1378"/>
        <v/>
      </c>
      <c r="AP364" s="634" t="str">
        <f t="shared" si="1378"/>
        <v/>
      </c>
      <c r="AQ364" s="634" t="str">
        <f t="shared" si="1378"/>
        <v/>
      </c>
      <c r="AR364" s="634" t="str">
        <f t="shared" si="1378"/>
        <v/>
      </c>
      <c r="AS364" s="634" t="str">
        <f t="shared" si="1378"/>
        <v/>
      </c>
      <c r="AT364" s="634" t="str">
        <f t="shared" si="1378"/>
        <v/>
      </c>
      <c r="AU364" s="634" t="str">
        <f t="shared" si="1378"/>
        <v/>
      </c>
      <c r="AV364" s="634" t="str">
        <f t="shared" si="1378"/>
        <v/>
      </c>
      <c r="AW364" s="634" t="str">
        <f t="shared" si="1378"/>
        <v/>
      </c>
      <c r="AX364" s="634" t="str">
        <f t="shared" si="1378"/>
        <v/>
      </c>
      <c r="AY364" s="634" t="str">
        <f t="shared" si="1378"/>
        <v/>
      </c>
      <c r="AZ364" s="634" t="str">
        <f t="shared" si="1378"/>
        <v/>
      </c>
      <c r="BA364" s="634" t="str">
        <f t="shared" si="1378"/>
        <v/>
      </c>
      <c r="BB364" s="634" t="str">
        <f t="shared" si="1378"/>
        <v/>
      </c>
      <c r="BC364" s="667"/>
      <c r="BD364" s="634" t="str">
        <f t="shared" ref="BD364:BM364" si="1379">IF(BD361="","",BD361*BD363)</f>
        <v/>
      </c>
      <c r="BE364" s="634" t="str">
        <f t="shared" si="1379"/>
        <v/>
      </c>
      <c r="BF364" s="634" t="str">
        <f t="shared" si="1379"/>
        <v/>
      </c>
      <c r="BG364" s="634" t="str">
        <f t="shared" si="1379"/>
        <v/>
      </c>
      <c r="BH364" s="634" t="str">
        <f t="shared" si="1379"/>
        <v/>
      </c>
      <c r="BI364" s="634" t="str">
        <f t="shared" si="1379"/>
        <v/>
      </c>
      <c r="BJ364" s="634" t="str">
        <f t="shared" si="1379"/>
        <v/>
      </c>
      <c r="BK364" s="634" t="str">
        <f t="shared" si="1379"/>
        <v/>
      </c>
      <c r="BL364" s="634" t="str">
        <f t="shared" si="1379"/>
        <v/>
      </c>
      <c r="BM364" s="634" t="str">
        <f t="shared" si="1379"/>
        <v/>
      </c>
      <c r="BN364" s="634" t="str">
        <f t="shared" ref="BN364:BT364" si="1380">IF(BN361="","",BN361*BN363)</f>
        <v/>
      </c>
      <c r="BO364" s="634" t="str">
        <f t="shared" si="1380"/>
        <v/>
      </c>
      <c r="BP364" s="634" t="str">
        <f t="shared" si="1380"/>
        <v/>
      </c>
      <c r="BQ364" s="634" t="str">
        <f t="shared" si="1380"/>
        <v/>
      </c>
      <c r="BR364" s="634" t="str">
        <f t="shared" si="1380"/>
        <v/>
      </c>
      <c r="BS364" s="634" t="str">
        <f t="shared" si="1380"/>
        <v/>
      </c>
      <c r="BT364" s="634" t="str">
        <f t="shared" si="1380"/>
        <v/>
      </c>
      <c r="BU364" s="667"/>
      <c r="BV364" s="634">
        <f>IF(BV361="","",BV361*BV363)</f>
        <v>6000</v>
      </c>
      <c r="BW364" s="634" t="str">
        <f>IF(BW361="","",BW361*BW363)</f>
        <v/>
      </c>
      <c r="BX364" s="634" t="str">
        <f>IF(BX361="","",BX361*BX363)</f>
        <v/>
      </c>
      <c r="BY364" s="634" t="str">
        <f>IF(BY361="","",BY361*BY363)</f>
        <v/>
      </c>
      <c r="BZ364" s="602">
        <f t="shared" si="1349"/>
        <v>436</v>
      </c>
      <c r="CA364" s="602" t="str">
        <f t="shared" si="1350"/>
        <v/>
      </c>
      <c r="CB364" s="602" t="str">
        <f t="shared" si="1351"/>
        <v/>
      </c>
      <c r="CC364" s="692" t="str">
        <f t="shared" si="1352"/>
        <v/>
      </c>
      <c r="CD364" s="1348" t="str">
        <f t="shared" si="1353"/>
        <v/>
      </c>
      <c r="CE364" s="1349" t="str">
        <f t="shared" si="1353"/>
        <v/>
      </c>
      <c r="CF364" s="1350" t="str">
        <f t="shared" si="1353"/>
        <v/>
      </c>
      <c r="CG364" s="1350" t="str">
        <f t="shared" si="1353"/>
        <v/>
      </c>
      <c r="CH364" s="1350" t="str">
        <f t="shared" si="1353"/>
        <v/>
      </c>
      <c r="CI364" s="1350">
        <f t="shared" si="1353"/>
        <v>200</v>
      </c>
      <c r="CJ364" s="1350">
        <f t="shared" si="1353"/>
        <v>200</v>
      </c>
      <c r="CK364" s="1351">
        <f t="shared" si="1353"/>
        <v>300</v>
      </c>
      <c r="CL364" s="1351">
        <f t="shared" si="1353"/>
        <v>360</v>
      </c>
      <c r="CM364" s="1351">
        <f t="shared" si="1353"/>
        <v>600</v>
      </c>
      <c r="CN364" s="1350">
        <f t="shared" si="1353"/>
        <v>720</v>
      </c>
      <c r="CO364" s="1350">
        <f t="shared" si="1353"/>
        <v>1000</v>
      </c>
      <c r="CP364" s="1350" t="str">
        <f t="shared" si="1353"/>
        <v/>
      </c>
      <c r="CQ364" s="1350" t="str">
        <f t="shared" si="1353"/>
        <v/>
      </c>
      <c r="CR364" s="1350" t="str">
        <f t="shared" si="1353"/>
        <v/>
      </c>
      <c r="CS364" s="1349" t="str">
        <f t="shared" si="1353"/>
        <v/>
      </c>
      <c r="CT364" s="1352" t="str">
        <f t="shared" si="1354"/>
        <v/>
      </c>
      <c r="CU364" s="553" t="str">
        <f t="shared" si="1355"/>
        <v/>
      </c>
      <c r="CV364" s="554" t="str">
        <f t="shared" si="1356"/>
        <v/>
      </c>
      <c r="CW364" s="555" t="str">
        <f t="shared" si="1357"/>
        <v/>
      </c>
      <c r="CX364" s="555" t="str">
        <f t="shared" si="1358"/>
        <v/>
      </c>
      <c r="CY364" s="555" t="str">
        <f t="shared" si="1359"/>
        <v/>
      </c>
      <c r="CZ364" s="555" t="str">
        <f t="shared" si="1360"/>
        <v/>
      </c>
      <c r="DA364" s="555" t="str">
        <f t="shared" si="1361"/>
        <v/>
      </c>
      <c r="DB364" s="556" t="str">
        <f t="shared" si="1362"/>
        <v/>
      </c>
      <c r="DC364" s="556">
        <f t="shared" si="1363"/>
        <v>200</v>
      </c>
      <c r="DD364" s="556" t="str">
        <f t="shared" si="1364"/>
        <v/>
      </c>
      <c r="DE364" s="555" t="str">
        <f t="shared" si="1365"/>
        <v/>
      </c>
      <c r="DF364" s="555" t="str">
        <f t="shared" si="1366"/>
        <v/>
      </c>
      <c r="DG364" s="555" t="str">
        <f t="shared" si="1367"/>
        <v/>
      </c>
      <c r="DH364" s="555" t="str">
        <f t="shared" si="1368"/>
        <v/>
      </c>
      <c r="DI364" s="555" t="str">
        <f t="shared" si="1369"/>
        <v/>
      </c>
      <c r="DJ364" s="554" t="str">
        <f t="shared" si="1370"/>
        <v/>
      </c>
      <c r="DK364" s="553" t="str">
        <f t="shared" si="1371"/>
        <v/>
      </c>
      <c r="DL364" s="658">
        <f t="shared" si="1372"/>
        <v>7</v>
      </c>
      <c r="DM364" s="106">
        <f t="shared" si="1373"/>
        <v>1</v>
      </c>
      <c r="DN364" s="106">
        <f t="shared" si="1374"/>
        <v>0</v>
      </c>
      <c r="DO364" s="106">
        <f t="shared" si="1375"/>
        <v>0</v>
      </c>
      <c r="DP364" s="487"/>
      <c r="DQ364" s="623"/>
      <c r="DR364" s="623"/>
      <c r="DS364" s="623"/>
      <c r="DT364" s="623"/>
      <c r="DU364" s="623"/>
      <c r="DV364" s="623"/>
      <c r="DW364" s="623"/>
      <c r="DX364" s="623"/>
      <c r="DY364" s="488"/>
    </row>
    <row r="365" spans="1:129" s="490" customFormat="1" ht="15.75" customHeight="1">
      <c r="A365" s="713" t="str">
        <f>$H$1 &amp; " per kg"</f>
        <v>kcal per kg</v>
      </c>
      <c r="B365" s="260"/>
      <c r="C365" s="260"/>
      <c r="D365" s="260">
        <v>480</v>
      </c>
      <c r="E365" s="260">
        <v>480</v>
      </c>
      <c r="F365" s="260">
        <v>480</v>
      </c>
      <c r="G365" s="260">
        <v>200</v>
      </c>
      <c r="H365" s="260">
        <v>480</v>
      </c>
      <c r="I365" s="260">
        <v>480</v>
      </c>
      <c r="J365" s="260">
        <v>480</v>
      </c>
      <c r="K365" s="260"/>
      <c r="L365" s="260"/>
      <c r="M365" s="260"/>
      <c r="N365" s="260"/>
      <c r="O365" s="260"/>
      <c r="P365" s="260"/>
      <c r="Q365" s="260"/>
      <c r="R365" s="260"/>
      <c r="S365" s="607"/>
      <c r="T365" s="260"/>
      <c r="U365" s="260"/>
      <c r="V365" s="260"/>
      <c r="W365" s="260"/>
      <c r="X365" s="260"/>
      <c r="Y365" s="260"/>
      <c r="Z365" s="260">
        <v>480</v>
      </c>
      <c r="AA365" s="260"/>
      <c r="AB365" s="260"/>
      <c r="AC365" s="260"/>
      <c r="AD365" s="260"/>
      <c r="AE365" s="260"/>
      <c r="AF365" s="260"/>
      <c r="AG365" s="260"/>
      <c r="AH365" s="260"/>
      <c r="AI365" s="260"/>
      <c r="AJ365" s="260"/>
      <c r="AK365" s="607"/>
      <c r="AL365" s="260"/>
      <c r="AM365" s="260"/>
      <c r="AN365" s="260"/>
      <c r="AO365" s="260"/>
      <c r="AP365" s="260"/>
      <c r="AQ365" s="260"/>
      <c r="AR365" s="260"/>
      <c r="AS365" s="260"/>
      <c r="AT365" s="260"/>
      <c r="AU365" s="260"/>
      <c r="AV365" s="260"/>
      <c r="AW365" s="260"/>
      <c r="AX365" s="260"/>
      <c r="AY365" s="260"/>
      <c r="AZ365" s="260"/>
      <c r="BA365" s="260"/>
      <c r="BB365" s="260"/>
      <c r="BC365" s="607"/>
      <c r="BD365" s="260"/>
      <c r="BE365" s="260"/>
      <c r="BF365" s="260"/>
      <c r="BG365" s="260"/>
      <c r="BH365" s="260"/>
      <c r="BI365" s="260"/>
      <c r="BJ365" s="260"/>
      <c r="BK365" s="260"/>
      <c r="BL365" s="260"/>
      <c r="BM365" s="260"/>
      <c r="BN365" s="260"/>
      <c r="BO365" s="260"/>
      <c r="BP365" s="260"/>
      <c r="BQ365" s="260"/>
      <c r="BR365" s="260"/>
      <c r="BS365" s="260"/>
      <c r="BT365" s="260"/>
      <c r="BU365" s="607"/>
      <c r="BV365" s="260"/>
      <c r="BW365" s="260"/>
      <c r="BX365" s="260"/>
      <c r="BY365" s="260"/>
      <c r="BZ365" s="602">
        <f t="shared" si="1349"/>
        <v>480</v>
      </c>
      <c r="CA365" s="602" t="str">
        <f t="shared" si="1350"/>
        <v/>
      </c>
      <c r="CB365" s="602" t="str">
        <f t="shared" si="1351"/>
        <v/>
      </c>
      <c r="CC365" s="692" t="str">
        <f t="shared" si="1352"/>
        <v/>
      </c>
      <c r="CD365" s="1348" t="str">
        <f t="shared" si="1353"/>
        <v/>
      </c>
      <c r="CE365" s="1349" t="str">
        <f t="shared" si="1353"/>
        <v/>
      </c>
      <c r="CF365" s="1350" t="str">
        <f t="shared" si="1353"/>
        <v/>
      </c>
      <c r="CG365" s="1350" t="str">
        <f t="shared" si="1353"/>
        <v/>
      </c>
      <c r="CH365" s="1350" t="str">
        <f t="shared" si="1353"/>
        <v/>
      </c>
      <c r="CI365" s="1350">
        <f t="shared" si="1353"/>
        <v>200</v>
      </c>
      <c r="CJ365" s="1350">
        <f t="shared" si="1353"/>
        <v>480</v>
      </c>
      <c r="CK365" s="1351">
        <f t="shared" si="1353"/>
        <v>480</v>
      </c>
      <c r="CL365" s="1351">
        <f t="shared" si="1353"/>
        <v>480</v>
      </c>
      <c r="CM365" s="1351">
        <f t="shared" si="1353"/>
        <v>480</v>
      </c>
      <c r="CN365" s="1350">
        <f t="shared" si="1353"/>
        <v>480</v>
      </c>
      <c r="CO365" s="1350">
        <f t="shared" si="1353"/>
        <v>480</v>
      </c>
      <c r="CP365" s="1350" t="str">
        <f t="shared" si="1353"/>
        <v/>
      </c>
      <c r="CQ365" s="1350" t="str">
        <f t="shared" si="1353"/>
        <v/>
      </c>
      <c r="CR365" s="1350" t="str">
        <f t="shared" si="1353"/>
        <v/>
      </c>
      <c r="CS365" s="1349" t="str">
        <f t="shared" si="1353"/>
        <v/>
      </c>
      <c r="CT365" s="1352" t="str">
        <f t="shared" si="1354"/>
        <v/>
      </c>
      <c r="CU365" s="553" t="str">
        <f t="shared" si="1355"/>
        <v/>
      </c>
      <c r="CV365" s="554" t="str">
        <f t="shared" si="1356"/>
        <v/>
      </c>
      <c r="CW365" s="555" t="str">
        <f t="shared" si="1357"/>
        <v/>
      </c>
      <c r="CX365" s="555" t="str">
        <f t="shared" si="1358"/>
        <v/>
      </c>
      <c r="CY365" s="555" t="str">
        <f t="shared" si="1359"/>
        <v/>
      </c>
      <c r="CZ365" s="555" t="str">
        <f t="shared" si="1360"/>
        <v/>
      </c>
      <c r="DA365" s="555" t="str">
        <f t="shared" si="1361"/>
        <v/>
      </c>
      <c r="DB365" s="556" t="str">
        <f t="shared" si="1362"/>
        <v/>
      </c>
      <c r="DC365" s="556">
        <f t="shared" si="1363"/>
        <v>480</v>
      </c>
      <c r="DD365" s="556" t="str">
        <f t="shared" si="1364"/>
        <v/>
      </c>
      <c r="DE365" s="555" t="str">
        <f t="shared" si="1365"/>
        <v/>
      </c>
      <c r="DF365" s="555" t="str">
        <f t="shared" si="1366"/>
        <v/>
      </c>
      <c r="DG365" s="555" t="str">
        <f t="shared" si="1367"/>
        <v/>
      </c>
      <c r="DH365" s="555" t="str">
        <f t="shared" si="1368"/>
        <v/>
      </c>
      <c r="DI365" s="555" t="str">
        <f t="shared" si="1369"/>
        <v/>
      </c>
      <c r="DJ365" s="554" t="str">
        <f t="shared" si="1370"/>
        <v/>
      </c>
      <c r="DK365" s="553" t="str">
        <f t="shared" si="1371"/>
        <v/>
      </c>
      <c r="DL365" s="658">
        <f t="shared" si="1372"/>
        <v>7</v>
      </c>
      <c r="DM365" s="106">
        <f t="shared" si="1373"/>
        <v>1</v>
      </c>
      <c r="DN365" s="106">
        <f t="shared" si="1374"/>
        <v>0</v>
      </c>
      <c r="DO365" s="106">
        <f t="shared" si="1375"/>
        <v>0</v>
      </c>
      <c r="DP365" s="487"/>
      <c r="DQ365" s="623"/>
      <c r="DR365" s="623"/>
      <c r="DS365" s="623"/>
      <c r="DT365" s="623"/>
      <c r="DU365" s="623"/>
      <c r="DV365" s="623"/>
      <c r="DW365" s="623"/>
      <c r="DX365" s="623"/>
      <c r="DY365" s="488"/>
    </row>
    <row r="366" spans="1:129" s="490" customFormat="1" ht="15.75" customHeight="1">
      <c r="A366" s="662" t="s">
        <v>251</v>
      </c>
      <c r="B366" s="227"/>
      <c r="C366" s="227"/>
      <c r="D366" s="227">
        <v>0</v>
      </c>
      <c r="E366" s="227">
        <v>0</v>
      </c>
      <c r="F366" s="227">
        <v>0</v>
      </c>
      <c r="G366" s="227">
        <v>200</v>
      </c>
      <c r="H366" s="227">
        <v>100</v>
      </c>
      <c r="I366" s="227">
        <v>0</v>
      </c>
      <c r="J366" s="227">
        <v>500</v>
      </c>
      <c r="K366" s="227"/>
      <c r="L366" s="227"/>
      <c r="M366" s="227"/>
      <c r="N366" s="227"/>
      <c r="O366" s="227"/>
      <c r="P366" s="227"/>
      <c r="Q366" s="227"/>
      <c r="R366" s="227"/>
      <c r="S366" s="734"/>
      <c r="T366" s="227"/>
      <c r="U366" s="227"/>
      <c r="V366" s="227"/>
      <c r="W366" s="227"/>
      <c r="X366" s="227"/>
      <c r="Y366" s="227"/>
      <c r="Z366" s="227">
        <v>100</v>
      </c>
      <c r="AA366" s="227"/>
      <c r="AB366" s="227"/>
      <c r="AC366" s="227"/>
      <c r="AD366" s="227"/>
      <c r="AE366" s="227"/>
      <c r="AF366" s="227"/>
      <c r="AG366" s="227"/>
      <c r="AH366" s="227"/>
      <c r="AI366" s="227"/>
      <c r="AJ366" s="227"/>
      <c r="AK366" s="734"/>
      <c r="AL366" s="227"/>
      <c r="AM366" s="227"/>
      <c r="AN366" s="227"/>
      <c r="AO366" s="227"/>
      <c r="AP366" s="227"/>
      <c r="AQ366" s="227"/>
      <c r="AR366" s="227"/>
      <c r="AS366" s="227"/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734"/>
      <c r="BD366" s="227"/>
      <c r="BE366" s="227"/>
      <c r="BF366" s="227"/>
      <c r="BG366" s="227"/>
      <c r="BH366" s="227"/>
      <c r="BI366" s="227"/>
      <c r="BJ366" s="227"/>
      <c r="BK366" s="227"/>
      <c r="BL366" s="227"/>
      <c r="BM366" s="227"/>
      <c r="BN366" s="227"/>
      <c r="BO366" s="227"/>
      <c r="BP366" s="227"/>
      <c r="BQ366" s="227"/>
      <c r="BR366" s="227"/>
      <c r="BS366" s="227"/>
      <c r="BT366" s="227"/>
      <c r="BU366" s="734"/>
      <c r="BV366" s="227"/>
      <c r="BW366" s="227"/>
      <c r="BX366" s="227"/>
      <c r="BY366" s="227"/>
      <c r="BZ366" s="602">
        <f t="shared" si="1349"/>
        <v>60</v>
      </c>
      <c r="CA366" s="602" t="str">
        <f t="shared" si="1350"/>
        <v/>
      </c>
      <c r="CB366" s="602" t="str">
        <f t="shared" si="1351"/>
        <v/>
      </c>
      <c r="CC366" s="692" t="str">
        <f t="shared" si="1352"/>
        <v/>
      </c>
      <c r="CD366" s="1348" t="str">
        <f t="shared" si="1353"/>
        <v/>
      </c>
      <c r="CE366" s="1349" t="str">
        <f t="shared" si="1353"/>
        <v/>
      </c>
      <c r="CF366" s="1350" t="str">
        <f t="shared" si="1353"/>
        <v/>
      </c>
      <c r="CG366" s="1350" t="str">
        <f t="shared" si="1353"/>
        <v/>
      </c>
      <c r="CH366" s="1350" t="str">
        <f t="shared" si="1353"/>
        <v/>
      </c>
      <c r="CI366" s="1350">
        <f t="shared" si="1353"/>
        <v>0</v>
      </c>
      <c r="CJ366" s="1350">
        <f t="shared" si="1353"/>
        <v>0</v>
      </c>
      <c r="CK366" s="1351">
        <f t="shared" si="1353"/>
        <v>0</v>
      </c>
      <c r="CL366" s="1351">
        <f t="shared" si="1353"/>
        <v>0</v>
      </c>
      <c r="CM366" s="1351">
        <f t="shared" si="1353"/>
        <v>100</v>
      </c>
      <c r="CN366" s="1350">
        <f t="shared" si="1353"/>
        <v>200</v>
      </c>
      <c r="CO366" s="1350">
        <f t="shared" si="1353"/>
        <v>500</v>
      </c>
      <c r="CP366" s="1350" t="str">
        <f t="shared" si="1353"/>
        <v/>
      </c>
      <c r="CQ366" s="1350" t="str">
        <f t="shared" si="1353"/>
        <v/>
      </c>
      <c r="CR366" s="1350" t="str">
        <f t="shared" si="1353"/>
        <v/>
      </c>
      <c r="CS366" s="1349" t="str">
        <f t="shared" si="1353"/>
        <v/>
      </c>
      <c r="CT366" s="1352" t="str">
        <f t="shared" si="1354"/>
        <v/>
      </c>
      <c r="CU366" s="553" t="str">
        <f t="shared" si="1355"/>
        <v/>
      </c>
      <c r="CV366" s="554" t="str">
        <f t="shared" si="1356"/>
        <v/>
      </c>
      <c r="CW366" s="555" t="str">
        <f t="shared" si="1357"/>
        <v/>
      </c>
      <c r="CX366" s="555" t="str">
        <f t="shared" si="1358"/>
        <v/>
      </c>
      <c r="CY366" s="555" t="str">
        <f t="shared" si="1359"/>
        <v/>
      </c>
      <c r="CZ366" s="555" t="str">
        <f t="shared" si="1360"/>
        <v/>
      </c>
      <c r="DA366" s="555" t="str">
        <f t="shared" si="1361"/>
        <v/>
      </c>
      <c r="DB366" s="556" t="str">
        <f t="shared" si="1362"/>
        <v/>
      </c>
      <c r="DC366" s="556">
        <f t="shared" si="1363"/>
        <v>100</v>
      </c>
      <c r="DD366" s="556" t="str">
        <f t="shared" si="1364"/>
        <v/>
      </c>
      <c r="DE366" s="555" t="str">
        <f t="shared" si="1365"/>
        <v/>
      </c>
      <c r="DF366" s="555" t="str">
        <f t="shared" si="1366"/>
        <v/>
      </c>
      <c r="DG366" s="555" t="str">
        <f t="shared" si="1367"/>
        <v/>
      </c>
      <c r="DH366" s="555" t="str">
        <f t="shared" si="1368"/>
        <v/>
      </c>
      <c r="DI366" s="555" t="str">
        <f t="shared" si="1369"/>
        <v/>
      </c>
      <c r="DJ366" s="554" t="str">
        <f t="shared" si="1370"/>
        <v/>
      </c>
      <c r="DK366" s="553" t="str">
        <f t="shared" si="1371"/>
        <v/>
      </c>
      <c r="DL366" s="658">
        <f t="shared" si="1372"/>
        <v>7</v>
      </c>
      <c r="DM366" s="106">
        <f t="shared" si="1373"/>
        <v>1</v>
      </c>
      <c r="DN366" s="106">
        <f t="shared" si="1374"/>
        <v>0</v>
      </c>
      <c r="DO366" s="106">
        <f t="shared" si="1375"/>
        <v>0</v>
      </c>
      <c r="DP366" s="487"/>
      <c r="DQ366" s="623"/>
      <c r="DR366" s="623"/>
      <c r="DS366" s="623"/>
      <c r="DT366" s="623"/>
      <c r="DU366" s="623"/>
      <c r="DV366" s="623"/>
      <c r="DW366" s="623"/>
      <c r="DX366" s="623"/>
      <c r="DY366" s="488"/>
    </row>
    <row r="367" spans="1:129" s="490" customFormat="1" ht="15.75" customHeight="1">
      <c r="A367" s="645" t="s">
        <v>182</v>
      </c>
      <c r="B367" s="277"/>
      <c r="C367" s="277"/>
      <c r="D367" s="277"/>
      <c r="E367" s="277"/>
      <c r="F367" s="277"/>
      <c r="G367" s="277">
        <v>2.5</v>
      </c>
      <c r="H367" s="277">
        <v>1</v>
      </c>
      <c r="I367" s="277"/>
      <c r="J367" s="277">
        <v>1.5</v>
      </c>
      <c r="K367" s="277"/>
      <c r="L367" s="277"/>
      <c r="M367" s="277"/>
      <c r="N367" s="277"/>
      <c r="O367" s="277"/>
      <c r="P367" s="277"/>
      <c r="Q367" s="277"/>
      <c r="R367" s="277"/>
      <c r="S367" s="593"/>
      <c r="T367" s="277"/>
      <c r="U367" s="277"/>
      <c r="V367" s="277"/>
      <c r="W367" s="277"/>
      <c r="X367" s="277"/>
      <c r="Y367" s="277"/>
      <c r="Z367" s="277">
        <v>1</v>
      </c>
      <c r="AA367" s="277"/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3"/>
      <c r="AL367" s="277"/>
      <c r="AM367" s="277"/>
      <c r="AN367" s="277"/>
      <c r="AO367" s="277"/>
      <c r="AP367" s="277"/>
      <c r="AQ367" s="277"/>
      <c r="AR367" s="277"/>
      <c r="AS367" s="277"/>
      <c r="AT367" s="277"/>
      <c r="AU367" s="277"/>
      <c r="AV367" s="277"/>
      <c r="AW367" s="277"/>
      <c r="AX367" s="277"/>
      <c r="AY367" s="277"/>
      <c r="AZ367" s="277"/>
      <c r="BA367" s="277"/>
      <c r="BB367" s="277"/>
      <c r="BC367" s="593"/>
      <c r="BD367" s="277"/>
      <c r="BE367" s="277"/>
      <c r="BF367" s="277"/>
      <c r="BG367" s="277"/>
      <c r="BH367" s="277"/>
      <c r="BI367" s="277"/>
      <c r="BJ367" s="277"/>
      <c r="BK367" s="277"/>
      <c r="BL367" s="277"/>
      <c r="BM367" s="277"/>
      <c r="BN367" s="277"/>
      <c r="BO367" s="277"/>
      <c r="BP367" s="277"/>
      <c r="BQ367" s="277"/>
      <c r="BR367" s="277"/>
      <c r="BS367" s="277"/>
      <c r="BT367" s="277"/>
      <c r="BU367" s="593"/>
      <c r="BV367" s="277"/>
      <c r="BW367" s="277"/>
      <c r="BX367" s="277"/>
      <c r="BY367" s="277"/>
      <c r="BZ367" s="602">
        <f t="shared" si="1349"/>
        <v>1.5</v>
      </c>
      <c r="CA367" s="602" t="str">
        <f t="shared" si="1350"/>
        <v/>
      </c>
      <c r="CB367" s="602" t="str">
        <f t="shared" si="1351"/>
        <v/>
      </c>
      <c r="CC367" s="692" t="str">
        <f t="shared" si="1352"/>
        <v/>
      </c>
      <c r="CD367" s="1348" t="str">
        <f t="shared" si="1353"/>
        <v/>
      </c>
      <c r="CE367" s="1349" t="str">
        <f t="shared" si="1353"/>
        <v/>
      </c>
      <c r="CF367" s="1350" t="str">
        <f t="shared" si="1353"/>
        <v/>
      </c>
      <c r="CG367" s="1350" t="str">
        <f t="shared" si="1353"/>
        <v/>
      </c>
      <c r="CH367" s="1350" t="str">
        <f t="shared" si="1353"/>
        <v/>
      </c>
      <c r="CI367" s="1350" t="str">
        <f t="shared" si="1353"/>
        <v/>
      </c>
      <c r="CJ367" s="1350" t="str">
        <f t="shared" si="1353"/>
        <v/>
      </c>
      <c r="CK367" s="1351">
        <f t="shared" si="1353"/>
        <v>1</v>
      </c>
      <c r="CL367" s="1351">
        <f t="shared" si="1353"/>
        <v>1.5</v>
      </c>
      <c r="CM367" s="1351">
        <f t="shared" si="1353"/>
        <v>2.5</v>
      </c>
      <c r="CN367" s="1350" t="str">
        <f t="shared" si="1353"/>
        <v/>
      </c>
      <c r="CO367" s="1350" t="str">
        <f t="shared" si="1353"/>
        <v/>
      </c>
      <c r="CP367" s="1350" t="str">
        <f t="shared" si="1353"/>
        <v/>
      </c>
      <c r="CQ367" s="1350" t="str">
        <f t="shared" si="1353"/>
        <v/>
      </c>
      <c r="CR367" s="1350" t="str">
        <f t="shared" si="1353"/>
        <v/>
      </c>
      <c r="CS367" s="1349" t="str">
        <f t="shared" si="1353"/>
        <v/>
      </c>
      <c r="CT367" s="1352" t="str">
        <f t="shared" si="1354"/>
        <v/>
      </c>
      <c r="CU367" s="553" t="str">
        <f t="shared" si="1355"/>
        <v/>
      </c>
      <c r="CV367" s="554" t="str">
        <f t="shared" si="1356"/>
        <v/>
      </c>
      <c r="CW367" s="555" t="str">
        <f t="shared" si="1357"/>
        <v/>
      </c>
      <c r="CX367" s="555" t="str">
        <f t="shared" si="1358"/>
        <v/>
      </c>
      <c r="CY367" s="555" t="str">
        <f t="shared" si="1359"/>
        <v/>
      </c>
      <c r="CZ367" s="555" t="str">
        <f t="shared" si="1360"/>
        <v/>
      </c>
      <c r="DA367" s="555" t="str">
        <f t="shared" si="1361"/>
        <v/>
      </c>
      <c r="DB367" s="556" t="str">
        <f t="shared" si="1362"/>
        <v/>
      </c>
      <c r="DC367" s="556">
        <f t="shared" si="1363"/>
        <v>1</v>
      </c>
      <c r="DD367" s="556" t="str">
        <f t="shared" si="1364"/>
        <v/>
      </c>
      <c r="DE367" s="555" t="str">
        <f t="shared" si="1365"/>
        <v/>
      </c>
      <c r="DF367" s="555" t="str">
        <f t="shared" si="1366"/>
        <v/>
      </c>
      <c r="DG367" s="555" t="str">
        <f t="shared" si="1367"/>
        <v/>
      </c>
      <c r="DH367" s="555" t="str">
        <f t="shared" si="1368"/>
        <v/>
      </c>
      <c r="DI367" s="555" t="str">
        <f t="shared" si="1369"/>
        <v/>
      </c>
      <c r="DJ367" s="554" t="str">
        <f t="shared" si="1370"/>
        <v/>
      </c>
      <c r="DK367" s="553" t="str">
        <f t="shared" si="1371"/>
        <v/>
      </c>
      <c r="DL367" s="658">
        <f t="shared" si="1372"/>
        <v>3</v>
      </c>
      <c r="DM367" s="106">
        <f t="shared" si="1373"/>
        <v>1</v>
      </c>
      <c r="DN367" s="106">
        <f t="shared" si="1374"/>
        <v>0</v>
      </c>
      <c r="DO367" s="106">
        <f t="shared" si="1375"/>
        <v>0</v>
      </c>
      <c r="DP367" s="487"/>
      <c r="DQ367" s="623"/>
      <c r="DR367" s="623"/>
      <c r="DS367" s="623"/>
      <c r="DT367" s="623"/>
      <c r="DU367" s="623"/>
      <c r="DV367" s="623"/>
      <c r="DW367" s="623"/>
      <c r="DX367" s="623"/>
      <c r="DY367" s="488"/>
    </row>
    <row r="368" spans="1:129" s="490" customFormat="1" ht="15.75" customHeight="1">
      <c r="A368" s="645" t="s">
        <v>184</v>
      </c>
      <c r="B368" s="634" t="str">
        <f t="shared" ref="B368:R368" si="1381">IF(B366="","",B366*B367)</f>
        <v/>
      </c>
      <c r="C368" s="634" t="str">
        <f t="shared" si="1381"/>
        <v/>
      </c>
      <c r="D368" s="634">
        <f t="shared" si="1381"/>
        <v>0</v>
      </c>
      <c r="E368" s="634">
        <f t="shared" si="1381"/>
        <v>0</v>
      </c>
      <c r="F368" s="634">
        <f t="shared" si="1381"/>
        <v>0</v>
      </c>
      <c r="G368" s="634">
        <f t="shared" si="1381"/>
        <v>500</v>
      </c>
      <c r="H368" s="634">
        <f t="shared" si="1381"/>
        <v>100</v>
      </c>
      <c r="I368" s="634">
        <f t="shared" si="1381"/>
        <v>0</v>
      </c>
      <c r="J368" s="634">
        <f t="shared" si="1381"/>
        <v>750</v>
      </c>
      <c r="K368" s="634" t="str">
        <f t="shared" si="1381"/>
        <v/>
      </c>
      <c r="L368" s="634" t="str">
        <f t="shared" si="1381"/>
        <v/>
      </c>
      <c r="M368" s="634" t="str">
        <f t="shared" si="1381"/>
        <v/>
      </c>
      <c r="N368" s="634" t="str">
        <f t="shared" si="1381"/>
        <v/>
      </c>
      <c r="O368" s="634" t="str">
        <f t="shared" si="1381"/>
        <v/>
      </c>
      <c r="P368" s="634" t="str">
        <f t="shared" si="1381"/>
        <v/>
      </c>
      <c r="Q368" s="634" t="str">
        <f t="shared" si="1381"/>
        <v/>
      </c>
      <c r="R368" s="634" t="str">
        <f t="shared" si="1381"/>
        <v/>
      </c>
      <c r="S368" s="667"/>
      <c r="T368" s="634" t="str">
        <f t="shared" ref="T368:AJ368" si="1382">IF(T366="","",T366*T367)</f>
        <v/>
      </c>
      <c r="U368" s="634" t="str">
        <f t="shared" si="1382"/>
        <v/>
      </c>
      <c r="V368" s="634" t="str">
        <f t="shared" si="1382"/>
        <v/>
      </c>
      <c r="W368" s="634" t="str">
        <f t="shared" si="1382"/>
        <v/>
      </c>
      <c r="X368" s="634" t="str">
        <f t="shared" si="1382"/>
        <v/>
      </c>
      <c r="Y368" s="634" t="str">
        <f t="shared" si="1382"/>
        <v/>
      </c>
      <c r="Z368" s="634">
        <f t="shared" si="1382"/>
        <v>100</v>
      </c>
      <c r="AA368" s="634" t="str">
        <f t="shared" si="1382"/>
        <v/>
      </c>
      <c r="AB368" s="634" t="str">
        <f t="shared" si="1382"/>
        <v/>
      </c>
      <c r="AC368" s="634" t="str">
        <f t="shared" si="1382"/>
        <v/>
      </c>
      <c r="AD368" s="634" t="str">
        <f t="shared" si="1382"/>
        <v/>
      </c>
      <c r="AE368" s="634" t="str">
        <f t="shared" si="1382"/>
        <v/>
      </c>
      <c r="AF368" s="634" t="str">
        <f t="shared" si="1382"/>
        <v/>
      </c>
      <c r="AG368" s="634" t="str">
        <f t="shared" si="1382"/>
        <v/>
      </c>
      <c r="AH368" s="634" t="str">
        <f t="shared" si="1382"/>
        <v/>
      </c>
      <c r="AI368" s="634" t="str">
        <f t="shared" si="1382"/>
        <v/>
      </c>
      <c r="AJ368" s="634" t="str">
        <f t="shared" si="1382"/>
        <v/>
      </c>
      <c r="AK368" s="667"/>
      <c r="AL368" s="634" t="str">
        <f t="shared" ref="AL368:BB368" si="1383">IF(AL366="","",AL366*AL367)</f>
        <v/>
      </c>
      <c r="AM368" s="634" t="str">
        <f t="shared" si="1383"/>
        <v/>
      </c>
      <c r="AN368" s="634" t="str">
        <f t="shared" si="1383"/>
        <v/>
      </c>
      <c r="AO368" s="634" t="str">
        <f t="shared" si="1383"/>
        <v/>
      </c>
      <c r="AP368" s="634" t="str">
        <f t="shared" si="1383"/>
        <v/>
      </c>
      <c r="AQ368" s="634" t="str">
        <f t="shared" si="1383"/>
        <v/>
      </c>
      <c r="AR368" s="634" t="str">
        <f t="shared" si="1383"/>
        <v/>
      </c>
      <c r="AS368" s="634" t="str">
        <f t="shared" si="1383"/>
        <v/>
      </c>
      <c r="AT368" s="634" t="str">
        <f t="shared" si="1383"/>
        <v/>
      </c>
      <c r="AU368" s="634" t="str">
        <f t="shared" si="1383"/>
        <v/>
      </c>
      <c r="AV368" s="634" t="str">
        <f t="shared" si="1383"/>
        <v/>
      </c>
      <c r="AW368" s="634" t="str">
        <f t="shared" si="1383"/>
        <v/>
      </c>
      <c r="AX368" s="634" t="str">
        <f t="shared" si="1383"/>
        <v/>
      </c>
      <c r="AY368" s="634" t="str">
        <f t="shared" si="1383"/>
        <v/>
      </c>
      <c r="AZ368" s="634" t="str">
        <f t="shared" si="1383"/>
        <v/>
      </c>
      <c r="BA368" s="634" t="str">
        <f t="shared" si="1383"/>
        <v/>
      </c>
      <c r="BB368" s="634" t="str">
        <f t="shared" si="1383"/>
        <v/>
      </c>
      <c r="BC368" s="667"/>
      <c r="BD368" s="634" t="str">
        <f t="shared" ref="BD368:BM368" si="1384">IF(BD366="","",BD366*BD367)</f>
        <v/>
      </c>
      <c r="BE368" s="634" t="str">
        <f t="shared" si="1384"/>
        <v/>
      </c>
      <c r="BF368" s="634" t="str">
        <f t="shared" si="1384"/>
        <v/>
      </c>
      <c r="BG368" s="634" t="str">
        <f t="shared" si="1384"/>
        <v/>
      </c>
      <c r="BH368" s="634" t="str">
        <f t="shared" si="1384"/>
        <v/>
      </c>
      <c r="BI368" s="634" t="str">
        <f t="shared" si="1384"/>
        <v/>
      </c>
      <c r="BJ368" s="634" t="str">
        <f t="shared" si="1384"/>
        <v/>
      </c>
      <c r="BK368" s="634" t="str">
        <f t="shared" si="1384"/>
        <v/>
      </c>
      <c r="BL368" s="634" t="str">
        <f t="shared" si="1384"/>
        <v/>
      </c>
      <c r="BM368" s="634" t="str">
        <f t="shared" si="1384"/>
        <v/>
      </c>
      <c r="BN368" s="634" t="str">
        <f t="shared" ref="BN368:BT368" si="1385">IF(BN366="","",BN366*BN367)</f>
        <v/>
      </c>
      <c r="BO368" s="634" t="str">
        <f t="shared" si="1385"/>
        <v/>
      </c>
      <c r="BP368" s="634" t="str">
        <f t="shared" si="1385"/>
        <v/>
      </c>
      <c r="BQ368" s="634" t="str">
        <f t="shared" si="1385"/>
        <v/>
      </c>
      <c r="BR368" s="634" t="str">
        <f t="shared" si="1385"/>
        <v/>
      </c>
      <c r="BS368" s="634" t="str">
        <f t="shared" si="1385"/>
        <v/>
      </c>
      <c r="BT368" s="634" t="str">
        <f t="shared" si="1385"/>
        <v/>
      </c>
      <c r="BU368" s="667"/>
      <c r="BV368" s="634" t="str">
        <f>IF(BV366="","",BV366*BV367)</f>
        <v/>
      </c>
      <c r="BW368" s="634" t="str">
        <f>IF(BW366="","",BW366*BW367)</f>
        <v/>
      </c>
      <c r="BX368" s="634" t="str">
        <f>IF(BX366="","",BX366*BX367)</f>
        <v/>
      </c>
      <c r="BY368" s="634" t="str">
        <f>IF(BY366="","",BY366*BY367)</f>
        <v/>
      </c>
      <c r="BZ368" s="602">
        <f t="shared" si="1349"/>
        <v>120</v>
      </c>
      <c r="CA368" s="602" t="str">
        <f t="shared" si="1350"/>
        <v/>
      </c>
      <c r="CB368" s="602" t="str">
        <f t="shared" si="1351"/>
        <v/>
      </c>
      <c r="CC368" s="692" t="str">
        <f t="shared" si="1352"/>
        <v/>
      </c>
      <c r="CD368" s="1348" t="str">
        <f t="shared" si="1353"/>
        <v/>
      </c>
      <c r="CE368" s="1349" t="str">
        <f t="shared" si="1353"/>
        <v/>
      </c>
      <c r="CF368" s="1350" t="str">
        <f t="shared" si="1353"/>
        <v/>
      </c>
      <c r="CG368" s="1350" t="str">
        <f t="shared" si="1353"/>
        <v/>
      </c>
      <c r="CH368" s="1350" t="str">
        <f t="shared" si="1353"/>
        <v/>
      </c>
      <c r="CI368" s="1350">
        <f t="shared" si="1353"/>
        <v>0</v>
      </c>
      <c r="CJ368" s="1350">
        <f t="shared" si="1353"/>
        <v>0</v>
      </c>
      <c r="CK368" s="1351">
        <f t="shared" si="1353"/>
        <v>0</v>
      </c>
      <c r="CL368" s="1351">
        <f t="shared" si="1353"/>
        <v>0</v>
      </c>
      <c r="CM368" s="1351">
        <f t="shared" si="1353"/>
        <v>100</v>
      </c>
      <c r="CN368" s="1350">
        <f t="shared" si="1353"/>
        <v>500</v>
      </c>
      <c r="CO368" s="1350">
        <f t="shared" si="1353"/>
        <v>750</v>
      </c>
      <c r="CP368" s="1350" t="str">
        <f t="shared" si="1353"/>
        <v/>
      </c>
      <c r="CQ368" s="1350" t="str">
        <f t="shared" si="1353"/>
        <v/>
      </c>
      <c r="CR368" s="1350" t="str">
        <f t="shared" si="1353"/>
        <v/>
      </c>
      <c r="CS368" s="1349" t="str">
        <f t="shared" si="1353"/>
        <v/>
      </c>
      <c r="CT368" s="1352" t="str">
        <f t="shared" si="1354"/>
        <v/>
      </c>
      <c r="CU368" s="553" t="str">
        <f t="shared" si="1355"/>
        <v/>
      </c>
      <c r="CV368" s="554" t="str">
        <f t="shared" si="1356"/>
        <v/>
      </c>
      <c r="CW368" s="555" t="str">
        <f t="shared" si="1357"/>
        <v/>
      </c>
      <c r="CX368" s="555" t="str">
        <f t="shared" si="1358"/>
        <v/>
      </c>
      <c r="CY368" s="555" t="str">
        <f t="shared" si="1359"/>
        <v/>
      </c>
      <c r="CZ368" s="555" t="str">
        <f t="shared" si="1360"/>
        <v/>
      </c>
      <c r="DA368" s="555" t="str">
        <f t="shared" si="1361"/>
        <v/>
      </c>
      <c r="DB368" s="556" t="str">
        <f t="shared" si="1362"/>
        <v/>
      </c>
      <c r="DC368" s="556">
        <f t="shared" si="1363"/>
        <v>100</v>
      </c>
      <c r="DD368" s="556" t="str">
        <f t="shared" si="1364"/>
        <v/>
      </c>
      <c r="DE368" s="555" t="str">
        <f t="shared" si="1365"/>
        <v/>
      </c>
      <c r="DF368" s="555" t="str">
        <f t="shared" si="1366"/>
        <v/>
      </c>
      <c r="DG368" s="555" t="str">
        <f t="shared" si="1367"/>
        <v/>
      </c>
      <c r="DH368" s="555" t="str">
        <f t="shared" si="1368"/>
        <v/>
      </c>
      <c r="DI368" s="555" t="str">
        <f t="shared" si="1369"/>
        <v/>
      </c>
      <c r="DJ368" s="554" t="str">
        <f t="shared" si="1370"/>
        <v/>
      </c>
      <c r="DK368" s="553" t="str">
        <f t="shared" si="1371"/>
        <v/>
      </c>
      <c r="DL368" s="658">
        <f t="shared" si="1372"/>
        <v>7</v>
      </c>
      <c r="DM368" s="106">
        <f t="shared" si="1373"/>
        <v>1</v>
      </c>
      <c r="DN368" s="106">
        <f t="shared" si="1374"/>
        <v>0</v>
      </c>
      <c r="DO368" s="106">
        <f t="shared" si="1375"/>
        <v>0</v>
      </c>
      <c r="DP368" s="487"/>
      <c r="DQ368" s="623"/>
      <c r="DR368" s="623"/>
      <c r="DS368" s="623"/>
      <c r="DT368" s="623"/>
      <c r="DU368" s="623"/>
      <c r="DV368" s="623"/>
      <c r="DW368" s="623"/>
      <c r="DX368" s="623"/>
      <c r="DY368" s="488"/>
    </row>
    <row r="369" spans="1:129" s="721" customFormat="1" ht="15.75" customHeight="1">
      <c r="A369" s="645" t="s">
        <v>252</v>
      </c>
      <c r="B369" s="277"/>
      <c r="C369" s="277"/>
      <c r="D369" s="277">
        <v>0</v>
      </c>
      <c r="E369" s="277">
        <v>0</v>
      </c>
      <c r="F369" s="277">
        <v>0</v>
      </c>
      <c r="G369" s="277">
        <v>0</v>
      </c>
      <c r="H369" s="277">
        <v>0</v>
      </c>
      <c r="I369" s="277">
        <v>0</v>
      </c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3"/>
      <c r="T369" s="277"/>
      <c r="U369" s="277"/>
      <c r="V369" s="277"/>
      <c r="W369" s="277"/>
      <c r="X369" s="277"/>
      <c r="Y369" s="277"/>
      <c r="Z369" s="277">
        <v>0</v>
      </c>
      <c r="AA369" s="277"/>
      <c r="AB369" s="277"/>
      <c r="AC369" s="277"/>
      <c r="AD369" s="277"/>
      <c r="AE369" s="277"/>
      <c r="AF369" s="277"/>
      <c r="AG369" s="277"/>
      <c r="AH369" s="277"/>
      <c r="AI369" s="277"/>
      <c r="AJ369" s="277"/>
      <c r="AK369" s="593"/>
      <c r="AL369" s="277"/>
      <c r="AM369" s="277"/>
      <c r="AN369" s="277"/>
      <c r="AO369" s="277"/>
      <c r="AP369" s="277"/>
      <c r="AQ369" s="277"/>
      <c r="AR369" s="277"/>
      <c r="AS369" s="277"/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593"/>
      <c r="BD369" s="277"/>
      <c r="BE369" s="277"/>
      <c r="BF369" s="277"/>
      <c r="BG369" s="277"/>
      <c r="BH369" s="277"/>
      <c r="BI369" s="277"/>
      <c r="BJ369" s="277"/>
      <c r="BK369" s="277"/>
      <c r="BL369" s="277"/>
      <c r="BM369" s="277"/>
      <c r="BN369" s="277"/>
      <c r="BO369" s="277"/>
      <c r="BP369" s="277"/>
      <c r="BQ369" s="277"/>
      <c r="BR369" s="277"/>
      <c r="BS369" s="277"/>
      <c r="BT369" s="277"/>
      <c r="BU369" s="593"/>
      <c r="BV369" s="277"/>
      <c r="BW369" s="277"/>
      <c r="BX369" s="277"/>
      <c r="BY369" s="277"/>
      <c r="BZ369" s="602">
        <f t="shared" si="1349"/>
        <v>0</v>
      </c>
      <c r="CA369" s="602" t="str">
        <f t="shared" si="1350"/>
        <v/>
      </c>
      <c r="CB369" s="602" t="str">
        <f t="shared" si="1351"/>
        <v/>
      </c>
      <c r="CC369" s="692" t="str">
        <f t="shared" si="1352"/>
        <v/>
      </c>
      <c r="CD369" s="1348" t="str">
        <f t="shared" si="1353"/>
        <v/>
      </c>
      <c r="CE369" s="1349" t="str">
        <f t="shared" si="1353"/>
        <v/>
      </c>
      <c r="CF369" s="1350" t="str">
        <f t="shared" si="1353"/>
        <v/>
      </c>
      <c r="CG369" s="1350" t="str">
        <f t="shared" si="1353"/>
        <v/>
      </c>
      <c r="CH369" s="1350" t="str">
        <f t="shared" si="1353"/>
        <v/>
      </c>
      <c r="CI369" s="1350">
        <f t="shared" si="1353"/>
        <v>0</v>
      </c>
      <c r="CJ369" s="1350">
        <f t="shared" si="1353"/>
        <v>0</v>
      </c>
      <c r="CK369" s="1351">
        <f t="shared" si="1353"/>
        <v>0</v>
      </c>
      <c r="CL369" s="1351">
        <f t="shared" si="1353"/>
        <v>0</v>
      </c>
      <c r="CM369" s="1351">
        <f t="shared" si="1353"/>
        <v>0</v>
      </c>
      <c r="CN369" s="1350">
        <f t="shared" si="1353"/>
        <v>0</v>
      </c>
      <c r="CO369" s="1350">
        <f t="shared" si="1353"/>
        <v>0</v>
      </c>
      <c r="CP369" s="1350" t="str">
        <f t="shared" si="1353"/>
        <v/>
      </c>
      <c r="CQ369" s="1350" t="str">
        <f t="shared" si="1353"/>
        <v/>
      </c>
      <c r="CR369" s="1350" t="str">
        <f t="shared" si="1353"/>
        <v/>
      </c>
      <c r="CS369" s="1349" t="str">
        <f t="shared" si="1353"/>
        <v/>
      </c>
      <c r="CT369" s="1352" t="str">
        <f t="shared" si="1354"/>
        <v/>
      </c>
      <c r="CU369" s="553" t="str">
        <f t="shared" si="1355"/>
        <v/>
      </c>
      <c r="CV369" s="554" t="str">
        <f t="shared" si="1356"/>
        <v/>
      </c>
      <c r="CW369" s="555" t="str">
        <f t="shared" si="1357"/>
        <v/>
      </c>
      <c r="CX369" s="555" t="str">
        <f t="shared" si="1358"/>
        <v/>
      </c>
      <c r="CY369" s="555" t="str">
        <f t="shared" si="1359"/>
        <v/>
      </c>
      <c r="CZ369" s="555" t="str">
        <f t="shared" si="1360"/>
        <v/>
      </c>
      <c r="DA369" s="555" t="str">
        <f t="shared" si="1361"/>
        <v/>
      </c>
      <c r="DB369" s="556" t="str">
        <f t="shared" si="1362"/>
        <v/>
      </c>
      <c r="DC369" s="556">
        <f t="shared" si="1363"/>
        <v>0</v>
      </c>
      <c r="DD369" s="556" t="str">
        <f t="shared" si="1364"/>
        <v/>
      </c>
      <c r="DE369" s="555" t="str">
        <f t="shared" si="1365"/>
        <v/>
      </c>
      <c r="DF369" s="555" t="str">
        <f t="shared" si="1366"/>
        <v/>
      </c>
      <c r="DG369" s="555" t="str">
        <f t="shared" si="1367"/>
        <v/>
      </c>
      <c r="DH369" s="555" t="str">
        <f t="shared" si="1368"/>
        <v/>
      </c>
      <c r="DI369" s="555" t="str">
        <f t="shared" si="1369"/>
        <v/>
      </c>
      <c r="DJ369" s="554" t="str">
        <f t="shared" si="1370"/>
        <v/>
      </c>
      <c r="DK369" s="553" t="str">
        <f t="shared" si="1371"/>
        <v/>
      </c>
      <c r="DL369" s="658">
        <f t="shared" si="1372"/>
        <v>7</v>
      </c>
      <c r="DM369" s="106">
        <f t="shared" si="1373"/>
        <v>1</v>
      </c>
      <c r="DN369" s="106">
        <f t="shared" si="1374"/>
        <v>0</v>
      </c>
      <c r="DO369" s="106">
        <f t="shared" si="1375"/>
        <v>0</v>
      </c>
      <c r="DP369" s="719"/>
      <c r="DQ369" s="650"/>
      <c r="DR369" s="650"/>
      <c r="DS369" s="650"/>
      <c r="DT369" s="650"/>
      <c r="DU369" s="650"/>
      <c r="DV369" s="650"/>
      <c r="DW369" s="650"/>
      <c r="DX369" s="623"/>
      <c r="DY369" s="720"/>
    </row>
    <row r="370" spans="1:129" s="721" customFormat="1" ht="15.75" customHeight="1">
      <c r="A370" s="653" t="str">
        <f>$H$1 &amp; " (%)"</f>
        <v>kcal (%)</v>
      </c>
      <c r="B370" s="637" t="str">
        <f t="shared" ref="B370:R370" si="1386">IF(B364="","",(B364-B366-B369)*B365/B$46/365/$G$1)</f>
        <v/>
      </c>
      <c r="C370" s="637" t="str">
        <f t="shared" si="1386"/>
        <v/>
      </c>
      <c r="D370" s="637">
        <f t="shared" si="1386"/>
        <v>4.5088062622309195E-2</v>
      </c>
      <c r="E370" s="637">
        <f t="shared" si="1386"/>
        <v>4.1748206131767773E-2</v>
      </c>
      <c r="F370" s="637">
        <f t="shared" si="1386"/>
        <v>0.12524461839530335</v>
      </c>
      <c r="G370" s="637">
        <f t="shared" si="1386"/>
        <v>6.5231572080887146E-3</v>
      </c>
      <c r="H370" s="637">
        <f t="shared" si="1386"/>
        <v>1.5655577299412918E-2</v>
      </c>
      <c r="I370" s="637">
        <f t="shared" si="1386"/>
        <v>7.5146771037181995E-2</v>
      </c>
      <c r="J370" s="637">
        <f t="shared" si="1386"/>
        <v>4.5923026744944556E-2</v>
      </c>
      <c r="K370" s="637" t="str">
        <f t="shared" si="1386"/>
        <v/>
      </c>
      <c r="L370" s="637" t="str">
        <f t="shared" si="1386"/>
        <v/>
      </c>
      <c r="M370" s="637" t="str">
        <f t="shared" si="1386"/>
        <v/>
      </c>
      <c r="N370" s="637" t="str">
        <f t="shared" si="1386"/>
        <v/>
      </c>
      <c r="O370" s="637" t="str">
        <f t="shared" si="1386"/>
        <v/>
      </c>
      <c r="P370" s="637" t="str">
        <f t="shared" si="1386"/>
        <v/>
      </c>
      <c r="Q370" s="637" t="str">
        <f t="shared" si="1386"/>
        <v/>
      </c>
      <c r="R370" s="637" t="str">
        <f t="shared" si="1386"/>
        <v/>
      </c>
      <c r="S370" s="657"/>
      <c r="T370" s="637" t="str">
        <f t="shared" ref="T370:AJ370" si="1387">IF(T364="","",(T364-T366-T369)*T365/T$46/365/$G$1)</f>
        <v/>
      </c>
      <c r="U370" s="637" t="str">
        <f t="shared" si="1387"/>
        <v/>
      </c>
      <c r="V370" s="637" t="str">
        <f t="shared" si="1387"/>
        <v/>
      </c>
      <c r="W370" s="637" t="str">
        <f t="shared" si="1387"/>
        <v/>
      </c>
      <c r="X370" s="637" t="str">
        <f t="shared" si="1387"/>
        <v/>
      </c>
      <c r="Y370" s="637" t="str">
        <f t="shared" si="1387"/>
        <v/>
      </c>
      <c r="Z370" s="637">
        <f t="shared" si="1387"/>
        <v>8.9460441710930948E-3</v>
      </c>
      <c r="AA370" s="637" t="str">
        <f t="shared" si="1387"/>
        <v/>
      </c>
      <c r="AB370" s="637" t="str">
        <f t="shared" si="1387"/>
        <v/>
      </c>
      <c r="AC370" s="637" t="str">
        <f t="shared" si="1387"/>
        <v/>
      </c>
      <c r="AD370" s="637" t="str">
        <f t="shared" si="1387"/>
        <v/>
      </c>
      <c r="AE370" s="637" t="str">
        <f t="shared" si="1387"/>
        <v/>
      </c>
      <c r="AF370" s="637" t="str">
        <f t="shared" si="1387"/>
        <v/>
      </c>
      <c r="AG370" s="637" t="str">
        <f t="shared" si="1387"/>
        <v/>
      </c>
      <c r="AH370" s="637" t="str">
        <f t="shared" si="1387"/>
        <v/>
      </c>
      <c r="AI370" s="637" t="str">
        <f t="shared" si="1387"/>
        <v/>
      </c>
      <c r="AJ370" s="637" t="str">
        <f t="shared" si="1387"/>
        <v/>
      </c>
      <c r="AK370" s="657"/>
      <c r="AL370" s="637" t="str">
        <f t="shared" ref="AL370:BB370" si="1388">IF(AL364="","",(AL364-AL366-AL369)*AL365/AL$46/365/$G$1)</f>
        <v/>
      </c>
      <c r="AM370" s="637" t="str">
        <f t="shared" si="1388"/>
        <v/>
      </c>
      <c r="AN370" s="637" t="str">
        <f t="shared" si="1388"/>
        <v/>
      </c>
      <c r="AO370" s="637" t="str">
        <f t="shared" si="1388"/>
        <v/>
      </c>
      <c r="AP370" s="637" t="str">
        <f t="shared" si="1388"/>
        <v/>
      </c>
      <c r="AQ370" s="637" t="str">
        <f t="shared" si="1388"/>
        <v/>
      </c>
      <c r="AR370" s="637" t="str">
        <f t="shared" si="1388"/>
        <v/>
      </c>
      <c r="AS370" s="637" t="str">
        <f t="shared" si="1388"/>
        <v/>
      </c>
      <c r="AT370" s="637" t="str">
        <f t="shared" si="1388"/>
        <v/>
      </c>
      <c r="AU370" s="637" t="str">
        <f t="shared" si="1388"/>
        <v/>
      </c>
      <c r="AV370" s="637" t="str">
        <f t="shared" si="1388"/>
        <v/>
      </c>
      <c r="AW370" s="637" t="str">
        <f t="shared" si="1388"/>
        <v/>
      </c>
      <c r="AX370" s="637" t="str">
        <f t="shared" si="1388"/>
        <v/>
      </c>
      <c r="AY370" s="637" t="str">
        <f t="shared" si="1388"/>
        <v/>
      </c>
      <c r="AZ370" s="637" t="str">
        <f t="shared" si="1388"/>
        <v/>
      </c>
      <c r="BA370" s="637" t="str">
        <f t="shared" si="1388"/>
        <v/>
      </c>
      <c r="BB370" s="637" t="str">
        <f t="shared" si="1388"/>
        <v/>
      </c>
      <c r="BC370" s="657"/>
      <c r="BD370" s="637" t="str">
        <f t="shared" ref="BD370:BM370" si="1389">IF(BD364="","",(BD364-BD366-BD369)*BD365/BD$46/365/$G$1)</f>
        <v/>
      </c>
      <c r="BE370" s="637" t="str">
        <f t="shared" si="1389"/>
        <v/>
      </c>
      <c r="BF370" s="637" t="str">
        <f t="shared" si="1389"/>
        <v/>
      </c>
      <c r="BG370" s="637" t="str">
        <f t="shared" si="1389"/>
        <v/>
      </c>
      <c r="BH370" s="637" t="str">
        <f t="shared" si="1389"/>
        <v/>
      </c>
      <c r="BI370" s="637" t="str">
        <f t="shared" si="1389"/>
        <v/>
      </c>
      <c r="BJ370" s="637" t="str">
        <f t="shared" si="1389"/>
        <v/>
      </c>
      <c r="BK370" s="637" t="str">
        <f t="shared" si="1389"/>
        <v/>
      </c>
      <c r="BL370" s="637" t="str">
        <f t="shared" si="1389"/>
        <v/>
      </c>
      <c r="BM370" s="637" t="str">
        <f t="shared" si="1389"/>
        <v/>
      </c>
      <c r="BN370" s="637" t="str">
        <f t="shared" ref="BN370:BT370" si="1390">IF(BN364="","",(BN364-BN366-BN369)*BN365/BN$46/365/$G$1)</f>
        <v/>
      </c>
      <c r="BO370" s="637" t="str">
        <f t="shared" si="1390"/>
        <v/>
      </c>
      <c r="BP370" s="637" t="str">
        <f t="shared" si="1390"/>
        <v/>
      </c>
      <c r="BQ370" s="637" t="str">
        <f t="shared" si="1390"/>
        <v/>
      </c>
      <c r="BR370" s="637" t="str">
        <f t="shared" si="1390"/>
        <v/>
      </c>
      <c r="BS370" s="637" t="str">
        <f t="shared" si="1390"/>
        <v/>
      </c>
      <c r="BT370" s="637" t="str">
        <f t="shared" si="1390"/>
        <v/>
      </c>
      <c r="BU370" s="657"/>
      <c r="BV370" s="637">
        <f>IF(BV364="","",(BV364-BV366-BV369)*BV365/BV$46/365/$G$1)</f>
        <v>0</v>
      </c>
      <c r="BW370" s="637" t="str">
        <f>IF(BW364="","",(BW364-BW366-BW369)*BW365/BW$46/365/$G$1)</f>
        <v/>
      </c>
      <c r="BX370" s="637" t="str">
        <f>IF(BX364="","",(BX364-BX366-BX369)*BX365/BX$46/365/$G$1)</f>
        <v/>
      </c>
      <c r="BY370" s="637" t="str">
        <f>IF(BY364="","",(BY364-BY366-BY369)*BY365/BY$46/365/$G$1)</f>
        <v/>
      </c>
      <c r="BZ370" s="602">
        <f t="shared" si="1349"/>
        <v>4.4712328767123291E-2</v>
      </c>
      <c r="CA370" s="627" t="str">
        <f t="shared" si="1350"/>
        <v/>
      </c>
      <c r="CB370" s="627" t="str">
        <f t="shared" si="1351"/>
        <v/>
      </c>
      <c r="CC370" s="695" t="str">
        <f t="shared" si="1352"/>
        <v/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39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391"/>
        <v/>
      </c>
      <c r="CG370" s="1355" t="str">
        <f t="shared" si="1391"/>
        <v/>
      </c>
      <c r="CH370" s="1355" t="str">
        <f t="shared" si="1391"/>
        <v/>
      </c>
      <c r="CI370" s="1355">
        <f t="shared" si="1391"/>
        <v>6.5231572080887146E-3</v>
      </c>
      <c r="CJ370" s="1355">
        <f t="shared" si="1391"/>
        <v>1.5655577299412918E-2</v>
      </c>
      <c r="CK370" s="1356">
        <f t="shared" si="1391"/>
        <v>4.1748206131767773E-2</v>
      </c>
      <c r="CL370" s="1356">
        <f t="shared" si="1391"/>
        <v>4.5088062622309195E-2</v>
      </c>
      <c r="CM370" s="1356">
        <f t="shared" si="1391"/>
        <v>4.5923026744944556E-2</v>
      </c>
      <c r="CN370" s="1355">
        <f t="shared" si="1391"/>
        <v>7.5146771037181995E-2</v>
      </c>
      <c r="CO370" s="1355">
        <f t="shared" si="1391"/>
        <v>0.12524461839530335</v>
      </c>
      <c r="CP370" s="1355" t="str">
        <f t="shared" si="1391"/>
        <v/>
      </c>
      <c r="CQ370" s="1355" t="str">
        <f t="shared" si="1391"/>
        <v/>
      </c>
      <c r="CR370" s="1355" t="str">
        <f t="shared" si="1391"/>
        <v/>
      </c>
      <c r="CS370" s="1354" t="str">
        <f t="shared" si="1391"/>
        <v/>
      </c>
      <c r="CT370" s="1357" t="str">
        <f t="shared" si="1391"/>
        <v/>
      </c>
      <c r="CU370" s="541" t="str">
        <f t="shared" si="1355"/>
        <v/>
      </c>
      <c r="CV370" s="542" t="str">
        <f t="shared" si="1356"/>
        <v/>
      </c>
      <c r="CW370" s="543" t="str">
        <f t="shared" si="1357"/>
        <v/>
      </c>
      <c r="CX370" s="543" t="str">
        <f t="shared" si="1358"/>
        <v/>
      </c>
      <c r="CY370" s="543" t="str">
        <f t="shared" si="1359"/>
        <v/>
      </c>
      <c r="CZ370" s="543" t="str">
        <f t="shared" si="1360"/>
        <v/>
      </c>
      <c r="DA370" s="543" t="str">
        <f t="shared" si="1361"/>
        <v/>
      </c>
      <c r="DB370" s="544" t="str">
        <f t="shared" si="1362"/>
        <v/>
      </c>
      <c r="DC370" s="544">
        <f t="shared" si="1363"/>
        <v>8.9460441710930948E-3</v>
      </c>
      <c r="DD370" s="544" t="str">
        <f t="shared" si="1364"/>
        <v/>
      </c>
      <c r="DE370" s="543" t="str">
        <f t="shared" si="1365"/>
        <v/>
      </c>
      <c r="DF370" s="543" t="str">
        <f t="shared" si="1366"/>
        <v/>
      </c>
      <c r="DG370" s="543" t="str">
        <f t="shared" si="1367"/>
        <v/>
      </c>
      <c r="DH370" s="543" t="str">
        <f t="shared" si="1368"/>
        <v/>
      </c>
      <c r="DI370" s="543" t="str">
        <f t="shared" si="1369"/>
        <v/>
      </c>
      <c r="DJ370" s="542" t="str">
        <f t="shared" si="1370"/>
        <v/>
      </c>
      <c r="DK370" s="541" t="str">
        <f t="shared" si="1371"/>
        <v/>
      </c>
      <c r="DL370" s="658">
        <f t="shared" si="1372"/>
        <v>7</v>
      </c>
      <c r="DM370" s="106">
        <f t="shared" si="1373"/>
        <v>1</v>
      </c>
      <c r="DN370" s="106">
        <f t="shared" si="1374"/>
        <v>0</v>
      </c>
      <c r="DO370" s="106">
        <f t="shared" si="1375"/>
        <v>0</v>
      </c>
      <c r="DP370" s="719"/>
      <c r="DQ370" s="650"/>
      <c r="DR370" s="650"/>
      <c r="DS370" s="650"/>
      <c r="DT370" s="650"/>
      <c r="DU370" s="650"/>
      <c r="DV370" s="650"/>
      <c r="DW370" s="650"/>
      <c r="DX370" s="623"/>
      <c r="DY370" s="720"/>
    </row>
    <row r="371" spans="1:129" s="721" customFormat="1" ht="15.75" customHeight="1">
      <c r="A371" s="686" t="s">
        <v>1014</v>
      </c>
      <c r="B371" s="690"/>
      <c r="C371" s="690"/>
      <c r="D371" s="690"/>
      <c r="E371" s="690"/>
      <c r="F371" s="690"/>
      <c r="G371" s="690"/>
      <c r="H371" s="690"/>
      <c r="I371" s="690"/>
      <c r="J371" s="690"/>
      <c r="K371" s="690"/>
      <c r="L371" s="690"/>
      <c r="M371" s="690"/>
      <c r="N371" s="690"/>
      <c r="O371" s="690"/>
      <c r="P371" s="690"/>
      <c r="Q371" s="690"/>
      <c r="R371" s="690"/>
      <c r="S371" s="607"/>
      <c r="T371" s="690"/>
      <c r="U371" s="690"/>
      <c r="V371" s="690"/>
      <c r="W371" s="690"/>
      <c r="X371" s="690"/>
      <c r="Y371" s="690"/>
      <c r="Z371" s="690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07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07"/>
      <c r="BD371" s="690"/>
      <c r="BE371" s="690"/>
      <c r="BF371" s="690"/>
      <c r="BG371" s="690"/>
      <c r="BH371" s="690"/>
      <c r="BI371" s="690"/>
      <c r="BJ371" s="690"/>
      <c r="BK371" s="690"/>
      <c r="BL371" s="690"/>
      <c r="BM371" s="690"/>
      <c r="BN371" s="690"/>
      <c r="BO371" s="690"/>
      <c r="BP371" s="690"/>
      <c r="BQ371" s="690"/>
      <c r="BR371" s="690"/>
      <c r="BS371" s="690"/>
      <c r="BT371" s="690"/>
      <c r="BU371" s="607"/>
      <c r="BV371" s="690"/>
      <c r="BW371" s="690"/>
      <c r="BX371" s="690"/>
      <c r="BY371" s="690"/>
      <c r="BZ371" s="594" t="str">
        <f t="shared" si="1349"/>
        <v/>
      </c>
      <c r="CA371" s="594" t="str">
        <f t="shared" si="1350"/>
        <v/>
      </c>
      <c r="CB371" s="594" t="str">
        <f t="shared" si="1351"/>
        <v/>
      </c>
      <c r="CC371" s="691" t="str">
        <f t="shared" si="1352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5"/>
      <c r="CV371" s="735"/>
      <c r="CW371" s="735"/>
      <c r="CX371" s="735"/>
      <c r="CY371" s="735"/>
      <c r="CZ371" s="735"/>
      <c r="DA371" s="735"/>
      <c r="DB371" s="735"/>
      <c r="DC371" s="735"/>
      <c r="DD371" s="735"/>
      <c r="DE371" s="735"/>
      <c r="DF371" s="735"/>
      <c r="DG371" s="735"/>
      <c r="DH371" s="735"/>
      <c r="DI371" s="735"/>
      <c r="DJ371" s="735"/>
      <c r="DK371" s="735"/>
      <c r="DL371" s="737"/>
      <c r="DM371" s="735"/>
      <c r="DN371" s="735"/>
      <c r="DO371" s="735"/>
      <c r="DP371" s="736"/>
      <c r="DQ371" s="738"/>
      <c r="DR371" s="738"/>
      <c r="DS371" s="738"/>
      <c r="DT371" s="738"/>
      <c r="DU371" s="738"/>
      <c r="DV371" s="738"/>
      <c r="DW371" s="738"/>
      <c r="DX371" s="622"/>
      <c r="DY371" s="738"/>
    </row>
    <row r="372" spans="1:129" s="721" customFormat="1" ht="15.75" customHeight="1">
      <c r="A372" s="739" t="s">
        <v>269</v>
      </c>
      <c r="B372" s="162"/>
      <c r="C372" s="162"/>
      <c r="D372" s="162"/>
      <c r="E372" s="162"/>
      <c r="F372" s="162">
        <v>50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20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20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20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20"/>
      <c r="BV372" s="162">
        <v>50</v>
      </c>
      <c r="BW372" s="162"/>
      <c r="BX372" s="162"/>
      <c r="BY372" s="162"/>
      <c r="BZ372" s="602" t="str">
        <f t="shared" si="1349"/>
        <v/>
      </c>
      <c r="CA372" s="602" t="str">
        <f t="shared" si="1350"/>
        <v/>
      </c>
      <c r="CB372" s="602" t="str">
        <f t="shared" si="1351"/>
        <v/>
      </c>
      <c r="CC372" s="692" t="str">
        <f t="shared" si="1352"/>
        <v/>
      </c>
      <c r="CD372" s="1348" t="str">
        <f t="shared" ref="CD372:CT372" si="139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392"/>
        <v/>
      </c>
      <c r="CF372" s="1350" t="str">
        <f t="shared" si="1392"/>
        <v/>
      </c>
      <c r="CG372" s="1350" t="str">
        <f t="shared" si="1392"/>
        <v/>
      </c>
      <c r="CH372" s="1350" t="str">
        <f t="shared" si="1392"/>
        <v/>
      </c>
      <c r="CI372" s="1350" t="str">
        <f t="shared" si="1392"/>
        <v/>
      </c>
      <c r="CJ372" s="1350" t="str">
        <f t="shared" si="1392"/>
        <v/>
      </c>
      <c r="CK372" s="1351" t="str">
        <f t="shared" si="1392"/>
        <v/>
      </c>
      <c r="CL372" s="1351">
        <f t="shared" si="1392"/>
        <v>50</v>
      </c>
      <c r="CM372" s="1351" t="str">
        <f t="shared" si="1392"/>
        <v/>
      </c>
      <c r="CN372" s="1350" t="str">
        <f t="shared" si="1392"/>
        <v/>
      </c>
      <c r="CO372" s="1350" t="str">
        <f t="shared" si="1392"/>
        <v/>
      </c>
      <c r="CP372" s="1350" t="str">
        <f t="shared" si="1392"/>
        <v/>
      </c>
      <c r="CQ372" s="1350" t="str">
        <f t="shared" si="1392"/>
        <v/>
      </c>
      <c r="CR372" s="1350" t="str">
        <f t="shared" si="1392"/>
        <v/>
      </c>
      <c r="CS372" s="1349" t="str">
        <f t="shared" si="1392"/>
        <v/>
      </c>
      <c r="CT372" s="1352" t="str">
        <f t="shared" si="1392"/>
        <v/>
      </c>
      <c r="CU372" s="553" t="str">
        <f t="shared" ref="CU372:DK372" si="139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4" t="str">
        <f t="shared" si="1393"/>
        <v/>
      </c>
      <c r="CW372" s="555" t="str">
        <f t="shared" si="1393"/>
        <v/>
      </c>
      <c r="CX372" s="555" t="str">
        <f t="shared" si="1393"/>
        <v/>
      </c>
      <c r="CY372" s="555" t="str">
        <f t="shared" si="1393"/>
        <v/>
      </c>
      <c r="CZ372" s="555" t="str">
        <f t="shared" si="1393"/>
        <v/>
      </c>
      <c r="DA372" s="555" t="str">
        <f t="shared" si="1393"/>
        <v/>
      </c>
      <c r="DB372" s="556" t="str">
        <f t="shared" si="1393"/>
        <v/>
      </c>
      <c r="DC372" s="556" t="str">
        <f t="shared" si="1393"/>
        <v/>
      </c>
      <c r="DD372" s="556" t="str">
        <f t="shared" si="1393"/>
        <v/>
      </c>
      <c r="DE372" s="555" t="str">
        <f t="shared" si="1393"/>
        <v/>
      </c>
      <c r="DF372" s="555" t="str">
        <f t="shared" si="1393"/>
        <v/>
      </c>
      <c r="DG372" s="555" t="str">
        <f t="shared" si="1393"/>
        <v/>
      </c>
      <c r="DH372" s="555" t="str">
        <f t="shared" si="1393"/>
        <v/>
      </c>
      <c r="DI372" s="555" t="str">
        <f t="shared" si="1393"/>
        <v/>
      </c>
      <c r="DJ372" s="554" t="str">
        <f t="shared" si="1393"/>
        <v/>
      </c>
      <c r="DK372" s="553" t="str">
        <f t="shared" si="1393"/>
        <v/>
      </c>
      <c r="DL372" s="658">
        <f>COUNT(B372:R372)</f>
        <v>1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9"/>
      <c r="DQ372" s="650"/>
      <c r="DR372" s="650"/>
      <c r="DS372" s="650"/>
      <c r="DT372" s="650"/>
      <c r="DU372" s="650"/>
      <c r="DV372" s="650"/>
      <c r="DW372" s="650"/>
      <c r="DX372" s="623"/>
      <c r="DY372" s="720"/>
    </row>
    <row r="373" spans="1:129" s="490" customFormat="1" ht="15.75" customHeight="1">
      <c r="A373" s="662" t="s">
        <v>261</v>
      </c>
      <c r="B373" s="162"/>
      <c r="C373" s="162"/>
      <c r="D373" s="162"/>
      <c r="E373" s="162"/>
      <c r="F373" s="162" t="s">
        <v>843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20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20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2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20"/>
      <c r="BV373" s="162"/>
      <c r="BW373" s="162"/>
      <c r="BX373" s="162"/>
      <c r="BY373" s="162"/>
      <c r="BZ373" s="594"/>
      <c r="CA373" s="594"/>
      <c r="CB373" s="594"/>
      <c r="CC373" s="691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5"/>
      <c r="CV373" s="725"/>
      <c r="CW373" s="725"/>
      <c r="CX373" s="725"/>
      <c r="CY373" s="725"/>
      <c r="CZ373" s="725"/>
      <c r="DA373" s="725"/>
      <c r="DB373" s="725"/>
      <c r="DC373" s="725"/>
      <c r="DD373" s="725"/>
      <c r="DE373" s="725"/>
      <c r="DF373" s="725"/>
      <c r="DG373" s="725"/>
      <c r="DH373" s="725"/>
      <c r="DI373" s="725"/>
      <c r="DJ373" s="725"/>
      <c r="DK373" s="725"/>
      <c r="DL373" s="595"/>
      <c r="DM373" s="203"/>
      <c r="DN373" s="203"/>
      <c r="DO373" s="203"/>
      <c r="DP373" s="596"/>
      <c r="DQ373" s="622"/>
      <c r="DR373" s="622"/>
      <c r="DS373" s="622"/>
      <c r="DT373" s="622"/>
      <c r="DU373" s="622"/>
      <c r="DV373" s="622"/>
      <c r="DW373" s="622"/>
      <c r="DX373" s="622"/>
      <c r="DY373" s="488"/>
    </row>
    <row r="374" spans="1:129" s="490" customFormat="1" ht="15.75" customHeight="1">
      <c r="A374" s="713" t="s">
        <v>262</v>
      </c>
      <c r="B374" s="162"/>
      <c r="C374" s="162"/>
      <c r="D374" s="162"/>
      <c r="E374" s="162"/>
      <c r="F374" s="162">
        <v>3</v>
      </c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601"/>
      <c r="T374" s="162"/>
      <c r="U374" s="162"/>
      <c r="V374" s="162"/>
      <c r="W374" s="162"/>
      <c r="X374" s="162"/>
      <c r="Y374" s="162"/>
      <c r="Z374" s="162"/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601"/>
      <c r="AL374" s="162"/>
      <c r="AM374" s="162"/>
      <c r="AN374" s="162"/>
      <c r="AO374" s="162"/>
      <c r="AP374" s="162"/>
      <c r="AQ374" s="162"/>
      <c r="AR374" s="162"/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601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601"/>
      <c r="BV374" s="162">
        <v>3</v>
      </c>
      <c r="BW374" s="162"/>
      <c r="BX374" s="162"/>
      <c r="BY374" s="162"/>
      <c r="BZ374" s="602" t="str">
        <f t="shared" ref="BZ374:BZ382" si="1394">IF(DL374&lt;3,"",(SUM(B374:R374)-MIN(B374:R374)-MAX(B374:R374))/(DL374-2))</f>
        <v/>
      </c>
      <c r="CA374" s="602" t="str">
        <f t="shared" ref="CA374:CA382" si="1395">IF(DM374&lt;3,"",(SUM(T374:AJ374)-MIN(T374:AJ374)-MAX(T374:AJ374))/(DM374-2))</f>
        <v/>
      </c>
      <c r="CB374" s="602" t="str">
        <f t="shared" ref="CB374:CB382" si="1396">IF(DN374&lt;3,"",(SUM(AL374:BB374)-MIN(AL374:BB374)-MAX(AL374:BB374))/(DN374-2))</f>
        <v/>
      </c>
      <c r="CC374" s="692" t="str">
        <f t="shared" ref="CC374:CC382" si="1397">IF(DO374&lt;3,"",(SUM(BD374:BT374)-MIN(BD374:BT374)-MAX(BD374:BT374))/(DO374-2))</f>
        <v/>
      </c>
      <c r="CD374" s="1348" t="str">
        <f t="shared" ref="CD374:CS380" si="139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398"/>
        <v/>
      </c>
      <c r="CF374" s="1350" t="str">
        <f t="shared" si="1398"/>
        <v/>
      </c>
      <c r="CG374" s="1350" t="str">
        <f t="shared" si="1398"/>
        <v/>
      </c>
      <c r="CH374" s="1350" t="str">
        <f t="shared" si="1398"/>
        <v/>
      </c>
      <c r="CI374" s="1350" t="str">
        <f t="shared" si="1398"/>
        <v/>
      </c>
      <c r="CJ374" s="1350" t="str">
        <f t="shared" si="1398"/>
        <v/>
      </c>
      <c r="CK374" s="1351" t="str">
        <f t="shared" si="1398"/>
        <v/>
      </c>
      <c r="CL374" s="1351">
        <f t="shared" si="1398"/>
        <v>3</v>
      </c>
      <c r="CM374" s="1351" t="str">
        <f t="shared" si="1398"/>
        <v/>
      </c>
      <c r="CN374" s="1350" t="str">
        <f t="shared" si="1398"/>
        <v/>
      </c>
      <c r="CO374" s="1350" t="str">
        <f t="shared" si="1398"/>
        <v/>
      </c>
      <c r="CP374" s="1350" t="str">
        <f t="shared" si="1398"/>
        <v/>
      </c>
      <c r="CQ374" s="1350" t="str">
        <f t="shared" si="1398"/>
        <v/>
      </c>
      <c r="CR374" s="1350" t="str">
        <f t="shared" si="1398"/>
        <v/>
      </c>
      <c r="CS374" s="1349" t="str">
        <f t="shared" si="1398"/>
        <v/>
      </c>
      <c r="CT374" s="1352" t="str">
        <f t="shared" ref="CT374:CT380" si="139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3" t="str">
        <f t="shared" ref="CU374:CU381" si="140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4" t="str">
        <f t="shared" ref="CV374:CV381" si="140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5" t="str">
        <f t="shared" ref="CW374:CW381" si="140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5" t="str">
        <f t="shared" ref="CX374:CX381" si="140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5" t="str">
        <f t="shared" ref="CY374:CY381" si="140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5" t="str">
        <f t="shared" ref="CZ374:CZ381" si="140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5" t="str">
        <f t="shared" ref="DA374:DA381" si="140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6" t="str">
        <f t="shared" ref="DB374:DB381" si="140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6" t="str">
        <f t="shared" ref="DC374:DC381" si="140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6" t="str">
        <f t="shared" ref="DD374:DD381" si="140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5" t="str">
        <f t="shared" ref="DE374:DE381" si="141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5" t="str">
        <f t="shared" ref="DF374:DF381" si="141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5" t="str">
        <f t="shared" ref="DG374:DG381" si="141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5" t="str">
        <f t="shared" ref="DH374:DH381" si="141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5" t="str">
        <f t="shared" ref="DI374:DI381" si="141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4" t="str">
        <f t="shared" ref="DJ374:DJ381" si="141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3" t="str">
        <f t="shared" ref="DK374:DK381" si="141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8">
        <f t="shared" ref="DL374:DL381" si="1417">COUNT(B374:R374)</f>
        <v>1</v>
      </c>
      <c r="DM374" s="106">
        <f t="shared" ref="DM374:DM381" si="1418">COUNT(T374:AJ374)</f>
        <v>0</v>
      </c>
      <c r="DN374" s="106">
        <f t="shared" ref="DN374:DN381" si="1419">COUNT(AL374:BB374)</f>
        <v>0</v>
      </c>
      <c r="DO374" s="106">
        <f t="shared" ref="DO374:DO381" si="1420">COUNT(BD374:BT374)</f>
        <v>0</v>
      </c>
      <c r="DP374" s="487"/>
      <c r="DQ374" s="623"/>
      <c r="DR374" s="623"/>
      <c r="DS374" s="623"/>
      <c r="DT374" s="623"/>
      <c r="DU374" s="623"/>
      <c r="DV374" s="623"/>
      <c r="DW374" s="623"/>
      <c r="DX374" s="623"/>
      <c r="DY374" s="488"/>
    </row>
    <row r="375" spans="1:129" s="490" customFormat="1" ht="15.75" customHeight="1">
      <c r="A375" s="713" t="s">
        <v>263</v>
      </c>
      <c r="B375" s="634" t="str">
        <f t="shared" ref="B375:R375" si="1421">IF(B372="","",B372*B374)</f>
        <v/>
      </c>
      <c r="C375" s="634" t="str">
        <f t="shared" si="1421"/>
        <v/>
      </c>
      <c r="D375" s="634" t="str">
        <f t="shared" si="1421"/>
        <v/>
      </c>
      <c r="E375" s="634" t="str">
        <f t="shared" si="1421"/>
        <v/>
      </c>
      <c r="F375" s="634">
        <f t="shared" si="1421"/>
        <v>150</v>
      </c>
      <c r="G375" s="634" t="str">
        <f t="shared" si="1421"/>
        <v/>
      </c>
      <c r="H375" s="634" t="str">
        <f t="shared" si="1421"/>
        <v/>
      </c>
      <c r="I375" s="634" t="str">
        <f t="shared" si="1421"/>
        <v/>
      </c>
      <c r="J375" s="634" t="str">
        <f t="shared" si="1421"/>
        <v/>
      </c>
      <c r="K375" s="634" t="str">
        <f t="shared" si="1421"/>
        <v/>
      </c>
      <c r="L375" s="634" t="str">
        <f t="shared" si="1421"/>
        <v/>
      </c>
      <c r="M375" s="634" t="str">
        <f t="shared" si="1421"/>
        <v/>
      </c>
      <c r="N375" s="634" t="str">
        <f t="shared" si="1421"/>
        <v/>
      </c>
      <c r="O375" s="634" t="str">
        <f t="shared" si="1421"/>
        <v/>
      </c>
      <c r="P375" s="634" t="str">
        <f t="shared" si="1421"/>
        <v/>
      </c>
      <c r="Q375" s="634" t="str">
        <f t="shared" si="1421"/>
        <v/>
      </c>
      <c r="R375" s="634" t="str">
        <f t="shared" si="1421"/>
        <v/>
      </c>
      <c r="S375" s="667"/>
      <c r="T375" s="634" t="str">
        <f t="shared" ref="T375:AJ375" si="1422">IF(T372="","",T372*T374)</f>
        <v/>
      </c>
      <c r="U375" s="634" t="str">
        <f>IF(U372="","",U372*U374)</f>
        <v/>
      </c>
      <c r="V375" s="634" t="str">
        <f t="shared" si="1422"/>
        <v/>
      </c>
      <c r="W375" s="634" t="str">
        <f t="shared" si="1422"/>
        <v/>
      </c>
      <c r="X375" s="634" t="str">
        <f t="shared" si="1422"/>
        <v/>
      </c>
      <c r="Y375" s="634" t="str">
        <f t="shared" si="1422"/>
        <v/>
      </c>
      <c r="Z375" s="634" t="str">
        <f t="shared" si="1422"/>
        <v/>
      </c>
      <c r="AA375" s="634" t="str">
        <f t="shared" si="1422"/>
        <v/>
      </c>
      <c r="AB375" s="634" t="str">
        <f t="shared" si="1422"/>
        <v/>
      </c>
      <c r="AC375" s="634" t="str">
        <f t="shared" si="1422"/>
        <v/>
      </c>
      <c r="AD375" s="634" t="str">
        <f t="shared" si="1422"/>
        <v/>
      </c>
      <c r="AE375" s="634" t="str">
        <f t="shared" si="1422"/>
        <v/>
      </c>
      <c r="AF375" s="634" t="str">
        <f t="shared" si="1422"/>
        <v/>
      </c>
      <c r="AG375" s="634" t="str">
        <f t="shared" si="1422"/>
        <v/>
      </c>
      <c r="AH375" s="634" t="str">
        <f t="shared" si="1422"/>
        <v/>
      </c>
      <c r="AI375" s="634" t="str">
        <f t="shared" si="1422"/>
        <v/>
      </c>
      <c r="AJ375" s="634" t="str">
        <f t="shared" si="1422"/>
        <v/>
      </c>
      <c r="AK375" s="667"/>
      <c r="AL375" s="634" t="str">
        <f t="shared" ref="AL375:BB375" si="1423">IF(AL372="","",AL372*AL374)</f>
        <v/>
      </c>
      <c r="AM375" s="634" t="str">
        <f t="shared" si="1423"/>
        <v/>
      </c>
      <c r="AN375" s="634" t="str">
        <f t="shared" si="1423"/>
        <v/>
      </c>
      <c r="AO375" s="634" t="str">
        <f t="shared" si="1423"/>
        <v/>
      </c>
      <c r="AP375" s="634" t="str">
        <f t="shared" si="1423"/>
        <v/>
      </c>
      <c r="AQ375" s="634" t="str">
        <f t="shared" si="1423"/>
        <v/>
      </c>
      <c r="AR375" s="634" t="str">
        <f t="shared" si="1423"/>
        <v/>
      </c>
      <c r="AS375" s="634" t="str">
        <f t="shared" si="1423"/>
        <v/>
      </c>
      <c r="AT375" s="634" t="str">
        <f t="shared" si="1423"/>
        <v/>
      </c>
      <c r="AU375" s="634" t="str">
        <f t="shared" si="1423"/>
        <v/>
      </c>
      <c r="AV375" s="634" t="str">
        <f t="shared" si="1423"/>
        <v/>
      </c>
      <c r="AW375" s="634" t="str">
        <f t="shared" si="1423"/>
        <v/>
      </c>
      <c r="AX375" s="634" t="str">
        <f t="shared" si="1423"/>
        <v/>
      </c>
      <c r="AY375" s="634" t="str">
        <f t="shared" si="1423"/>
        <v/>
      </c>
      <c r="AZ375" s="634" t="str">
        <f t="shared" si="1423"/>
        <v/>
      </c>
      <c r="BA375" s="634" t="str">
        <f t="shared" si="1423"/>
        <v/>
      </c>
      <c r="BB375" s="634" t="str">
        <f t="shared" si="1423"/>
        <v/>
      </c>
      <c r="BC375" s="667"/>
      <c r="BD375" s="634" t="str">
        <f>IF(BD372="","",BD372*BD374)</f>
        <v/>
      </c>
      <c r="BE375" s="634" t="str">
        <f>IF(BE372="","",BE372*BE374)</f>
        <v/>
      </c>
      <c r="BF375" s="634" t="str">
        <f t="shared" ref="BF375:BT375" si="1424">IF(BF372="","",BF372*BF374)</f>
        <v/>
      </c>
      <c r="BG375" s="634" t="str">
        <f t="shared" si="1424"/>
        <v/>
      </c>
      <c r="BH375" s="634" t="str">
        <f t="shared" si="1424"/>
        <v/>
      </c>
      <c r="BI375" s="634" t="str">
        <f t="shared" si="1424"/>
        <v/>
      </c>
      <c r="BJ375" s="634" t="str">
        <f t="shared" si="1424"/>
        <v/>
      </c>
      <c r="BK375" s="634" t="str">
        <f t="shared" si="1424"/>
        <v/>
      </c>
      <c r="BL375" s="634" t="str">
        <f t="shared" si="1424"/>
        <v/>
      </c>
      <c r="BM375" s="634" t="str">
        <f t="shared" si="1424"/>
        <v/>
      </c>
      <c r="BN375" s="634" t="str">
        <f t="shared" si="1424"/>
        <v/>
      </c>
      <c r="BO375" s="634" t="str">
        <f t="shared" si="1424"/>
        <v/>
      </c>
      <c r="BP375" s="634" t="str">
        <f t="shared" si="1424"/>
        <v/>
      </c>
      <c r="BQ375" s="634" t="str">
        <f t="shared" si="1424"/>
        <v/>
      </c>
      <c r="BR375" s="634" t="str">
        <f t="shared" si="1424"/>
        <v/>
      </c>
      <c r="BS375" s="634" t="str">
        <f t="shared" si="1424"/>
        <v/>
      </c>
      <c r="BT375" s="634" t="str">
        <f t="shared" si="1424"/>
        <v/>
      </c>
      <c r="BU375" s="667"/>
      <c r="BV375" s="634">
        <f>IF(BV372="","",BV372*BV374)</f>
        <v>150</v>
      </c>
      <c r="BW375" s="634" t="str">
        <f>IF(BW372="","",BW372*BW374)</f>
        <v/>
      </c>
      <c r="BX375" s="634" t="str">
        <f>IF(BX372="","",BX372*BX374)</f>
        <v/>
      </c>
      <c r="BY375" s="634" t="str">
        <f>IF(BY372="","",BY372*BY374)</f>
        <v/>
      </c>
      <c r="BZ375" s="602" t="str">
        <f t="shared" si="1394"/>
        <v/>
      </c>
      <c r="CA375" s="602" t="str">
        <f t="shared" si="1395"/>
        <v/>
      </c>
      <c r="CB375" s="602" t="str">
        <f t="shared" si="1396"/>
        <v/>
      </c>
      <c r="CC375" s="692" t="str">
        <f t="shared" si="1397"/>
        <v/>
      </c>
      <c r="CD375" s="1348" t="str">
        <f t="shared" si="1398"/>
        <v/>
      </c>
      <c r="CE375" s="1349" t="str">
        <f t="shared" si="1398"/>
        <v/>
      </c>
      <c r="CF375" s="1350" t="str">
        <f t="shared" si="1398"/>
        <v/>
      </c>
      <c r="CG375" s="1350" t="str">
        <f t="shared" si="1398"/>
        <v/>
      </c>
      <c r="CH375" s="1350" t="str">
        <f t="shared" si="1398"/>
        <v/>
      </c>
      <c r="CI375" s="1350" t="str">
        <f t="shared" si="1398"/>
        <v/>
      </c>
      <c r="CJ375" s="1350" t="str">
        <f t="shared" si="1398"/>
        <v/>
      </c>
      <c r="CK375" s="1351" t="str">
        <f t="shared" si="1398"/>
        <v/>
      </c>
      <c r="CL375" s="1351">
        <f t="shared" si="1398"/>
        <v>150</v>
      </c>
      <c r="CM375" s="1351" t="str">
        <f t="shared" si="1398"/>
        <v/>
      </c>
      <c r="CN375" s="1350" t="str">
        <f t="shared" si="1398"/>
        <v/>
      </c>
      <c r="CO375" s="1350" t="str">
        <f t="shared" si="1398"/>
        <v/>
      </c>
      <c r="CP375" s="1350" t="str">
        <f t="shared" si="1398"/>
        <v/>
      </c>
      <c r="CQ375" s="1350" t="str">
        <f t="shared" si="1398"/>
        <v/>
      </c>
      <c r="CR375" s="1350" t="str">
        <f t="shared" si="1398"/>
        <v/>
      </c>
      <c r="CS375" s="1349" t="str">
        <f t="shared" si="1398"/>
        <v/>
      </c>
      <c r="CT375" s="1352" t="str">
        <f t="shared" si="1399"/>
        <v/>
      </c>
      <c r="CU375" s="553" t="str">
        <f t="shared" si="1400"/>
        <v/>
      </c>
      <c r="CV375" s="554" t="str">
        <f t="shared" si="1401"/>
        <v/>
      </c>
      <c r="CW375" s="555" t="str">
        <f t="shared" si="1402"/>
        <v/>
      </c>
      <c r="CX375" s="555" t="str">
        <f t="shared" si="1403"/>
        <v/>
      </c>
      <c r="CY375" s="555" t="str">
        <f t="shared" si="1404"/>
        <v/>
      </c>
      <c r="CZ375" s="555" t="str">
        <f t="shared" si="1405"/>
        <v/>
      </c>
      <c r="DA375" s="555" t="str">
        <f t="shared" si="1406"/>
        <v/>
      </c>
      <c r="DB375" s="556" t="str">
        <f t="shared" si="1407"/>
        <v/>
      </c>
      <c r="DC375" s="556" t="str">
        <f t="shared" si="1408"/>
        <v/>
      </c>
      <c r="DD375" s="556" t="str">
        <f t="shared" si="1409"/>
        <v/>
      </c>
      <c r="DE375" s="555" t="str">
        <f t="shared" si="1410"/>
        <v/>
      </c>
      <c r="DF375" s="555" t="str">
        <f t="shared" si="1411"/>
        <v/>
      </c>
      <c r="DG375" s="555" t="str">
        <f t="shared" si="1412"/>
        <v/>
      </c>
      <c r="DH375" s="555" t="str">
        <f t="shared" si="1413"/>
        <v/>
      </c>
      <c r="DI375" s="555" t="str">
        <f t="shared" si="1414"/>
        <v/>
      </c>
      <c r="DJ375" s="554" t="str">
        <f t="shared" si="1415"/>
        <v/>
      </c>
      <c r="DK375" s="553" t="str">
        <f t="shared" si="1416"/>
        <v/>
      </c>
      <c r="DL375" s="658">
        <f t="shared" si="1417"/>
        <v>1</v>
      </c>
      <c r="DM375" s="106">
        <f t="shared" si="1418"/>
        <v>0</v>
      </c>
      <c r="DN375" s="106">
        <f t="shared" si="1419"/>
        <v>0</v>
      </c>
      <c r="DO375" s="106">
        <f t="shared" si="1420"/>
        <v>0</v>
      </c>
      <c r="DP375" s="487"/>
      <c r="DQ375" s="623"/>
      <c r="DR375" s="623"/>
      <c r="DS375" s="623"/>
      <c r="DT375" s="623"/>
      <c r="DU375" s="623"/>
      <c r="DV375" s="623"/>
      <c r="DW375" s="623"/>
      <c r="DX375" s="623"/>
      <c r="DY375" s="488"/>
    </row>
    <row r="376" spans="1:129" s="490" customFormat="1" ht="15.75" customHeight="1">
      <c r="A376" s="713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20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20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20"/>
      <c r="BD376" s="260">
        <v>1090</v>
      </c>
      <c r="BE376" s="260">
        <v>1090</v>
      </c>
      <c r="BF376" s="260">
        <v>1090</v>
      </c>
      <c r="BG376" s="260">
        <v>1090</v>
      </c>
      <c r="BH376" s="260">
        <v>1090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20"/>
      <c r="BV376" s="260">
        <v>1090</v>
      </c>
      <c r="BW376" s="260">
        <v>1090</v>
      </c>
      <c r="BX376" s="260">
        <v>1090</v>
      </c>
      <c r="BY376" s="260">
        <v>1090</v>
      </c>
      <c r="BZ376" s="602">
        <f t="shared" si="1394"/>
        <v>1090</v>
      </c>
      <c r="CA376" s="602">
        <f t="shared" si="1395"/>
        <v>1090</v>
      </c>
      <c r="CB376" s="602">
        <f t="shared" si="1396"/>
        <v>1090</v>
      </c>
      <c r="CC376" s="692">
        <f t="shared" si="1397"/>
        <v>1090</v>
      </c>
      <c r="CD376" s="1348">
        <f t="shared" si="1398"/>
        <v>1090</v>
      </c>
      <c r="CE376" s="1349">
        <f t="shared" si="1398"/>
        <v>1090</v>
      </c>
      <c r="CF376" s="1350">
        <f t="shared" si="1398"/>
        <v>1090</v>
      </c>
      <c r="CG376" s="1350">
        <f t="shared" si="1398"/>
        <v>1090</v>
      </c>
      <c r="CH376" s="1350">
        <f t="shared" si="1398"/>
        <v>1090</v>
      </c>
      <c r="CI376" s="1350">
        <f t="shared" si="1398"/>
        <v>1090</v>
      </c>
      <c r="CJ376" s="1350">
        <f t="shared" si="1398"/>
        <v>1090</v>
      </c>
      <c r="CK376" s="1351">
        <f t="shared" si="1398"/>
        <v>1090</v>
      </c>
      <c r="CL376" s="1351">
        <f t="shared" si="1398"/>
        <v>1090</v>
      </c>
      <c r="CM376" s="1351">
        <f t="shared" si="1398"/>
        <v>1090</v>
      </c>
      <c r="CN376" s="1350">
        <f t="shared" si="1398"/>
        <v>1090</v>
      </c>
      <c r="CO376" s="1350">
        <f t="shared" si="1398"/>
        <v>1090</v>
      </c>
      <c r="CP376" s="1350">
        <f t="shared" si="1398"/>
        <v>1090</v>
      </c>
      <c r="CQ376" s="1350">
        <f t="shared" si="1398"/>
        <v>1090</v>
      </c>
      <c r="CR376" s="1350">
        <f t="shared" si="1398"/>
        <v>1090</v>
      </c>
      <c r="CS376" s="1349">
        <f t="shared" si="1398"/>
        <v>1090</v>
      </c>
      <c r="CT376" s="1352">
        <f t="shared" si="1399"/>
        <v>1090</v>
      </c>
      <c r="CU376" s="553">
        <f t="shared" si="1400"/>
        <v>1090</v>
      </c>
      <c r="CV376" s="554">
        <f t="shared" si="1401"/>
        <v>1090</v>
      </c>
      <c r="CW376" s="555">
        <f t="shared" si="1402"/>
        <v>1090</v>
      </c>
      <c r="CX376" s="555">
        <f t="shared" si="1403"/>
        <v>1090</v>
      </c>
      <c r="CY376" s="555">
        <f t="shared" si="1404"/>
        <v>1090</v>
      </c>
      <c r="CZ376" s="555">
        <f t="shared" si="1405"/>
        <v>1090</v>
      </c>
      <c r="DA376" s="555">
        <f t="shared" si="1406"/>
        <v>1090</v>
      </c>
      <c r="DB376" s="556">
        <f t="shared" si="1407"/>
        <v>1090</v>
      </c>
      <c r="DC376" s="556">
        <f t="shared" si="1408"/>
        <v>1090</v>
      </c>
      <c r="DD376" s="556">
        <f t="shared" si="1409"/>
        <v>1090</v>
      </c>
      <c r="DE376" s="555">
        <f t="shared" si="1410"/>
        <v>1090</v>
      </c>
      <c r="DF376" s="555">
        <f t="shared" si="1411"/>
        <v>1090</v>
      </c>
      <c r="DG376" s="555">
        <f t="shared" si="1412"/>
        <v>1090</v>
      </c>
      <c r="DH376" s="555">
        <f t="shared" si="1413"/>
        <v>1090</v>
      </c>
      <c r="DI376" s="555">
        <f t="shared" si="1414"/>
        <v>1090</v>
      </c>
      <c r="DJ376" s="554">
        <f t="shared" si="1415"/>
        <v>1090</v>
      </c>
      <c r="DK376" s="553">
        <f t="shared" si="1416"/>
        <v>1090</v>
      </c>
      <c r="DL376" s="658">
        <f t="shared" si="1417"/>
        <v>17</v>
      </c>
      <c r="DM376" s="106">
        <f t="shared" si="1418"/>
        <v>17</v>
      </c>
      <c r="DN376" s="106">
        <f t="shared" si="1419"/>
        <v>17</v>
      </c>
      <c r="DO376" s="106">
        <f t="shared" si="1420"/>
        <v>17</v>
      </c>
      <c r="DP376" s="487"/>
      <c r="DQ376" s="623"/>
      <c r="DR376" s="623"/>
      <c r="DS376" s="623"/>
      <c r="DT376" s="623"/>
      <c r="DU376" s="623"/>
      <c r="DV376" s="623"/>
      <c r="DW376" s="623"/>
      <c r="DX376" s="623"/>
      <c r="DY376" s="488"/>
    </row>
    <row r="377" spans="1:129" s="490" customFormat="1" ht="15.75" customHeight="1">
      <c r="A377" s="662" t="s">
        <v>251</v>
      </c>
      <c r="B377" s="227"/>
      <c r="C377" s="227"/>
      <c r="D377" s="227"/>
      <c r="E377" s="227"/>
      <c r="F377" s="227">
        <v>75</v>
      </c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620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20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20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20"/>
      <c r="BV377" s="227">
        <v>75</v>
      </c>
      <c r="BW377" s="227"/>
      <c r="BX377" s="227"/>
      <c r="BY377" s="227"/>
      <c r="BZ377" s="602" t="str">
        <f t="shared" si="1394"/>
        <v/>
      </c>
      <c r="CA377" s="602" t="str">
        <f t="shared" si="1395"/>
        <v/>
      </c>
      <c r="CB377" s="602" t="str">
        <f t="shared" si="1396"/>
        <v/>
      </c>
      <c r="CC377" s="692" t="str">
        <f t="shared" si="1397"/>
        <v/>
      </c>
      <c r="CD377" s="1348" t="str">
        <f t="shared" si="1398"/>
        <v/>
      </c>
      <c r="CE377" s="1349" t="str">
        <f t="shared" si="1398"/>
        <v/>
      </c>
      <c r="CF377" s="1350" t="str">
        <f t="shared" si="1398"/>
        <v/>
      </c>
      <c r="CG377" s="1350" t="str">
        <f t="shared" si="1398"/>
        <v/>
      </c>
      <c r="CH377" s="1350" t="str">
        <f t="shared" si="1398"/>
        <v/>
      </c>
      <c r="CI377" s="1350" t="str">
        <f t="shared" si="1398"/>
        <v/>
      </c>
      <c r="CJ377" s="1350" t="str">
        <f t="shared" si="1398"/>
        <v/>
      </c>
      <c r="CK377" s="1351" t="str">
        <f t="shared" si="1398"/>
        <v/>
      </c>
      <c r="CL377" s="1351">
        <f t="shared" si="1398"/>
        <v>75</v>
      </c>
      <c r="CM377" s="1351" t="str">
        <f t="shared" si="1398"/>
        <v/>
      </c>
      <c r="CN377" s="1350" t="str">
        <f t="shared" si="1398"/>
        <v/>
      </c>
      <c r="CO377" s="1350" t="str">
        <f t="shared" si="1398"/>
        <v/>
      </c>
      <c r="CP377" s="1350" t="str">
        <f t="shared" si="1398"/>
        <v/>
      </c>
      <c r="CQ377" s="1350" t="str">
        <f t="shared" si="1398"/>
        <v/>
      </c>
      <c r="CR377" s="1350" t="str">
        <f t="shared" si="1398"/>
        <v/>
      </c>
      <c r="CS377" s="1349" t="str">
        <f t="shared" si="1398"/>
        <v/>
      </c>
      <c r="CT377" s="1352" t="str">
        <f t="shared" si="1399"/>
        <v/>
      </c>
      <c r="CU377" s="553" t="str">
        <f t="shared" si="1400"/>
        <v/>
      </c>
      <c r="CV377" s="554" t="str">
        <f t="shared" si="1401"/>
        <v/>
      </c>
      <c r="CW377" s="555" t="str">
        <f t="shared" si="1402"/>
        <v/>
      </c>
      <c r="CX377" s="555" t="str">
        <f t="shared" si="1403"/>
        <v/>
      </c>
      <c r="CY377" s="555" t="str">
        <f t="shared" si="1404"/>
        <v/>
      </c>
      <c r="CZ377" s="555" t="str">
        <f t="shared" si="1405"/>
        <v/>
      </c>
      <c r="DA377" s="555" t="str">
        <f t="shared" si="1406"/>
        <v/>
      </c>
      <c r="DB377" s="556" t="str">
        <f t="shared" si="1407"/>
        <v/>
      </c>
      <c r="DC377" s="556" t="str">
        <f t="shared" si="1408"/>
        <v/>
      </c>
      <c r="DD377" s="556" t="str">
        <f t="shared" si="1409"/>
        <v/>
      </c>
      <c r="DE377" s="555" t="str">
        <f t="shared" si="1410"/>
        <v/>
      </c>
      <c r="DF377" s="555" t="str">
        <f t="shared" si="1411"/>
        <v/>
      </c>
      <c r="DG377" s="555" t="str">
        <f t="shared" si="1412"/>
        <v/>
      </c>
      <c r="DH377" s="555" t="str">
        <f t="shared" si="1413"/>
        <v/>
      </c>
      <c r="DI377" s="555" t="str">
        <f t="shared" si="1414"/>
        <v/>
      </c>
      <c r="DJ377" s="554" t="str">
        <f t="shared" si="1415"/>
        <v/>
      </c>
      <c r="DK377" s="553" t="str">
        <f t="shared" si="1416"/>
        <v/>
      </c>
      <c r="DL377" s="658">
        <f t="shared" si="1417"/>
        <v>1</v>
      </c>
      <c r="DM377" s="106">
        <f t="shared" si="1418"/>
        <v>0</v>
      </c>
      <c r="DN377" s="106">
        <f t="shared" si="1419"/>
        <v>0</v>
      </c>
      <c r="DO377" s="106">
        <f t="shared" si="1420"/>
        <v>0</v>
      </c>
      <c r="DP377" s="487"/>
      <c r="DQ377" s="623"/>
      <c r="DR377" s="623"/>
      <c r="DS377" s="623"/>
      <c r="DT377" s="623"/>
      <c r="DU377" s="623"/>
      <c r="DV377" s="623"/>
      <c r="DW377" s="623"/>
      <c r="DX377" s="623"/>
      <c r="DY377" s="488"/>
    </row>
    <row r="378" spans="1:129" s="490" customFormat="1" ht="15.75" customHeight="1">
      <c r="A378" s="645" t="s">
        <v>182</v>
      </c>
      <c r="B378" s="277"/>
      <c r="C378" s="277"/>
      <c r="D378" s="277"/>
      <c r="E378" s="277"/>
      <c r="F378" s="277">
        <v>3.33</v>
      </c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20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20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20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20"/>
      <c r="BV378" s="277">
        <v>3</v>
      </c>
      <c r="BW378" s="277"/>
      <c r="BX378" s="277"/>
      <c r="BY378" s="277"/>
      <c r="BZ378" s="602" t="str">
        <f t="shared" si="1394"/>
        <v/>
      </c>
      <c r="CA378" s="602" t="str">
        <f t="shared" si="1395"/>
        <v/>
      </c>
      <c r="CB378" s="602" t="str">
        <f t="shared" si="1396"/>
        <v/>
      </c>
      <c r="CC378" s="692" t="str">
        <f t="shared" si="1397"/>
        <v/>
      </c>
      <c r="CD378" s="1348" t="str">
        <f t="shared" si="1398"/>
        <v/>
      </c>
      <c r="CE378" s="1349" t="str">
        <f t="shared" si="1398"/>
        <v/>
      </c>
      <c r="CF378" s="1350" t="str">
        <f t="shared" si="1398"/>
        <v/>
      </c>
      <c r="CG378" s="1350" t="str">
        <f t="shared" si="1398"/>
        <v/>
      </c>
      <c r="CH378" s="1350" t="str">
        <f t="shared" si="1398"/>
        <v/>
      </c>
      <c r="CI378" s="1350" t="str">
        <f t="shared" si="1398"/>
        <v/>
      </c>
      <c r="CJ378" s="1350" t="str">
        <f t="shared" si="1398"/>
        <v/>
      </c>
      <c r="CK378" s="1351" t="str">
        <f t="shared" si="1398"/>
        <v/>
      </c>
      <c r="CL378" s="1351">
        <f t="shared" si="1398"/>
        <v>3.33</v>
      </c>
      <c r="CM378" s="1351" t="str">
        <f t="shared" si="1398"/>
        <v/>
      </c>
      <c r="CN378" s="1350" t="str">
        <f t="shared" si="1398"/>
        <v/>
      </c>
      <c r="CO378" s="1350" t="str">
        <f t="shared" si="1398"/>
        <v/>
      </c>
      <c r="CP378" s="1350" t="str">
        <f t="shared" si="1398"/>
        <v/>
      </c>
      <c r="CQ378" s="1350" t="str">
        <f t="shared" si="1398"/>
        <v/>
      </c>
      <c r="CR378" s="1350" t="str">
        <f t="shared" si="1398"/>
        <v/>
      </c>
      <c r="CS378" s="1349" t="str">
        <f t="shared" si="1398"/>
        <v/>
      </c>
      <c r="CT378" s="1352" t="str">
        <f t="shared" si="1399"/>
        <v/>
      </c>
      <c r="CU378" s="553" t="str">
        <f t="shared" si="1400"/>
        <v/>
      </c>
      <c r="CV378" s="554" t="str">
        <f t="shared" si="1401"/>
        <v/>
      </c>
      <c r="CW378" s="555" t="str">
        <f t="shared" si="1402"/>
        <v/>
      </c>
      <c r="CX378" s="555" t="str">
        <f t="shared" si="1403"/>
        <v/>
      </c>
      <c r="CY378" s="555" t="str">
        <f t="shared" si="1404"/>
        <v/>
      </c>
      <c r="CZ378" s="555" t="str">
        <f t="shared" si="1405"/>
        <v/>
      </c>
      <c r="DA378" s="555" t="str">
        <f t="shared" si="1406"/>
        <v/>
      </c>
      <c r="DB378" s="556" t="str">
        <f t="shared" si="1407"/>
        <v/>
      </c>
      <c r="DC378" s="556" t="str">
        <f t="shared" si="1408"/>
        <v/>
      </c>
      <c r="DD378" s="556" t="str">
        <f t="shared" si="1409"/>
        <v/>
      </c>
      <c r="DE378" s="555" t="str">
        <f t="shared" si="1410"/>
        <v/>
      </c>
      <c r="DF378" s="555" t="str">
        <f t="shared" si="1411"/>
        <v/>
      </c>
      <c r="DG378" s="555" t="str">
        <f t="shared" si="1412"/>
        <v/>
      </c>
      <c r="DH378" s="555" t="str">
        <f t="shared" si="1413"/>
        <v/>
      </c>
      <c r="DI378" s="555" t="str">
        <f t="shared" si="1414"/>
        <v/>
      </c>
      <c r="DJ378" s="554" t="str">
        <f t="shared" si="1415"/>
        <v/>
      </c>
      <c r="DK378" s="553" t="str">
        <f t="shared" si="1416"/>
        <v/>
      </c>
      <c r="DL378" s="658">
        <f t="shared" si="1417"/>
        <v>1</v>
      </c>
      <c r="DM378" s="106">
        <f t="shared" si="1418"/>
        <v>0</v>
      </c>
      <c r="DN378" s="106">
        <f t="shared" si="1419"/>
        <v>0</v>
      </c>
      <c r="DO378" s="106">
        <f t="shared" si="1420"/>
        <v>0</v>
      </c>
      <c r="DP378" s="487"/>
      <c r="DQ378" s="623"/>
      <c r="DR378" s="623"/>
      <c r="DS378" s="623"/>
      <c r="DT378" s="623"/>
      <c r="DU378" s="623"/>
      <c r="DV378" s="623"/>
      <c r="DW378" s="623"/>
      <c r="DX378" s="623"/>
      <c r="DY378" s="488"/>
    </row>
    <row r="379" spans="1:129" s="490" customFormat="1" ht="15.75" customHeight="1">
      <c r="A379" s="645" t="s">
        <v>184</v>
      </c>
      <c r="B379" s="634" t="str">
        <f t="shared" ref="B379:R379" si="1425">IF(B377="","",B377*B378)</f>
        <v/>
      </c>
      <c r="C379" s="634" t="str">
        <f t="shared" si="1425"/>
        <v/>
      </c>
      <c r="D379" s="634" t="str">
        <f t="shared" si="1425"/>
        <v/>
      </c>
      <c r="E379" s="634" t="str">
        <f t="shared" si="1425"/>
        <v/>
      </c>
      <c r="F379" s="634">
        <f t="shared" si="1425"/>
        <v>249.75</v>
      </c>
      <c r="G379" s="634" t="str">
        <f t="shared" si="1425"/>
        <v/>
      </c>
      <c r="H379" s="634" t="str">
        <f t="shared" si="1425"/>
        <v/>
      </c>
      <c r="I379" s="634" t="str">
        <f t="shared" si="1425"/>
        <v/>
      </c>
      <c r="J379" s="634" t="str">
        <f t="shared" si="1425"/>
        <v/>
      </c>
      <c r="K379" s="634" t="str">
        <f t="shared" si="1425"/>
        <v/>
      </c>
      <c r="L379" s="634" t="str">
        <f t="shared" si="1425"/>
        <v/>
      </c>
      <c r="M379" s="634" t="str">
        <f t="shared" si="1425"/>
        <v/>
      </c>
      <c r="N379" s="634" t="str">
        <f t="shared" si="1425"/>
        <v/>
      </c>
      <c r="O379" s="634" t="str">
        <f t="shared" si="1425"/>
        <v/>
      </c>
      <c r="P379" s="634" t="str">
        <f t="shared" si="1425"/>
        <v/>
      </c>
      <c r="Q379" s="634" t="str">
        <f t="shared" si="1425"/>
        <v/>
      </c>
      <c r="R379" s="634" t="str">
        <f t="shared" si="1425"/>
        <v/>
      </c>
      <c r="S379" s="667"/>
      <c r="T379" s="634" t="str">
        <f t="shared" ref="T379:AB379" si="1426">IF(T377="","",T377*T378)</f>
        <v/>
      </c>
      <c r="U379" s="634" t="str">
        <f t="shared" si="1426"/>
        <v/>
      </c>
      <c r="V379" s="634" t="str">
        <f t="shared" si="1426"/>
        <v/>
      </c>
      <c r="W379" s="634" t="str">
        <f t="shared" si="1426"/>
        <v/>
      </c>
      <c r="X379" s="634" t="str">
        <f t="shared" si="1426"/>
        <v/>
      </c>
      <c r="Y379" s="634" t="str">
        <f t="shared" si="1426"/>
        <v/>
      </c>
      <c r="Z379" s="634" t="str">
        <f t="shared" si="1426"/>
        <v/>
      </c>
      <c r="AA379" s="634" t="str">
        <f t="shared" si="1426"/>
        <v/>
      </c>
      <c r="AB379" s="634" t="str">
        <f t="shared" si="1426"/>
        <v/>
      </c>
      <c r="AC379" s="634" t="str">
        <f t="shared" ref="AC379:AJ379" si="1427">IF(AC377="","",AC377*AC378)</f>
        <v/>
      </c>
      <c r="AD379" s="634" t="str">
        <f t="shared" si="1427"/>
        <v/>
      </c>
      <c r="AE379" s="634" t="str">
        <f t="shared" si="1427"/>
        <v/>
      </c>
      <c r="AF379" s="634" t="str">
        <f t="shared" si="1427"/>
        <v/>
      </c>
      <c r="AG379" s="634" t="str">
        <f t="shared" si="1427"/>
        <v/>
      </c>
      <c r="AH379" s="634" t="str">
        <f t="shared" si="1427"/>
        <v/>
      </c>
      <c r="AI379" s="634" t="str">
        <f t="shared" si="1427"/>
        <v/>
      </c>
      <c r="AJ379" s="634" t="str">
        <f t="shared" si="1427"/>
        <v/>
      </c>
      <c r="AK379" s="667"/>
      <c r="AL379" s="634" t="str">
        <f t="shared" ref="AL379:BB379" si="1428">IF(AL377="","",AL377*AL378)</f>
        <v/>
      </c>
      <c r="AM379" s="634" t="str">
        <f t="shared" si="1428"/>
        <v/>
      </c>
      <c r="AN379" s="634" t="str">
        <f t="shared" si="1428"/>
        <v/>
      </c>
      <c r="AO379" s="634" t="str">
        <f t="shared" si="1428"/>
        <v/>
      </c>
      <c r="AP379" s="634" t="str">
        <f t="shared" si="1428"/>
        <v/>
      </c>
      <c r="AQ379" s="634" t="str">
        <f t="shared" si="1428"/>
        <v/>
      </c>
      <c r="AR379" s="634" t="str">
        <f t="shared" si="1428"/>
        <v/>
      </c>
      <c r="AS379" s="634" t="str">
        <f t="shared" si="1428"/>
        <v/>
      </c>
      <c r="AT379" s="634" t="str">
        <f t="shared" si="1428"/>
        <v/>
      </c>
      <c r="AU379" s="634" t="str">
        <f t="shared" si="1428"/>
        <v/>
      </c>
      <c r="AV379" s="634" t="str">
        <f t="shared" si="1428"/>
        <v/>
      </c>
      <c r="AW379" s="634" t="str">
        <f t="shared" si="1428"/>
        <v/>
      </c>
      <c r="AX379" s="634" t="str">
        <f t="shared" si="1428"/>
        <v/>
      </c>
      <c r="AY379" s="634" t="str">
        <f t="shared" si="1428"/>
        <v/>
      </c>
      <c r="AZ379" s="634" t="str">
        <f t="shared" si="1428"/>
        <v/>
      </c>
      <c r="BA379" s="634" t="str">
        <f t="shared" si="1428"/>
        <v/>
      </c>
      <c r="BB379" s="634" t="str">
        <f t="shared" si="1428"/>
        <v/>
      </c>
      <c r="BC379" s="667"/>
      <c r="BD379" s="634" t="str">
        <f t="shared" ref="BD379:BM379" si="1429">IF(BD377="","",BD377*BD378)</f>
        <v/>
      </c>
      <c r="BE379" s="634" t="str">
        <f t="shared" si="1429"/>
        <v/>
      </c>
      <c r="BF379" s="634" t="str">
        <f t="shared" si="1429"/>
        <v/>
      </c>
      <c r="BG379" s="634" t="str">
        <f t="shared" si="1429"/>
        <v/>
      </c>
      <c r="BH379" s="634" t="str">
        <f t="shared" si="1429"/>
        <v/>
      </c>
      <c r="BI379" s="634" t="str">
        <f t="shared" si="1429"/>
        <v/>
      </c>
      <c r="BJ379" s="634" t="str">
        <f t="shared" si="1429"/>
        <v/>
      </c>
      <c r="BK379" s="634" t="str">
        <f t="shared" si="1429"/>
        <v/>
      </c>
      <c r="BL379" s="634" t="str">
        <f t="shared" si="1429"/>
        <v/>
      </c>
      <c r="BM379" s="634" t="str">
        <f t="shared" si="1429"/>
        <v/>
      </c>
      <c r="BN379" s="634" t="str">
        <f t="shared" ref="BN379:BT379" si="1430">IF(BN377="","",BN377*BN378)</f>
        <v/>
      </c>
      <c r="BO379" s="634" t="str">
        <f t="shared" si="1430"/>
        <v/>
      </c>
      <c r="BP379" s="634" t="str">
        <f t="shared" si="1430"/>
        <v/>
      </c>
      <c r="BQ379" s="634" t="str">
        <f t="shared" si="1430"/>
        <v/>
      </c>
      <c r="BR379" s="634" t="str">
        <f t="shared" si="1430"/>
        <v/>
      </c>
      <c r="BS379" s="634" t="str">
        <f t="shared" si="1430"/>
        <v/>
      </c>
      <c r="BT379" s="634" t="str">
        <f t="shared" si="1430"/>
        <v/>
      </c>
      <c r="BU379" s="667"/>
      <c r="BV379" s="634">
        <f>IF(BV377="","",BV377*BV378)</f>
        <v>225</v>
      </c>
      <c r="BW379" s="634" t="str">
        <f>IF(BW377="","",BW377*BW378)</f>
        <v/>
      </c>
      <c r="BX379" s="634" t="str">
        <f>IF(BX377="","",BX377*BX378)</f>
        <v/>
      </c>
      <c r="BY379" s="634" t="str">
        <f>IF(BY377="","",BY377*BY378)</f>
        <v/>
      </c>
      <c r="BZ379" s="602" t="str">
        <f t="shared" si="1394"/>
        <v/>
      </c>
      <c r="CA379" s="602" t="str">
        <f t="shared" si="1395"/>
        <v/>
      </c>
      <c r="CB379" s="602" t="str">
        <f t="shared" si="1396"/>
        <v/>
      </c>
      <c r="CC379" s="692" t="str">
        <f t="shared" si="1397"/>
        <v/>
      </c>
      <c r="CD379" s="1348" t="str">
        <f t="shared" si="1398"/>
        <v/>
      </c>
      <c r="CE379" s="1349" t="str">
        <f t="shared" si="1398"/>
        <v/>
      </c>
      <c r="CF379" s="1350" t="str">
        <f t="shared" si="1398"/>
        <v/>
      </c>
      <c r="CG379" s="1350" t="str">
        <f t="shared" si="1398"/>
        <v/>
      </c>
      <c r="CH379" s="1350" t="str">
        <f t="shared" si="1398"/>
        <v/>
      </c>
      <c r="CI379" s="1350" t="str">
        <f t="shared" si="1398"/>
        <v/>
      </c>
      <c r="CJ379" s="1350" t="str">
        <f t="shared" si="1398"/>
        <v/>
      </c>
      <c r="CK379" s="1351" t="str">
        <f t="shared" si="1398"/>
        <v/>
      </c>
      <c r="CL379" s="1351">
        <f t="shared" si="1398"/>
        <v>249.75</v>
      </c>
      <c r="CM379" s="1351" t="str">
        <f t="shared" si="1398"/>
        <v/>
      </c>
      <c r="CN379" s="1350" t="str">
        <f t="shared" si="1398"/>
        <v/>
      </c>
      <c r="CO379" s="1350" t="str">
        <f t="shared" si="1398"/>
        <v/>
      </c>
      <c r="CP379" s="1350" t="str">
        <f t="shared" si="1398"/>
        <v/>
      </c>
      <c r="CQ379" s="1350" t="str">
        <f t="shared" si="1398"/>
        <v/>
      </c>
      <c r="CR379" s="1350" t="str">
        <f t="shared" si="1398"/>
        <v/>
      </c>
      <c r="CS379" s="1349" t="str">
        <f t="shared" si="1398"/>
        <v/>
      </c>
      <c r="CT379" s="1352" t="str">
        <f t="shared" si="1399"/>
        <v/>
      </c>
      <c r="CU379" s="553" t="str">
        <f t="shared" si="1400"/>
        <v/>
      </c>
      <c r="CV379" s="554" t="str">
        <f t="shared" si="1401"/>
        <v/>
      </c>
      <c r="CW379" s="555" t="str">
        <f t="shared" si="1402"/>
        <v/>
      </c>
      <c r="CX379" s="555" t="str">
        <f t="shared" si="1403"/>
        <v/>
      </c>
      <c r="CY379" s="555" t="str">
        <f t="shared" si="1404"/>
        <v/>
      </c>
      <c r="CZ379" s="555" t="str">
        <f t="shared" si="1405"/>
        <v/>
      </c>
      <c r="DA379" s="555" t="str">
        <f t="shared" si="1406"/>
        <v/>
      </c>
      <c r="DB379" s="556" t="str">
        <f t="shared" si="1407"/>
        <v/>
      </c>
      <c r="DC379" s="556" t="str">
        <f t="shared" si="1408"/>
        <v/>
      </c>
      <c r="DD379" s="556" t="str">
        <f t="shared" si="1409"/>
        <v/>
      </c>
      <c r="DE379" s="555" t="str">
        <f t="shared" si="1410"/>
        <v/>
      </c>
      <c r="DF379" s="555" t="str">
        <f t="shared" si="1411"/>
        <v/>
      </c>
      <c r="DG379" s="555" t="str">
        <f t="shared" si="1412"/>
        <v/>
      </c>
      <c r="DH379" s="555" t="str">
        <f t="shared" si="1413"/>
        <v/>
      </c>
      <c r="DI379" s="555" t="str">
        <f t="shared" si="1414"/>
        <v/>
      </c>
      <c r="DJ379" s="554" t="str">
        <f t="shared" si="1415"/>
        <v/>
      </c>
      <c r="DK379" s="553" t="str">
        <f t="shared" si="1416"/>
        <v/>
      </c>
      <c r="DL379" s="658">
        <f t="shared" si="1417"/>
        <v>1</v>
      </c>
      <c r="DM379" s="106">
        <f t="shared" si="1418"/>
        <v>0</v>
      </c>
      <c r="DN379" s="106">
        <f t="shared" si="1419"/>
        <v>0</v>
      </c>
      <c r="DO379" s="106">
        <f t="shared" si="1420"/>
        <v>0</v>
      </c>
      <c r="DP379" s="487"/>
      <c r="DQ379" s="623"/>
      <c r="DR379" s="623"/>
      <c r="DS379" s="623"/>
      <c r="DT379" s="623"/>
      <c r="DU379" s="623"/>
      <c r="DV379" s="623"/>
      <c r="DW379" s="623"/>
      <c r="DX379" s="623"/>
      <c r="DY379" s="488"/>
    </row>
    <row r="380" spans="1:129" s="721" customFormat="1" ht="15.75" customHeight="1">
      <c r="A380" s="645" t="s">
        <v>252</v>
      </c>
      <c r="B380" s="277"/>
      <c r="C380" s="277"/>
      <c r="D380" s="277"/>
      <c r="E380" s="277"/>
      <c r="F380" s="277">
        <v>0</v>
      </c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20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20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20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20"/>
      <c r="BV380" s="277">
        <v>0</v>
      </c>
      <c r="BW380" s="277"/>
      <c r="BX380" s="277"/>
      <c r="BY380" s="277"/>
      <c r="BZ380" s="602" t="str">
        <f t="shared" si="1394"/>
        <v/>
      </c>
      <c r="CA380" s="602" t="str">
        <f t="shared" si="1395"/>
        <v/>
      </c>
      <c r="CB380" s="602" t="str">
        <f t="shared" si="1396"/>
        <v/>
      </c>
      <c r="CC380" s="692" t="str">
        <f t="shared" si="1397"/>
        <v/>
      </c>
      <c r="CD380" s="1348" t="str">
        <f t="shared" si="1398"/>
        <v/>
      </c>
      <c r="CE380" s="1349" t="str">
        <f t="shared" si="1398"/>
        <v/>
      </c>
      <c r="CF380" s="1350" t="str">
        <f t="shared" si="1398"/>
        <v/>
      </c>
      <c r="CG380" s="1350" t="str">
        <f t="shared" si="1398"/>
        <v/>
      </c>
      <c r="CH380" s="1350" t="str">
        <f t="shared" si="1398"/>
        <v/>
      </c>
      <c r="CI380" s="1350" t="str">
        <f t="shared" si="1398"/>
        <v/>
      </c>
      <c r="CJ380" s="1350" t="str">
        <f t="shared" si="1398"/>
        <v/>
      </c>
      <c r="CK380" s="1351" t="str">
        <f t="shared" si="1398"/>
        <v/>
      </c>
      <c r="CL380" s="1351">
        <f t="shared" si="1398"/>
        <v>0</v>
      </c>
      <c r="CM380" s="1351" t="str">
        <f t="shared" si="1398"/>
        <v/>
      </c>
      <c r="CN380" s="1350" t="str">
        <f t="shared" si="1398"/>
        <v/>
      </c>
      <c r="CO380" s="1350" t="str">
        <f t="shared" si="1398"/>
        <v/>
      </c>
      <c r="CP380" s="1350" t="str">
        <f t="shared" si="1398"/>
        <v/>
      </c>
      <c r="CQ380" s="1350" t="str">
        <f t="shared" si="1398"/>
        <v/>
      </c>
      <c r="CR380" s="1350" t="str">
        <f t="shared" si="1398"/>
        <v/>
      </c>
      <c r="CS380" s="1349" t="str">
        <f t="shared" si="1398"/>
        <v/>
      </c>
      <c r="CT380" s="1352" t="str">
        <f t="shared" si="1399"/>
        <v/>
      </c>
      <c r="CU380" s="553" t="str">
        <f t="shared" si="1400"/>
        <v/>
      </c>
      <c r="CV380" s="554" t="str">
        <f t="shared" si="1401"/>
        <v/>
      </c>
      <c r="CW380" s="555" t="str">
        <f t="shared" si="1402"/>
        <v/>
      </c>
      <c r="CX380" s="555" t="str">
        <f t="shared" si="1403"/>
        <v/>
      </c>
      <c r="CY380" s="555" t="str">
        <f t="shared" si="1404"/>
        <v/>
      </c>
      <c r="CZ380" s="555" t="str">
        <f t="shared" si="1405"/>
        <v/>
      </c>
      <c r="DA380" s="555" t="str">
        <f t="shared" si="1406"/>
        <v/>
      </c>
      <c r="DB380" s="556" t="str">
        <f t="shared" si="1407"/>
        <v/>
      </c>
      <c r="DC380" s="556" t="str">
        <f t="shared" si="1408"/>
        <v/>
      </c>
      <c r="DD380" s="556" t="str">
        <f t="shared" si="1409"/>
        <v/>
      </c>
      <c r="DE380" s="555" t="str">
        <f t="shared" si="1410"/>
        <v/>
      </c>
      <c r="DF380" s="555" t="str">
        <f t="shared" si="1411"/>
        <v/>
      </c>
      <c r="DG380" s="555" t="str">
        <f t="shared" si="1412"/>
        <v/>
      </c>
      <c r="DH380" s="555" t="str">
        <f t="shared" si="1413"/>
        <v/>
      </c>
      <c r="DI380" s="555" t="str">
        <f t="shared" si="1414"/>
        <v/>
      </c>
      <c r="DJ380" s="554" t="str">
        <f t="shared" si="1415"/>
        <v/>
      </c>
      <c r="DK380" s="553" t="str">
        <f t="shared" si="1416"/>
        <v/>
      </c>
      <c r="DL380" s="658">
        <f t="shared" si="1417"/>
        <v>1</v>
      </c>
      <c r="DM380" s="106">
        <f t="shared" si="1418"/>
        <v>0</v>
      </c>
      <c r="DN380" s="106">
        <f t="shared" si="1419"/>
        <v>0</v>
      </c>
      <c r="DO380" s="106">
        <f t="shared" si="1420"/>
        <v>0</v>
      </c>
      <c r="DP380" s="719"/>
      <c r="DQ380" s="650"/>
      <c r="DR380" s="650"/>
      <c r="DS380" s="650"/>
      <c r="DT380" s="650"/>
      <c r="DU380" s="650"/>
      <c r="DV380" s="650"/>
      <c r="DW380" s="650"/>
      <c r="DX380" s="623"/>
      <c r="DY380" s="720"/>
    </row>
    <row r="381" spans="1:129" s="721" customFormat="1" ht="15.75" customHeight="1">
      <c r="A381" s="653" t="str">
        <f>$H$1 &amp; " (%)"</f>
        <v>kcal (%)</v>
      </c>
      <c r="B381" s="637" t="str">
        <f t="shared" ref="B381:R381" si="1431">IF(B375="","",(B375-B377-B380)*B376/B$46/365/$G$1)</f>
        <v/>
      </c>
      <c r="C381" s="637" t="str">
        <f t="shared" si="1431"/>
        <v/>
      </c>
      <c r="D381" s="637" t="str">
        <f t="shared" si="1431"/>
        <v/>
      </c>
      <c r="E381" s="637" t="str">
        <f t="shared" si="1431"/>
        <v/>
      </c>
      <c r="F381" s="637">
        <f t="shared" si="1431"/>
        <v>2.1330724070450096E-2</v>
      </c>
      <c r="G381" s="637" t="str">
        <f t="shared" si="1431"/>
        <v/>
      </c>
      <c r="H381" s="637" t="str">
        <f t="shared" si="1431"/>
        <v/>
      </c>
      <c r="I381" s="637" t="str">
        <f t="shared" si="1431"/>
        <v/>
      </c>
      <c r="J381" s="637" t="str">
        <f t="shared" si="1431"/>
        <v/>
      </c>
      <c r="K381" s="637" t="str">
        <f t="shared" si="1431"/>
        <v/>
      </c>
      <c r="L381" s="637" t="str">
        <f t="shared" si="1431"/>
        <v/>
      </c>
      <c r="M381" s="637" t="str">
        <f t="shared" si="1431"/>
        <v/>
      </c>
      <c r="N381" s="637" t="str">
        <f t="shared" si="1431"/>
        <v/>
      </c>
      <c r="O381" s="637" t="str">
        <f t="shared" si="1431"/>
        <v/>
      </c>
      <c r="P381" s="637" t="str">
        <f t="shared" si="1431"/>
        <v/>
      </c>
      <c r="Q381" s="637" t="str">
        <f t="shared" si="1431"/>
        <v/>
      </c>
      <c r="R381" s="637" t="str">
        <f t="shared" si="1431"/>
        <v/>
      </c>
      <c r="S381" s="657"/>
      <c r="T381" s="637" t="str">
        <f t="shared" ref="T381:AJ381" si="1432">IF(T375="","",(T375-T377-T380)*T376/T$46/365/$G$1)</f>
        <v/>
      </c>
      <c r="U381" s="637" t="str">
        <f t="shared" si="1432"/>
        <v/>
      </c>
      <c r="V381" s="637" t="str">
        <f t="shared" si="1432"/>
        <v/>
      </c>
      <c r="W381" s="637" t="str">
        <f t="shared" si="1432"/>
        <v/>
      </c>
      <c r="X381" s="637" t="str">
        <f t="shared" si="1432"/>
        <v/>
      </c>
      <c r="Y381" s="637" t="str">
        <f t="shared" si="1432"/>
        <v/>
      </c>
      <c r="Z381" s="637" t="str">
        <f t="shared" si="1432"/>
        <v/>
      </c>
      <c r="AA381" s="637" t="str">
        <f t="shared" si="1432"/>
        <v/>
      </c>
      <c r="AB381" s="637" t="str">
        <f t="shared" si="1432"/>
        <v/>
      </c>
      <c r="AC381" s="637" t="str">
        <f t="shared" si="1432"/>
        <v/>
      </c>
      <c r="AD381" s="637" t="str">
        <f t="shared" si="1432"/>
        <v/>
      </c>
      <c r="AE381" s="637" t="str">
        <f t="shared" si="1432"/>
        <v/>
      </c>
      <c r="AF381" s="637" t="str">
        <f t="shared" si="1432"/>
        <v/>
      </c>
      <c r="AG381" s="637" t="str">
        <f t="shared" si="1432"/>
        <v/>
      </c>
      <c r="AH381" s="637" t="str">
        <f t="shared" si="1432"/>
        <v/>
      </c>
      <c r="AI381" s="637" t="str">
        <f t="shared" si="1432"/>
        <v/>
      </c>
      <c r="AJ381" s="637" t="str">
        <f t="shared" si="1432"/>
        <v/>
      </c>
      <c r="AK381" s="657"/>
      <c r="AL381" s="637" t="str">
        <f t="shared" ref="AL381:BB381" si="1433">IF(AL375="","",(AL375-AL377-AL380)*AL376/AL$46/365/$G$1)</f>
        <v/>
      </c>
      <c r="AM381" s="637" t="str">
        <f t="shared" si="1433"/>
        <v/>
      </c>
      <c r="AN381" s="637" t="str">
        <f t="shared" si="1433"/>
        <v/>
      </c>
      <c r="AO381" s="637" t="str">
        <f t="shared" si="1433"/>
        <v/>
      </c>
      <c r="AP381" s="637" t="str">
        <f t="shared" si="1433"/>
        <v/>
      </c>
      <c r="AQ381" s="637" t="str">
        <f t="shared" si="1433"/>
        <v/>
      </c>
      <c r="AR381" s="637" t="str">
        <f t="shared" si="1433"/>
        <v/>
      </c>
      <c r="AS381" s="637" t="str">
        <f t="shared" si="1433"/>
        <v/>
      </c>
      <c r="AT381" s="637" t="str">
        <f t="shared" si="1433"/>
        <v/>
      </c>
      <c r="AU381" s="637" t="str">
        <f t="shared" si="1433"/>
        <v/>
      </c>
      <c r="AV381" s="637" t="str">
        <f t="shared" si="1433"/>
        <v/>
      </c>
      <c r="AW381" s="637" t="str">
        <f t="shared" si="1433"/>
        <v/>
      </c>
      <c r="AX381" s="637" t="str">
        <f t="shared" si="1433"/>
        <v/>
      </c>
      <c r="AY381" s="637" t="str">
        <f t="shared" si="1433"/>
        <v/>
      </c>
      <c r="AZ381" s="637" t="str">
        <f t="shared" si="1433"/>
        <v/>
      </c>
      <c r="BA381" s="637" t="str">
        <f t="shared" si="1433"/>
        <v/>
      </c>
      <c r="BB381" s="637" t="str">
        <f t="shared" si="1433"/>
        <v/>
      </c>
      <c r="BC381" s="657"/>
      <c r="BD381" s="637" t="str">
        <f>IF(BD375="","",(BD375-BD377-BD380)*BD376/BD$46/365/$G$1)</f>
        <v/>
      </c>
      <c r="BE381" s="637" t="str">
        <f>IF(BE375="","",(BE375-BE377-BE380)*BE376/BE$46/365/$G$1)</f>
        <v/>
      </c>
      <c r="BF381" s="637" t="str">
        <f t="shared" ref="BF381:BT381" si="1434">IF(BF375="","",(BF375-BF377-BF380)*BF376/BF$46/365/$G$1)</f>
        <v/>
      </c>
      <c r="BG381" s="637" t="str">
        <f t="shared" si="1434"/>
        <v/>
      </c>
      <c r="BH381" s="637" t="str">
        <f t="shared" si="1434"/>
        <v/>
      </c>
      <c r="BI381" s="637" t="str">
        <f t="shared" si="1434"/>
        <v/>
      </c>
      <c r="BJ381" s="637" t="str">
        <f t="shared" si="1434"/>
        <v/>
      </c>
      <c r="BK381" s="637" t="str">
        <f t="shared" si="1434"/>
        <v/>
      </c>
      <c r="BL381" s="637" t="str">
        <f t="shared" si="1434"/>
        <v/>
      </c>
      <c r="BM381" s="637" t="str">
        <f t="shared" si="1434"/>
        <v/>
      </c>
      <c r="BN381" s="637" t="str">
        <f t="shared" si="1434"/>
        <v/>
      </c>
      <c r="BO381" s="637" t="str">
        <f t="shared" si="1434"/>
        <v/>
      </c>
      <c r="BP381" s="637" t="str">
        <f t="shared" si="1434"/>
        <v/>
      </c>
      <c r="BQ381" s="637" t="str">
        <f t="shared" si="1434"/>
        <v/>
      </c>
      <c r="BR381" s="637" t="str">
        <f t="shared" si="1434"/>
        <v/>
      </c>
      <c r="BS381" s="637" t="str">
        <f t="shared" si="1434"/>
        <v/>
      </c>
      <c r="BT381" s="637" t="str">
        <f t="shared" si="1434"/>
        <v/>
      </c>
      <c r="BU381" s="657"/>
      <c r="BV381" s="637">
        <f>IF(BV375="","",(BV375-BV377-BV380)*BV376/BV$46/365/$G$1)</f>
        <v>2.6663405088062621E-2</v>
      </c>
      <c r="BW381" s="637" t="str">
        <f>IF(BW375="","",(BW375-BW377-BW380)*BW376/BW$46/365/$G$1)</f>
        <v/>
      </c>
      <c r="BX381" s="637" t="str">
        <f>IF(BX375="","",(BX375-BX377-BX380)*BX376/BX$46/365/$G$1)</f>
        <v/>
      </c>
      <c r="BY381" s="637" t="str">
        <f>IF(BY375="","",(BY375-BY377-BY380)*BY376/BY$46/365/$G$1)</f>
        <v/>
      </c>
      <c r="BZ381" s="602" t="str">
        <f t="shared" si="1394"/>
        <v/>
      </c>
      <c r="CA381" s="627" t="str">
        <f t="shared" si="1395"/>
        <v/>
      </c>
      <c r="CB381" s="627" t="str">
        <f t="shared" si="1396"/>
        <v/>
      </c>
      <c r="CC381" s="695" t="str">
        <f t="shared" si="1397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43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435"/>
        <v/>
      </c>
      <c r="CG381" s="1355" t="str">
        <f t="shared" si="1435"/>
        <v/>
      </c>
      <c r="CH381" s="1355" t="str">
        <f t="shared" si="1435"/>
        <v/>
      </c>
      <c r="CI381" s="1355" t="str">
        <f t="shared" si="1435"/>
        <v/>
      </c>
      <c r="CJ381" s="1355" t="str">
        <f t="shared" si="1435"/>
        <v/>
      </c>
      <c r="CK381" s="1356" t="str">
        <f t="shared" si="1435"/>
        <v/>
      </c>
      <c r="CL381" s="1356">
        <f t="shared" si="1435"/>
        <v>2.1330724070450096E-2</v>
      </c>
      <c r="CM381" s="1356" t="str">
        <f t="shared" si="1435"/>
        <v/>
      </c>
      <c r="CN381" s="1355" t="str">
        <f t="shared" si="1435"/>
        <v/>
      </c>
      <c r="CO381" s="1355" t="str">
        <f t="shared" si="1435"/>
        <v/>
      </c>
      <c r="CP381" s="1355" t="str">
        <f t="shared" si="1435"/>
        <v/>
      </c>
      <c r="CQ381" s="1355" t="str">
        <f t="shared" si="1435"/>
        <v/>
      </c>
      <c r="CR381" s="1355" t="str">
        <f t="shared" si="1435"/>
        <v/>
      </c>
      <c r="CS381" s="1354" t="str">
        <f t="shared" si="1435"/>
        <v/>
      </c>
      <c r="CT381" s="1357" t="str">
        <f t="shared" si="1435"/>
        <v/>
      </c>
      <c r="CU381" s="541" t="str">
        <f t="shared" si="1400"/>
        <v/>
      </c>
      <c r="CV381" s="542" t="str">
        <f t="shared" si="1401"/>
        <v/>
      </c>
      <c r="CW381" s="543" t="str">
        <f t="shared" si="1402"/>
        <v/>
      </c>
      <c r="CX381" s="543" t="str">
        <f t="shared" si="1403"/>
        <v/>
      </c>
      <c r="CY381" s="543" t="str">
        <f t="shared" si="1404"/>
        <v/>
      </c>
      <c r="CZ381" s="543" t="str">
        <f t="shared" si="1405"/>
        <v/>
      </c>
      <c r="DA381" s="543" t="str">
        <f t="shared" si="1406"/>
        <v/>
      </c>
      <c r="DB381" s="544" t="str">
        <f t="shared" si="1407"/>
        <v/>
      </c>
      <c r="DC381" s="544" t="str">
        <f t="shared" si="1408"/>
        <v/>
      </c>
      <c r="DD381" s="544" t="str">
        <f t="shared" si="1409"/>
        <v/>
      </c>
      <c r="DE381" s="543" t="str">
        <f t="shared" si="1410"/>
        <v/>
      </c>
      <c r="DF381" s="543" t="str">
        <f t="shared" si="1411"/>
        <v/>
      </c>
      <c r="DG381" s="543" t="str">
        <f t="shared" si="1412"/>
        <v/>
      </c>
      <c r="DH381" s="543" t="str">
        <f t="shared" si="1413"/>
        <v/>
      </c>
      <c r="DI381" s="543" t="str">
        <f t="shared" si="1414"/>
        <v/>
      </c>
      <c r="DJ381" s="542" t="str">
        <f t="shared" si="1415"/>
        <v/>
      </c>
      <c r="DK381" s="541" t="str">
        <f t="shared" si="1416"/>
        <v/>
      </c>
      <c r="DL381" s="658">
        <f t="shared" si="1417"/>
        <v>1</v>
      </c>
      <c r="DM381" s="106">
        <f t="shared" si="1418"/>
        <v>0</v>
      </c>
      <c r="DN381" s="106">
        <f t="shared" si="1419"/>
        <v>0</v>
      </c>
      <c r="DO381" s="106">
        <f t="shared" si="1420"/>
        <v>0</v>
      </c>
      <c r="DP381" s="719"/>
      <c r="DQ381" s="650"/>
      <c r="DR381" s="650"/>
      <c r="DS381" s="650"/>
      <c r="DT381" s="650"/>
      <c r="DU381" s="650"/>
      <c r="DV381" s="650"/>
      <c r="DW381" s="650"/>
      <c r="DX381" s="623"/>
      <c r="DY381" s="720"/>
    </row>
    <row r="382" spans="1:129" s="721" customFormat="1" ht="15.75" customHeight="1">
      <c r="A382" s="686" t="s">
        <v>1013</v>
      </c>
      <c r="B382" s="162"/>
      <c r="C382" s="162"/>
      <c r="D382" s="162"/>
      <c r="E382" s="162">
        <v>120</v>
      </c>
      <c r="F382" s="162"/>
      <c r="G382" s="162"/>
      <c r="H382" s="162"/>
      <c r="I382" s="162">
        <v>100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07"/>
      <c r="T382" s="740"/>
      <c r="U382" s="740"/>
      <c r="V382" s="740"/>
      <c r="W382" s="740"/>
      <c r="X382" s="740"/>
      <c r="Y382" s="740"/>
      <c r="Z382" s="740"/>
      <c r="AA382" s="740"/>
      <c r="AB382" s="740"/>
      <c r="AC382" s="740"/>
      <c r="AD382" s="740"/>
      <c r="AE382" s="740"/>
      <c r="AF382" s="740"/>
      <c r="AG382" s="740"/>
      <c r="AH382" s="740"/>
      <c r="AI382" s="740"/>
      <c r="AJ382" s="741"/>
      <c r="AK382" s="607"/>
      <c r="AL382" s="740"/>
      <c r="AM382" s="740"/>
      <c r="AN382" s="740"/>
      <c r="AO382" s="740"/>
      <c r="AP382" s="740"/>
      <c r="AQ382" s="740"/>
      <c r="AR382" s="740"/>
      <c r="AS382" s="740"/>
      <c r="AT382" s="740"/>
      <c r="AU382" s="740"/>
      <c r="AV382" s="740"/>
      <c r="AW382" s="740"/>
      <c r="AX382" s="740"/>
      <c r="AY382" s="740"/>
      <c r="AZ382" s="740"/>
      <c r="BA382" s="740"/>
      <c r="BB382" s="740"/>
      <c r="BC382" s="607"/>
      <c r="BD382" s="740"/>
      <c r="BE382" s="740"/>
      <c r="BF382" s="740"/>
      <c r="BG382" s="740"/>
      <c r="BH382" s="740"/>
      <c r="BI382" s="740"/>
      <c r="BJ382" s="740"/>
      <c r="BK382" s="740"/>
      <c r="BL382" s="740"/>
      <c r="BM382" s="740"/>
      <c r="BN382" s="740"/>
      <c r="BO382" s="740"/>
      <c r="BP382" s="740"/>
      <c r="BQ382" s="740"/>
      <c r="BR382" s="740"/>
      <c r="BS382" s="740"/>
      <c r="BT382" s="740"/>
      <c r="BU382" s="607"/>
      <c r="BV382" s="740"/>
      <c r="BW382" s="740"/>
      <c r="BX382" s="740"/>
      <c r="BY382" s="740"/>
      <c r="BZ382" s="594" t="str">
        <f t="shared" si="1394"/>
        <v/>
      </c>
      <c r="CA382" s="594" t="str">
        <f t="shared" si="1395"/>
        <v/>
      </c>
      <c r="CB382" s="594" t="str">
        <f t="shared" si="1396"/>
        <v/>
      </c>
      <c r="CC382" s="691" t="str">
        <f t="shared" si="1397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5"/>
      <c r="CV382" s="735"/>
      <c r="CW382" s="735"/>
      <c r="CX382" s="735"/>
      <c r="CY382" s="735"/>
      <c r="CZ382" s="735"/>
      <c r="DA382" s="735"/>
      <c r="DB382" s="735"/>
      <c r="DC382" s="735"/>
      <c r="DD382" s="735"/>
      <c r="DE382" s="735"/>
      <c r="DF382" s="735"/>
      <c r="DG382" s="735"/>
      <c r="DH382" s="735"/>
      <c r="DI382" s="735"/>
      <c r="DJ382" s="735"/>
      <c r="DK382" s="735"/>
      <c r="DL382" s="603"/>
      <c r="DM382" s="108"/>
      <c r="DN382" s="108"/>
      <c r="DO382" s="108"/>
      <c r="DP382" s="736"/>
      <c r="DQ382" s="738"/>
      <c r="DR382" s="738"/>
      <c r="DS382" s="738"/>
      <c r="DT382" s="738"/>
      <c r="DU382" s="738"/>
      <c r="DV382" s="738"/>
      <c r="DW382" s="738"/>
      <c r="DX382" s="622"/>
      <c r="DY382" s="720"/>
    </row>
    <row r="383" spans="1:129" s="490" customFormat="1" ht="15.75" customHeight="1">
      <c r="A383" s="662" t="s">
        <v>261</v>
      </c>
      <c r="B383" s="162"/>
      <c r="C383" s="162"/>
      <c r="D383" s="162"/>
      <c r="E383" s="162" t="s">
        <v>833</v>
      </c>
      <c r="F383" s="162"/>
      <c r="G383" s="162"/>
      <c r="H383" s="162"/>
      <c r="I383" s="162" t="s">
        <v>833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16"/>
      <c r="T383" s="162"/>
      <c r="U383" s="162"/>
      <c r="V383" s="162">
        <v>10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1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6"/>
      <c r="BV383" s="162"/>
      <c r="BW383" s="162"/>
      <c r="BX383" s="162"/>
      <c r="BY383" s="162"/>
      <c r="BZ383" s="594"/>
      <c r="CA383" s="594"/>
      <c r="CB383" s="594"/>
      <c r="CC383" s="691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5"/>
      <c r="CV383" s="725"/>
      <c r="CW383" s="725"/>
      <c r="CX383" s="725"/>
      <c r="CY383" s="725"/>
      <c r="CZ383" s="725"/>
      <c r="DA383" s="725"/>
      <c r="DB383" s="725"/>
      <c r="DC383" s="725"/>
      <c r="DD383" s="725"/>
      <c r="DE383" s="725"/>
      <c r="DF383" s="725"/>
      <c r="DG383" s="725"/>
      <c r="DH383" s="725"/>
      <c r="DI383" s="725"/>
      <c r="DJ383" s="725"/>
      <c r="DK383" s="725"/>
      <c r="DL383" s="595"/>
      <c r="DM383" s="203"/>
      <c r="DN383" s="203"/>
      <c r="DO383" s="203"/>
      <c r="DP383" s="596"/>
      <c r="DQ383" s="622"/>
      <c r="DR383" s="622"/>
      <c r="DS383" s="622"/>
      <c r="DT383" s="622"/>
      <c r="DU383" s="622"/>
      <c r="DV383" s="622"/>
      <c r="DW383" s="622"/>
      <c r="DX383" s="622"/>
      <c r="DY383" s="488"/>
    </row>
    <row r="384" spans="1:129" s="490" customFormat="1" ht="15.75" customHeight="1">
      <c r="A384" s="713" t="s">
        <v>262</v>
      </c>
      <c r="B384" s="162"/>
      <c r="C384" s="162"/>
      <c r="D384" s="162"/>
      <c r="E384" s="162">
        <v>1</v>
      </c>
      <c r="F384" s="162"/>
      <c r="G384" s="162"/>
      <c r="H384" s="162"/>
      <c r="I384" s="162">
        <v>1</v>
      </c>
      <c r="J384" s="162"/>
      <c r="K384" s="162"/>
      <c r="L384" s="162"/>
      <c r="M384" s="162"/>
      <c r="N384" s="162"/>
      <c r="O384" s="162"/>
      <c r="P384" s="162"/>
      <c r="Q384" s="162"/>
      <c r="R384" s="162"/>
      <c r="S384" s="607"/>
      <c r="T384" s="162"/>
      <c r="U384" s="162"/>
      <c r="V384" s="162">
        <v>30</v>
      </c>
      <c r="W384" s="162">
        <v>0</v>
      </c>
      <c r="X384" s="162">
        <v>0</v>
      </c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4"/>
      <c r="AK384" s="607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7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7"/>
      <c r="BV384" s="162"/>
      <c r="BW384" s="162"/>
      <c r="BX384" s="162"/>
      <c r="BY384" s="162"/>
      <c r="BZ384" s="602" t="str">
        <f t="shared" ref="BZ384:BZ418" si="1436">IF(DL384&lt;3,"",(SUM(B384:R384)-MIN(B384:R384)-MAX(B384:R384))/(DL384-2))</f>
        <v/>
      </c>
      <c r="CA384" s="602">
        <f t="shared" ref="CA384:CA418" si="1437">IF(DM384&lt;3,"",(SUM(T384:AJ384)-MIN(T384:AJ384)-MAX(T384:AJ384))/(DM384-2))</f>
        <v>0</v>
      </c>
      <c r="CB384" s="602" t="str">
        <f t="shared" ref="CB384:CB418" si="1438">IF(DN384&lt;3,"",(SUM(AL384:BB384)-MIN(AL384:BB384)-MAX(AL384:BB384))/(DN384-2))</f>
        <v/>
      </c>
      <c r="CC384" s="692" t="str">
        <f t="shared" ref="CC384:CC418" si="1439">IF(DO384&lt;3,"",(SUM(BD384:BT384)-MIN(BD384:BT384)-MAX(BD384:BT384))/(DO384-2))</f>
        <v/>
      </c>
      <c r="CD384" s="1348" t="str">
        <f t="shared" ref="CD384:CS390" si="144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440"/>
        <v/>
      </c>
      <c r="CF384" s="1350" t="str">
        <f t="shared" si="1440"/>
        <v/>
      </c>
      <c r="CG384" s="1350" t="str">
        <f t="shared" si="1440"/>
        <v/>
      </c>
      <c r="CH384" s="1350" t="str">
        <f t="shared" si="1440"/>
        <v/>
      </c>
      <c r="CI384" s="1350" t="str">
        <f t="shared" si="1440"/>
        <v/>
      </c>
      <c r="CJ384" s="1350" t="str">
        <f t="shared" si="1440"/>
        <v/>
      </c>
      <c r="CK384" s="1351" t="str">
        <f t="shared" si="1440"/>
        <v/>
      </c>
      <c r="CL384" s="1351">
        <f t="shared" si="1440"/>
        <v>1</v>
      </c>
      <c r="CM384" s="1351">
        <f t="shared" si="1440"/>
        <v>1</v>
      </c>
      <c r="CN384" s="1350" t="str">
        <f t="shared" si="1440"/>
        <v/>
      </c>
      <c r="CO384" s="1350" t="str">
        <f t="shared" si="1440"/>
        <v/>
      </c>
      <c r="CP384" s="1350" t="str">
        <f t="shared" si="1440"/>
        <v/>
      </c>
      <c r="CQ384" s="1350" t="str">
        <f t="shared" si="1440"/>
        <v/>
      </c>
      <c r="CR384" s="1350" t="str">
        <f t="shared" si="1440"/>
        <v/>
      </c>
      <c r="CS384" s="1349" t="str">
        <f t="shared" si="1440"/>
        <v/>
      </c>
      <c r="CT384" s="1352" t="str">
        <f t="shared" ref="CT384:CT390" si="144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3" t="str">
        <f t="shared" ref="CU384:CU418" si="144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4" t="str">
        <f t="shared" ref="CV384:CV418" si="144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5" t="str">
        <f t="shared" ref="CW384:CW418" si="144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5" t="str">
        <f t="shared" ref="CX384:CX418" si="144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5" t="str">
        <f t="shared" ref="CY384:CY418" si="144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5" t="str">
        <f t="shared" ref="CZ384:CZ418" si="144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5" t="str">
        <f t="shared" ref="DA384:DA418" si="144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6">
        <f t="shared" ref="DB384:DB418" si="144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0</v>
      </c>
      <c r="DC384" s="556">
        <f t="shared" ref="DC384:DC418" si="145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0</v>
      </c>
      <c r="DD384" s="556">
        <f t="shared" ref="DD384:DD418" si="145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30</v>
      </c>
      <c r="DE384" s="555" t="str">
        <f t="shared" ref="DE384:DE418" si="145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5" t="str">
        <f t="shared" ref="DF384:DF418" si="145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5" t="str">
        <f t="shared" ref="DG384:DG418" si="145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5" t="str">
        <f t="shared" ref="DH384:DH418" si="145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5" t="str">
        <f t="shared" ref="DI384:DI418" si="145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4" t="str">
        <f t="shared" ref="DJ384:DJ418" si="145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3" t="str">
        <f t="shared" ref="DK384:DK418" si="145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8">
        <f t="shared" ref="DL384:DL418" si="1459">COUNT(B384:R384)</f>
        <v>2</v>
      </c>
      <c r="DM384" s="106">
        <f t="shared" ref="DM384:DM418" si="1460">COUNT(T384:AJ384)</f>
        <v>3</v>
      </c>
      <c r="DN384" s="106">
        <f t="shared" ref="DN384:DN418" si="1461">COUNT(AL384:BB384)</f>
        <v>0</v>
      </c>
      <c r="DO384" s="106">
        <f t="shared" ref="DO384:DO418" si="1462">COUNT(BD384:BT384)</f>
        <v>0</v>
      </c>
      <c r="DP384" s="487"/>
      <c r="DQ384" s="623"/>
      <c r="DR384" s="623"/>
      <c r="DS384" s="623"/>
      <c r="DT384" s="623"/>
      <c r="DU384" s="623"/>
      <c r="DV384" s="623"/>
      <c r="DW384" s="623"/>
      <c r="DX384" s="623"/>
      <c r="DY384" s="488"/>
    </row>
    <row r="385" spans="1:129" s="490" customFormat="1" ht="15.75" customHeight="1">
      <c r="A385" s="742" t="s">
        <v>270</v>
      </c>
      <c r="B385" s="634" t="str">
        <f t="shared" ref="B385:J385" si="1463">IF(B382="","",B382*B384)</f>
        <v/>
      </c>
      <c r="C385" s="634" t="str">
        <f t="shared" si="1463"/>
        <v/>
      </c>
      <c r="D385" s="634" t="str">
        <f t="shared" si="1463"/>
        <v/>
      </c>
      <c r="E385" s="634">
        <f>IF(E382="","",E382*E384)</f>
        <v>120</v>
      </c>
      <c r="F385" s="634" t="str">
        <f t="shared" si="1463"/>
        <v/>
      </c>
      <c r="G385" s="634" t="str">
        <f t="shared" si="1463"/>
        <v/>
      </c>
      <c r="H385" s="634" t="str">
        <f t="shared" si="1463"/>
        <v/>
      </c>
      <c r="I385" s="634">
        <f t="shared" si="1463"/>
        <v>100</v>
      </c>
      <c r="J385" s="634" t="str">
        <f t="shared" si="1463"/>
        <v/>
      </c>
      <c r="K385" s="634" t="str">
        <f t="shared" ref="K385:R385" si="1464">IF(K382="","",K382*K384)</f>
        <v/>
      </c>
      <c r="L385" s="634" t="str">
        <f t="shared" si="1464"/>
        <v/>
      </c>
      <c r="M385" s="634" t="str">
        <f t="shared" si="1464"/>
        <v/>
      </c>
      <c r="N385" s="634" t="str">
        <f t="shared" si="1464"/>
        <v/>
      </c>
      <c r="O385" s="634" t="str">
        <f t="shared" si="1464"/>
        <v/>
      </c>
      <c r="P385" s="634" t="str">
        <f t="shared" si="1464"/>
        <v/>
      </c>
      <c r="Q385" s="634" t="str">
        <f t="shared" si="1464"/>
        <v/>
      </c>
      <c r="R385" s="634" t="str">
        <f t="shared" si="1464"/>
        <v/>
      </c>
      <c r="S385" s="667"/>
      <c r="T385" s="634" t="str">
        <f t="shared" ref="T385:AJ385" si="1465">IF(T382="","",T382*T384)</f>
        <v/>
      </c>
      <c r="U385" s="634" t="str">
        <f t="shared" si="1465"/>
        <v/>
      </c>
      <c r="V385" s="634" t="str">
        <f t="shared" si="1465"/>
        <v/>
      </c>
      <c r="W385" s="634" t="str">
        <f t="shared" si="1465"/>
        <v/>
      </c>
      <c r="X385" s="634" t="str">
        <f t="shared" si="1465"/>
        <v/>
      </c>
      <c r="Y385" s="634" t="str">
        <f t="shared" si="1465"/>
        <v/>
      </c>
      <c r="Z385" s="634" t="str">
        <f t="shared" si="1465"/>
        <v/>
      </c>
      <c r="AA385" s="634" t="str">
        <f t="shared" si="1465"/>
        <v/>
      </c>
      <c r="AB385" s="634" t="str">
        <f t="shared" si="1465"/>
        <v/>
      </c>
      <c r="AC385" s="634" t="str">
        <f t="shared" si="1465"/>
        <v/>
      </c>
      <c r="AD385" s="634" t="str">
        <f t="shared" si="1465"/>
        <v/>
      </c>
      <c r="AE385" s="634" t="str">
        <f t="shared" si="1465"/>
        <v/>
      </c>
      <c r="AF385" s="634" t="str">
        <f t="shared" si="1465"/>
        <v/>
      </c>
      <c r="AG385" s="634" t="str">
        <f t="shared" si="1465"/>
        <v/>
      </c>
      <c r="AH385" s="634" t="str">
        <f t="shared" si="1465"/>
        <v/>
      </c>
      <c r="AI385" s="634" t="str">
        <f t="shared" si="1465"/>
        <v/>
      </c>
      <c r="AJ385" s="634" t="str">
        <f t="shared" si="1465"/>
        <v/>
      </c>
      <c r="AK385" s="667"/>
      <c r="AL385" s="634" t="str">
        <f t="shared" ref="AL385:BB385" si="1466">IF(AL382="","",AL382*AL384)</f>
        <v/>
      </c>
      <c r="AM385" s="634" t="str">
        <f t="shared" si="1466"/>
        <v/>
      </c>
      <c r="AN385" s="634" t="str">
        <f t="shared" si="1466"/>
        <v/>
      </c>
      <c r="AO385" s="634" t="str">
        <f t="shared" si="1466"/>
        <v/>
      </c>
      <c r="AP385" s="634" t="str">
        <f t="shared" si="1466"/>
        <v/>
      </c>
      <c r="AQ385" s="634" t="str">
        <f t="shared" si="1466"/>
        <v/>
      </c>
      <c r="AR385" s="634" t="str">
        <f t="shared" si="1466"/>
        <v/>
      </c>
      <c r="AS385" s="634" t="str">
        <f t="shared" si="1466"/>
        <v/>
      </c>
      <c r="AT385" s="634" t="str">
        <f t="shared" si="1466"/>
        <v/>
      </c>
      <c r="AU385" s="634" t="str">
        <f t="shared" si="1466"/>
        <v/>
      </c>
      <c r="AV385" s="634" t="str">
        <f t="shared" si="1466"/>
        <v/>
      </c>
      <c r="AW385" s="634" t="str">
        <f t="shared" si="1466"/>
        <v/>
      </c>
      <c r="AX385" s="634" t="str">
        <f t="shared" si="1466"/>
        <v/>
      </c>
      <c r="AY385" s="634" t="str">
        <f t="shared" si="1466"/>
        <v/>
      </c>
      <c r="AZ385" s="634" t="str">
        <f t="shared" si="1466"/>
        <v/>
      </c>
      <c r="BA385" s="634" t="str">
        <f t="shared" si="1466"/>
        <v/>
      </c>
      <c r="BB385" s="634" t="str">
        <f t="shared" si="1466"/>
        <v/>
      </c>
      <c r="BC385" s="667"/>
      <c r="BD385" s="634" t="str">
        <f t="shared" ref="BD385:BL385" si="1467">IF(BD382="","",BD382*BD384)</f>
        <v/>
      </c>
      <c r="BE385" s="634" t="str">
        <f t="shared" si="1467"/>
        <v/>
      </c>
      <c r="BF385" s="634" t="str">
        <f t="shared" si="1467"/>
        <v/>
      </c>
      <c r="BG385" s="634" t="str">
        <f t="shared" si="1467"/>
        <v/>
      </c>
      <c r="BH385" s="634" t="str">
        <f t="shared" si="1467"/>
        <v/>
      </c>
      <c r="BI385" s="634" t="str">
        <f t="shared" si="1467"/>
        <v/>
      </c>
      <c r="BJ385" s="634" t="str">
        <f t="shared" si="1467"/>
        <v/>
      </c>
      <c r="BK385" s="634" t="str">
        <f t="shared" si="1467"/>
        <v/>
      </c>
      <c r="BL385" s="634" t="str">
        <f t="shared" si="1467"/>
        <v/>
      </c>
      <c r="BM385" s="634" t="str">
        <f t="shared" ref="BM385:BT385" si="1468">IF(BM382="","",BM382*BM384)</f>
        <v/>
      </c>
      <c r="BN385" s="634" t="str">
        <f t="shared" si="1468"/>
        <v/>
      </c>
      <c r="BO385" s="634" t="str">
        <f t="shared" si="1468"/>
        <v/>
      </c>
      <c r="BP385" s="634" t="str">
        <f t="shared" si="1468"/>
        <v/>
      </c>
      <c r="BQ385" s="634" t="str">
        <f t="shared" si="1468"/>
        <v/>
      </c>
      <c r="BR385" s="634" t="str">
        <f t="shared" si="1468"/>
        <v/>
      </c>
      <c r="BS385" s="634" t="str">
        <f t="shared" si="1468"/>
        <v/>
      </c>
      <c r="BT385" s="634" t="str">
        <f t="shared" si="1468"/>
        <v/>
      </c>
      <c r="BU385" s="667"/>
      <c r="BV385" s="634" t="str">
        <f>IF(BV382="","",BV382*BV384)</f>
        <v/>
      </c>
      <c r="BW385" s="634" t="str">
        <f>IF(BW382="","",BW382*BW384)</f>
        <v/>
      </c>
      <c r="BX385" s="634" t="str">
        <f>IF(BX382="","",BX382*BX384)</f>
        <v/>
      </c>
      <c r="BY385" s="634" t="str">
        <f>IF(BY382="","",BY382*BY384)</f>
        <v/>
      </c>
      <c r="BZ385" s="602" t="str">
        <f t="shared" si="1436"/>
        <v/>
      </c>
      <c r="CA385" s="602" t="str">
        <f t="shared" si="1437"/>
        <v/>
      </c>
      <c r="CB385" s="602" t="str">
        <f t="shared" si="1438"/>
        <v/>
      </c>
      <c r="CC385" s="692" t="str">
        <f t="shared" si="1439"/>
        <v/>
      </c>
      <c r="CD385" s="1348" t="str">
        <f t="shared" si="1440"/>
        <v/>
      </c>
      <c r="CE385" s="1349" t="str">
        <f t="shared" si="1440"/>
        <v/>
      </c>
      <c r="CF385" s="1350" t="str">
        <f t="shared" si="1440"/>
        <v/>
      </c>
      <c r="CG385" s="1350" t="str">
        <f t="shared" si="1440"/>
        <v/>
      </c>
      <c r="CH385" s="1350" t="str">
        <f t="shared" si="1440"/>
        <v/>
      </c>
      <c r="CI385" s="1350" t="str">
        <f t="shared" si="1440"/>
        <v/>
      </c>
      <c r="CJ385" s="1350" t="str">
        <f t="shared" si="1440"/>
        <v/>
      </c>
      <c r="CK385" s="1351" t="str">
        <f t="shared" si="1440"/>
        <v/>
      </c>
      <c r="CL385" s="1351">
        <f t="shared" si="1440"/>
        <v>100</v>
      </c>
      <c r="CM385" s="1351">
        <f t="shared" si="1440"/>
        <v>120</v>
      </c>
      <c r="CN385" s="1350" t="str">
        <f t="shared" si="1440"/>
        <v/>
      </c>
      <c r="CO385" s="1350" t="str">
        <f t="shared" si="1440"/>
        <v/>
      </c>
      <c r="CP385" s="1350" t="str">
        <f t="shared" si="1440"/>
        <v/>
      </c>
      <c r="CQ385" s="1350" t="str">
        <f t="shared" si="1440"/>
        <v/>
      </c>
      <c r="CR385" s="1350" t="str">
        <f t="shared" si="1440"/>
        <v/>
      </c>
      <c r="CS385" s="1349" t="str">
        <f t="shared" si="1440"/>
        <v/>
      </c>
      <c r="CT385" s="1352" t="str">
        <f t="shared" si="1441"/>
        <v/>
      </c>
      <c r="CU385" s="553" t="str">
        <f t="shared" si="1442"/>
        <v/>
      </c>
      <c r="CV385" s="554" t="str">
        <f t="shared" si="1443"/>
        <v/>
      </c>
      <c r="CW385" s="555" t="str">
        <f t="shared" si="1444"/>
        <v/>
      </c>
      <c r="CX385" s="555" t="str">
        <f t="shared" si="1445"/>
        <v/>
      </c>
      <c r="CY385" s="555" t="str">
        <f t="shared" si="1446"/>
        <v/>
      </c>
      <c r="CZ385" s="555" t="str">
        <f t="shared" si="1447"/>
        <v/>
      </c>
      <c r="DA385" s="555" t="str">
        <f t="shared" si="1448"/>
        <v/>
      </c>
      <c r="DB385" s="556" t="str">
        <f t="shared" si="1449"/>
        <v/>
      </c>
      <c r="DC385" s="556" t="str">
        <f t="shared" si="1450"/>
        <v/>
      </c>
      <c r="DD385" s="556" t="str">
        <f t="shared" si="1451"/>
        <v/>
      </c>
      <c r="DE385" s="555" t="str">
        <f t="shared" si="1452"/>
        <v/>
      </c>
      <c r="DF385" s="555" t="str">
        <f t="shared" si="1453"/>
        <v/>
      </c>
      <c r="DG385" s="555" t="str">
        <f t="shared" si="1454"/>
        <v/>
      </c>
      <c r="DH385" s="555" t="str">
        <f t="shared" si="1455"/>
        <v/>
      </c>
      <c r="DI385" s="555" t="str">
        <f t="shared" si="1456"/>
        <v/>
      </c>
      <c r="DJ385" s="554" t="str">
        <f t="shared" si="1457"/>
        <v/>
      </c>
      <c r="DK385" s="553" t="str">
        <f t="shared" si="1458"/>
        <v/>
      </c>
      <c r="DL385" s="658">
        <f t="shared" si="1459"/>
        <v>2</v>
      </c>
      <c r="DM385" s="106">
        <f t="shared" si="1460"/>
        <v>0</v>
      </c>
      <c r="DN385" s="106">
        <f t="shared" si="1461"/>
        <v>0</v>
      </c>
      <c r="DO385" s="106">
        <f t="shared" si="1462"/>
        <v>0</v>
      </c>
      <c r="DP385" s="487"/>
      <c r="DQ385" s="623"/>
      <c r="DR385" s="623"/>
      <c r="DS385" s="623"/>
      <c r="DT385" s="623"/>
      <c r="DU385" s="623"/>
      <c r="DV385" s="623"/>
      <c r="DW385" s="623"/>
      <c r="DX385" s="623"/>
      <c r="DY385" s="488"/>
    </row>
    <row r="386" spans="1:129" s="490" customFormat="1" ht="15.75" customHeight="1">
      <c r="A386" s="713" t="str">
        <f>$H$1 &amp; " per kg"</f>
        <v>kcal per kg</v>
      </c>
      <c r="B386" s="260"/>
      <c r="C386" s="260"/>
      <c r="D386" s="260"/>
      <c r="E386" s="260">
        <v>480</v>
      </c>
      <c r="F386" s="260"/>
      <c r="G386" s="260"/>
      <c r="H386" s="260"/>
      <c r="I386" s="260">
        <v>480</v>
      </c>
      <c r="J386" s="260"/>
      <c r="K386" s="260"/>
      <c r="L386" s="260"/>
      <c r="M386" s="260"/>
      <c r="N386" s="260"/>
      <c r="O386" s="260"/>
      <c r="P386" s="260"/>
      <c r="Q386" s="260"/>
      <c r="R386" s="260"/>
      <c r="S386" s="620"/>
      <c r="T386" s="260"/>
      <c r="U386" s="260"/>
      <c r="V386" s="260">
        <v>9581</v>
      </c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20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20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20"/>
      <c r="BV386" s="260"/>
      <c r="BW386" s="260"/>
      <c r="BX386" s="260"/>
      <c r="BY386" s="260"/>
      <c r="BZ386" s="602" t="str">
        <f t="shared" si="1436"/>
        <v/>
      </c>
      <c r="CA386" s="602" t="str">
        <f t="shared" si="1437"/>
        <v/>
      </c>
      <c r="CB386" s="602" t="str">
        <f t="shared" si="1438"/>
        <v/>
      </c>
      <c r="CC386" s="692" t="str">
        <f t="shared" si="1439"/>
        <v/>
      </c>
      <c r="CD386" s="1348" t="str">
        <f t="shared" si="1440"/>
        <v/>
      </c>
      <c r="CE386" s="1349" t="str">
        <f t="shared" si="1440"/>
        <v/>
      </c>
      <c r="CF386" s="1350" t="str">
        <f t="shared" si="1440"/>
        <v/>
      </c>
      <c r="CG386" s="1350" t="str">
        <f t="shared" si="1440"/>
        <v/>
      </c>
      <c r="CH386" s="1350" t="str">
        <f t="shared" si="1440"/>
        <v/>
      </c>
      <c r="CI386" s="1350" t="str">
        <f t="shared" si="1440"/>
        <v/>
      </c>
      <c r="CJ386" s="1350" t="str">
        <f t="shared" si="1440"/>
        <v/>
      </c>
      <c r="CK386" s="1351" t="str">
        <f t="shared" si="1440"/>
        <v/>
      </c>
      <c r="CL386" s="1351">
        <f t="shared" si="1440"/>
        <v>480</v>
      </c>
      <c r="CM386" s="1351">
        <f t="shared" si="1440"/>
        <v>480</v>
      </c>
      <c r="CN386" s="1350" t="str">
        <f t="shared" si="1440"/>
        <v/>
      </c>
      <c r="CO386" s="1350" t="str">
        <f t="shared" si="1440"/>
        <v/>
      </c>
      <c r="CP386" s="1350" t="str">
        <f t="shared" si="1440"/>
        <v/>
      </c>
      <c r="CQ386" s="1350" t="str">
        <f t="shared" si="1440"/>
        <v/>
      </c>
      <c r="CR386" s="1350" t="str">
        <f t="shared" si="1440"/>
        <v/>
      </c>
      <c r="CS386" s="1349" t="str">
        <f t="shared" si="1440"/>
        <v/>
      </c>
      <c r="CT386" s="1352" t="str">
        <f t="shared" si="1441"/>
        <v/>
      </c>
      <c r="CU386" s="553" t="str">
        <f t="shared" si="1442"/>
        <v/>
      </c>
      <c r="CV386" s="554" t="str">
        <f t="shared" si="1443"/>
        <v/>
      </c>
      <c r="CW386" s="555" t="str">
        <f t="shared" si="1444"/>
        <v/>
      </c>
      <c r="CX386" s="555" t="str">
        <f t="shared" si="1445"/>
        <v/>
      </c>
      <c r="CY386" s="555" t="str">
        <f t="shared" si="1446"/>
        <v/>
      </c>
      <c r="CZ386" s="555" t="str">
        <f t="shared" si="1447"/>
        <v/>
      </c>
      <c r="DA386" s="555" t="str">
        <f t="shared" si="1448"/>
        <v/>
      </c>
      <c r="DB386" s="556" t="str">
        <f t="shared" si="1449"/>
        <v/>
      </c>
      <c r="DC386" s="556">
        <f t="shared" si="1450"/>
        <v>9581</v>
      </c>
      <c r="DD386" s="556" t="str">
        <f t="shared" si="1451"/>
        <v/>
      </c>
      <c r="DE386" s="555" t="str">
        <f t="shared" si="1452"/>
        <v/>
      </c>
      <c r="DF386" s="555" t="str">
        <f t="shared" si="1453"/>
        <v/>
      </c>
      <c r="DG386" s="555" t="str">
        <f t="shared" si="1454"/>
        <v/>
      </c>
      <c r="DH386" s="555" t="str">
        <f t="shared" si="1455"/>
        <v/>
      </c>
      <c r="DI386" s="555" t="str">
        <f t="shared" si="1456"/>
        <v/>
      </c>
      <c r="DJ386" s="554" t="str">
        <f t="shared" si="1457"/>
        <v/>
      </c>
      <c r="DK386" s="553" t="str">
        <f t="shared" si="1458"/>
        <v/>
      </c>
      <c r="DL386" s="658">
        <f t="shared" si="1459"/>
        <v>2</v>
      </c>
      <c r="DM386" s="106">
        <f t="shared" si="1460"/>
        <v>1</v>
      </c>
      <c r="DN386" s="106">
        <f t="shared" si="1461"/>
        <v>0</v>
      </c>
      <c r="DO386" s="106">
        <f t="shared" si="1462"/>
        <v>0</v>
      </c>
      <c r="DP386" s="487"/>
      <c r="DQ386" s="623"/>
      <c r="DR386" s="623"/>
      <c r="DS386" s="623"/>
      <c r="DT386" s="623"/>
      <c r="DU386" s="623"/>
      <c r="DV386" s="623"/>
      <c r="DW386" s="623"/>
      <c r="DX386" s="623"/>
      <c r="DY386" s="488"/>
    </row>
    <row r="387" spans="1:129" s="490" customFormat="1" ht="15.75" customHeight="1">
      <c r="A387" s="662" t="s">
        <v>251</v>
      </c>
      <c r="B387" s="227"/>
      <c r="C387" s="227"/>
      <c r="D387" s="227"/>
      <c r="E387" s="227">
        <v>20</v>
      </c>
      <c r="F387" s="227"/>
      <c r="G387" s="227"/>
      <c r="H387" s="227"/>
      <c r="I387" s="227">
        <v>100</v>
      </c>
      <c r="J387" s="227"/>
      <c r="K387" s="227"/>
      <c r="L387" s="227"/>
      <c r="M387" s="227"/>
      <c r="N387" s="227"/>
      <c r="O387" s="227"/>
      <c r="P387" s="227"/>
      <c r="Q387" s="227"/>
      <c r="R387" s="227"/>
      <c r="S387" s="620"/>
      <c r="T387" s="227"/>
      <c r="U387" s="227"/>
      <c r="V387" s="227">
        <v>9</v>
      </c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20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20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20"/>
      <c r="BV387" s="227"/>
      <c r="BW387" s="227"/>
      <c r="BX387" s="227"/>
      <c r="BY387" s="227"/>
      <c r="BZ387" s="602" t="str">
        <f t="shared" si="1436"/>
        <v/>
      </c>
      <c r="CA387" s="602" t="str">
        <f t="shared" si="1437"/>
        <v/>
      </c>
      <c r="CB387" s="602" t="str">
        <f t="shared" si="1438"/>
        <v/>
      </c>
      <c r="CC387" s="692" t="str">
        <f t="shared" si="1439"/>
        <v/>
      </c>
      <c r="CD387" s="1348" t="str">
        <f t="shared" si="1440"/>
        <v/>
      </c>
      <c r="CE387" s="1349" t="str">
        <f t="shared" si="1440"/>
        <v/>
      </c>
      <c r="CF387" s="1350" t="str">
        <f t="shared" si="1440"/>
        <v/>
      </c>
      <c r="CG387" s="1350" t="str">
        <f t="shared" si="1440"/>
        <v/>
      </c>
      <c r="CH387" s="1350" t="str">
        <f t="shared" si="1440"/>
        <v/>
      </c>
      <c r="CI387" s="1350" t="str">
        <f t="shared" si="1440"/>
        <v/>
      </c>
      <c r="CJ387" s="1350" t="str">
        <f t="shared" si="1440"/>
        <v/>
      </c>
      <c r="CK387" s="1351" t="str">
        <f t="shared" si="1440"/>
        <v/>
      </c>
      <c r="CL387" s="1351">
        <f t="shared" si="1440"/>
        <v>20</v>
      </c>
      <c r="CM387" s="1351">
        <f t="shared" si="1440"/>
        <v>100</v>
      </c>
      <c r="CN387" s="1350" t="str">
        <f t="shared" si="1440"/>
        <v/>
      </c>
      <c r="CO387" s="1350" t="str">
        <f t="shared" si="1440"/>
        <v/>
      </c>
      <c r="CP387" s="1350" t="str">
        <f t="shared" si="1440"/>
        <v/>
      </c>
      <c r="CQ387" s="1350" t="str">
        <f t="shared" si="1440"/>
        <v/>
      </c>
      <c r="CR387" s="1350" t="str">
        <f t="shared" si="1440"/>
        <v/>
      </c>
      <c r="CS387" s="1349" t="str">
        <f t="shared" si="1440"/>
        <v/>
      </c>
      <c r="CT387" s="1352" t="str">
        <f t="shared" si="1441"/>
        <v/>
      </c>
      <c r="CU387" s="553" t="str">
        <f t="shared" si="1442"/>
        <v/>
      </c>
      <c r="CV387" s="554" t="str">
        <f t="shared" si="1443"/>
        <v/>
      </c>
      <c r="CW387" s="555" t="str">
        <f t="shared" si="1444"/>
        <v/>
      </c>
      <c r="CX387" s="555" t="str">
        <f t="shared" si="1445"/>
        <v/>
      </c>
      <c r="CY387" s="555" t="str">
        <f t="shared" si="1446"/>
        <v/>
      </c>
      <c r="CZ387" s="555" t="str">
        <f t="shared" si="1447"/>
        <v/>
      </c>
      <c r="DA387" s="555" t="str">
        <f t="shared" si="1448"/>
        <v/>
      </c>
      <c r="DB387" s="556" t="str">
        <f t="shared" si="1449"/>
        <v/>
      </c>
      <c r="DC387" s="556">
        <f t="shared" si="1450"/>
        <v>9</v>
      </c>
      <c r="DD387" s="556" t="str">
        <f t="shared" si="1451"/>
        <v/>
      </c>
      <c r="DE387" s="555" t="str">
        <f t="shared" si="1452"/>
        <v/>
      </c>
      <c r="DF387" s="555" t="str">
        <f t="shared" si="1453"/>
        <v/>
      </c>
      <c r="DG387" s="555" t="str">
        <f t="shared" si="1454"/>
        <v/>
      </c>
      <c r="DH387" s="555" t="str">
        <f t="shared" si="1455"/>
        <v/>
      </c>
      <c r="DI387" s="555" t="str">
        <f t="shared" si="1456"/>
        <v/>
      </c>
      <c r="DJ387" s="554" t="str">
        <f t="shared" si="1457"/>
        <v/>
      </c>
      <c r="DK387" s="553" t="str">
        <f t="shared" si="1458"/>
        <v/>
      </c>
      <c r="DL387" s="658">
        <f t="shared" si="1459"/>
        <v>2</v>
      </c>
      <c r="DM387" s="106">
        <f t="shared" si="1460"/>
        <v>1</v>
      </c>
      <c r="DN387" s="106">
        <f t="shared" si="1461"/>
        <v>0</v>
      </c>
      <c r="DO387" s="106">
        <f t="shared" si="1462"/>
        <v>0</v>
      </c>
      <c r="DP387" s="487"/>
      <c r="DQ387" s="623"/>
      <c r="DR387" s="623"/>
      <c r="DS387" s="623"/>
      <c r="DT387" s="623"/>
      <c r="DU387" s="623"/>
      <c r="DV387" s="623"/>
      <c r="DW387" s="623"/>
      <c r="DX387" s="623"/>
      <c r="DY387" s="488"/>
    </row>
    <row r="388" spans="1:129" s="490" customFormat="1" ht="15.75" customHeight="1">
      <c r="A388" s="645" t="s">
        <v>182</v>
      </c>
      <c r="B388" s="277"/>
      <c r="C388" s="277"/>
      <c r="D388" s="277"/>
      <c r="E388" s="277">
        <v>1</v>
      </c>
      <c r="F388" s="277"/>
      <c r="G388" s="277"/>
      <c r="H388" s="277"/>
      <c r="I388" s="277">
        <v>1</v>
      </c>
      <c r="J388" s="277"/>
      <c r="K388" s="277"/>
      <c r="L388" s="277"/>
      <c r="M388" s="277"/>
      <c r="N388" s="277"/>
      <c r="O388" s="277"/>
      <c r="P388" s="277"/>
      <c r="Q388" s="277"/>
      <c r="R388" s="277"/>
      <c r="S388" s="620"/>
      <c r="T388" s="277"/>
      <c r="U388" s="277"/>
      <c r="V388" s="277">
        <v>60</v>
      </c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20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20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20"/>
      <c r="BV388" s="277"/>
      <c r="BW388" s="277"/>
      <c r="BX388" s="277"/>
      <c r="BY388" s="277"/>
      <c r="BZ388" s="602" t="str">
        <f t="shared" si="1436"/>
        <v/>
      </c>
      <c r="CA388" s="602" t="str">
        <f t="shared" si="1437"/>
        <v/>
      </c>
      <c r="CB388" s="602" t="str">
        <f t="shared" si="1438"/>
        <v/>
      </c>
      <c r="CC388" s="692" t="str">
        <f t="shared" si="1439"/>
        <v/>
      </c>
      <c r="CD388" s="1348" t="str">
        <f t="shared" si="1440"/>
        <v/>
      </c>
      <c r="CE388" s="1349" t="str">
        <f t="shared" si="1440"/>
        <v/>
      </c>
      <c r="CF388" s="1350" t="str">
        <f t="shared" si="1440"/>
        <v/>
      </c>
      <c r="CG388" s="1350" t="str">
        <f t="shared" si="1440"/>
        <v/>
      </c>
      <c r="CH388" s="1350" t="str">
        <f t="shared" si="1440"/>
        <v/>
      </c>
      <c r="CI388" s="1350" t="str">
        <f t="shared" si="1440"/>
        <v/>
      </c>
      <c r="CJ388" s="1350" t="str">
        <f t="shared" si="1440"/>
        <v/>
      </c>
      <c r="CK388" s="1351" t="str">
        <f t="shared" si="1440"/>
        <v/>
      </c>
      <c r="CL388" s="1351">
        <f t="shared" si="1440"/>
        <v>1</v>
      </c>
      <c r="CM388" s="1351">
        <f t="shared" si="1440"/>
        <v>1</v>
      </c>
      <c r="CN388" s="1350" t="str">
        <f t="shared" si="1440"/>
        <v/>
      </c>
      <c r="CO388" s="1350" t="str">
        <f t="shared" si="1440"/>
        <v/>
      </c>
      <c r="CP388" s="1350" t="str">
        <f t="shared" si="1440"/>
        <v/>
      </c>
      <c r="CQ388" s="1350" t="str">
        <f t="shared" si="1440"/>
        <v/>
      </c>
      <c r="CR388" s="1350" t="str">
        <f t="shared" si="1440"/>
        <v/>
      </c>
      <c r="CS388" s="1349" t="str">
        <f t="shared" si="1440"/>
        <v/>
      </c>
      <c r="CT388" s="1352" t="str">
        <f t="shared" si="1441"/>
        <v/>
      </c>
      <c r="CU388" s="553" t="str">
        <f t="shared" si="1442"/>
        <v/>
      </c>
      <c r="CV388" s="554" t="str">
        <f t="shared" si="1443"/>
        <v/>
      </c>
      <c r="CW388" s="555" t="str">
        <f t="shared" si="1444"/>
        <v/>
      </c>
      <c r="CX388" s="555" t="str">
        <f t="shared" si="1445"/>
        <v/>
      </c>
      <c r="CY388" s="555" t="str">
        <f t="shared" si="1446"/>
        <v/>
      </c>
      <c r="CZ388" s="555" t="str">
        <f t="shared" si="1447"/>
        <v/>
      </c>
      <c r="DA388" s="555" t="str">
        <f t="shared" si="1448"/>
        <v/>
      </c>
      <c r="DB388" s="556" t="str">
        <f t="shared" si="1449"/>
        <v/>
      </c>
      <c r="DC388" s="556">
        <f t="shared" si="1450"/>
        <v>60</v>
      </c>
      <c r="DD388" s="556" t="str">
        <f t="shared" si="1451"/>
        <v/>
      </c>
      <c r="DE388" s="555" t="str">
        <f t="shared" si="1452"/>
        <v/>
      </c>
      <c r="DF388" s="555" t="str">
        <f t="shared" si="1453"/>
        <v/>
      </c>
      <c r="DG388" s="555" t="str">
        <f t="shared" si="1454"/>
        <v/>
      </c>
      <c r="DH388" s="555" t="str">
        <f t="shared" si="1455"/>
        <v/>
      </c>
      <c r="DI388" s="555" t="str">
        <f t="shared" si="1456"/>
        <v/>
      </c>
      <c r="DJ388" s="554" t="str">
        <f t="shared" si="1457"/>
        <v/>
      </c>
      <c r="DK388" s="553" t="str">
        <f t="shared" si="1458"/>
        <v/>
      </c>
      <c r="DL388" s="658">
        <f t="shared" si="1459"/>
        <v>2</v>
      </c>
      <c r="DM388" s="106">
        <f t="shared" si="1460"/>
        <v>1</v>
      </c>
      <c r="DN388" s="106">
        <f t="shared" si="1461"/>
        <v>0</v>
      </c>
      <c r="DO388" s="106">
        <f t="shared" si="1462"/>
        <v>0</v>
      </c>
      <c r="DP388" s="487"/>
      <c r="DQ388" s="623"/>
      <c r="DR388" s="623"/>
      <c r="DS388" s="623"/>
      <c r="DT388" s="623"/>
      <c r="DU388" s="623"/>
      <c r="DV388" s="623"/>
      <c r="DW388" s="623"/>
      <c r="DX388" s="623"/>
      <c r="DY388" s="488"/>
    </row>
    <row r="389" spans="1:129" s="490" customFormat="1" ht="15.75" customHeight="1">
      <c r="A389" s="645" t="s">
        <v>184</v>
      </c>
      <c r="B389" s="634" t="str">
        <f t="shared" ref="B389:J389" si="1469">IF(B387="","",B387*B388)</f>
        <v/>
      </c>
      <c r="C389" s="634" t="str">
        <f t="shared" si="1469"/>
        <v/>
      </c>
      <c r="D389" s="634" t="str">
        <f t="shared" si="1469"/>
        <v/>
      </c>
      <c r="E389" s="634">
        <f t="shared" si="1469"/>
        <v>20</v>
      </c>
      <c r="F389" s="634" t="str">
        <f t="shared" si="1469"/>
        <v/>
      </c>
      <c r="G389" s="634" t="str">
        <f t="shared" si="1469"/>
        <v/>
      </c>
      <c r="H389" s="634" t="str">
        <f t="shared" si="1469"/>
        <v/>
      </c>
      <c r="I389" s="634">
        <f t="shared" si="1469"/>
        <v>100</v>
      </c>
      <c r="J389" s="634" t="str">
        <f t="shared" si="1469"/>
        <v/>
      </c>
      <c r="K389" s="634" t="str">
        <f t="shared" ref="K389:R389" si="1470">IF(K387="","",K387*K388)</f>
        <v/>
      </c>
      <c r="L389" s="634" t="str">
        <f t="shared" si="1470"/>
        <v/>
      </c>
      <c r="M389" s="634" t="str">
        <f t="shared" si="1470"/>
        <v/>
      </c>
      <c r="N389" s="634" t="str">
        <f t="shared" si="1470"/>
        <v/>
      </c>
      <c r="O389" s="634" t="str">
        <f t="shared" si="1470"/>
        <v/>
      </c>
      <c r="P389" s="634" t="str">
        <f t="shared" si="1470"/>
        <v/>
      </c>
      <c r="Q389" s="634" t="str">
        <f t="shared" si="1470"/>
        <v/>
      </c>
      <c r="R389" s="634" t="str">
        <f t="shared" si="1470"/>
        <v/>
      </c>
      <c r="S389" s="667"/>
      <c r="T389" s="634" t="str">
        <f t="shared" ref="T389:AJ389" si="1471">IF(T387="","",T387*T388)</f>
        <v/>
      </c>
      <c r="U389" s="634" t="str">
        <f t="shared" si="1471"/>
        <v/>
      </c>
      <c r="V389" s="634">
        <f t="shared" si="1471"/>
        <v>540</v>
      </c>
      <c r="W389" s="634" t="str">
        <f t="shared" si="1471"/>
        <v/>
      </c>
      <c r="X389" s="634" t="str">
        <f t="shared" si="1471"/>
        <v/>
      </c>
      <c r="Y389" s="634" t="str">
        <f t="shared" si="1471"/>
        <v/>
      </c>
      <c r="Z389" s="634" t="str">
        <f t="shared" si="1471"/>
        <v/>
      </c>
      <c r="AA389" s="634" t="str">
        <f t="shared" si="1471"/>
        <v/>
      </c>
      <c r="AB389" s="634" t="str">
        <f t="shared" si="1471"/>
        <v/>
      </c>
      <c r="AC389" s="634" t="str">
        <f t="shared" si="1471"/>
        <v/>
      </c>
      <c r="AD389" s="634" t="str">
        <f t="shared" si="1471"/>
        <v/>
      </c>
      <c r="AE389" s="634" t="str">
        <f t="shared" si="1471"/>
        <v/>
      </c>
      <c r="AF389" s="634" t="str">
        <f t="shared" si="1471"/>
        <v/>
      </c>
      <c r="AG389" s="634" t="str">
        <f t="shared" si="1471"/>
        <v/>
      </c>
      <c r="AH389" s="634" t="str">
        <f t="shared" si="1471"/>
        <v/>
      </c>
      <c r="AI389" s="634" t="str">
        <f t="shared" si="1471"/>
        <v/>
      </c>
      <c r="AJ389" s="634" t="str">
        <f t="shared" si="1471"/>
        <v/>
      </c>
      <c r="AK389" s="667"/>
      <c r="AL389" s="634" t="str">
        <f t="shared" ref="AL389:BB389" si="1472">IF(AL387="","",AL387*AL388)</f>
        <v/>
      </c>
      <c r="AM389" s="634" t="str">
        <f t="shared" si="1472"/>
        <v/>
      </c>
      <c r="AN389" s="634" t="str">
        <f t="shared" si="1472"/>
        <v/>
      </c>
      <c r="AO389" s="634" t="str">
        <f t="shared" si="1472"/>
        <v/>
      </c>
      <c r="AP389" s="634" t="str">
        <f t="shared" si="1472"/>
        <v/>
      </c>
      <c r="AQ389" s="634" t="str">
        <f t="shared" si="1472"/>
        <v/>
      </c>
      <c r="AR389" s="634" t="str">
        <f t="shared" si="1472"/>
        <v/>
      </c>
      <c r="AS389" s="634" t="str">
        <f t="shared" si="1472"/>
        <v/>
      </c>
      <c r="AT389" s="634" t="str">
        <f t="shared" si="1472"/>
        <v/>
      </c>
      <c r="AU389" s="634" t="str">
        <f t="shared" si="1472"/>
        <v/>
      </c>
      <c r="AV389" s="634" t="str">
        <f t="shared" si="1472"/>
        <v/>
      </c>
      <c r="AW389" s="634" t="str">
        <f t="shared" si="1472"/>
        <v/>
      </c>
      <c r="AX389" s="634" t="str">
        <f t="shared" si="1472"/>
        <v/>
      </c>
      <c r="AY389" s="634" t="str">
        <f t="shared" si="1472"/>
        <v/>
      </c>
      <c r="AZ389" s="634" t="str">
        <f t="shared" si="1472"/>
        <v/>
      </c>
      <c r="BA389" s="634" t="str">
        <f t="shared" si="1472"/>
        <v/>
      </c>
      <c r="BB389" s="634" t="str">
        <f t="shared" si="1472"/>
        <v/>
      </c>
      <c r="BC389" s="667"/>
      <c r="BD389" s="634" t="str">
        <f t="shared" ref="BD389:BL389" si="1473">IF(BD387="","",BD387*BD388)</f>
        <v/>
      </c>
      <c r="BE389" s="634" t="str">
        <f t="shared" si="1473"/>
        <v/>
      </c>
      <c r="BF389" s="634" t="str">
        <f t="shared" si="1473"/>
        <v/>
      </c>
      <c r="BG389" s="634" t="str">
        <f t="shared" si="1473"/>
        <v/>
      </c>
      <c r="BH389" s="634" t="str">
        <f t="shared" si="1473"/>
        <v/>
      </c>
      <c r="BI389" s="634" t="str">
        <f t="shared" si="1473"/>
        <v/>
      </c>
      <c r="BJ389" s="634" t="str">
        <f t="shared" si="1473"/>
        <v/>
      </c>
      <c r="BK389" s="634" t="str">
        <f t="shared" si="1473"/>
        <v/>
      </c>
      <c r="BL389" s="634" t="str">
        <f t="shared" si="1473"/>
        <v/>
      </c>
      <c r="BM389" s="634" t="str">
        <f t="shared" ref="BM389:BT389" si="1474">IF(BM387="","",BM387*BM388)</f>
        <v/>
      </c>
      <c r="BN389" s="634" t="str">
        <f t="shared" si="1474"/>
        <v/>
      </c>
      <c r="BO389" s="634" t="str">
        <f t="shared" si="1474"/>
        <v/>
      </c>
      <c r="BP389" s="634" t="str">
        <f t="shared" si="1474"/>
        <v/>
      </c>
      <c r="BQ389" s="634" t="str">
        <f t="shared" si="1474"/>
        <v/>
      </c>
      <c r="BR389" s="634" t="str">
        <f t="shared" si="1474"/>
        <v/>
      </c>
      <c r="BS389" s="634" t="str">
        <f t="shared" si="1474"/>
        <v/>
      </c>
      <c r="BT389" s="634" t="str">
        <f t="shared" si="1474"/>
        <v/>
      </c>
      <c r="BU389" s="667"/>
      <c r="BV389" s="634" t="str">
        <f>IF(BV387="","",BV387*BV388)</f>
        <v/>
      </c>
      <c r="BW389" s="634" t="str">
        <f>IF(BW387="","",BW387*BW388)</f>
        <v/>
      </c>
      <c r="BX389" s="634" t="str">
        <f>IF(BX387="","",BX387*BX388)</f>
        <v/>
      </c>
      <c r="BY389" s="634" t="str">
        <f>IF(BY387="","",BY387*BY388)</f>
        <v/>
      </c>
      <c r="BZ389" s="602" t="str">
        <f t="shared" si="1436"/>
        <v/>
      </c>
      <c r="CA389" s="602" t="str">
        <f t="shared" si="1437"/>
        <v/>
      </c>
      <c r="CB389" s="602" t="str">
        <f t="shared" si="1438"/>
        <v/>
      </c>
      <c r="CC389" s="692" t="str">
        <f t="shared" si="1439"/>
        <v/>
      </c>
      <c r="CD389" s="1348" t="str">
        <f t="shared" si="1440"/>
        <v/>
      </c>
      <c r="CE389" s="1349" t="str">
        <f t="shared" si="1440"/>
        <v/>
      </c>
      <c r="CF389" s="1350" t="str">
        <f t="shared" si="1440"/>
        <v/>
      </c>
      <c r="CG389" s="1350" t="str">
        <f t="shared" si="1440"/>
        <v/>
      </c>
      <c r="CH389" s="1350" t="str">
        <f t="shared" si="1440"/>
        <v/>
      </c>
      <c r="CI389" s="1350" t="str">
        <f t="shared" si="1440"/>
        <v/>
      </c>
      <c r="CJ389" s="1350" t="str">
        <f t="shared" si="1440"/>
        <v/>
      </c>
      <c r="CK389" s="1351" t="str">
        <f t="shared" si="1440"/>
        <v/>
      </c>
      <c r="CL389" s="1351">
        <f t="shared" si="1440"/>
        <v>20</v>
      </c>
      <c r="CM389" s="1351">
        <f t="shared" si="1440"/>
        <v>100</v>
      </c>
      <c r="CN389" s="1350" t="str">
        <f t="shared" si="1440"/>
        <v/>
      </c>
      <c r="CO389" s="1350" t="str">
        <f t="shared" si="1440"/>
        <v/>
      </c>
      <c r="CP389" s="1350" t="str">
        <f t="shared" si="1440"/>
        <v/>
      </c>
      <c r="CQ389" s="1350" t="str">
        <f t="shared" si="1440"/>
        <v/>
      </c>
      <c r="CR389" s="1350" t="str">
        <f t="shared" si="1440"/>
        <v/>
      </c>
      <c r="CS389" s="1349" t="str">
        <f t="shared" si="1440"/>
        <v/>
      </c>
      <c r="CT389" s="1352" t="str">
        <f t="shared" si="1441"/>
        <v/>
      </c>
      <c r="CU389" s="553" t="str">
        <f t="shared" si="1442"/>
        <v/>
      </c>
      <c r="CV389" s="554" t="str">
        <f t="shared" si="1443"/>
        <v/>
      </c>
      <c r="CW389" s="555" t="str">
        <f t="shared" si="1444"/>
        <v/>
      </c>
      <c r="CX389" s="555" t="str">
        <f t="shared" si="1445"/>
        <v/>
      </c>
      <c r="CY389" s="555" t="str">
        <f t="shared" si="1446"/>
        <v/>
      </c>
      <c r="CZ389" s="555" t="str">
        <f t="shared" si="1447"/>
        <v/>
      </c>
      <c r="DA389" s="555" t="str">
        <f t="shared" si="1448"/>
        <v/>
      </c>
      <c r="DB389" s="556" t="str">
        <f t="shared" si="1449"/>
        <v/>
      </c>
      <c r="DC389" s="556">
        <f t="shared" si="1450"/>
        <v>540</v>
      </c>
      <c r="DD389" s="556" t="str">
        <f t="shared" si="1451"/>
        <v/>
      </c>
      <c r="DE389" s="555" t="str">
        <f t="shared" si="1452"/>
        <v/>
      </c>
      <c r="DF389" s="555" t="str">
        <f t="shared" si="1453"/>
        <v/>
      </c>
      <c r="DG389" s="555" t="str">
        <f t="shared" si="1454"/>
        <v/>
      </c>
      <c r="DH389" s="555" t="str">
        <f t="shared" si="1455"/>
        <v/>
      </c>
      <c r="DI389" s="555" t="str">
        <f t="shared" si="1456"/>
        <v/>
      </c>
      <c r="DJ389" s="554" t="str">
        <f t="shared" si="1457"/>
        <v/>
      </c>
      <c r="DK389" s="553" t="str">
        <f t="shared" si="1458"/>
        <v/>
      </c>
      <c r="DL389" s="658">
        <f t="shared" si="1459"/>
        <v>2</v>
      </c>
      <c r="DM389" s="106">
        <f t="shared" si="1460"/>
        <v>1</v>
      </c>
      <c r="DN389" s="106">
        <f t="shared" si="1461"/>
        <v>0</v>
      </c>
      <c r="DO389" s="106">
        <f t="shared" si="1462"/>
        <v>0</v>
      </c>
      <c r="DP389" s="487"/>
      <c r="DQ389" s="623"/>
      <c r="DR389" s="623"/>
      <c r="DS389" s="623"/>
      <c r="DT389" s="623"/>
      <c r="DU389" s="623"/>
      <c r="DV389" s="623"/>
      <c r="DW389" s="623"/>
      <c r="DX389" s="623"/>
      <c r="DY389" s="488"/>
    </row>
    <row r="390" spans="1:129" s="490" customFormat="1" ht="15.75" customHeight="1">
      <c r="A390" s="645" t="s">
        <v>252</v>
      </c>
      <c r="B390" s="277"/>
      <c r="C390" s="277"/>
      <c r="D390" s="277"/>
      <c r="E390" s="277">
        <v>0</v>
      </c>
      <c r="F390" s="277"/>
      <c r="G390" s="277"/>
      <c r="H390" s="277"/>
      <c r="I390" s="277">
        <v>0</v>
      </c>
      <c r="J390" s="277"/>
      <c r="K390" s="277"/>
      <c r="L390" s="277"/>
      <c r="M390" s="277"/>
      <c r="N390" s="277"/>
      <c r="O390" s="277"/>
      <c r="P390" s="277"/>
      <c r="Q390" s="277"/>
      <c r="R390" s="277"/>
      <c r="S390" s="607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7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7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7"/>
      <c r="BV390" s="277"/>
      <c r="BW390" s="277"/>
      <c r="BX390" s="277"/>
      <c r="BY390" s="277"/>
      <c r="BZ390" s="602" t="str">
        <f t="shared" si="1436"/>
        <v/>
      </c>
      <c r="CA390" s="602" t="str">
        <f t="shared" si="1437"/>
        <v/>
      </c>
      <c r="CB390" s="602" t="str">
        <f t="shared" si="1438"/>
        <v/>
      </c>
      <c r="CC390" s="692" t="str">
        <f t="shared" si="1439"/>
        <v/>
      </c>
      <c r="CD390" s="1348" t="str">
        <f t="shared" si="1440"/>
        <v/>
      </c>
      <c r="CE390" s="1349" t="str">
        <f t="shared" si="1440"/>
        <v/>
      </c>
      <c r="CF390" s="1350" t="str">
        <f t="shared" si="1440"/>
        <v/>
      </c>
      <c r="CG390" s="1350" t="str">
        <f t="shared" si="1440"/>
        <v/>
      </c>
      <c r="CH390" s="1350" t="str">
        <f t="shared" si="1440"/>
        <v/>
      </c>
      <c r="CI390" s="1350" t="str">
        <f t="shared" si="1440"/>
        <v/>
      </c>
      <c r="CJ390" s="1350" t="str">
        <f t="shared" si="1440"/>
        <v/>
      </c>
      <c r="CK390" s="1351" t="str">
        <f t="shared" si="1440"/>
        <v/>
      </c>
      <c r="CL390" s="1351">
        <f t="shared" si="1440"/>
        <v>0</v>
      </c>
      <c r="CM390" s="1351">
        <f t="shared" si="1440"/>
        <v>0</v>
      </c>
      <c r="CN390" s="1350" t="str">
        <f t="shared" si="1440"/>
        <v/>
      </c>
      <c r="CO390" s="1350" t="str">
        <f t="shared" si="1440"/>
        <v/>
      </c>
      <c r="CP390" s="1350" t="str">
        <f t="shared" si="1440"/>
        <v/>
      </c>
      <c r="CQ390" s="1350" t="str">
        <f t="shared" si="1440"/>
        <v/>
      </c>
      <c r="CR390" s="1350" t="str">
        <f t="shared" si="1440"/>
        <v/>
      </c>
      <c r="CS390" s="1349" t="str">
        <f t="shared" si="1440"/>
        <v/>
      </c>
      <c r="CT390" s="1352" t="str">
        <f t="shared" si="1441"/>
        <v/>
      </c>
      <c r="CU390" s="553" t="str">
        <f t="shared" si="1442"/>
        <v/>
      </c>
      <c r="CV390" s="554" t="str">
        <f t="shared" si="1443"/>
        <v/>
      </c>
      <c r="CW390" s="555" t="str">
        <f t="shared" si="1444"/>
        <v/>
      </c>
      <c r="CX390" s="555" t="str">
        <f t="shared" si="1445"/>
        <v/>
      </c>
      <c r="CY390" s="555" t="str">
        <f t="shared" si="1446"/>
        <v/>
      </c>
      <c r="CZ390" s="555" t="str">
        <f t="shared" si="1447"/>
        <v/>
      </c>
      <c r="DA390" s="555" t="str">
        <f t="shared" si="1448"/>
        <v/>
      </c>
      <c r="DB390" s="556" t="str">
        <f t="shared" si="1449"/>
        <v/>
      </c>
      <c r="DC390" s="556" t="str">
        <f t="shared" si="1450"/>
        <v/>
      </c>
      <c r="DD390" s="556" t="str">
        <f t="shared" si="1451"/>
        <v/>
      </c>
      <c r="DE390" s="555" t="str">
        <f t="shared" si="1452"/>
        <v/>
      </c>
      <c r="DF390" s="555" t="str">
        <f t="shared" si="1453"/>
        <v/>
      </c>
      <c r="DG390" s="555" t="str">
        <f t="shared" si="1454"/>
        <v/>
      </c>
      <c r="DH390" s="555" t="str">
        <f t="shared" si="1455"/>
        <v/>
      </c>
      <c r="DI390" s="555" t="str">
        <f t="shared" si="1456"/>
        <v/>
      </c>
      <c r="DJ390" s="554" t="str">
        <f t="shared" si="1457"/>
        <v/>
      </c>
      <c r="DK390" s="553" t="str">
        <f t="shared" si="1458"/>
        <v/>
      </c>
      <c r="DL390" s="658">
        <f t="shared" si="1459"/>
        <v>2</v>
      </c>
      <c r="DM390" s="106">
        <f t="shared" si="1460"/>
        <v>0</v>
      </c>
      <c r="DN390" s="106">
        <f t="shared" si="1461"/>
        <v>0</v>
      </c>
      <c r="DO390" s="106">
        <f t="shared" si="1462"/>
        <v>0</v>
      </c>
      <c r="DP390" s="487"/>
      <c r="DQ390" s="623"/>
      <c r="DR390" s="623"/>
      <c r="DS390" s="623"/>
      <c r="DT390" s="623"/>
      <c r="DU390" s="623"/>
      <c r="DV390" s="623"/>
      <c r="DW390" s="623"/>
      <c r="DX390" s="623"/>
      <c r="DY390" s="488"/>
    </row>
    <row r="391" spans="1:129" s="490" customFormat="1" ht="15.75" customHeight="1">
      <c r="A391" s="653" t="str">
        <f>$H$1 &amp; " (%)"</f>
        <v>kcal (%)</v>
      </c>
      <c r="B391" s="637" t="str">
        <f t="shared" ref="B391:I391" si="1475">IF(B385="","",(B385-B387-B390)*B386/B$46/365/$G$1)</f>
        <v/>
      </c>
      <c r="C391" s="637" t="str">
        <f t="shared" si="1475"/>
        <v/>
      </c>
      <c r="D391" s="637" t="str">
        <f t="shared" si="1475"/>
        <v/>
      </c>
      <c r="E391" s="637">
        <f t="shared" si="1475"/>
        <v>2.0874103065883887E-2</v>
      </c>
      <c r="F391" s="637" t="str">
        <f t="shared" si="1475"/>
        <v/>
      </c>
      <c r="G391" s="637" t="str">
        <f t="shared" si="1475"/>
        <v/>
      </c>
      <c r="H391" s="637" t="str">
        <f t="shared" si="1475"/>
        <v/>
      </c>
      <c r="I391" s="637">
        <f t="shared" si="1475"/>
        <v>0</v>
      </c>
      <c r="J391" s="637" t="str">
        <f t="shared" ref="J391:R391" si="1476">IF(J385="","",(J385-J387-J390)*J386/J$46/365/$G$1)</f>
        <v/>
      </c>
      <c r="K391" s="637" t="str">
        <f t="shared" si="1476"/>
        <v/>
      </c>
      <c r="L391" s="637" t="str">
        <f t="shared" si="1476"/>
        <v/>
      </c>
      <c r="M391" s="637" t="str">
        <f t="shared" si="1476"/>
        <v/>
      </c>
      <c r="N391" s="637" t="str">
        <f t="shared" si="1476"/>
        <v/>
      </c>
      <c r="O391" s="637" t="str">
        <f t="shared" si="1476"/>
        <v/>
      </c>
      <c r="P391" s="637" t="str">
        <f t="shared" si="1476"/>
        <v/>
      </c>
      <c r="Q391" s="637" t="str">
        <f t="shared" si="1476"/>
        <v/>
      </c>
      <c r="R391" s="637" t="str">
        <f t="shared" si="1476"/>
        <v/>
      </c>
      <c r="S391" s="657"/>
      <c r="T391" s="637" t="str">
        <f t="shared" ref="T391:AJ391" si="1477">IF(T385="","",(T385-T387-T390)*T386/T$46/365/$G$1)</f>
        <v/>
      </c>
      <c r="U391" s="637" t="str">
        <f t="shared" si="1477"/>
        <v/>
      </c>
      <c r="V391" s="637" t="str">
        <f t="shared" si="1477"/>
        <v/>
      </c>
      <c r="W391" s="637" t="str">
        <f t="shared" si="1477"/>
        <v/>
      </c>
      <c r="X391" s="637" t="str">
        <f t="shared" si="1477"/>
        <v/>
      </c>
      <c r="Y391" s="637" t="str">
        <f t="shared" si="1477"/>
        <v/>
      </c>
      <c r="Z391" s="637" t="str">
        <f t="shared" si="1477"/>
        <v/>
      </c>
      <c r="AA391" s="637" t="str">
        <f t="shared" si="1477"/>
        <v/>
      </c>
      <c r="AB391" s="637" t="str">
        <f t="shared" si="1477"/>
        <v/>
      </c>
      <c r="AC391" s="637" t="str">
        <f t="shared" si="1477"/>
        <v/>
      </c>
      <c r="AD391" s="637" t="str">
        <f t="shared" si="1477"/>
        <v/>
      </c>
      <c r="AE391" s="637" t="str">
        <f t="shared" si="1477"/>
        <v/>
      </c>
      <c r="AF391" s="637" t="str">
        <f t="shared" si="1477"/>
        <v/>
      </c>
      <c r="AG391" s="637" t="str">
        <f t="shared" si="1477"/>
        <v/>
      </c>
      <c r="AH391" s="637" t="str">
        <f t="shared" si="1477"/>
        <v/>
      </c>
      <c r="AI391" s="637" t="str">
        <f t="shared" si="1477"/>
        <v/>
      </c>
      <c r="AJ391" s="637" t="str">
        <f t="shared" si="1477"/>
        <v/>
      </c>
      <c r="AK391" s="657"/>
      <c r="AL391" s="637" t="str">
        <f t="shared" ref="AL391:BB391" si="1478">IF(AL385="","",(AL385-AL387-AL390)*AL386/AL$46/365/$G$1)</f>
        <v/>
      </c>
      <c r="AM391" s="637" t="str">
        <f t="shared" si="1478"/>
        <v/>
      </c>
      <c r="AN391" s="637" t="str">
        <f t="shared" si="1478"/>
        <v/>
      </c>
      <c r="AO391" s="637" t="str">
        <f t="shared" si="1478"/>
        <v/>
      </c>
      <c r="AP391" s="637" t="str">
        <f t="shared" si="1478"/>
        <v/>
      </c>
      <c r="AQ391" s="637" t="str">
        <f t="shared" si="1478"/>
        <v/>
      </c>
      <c r="AR391" s="637" t="str">
        <f t="shared" si="1478"/>
        <v/>
      </c>
      <c r="AS391" s="637" t="str">
        <f t="shared" si="1478"/>
        <v/>
      </c>
      <c r="AT391" s="637" t="str">
        <f t="shared" si="1478"/>
        <v/>
      </c>
      <c r="AU391" s="637" t="str">
        <f t="shared" si="1478"/>
        <v/>
      </c>
      <c r="AV391" s="637" t="str">
        <f t="shared" si="1478"/>
        <v/>
      </c>
      <c r="AW391" s="637" t="str">
        <f t="shared" si="1478"/>
        <v/>
      </c>
      <c r="AX391" s="637" t="str">
        <f t="shared" si="1478"/>
        <v/>
      </c>
      <c r="AY391" s="637" t="str">
        <f t="shared" si="1478"/>
        <v/>
      </c>
      <c r="AZ391" s="637" t="str">
        <f t="shared" si="1478"/>
        <v/>
      </c>
      <c r="BA391" s="637" t="str">
        <f t="shared" si="1478"/>
        <v/>
      </c>
      <c r="BB391" s="637" t="str">
        <f t="shared" si="1478"/>
        <v/>
      </c>
      <c r="BC391" s="657"/>
      <c r="BD391" s="637" t="str">
        <f t="shared" ref="BD391:BL391" si="1479">IF(BD385="","",(BD385-BD387-BD390)*BD386/BD$46/365/$G$1)</f>
        <v/>
      </c>
      <c r="BE391" s="637" t="str">
        <f t="shared" si="1479"/>
        <v/>
      </c>
      <c r="BF391" s="637" t="str">
        <f t="shared" si="1479"/>
        <v/>
      </c>
      <c r="BG391" s="637" t="str">
        <f t="shared" si="1479"/>
        <v/>
      </c>
      <c r="BH391" s="637" t="str">
        <f t="shared" si="1479"/>
        <v/>
      </c>
      <c r="BI391" s="637" t="str">
        <f t="shared" si="1479"/>
        <v/>
      </c>
      <c r="BJ391" s="637" t="str">
        <f t="shared" si="1479"/>
        <v/>
      </c>
      <c r="BK391" s="637" t="str">
        <f t="shared" si="1479"/>
        <v/>
      </c>
      <c r="BL391" s="637" t="str">
        <f t="shared" si="1479"/>
        <v/>
      </c>
      <c r="BM391" s="637" t="str">
        <f t="shared" ref="BM391:BT391" si="1480">IF(BM385="","",(BM385-BM387-BM390)*BM386/BM$46/365/$G$1)</f>
        <v/>
      </c>
      <c r="BN391" s="637" t="str">
        <f t="shared" si="1480"/>
        <v/>
      </c>
      <c r="BO391" s="637" t="str">
        <f t="shared" si="1480"/>
        <v/>
      </c>
      <c r="BP391" s="637" t="str">
        <f t="shared" si="1480"/>
        <v/>
      </c>
      <c r="BQ391" s="637" t="str">
        <f t="shared" si="1480"/>
        <v/>
      </c>
      <c r="BR391" s="637" t="str">
        <f t="shared" si="1480"/>
        <v/>
      </c>
      <c r="BS391" s="637" t="str">
        <f t="shared" si="1480"/>
        <v/>
      </c>
      <c r="BT391" s="637" t="str">
        <f t="shared" si="1480"/>
        <v/>
      </c>
      <c r="BU391" s="657"/>
      <c r="BV391" s="637" t="str">
        <f>IF(BV385="","",(BV385-BV387-BV390)*BV386/BV$46/365/$G$1)</f>
        <v/>
      </c>
      <c r="BW391" s="637" t="str">
        <f>IF(BW385="","",(BW385-BW387-BW390)*BW386/BW$46/365/$G$1)</f>
        <v/>
      </c>
      <c r="BX391" s="637" t="str">
        <f>IF(BX385="","",(BX385-BX387-BX390)*BX386/BX$46/365/$G$1)</f>
        <v/>
      </c>
      <c r="BY391" s="637" t="str">
        <f>IF(BY385="","",(BY385-BY387-BY390)*BY386/BY$46/365/$G$1)</f>
        <v/>
      </c>
      <c r="BZ391" s="602" t="str">
        <f t="shared" si="1436"/>
        <v/>
      </c>
      <c r="CA391" s="627" t="str">
        <f t="shared" si="1437"/>
        <v/>
      </c>
      <c r="CB391" s="627" t="str">
        <f t="shared" si="1438"/>
        <v/>
      </c>
      <c r="CC391" s="695" t="str">
        <f t="shared" si="1439"/>
        <v/>
      </c>
      <c r="CD391" s="1353" t="str">
        <f t="shared" ref="CD391:CD418" si="148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48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482"/>
        <v/>
      </c>
      <c r="CG391" s="1355" t="str">
        <f t="shared" si="1482"/>
        <v/>
      </c>
      <c r="CH391" s="1355" t="str">
        <f t="shared" si="1482"/>
        <v/>
      </c>
      <c r="CI391" s="1355" t="str">
        <f t="shared" si="1482"/>
        <v/>
      </c>
      <c r="CJ391" s="1355" t="str">
        <f t="shared" si="1482"/>
        <v/>
      </c>
      <c r="CK391" s="1356" t="str">
        <f t="shared" si="1482"/>
        <v/>
      </c>
      <c r="CL391" s="1356">
        <f t="shared" si="1482"/>
        <v>0</v>
      </c>
      <c r="CM391" s="1356">
        <f t="shared" si="1482"/>
        <v>2.0874103065883887E-2</v>
      </c>
      <c r="CN391" s="1355" t="str">
        <f t="shared" si="1482"/>
        <v/>
      </c>
      <c r="CO391" s="1355" t="str">
        <f t="shared" si="1482"/>
        <v/>
      </c>
      <c r="CP391" s="1355" t="str">
        <f t="shared" si="1482"/>
        <v/>
      </c>
      <c r="CQ391" s="1355" t="str">
        <f t="shared" si="1482"/>
        <v/>
      </c>
      <c r="CR391" s="1355" t="str">
        <f t="shared" si="1482"/>
        <v/>
      </c>
      <c r="CS391" s="1354" t="str">
        <f t="shared" si="1482"/>
        <v/>
      </c>
      <c r="CT391" s="1357" t="str">
        <f t="shared" si="1482"/>
        <v/>
      </c>
      <c r="CU391" s="541" t="str">
        <f t="shared" si="1442"/>
        <v/>
      </c>
      <c r="CV391" s="542" t="str">
        <f t="shared" si="1443"/>
        <v/>
      </c>
      <c r="CW391" s="543" t="str">
        <f t="shared" si="1444"/>
        <v/>
      </c>
      <c r="CX391" s="543" t="str">
        <f t="shared" si="1445"/>
        <v/>
      </c>
      <c r="CY391" s="543" t="str">
        <f t="shared" si="1446"/>
        <v/>
      </c>
      <c r="CZ391" s="543" t="str">
        <f t="shared" si="1447"/>
        <v/>
      </c>
      <c r="DA391" s="543" t="str">
        <f t="shared" si="1448"/>
        <v/>
      </c>
      <c r="DB391" s="544" t="str">
        <f t="shared" si="1449"/>
        <v/>
      </c>
      <c r="DC391" s="544" t="str">
        <f t="shared" si="1450"/>
        <v/>
      </c>
      <c r="DD391" s="544" t="str">
        <f t="shared" si="1451"/>
        <v/>
      </c>
      <c r="DE391" s="543" t="str">
        <f t="shared" si="1452"/>
        <v/>
      </c>
      <c r="DF391" s="543" t="str">
        <f t="shared" si="1453"/>
        <v/>
      </c>
      <c r="DG391" s="543" t="str">
        <f t="shared" si="1454"/>
        <v/>
      </c>
      <c r="DH391" s="543" t="str">
        <f t="shared" si="1455"/>
        <v/>
      </c>
      <c r="DI391" s="543" t="str">
        <f t="shared" si="1456"/>
        <v/>
      </c>
      <c r="DJ391" s="542" t="str">
        <f t="shared" si="1457"/>
        <v/>
      </c>
      <c r="DK391" s="541" t="str">
        <f t="shared" si="1458"/>
        <v/>
      </c>
      <c r="DL391" s="658">
        <f t="shared" si="1459"/>
        <v>2</v>
      </c>
      <c r="DM391" s="106">
        <f t="shared" si="1460"/>
        <v>0</v>
      </c>
      <c r="DN391" s="106">
        <f t="shared" si="1461"/>
        <v>0</v>
      </c>
      <c r="DO391" s="106">
        <f t="shared" si="1462"/>
        <v>0</v>
      </c>
      <c r="DP391" s="487"/>
      <c r="DQ391" s="623"/>
      <c r="DR391" s="623"/>
      <c r="DS391" s="623"/>
      <c r="DT391" s="623"/>
      <c r="DU391" s="623"/>
      <c r="DV391" s="623"/>
      <c r="DW391" s="623"/>
      <c r="DX391" s="623"/>
      <c r="DY391" s="488"/>
    </row>
    <row r="392" spans="1:129" s="721" customFormat="1" ht="15.75" customHeight="1">
      <c r="A392" s="703" t="s">
        <v>271</v>
      </c>
      <c r="B392" s="632"/>
      <c r="C392" s="632"/>
      <c r="D392" s="632"/>
      <c r="E392" s="632"/>
      <c r="F392" s="632"/>
      <c r="G392" s="632"/>
      <c r="H392" s="632"/>
      <c r="I392" s="632"/>
      <c r="J392" s="632"/>
      <c r="K392" s="632"/>
      <c r="L392" s="632"/>
      <c r="M392" s="632"/>
      <c r="N392" s="632"/>
      <c r="O392" s="632"/>
      <c r="P392" s="632"/>
      <c r="Q392" s="632"/>
      <c r="R392" s="632"/>
      <c r="S392" s="620"/>
      <c r="T392" s="632"/>
      <c r="U392" s="632"/>
      <c r="V392" s="632"/>
      <c r="W392" s="632"/>
      <c r="X392" s="632"/>
      <c r="Y392" s="632"/>
      <c r="Z392" s="632"/>
      <c r="AA392" s="632"/>
      <c r="AB392" s="632"/>
      <c r="AC392" s="632"/>
      <c r="AD392" s="632"/>
      <c r="AE392" s="632"/>
      <c r="AF392" s="632"/>
      <c r="AG392" s="632"/>
      <c r="AH392" s="632"/>
      <c r="AI392" s="632"/>
      <c r="AJ392" s="632"/>
      <c r="AK392" s="620"/>
      <c r="AL392" s="632"/>
      <c r="AM392" s="632"/>
      <c r="AN392" s="632"/>
      <c r="AO392" s="632"/>
      <c r="AP392" s="632"/>
      <c r="AQ392" s="632"/>
      <c r="AR392" s="632"/>
      <c r="AS392" s="632"/>
      <c r="AT392" s="632"/>
      <c r="AU392" s="632"/>
      <c r="AV392" s="632"/>
      <c r="AW392" s="632"/>
      <c r="AX392" s="632"/>
      <c r="AY392" s="632"/>
      <c r="AZ392" s="632"/>
      <c r="BA392" s="632"/>
      <c r="BB392" s="632"/>
      <c r="BC392" s="620"/>
      <c r="BD392" s="632"/>
      <c r="BE392" s="632"/>
      <c r="BF392" s="632"/>
      <c r="BG392" s="632"/>
      <c r="BH392" s="632"/>
      <c r="BI392" s="632"/>
      <c r="BJ392" s="632"/>
      <c r="BK392" s="632"/>
      <c r="BL392" s="632"/>
      <c r="BM392" s="632"/>
      <c r="BN392" s="632"/>
      <c r="BO392" s="632"/>
      <c r="BP392" s="632"/>
      <c r="BQ392" s="632"/>
      <c r="BR392" s="632"/>
      <c r="BS392" s="632"/>
      <c r="BT392" s="632"/>
      <c r="BU392" s="620"/>
      <c r="BV392" s="632"/>
      <c r="BW392" s="632"/>
      <c r="BX392" s="632"/>
      <c r="BY392" s="632"/>
      <c r="BZ392" s="602" t="str">
        <f t="shared" si="1436"/>
        <v/>
      </c>
      <c r="CA392" s="602" t="str">
        <f t="shared" si="1437"/>
        <v/>
      </c>
      <c r="CB392" s="602" t="str">
        <f t="shared" si="1438"/>
        <v/>
      </c>
      <c r="CC392" s="692" t="str">
        <f t="shared" si="1439"/>
        <v/>
      </c>
      <c r="CD392" s="1348" t="str">
        <f t="shared" si="1481"/>
        <v/>
      </c>
      <c r="CE392" s="1349" t="str">
        <f t="shared" ref="CE392:CS392" si="148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483"/>
        <v/>
      </c>
      <c r="CG392" s="1350" t="str">
        <f t="shared" si="1483"/>
        <v/>
      </c>
      <c r="CH392" s="1350" t="str">
        <f t="shared" si="1483"/>
        <v/>
      </c>
      <c r="CI392" s="1350" t="str">
        <f t="shared" si="1483"/>
        <v/>
      </c>
      <c r="CJ392" s="1350" t="str">
        <f t="shared" si="1483"/>
        <v/>
      </c>
      <c r="CK392" s="1351" t="str">
        <f t="shared" si="1483"/>
        <v/>
      </c>
      <c r="CL392" s="1351" t="str">
        <f t="shared" si="1483"/>
        <v/>
      </c>
      <c r="CM392" s="1351" t="str">
        <f t="shared" si="1483"/>
        <v/>
      </c>
      <c r="CN392" s="1350" t="str">
        <f t="shared" si="1483"/>
        <v/>
      </c>
      <c r="CO392" s="1350" t="str">
        <f t="shared" si="1483"/>
        <v/>
      </c>
      <c r="CP392" s="1350" t="str">
        <f t="shared" si="1483"/>
        <v/>
      </c>
      <c r="CQ392" s="1350" t="str">
        <f t="shared" si="1483"/>
        <v/>
      </c>
      <c r="CR392" s="1350" t="str">
        <f t="shared" si="1483"/>
        <v/>
      </c>
      <c r="CS392" s="1349" t="str">
        <f t="shared" si="1483"/>
        <v/>
      </c>
      <c r="CT392" s="1352" t="str">
        <f t="shared" ref="CE392:CT408" si="1484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3" t="str">
        <f t="shared" si="1442"/>
        <v/>
      </c>
      <c r="CV392" s="554" t="str">
        <f t="shared" si="1443"/>
        <v/>
      </c>
      <c r="CW392" s="555" t="str">
        <f t="shared" si="1444"/>
        <v/>
      </c>
      <c r="CX392" s="555" t="str">
        <f t="shared" si="1445"/>
        <v/>
      </c>
      <c r="CY392" s="555" t="str">
        <f t="shared" si="1446"/>
        <v/>
      </c>
      <c r="CZ392" s="555" t="str">
        <f t="shared" si="1447"/>
        <v/>
      </c>
      <c r="DA392" s="555" t="str">
        <f t="shared" si="1448"/>
        <v/>
      </c>
      <c r="DB392" s="556" t="str">
        <f t="shared" si="1449"/>
        <v/>
      </c>
      <c r="DC392" s="556" t="str">
        <f t="shared" si="1450"/>
        <v/>
      </c>
      <c r="DD392" s="556" t="str">
        <f t="shared" si="1451"/>
        <v/>
      </c>
      <c r="DE392" s="555" t="str">
        <f t="shared" si="1452"/>
        <v/>
      </c>
      <c r="DF392" s="555" t="str">
        <f t="shared" si="1453"/>
        <v/>
      </c>
      <c r="DG392" s="555" t="str">
        <f t="shared" si="1454"/>
        <v/>
      </c>
      <c r="DH392" s="555" t="str">
        <f t="shared" si="1455"/>
        <v/>
      </c>
      <c r="DI392" s="555" t="str">
        <f t="shared" si="1456"/>
        <v/>
      </c>
      <c r="DJ392" s="554" t="str">
        <f t="shared" si="1457"/>
        <v/>
      </c>
      <c r="DK392" s="553" t="str">
        <f t="shared" si="1458"/>
        <v/>
      </c>
      <c r="DL392" s="658">
        <f t="shared" si="1459"/>
        <v>0</v>
      </c>
      <c r="DM392" s="106">
        <f t="shared" si="1460"/>
        <v>0</v>
      </c>
      <c r="DN392" s="106">
        <f t="shared" si="1461"/>
        <v>0</v>
      </c>
      <c r="DO392" s="106">
        <f t="shared" si="1462"/>
        <v>0</v>
      </c>
      <c r="DP392" s="719"/>
      <c r="DQ392" s="650"/>
      <c r="DR392" s="650"/>
      <c r="DS392" s="650"/>
      <c r="DT392" s="650"/>
      <c r="DU392" s="650"/>
      <c r="DV392" s="650"/>
      <c r="DW392" s="650"/>
      <c r="DX392" s="650"/>
      <c r="DY392" s="720"/>
    </row>
    <row r="393" spans="1:129" s="721" customFormat="1" ht="15.75" customHeight="1">
      <c r="A393" s="743" t="s">
        <v>182</v>
      </c>
      <c r="B393" s="632"/>
      <c r="C393" s="632"/>
      <c r="D393" s="632"/>
      <c r="E393" s="632"/>
      <c r="F393" s="632"/>
      <c r="G393" s="632"/>
      <c r="H393" s="632"/>
      <c r="I393" s="632"/>
      <c r="J393" s="632"/>
      <c r="K393" s="632"/>
      <c r="L393" s="632"/>
      <c r="M393" s="632"/>
      <c r="N393" s="632"/>
      <c r="O393" s="632"/>
      <c r="P393" s="632"/>
      <c r="Q393" s="632"/>
      <c r="R393" s="632"/>
      <c r="S393" s="607"/>
      <c r="T393" s="632"/>
      <c r="U393" s="632"/>
      <c r="V393" s="632"/>
      <c r="W393" s="632"/>
      <c r="X393" s="632"/>
      <c r="Y393" s="632"/>
      <c r="Z393" s="632"/>
      <c r="AA393" s="632"/>
      <c r="AB393" s="632"/>
      <c r="AC393" s="632"/>
      <c r="AD393" s="632"/>
      <c r="AE393" s="632"/>
      <c r="AF393" s="632"/>
      <c r="AG393" s="632"/>
      <c r="AH393" s="632"/>
      <c r="AI393" s="632"/>
      <c r="AJ393" s="632"/>
      <c r="AK393" s="607"/>
      <c r="AL393" s="632"/>
      <c r="AM393" s="632"/>
      <c r="AN393" s="632"/>
      <c r="AO393" s="632"/>
      <c r="AP393" s="632"/>
      <c r="AQ393" s="632"/>
      <c r="AR393" s="632"/>
      <c r="AS393" s="632"/>
      <c r="AT393" s="632"/>
      <c r="AU393" s="632"/>
      <c r="AV393" s="632"/>
      <c r="AW393" s="632"/>
      <c r="AX393" s="632"/>
      <c r="AY393" s="632"/>
      <c r="AZ393" s="632"/>
      <c r="BA393" s="632"/>
      <c r="BB393" s="632"/>
      <c r="BC393" s="607"/>
      <c r="BD393" s="632"/>
      <c r="BE393" s="632"/>
      <c r="BF393" s="632"/>
      <c r="BG393" s="632"/>
      <c r="BH393" s="632"/>
      <c r="BI393" s="632"/>
      <c r="BJ393" s="632"/>
      <c r="BK393" s="632"/>
      <c r="BL393" s="632"/>
      <c r="BM393" s="632"/>
      <c r="BN393" s="632"/>
      <c r="BO393" s="632"/>
      <c r="BP393" s="632"/>
      <c r="BQ393" s="632"/>
      <c r="BR393" s="632"/>
      <c r="BS393" s="632"/>
      <c r="BT393" s="632"/>
      <c r="BU393" s="607"/>
      <c r="BV393" s="632"/>
      <c r="BW393" s="632"/>
      <c r="BX393" s="632"/>
      <c r="BY393" s="632"/>
      <c r="BZ393" s="602" t="str">
        <f t="shared" si="1436"/>
        <v/>
      </c>
      <c r="CA393" s="602" t="str">
        <f t="shared" si="1437"/>
        <v/>
      </c>
      <c r="CB393" s="602" t="str">
        <f t="shared" si="1438"/>
        <v/>
      </c>
      <c r="CC393" s="692" t="str">
        <f t="shared" si="1439"/>
        <v/>
      </c>
      <c r="CD393" s="1348" t="str">
        <f t="shared" si="1481"/>
        <v/>
      </c>
      <c r="CE393" s="1349" t="str">
        <f t="shared" si="1484"/>
        <v/>
      </c>
      <c r="CF393" s="1350" t="str">
        <f t="shared" si="1484"/>
        <v/>
      </c>
      <c r="CG393" s="1350" t="str">
        <f t="shared" si="1484"/>
        <v/>
      </c>
      <c r="CH393" s="1350" t="str">
        <f t="shared" si="1484"/>
        <v/>
      </c>
      <c r="CI393" s="1350" t="str">
        <f t="shared" si="1484"/>
        <v/>
      </c>
      <c r="CJ393" s="1350" t="str">
        <f t="shared" si="1484"/>
        <v/>
      </c>
      <c r="CK393" s="1351" t="str">
        <f t="shared" si="1484"/>
        <v/>
      </c>
      <c r="CL393" s="1351" t="str">
        <f t="shared" si="1484"/>
        <v/>
      </c>
      <c r="CM393" s="1351" t="str">
        <f t="shared" si="1484"/>
        <v/>
      </c>
      <c r="CN393" s="1350" t="str">
        <f t="shared" si="1484"/>
        <v/>
      </c>
      <c r="CO393" s="1350" t="str">
        <f t="shared" si="1484"/>
        <v/>
      </c>
      <c r="CP393" s="1350" t="str">
        <f t="shared" si="1484"/>
        <v/>
      </c>
      <c r="CQ393" s="1350" t="str">
        <f t="shared" si="1484"/>
        <v/>
      </c>
      <c r="CR393" s="1350" t="str">
        <f t="shared" si="1484"/>
        <v/>
      </c>
      <c r="CS393" s="1349" t="str">
        <f t="shared" si="1484"/>
        <v/>
      </c>
      <c r="CT393" s="1352" t="str">
        <f t="shared" si="1484"/>
        <v/>
      </c>
      <c r="CU393" s="553" t="str">
        <f t="shared" si="1442"/>
        <v/>
      </c>
      <c r="CV393" s="554" t="str">
        <f t="shared" si="1443"/>
        <v/>
      </c>
      <c r="CW393" s="555" t="str">
        <f t="shared" si="1444"/>
        <v/>
      </c>
      <c r="CX393" s="555" t="str">
        <f t="shared" si="1445"/>
        <v/>
      </c>
      <c r="CY393" s="555" t="str">
        <f t="shared" si="1446"/>
        <v/>
      </c>
      <c r="CZ393" s="555" t="str">
        <f t="shared" si="1447"/>
        <v/>
      </c>
      <c r="DA393" s="555" t="str">
        <f t="shared" si="1448"/>
        <v/>
      </c>
      <c r="DB393" s="556" t="str">
        <f t="shared" si="1449"/>
        <v/>
      </c>
      <c r="DC393" s="556" t="str">
        <f t="shared" si="1450"/>
        <v/>
      </c>
      <c r="DD393" s="556" t="str">
        <f t="shared" si="1451"/>
        <v/>
      </c>
      <c r="DE393" s="555" t="str">
        <f t="shared" si="1452"/>
        <v/>
      </c>
      <c r="DF393" s="555" t="str">
        <f t="shared" si="1453"/>
        <v/>
      </c>
      <c r="DG393" s="555" t="str">
        <f t="shared" si="1454"/>
        <v/>
      </c>
      <c r="DH393" s="555" t="str">
        <f t="shared" si="1455"/>
        <v/>
      </c>
      <c r="DI393" s="555" t="str">
        <f t="shared" si="1456"/>
        <v/>
      </c>
      <c r="DJ393" s="554" t="str">
        <f t="shared" si="1457"/>
        <v/>
      </c>
      <c r="DK393" s="553" t="str">
        <f t="shared" si="1458"/>
        <v/>
      </c>
      <c r="DL393" s="658">
        <f t="shared" si="1459"/>
        <v>0</v>
      </c>
      <c r="DM393" s="106">
        <f t="shared" si="1460"/>
        <v>0</v>
      </c>
      <c r="DN393" s="106">
        <f t="shared" si="1461"/>
        <v>0</v>
      </c>
      <c r="DO393" s="106">
        <f t="shared" si="1462"/>
        <v>0</v>
      </c>
      <c r="DP393" s="719"/>
      <c r="DQ393" s="650"/>
      <c r="DR393" s="650"/>
      <c r="DS393" s="650"/>
      <c r="DT393" s="650"/>
      <c r="DU393" s="650"/>
      <c r="DV393" s="650"/>
      <c r="DW393" s="650"/>
      <c r="DX393" s="650"/>
      <c r="DY393" s="720"/>
    </row>
    <row r="394" spans="1:129" s="490" customFormat="1" ht="15.75" customHeight="1">
      <c r="A394" s="662" t="s">
        <v>184</v>
      </c>
      <c r="B394" s="634" t="str">
        <f t="shared" ref="B394:J394" si="1485">IF(B392="","",B392*B393)</f>
        <v/>
      </c>
      <c r="C394" s="634" t="str">
        <f t="shared" si="1485"/>
        <v/>
      </c>
      <c r="D394" s="634" t="str">
        <f t="shared" si="1485"/>
        <v/>
      </c>
      <c r="E394" s="634" t="str">
        <f t="shared" si="1485"/>
        <v/>
      </c>
      <c r="F394" s="634" t="str">
        <f t="shared" si="1485"/>
        <v/>
      </c>
      <c r="G394" s="634" t="str">
        <f t="shared" si="1485"/>
        <v/>
      </c>
      <c r="H394" s="634" t="str">
        <f t="shared" si="1485"/>
        <v/>
      </c>
      <c r="I394" s="634" t="str">
        <f t="shared" si="1485"/>
        <v/>
      </c>
      <c r="J394" s="634" t="str">
        <f t="shared" si="1485"/>
        <v/>
      </c>
      <c r="K394" s="634" t="str">
        <f t="shared" ref="K394:R394" si="1486">IF(K392="","",K392*K393)</f>
        <v/>
      </c>
      <c r="L394" s="634" t="str">
        <f t="shared" si="1486"/>
        <v/>
      </c>
      <c r="M394" s="634" t="str">
        <f t="shared" si="1486"/>
        <v/>
      </c>
      <c r="N394" s="634" t="str">
        <f t="shared" si="1486"/>
        <v/>
      </c>
      <c r="O394" s="634" t="str">
        <f t="shared" si="1486"/>
        <v/>
      </c>
      <c r="P394" s="634" t="str">
        <f t="shared" si="1486"/>
        <v/>
      </c>
      <c r="Q394" s="634" t="str">
        <f t="shared" si="1486"/>
        <v/>
      </c>
      <c r="R394" s="634" t="str">
        <f t="shared" si="1486"/>
        <v/>
      </c>
      <c r="S394" s="667"/>
      <c r="T394" s="634" t="str">
        <f t="shared" ref="T394:AC394" si="1487">IF(T392="","",T392*T393)</f>
        <v/>
      </c>
      <c r="U394" s="634" t="str">
        <f t="shared" si="1487"/>
        <v/>
      </c>
      <c r="V394" s="634" t="str">
        <f t="shared" si="1487"/>
        <v/>
      </c>
      <c r="W394" s="634" t="str">
        <f t="shared" si="1487"/>
        <v/>
      </c>
      <c r="X394" s="634" t="str">
        <f t="shared" si="1487"/>
        <v/>
      </c>
      <c r="Y394" s="634" t="str">
        <f t="shared" si="1487"/>
        <v/>
      </c>
      <c r="Z394" s="634" t="str">
        <f t="shared" si="1487"/>
        <v/>
      </c>
      <c r="AA394" s="634" t="str">
        <f t="shared" si="1487"/>
        <v/>
      </c>
      <c r="AB394" s="634" t="str">
        <f t="shared" si="1487"/>
        <v/>
      </c>
      <c r="AC394" s="634" t="str">
        <f t="shared" si="1487"/>
        <v/>
      </c>
      <c r="AD394" s="634" t="str">
        <f t="shared" ref="AD394:AJ394" si="1488">IF(AD392="","",AD392*AD393)</f>
        <v/>
      </c>
      <c r="AE394" s="634" t="str">
        <f t="shared" si="1488"/>
        <v/>
      </c>
      <c r="AF394" s="634" t="str">
        <f t="shared" si="1488"/>
        <v/>
      </c>
      <c r="AG394" s="634" t="str">
        <f t="shared" si="1488"/>
        <v/>
      </c>
      <c r="AH394" s="634" t="str">
        <f t="shared" si="1488"/>
        <v/>
      </c>
      <c r="AI394" s="634" t="str">
        <f t="shared" si="1488"/>
        <v/>
      </c>
      <c r="AJ394" s="634" t="str">
        <f t="shared" si="1488"/>
        <v/>
      </c>
      <c r="AK394" s="667"/>
      <c r="AL394" s="634" t="str">
        <f t="shared" ref="AL394:AT394" si="1489">IF(AL392="","",AL392*AL393)</f>
        <v/>
      </c>
      <c r="AM394" s="634" t="str">
        <f t="shared" si="1489"/>
        <v/>
      </c>
      <c r="AN394" s="634" t="str">
        <f t="shared" si="1489"/>
        <v/>
      </c>
      <c r="AO394" s="634" t="str">
        <f t="shared" si="1489"/>
        <v/>
      </c>
      <c r="AP394" s="634" t="str">
        <f t="shared" si="1489"/>
        <v/>
      </c>
      <c r="AQ394" s="634" t="str">
        <f t="shared" si="1489"/>
        <v/>
      </c>
      <c r="AR394" s="634" t="str">
        <f t="shared" si="1489"/>
        <v/>
      </c>
      <c r="AS394" s="634" t="str">
        <f t="shared" si="1489"/>
        <v/>
      </c>
      <c r="AT394" s="634" t="str">
        <f t="shared" si="1489"/>
        <v/>
      </c>
      <c r="AU394" s="634" t="str">
        <f t="shared" ref="AU394:BB394" si="1490">IF(AU392="","",AU392*AU393)</f>
        <v/>
      </c>
      <c r="AV394" s="634" t="str">
        <f t="shared" si="1490"/>
        <v/>
      </c>
      <c r="AW394" s="634" t="str">
        <f t="shared" si="1490"/>
        <v/>
      </c>
      <c r="AX394" s="634" t="str">
        <f t="shared" si="1490"/>
        <v/>
      </c>
      <c r="AY394" s="634" t="str">
        <f t="shared" si="1490"/>
        <v/>
      </c>
      <c r="AZ394" s="634" t="str">
        <f t="shared" si="1490"/>
        <v/>
      </c>
      <c r="BA394" s="634" t="str">
        <f t="shared" si="1490"/>
        <v/>
      </c>
      <c r="BB394" s="634" t="str">
        <f t="shared" si="1490"/>
        <v/>
      </c>
      <c r="BC394" s="667"/>
      <c r="BD394" s="634" t="str">
        <f t="shared" ref="BD394:BL394" si="1491">IF(BD392="","",BD392*BD393)</f>
        <v/>
      </c>
      <c r="BE394" s="634" t="str">
        <f t="shared" si="1491"/>
        <v/>
      </c>
      <c r="BF394" s="634" t="str">
        <f t="shared" si="1491"/>
        <v/>
      </c>
      <c r="BG394" s="634" t="str">
        <f t="shared" si="1491"/>
        <v/>
      </c>
      <c r="BH394" s="634" t="str">
        <f t="shared" si="1491"/>
        <v/>
      </c>
      <c r="BI394" s="634" t="str">
        <f t="shared" si="1491"/>
        <v/>
      </c>
      <c r="BJ394" s="634" t="str">
        <f t="shared" si="1491"/>
        <v/>
      </c>
      <c r="BK394" s="634" t="str">
        <f t="shared" si="1491"/>
        <v/>
      </c>
      <c r="BL394" s="634" t="str">
        <f t="shared" si="1491"/>
        <v/>
      </c>
      <c r="BM394" s="634" t="str">
        <f t="shared" ref="BM394:BT394" si="1492">IF(BM392="","",BM392*BM393)</f>
        <v/>
      </c>
      <c r="BN394" s="634" t="str">
        <f t="shared" si="1492"/>
        <v/>
      </c>
      <c r="BO394" s="634" t="str">
        <f t="shared" si="1492"/>
        <v/>
      </c>
      <c r="BP394" s="634" t="str">
        <f t="shared" si="1492"/>
        <v/>
      </c>
      <c r="BQ394" s="634" t="str">
        <f t="shared" si="1492"/>
        <v/>
      </c>
      <c r="BR394" s="634" t="str">
        <f t="shared" si="1492"/>
        <v/>
      </c>
      <c r="BS394" s="634" t="str">
        <f t="shared" si="1492"/>
        <v/>
      </c>
      <c r="BT394" s="634" t="str">
        <f t="shared" si="1492"/>
        <v/>
      </c>
      <c r="BU394" s="667"/>
      <c r="BV394" s="634" t="str">
        <f>IF(BV392="","",BV392*BV393)</f>
        <v/>
      </c>
      <c r="BW394" s="634" t="str">
        <f>IF(BW392="","",BW392*BW393)</f>
        <v/>
      </c>
      <c r="BX394" s="634" t="str">
        <f>IF(BX392="","",BX392*BX393)</f>
        <v/>
      </c>
      <c r="BY394" s="634" t="str">
        <f>IF(BY392="","",BY392*BY393)</f>
        <v/>
      </c>
      <c r="BZ394" s="602" t="str">
        <f t="shared" si="1436"/>
        <v/>
      </c>
      <c r="CA394" s="602" t="str">
        <f t="shared" si="1437"/>
        <v/>
      </c>
      <c r="CB394" s="602" t="str">
        <f t="shared" si="1438"/>
        <v/>
      </c>
      <c r="CC394" s="692" t="str">
        <f t="shared" si="1439"/>
        <v/>
      </c>
      <c r="CD394" s="1348" t="str">
        <f t="shared" si="1481"/>
        <v/>
      </c>
      <c r="CE394" s="1349" t="str">
        <f t="shared" si="1484"/>
        <v/>
      </c>
      <c r="CF394" s="1350" t="str">
        <f t="shared" si="1484"/>
        <v/>
      </c>
      <c r="CG394" s="1350" t="str">
        <f t="shared" si="1484"/>
        <v/>
      </c>
      <c r="CH394" s="1350" t="str">
        <f t="shared" si="1484"/>
        <v/>
      </c>
      <c r="CI394" s="1350" t="str">
        <f t="shared" si="1484"/>
        <v/>
      </c>
      <c r="CJ394" s="1350" t="str">
        <f t="shared" si="1484"/>
        <v/>
      </c>
      <c r="CK394" s="1351" t="str">
        <f t="shared" si="1484"/>
        <v/>
      </c>
      <c r="CL394" s="1351" t="str">
        <f t="shared" si="1484"/>
        <v/>
      </c>
      <c r="CM394" s="1351" t="str">
        <f t="shared" si="1484"/>
        <v/>
      </c>
      <c r="CN394" s="1350" t="str">
        <f t="shared" si="1484"/>
        <v/>
      </c>
      <c r="CO394" s="1350" t="str">
        <f t="shared" si="1484"/>
        <v/>
      </c>
      <c r="CP394" s="1350" t="str">
        <f t="shared" si="1484"/>
        <v/>
      </c>
      <c r="CQ394" s="1350" t="str">
        <f t="shared" si="1484"/>
        <v/>
      </c>
      <c r="CR394" s="1350" t="str">
        <f t="shared" si="1484"/>
        <v/>
      </c>
      <c r="CS394" s="1349" t="str">
        <f t="shared" si="1484"/>
        <v/>
      </c>
      <c r="CT394" s="1352" t="str">
        <f t="shared" si="1484"/>
        <v/>
      </c>
      <c r="CU394" s="553" t="str">
        <f t="shared" si="1442"/>
        <v/>
      </c>
      <c r="CV394" s="554" t="str">
        <f t="shared" si="1443"/>
        <v/>
      </c>
      <c r="CW394" s="555" t="str">
        <f t="shared" si="1444"/>
        <v/>
      </c>
      <c r="CX394" s="555" t="str">
        <f t="shared" si="1445"/>
        <v/>
      </c>
      <c r="CY394" s="555" t="str">
        <f t="shared" si="1446"/>
        <v/>
      </c>
      <c r="CZ394" s="555" t="str">
        <f t="shared" si="1447"/>
        <v/>
      </c>
      <c r="DA394" s="555" t="str">
        <f t="shared" si="1448"/>
        <v/>
      </c>
      <c r="DB394" s="556" t="str">
        <f t="shared" si="1449"/>
        <v/>
      </c>
      <c r="DC394" s="556" t="str">
        <f t="shared" si="1450"/>
        <v/>
      </c>
      <c r="DD394" s="556" t="str">
        <f t="shared" si="1451"/>
        <v/>
      </c>
      <c r="DE394" s="555" t="str">
        <f t="shared" si="1452"/>
        <v/>
      </c>
      <c r="DF394" s="555" t="str">
        <f t="shared" si="1453"/>
        <v/>
      </c>
      <c r="DG394" s="555" t="str">
        <f t="shared" si="1454"/>
        <v/>
      </c>
      <c r="DH394" s="555" t="str">
        <f t="shared" si="1455"/>
        <v/>
      </c>
      <c r="DI394" s="555" t="str">
        <f t="shared" si="1456"/>
        <v/>
      </c>
      <c r="DJ394" s="554" t="str">
        <f t="shared" si="1457"/>
        <v/>
      </c>
      <c r="DK394" s="553" t="str">
        <f t="shared" si="1458"/>
        <v/>
      </c>
      <c r="DL394" s="658">
        <f t="shared" si="1459"/>
        <v>0</v>
      </c>
      <c r="DM394" s="106">
        <f t="shared" si="1460"/>
        <v>0</v>
      </c>
      <c r="DN394" s="106">
        <f t="shared" si="1461"/>
        <v>0</v>
      </c>
      <c r="DO394" s="106">
        <f t="shared" si="1462"/>
        <v>0</v>
      </c>
      <c r="DP394" s="487"/>
      <c r="DQ394" s="623"/>
      <c r="DR394" s="623"/>
      <c r="DS394" s="623"/>
      <c r="DT394" s="623"/>
      <c r="DU394" s="623"/>
      <c r="DV394" s="623"/>
      <c r="DW394" s="623"/>
      <c r="DX394" s="623"/>
      <c r="DY394" s="488"/>
    </row>
    <row r="395" spans="1:129" s="490" customFormat="1" ht="15.75" customHeight="1">
      <c r="A395" s="686" t="s">
        <v>272</v>
      </c>
      <c r="B395" s="632"/>
      <c r="C395" s="632"/>
      <c r="D395" s="632"/>
      <c r="E395" s="632"/>
      <c r="F395" s="632"/>
      <c r="G395" s="632"/>
      <c r="H395" s="632"/>
      <c r="I395" s="632"/>
      <c r="J395" s="632"/>
      <c r="K395" s="632"/>
      <c r="L395" s="632"/>
      <c r="M395" s="632"/>
      <c r="N395" s="632"/>
      <c r="O395" s="632"/>
      <c r="P395" s="632"/>
      <c r="Q395" s="632"/>
      <c r="R395" s="632"/>
      <c r="S395" s="607"/>
      <c r="T395" s="632"/>
      <c r="U395" s="632"/>
      <c r="V395" s="632"/>
      <c r="W395" s="632"/>
      <c r="X395" s="632"/>
      <c r="Y395" s="632"/>
      <c r="Z395" s="632"/>
      <c r="AA395" s="632"/>
      <c r="AB395" s="632"/>
      <c r="AC395" s="632"/>
      <c r="AD395" s="632"/>
      <c r="AE395" s="632"/>
      <c r="AF395" s="632"/>
      <c r="AG395" s="632"/>
      <c r="AH395" s="632"/>
      <c r="AI395" s="632"/>
      <c r="AJ395" s="632"/>
      <c r="AK395" s="607"/>
      <c r="AL395" s="632"/>
      <c r="AM395" s="632"/>
      <c r="AN395" s="632"/>
      <c r="AO395" s="632"/>
      <c r="AP395" s="632"/>
      <c r="AQ395" s="632"/>
      <c r="AR395" s="632"/>
      <c r="AS395" s="632"/>
      <c r="AT395" s="632"/>
      <c r="AU395" s="632"/>
      <c r="AV395" s="632"/>
      <c r="AW395" s="632"/>
      <c r="AX395" s="632"/>
      <c r="AY395" s="632"/>
      <c r="AZ395" s="632"/>
      <c r="BA395" s="632"/>
      <c r="BB395" s="632"/>
      <c r="BC395" s="607"/>
      <c r="BD395" s="632"/>
      <c r="BE395" s="632"/>
      <c r="BF395" s="632"/>
      <c r="BG395" s="632"/>
      <c r="BH395" s="632"/>
      <c r="BI395" s="632"/>
      <c r="BJ395" s="632"/>
      <c r="BK395" s="632"/>
      <c r="BL395" s="632"/>
      <c r="BM395" s="632"/>
      <c r="BN395" s="632"/>
      <c r="BO395" s="632"/>
      <c r="BP395" s="632"/>
      <c r="BQ395" s="632"/>
      <c r="BR395" s="632"/>
      <c r="BS395" s="632"/>
      <c r="BT395" s="632"/>
      <c r="BU395" s="607"/>
      <c r="BV395" s="632"/>
      <c r="BW395" s="632"/>
      <c r="BX395" s="632"/>
      <c r="BY395" s="632"/>
      <c r="BZ395" s="602" t="str">
        <f t="shared" si="1436"/>
        <v/>
      </c>
      <c r="CA395" s="602" t="str">
        <f t="shared" si="1437"/>
        <v/>
      </c>
      <c r="CB395" s="602" t="str">
        <f t="shared" si="1438"/>
        <v/>
      </c>
      <c r="CC395" s="692" t="str">
        <f t="shared" si="1439"/>
        <v/>
      </c>
      <c r="CD395" s="1348" t="str">
        <f t="shared" si="1481"/>
        <v/>
      </c>
      <c r="CE395" s="1349" t="str">
        <f t="shared" si="1484"/>
        <v/>
      </c>
      <c r="CF395" s="1350" t="str">
        <f t="shared" si="1484"/>
        <v/>
      </c>
      <c r="CG395" s="1350" t="str">
        <f t="shared" si="1484"/>
        <v/>
      </c>
      <c r="CH395" s="1350" t="str">
        <f t="shared" si="1484"/>
        <v/>
      </c>
      <c r="CI395" s="1350" t="str">
        <f t="shared" si="1484"/>
        <v/>
      </c>
      <c r="CJ395" s="1350" t="str">
        <f t="shared" si="1484"/>
        <v/>
      </c>
      <c r="CK395" s="1351" t="str">
        <f t="shared" si="1484"/>
        <v/>
      </c>
      <c r="CL395" s="1351" t="str">
        <f t="shared" si="1484"/>
        <v/>
      </c>
      <c r="CM395" s="1351" t="str">
        <f t="shared" si="1484"/>
        <v/>
      </c>
      <c r="CN395" s="1350" t="str">
        <f t="shared" si="1484"/>
        <v/>
      </c>
      <c r="CO395" s="1350" t="str">
        <f t="shared" si="1484"/>
        <v/>
      </c>
      <c r="CP395" s="1350" t="str">
        <f t="shared" si="1484"/>
        <v/>
      </c>
      <c r="CQ395" s="1350" t="str">
        <f t="shared" si="1484"/>
        <v/>
      </c>
      <c r="CR395" s="1350" t="str">
        <f t="shared" si="1484"/>
        <v/>
      </c>
      <c r="CS395" s="1349" t="str">
        <f t="shared" si="1484"/>
        <v/>
      </c>
      <c r="CT395" s="1352" t="str">
        <f t="shared" si="1484"/>
        <v/>
      </c>
      <c r="CU395" s="553" t="str">
        <f t="shared" si="1442"/>
        <v/>
      </c>
      <c r="CV395" s="554" t="str">
        <f t="shared" si="1443"/>
        <v/>
      </c>
      <c r="CW395" s="555" t="str">
        <f t="shared" si="1444"/>
        <v/>
      </c>
      <c r="CX395" s="555" t="str">
        <f t="shared" si="1445"/>
        <v/>
      </c>
      <c r="CY395" s="555" t="str">
        <f t="shared" si="1446"/>
        <v/>
      </c>
      <c r="CZ395" s="555" t="str">
        <f t="shared" si="1447"/>
        <v/>
      </c>
      <c r="DA395" s="555" t="str">
        <f t="shared" si="1448"/>
        <v/>
      </c>
      <c r="DB395" s="556" t="str">
        <f t="shared" si="1449"/>
        <v/>
      </c>
      <c r="DC395" s="556" t="str">
        <f t="shared" si="1450"/>
        <v/>
      </c>
      <c r="DD395" s="556" t="str">
        <f t="shared" si="1451"/>
        <v/>
      </c>
      <c r="DE395" s="555" t="str">
        <f t="shared" si="1452"/>
        <v/>
      </c>
      <c r="DF395" s="555" t="str">
        <f t="shared" si="1453"/>
        <v/>
      </c>
      <c r="DG395" s="555" t="str">
        <f t="shared" si="1454"/>
        <v/>
      </c>
      <c r="DH395" s="555" t="str">
        <f t="shared" si="1455"/>
        <v/>
      </c>
      <c r="DI395" s="555" t="str">
        <f t="shared" si="1456"/>
        <v/>
      </c>
      <c r="DJ395" s="554" t="str">
        <f t="shared" si="1457"/>
        <v/>
      </c>
      <c r="DK395" s="553" t="str">
        <f t="shared" si="1458"/>
        <v/>
      </c>
      <c r="DL395" s="658">
        <f t="shared" si="1459"/>
        <v>0</v>
      </c>
      <c r="DM395" s="106">
        <f t="shared" si="1460"/>
        <v>0</v>
      </c>
      <c r="DN395" s="106">
        <f t="shared" si="1461"/>
        <v>0</v>
      </c>
      <c r="DO395" s="106">
        <f t="shared" si="1462"/>
        <v>0</v>
      </c>
      <c r="DP395" s="487"/>
      <c r="DQ395" s="623"/>
      <c r="DR395" s="623"/>
      <c r="DS395" s="623"/>
      <c r="DT395" s="623"/>
      <c r="DU395" s="623"/>
      <c r="DV395" s="623"/>
      <c r="DW395" s="623"/>
      <c r="DX395" s="623"/>
      <c r="DY395" s="488"/>
    </row>
    <row r="396" spans="1:129" s="490" customFormat="1" ht="15.75" customHeight="1">
      <c r="A396" s="645" t="s">
        <v>182</v>
      </c>
      <c r="B396" s="632"/>
      <c r="C396" s="632"/>
      <c r="D396" s="632"/>
      <c r="E396" s="632"/>
      <c r="F396" s="632"/>
      <c r="G396" s="632"/>
      <c r="H396" s="632"/>
      <c r="I396" s="632"/>
      <c r="J396" s="632"/>
      <c r="K396" s="632"/>
      <c r="L396" s="632"/>
      <c r="M396" s="632"/>
      <c r="N396" s="632"/>
      <c r="O396" s="632"/>
      <c r="P396" s="632"/>
      <c r="Q396" s="632"/>
      <c r="R396" s="632"/>
      <c r="S396" s="607"/>
      <c r="T396" s="632"/>
      <c r="U396" s="632"/>
      <c r="V396" s="632"/>
      <c r="W396" s="632"/>
      <c r="X396" s="632"/>
      <c r="Y396" s="632"/>
      <c r="Z396" s="632"/>
      <c r="AA396" s="632"/>
      <c r="AB396" s="632"/>
      <c r="AC396" s="632"/>
      <c r="AD396" s="632"/>
      <c r="AE396" s="632"/>
      <c r="AF396" s="632"/>
      <c r="AG396" s="632"/>
      <c r="AH396" s="632"/>
      <c r="AI396" s="632"/>
      <c r="AJ396" s="632"/>
      <c r="AK396" s="607"/>
      <c r="AL396" s="632"/>
      <c r="AM396" s="632"/>
      <c r="AN396" s="632"/>
      <c r="AO396" s="632"/>
      <c r="AP396" s="632"/>
      <c r="AQ396" s="632"/>
      <c r="AR396" s="632"/>
      <c r="AS396" s="632"/>
      <c r="AT396" s="632"/>
      <c r="AU396" s="632"/>
      <c r="AV396" s="632"/>
      <c r="AW396" s="632"/>
      <c r="AX396" s="632"/>
      <c r="AY396" s="632"/>
      <c r="AZ396" s="632"/>
      <c r="BA396" s="632"/>
      <c r="BB396" s="632"/>
      <c r="BC396" s="607"/>
      <c r="BD396" s="632"/>
      <c r="BE396" s="632"/>
      <c r="BF396" s="632"/>
      <c r="BG396" s="632"/>
      <c r="BH396" s="632"/>
      <c r="BI396" s="632"/>
      <c r="BJ396" s="632"/>
      <c r="BK396" s="632"/>
      <c r="BL396" s="632"/>
      <c r="BM396" s="632"/>
      <c r="BN396" s="632"/>
      <c r="BO396" s="632"/>
      <c r="BP396" s="632"/>
      <c r="BQ396" s="632"/>
      <c r="BR396" s="632"/>
      <c r="BS396" s="632"/>
      <c r="BT396" s="632"/>
      <c r="BU396" s="607"/>
      <c r="BV396" s="632"/>
      <c r="BW396" s="632"/>
      <c r="BX396" s="632"/>
      <c r="BY396" s="632"/>
      <c r="BZ396" s="602" t="str">
        <f t="shared" si="1436"/>
        <v/>
      </c>
      <c r="CA396" s="602" t="str">
        <f t="shared" si="1437"/>
        <v/>
      </c>
      <c r="CB396" s="602" t="str">
        <f t="shared" si="1438"/>
        <v/>
      </c>
      <c r="CC396" s="692" t="str">
        <f t="shared" si="1439"/>
        <v/>
      </c>
      <c r="CD396" s="1348" t="str">
        <f t="shared" si="1481"/>
        <v/>
      </c>
      <c r="CE396" s="1349" t="str">
        <f t="shared" si="1484"/>
        <v/>
      </c>
      <c r="CF396" s="1350" t="str">
        <f t="shared" si="1484"/>
        <v/>
      </c>
      <c r="CG396" s="1350" t="str">
        <f t="shared" si="1484"/>
        <v/>
      </c>
      <c r="CH396" s="1350" t="str">
        <f t="shared" si="1484"/>
        <v/>
      </c>
      <c r="CI396" s="1350" t="str">
        <f t="shared" si="1484"/>
        <v/>
      </c>
      <c r="CJ396" s="1350" t="str">
        <f t="shared" si="1484"/>
        <v/>
      </c>
      <c r="CK396" s="1351" t="str">
        <f t="shared" si="1484"/>
        <v/>
      </c>
      <c r="CL396" s="1351" t="str">
        <f t="shared" si="1484"/>
        <v/>
      </c>
      <c r="CM396" s="1351" t="str">
        <f t="shared" si="1484"/>
        <v/>
      </c>
      <c r="CN396" s="1350" t="str">
        <f t="shared" si="1484"/>
        <v/>
      </c>
      <c r="CO396" s="1350" t="str">
        <f t="shared" si="1484"/>
        <v/>
      </c>
      <c r="CP396" s="1350" t="str">
        <f t="shared" si="1484"/>
        <v/>
      </c>
      <c r="CQ396" s="1350" t="str">
        <f t="shared" si="1484"/>
        <v/>
      </c>
      <c r="CR396" s="1350" t="str">
        <f t="shared" si="1484"/>
        <v/>
      </c>
      <c r="CS396" s="1349" t="str">
        <f t="shared" si="1484"/>
        <v/>
      </c>
      <c r="CT396" s="1352" t="str">
        <f t="shared" si="1484"/>
        <v/>
      </c>
      <c r="CU396" s="553" t="str">
        <f t="shared" si="1442"/>
        <v/>
      </c>
      <c r="CV396" s="554" t="str">
        <f t="shared" si="1443"/>
        <v/>
      </c>
      <c r="CW396" s="555" t="str">
        <f t="shared" si="1444"/>
        <v/>
      </c>
      <c r="CX396" s="555" t="str">
        <f t="shared" si="1445"/>
        <v/>
      </c>
      <c r="CY396" s="555" t="str">
        <f t="shared" si="1446"/>
        <v/>
      </c>
      <c r="CZ396" s="555" t="str">
        <f t="shared" si="1447"/>
        <v/>
      </c>
      <c r="DA396" s="555" t="str">
        <f t="shared" si="1448"/>
        <v/>
      </c>
      <c r="DB396" s="556" t="str">
        <f t="shared" si="1449"/>
        <v/>
      </c>
      <c r="DC396" s="556" t="str">
        <f t="shared" si="1450"/>
        <v/>
      </c>
      <c r="DD396" s="556" t="str">
        <f t="shared" si="1451"/>
        <v/>
      </c>
      <c r="DE396" s="555" t="str">
        <f t="shared" si="1452"/>
        <v/>
      </c>
      <c r="DF396" s="555" t="str">
        <f t="shared" si="1453"/>
        <v/>
      </c>
      <c r="DG396" s="555" t="str">
        <f t="shared" si="1454"/>
        <v/>
      </c>
      <c r="DH396" s="555" t="str">
        <f t="shared" si="1455"/>
        <v/>
      </c>
      <c r="DI396" s="555" t="str">
        <f t="shared" si="1456"/>
        <v/>
      </c>
      <c r="DJ396" s="554" t="str">
        <f t="shared" si="1457"/>
        <v/>
      </c>
      <c r="DK396" s="553" t="str">
        <f t="shared" si="1458"/>
        <v/>
      </c>
      <c r="DL396" s="658">
        <f t="shared" si="1459"/>
        <v>0</v>
      </c>
      <c r="DM396" s="106">
        <f t="shared" si="1460"/>
        <v>0</v>
      </c>
      <c r="DN396" s="106">
        <f t="shared" si="1461"/>
        <v>0</v>
      </c>
      <c r="DO396" s="106">
        <f t="shared" si="1462"/>
        <v>0</v>
      </c>
      <c r="DP396" s="487"/>
      <c r="DQ396" s="623"/>
      <c r="DR396" s="623"/>
      <c r="DS396" s="623"/>
      <c r="DT396" s="623"/>
      <c r="DU396" s="623"/>
      <c r="DV396" s="623"/>
      <c r="DW396" s="623"/>
      <c r="DX396" s="623"/>
      <c r="DY396" s="488"/>
    </row>
    <row r="397" spans="1:129" s="490" customFormat="1" ht="15.75" customHeight="1">
      <c r="A397" s="744" t="s">
        <v>184</v>
      </c>
      <c r="B397" s="634" t="str">
        <f t="shared" ref="B397:J397" si="1493">IF(B395="","",B395*B396)</f>
        <v/>
      </c>
      <c r="C397" s="634" t="str">
        <f t="shared" si="1493"/>
        <v/>
      </c>
      <c r="D397" s="634" t="str">
        <f t="shared" si="1493"/>
        <v/>
      </c>
      <c r="E397" s="634" t="str">
        <f t="shared" si="1493"/>
        <v/>
      </c>
      <c r="F397" s="634" t="str">
        <f t="shared" si="1493"/>
        <v/>
      </c>
      <c r="G397" s="634" t="str">
        <f t="shared" si="1493"/>
        <v/>
      </c>
      <c r="H397" s="634" t="str">
        <f t="shared" si="1493"/>
        <v/>
      </c>
      <c r="I397" s="634" t="str">
        <f t="shared" si="1493"/>
        <v/>
      </c>
      <c r="J397" s="634" t="str">
        <f t="shared" si="1493"/>
        <v/>
      </c>
      <c r="K397" s="634" t="str">
        <f t="shared" ref="K397:R397" si="1494">IF(K395="","",K395*K396)</f>
        <v/>
      </c>
      <c r="L397" s="634" t="str">
        <f t="shared" si="1494"/>
        <v/>
      </c>
      <c r="M397" s="634" t="str">
        <f t="shared" si="1494"/>
        <v/>
      </c>
      <c r="N397" s="634" t="str">
        <f t="shared" si="1494"/>
        <v/>
      </c>
      <c r="O397" s="634" t="str">
        <f t="shared" si="1494"/>
        <v/>
      </c>
      <c r="P397" s="634" t="str">
        <f t="shared" si="1494"/>
        <v/>
      </c>
      <c r="Q397" s="634" t="str">
        <f t="shared" si="1494"/>
        <v/>
      </c>
      <c r="R397" s="634" t="str">
        <f t="shared" si="1494"/>
        <v/>
      </c>
      <c r="S397" s="667"/>
      <c r="T397" s="634" t="str">
        <f t="shared" ref="T397:AC397" si="1495">IF(T395="","",T395*T396)</f>
        <v/>
      </c>
      <c r="U397" s="634" t="str">
        <f t="shared" si="1495"/>
        <v/>
      </c>
      <c r="V397" s="634" t="str">
        <f t="shared" si="1495"/>
        <v/>
      </c>
      <c r="W397" s="634" t="str">
        <f t="shared" si="1495"/>
        <v/>
      </c>
      <c r="X397" s="634" t="str">
        <f t="shared" si="1495"/>
        <v/>
      </c>
      <c r="Y397" s="634" t="str">
        <f t="shared" si="1495"/>
        <v/>
      </c>
      <c r="Z397" s="634" t="str">
        <f t="shared" si="1495"/>
        <v/>
      </c>
      <c r="AA397" s="634" t="str">
        <f t="shared" si="1495"/>
        <v/>
      </c>
      <c r="AB397" s="634" t="str">
        <f t="shared" si="1495"/>
        <v/>
      </c>
      <c r="AC397" s="634" t="str">
        <f t="shared" si="1495"/>
        <v/>
      </c>
      <c r="AD397" s="634" t="str">
        <f t="shared" ref="AD397:AJ397" si="1496">IF(AD395="","",AD395*AD396)</f>
        <v/>
      </c>
      <c r="AE397" s="634" t="str">
        <f t="shared" si="1496"/>
        <v/>
      </c>
      <c r="AF397" s="634" t="str">
        <f t="shared" si="1496"/>
        <v/>
      </c>
      <c r="AG397" s="634" t="str">
        <f t="shared" si="1496"/>
        <v/>
      </c>
      <c r="AH397" s="634" t="str">
        <f t="shared" si="1496"/>
        <v/>
      </c>
      <c r="AI397" s="634" t="str">
        <f t="shared" si="1496"/>
        <v/>
      </c>
      <c r="AJ397" s="634" t="str">
        <f t="shared" si="1496"/>
        <v/>
      </c>
      <c r="AK397" s="667"/>
      <c r="AL397" s="634" t="str">
        <f t="shared" ref="AL397:AT397" si="1497">IF(AL395="","",AL395*AL396)</f>
        <v/>
      </c>
      <c r="AM397" s="634" t="str">
        <f t="shared" si="1497"/>
        <v/>
      </c>
      <c r="AN397" s="634" t="str">
        <f t="shared" si="1497"/>
        <v/>
      </c>
      <c r="AO397" s="634" t="str">
        <f t="shared" si="1497"/>
        <v/>
      </c>
      <c r="AP397" s="634" t="str">
        <f t="shared" si="1497"/>
        <v/>
      </c>
      <c r="AQ397" s="634" t="str">
        <f t="shared" si="1497"/>
        <v/>
      </c>
      <c r="AR397" s="634" t="str">
        <f t="shared" si="1497"/>
        <v/>
      </c>
      <c r="AS397" s="634" t="str">
        <f t="shared" si="1497"/>
        <v/>
      </c>
      <c r="AT397" s="634" t="str">
        <f t="shared" si="1497"/>
        <v/>
      </c>
      <c r="AU397" s="634" t="str">
        <f t="shared" ref="AU397:BB397" si="1498">IF(AU395="","",AU395*AU396)</f>
        <v/>
      </c>
      <c r="AV397" s="634" t="str">
        <f t="shared" si="1498"/>
        <v/>
      </c>
      <c r="AW397" s="634" t="str">
        <f t="shared" si="1498"/>
        <v/>
      </c>
      <c r="AX397" s="634" t="str">
        <f t="shared" si="1498"/>
        <v/>
      </c>
      <c r="AY397" s="634" t="str">
        <f t="shared" si="1498"/>
        <v/>
      </c>
      <c r="AZ397" s="634" t="str">
        <f t="shared" si="1498"/>
        <v/>
      </c>
      <c r="BA397" s="634" t="str">
        <f t="shared" si="1498"/>
        <v/>
      </c>
      <c r="BB397" s="634" t="str">
        <f t="shared" si="1498"/>
        <v/>
      </c>
      <c r="BC397" s="667"/>
      <c r="BD397" s="634" t="str">
        <f t="shared" ref="BD397:BL397" si="1499">IF(BD395="","",BD395*BD396)</f>
        <v/>
      </c>
      <c r="BE397" s="634" t="str">
        <f t="shared" si="1499"/>
        <v/>
      </c>
      <c r="BF397" s="634" t="str">
        <f t="shared" si="1499"/>
        <v/>
      </c>
      <c r="BG397" s="634" t="str">
        <f t="shared" si="1499"/>
        <v/>
      </c>
      <c r="BH397" s="634" t="str">
        <f t="shared" si="1499"/>
        <v/>
      </c>
      <c r="BI397" s="634" t="str">
        <f t="shared" si="1499"/>
        <v/>
      </c>
      <c r="BJ397" s="634" t="str">
        <f t="shared" si="1499"/>
        <v/>
      </c>
      <c r="BK397" s="634" t="str">
        <f t="shared" si="1499"/>
        <v/>
      </c>
      <c r="BL397" s="634" t="str">
        <f t="shared" si="1499"/>
        <v/>
      </c>
      <c r="BM397" s="634" t="str">
        <f t="shared" ref="BM397:BT397" si="1500">IF(BM395="","",BM395*BM396)</f>
        <v/>
      </c>
      <c r="BN397" s="634" t="str">
        <f t="shared" si="1500"/>
        <v/>
      </c>
      <c r="BO397" s="634" t="str">
        <f t="shared" si="1500"/>
        <v/>
      </c>
      <c r="BP397" s="634" t="str">
        <f t="shared" si="1500"/>
        <v/>
      </c>
      <c r="BQ397" s="634" t="str">
        <f t="shared" si="1500"/>
        <v/>
      </c>
      <c r="BR397" s="634" t="str">
        <f t="shared" si="1500"/>
        <v/>
      </c>
      <c r="BS397" s="634" t="str">
        <f t="shared" si="1500"/>
        <v/>
      </c>
      <c r="BT397" s="634" t="str">
        <f t="shared" si="1500"/>
        <v/>
      </c>
      <c r="BU397" s="667"/>
      <c r="BV397" s="634" t="str">
        <f>IF(BV395="","",BV395*BV396)</f>
        <v/>
      </c>
      <c r="BW397" s="634" t="str">
        <f>IF(BW395="","",BW395*BW396)</f>
        <v/>
      </c>
      <c r="BX397" s="634" t="str">
        <f>IF(BX395="","",BX395*BX396)</f>
        <v/>
      </c>
      <c r="BY397" s="634" t="str">
        <f>IF(BY395="","",BY395*BY396)</f>
        <v/>
      </c>
      <c r="BZ397" s="602" t="str">
        <f t="shared" si="1436"/>
        <v/>
      </c>
      <c r="CA397" s="602" t="str">
        <f t="shared" si="1437"/>
        <v/>
      </c>
      <c r="CB397" s="602" t="str">
        <f t="shared" si="1438"/>
        <v/>
      </c>
      <c r="CC397" s="692" t="str">
        <f t="shared" si="1439"/>
        <v/>
      </c>
      <c r="CD397" s="1348" t="str">
        <f t="shared" si="1481"/>
        <v/>
      </c>
      <c r="CE397" s="1349" t="str">
        <f t="shared" si="1484"/>
        <v/>
      </c>
      <c r="CF397" s="1350" t="str">
        <f t="shared" si="1484"/>
        <v/>
      </c>
      <c r="CG397" s="1350" t="str">
        <f t="shared" si="1484"/>
        <v/>
      </c>
      <c r="CH397" s="1350" t="str">
        <f t="shared" si="1484"/>
        <v/>
      </c>
      <c r="CI397" s="1350" t="str">
        <f t="shared" si="1484"/>
        <v/>
      </c>
      <c r="CJ397" s="1350" t="str">
        <f t="shared" si="1484"/>
        <v/>
      </c>
      <c r="CK397" s="1351" t="str">
        <f t="shared" si="1484"/>
        <v/>
      </c>
      <c r="CL397" s="1351" t="str">
        <f t="shared" si="1484"/>
        <v/>
      </c>
      <c r="CM397" s="1351" t="str">
        <f t="shared" si="1484"/>
        <v/>
      </c>
      <c r="CN397" s="1350" t="str">
        <f t="shared" si="1484"/>
        <v/>
      </c>
      <c r="CO397" s="1350" t="str">
        <f t="shared" si="1484"/>
        <v/>
      </c>
      <c r="CP397" s="1350" t="str">
        <f t="shared" si="1484"/>
        <v/>
      </c>
      <c r="CQ397" s="1350" t="str">
        <f t="shared" si="1484"/>
        <v/>
      </c>
      <c r="CR397" s="1350" t="str">
        <f t="shared" si="1484"/>
        <v/>
      </c>
      <c r="CS397" s="1349" t="str">
        <f t="shared" si="1484"/>
        <v/>
      </c>
      <c r="CT397" s="1352" t="str">
        <f t="shared" si="1484"/>
        <v/>
      </c>
      <c r="CU397" s="553" t="str">
        <f t="shared" si="1442"/>
        <v/>
      </c>
      <c r="CV397" s="554" t="str">
        <f t="shared" si="1443"/>
        <v/>
      </c>
      <c r="CW397" s="555" t="str">
        <f t="shared" si="1444"/>
        <v/>
      </c>
      <c r="CX397" s="555" t="str">
        <f t="shared" si="1445"/>
        <v/>
      </c>
      <c r="CY397" s="555" t="str">
        <f t="shared" si="1446"/>
        <v/>
      </c>
      <c r="CZ397" s="555" t="str">
        <f t="shared" si="1447"/>
        <v/>
      </c>
      <c r="DA397" s="555" t="str">
        <f t="shared" si="1448"/>
        <v/>
      </c>
      <c r="DB397" s="556" t="str">
        <f t="shared" si="1449"/>
        <v/>
      </c>
      <c r="DC397" s="556" t="str">
        <f t="shared" si="1450"/>
        <v/>
      </c>
      <c r="DD397" s="556" t="str">
        <f t="shared" si="1451"/>
        <v/>
      </c>
      <c r="DE397" s="555" t="str">
        <f t="shared" si="1452"/>
        <v/>
      </c>
      <c r="DF397" s="555" t="str">
        <f t="shared" si="1453"/>
        <v/>
      </c>
      <c r="DG397" s="555" t="str">
        <f t="shared" si="1454"/>
        <v/>
      </c>
      <c r="DH397" s="555" t="str">
        <f t="shared" si="1455"/>
        <v/>
      </c>
      <c r="DI397" s="555" t="str">
        <f t="shared" si="1456"/>
        <v/>
      </c>
      <c r="DJ397" s="554" t="str">
        <f t="shared" si="1457"/>
        <v/>
      </c>
      <c r="DK397" s="553" t="str">
        <f t="shared" si="1458"/>
        <v/>
      </c>
      <c r="DL397" s="658">
        <f t="shared" si="1459"/>
        <v>0</v>
      </c>
      <c r="DM397" s="106">
        <f t="shared" si="1460"/>
        <v>0</v>
      </c>
      <c r="DN397" s="106">
        <f t="shared" si="1461"/>
        <v>0</v>
      </c>
      <c r="DO397" s="106">
        <f t="shared" si="1462"/>
        <v>0</v>
      </c>
      <c r="DP397" s="487"/>
      <c r="DQ397" s="623"/>
      <c r="DR397" s="623"/>
      <c r="DS397" s="623"/>
      <c r="DT397" s="623"/>
      <c r="DU397" s="623"/>
      <c r="DV397" s="623"/>
      <c r="DW397" s="623"/>
      <c r="DX397" s="623"/>
      <c r="DY397" s="488"/>
    </row>
    <row r="398" spans="1:129" s="721" customFormat="1" ht="15.75" customHeight="1">
      <c r="A398" s="686" t="s">
        <v>272</v>
      </c>
      <c r="B398" s="632"/>
      <c r="C398" s="632"/>
      <c r="D398" s="632"/>
      <c r="E398" s="632"/>
      <c r="F398" s="632"/>
      <c r="G398" s="632"/>
      <c r="H398" s="632"/>
      <c r="I398" s="632"/>
      <c r="J398" s="632"/>
      <c r="K398" s="632"/>
      <c r="L398" s="632"/>
      <c r="M398" s="632"/>
      <c r="N398" s="632"/>
      <c r="O398" s="632"/>
      <c r="P398" s="632"/>
      <c r="Q398" s="632"/>
      <c r="R398" s="632"/>
      <c r="S398" s="620"/>
      <c r="T398" s="632"/>
      <c r="U398" s="632"/>
      <c r="V398" s="632"/>
      <c r="W398" s="632"/>
      <c r="X398" s="632"/>
      <c r="Y398" s="632"/>
      <c r="Z398" s="632"/>
      <c r="AA398" s="632"/>
      <c r="AB398" s="632"/>
      <c r="AC398" s="632"/>
      <c r="AD398" s="632"/>
      <c r="AE398" s="632"/>
      <c r="AF398" s="632"/>
      <c r="AG398" s="632"/>
      <c r="AH398" s="632"/>
      <c r="AI398" s="632"/>
      <c r="AJ398" s="632"/>
      <c r="AK398" s="620"/>
      <c r="AL398" s="632"/>
      <c r="AM398" s="632"/>
      <c r="AN398" s="632"/>
      <c r="AO398" s="632"/>
      <c r="AP398" s="632"/>
      <c r="AQ398" s="632"/>
      <c r="AR398" s="632"/>
      <c r="AS398" s="632"/>
      <c r="AT398" s="632"/>
      <c r="AU398" s="632"/>
      <c r="AV398" s="632"/>
      <c r="AW398" s="632"/>
      <c r="AX398" s="632"/>
      <c r="AY398" s="632"/>
      <c r="AZ398" s="632"/>
      <c r="BA398" s="632"/>
      <c r="BB398" s="632"/>
      <c r="BC398" s="620"/>
      <c r="BD398" s="632"/>
      <c r="BE398" s="632"/>
      <c r="BF398" s="632"/>
      <c r="BG398" s="632"/>
      <c r="BH398" s="632"/>
      <c r="BI398" s="632"/>
      <c r="BJ398" s="632"/>
      <c r="BK398" s="632"/>
      <c r="BL398" s="632"/>
      <c r="BM398" s="632"/>
      <c r="BN398" s="632"/>
      <c r="BO398" s="632"/>
      <c r="BP398" s="632"/>
      <c r="BQ398" s="632"/>
      <c r="BR398" s="632"/>
      <c r="BS398" s="632"/>
      <c r="BT398" s="632"/>
      <c r="BU398" s="620"/>
      <c r="BV398" s="632"/>
      <c r="BW398" s="632"/>
      <c r="BX398" s="632"/>
      <c r="BY398" s="632"/>
      <c r="BZ398" s="602" t="str">
        <f t="shared" si="1436"/>
        <v/>
      </c>
      <c r="CA398" s="602" t="str">
        <f t="shared" si="1437"/>
        <v/>
      </c>
      <c r="CB398" s="602" t="str">
        <f t="shared" si="1438"/>
        <v/>
      </c>
      <c r="CC398" s="692" t="str">
        <f t="shared" si="1439"/>
        <v/>
      </c>
      <c r="CD398" s="1348" t="str">
        <f t="shared" si="1481"/>
        <v/>
      </c>
      <c r="CE398" s="1349" t="str">
        <f t="shared" si="1484"/>
        <v/>
      </c>
      <c r="CF398" s="1350" t="str">
        <f t="shared" si="1484"/>
        <v/>
      </c>
      <c r="CG398" s="1350" t="str">
        <f t="shared" si="1484"/>
        <v/>
      </c>
      <c r="CH398" s="1350" t="str">
        <f t="shared" si="1484"/>
        <v/>
      </c>
      <c r="CI398" s="1350" t="str">
        <f t="shared" si="1484"/>
        <v/>
      </c>
      <c r="CJ398" s="1350" t="str">
        <f t="shared" si="1484"/>
        <v/>
      </c>
      <c r="CK398" s="1351" t="str">
        <f t="shared" si="1484"/>
        <v/>
      </c>
      <c r="CL398" s="1351" t="str">
        <f t="shared" si="1484"/>
        <v/>
      </c>
      <c r="CM398" s="1351" t="str">
        <f t="shared" si="1484"/>
        <v/>
      </c>
      <c r="CN398" s="1350" t="str">
        <f t="shared" si="1484"/>
        <v/>
      </c>
      <c r="CO398" s="1350" t="str">
        <f t="shared" si="1484"/>
        <v/>
      </c>
      <c r="CP398" s="1350" t="str">
        <f t="shared" si="1484"/>
        <v/>
      </c>
      <c r="CQ398" s="1350" t="str">
        <f t="shared" si="1484"/>
        <v/>
      </c>
      <c r="CR398" s="1350" t="str">
        <f t="shared" si="1484"/>
        <v/>
      </c>
      <c r="CS398" s="1349" t="str">
        <f t="shared" si="1484"/>
        <v/>
      </c>
      <c r="CT398" s="1352" t="str">
        <f t="shared" si="1484"/>
        <v/>
      </c>
      <c r="CU398" s="553" t="str">
        <f t="shared" si="1442"/>
        <v/>
      </c>
      <c r="CV398" s="554" t="str">
        <f t="shared" si="1443"/>
        <v/>
      </c>
      <c r="CW398" s="555" t="str">
        <f t="shared" si="1444"/>
        <v/>
      </c>
      <c r="CX398" s="555" t="str">
        <f t="shared" si="1445"/>
        <v/>
      </c>
      <c r="CY398" s="555" t="str">
        <f t="shared" si="1446"/>
        <v/>
      </c>
      <c r="CZ398" s="555" t="str">
        <f t="shared" si="1447"/>
        <v/>
      </c>
      <c r="DA398" s="555" t="str">
        <f t="shared" si="1448"/>
        <v/>
      </c>
      <c r="DB398" s="556" t="str">
        <f t="shared" si="1449"/>
        <v/>
      </c>
      <c r="DC398" s="556" t="str">
        <f t="shared" si="1450"/>
        <v/>
      </c>
      <c r="DD398" s="556" t="str">
        <f t="shared" si="1451"/>
        <v/>
      </c>
      <c r="DE398" s="555" t="str">
        <f t="shared" si="1452"/>
        <v/>
      </c>
      <c r="DF398" s="555" t="str">
        <f t="shared" si="1453"/>
        <v/>
      </c>
      <c r="DG398" s="555" t="str">
        <f t="shared" si="1454"/>
        <v/>
      </c>
      <c r="DH398" s="555" t="str">
        <f t="shared" si="1455"/>
        <v/>
      </c>
      <c r="DI398" s="555" t="str">
        <f t="shared" si="1456"/>
        <v/>
      </c>
      <c r="DJ398" s="554" t="str">
        <f t="shared" si="1457"/>
        <v/>
      </c>
      <c r="DK398" s="553" t="str">
        <f t="shared" si="1458"/>
        <v/>
      </c>
      <c r="DL398" s="658">
        <f t="shared" si="1459"/>
        <v>0</v>
      </c>
      <c r="DM398" s="106">
        <f t="shared" si="1460"/>
        <v>0</v>
      </c>
      <c r="DN398" s="106">
        <f t="shared" si="1461"/>
        <v>0</v>
      </c>
      <c r="DO398" s="106">
        <f t="shared" si="1462"/>
        <v>0</v>
      </c>
      <c r="DP398" s="719"/>
      <c r="DQ398" s="650"/>
      <c r="DR398" s="650"/>
      <c r="DS398" s="650"/>
      <c r="DT398" s="650"/>
      <c r="DU398" s="650"/>
      <c r="DV398" s="650"/>
      <c r="DW398" s="650"/>
      <c r="DX398" s="650"/>
      <c r="DY398" s="720"/>
    </row>
    <row r="399" spans="1:129" s="490" customFormat="1" ht="15.75" customHeight="1">
      <c r="A399" s="745" t="s">
        <v>182</v>
      </c>
      <c r="B399" s="632"/>
      <c r="C399" s="632"/>
      <c r="D399" s="632"/>
      <c r="E399" s="632"/>
      <c r="F399" s="632"/>
      <c r="G399" s="632"/>
      <c r="H399" s="632"/>
      <c r="I399" s="632"/>
      <c r="J399" s="632"/>
      <c r="K399" s="632"/>
      <c r="L399" s="632"/>
      <c r="M399" s="632"/>
      <c r="N399" s="632"/>
      <c r="O399" s="632"/>
      <c r="P399" s="632"/>
      <c r="Q399" s="632"/>
      <c r="R399" s="632"/>
      <c r="S399" s="601"/>
      <c r="T399" s="632"/>
      <c r="U399" s="632"/>
      <c r="V399" s="632"/>
      <c r="W399" s="632"/>
      <c r="X399" s="632"/>
      <c r="Y399" s="632"/>
      <c r="Z399" s="632"/>
      <c r="AA399" s="632"/>
      <c r="AB399" s="632"/>
      <c r="AC399" s="632"/>
      <c r="AD399" s="632"/>
      <c r="AE399" s="632"/>
      <c r="AF399" s="632"/>
      <c r="AG399" s="632"/>
      <c r="AH399" s="632"/>
      <c r="AI399" s="632"/>
      <c r="AJ399" s="632"/>
      <c r="AK399" s="601"/>
      <c r="AL399" s="632"/>
      <c r="AM399" s="632"/>
      <c r="AN399" s="632"/>
      <c r="AO399" s="632"/>
      <c r="AP399" s="632"/>
      <c r="AQ399" s="632"/>
      <c r="AR399" s="632"/>
      <c r="AS399" s="632"/>
      <c r="AT399" s="632"/>
      <c r="AU399" s="632"/>
      <c r="AV399" s="632"/>
      <c r="AW399" s="632"/>
      <c r="AX399" s="632"/>
      <c r="AY399" s="632"/>
      <c r="AZ399" s="632"/>
      <c r="BA399" s="632"/>
      <c r="BB399" s="632"/>
      <c r="BC399" s="601"/>
      <c r="BD399" s="632"/>
      <c r="BE399" s="632"/>
      <c r="BF399" s="632"/>
      <c r="BG399" s="632"/>
      <c r="BH399" s="632"/>
      <c r="BI399" s="632"/>
      <c r="BJ399" s="632"/>
      <c r="BK399" s="632"/>
      <c r="BL399" s="632"/>
      <c r="BM399" s="632"/>
      <c r="BN399" s="632"/>
      <c r="BO399" s="632"/>
      <c r="BP399" s="632"/>
      <c r="BQ399" s="632"/>
      <c r="BR399" s="632"/>
      <c r="BS399" s="632"/>
      <c r="BT399" s="632"/>
      <c r="BU399" s="601"/>
      <c r="BV399" s="632"/>
      <c r="BW399" s="632"/>
      <c r="BX399" s="632"/>
      <c r="BY399" s="632"/>
      <c r="BZ399" s="602" t="str">
        <f t="shared" si="1436"/>
        <v/>
      </c>
      <c r="CA399" s="602" t="str">
        <f t="shared" si="1437"/>
        <v/>
      </c>
      <c r="CB399" s="602" t="str">
        <f t="shared" si="1438"/>
        <v/>
      </c>
      <c r="CC399" s="692" t="str">
        <f t="shared" si="1439"/>
        <v/>
      </c>
      <c r="CD399" s="1348" t="str">
        <f t="shared" si="1481"/>
        <v/>
      </c>
      <c r="CE399" s="1349" t="str">
        <f t="shared" si="1484"/>
        <v/>
      </c>
      <c r="CF399" s="1350" t="str">
        <f t="shared" si="1484"/>
        <v/>
      </c>
      <c r="CG399" s="1350" t="str">
        <f t="shared" si="1484"/>
        <v/>
      </c>
      <c r="CH399" s="1350" t="str">
        <f t="shared" si="1484"/>
        <v/>
      </c>
      <c r="CI399" s="1350" t="str">
        <f t="shared" si="1484"/>
        <v/>
      </c>
      <c r="CJ399" s="1350" t="str">
        <f t="shared" si="1484"/>
        <v/>
      </c>
      <c r="CK399" s="1351" t="str">
        <f t="shared" si="1484"/>
        <v/>
      </c>
      <c r="CL399" s="1351" t="str">
        <f t="shared" si="1484"/>
        <v/>
      </c>
      <c r="CM399" s="1351" t="str">
        <f t="shared" si="1484"/>
        <v/>
      </c>
      <c r="CN399" s="1350" t="str">
        <f t="shared" si="1484"/>
        <v/>
      </c>
      <c r="CO399" s="1350" t="str">
        <f t="shared" si="1484"/>
        <v/>
      </c>
      <c r="CP399" s="1350" t="str">
        <f t="shared" si="1484"/>
        <v/>
      </c>
      <c r="CQ399" s="1350" t="str">
        <f t="shared" si="1484"/>
        <v/>
      </c>
      <c r="CR399" s="1350" t="str">
        <f t="shared" si="1484"/>
        <v/>
      </c>
      <c r="CS399" s="1349" t="str">
        <f t="shared" si="1484"/>
        <v/>
      </c>
      <c r="CT399" s="1352" t="str">
        <f t="shared" si="1484"/>
        <v/>
      </c>
      <c r="CU399" s="553" t="str">
        <f t="shared" si="1442"/>
        <v/>
      </c>
      <c r="CV399" s="554" t="str">
        <f t="shared" si="1443"/>
        <v/>
      </c>
      <c r="CW399" s="555" t="str">
        <f t="shared" si="1444"/>
        <v/>
      </c>
      <c r="CX399" s="555" t="str">
        <f t="shared" si="1445"/>
        <v/>
      </c>
      <c r="CY399" s="555" t="str">
        <f t="shared" si="1446"/>
        <v/>
      </c>
      <c r="CZ399" s="555" t="str">
        <f t="shared" si="1447"/>
        <v/>
      </c>
      <c r="DA399" s="555" t="str">
        <f t="shared" si="1448"/>
        <v/>
      </c>
      <c r="DB399" s="556" t="str">
        <f t="shared" si="1449"/>
        <v/>
      </c>
      <c r="DC399" s="556" t="str">
        <f t="shared" si="1450"/>
        <v/>
      </c>
      <c r="DD399" s="556" t="str">
        <f t="shared" si="1451"/>
        <v/>
      </c>
      <c r="DE399" s="555" t="str">
        <f t="shared" si="1452"/>
        <v/>
      </c>
      <c r="DF399" s="555" t="str">
        <f t="shared" si="1453"/>
        <v/>
      </c>
      <c r="DG399" s="555" t="str">
        <f t="shared" si="1454"/>
        <v/>
      </c>
      <c r="DH399" s="555" t="str">
        <f t="shared" si="1455"/>
        <v/>
      </c>
      <c r="DI399" s="555" t="str">
        <f t="shared" si="1456"/>
        <v/>
      </c>
      <c r="DJ399" s="554" t="str">
        <f t="shared" si="1457"/>
        <v/>
      </c>
      <c r="DK399" s="553" t="str">
        <f t="shared" si="1458"/>
        <v/>
      </c>
      <c r="DL399" s="658">
        <f t="shared" si="1459"/>
        <v>0</v>
      </c>
      <c r="DM399" s="106">
        <f t="shared" si="1460"/>
        <v>0</v>
      </c>
      <c r="DN399" s="106">
        <f t="shared" si="1461"/>
        <v>0</v>
      </c>
      <c r="DO399" s="106">
        <f t="shared" si="1462"/>
        <v>0</v>
      </c>
      <c r="DP399" s="487"/>
      <c r="DQ399" s="623"/>
      <c r="DR399" s="623"/>
      <c r="DS399" s="623"/>
      <c r="DT399" s="623"/>
      <c r="DU399" s="623"/>
      <c r="DV399" s="623"/>
      <c r="DW399" s="623"/>
      <c r="DX399" s="623"/>
      <c r="DY399" s="488"/>
    </row>
    <row r="400" spans="1:129" s="700" customFormat="1" ht="15.75" customHeight="1">
      <c r="A400" s="662" t="s">
        <v>184</v>
      </c>
      <c r="B400" s="634" t="str">
        <f t="shared" ref="B400:J400" si="1501">IF(B398="","",B398*B399)</f>
        <v/>
      </c>
      <c r="C400" s="634" t="str">
        <f t="shared" si="1501"/>
        <v/>
      </c>
      <c r="D400" s="634" t="str">
        <f t="shared" si="1501"/>
        <v/>
      </c>
      <c r="E400" s="634" t="str">
        <f t="shared" si="1501"/>
        <v/>
      </c>
      <c r="F400" s="634" t="str">
        <f t="shared" si="1501"/>
        <v/>
      </c>
      <c r="G400" s="634" t="str">
        <f t="shared" si="1501"/>
        <v/>
      </c>
      <c r="H400" s="634" t="str">
        <f t="shared" si="1501"/>
        <v/>
      </c>
      <c r="I400" s="634" t="str">
        <f t="shared" si="1501"/>
        <v/>
      </c>
      <c r="J400" s="634" t="str">
        <f t="shared" si="1501"/>
        <v/>
      </c>
      <c r="K400" s="634" t="str">
        <f t="shared" ref="K400:R400" si="1502">IF(K398="","",K398*K399)</f>
        <v/>
      </c>
      <c r="L400" s="634" t="str">
        <f t="shared" si="1502"/>
        <v/>
      </c>
      <c r="M400" s="634" t="str">
        <f t="shared" si="1502"/>
        <v/>
      </c>
      <c r="N400" s="634" t="str">
        <f t="shared" si="1502"/>
        <v/>
      </c>
      <c r="O400" s="634" t="str">
        <f t="shared" si="1502"/>
        <v/>
      </c>
      <c r="P400" s="634" t="str">
        <f t="shared" si="1502"/>
        <v/>
      </c>
      <c r="Q400" s="634" t="str">
        <f t="shared" si="1502"/>
        <v/>
      </c>
      <c r="R400" s="634" t="str">
        <f t="shared" si="1502"/>
        <v/>
      </c>
      <c r="S400" s="667"/>
      <c r="T400" s="634" t="str">
        <f t="shared" ref="T400:AC400" si="1503">IF(T398="","",T398*T399)</f>
        <v/>
      </c>
      <c r="U400" s="634" t="str">
        <f t="shared" si="1503"/>
        <v/>
      </c>
      <c r="V400" s="634" t="str">
        <f t="shared" si="1503"/>
        <v/>
      </c>
      <c r="W400" s="634" t="str">
        <f t="shared" si="1503"/>
        <v/>
      </c>
      <c r="X400" s="634" t="str">
        <f t="shared" si="1503"/>
        <v/>
      </c>
      <c r="Y400" s="634" t="str">
        <f t="shared" si="1503"/>
        <v/>
      </c>
      <c r="Z400" s="634" t="str">
        <f t="shared" si="1503"/>
        <v/>
      </c>
      <c r="AA400" s="634" t="str">
        <f t="shared" si="1503"/>
        <v/>
      </c>
      <c r="AB400" s="634" t="str">
        <f t="shared" si="1503"/>
        <v/>
      </c>
      <c r="AC400" s="634" t="str">
        <f t="shared" si="1503"/>
        <v/>
      </c>
      <c r="AD400" s="634" t="str">
        <f t="shared" ref="AD400:AJ400" si="1504">IF(AD398="","",AD398*AD399)</f>
        <v/>
      </c>
      <c r="AE400" s="634" t="str">
        <f t="shared" si="1504"/>
        <v/>
      </c>
      <c r="AF400" s="634" t="str">
        <f t="shared" si="1504"/>
        <v/>
      </c>
      <c r="AG400" s="634" t="str">
        <f t="shared" si="1504"/>
        <v/>
      </c>
      <c r="AH400" s="634" t="str">
        <f t="shared" si="1504"/>
        <v/>
      </c>
      <c r="AI400" s="634" t="str">
        <f t="shared" si="1504"/>
        <v/>
      </c>
      <c r="AJ400" s="634" t="str">
        <f t="shared" si="1504"/>
        <v/>
      </c>
      <c r="AK400" s="667"/>
      <c r="AL400" s="634" t="str">
        <f t="shared" ref="AL400:AT400" si="1505">IF(AL398="","",AL398*AL399)</f>
        <v/>
      </c>
      <c r="AM400" s="634" t="str">
        <f t="shared" si="1505"/>
        <v/>
      </c>
      <c r="AN400" s="634" t="str">
        <f t="shared" si="1505"/>
        <v/>
      </c>
      <c r="AO400" s="634" t="str">
        <f t="shared" si="1505"/>
        <v/>
      </c>
      <c r="AP400" s="634" t="str">
        <f t="shared" si="1505"/>
        <v/>
      </c>
      <c r="AQ400" s="634" t="str">
        <f t="shared" si="1505"/>
        <v/>
      </c>
      <c r="AR400" s="634" t="str">
        <f t="shared" si="1505"/>
        <v/>
      </c>
      <c r="AS400" s="634" t="str">
        <f t="shared" si="1505"/>
        <v/>
      </c>
      <c r="AT400" s="634" t="str">
        <f t="shared" si="1505"/>
        <v/>
      </c>
      <c r="AU400" s="634" t="str">
        <f t="shared" ref="AU400:BB400" si="1506">IF(AU398="","",AU398*AU399)</f>
        <v/>
      </c>
      <c r="AV400" s="634" t="str">
        <f t="shared" si="1506"/>
        <v/>
      </c>
      <c r="AW400" s="634" t="str">
        <f t="shared" si="1506"/>
        <v/>
      </c>
      <c r="AX400" s="634" t="str">
        <f t="shared" si="1506"/>
        <v/>
      </c>
      <c r="AY400" s="634" t="str">
        <f t="shared" si="1506"/>
        <v/>
      </c>
      <c r="AZ400" s="634" t="str">
        <f t="shared" si="1506"/>
        <v/>
      </c>
      <c r="BA400" s="634" t="str">
        <f t="shared" si="1506"/>
        <v/>
      </c>
      <c r="BB400" s="634" t="str">
        <f t="shared" si="1506"/>
        <v/>
      </c>
      <c r="BC400" s="667"/>
      <c r="BD400" s="634" t="str">
        <f t="shared" ref="BD400:BL400" si="1507">IF(BD398="","",BD398*BD399)</f>
        <v/>
      </c>
      <c r="BE400" s="634" t="str">
        <f t="shared" si="1507"/>
        <v/>
      </c>
      <c r="BF400" s="634" t="str">
        <f t="shared" si="1507"/>
        <v/>
      </c>
      <c r="BG400" s="634" t="str">
        <f t="shared" si="1507"/>
        <v/>
      </c>
      <c r="BH400" s="634" t="str">
        <f t="shared" si="1507"/>
        <v/>
      </c>
      <c r="BI400" s="634" t="str">
        <f t="shared" si="1507"/>
        <v/>
      </c>
      <c r="BJ400" s="634" t="str">
        <f t="shared" si="1507"/>
        <v/>
      </c>
      <c r="BK400" s="634" t="str">
        <f t="shared" si="1507"/>
        <v/>
      </c>
      <c r="BL400" s="634" t="str">
        <f t="shared" si="1507"/>
        <v/>
      </c>
      <c r="BM400" s="634" t="str">
        <f t="shared" ref="BM400:BT400" si="1508">IF(BM398="","",BM398*BM399)</f>
        <v/>
      </c>
      <c r="BN400" s="634" t="str">
        <f t="shared" si="1508"/>
        <v/>
      </c>
      <c r="BO400" s="634" t="str">
        <f t="shared" si="1508"/>
        <v/>
      </c>
      <c r="BP400" s="634" t="str">
        <f t="shared" si="1508"/>
        <v/>
      </c>
      <c r="BQ400" s="634" t="str">
        <f t="shared" si="1508"/>
        <v/>
      </c>
      <c r="BR400" s="634" t="str">
        <f t="shared" si="1508"/>
        <v/>
      </c>
      <c r="BS400" s="634" t="str">
        <f t="shared" si="1508"/>
        <v/>
      </c>
      <c r="BT400" s="634" t="str">
        <f t="shared" si="1508"/>
        <v/>
      </c>
      <c r="BU400" s="667"/>
      <c r="BV400" s="634" t="str">
        <f>IF(BV398="","",BV398*BV399)</f>
        <v/>
      </c>
      <c r="BW400" s="634" t="str">
        <f>IF(BW398="","",BW398*BW399)</f>
        <v/>
      </c>
      <c r="BX400" s="634" t="str">
        <f>IF(BX398="","",BX398*BX399)</f>
        <v/>
      </c>
      <c r="BY400" s="634" t="str">
        <f>IF(BY398="","",BY398*BY399)</f>
        <v/>
      </c>
      <c r="BZ400" s="602" t="str">
        <f t="shared" si="1436"/>
        <v/>
      </c>
      <c r="CA400" s="602" t="str">
        <f t="shared" si="1437"/>
        <v/>
      </c>
      <c r="CB400" s="602" t="str">
        <f t="shared" si="1438"/>
        <v/>
      </c>
      <c r="CC400" s="692" t="str">
        <f t="shared" si="1439"/>
        <v/>
      </c>
      <c r="CD400" s="1348" t="str">
        <f t="shared" si="1481"/>
        <v/>
      </c>
      <c r="CE400" s="1349" t="str">
        <f t="shared" si="1484"/>
        <v/>
      </c>
      <c r="CF400" s="1350" t="str">
        <f t="shared" si="1484"/>
        <v/>
      </c>
      <c r="CG400" s="1350" t="str">
        <f t="shared" si="1484"/>
        <v/>
      </c>
      <c r="CH400" s="1350" t="str">
        <f t="shared" si="1484"/>
        <v/>
      </c>
      <c r="CI400" s="1350" t="str">
        <f t="shared" si="1484"/>
        <v/>
      </c>
      <c r="CJ400" s="1350" t="str">
        <f t="shared" si="1484"/>
        <v/>
      </c>
      <c r="CK400" s="1351" t="str">
        <f t="shared" si="1484"/>
        <v/>
      </c>
      <c r="CL400" s="1351" t="str">
        <f t="shared" si="1484"/>
        <v/>
      </c>
      <c r="CM400" s="1351" t="str">
        <f t="shared" si="1484"/>
        <v/>
      </c>
      <c r="CN400" s="1350" t="str">
        <f t="shared" si="1484"/>
        <v/>
      </c>
      <c r="CO400" s="1350" t="str">
        <f t="shared" si="1484"/>
        <v/>
      </c>
      <c r="CP400" s="1350" t="str">
        <f t="shared" si="1484"/>
        <v/>
      </c>
      <c r="CQ400" s="1350" t="str">
        <f t="shared" si="1484"/>
        <v/>
      </c>
      <c r="CR400" s="1350" t="str">
        <f t="shared" si="1484"/>
        <v/>
      </c>
      <c r="CS400" s="1349" t="str">
        <f t="shared" si="1484"/>
        <v/>
      </c>
      <c r="CT400" s="1352" t="str">
        <f t="shared" si="1484"/>
        <v/>
      </c>
      <c r="CU400" s="553" t="str">
        <f t="shared" si="1442"/>
        <v/>
      </c>
      <c r="CV400" s="554" t="str">
        <f t="shared" si="1443"/>
        <v/>
      </c>
      <c r="CW400" s="555" t="str">
        <f t="shared" si="1444"/>
        <v/>
      </c>
      <c r="CX400" s="555" t="str">
        <f t="shared" si="1445"/>
        <v/>
      </c>
      <c r="CY400" s="555" t="str">
        <f t="shared" si="1446"/>
        <v/>
      </c>
      <c r="CZ400" s="555" t="str">
        <f t="shared" si="1447"/>
        <v/>
      </c>
      <c r="DA400" s="555" t="str">
        <f t="shared" si="1448"/>
        <v/>
      </c>
      <c r="DB400" s="556" t="str">
        <f t="shared" si="1449"/>
        <v/>
      </c>
      <c r="DC400" s="556" t="str">
        <f t="shared" si="1450"/>
        <v/>
      </c>
      <c r="DD400" s="556" t="str">
        <f t="shared" si="1451"/>
        <v/>
      </c>
      <c r="DE400" s="555" t="str">
        <f t="shared" si="1452"/>
        <v/>
      </c>
      <c r="DF400" s="555" t="str">
        <f t="shared" si="1453"/>
        <v/>
      </c>
      <c r="DG400" s="555" t="str">
        <f t="shared" si="1454"/>
        <v/>
      </c>
      <c r="DH400" s="555" t="str">
        <f t="shared" si="1455"/>
        <v/>
      </c>
      <c r="DI400" s="555" t="str">
        <f t="shared" si="1456"/>
        <v/>
      </c>
      <c r="DJ400" s="554" t="str">
        <f t="shared" si="1457"/>
        <v/>
      </c>
      <c r="DK400" s="553" t="str">
        <f t="shared" si="1458"/>
        <v/>
      </c>
      <c r="DL400" s="658">
        <f t="shared" si="1459"/>
        <v>0</v>
      </c>
      <c r="DM400" s="106">
        <f t="shared" si="1460"/>
        <v>0</v>
      </c>
      <c r="DN400" s="106">
        <f t="shared" si="1461"/>
        <v>0</v>
      </c>
      <c r="DO400" s="106">
        <f t="shared" si="1462"/>
        <v>0</v>
      </c>
      <c r="DP400" s="697"/>
      <c r="DQ400" s="698"/>
      <c r="DR400" s="698"/>
      <c r="DS400" s="698"/>
      <c r="DT400" s="698"/>
      <c r="DU400" s="698"/>
      <c r="DV400" s="698"/>
      <c r="DW400" s="698"/>
      <c r="DX400" s="698"/>
      <c r="DY400" s="699"/>
    </row>
    <row r="401" spans="1:129" s="490" customFormat="1" ht="15.75" customHeight="1">
      <c r="A401" s="686" t="s">
        <v>272</v>
      </c>
      <c r="B401" s="632"/>
      <c r="C401" s="632"/>
      <c r="D401" s="632"/>
      <c r="E401" s="632"/>
      <c r="F401" s="632"/>
      <c r="G401" s="632"/>
      <c r="H401" s="632"/>
      <c r="I401" s="632"/>
      <c r="J401" s="632"/>
      <c r="K401" s="632"/>
      <c r="L401" s="632"/>
      <c r="M401" s="632"/>
      <c r="N401" s="632"/>
      <c r="O401" s="632"/>
      <c r="P401" s="632"/>
      <c r="Q401" s="632"/>
      <c r="R401" s="632"/>
      <c r="S401" s="620"/>
      <c r="T401" s="632"/>
      <c r="U401" s="632"/>
      <c r="V401" s="632"/>
      <c r="W401" s="632"/>
      <c r="X401" s="632"/>
      <c r="Y401" s="632"/>
      <c r="Z401" s="632"/>
      <c r="AA401" s="632"/>
      <c r="AB401" s="632"/>
      <c r="AC401" s="632"/>
      <c r="AD401" s="632"/>
      <c r="AE401" s="632"/>
      <c r="AF401" s="632"/>
      <c r="AG401" s="632"/>
      <c r="AH401" s="632"/>
      <c r="AI401" s="632"/>
      <c r="AJ401" s="632"/>
      <c r="AK401" s="620"/>
      <c r="AL401" s="632"/>
      <c r="AM401" s="632"/>
      <c r="AN401" s="632"/>
      <c r="AO401" s="632"/>
      <c r="AP401" s="632"/>
      <c r="AQ401" s="632"/>
      <c r="AR401" s="632"/>
      <c r="AS401" s="632"/>
      <c r="AT401" s="632"/>
      <c r="AU401" s="632"/>
      <c r="AV401" s="632"/>
      <c r="AW401" s="632"/>
      <c r="AX401" s="632"/>
      <c r="AY401" s="632"/>
      <c r="AZ401" s="632"/>
      <c r="BA401" s="632"/>
      <c r="BB401" s="632"/>
      <c r="BC401" s="620"/>
      <c r="BD401" s="632"/>
      <c r="BE401" s="632"/>
      <c r="BF401" s="632"/>
      <c r="BG401" s="632"/>
      <c r="BH401" s="632"/>
      <c r="BI401" s="632"/>
      <c r="BJ401" s="632"/>
      <c r="BK401" s="632"/>
      <c r="BL401" s="632"/>
      <c r="BM401" s="632"/>
      <c r="BN401" s="632"/>
      <c r="BO401" s="632"/>
      <c r="BP401" s="632"/>
      <c r="BQ401" s="632"/>
      <c r="BR401" s="632"/>
      <c r="BS401" s="632"/>
      <c r="BT401" s="632"/>
      <c r="BU401" s="620"/>
      <c r="BV401" s="632"/>
      <c r="BW401" s="632"/>
      <c r="BX401" s="632"/>
      <c r="BY401" s="632"/>
      <c r="BZ401" s="602" t="str">
        <f t="shared" si="1436"/>
        <v/>
      </c>
      <c r="CA401" s="602" t="str">
        <f t="shared" si="1437"/>
        <v/>
      </c>
      <c r="CB401" s="602" t="str">
        <f t="shared" si="1438"/>
        <v/>
      </c>
      <c r="CC401" s="692" t="str">
        <f t="shared" si="1439"/>
        <v/>
      </c>
      <c r="CD401" s="1348" t="str">
        <f t="shared" si="1481"/>
        <v/>
      </c>
      <c r="CE401" s="1349" t="str">
        <f t="shared" si="1484"/>
        <v/>
      </c>
      <c r="CF401" s="1350" t="str">
        <f t="shared" si="1484"/>
        <v/>
      </c>
      <c r="CG401" s="1350" t="str">
        <f t="shared" si="1484"/>
        <v/>
      </c>
      <c r="CH401" s="1350" t="str">
        <f t="shared" si="1484"/>
        <v/>
      </c>
      <c r="CI401" s="1350" t="str">
        <f t="shared" si="1484"/>
        <v/>
      </c>
      <c r="CJ401" s="1350" t="str">
        <f t="shared" si="1484"/>
        <v/>
      </c>
      <c r="CK401" s="1351" t="str">
        <f t="shared" si="1484"/>
        <v/>
      </c>
      <c r="CL401" s="1351" t="str">
        <f t="shared" si="1484"/>
        <v/>
      </c>
      <c r="CM401" s="1351" t="str">
        <f t="shared" si="1484"/>
        <v/>
      </c>
      <c r="CN401" s="1350" t="str">
        <f t="shared" si="1484"/>
        <v/>
      </c>
      <c r="CO401" s="1350" t="str">
        <f t="shared" si="1484"/>
        <v/>
      </c>
      <c r="CP401" s="1350" t="str">
        <f t="shared" si="1484"/>
        <v/>
      </c>
      <c r="CQ401" s="1350" t="str">
        <f t="shared" si="1484"/>
        <v/>
      </c>
      <c r="CR401" s="1350" t="str">
        <f t="shared" si="1484"/>
        <v/>
      </c>
      <c r="CS401" s="1349" t="str">
        <f t="shared" si="1484"/>
        <v/>
      </c>
      <c r="CT401" s="1352" t="str">
        <f t="shared" si="1484"/>
        <v/>
      </c>
      <c r="CU401" s="553" t="str">
        <f t="shared" si="1442"/>
        <v/>
      </c>
      <c r="CV401" s="554" t="str">
        <f t="shared" si="1443"/>
        <v/>
      </c>
      <c r="CW401" s="555" t="str">
        <f t="shared" si="1444"/>
        <v/>
      </c>
      <c r="CX401" s="555" t="str">
        <f t="shared" si="1445"/>
        <v/>
      </c>
      <c r="CY401" s="555" t="str">
        <f t="shared" si="1446"/>
        <v/>
      </c>
      <c r="CZ401" s="555" t="str">
        <f t="shared" si="1447"/>
        <v/>
      </c>
      <c r="DA401" s="555" t="str">
        <f t="shared" si="1448"/>
        <v/>
      </c>
      <c r="DB401" s="556" t="str">
        <f t="shared" si="1449"/>
        <v/>
      </c>
      <c r="DC401" s="556" t="str">
        <f t="shared" si="1450"/>
        <v/>
      </c>
      <c r="DD401" s="556" t="str">
        <f t="shared" si="1451"/>
        <v/>
      </c>
      <c r="DE401" s="555" t="str">
        <f t="shared" si="1452"/>
        <v/>
      </c>
      <c r="DF401" s="555" t="str">
        <f t="shared" si="1453"/>
        <v/>
      </c>
      <c r="DG401" s="555" t="str">
        <f t="shared" si="1454"/>
        <v/>
      </c>
      <c r="DH401" s="555" t="str">
        <f t="shared" si="1455"/>
        <v/>
      </c>
      <c r="DI401" s="555" t="str">
        <f t="shared" si="1456"/>
        <v/>
      </c>
      <c r="DJ401" s="554" t="str">
        <f t="shared" si="1457"/>
        <v/>
      </c>
      <c r="DK401" s="553" t="str">
        <f t="shared" si="1458"/>
        <v/>
      </c>
      <c r="DL401" s="658">
        <f t="shared" si="1459"/>
        <v>0</v>
      </c>
      <c r="DM401" s="106">
        <f t="shared" si="1460"/>
        <v>0</v>
      </c>
      <c r="DN401" s="106">
        <f t="shared" si="1461"/>
        <v>0</v>
      </c>
      <c r="DO401" s="106">
        <f t="shared" si="1462"/>
        <v>0</v>
      </c>
      <c r="DP401" s="487"/>
      <c r="DQ401" s="623"/>
      <c r="DR401" s="623"/>
      <c r="DS401" s="623"/>
      <c r="DT401" s="623"/>
      <c r="DU401" s="623"/>
      <c r="DV401" s="623"/>
      <c r="DW401" s="623"/>
      <c r="DX401" s="623"/>
      <c r="DY401" s="488"/>
    </row>
    <row r="402" spans="1:129" s="636" customFormat="1" ht="15.75" customHeight="1">
      <c r="A402" s="645" t="s">
        <v>182</v>
      </c>
      <c r="B402" s="632"/>
      <c r="C402" s="632"/>
      <c r="D402" s="632"/>
      <c r="E402" s="632"/>
      <c r="F402" s="632"/>
      <c r="G402" s="632"/>
      <c r="H402" s="632"/>
      <c r="I402" s="632"/>
      <c r="J402" s="632"/>
      <c r="K402" s="632"/>
      <c r="L402" s="632"/>
      <c r="M402" s="632"/>
      <c r="N402" s="632"/>
      <c r="O402" s="632"/>
      <c r="P402" s="632"/>
      <c r="Q402" s="632"/>
      <c r="R402" s="632"/>
      <c r="S402" s="607"/>
      <c r="T402" s="632"/>
      <c r="U402" s="632"/>
      <c r="V402" s="632"/>
      <c r="W402" s="632"/>
      <c r="X402" s="632"/>
      <c r="Y402" s="632"/>
      <c r="Z402" s="632"/>
      <c r="AA402" s="632"/>
      <c r="AB402" s="632"/>
      <c r="AC402" s="632"/>
      <c r="AD402" s="632"/>
      <c r="AE402" s="632"/>
      <c r="AF402" s="632"/>
      <c r="AG402" s="632"/>
      <c r="AH402" s="632"/>
      <c r="AI402" s="632"/>
      <c r="AJ402" s="632"/>
      <c r="AK402" s="607"/>
      <c r="AL402" s="632"/>
      <c r="AM402" s="632"/>
      <c r="AN402" s="632"/>
      <c r="AO402" s="632"/>
      <c r="AP402" s="632"/>
      <c r="AQ402" s="632"/>
      <c r="AR402" s="632"/>
      <c r="AS402" s="632"/>
      <c r="AT402" s="632"/>
      <c r="AU402" s="632"/>
      <c r="AV402" s="632"/>
      <c r="AW402" s="632"/>
      <c r="AX402" s="632"/>
      <c r="AY402" s="632"/>
      <c r="AZ402" s="632"/>
      <c r="BA402" s="632"/>
      <c r="BB402" s="632"/>
      <c r="BC402" s="607"/>
      <c r="BD402" s="632"/>
      <c r="BE402" s="632"/>
      <c r="BF402" s="632"/>
      <c r="BG402" s="632"/>
      <c r="BH402" s="632"/>
      <c r="BI402" s="632"/>
      <c r="BJ402" s="632"/>
      <c r="BK402" s="632"/>
      <c r="BL402" s="632"/>
      <c r="BM402" s="632"/>
      <c r="BN402" s="632"/>
      <c r="BO402" s="632"/>
      <c r="BP402" s="632"/>
      <c r="BQ402" s="632"/>
      <c r="BR402" s="632"/>
      <c r="BS402" s="632"/>
      <c r="BT402" s="632"/>
      <c r="BU402" s="607"/>
      <c r="BV402" s="632"/>
      <c r="BW402" s="632"/>
      <c r="BX402" s="632"/>
      <c r="BY402" s="632"/>
      <c r="BZ402" s="602" t="str">
        <f t="shared" si="1436"/>
        <v/>
      </c>
      <c r="CA402" s="602" t="str">
        <f t="shared" si="1437"/>
        <v/>
      </c>
      <c r="CB402" s="602" t="str">
        <f t="shared" si="1438"/>
        <v/>
      </c>
      <c r="CC402" s="692" t="str">
        <f t="shared" si="1439"/>
        <v/>
      </c>
      <c r="CD402" s="1348" t="str">
        <f t="shared" si="1481"/>
        <v/>
      </c>
      <c r="CE402" s="1349" t="str">
        <f t="shared" si="1484"/>
        <v/>
      </c>
      <c r="CF402" s="1350" t="str">
        <f t="shared" si="1484"/>
        <v/>
      </c>
      <c r="CG402" s="1350" t="str">
        <f t="shared" si="1484"/>
        <v/>
      </c>
      <c r="CH402" s="1350" t="str">
        <f t="shared" si="1484"/>
        <v/>
      </c>
      <c r="CI402" s="1350" t="str">
        <f t="shared" si="1484"/>
        <v/>
      </c>
      <c r="CJ402" s="1350" t="str">
        <f t="shared" si="1484"/>
        <v/>
      </c>
      <c r="CK402" s="1351" t="str">
        <f t="shared" si="1484"/>
        <v/>
      </c>
      <c r="CL402" s="1351" t="str">
        <f t="shared" si="1484"/>
        <v/>
      </c>
      <c r="CM402" s="1351" t="str">
        <f t="shared" si="1484"/>
        <v/>
      </c>
      <c r="CN402" s="1350" t="str">
        <f t="shared" si="1484"/>
        <v/>
      </c>
      <c r="CO402" s="1350" t="str">
        <f t="shared" si="1484"/>
        <v/>
      </c>
      <c r="CP402" s="1350" t="str">
        <f t="shared" si="1484"/>
        <v/>
      </c>
      <c r="CQ402" s="1350" t="str">
        <f t="shared" si="1484"/>
        <v/>
      </c>
      <c r="CR402" s="1350" t="str">
        <f t="shared" si="1484"/>
        <v/>
      </c>
      <c r="CS402" s="1349" t="str">
        <f t="shared" si="1484"/>
        <v/>
      </c>
      <c r="CT402" s="1352" t="str">
        <f t="shared" si="1484"/>
        <v/>
      </c>
      <c r="CU402" s="553" t="str">
        <f t="shared" si="1442"/>
        <v/>
      </c>
      <c r="CV402" s="554" t="str">
        <f t="shared" si="1443"/>
        <v/>
      </c>
      <c r="CW402" s="555" t="str">
        <f t="shared" si="1444"/>
        <v/>
      </c>
      <c r="CX402" s="555" t="str">
        <f t="shared" si="1445"/>
        <v/>
      </c>
      <c r="CY402" s="555" t="str">
        <f t="shared" si="1446"/>
        <v/>
      </c>
      <c r="CZ402" s="555" t="str">
        <f t="shared" si="1447"/>
        <v/>
      </c>
      <c r="DA402" s="555" t="str">
        <f t="shared" si="1448"/>
        <v/>
      </c>
      <c r="DB402" s="556" t="str">
        <f t="shared" si="1449"/>
        <v/>
      </c>
      <c r="DC402" s="556" t="str">
        <f t="shared" si="1450"/>
        <v/>
      </c>
      <c r="DD402" s="556" t="str">
        <f t="shared" si="1451"/>
        <v/>
      </c>
      <c r="DE402" s="555" t="str">
        <f t="shared" si="1452"/>
        <v/>
      </c>
      <c r="DF402" s="555" t="str">
        <f t="shared" si="1453"/>
        <v/>
      </c>
      <c r="DG402" s="555" t="str">
        <f t="shared" si="1454"/>
        <v/>
      </c>
      <c r="DH402" s="555" t="str">
        <f t="shared" si="1455"/>
        <v/>
      </c>
      <c r="DI402" s="555" t="str">
        <f t="shared" si="1456"/>
        <v/>
      </c>
      <c r="DJ402" s="554" t="str">
        <f t="shared" si="1457"/>
        <v/>
      </c>
      <c r="DK402" s="553" t="str">
        <f t="shared" si="1458"/>
        <v/>
      </c>
      <c r="DL402" s="658">
        <f t="shared" si="1459"/>
        <v>0</v>
      </c>
      <c r="DM402" s="106">
        <f t="shared" si="1460"/>
        <v>0</v>
      </c>
      <c r="DN402" s="106">
        <f t="shared" si="1461"/>
        <v>0</v>
      </c>
      <c r="DO402" s="106">
        <f t="shared" si="1462"/>
        <v>0</v>
      </c>
      <c r="DP402" s="668"/>
      <c r="DQ402" s="651"/>
      <c r="DR402" s="651"/>
      <c r="DS402" s="651"/>
      <c r="DT402" s="651"/>
      <c r="DU402" s="651"/>
      <c r="DV402" s="651"/>
      <c r="DW402" s="651"/>
      <c r="DX402" s="651"/>
      <c r="DY402" s="669"/>
    </row>
    <row r="403" spans="1:129" s="490" customFormat="1" ht="15.75" customHeight="1">
      <c r="A403" s="662" t="s">
        <v>184</v>
      </c>
      <c r="B403" s="634" t="str">
        <f t="shared" ref="B403:J403" si="1509">IF(B401="","",B401*B402)</f>
        <v/>
      </c>
      <c r="C403" s="634" t="str">
        <f t="shared" si="1509"/>
        <v/>
      </c>
      <c r="D403" s="634" t="str">
        <f t="shared" si="1509"/>
        <v/>
      </c>
      <c r="E403" s="634" t="str">
        <f t="shared" si="1509"/>
        <v/>
      </c>
      <c r="F403" s="634" t="str">
        <f t="shared" si="1509"/>
        <v/>
      </c>
      <c r="G403" s="634" t="str">
        <f t="shared" si="1509"/>
        <v/>
      </c>
      <c r="H403" s="634" t="str">
        <f t="shared" si="1509"/>
        <v/>
      </c>
      <c r="I403" s="634" t="str">
        <f t="shared" si="1509"/>
        <v/>
      </c>
      <c r="J403" s="634" t="str">
        <f t="shared" si="1509"/>
        <v/>
      </c>
      <c r="K403" s="634" t="str">
        <f t="shared" ref="K403:R403" si="1510">IF(K401="","",K401*K402)</f>
        <v/>
      </c>
      <c r="L403" s="634" t="str">
        <f t="shared" si="1510"/>
        <v/>
      </c>
      <c r="M403" s="634" t="str">
        <f t="shared" si="1510"/>
        <v/>
      </c>
      <c r="N403" s="634" t="str">
        <f t="shared" si="1510"/>
        <v/>
      </c>
      <c r="O403" s="634" t="str">
        <f t="shared" si="1510"/>
        <v/>
      </c>
      <c r="P403" s="634" t="str">
        <f t="shared" si="1510"/>
        <v/>
      </c>
      <c r="Q403" s="634" t="str">
        <f t="shared" si="1510"/>
        <v/>
      </c>
      <c r="R403" s="634" t="str">
        <f t="shared" si="1510"/>
        <v/>
      </c>
      <c r="S403" s="667"/>
      <c r="T403" s="634" t="str">
        <f t="shared" ref="T403:AC403" si="1511">IF(T401="","",T401*T402)</f>
        <v/>
      </c>
      <c r="U403" s="634" t="str">
        <f t="shared" si="1511"/>
        <v/>
      </c>
      <c r="V403" s="634" t="str">
        <f t="shared" si="1511"/>
        <v/>
      </c>
      <c r="W403" s="634" t="str">
        <f t="shared" si="1511"/>
        <v/>
      </c>
      <c r="X403" s="634" t="str">
        <f t="shared" si="1511"/>
        <v/>
      </c>
      <c r="Y403" s="634" t="str">
        <f t="shared" si="1511"/>
        <v/>
      </c>
      <c r="Z403" s="634" t="str">
        <f t="shared" si="1511"/>
        <v/>
      </c>
      <c r="AA403" s="634" t="str">
        <f t="shared" si="1511"/>
        <v/>
      </c>
      <c r="AB403" s="634" t="str">
        <f t="shared" si="1511"/>
        <v/>
      </c>
      <c r="AC403" s="634" t="str">
        <f t="shared" si="1511"/>
        <v/>
      </c>
      <c r="AD403" s="634" t="str">
        <f t="shared" ref="AD403:AJ403" si="1512">IF(AD401="","",AD401*AD402)</f>
        <v/>
      </c>
      <c r="AE403" s="634" t="str">
        <f t="shared" si="1512"/>
        <v/>
      </c>
      <c r="AF403" s="634" t="str">
        <f t="shared" si="1512"/>
        <v/>
      </c>
      <c r="AG403" s="634" t="str">
        <f t="shared" si="1512"/>
        <v/>
      </c>
      <c r="AH403" s="634" t="str">
        <f t="shared" si="1512"/>
        <v/>
      </c>
      <c r="AI403" s="634" t="str">
        <f t="shared" si="1512"/>
        <v/>
      </c>
      <c r="AJ403" s="634" t="str">
        <f t="shared" si="1512"/>
        <v/>
      </c>
      <c r="AK403" s="667"/>
      <c r="AL403" s="634" t="str">
        <f t="shared" ref="AL403:AT403" si="1513">IF(AL401="","",AL401*AL402)</f>
        <v/>
      </c>
      <c r="AM403" s="634" t="str">
        <f t="shared" si="1513"/>
        <v/>
      </c>
      <c r="AN403" s="634" t="str">
        <f t="shared" si="1513"/>
        <v/>
      </c>
      <c r="AO403" s="634" t="str">
        <f t="shared" si="1513"/>
        <v/>
      </c>
      <c r="AP403" s="634" t="str">
        <f t="shared" si="1513"/>
        <v/>
      </c>
      <c r="AQ403" s="634" t="str">
        <f t="shared" si="1513"/>
        <v/>
      </c>
      <c r="AR403" s="634" t="str">
        <f t="shared" si="1513"/>
        <v/>
      </c>
      <c r="AS403" s="634" t="str">
        <f t="shared" si="1513"/>
        <v/>
      </c>
      <c r="AT403" s="634" t="str">
        <f t="shared" si="1513"/>
        <v/>
      </c>
      <c r="AU403" s="634" t="str">
        <f t="shared" ref="AU403:BB403" si="1514">IF(AU401="","",AU401*AU402)</f>
        <v/>
      </c>
      <c r="AV403" s="634" t="str">
        <f t="shared" si="1514"/>
        <v/>
      </c>
      <c r="AW403" s="634" t="str">
        <f t="shared" si="1514"/>
        <v/>
      </c>
      <c r="AX403" s="634" t="str">
        <f t="shared" si="1514"/>
        <v/>
      </c>
      <c r="AY403" s="634" t="str">
        <f t="shared" si="1514"/>
        <v/>
      </c>
      <c r="AZ403" s="634" t="str">
        <f t="shared" si="1514"/>
        <v/>
      </c>
      <c r="BA403" s="634" t="str">
        <f t="shared" si="1514"/>
        <v/>
      </c>
      <c r="BB403" s="634" t="str">
        <f t="shared" si="1514"/>
        <v/>
      </c>
      <c r="BC403" s="667"/>
      <c r="BD403" s="634" t="str">
        <f t="shared" ref="BD403:BL403" si="1515">IF(BD401="","",BD401*BD402)</f>
        <v/>
      </c>
      <c r="BE403" s="634" t="str">
        <f t="shared" si="1515"/>
        <v/>
      </c>
      <c r="BF403" s="634" t="str">
        <f t="shared" si="1515"/>
        <v/>
      </c>
      <c r="BG403" s="634" t="str">
        <f t="shared" si="1515"/>
        <v/>
      </c>
      <c r="BH403" s="634" t="str">
        <f t="shared" si="1515"/>
        <v/>
      </c>
      <c r="BI403" s="634" t="str">
        <f t="shared" si="1515"/>
        <v/>
      </c>
      <c r="BJ403" s="634" t="str">
        <f t="shared" si="1515"/>
        <v/>
      </c>
      <c r="BK403" s="634" t="str">
        <f t="shared" si="1515"/>
        <v/>
      </c>
      <c r="BL403" s="634" t="str">
        <f t="shared" si="1515"/>
        <v/>
      </c>
      <c r="BM403" s="634" t="str">
        <f t="shared" ref="BM403:BT403" si="1516">IF(BM401="","",BM401*BM402)</f>
        <v/>
      </c>
      <c r="BN403" s="634" t="str">
        <f t="shared" si="1516"/>
        <v/>
      </c>
      <c r="BO403" s="634" t="str">
        <f t="shared" si="1516"/>
        <v/>
      </c>
      <c r="BP403" s="634" t="str">
        <f t="shared" si="1516"/>
        <v/>
      </c>
      <c r="BQ403" s="634" t="str">
        <f t="shared" si="1516"/>
        <v/>
      </c>
      <c r="BR403" s="634" t="str">
        <f t="shared" si="1516"/>
        <v/>
      </c>
      <c r="BS403" s="634" t="str">
        <f t="shared" si="1516"/>
        <v/>
      </c>
      <c r="BT403" s="634" t="str">
        <f t="shared" si="1516"/>
        <v/>
      </c>
      <c r="BU403" s="667"/>
      <c r="BV403" s="634" t="str">
        <f>IF(BV401="","",BV401*BV402)</f>
        <v/>
      </c>
      <c r="BW403" s="634" t="str">
        <f>IF(BW401="","",BW401*BW402)</f>
        <v/>
      </c>
      <c r="BX403" s="634" t="str">
        <f>IF(BX401="","",BX401*BX402)</f>
        <v/>
      </c>
      <c r="BY403" s="634" t="str">
        <f>IF(BY401="","",BY401*BY402)</f>
        <v/>
      </c>
      <c r="BZ403" s="602" t="str">
        <f t="shared" si="1436"/>
        <v/>
      </c>
      <c r="CA403" s="602" t="str">
        <f t="shared" si="1437"/>
        <v/>
      </c>
      <c r="CB403" s="602" t="str">
        <f t="shared" si="1438"/>
        <v/>
      </c>
      <c r="CC403" s="692" t="str">
        <f t="shared" si="1439"/>
        <v/>
      </c>
      <c r="CD403" s="1348" t="str">
        <f t="shared" si="1481"/>
        <v/>
      </c>
      <c r="CE403" s="1349" t="str">
        <f t="shared" si="1484"/>
        <v/>
      </c>
      <c r="CF403" s="1350" t="str">
        <f t="shared" si="1484"/>
        <v/>
      </c>
      <c r="CG403" s="1350" t="str">
        <f t="shared" si="1484"/>
        <v/>
      </c>
      <c r="CH403" s="1350" t="str">
        <f t="shared" si="1484"/>
        <v/>
      </c>
      <c r="CI403" s="1350" t="str">
        <f t="shared" si="1484"/>
        <v/>
      </c>
      <c r="CJ403" s="1350" t="str">
        <f t="shared" si="1484"/>
        <v/>
      </c>
      <c r="CK403" s="1351" t="str">
        <f t="shared" si="1484"/>
        <v/>
      </c>
      <c r="CL403" s="1351" t="str">
        <f t="shared" si="1484"/>
        <v/>
      </c>
      <c r="CM403" s="1351" t="str">
        <f t="shared" si="1484"/>
        <v/>
      </c>
      <c r="CN403" s="1350" t="str">
        <f t="shared" si="1484"/>
        <v/>
      </c>
      <c r="CO403" s="1350" t="str">
        <f t="shared" si="1484"/>
        <v/>
      </c>
      <c r="CP403" s="1350" t="str">
        <f t="shared" si="1484"/>
        <v/>
      </c>
      <c r="CQ403" s="1350" t="str">
        <f t="shared" si="1484"/>
        <v/>
      </c>
      <c r="CR403" s="1350" t="str">
        <f t="shared" si="1484"/>
        <v/>
      </c>
      <c r="CS403" s="1349" t="str">
        <f t="shared" si="1484"/>
        <v/>
      </c>
      <c r="CT403" s="1352" t="str">
        <f t="shared" si="1484"/>
        <v/>
      </c>
      <c r="CU403" s="553" t="str">
        <f t="shared" si="1442"/>
        <v/>
      </c>
      <c r="CV403" s="554" t="str">
        <f t="shared" si="1443"/>
        <v/>
      </c>
      <c r="CW403" s="555" t="str">
        <f t="shared" si="1444"/>
        <v/>
      </c>
      <c r="CX403" s="555" t="str">
        <f t="shared" si="1445"/>
        <v/>
      </c>
      <c r="CY403" s="555" t="str">
        <f t="shared" si="1446"/>
        <v/>
      </c>
      <c r="CZ403" s="555" t="str">
        <f t="shared" si="1447"/>
        <v/>
      </c>
      <c r="DA403" s="555" t="str">
        <f t="shared" si="1448"/>
        <v/>
      </c>
      <c r="DB403" s="556" t="str">
        <f t="shared" si="1449"/>
        <v/>
      </c>
      <c r="DC403" s="556" t="str">
        <f t="shared" si="1450"/>
        <v/>
      </c>
      <c r="DD403" s="556" t="str">
        <f t="shared" si="1451"/>
        <v/>
      </c>
      <c r="DE403" s="555" t="str">
        <f t="shared" si="1452"/>
        <v/>
      </c>
      <c r="DF403" s="555" t="str">
        <f t="shared" si="1453"/>
        <v/>
      </c>
      <c r="DG403" s="555" t="str">
        <f t="shared" si="1454"/>
        <v/>
      </c>
      <c r="DH403" s="555" t="str">
        <f t="shared" si="1455"/>
        <v/>
      </c>
      <c r="DI403" s="555" t="str">
        <f t="shared" si="1456"/>
        <v/>
      </c>
      <c r="DJ403" s="554" t="str">
        <f t="shared" si="1457"/>
        <v/>
      </c>
      <c r="DK403" s="553" t="str">
        <f t="shared" si="1458"/>
        <v/>
      </c>
      <c r="DL403" s="658">
        <f t="shared" si="1459"/>
        <v>0</v>
      </c>
      <c r="DM403" s="106">
        <f t="shared" si="1460"/>
        <v>0</v>
      </c>
      <c r="DN403" s="106">
        <f t="shared" si="1461"/>
        <v>0</v>
      </c>
      <c r="DO403" s="106">
        <f t="shared" si="1462"/>
        <v>0</v>
      </c>
      <c r="DP403" s="487"/>
      <c r="DQ403" s="623"/>
      <c r="DR403" s="623"/>
      <c r="DS403" s="623"/>
      <c r="DT403" s="623"/>
      <c r="DU403" s="623"/>
      <c r="DV403" s="623"/>
      <c r="DW403" s="623"/>
      <c r="DX403" s="623"/>
      <c r="DY403" s="488"/>
    </row>
    <row r="404" spans="1:129" s="490" customFormat="1" ht="15.75" customHeight="1">
      <c r="A404" s="686" t="s">
        <v>272</v>
      </c>
      <c r="B404" s="632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7"/>
      <c r="T404" s="632"/>
      <c r="U404" s="632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7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7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7"/>
      <c r="BV404" s="277"/>
      <c r="BW404" s="277"/>
      <c r="BX404" s="277"/>
      <c r="BY404" s="277"/>
      <c r="BZ404" s="602" t="str">
        <f t="shared" si="1436"/>
        <v/>
      </c>
      <c r="CA404" s="602" t="str">
        <f t="shared" si="1437"/>
        <v/>
      </c>
      <c r="CB404" s="602" t="str">
        <f t="shared" si="1438"/>
        <v/>
      </c>
      <c r="CC404" s="692" t="str">
        <f t="shared" si="1439"/>
        <v/>
      </c>
      <c r="CD404" s="1348" t="str">
        <f t="shared" si="1481"/>
        <v/>
      </c>
      <c r="CE404" s="1349" t="str">
        <f t="shared" si="1484"/>
        <v/>
      </c>
      <c r="CF404" s="1350" t="str">
        <f t="shared" si="1484"/>
        <v/>
      </c>
      <c r="CG404" s="1350" t="str">
        <f t="shared" si="1484"/>
        <v/>
      </c>
      <c r="CH404" s="1350" t="str">
        <f t="shared" si="1484"/>
        <v/>
      </c>
      <c r="CI404" s="1350" t="str">
        <f t="shared" si="1484"/>
        <v/>
      </c>
      <c r="CJ404" s="1350" t="str">
        <f t="shared" si="1484"/>
        <v/>
      </c>
      <c r="CK404" s="1351" t="str">
        <f t="shared" si="1484"/>
        <v/>
      </c>
      <c r="CL404" s="1351" t="str">
        <f t="shared" si="1484"/>
        <v/>
      </c>
      <c r="CM404" s="1351" t="str">
        <f t="shared" si="1484"/>
        <v/>
      </c>
      <c r="CN404" s="1350" t="str">
        <f t="shared" si="1484"/>
        <v/>
      </c>
      <c r="CO404" s="1350" t="str">
        <f t="shared" si="1484"/>
        <v/>
      </c>
      <c r="CP404" s="1350" t="str">
        <f t="shared" si="1484"/>
        <v/>
      </c>
      <c r="CQ404" s="1350" t="str">
        <f t="shared" si="1484"/>
        <v/>
      </c>
      <c r="CR404" s="1350" t="str">
        <f t="shared" si="1484"/>
        <v/>
      </c>
      <c r="CS404" s="1349" t="str">
        <f t="shared" si="1484"/>
        <v/>
      </c>
      <c r="CT404" s="1352" t="str">
        <f t="shared" si="1484"/>
        <v/>
      </c>
      <c r="CU404" s="553" t="str">
        <f t="shared" si="1442"/>
        <v/>
      </c>
      <c r="CV404" s="554" t="str">
        <f t="shared" si="1443"/>
        <v/>
      </c>
      <c r="CW404" s="555" t="str">
        <f t="shared" si="1444"/>
        <v/>
      </c>
      <c r="CX404" s="555" t="str">
        <f t="shared" si="1445"/>
        <v/>
      </c>
      <c r="CY404" s="555" t="str">
        <f t="shared" si="1446"/>
        <v/>
      </c>
      <c r="CZ404" s="555" t="str">
        <f t="shared" si="1447"/>
        <v/>
      </c>
      <c r="DA404" s="555" t="str">
        <f t="shared" si="1448"/>
        <v/>
      </c>
      <c r="DB404" s="556" t="str">
        <f t="shared" si="1449"/>
        <v/>
      </c>
      <c r="DC404" s="556" t="str">
        <f t="shared" si="1450"/>
        <v/>
      </c>
      <c r="DD404" s="556" t="str">
        <f t="shared" si="1451"/>
        <v/>
      </c>
      <c r="DE404" s="555" t="str">
        <f t="shared" si="1452"/>
        <v/>
      </c>
      <c r="DF404" s="555" t="str">
        <f t="shared" si="1453"/>
        <v/>
      </c>
      <c r="DG404" s="555" t="str">
        <f t="shared" si="1454"/>
        <v/>
      </c>
      <c r="DH404" s="555" t="str">
        <f t="shared" si="1455"/>
        <v/>
      </c>
      <c r="DI404" s="555" t="str">
        <f t="shared" si="1456"/>
        <v/>
      </c>
      <c r="DJ404" s="554" t="str">
        <f t="shared" si="1457"/>
        <v/>
      </c>
      <c r="DK404" s="553" t="str">
        <f t="shared" si="1458"/>
        <v/>
      </c>
      <c r="DL404" s="658">
        <f t="shared" si="1459"/>
        <v>0</v>
      </c>
      <c r="DM404" s="106">
        <f t="shared" si="1460"/>
        <v>0</v>
      </c>
      <c r="DN404" s="106">
        <f t="shared" si="1461"/>
        <v>0</v>
      </c>
      <c r="DO404" s="106">
        <f t="shared" si="1462"/>
        <v>0</v>
      </c>
      <c r="DP404" s="487"/>
      <c r="DQ404" s="623"/>
      <c r="DR404" s="623"/>
      <c r="DS404" s="623"/>
      <c r="DT404" s="623"/>
      <c r="DU404" s="623"/>
      <c r="DV404" s="623"/>
      <c r="DW404" s="623"/>
      <c r="DX404" s="623"/>
      <c r="DY404" s="488"/>
    </row>
    <row r="405" spans="1:129" s="490" customFormat="1" ht="15.75" customHeight="1">
      <c r="A405" s="645" t="s">
        <v>182</v>
      </c>
      <c r="B405" s="632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601"/>
      <c r="T405" s="632"/>
      <c r="U405" s="632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601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601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601"/>
      <c r="BV405" s="277"/>
      <c r="BW405" s="277"/>
      <c r="BX405" s="277"/>
      <c r="BY405" s="277"/>
      <c r="BZ405" s="602" t="str">
        <f t="shared" si="1436"/>
        <v/>
      </c>
      <c r="CA405" s="602" t="str">
        <f t="shared" si="1437"/>
        <v/>
      </c>
      <c r="CB405" s="602" t="str">
        <f t="shared" si="1438"/>
        <v/>
      </c>
      <c r="CC405" s="692" t="str">
        <f t="shared" si="1439"/>
        <v/>
      </c>
      <c r="CD405" s="1348" t="str">
        <f t="shared" si="1481"/>
        <v/>
      </c>
      <c r="CE405" s="1349" t="str">
        <f t="shared" si="1484"/>
        <v/>
      </c>
      <c r="CF405" s="1350" t="str">
        <f t="shared" si="1484"/>
        <v/>
      </c>
      <c r="CG405" s="1350" t="str">
        <f t="shared" si="1484"/>
        <v/>
      </c>
      <c r="CH405" s="1350" t="str">
        <f t="shared" si="1484"/>
        <v/>
      </c>
      <c r="CI405" s="1350" t="str">
        <f t="shared" si="1484"/>
        <v/>
      </c>
      <c r="CJ405" s="1350" t="str">
        <f t="shared" si="1484"/>
        <v/>
      </c>
      <c r="CK405" s="1351" t="str">
        <f t="shared" si="1484"/>
        <v/>
      </c>
      <c r="CL405" s="1351" t="str">
        <f t="shared" si="1484"/>
        <v/>
      </c>
      <c r="CM405" s="1351" t="str">
        <f t="shared" si="1484"/>
        <v/>
      </c>
      <c r="CN405" s="1350" t="str">
        <f t="shared" si="1484"/>
        <v/>
      </c>
      <c r="CO405" s="1350" t="str">
        <f t="shared" si="1484"/>
        <v/>
      </c>
      <c r="CP405" s="1350" t="str">
        <f t="shared" si="1484"/>
        <v/>
      </c>
      <c r="CQ405" s="1350" t="str">
        <f t="shared" si="1484"/>
        <v/>
      </c>
      <c r="CR405" s="1350" t="str">
        <f t="shared" si="1484"/>
        <v/>
      </c>
      <c r="CS405" s="1349" t="str">
        <f t="shared" si="1484"/>
        <v/>
      </c>
      <c r="CT405" s="1352" t="str">
        <f t="shared" si="1484"/>
        <v/>
      </c>
      <c r="CU405" s="553" t="str">
        <f t="shared" si="1442"/>
        <v/>
      </c>
      <c r="CV405" s="554" t="str">
        <f t="shared" si="1443"/>
        <v/>
      </c>
      <c r="CW405" s="555" t="str">
        <f t="shared" si="1444"/>
        <v/>
      </c>
      <c r="CX405" s="555" t="str">
        <f t="shared" si="1445"/>
        <v/>
      </c>
      <c r="CY405" s="555" t="str">
        <f t="shared" si="1446"/>
        <v/>
      </c>
      <c r="CZ405" s="555" t="str">
        <f t="shared" si="1447"/>
        <v/>
      </c>
      <c r="DA405" s="555" t="str">
        <f t="shared" si="1448"/>
        <v/>
      </c>
      <c r="DB405" s="556" t="str">
        <f t="shared" si="1449"/>
        <v/>
      </c>
      <c r="DC405" s="556" t="str">
        <f t="shared" si="1450"/>
        <v/>
      </c>
      <c r="DD405" s="556" t="str">
        <f t="shared" si="1451"/>
        <v/>
      </c>
      <c r="DE405" s="555" t="str">
        <f t="shared" si="1452"/>
        <v/>
      </c>
      <c r="DF405" s="555" t="str">
        <f t="shared" si="1453"/>
        <v/>
      </c>
      <c r="DG405" s="555" t="str">
        <f t="shared" si="1454"/>
        <v/>
      </c>
      <c r="DH405" s="555" t="str">
        <f t="shared" si="1455"/>
        <v/>
      </c>
      <c r="DI405" s="555" t="str">
        <f t="shared" si="1456"/>
        <v/>
      </c>
      <c r="DJ405" s="554" t="str">
        <f t="shared" si="1457"/>
        <v/>
      </c>
      <c r="DK405" s="553" t="str">
        <f t="shared" si="1458"/>
        <v/>
      </c>
      <c r="DL405" s="658">
        <f t="shared" si="1459"/>
        <v>0</v>
      </c>
      <c r="DM405" s="106">
        <f t="shared" si="1460"/>
        <v>0</v>
      </c>
      <c r="DN405" s="106">
        <f t="shared" si="1461"/>
        <v>0</v>
      </c>
      <c r="DO405" s="106">
        <f t="shared" si="1462"/>
        <v>0</v>
      </c>
      <c r="DP405" s="487"/>
      <c r="DQ405" s="623"/>
      <c r="DR405" s="623"/>
      <c r="DS405" s="623"/>
      <c r="DT405" s="623"/>
      <c r="DU405" s="623"/>
      <c r="DV405" s="623"/>
      <c r="DW405" s="623"/>
      <c r="DX405" s="623"/>
      <c r="DY405" s="488"/>
    </row>
    <row r="406" spans="1:129" s="490" customFormat="1" ht="15.75" customHeight="1">
      <c r="A406" s="662" t="s">
        <v>184</v>
      </c>
      <c r="B406" s="634" t="str">
        <f t="shared" ref="B406:J406" si="1517">IF(B404="","",B404*B405)</f>
        <v/>
      </c>
      <c r="C406" s="634" t="str">
        <f t="shared" si="1517"/>
        <v/>
      </c>
      <c r="D406" s="634" t="str">
        <f t="shared" si="1517"/>
        <v/>
      </c>
      <c r="E406" s="634" t="str">
        <f t="shared" si="1517"/>
        <v/>
      </c>
      <c r="F406" s="634" t="str">
        <f t="shared" si="1517"/>
        <v/>
      </c>
      <c r="G406" s="634" t="str">
        <f t="shared" si="1517"/>
        <v/>
      </c>
      <c r="H406" s="634" t="str">
        <f t="shared" si="1517"/>
        <v/>
      </c>
      <c r="I406" s="634" t="str">
        <f t="shared" si="1517"/>
        <v/>
      </c>
      <c r="J406" s="634" t="str">
        <f t="shared" si="1517"/>
        <v/>
      </c>
      <c r="K406" s="634" t="str">
        <f t="shared" ref="K406:R406" si="1518">IF(K404="","",K404*K405)</f>
        <v/>
      </c>
      <c r="L406" s="634" t="str">
        <f t="shared" si="1518"/>
        <v/>
      </c>
      <c r="M406" s="634" t="str">
        <f t="shared" si="1518"/>
        <v/>
      </c>
      <c r="N406" s="634" t="str">
        <f t="shared" si="1518"/>
        <v/>
      </c>
      <c r="O406" s="634" t="str">
        <f t="shared" si="1518"/>
        <v/>
      </c>
      <c r="P406" s="634" t="str">
        <f t="shared" si="1518"/>
        <v/>
      </c>
      <c r="Q406" s="634" t="str">
        <f t="shared" si="1518"/>
        <v/>
      </c>
      <c r="R406" s="634" t="str">
        <f t="shared" si="1518"/>
        <v/>
      </c>
      <c r="S406" s="667"/>
      <c r="T406" s="634" t="str">
        <f t="shared" ref="T406:AC406" si="1519">IF(T404="","",T404*T405)</f>
        <v/>
      </c>
      <c r="U406" s="634" t="str">
        <f t="shared" si="1519"/>
        <v/>
      </c>
      <c r="V406" s="634" t="str">
        <f t="shared" si="1519"/>
        <v/>
      </c>
      <c r="W406" s="634" t="str">
        <f t="shared" si="1519"/>
        <v/>
      </c>
      <c r="X406" s="634" t="str">
        <f t="shared" si="1519"/>
        <v/>
      </c>
      <c r="Y406" s="634" t="str">
        <f t="shared" si="1519"/>
        <v/>
      </c>
      <c r="Z406" s="634" t="str">
        <f t="shared" si="1519"/>
        <v/>
      </c>
      <c r="AA406" s="634" t="str">
        <f t="shared" si="1519"/>
        <v/>
      </c>
      <c r="AB406" s="634" t="str">
        <f t="shared" si="1519"/>
        <v/>
      </c>
      <c r="AC406" s="634" t="str">
        <f t="shared" si="1519"/>
        <v/>
      </c>
      <c r="AD406" s="634" t="str">
        <f t="shared" ref="AD406:AJ406" si="1520">IF(AD404="","",AD404*AD405)</f>
        <v/>
      </c>
      <c r="AE406" s="634" t="str">
        <f t="shared" si="1520"/>
        <v/>
      </c>
      <c r="AF406" s="634" t="str">
        <f t="shared" si="1520"/>
        <v/>
      </c>
      <c r="AG406" s="634" t="str">
        <f t="shared" si="1520"/>
        <v/>
      </c>
      <c r="AH406" s="634" t="str">
        <f t="shared" si="1520"/>
        <v/>
      </c>
      <c r="AI406" s="634" t="str">
        <f t="shared" si="1520"/>
        <v/>
      </c>
      <c r="AJ406" s="634" t="str">
        <f t="shared" si="1520"/>
        <v/>
      </c>
      <c r="AK406" s="667"/>
      <c r="AL406" s="634" t="str">
        <f t="shared" ref="AL406:AT406" si="1521">IF(AL404="","",AL404*AL405)</f>
        <v/>
      </c>
      <c r="AM406" s="634" t="str">
        <f t="shared" si="1521"/>
        <v/>
      </c>
      <c r="AN406" s="634" t="str">
        <f t="shared" si="1521"/>
        <v/>
      </c>
      <c r="AO406" s="634" t="str">
        <f t="shared" si="1521"/>
        <v/>
      </c>
      <c r="AP406" s="634" t="str">
        <f t="shared" si="1521"/>
        <v/>
      </c>
      <c r="AQ406" s="634" t="str">
        <f t="shared" si="1521"/>
        <v/>
      </c>
      <c r="AR406" s="634" t="str">
        <f t="shared" si="1521"/>
        <v/>
      </c>
      <c r="AS406" s="634" t="str">
        <f t="shared" si="1521"/>
        <v/>
      </c>
      <c r="AT406" s="634" t="str">
        <f t="shared" si="1521"/>
        <v/>
      </c>
      <c r="AU406" s="634" t="str">
        <f t="shared" ref="AU406:BB406" si="1522">IF(AU404="","",AU404*AU405)</f>
        <v/>
      </c>
      <c r="AV406" s="634" t="str">
        <f t="shared" si="1522"/>
        <v/>
      </c>
      <c r="AW406" s="634" t="str">
        <f t="shared" si="1522"/>
        <v/>
      </c>
      <c r="AX406" s="634" t="str">
        <f t="shared" si="1522"/>
        <v/>
      </c>
      <c r="AY406" s="634" t="str">
        <f t="shared" si="1522"/>
        <v/>
      </c>
      <c r="AZ406" s="634" t="str">
        <f t="shared" si="1522"/>
        <v/>
      </c>
      <c r="BA406" s="634" t="str">
        <f t="shared" si="1522"/>
        <v/>
      </c>
      <c r="BB406" s="634" t="str">
        <f t="shared" si="1522"/>
        <v/>
      </c>
      <c r="BC406" s="667"/>
      <c r="BD406" s="634" t="str">
        <f t="shared" ref="BD406:BI406" si="1523">IF(BD404="","",BD404*BD405)</f>
        <v/>
      </c>
      <c r="BE406" s="634" t="str">
        <f t="shared" si="1523"/>
        <v/>
      </c>
      <c r="BF406" s="634" t="str">
        <f t="shared" si="1523"/>
        <v/>
      </c>
      <c r="BG406" s="634" t="str">
        <f t="shared" si="1523"/>
        <v/>
      </c>
      <c r="BH406" s="634" t="str">
        <f t="shared" si="1523"/>
        <v/>
      </c>
      <c r="BI406" s="634" t="str">
        <f t="shared" si="1523"/>
        <v/>
      </c>
      <c r="BJ406" s="634" t="str">
        <f t="shared" ref="BJ406:BT406" si="1524">IF(BJ404="","",BJ404*BJ405)</f>
        <v/>
      </c>
      <c r="BK406" s="634" t="str">
        <f t="shared" si="1524"/>
        <v/>
      </c>
      <c r="BL406" s="634" t="str">
        <f t="shared" si="1524"/>
        <v/>
      </c>
      <c r="BM406" s="634" t="str">
        <f t="shared" si="1524"/>
        <v/>
      </c>
      <c r="BN406" s="634" t="str">
        <f t="shared" si="1524"/>
        <v/>
      </c>
      <c r="BO406" s="634" t="str">
        <f t="shared" si="1524"/>
        <v/>
      </c>
      <c r="BP406" s="634" t="str">
        <f t="shared" si="1524"/>
        <v/>
      </c>
      <c r="BQ406" s="634" t="str">
        <f t="shared" si="1524"/>
        <v/>
      </c>
      <c r="BR406" s="634" t="str">
        <f t="shared" si="1524"/>
        <v/>
      </c>
      <c r="BS406" s="634" t="str">
        <f t="shared" si="1524"/>
        <v/>
      </c>
      <c r="BT406" s="634" t="str">
        <f t="shared" si="1524"/>
        <v/>
      </c>
      <c r="BU406" s="667"/>
      <c r="BV406" s="634" t="str">
        <f>IF(BV404="","",BV404*BV405)</f>
        <v/>
      </c>
      <c r="BW406" s="634" t="str">
        <f>IF(BW404="","",BW404*BW405)</f>
        <v/>
      </c>
      <c r="BX406" s="634" t="str">
        <f>IF(BX404="","",BX404*BX405)</f>
        <v/>
      </c>
      <c r="BY406" s="634" t="str">
        <f>IF(BY404="","",BY404*BY405)</f>
        <v/>
      </c>
      <c r="BZ406" s="602" t="str">
        <f t="shared" si="1436"/>
        <v/>
      </c>
      <c r="CA406" s="602" t="str">
        <f t="shared" si="1437"/>
        <v/>
      </c>
      <c r="CB406" s="602" t="str">
        <f t="shared" si="1438"/>
        <v/>
      </c>
      <c r="CC406" s="692" t="str">
        <f t="shared" si="1439"/>
        <v/>
      </c>
      <c r="CD406" s="1348" t="str">
        <f t="shared" si="1481"/>
        <v/>
      </c>
      <c r="CE406" s="1349" t="str">
        <f t="shared" si="1484"/>
        <v/>
      </c>
      <c r="CF406" s="1350" t="str">
        <f t="shared" si="1484"/>
        <v/>
      </c>
      <c r="CG406" s="1350" t="str">
        <f t="shared" si="1484"/>
        <v/>
      </c>
      <c r="CH406" s="1350" t="str">
        <f t="shared" si="1484"/>
        <v/>
      </c>
      <c r="CI406" s="1350" t="str">
        <f t="shared" si="1484"/>
        <v/>
      </c>
      <c r="CJ406" s="1350" t="str">
        <f t="shared" si="1484"/>
        <v/>
      </c>
      <c r="CK406" s="1351" t="str">
        <f t="shared" si="1484"/>
        <v/>
      </c>
      <c r="CL406" s="1351" t="str">
        <f t="shared" si="1484"/>
        <v/>
      </c>
      <c r="CM406" s="1351" t="str">
        <f t="shared" si="1484"/>
        <v/>
      </c>
      <c r="CN406" s="1350" t="str">
        <f t="shared" si="1484"/>
        <v/>
      </c>
      <c r="CO406" s="1350" t="str">
        <f t="shared" si="1484"/>
        <v/>
      </c>
      <c r="CP406" s="1350" t="str">
        <f t="shared" si="1484"/>
        <v/>
      </c>
      <c r="CQ406" s="1350" t="str">
        <f t="shared" si="1484"/>
        <v/>
      </c>
      <c r="CR406" s="1350" t="str">
        <f t="shared" si="1484"/>
        <v/>
      </c>
      <c r="CS406" s="1349" t="str">
        <f t="shared" si="1484"/>
        <v/>
      </c>
      <c r="CT406" s="1352" t="str">
        <f t="shared" si="1484"/>
        <v/>
      </c>
      <c r="CU406" s="553" t="str">
        <f t="shared" si="1442"/>
        <v/>
      </c>
      <c r="CV406" s="554" t="str">
        <f t="shared" si="1443"/>
        <v/>
      </c>
      <c r="CW406" s="555" t="str">
        <f t="shared" si="1444"/>
        <v/>
      </c>
      <c r="CX406" s="555" t="str">
        <f t="shared" si="1445"/>
        <v/>
      </c>
      <c r="CY406" s="555" t="str">
        <f t="shared" si="1446"/>
        <v/>
      </c>
      <c r="CZ406" s="555" t="str">
        <f t="shared" si="1447"/>
        <v/>
      </c>
      <c r="DA406" s="555" t="str">
        <f t="shared" si="1448"/>
        <v/>
      </c>
      <c r="DB406" s="556" t="str">
        <f t="shared" si="1449"/>
        <v/>
      </c>
      <c r="DC406" s="556" t="str">
        <f t="shared" si="1450"/>
        <v/>
      </c>
      <c r="DD406" s="556" t="str">
        <f t="shared" si="1451"/>
        <v/>
      </c>
      <c r="DE406" s="555" t="str">
        <f t="shared" si="1452"/>
        <v/>
      </c>
      <c r="DF406" s="555" t="str">
        <f t="shared" si="1453"/>
        <v/>
      </c>
      <c r="DG406" s="555" t="str">
        <f t="shared" si="1454"/>
        <v/>
      </c>
      <c r="DH406" s="555" t="str">
        <f t="shared" si="1455"/>
        <v/>
      </c>
      <c r="DI406" s="555" t="str">
        <f t="shared" si="1456"/>
        <v/>
      </c>
      <c r="DJ406" s="554" t="str">
        <f t="shared" si="1457"/>
        <v/>
      </c>
      <c r="DK406" s="553" t="str">
        <f t="shared" si="1458"/>
        <v/>
      </c>
      <c r="DL406" s="658">
        <f t="shared" si="1459"/>
        <v>0</v>
      </c>
      <c r="DM406" s="106">
        <f t="shared" si="1460"/>
        <v>0</v>
      </c>
      <c r="DN406" s="106">
        <f t="shared" si="1461"/>
        <v>0</v>
      </c>
      <c r="DO406" s="106">
        <f t="shared" si="1462"/>
        <v>0</v>
      </c>
      <c r="DP406" s="487"/>
      <c r="DQ406" s="623"/>
      <c r="DR406" s="623"/>
      <c r="DS406" s="623"/>
      <c r="DT406" s="623"/>
      <c r="DU406" s="623"/>
      <c r="DV406" s="623"/>
      <c r="DW406" s="623"/>
      <c r="DX406" s="623"/>
      <c r="DY406" s="488"/>
    </row>
    <row r="407" spans="1:129" s="490" customFormat="1" ht="15.75" customHeight="1">
      <c r="A407" s="686" t="s">
        <v>272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7"/>
      <c r="T407" s="632"/>
      <c r="U407" s="632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7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7"/>
      <c r="BV407" s="277"/>
      <c r="BW407" s="277"/>
      <c r="BX407" s="277"/>
      <c r="BY407" s="277"/>
      <c r="BZ407" s="602" t="str">
        <f t="shared" si="1436"/>
        <v/>
      </c>
      <c r="CA407" s="602" t="str">
        <f t="shared" si="1437"/>
        <v/>
      </c>
      <c r="CB407" s="602" t="str">
        <f t="shared" si="1438"/>
        <v/>
      </c>
      <c r="CC407" s="692" t="str">
        <f t="shared" si="1439"/>
        <v/>
      </c>
      <c r="CD407" s="1348" t="str">
        <f t="shared" si="1481"/>
        <v/>
      </c>
      <c r="CE407" s="1349" t="str">
        <f t="shared" si="1484"/>
        <v/>
      </c>
      <c r="CF407" s="1350" t="str">
        <f t="shared" si="1484"/>
        <v/>
      </c>
      <c r="CG407" s="1350" t="str">
        <f t="shared" si="1484"/>
        <v/>
      </c>
      <c r="CH407" s="1350" t="str">
        <f t="shared" si="1484"/>
        <v/>
      </c>
      <c r="CI407" s="1350" t="str">
        <f t="shared" si="1484"/>
        <v/>
      </c>
      <c r="CJ407" s="1350" t="str">
        <f t="shared" si="1484"/>
        <v/>
      </c>
      <c r="CK407" s="1351" t="str">
        <f t="shared" si="1484"/>
        <v/>
      </c>
      <c r="CL407" s="1351" t="str">
        <f t="shared" si="1484"/>
        <v/>
      </c>
      <c r="CM407" s="1351" t="str">
        <f t="shared" si="1484"/>
        <v/>
      </c>
      <c r="CN407" s="1350" t="str">
        <f t="shared" si="1484"/>
        <v/>
      </c>
      <c r="CO407" s="1350" t="str">
        <f t="shared" si="1484"/>
        <v/>
      </c>
      <c r="CP407" s="1350" t="str">
        <f t="shared" si="1484"/>
        <v/>
      </c>
      <c r="CQ407" s="1350" t="str">
        <f t="shared" si="1484"/>
        <v/>
      </c>
      <c r="CR407" s="1350" t="str">
        <f t="shared" si="1484"/>
        <v/>
      </c>
      <c r="CS407" s="1349" t="str">
        <f t="shared" si="1484"/>
        <v/>
      </c>
      <c r="CT407" s="1352" t="str">
        <f t="shared" si="1484"/>
        <v/>
      </c>
      <c r="CU407" s="553" t="str">
        <f t="shared" si="1442"/>
        <v/>
      </c>
      <c r="CV407" s="554" t="str">
        <f t="shared" si="1443"/>
        <v/>
      </c>
      <c r="CW407" s="555" t="str">
        <f t="shared" si="1444"/>
        <v/>
      </c>
      <c r="CX407" s="555" t="str">
        <f t="shared" si="1445"/>
        <v/>
      </c>
      <c r="CY407" s="555" t="str">
        <f t="shared" si="1446"/>
        <v/>
      </c>
      <c r="CZ407" s="555" t="str">
        <f t="shared" si="1447"/>
        <v/>
      </c>
      <c r="DA407" s="555" t="str">
        <f t="shared" si="1448"/>
        <v/>
      </c>
      <c r="DB407" s="556" t="str">
        <f t="shared" si="1449"/>
        <v/>
      </c>
      <c r="DC407" s="556" t="str">
        <f t="shared" si="1450"/>
        <v/>
      </c>
      <c r="DD407" s="556" t="str">
        <f t="shared" si="1451"/>
        <v/>
      </c>
      <c r="DE407" s="555" t="str">
        <f t="shared" si="1452"/>
        <v/>
      </c>
      <c r="DF407" s="555" t="str">
        <f t="shared" si="1453"/>
        <v/>
      </c>
      <c r="DG407" s="555" t="str">
        <f t="shared" si="1454"/>
        <v/>
      </c>
      <c r="DH407" s="555" t="str">
        <f t="shared" si="1455"/>
        <v/>
      </c>
      <c r="DI407" s="555" t="str">
        <f t="shared" si="1456"/>
        <v/>
      </c>
      <c r="DJ407" s="554" t="str">
        <f t="shared" si="1457"/>
        <v/>
      </c>
      <c r="DK407" s="553" t="str">
        <f t="shared" si="1458"/>
        <v/>
      </c>
      <c r="DL407" s="658">
        <f t="shared" si="1459"/>
        <v>0</v>
      </c>
      <c r="DM407" s="106">
        <f t="shared" si="1460"/>
        <v>0</v>
      </c>
      <c r="DN407" s="106">
        <f t="shared" si="1461"/>
        <v>0</v>
      </c>
      <c r="DO407" s="106">
        <f t="shared" si="1462"/>
        <v>0</v>
      </c>
      <c r="DP407" s="487"/>
      <c r="DQ407" s="623"/>
      <c r="DR407" s="623"/>
      <c r="DS407" s="623"/>
      <c r="DT407" s="623"/>
      <c r="DU407" s="623"/>
      <c r="DV407" s="623"/>
      <c r="DW407" s="623"/>
      <c r="DX407" s="623"/>
      <c r="DY407" s="488"/>
    </row>
    <row r="408" spans="1:129" s="490" customFormat="1" ht="15.75" customHeight="1">
      <c r="A408" s="645" t="s">
        <v>182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7"/>
      <c r="T408" s="632"/>
      <c r="U408" s="632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7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7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7"/>
      <c r="BV408" s="277"/>
      <c r="BW408" s="277"/>
      <c r="BX408" s="277"/>
      <c r="BY408" s="277"/>
      <c r="BZ408" s="602" t="str">
        <f t="shared" si="1436"/>
        <v/>
      </c>
      <c r="CA408" s="602" t="str">
        <f t="shared" si="1437"/>
        <v/>
      </c>
      <c r="CB408" s="602" t="str">
        <f t="shared" si="1438"/>
        <v/>
      </c>
      <c r="CC408" s="692" t="str">
        <f t="shared" si="1439"/>
        <v/>
      </c>
      <c r="CD408" s="1348" t="str">
        <f t="shared" si="1481"/>
        <v/>
      </c>
      <c r="CE408" s="1349" t="str">
        <f t="shared" si="1484"/>
        <v/>
      </c>
      <c r="CF408" s="1350" t="str">
        <f t="shared" si="1484"/>
        <v/>
      </c>
      <c r="CG408" s="1350" t="str">
        <f t="shared" si="1484"/>
        <v/>
      </c>
      <c r="CH408" s="1350" t="str">
        <f t="shared" si="1484"/>
        <v/>
      </c>
      <c r="CI408" s="1350" t="str">
        <f t="shared" si="1484"/>
        <v/>
      </c>
      <c r="CJ408" s="1350" t="str">
        <f t="shared" si="1484"/>
        <v/>
      </c>
      <c r="CK408" s="1351" t="str">
        <f t="shared" si="1484"/>
        <v/>
      </c>
      <c r="CL408" s="1351" t="str">
        <f t="shared" si="1484"/>
        <v/>
      </c>
      <c r="CM408" s="1351" t="str">
        <f t="shared" si="1484"/>
        <v/>
      </c>
      <c r="CN408" s="1350" t="str">
        <f t="shared" si="1484"/>
        <v/>
      </c>
      <c r="CO408" s="1350" t="str">
        <f t="shared" si="1484"/>
        <v/>
      </c>
      <c r="CP408" s="1350" t="str">
        <f t="shared" si="1484"/>
        <v/>
      </c>
      <c r="CQ408" s="1350" t="str">
        <f t="shared" si="1484"/>
        <v/>
      </c>
      <c r="CR408" s="1350" t="str">
        <f t="shared" si="1484"/>
        <v/>
      </c>
      <c r="CS408" s="1349" t="str">
        <f t="shared" ref="CE408:CT418" si="1525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525"/>
        <v/>
      </c>
      <c r="CU408" s="553" t="str">
        <f t="shared" si="1442"/>
        <v/>
      </c>
      <c r="CV408" s="554" t="str">
        <f t="shared" si="1443"/>
        <v/>
      </c>
      <c r="CW408" s="555" t="str">
        <f t="shared" si="1444"/>
        <v/>
      </c>
      <c r="CX408" s="555" t="str">
        <f t="shared" si="1445"/>
        <v/>
      </c>
      <c r="CY408" s="555" t="str">
        <f t="shared" si="1446"/>
        <v/>
      </c>
      <c r="CZ408" s="555" t="str">
        <f t="shared" si="1447"/>
        <v/>
      </c>
      <c r="DA408" s="555" t="str">
        <f t="shared" si="1448"/>
        <v/>
      </c>
      <c r="DB408" s="556" t="str">
        <f t="shared" si="1449"/>
        <v/>
      </c>
      <c r="DC408" s="556" t="str">
        <f t="shared" si="1450"/>
        <v/>
      </c>
      <c r="DD408" s="556" t="str">
        <f t="shared" si="1451"/>
        <v/>
      </c>
      <c r="DE408" s="555" t="str">
        <f t="shared" si="1452"/>
        <v/>
      </c>
      <c r="DF408" s="555" t="str">
        <f t="shared" si="1453"/>
        <v/>
      </c>
      <c r="DG408" s="555" t="str">
        <f t="shared" si="1454"/>
        <v/>
      </c>
      <c r="DH408" s="555" t="str">
        <f t="shared" si="1455"/>
        <v/>
      </c>
      <c r="DI408" s="555" t="str">
        <f t="shared" si="1456"/>
        <v/>
      </c>
      <c r="DJ408" s="554" t="str">
        <f t="shared" si="1457"/>
        <v/>
      </c>
      <c r="DK408" s="553" t="str">
        <f t="shared" si="1458"/>
        <v/>
      </c>
      <c r="DL408" s="658">
        <f t="shared" si="1459"/>
        <v>0</v>
      </c>
      <c r="DM408" s="106">
        <f t="shared" si="1460"/>
        <v>0</v>
      </c>
      <c r="DN408" s="106">
        <f t="shared" si="1461"/>
        <v>0</v>
      </c>
      <c r="DO408" s="106">
        <f t="shared" si="1462"/>
        <v>0</v>
      </c>
      <c r="DP408" s="487"/>
      <c r="DQ408" s="623"/>
      <c r="DR408" s="623"/>
      <c r="DS408" s="623"/>
      <c r="DT408" s="623"/>
      <c r="DU408" s="623"/>
      <c r="DV408" s="623"/>
      <c r="DW408" s="623"/>
      <c r="DX408" s="623"/>
      <c r="DY408" s="488"/>
    </row>
    <row r="409" spans="1:129" s="700" customFormat="1" ht="15.75" customHeight="1">
      <c r="A409" s="662" t="s">
        <v>184</v>
      </c>
      <c r="B409" s="634" t="str">
        <f t="shared" ref="B409:J409" si="1526">IF(B407="","",B407*B408)</f>
        <v/>
      </c>
      <c r="C409" s="634" t="str">
        <f t="shared" si="1526"/>
        <v/>
      </c>
      <c r="D409" s="634" t="str">
        <f t="shared" si="1526"/>
        <v/>
      </c>
      <c r="E409" s="634" t="str">
        <f t="shared" si="1526"/>
        <v/>
      </c>
      <c r="F409" s="634" t="str">
        <f t="shared" si="1526"/>
        <v/>
      </c>
      <c r="G409" s="634" t="str">
        <f t="shared" si="1526"/>
        <v/>
      </c>
      <c r="H409" s="634" t="str">
        <f t="shared" si="1526"/>
        <v/>
      </c>
      <c r="I409" s="634" t="str">
        <f t="shared" si="1526"/>
        <v/>
      </c>
      <c r="J409" s="634" t="str">
        <f t="shared" si="1526"/>
        <v/>
      </c>
      <c r="K409" s="634" t="str">
        <f t="shared" ref="K409:R409" si="1527">IF(K407="","",K407*K408)</f>
        <v/>
      </c>
      <c r="L409" s="634" t="str">
        <f t="shared" si="1527"/>
        <v/>
      </c>
      <c r="M409" s="634" t="str">
        <f t="shared" si="1527"/>
        <v/>
      </c>
      <c r="N409" s="634" t="str">
        <f t="shared" si="1527"/>
        <v/>
      </c>
      <c r="O409" s="634" t="str">
        <f t="shared" si="1527"/>
        <v/>
      </c>
      <c r="P409" s="634" t="str">
        <f t="shared" si="1527"/>
        <v/>
      </c>
      <c r="Q409" s="634" t="str">
        <f t="shared" si="1527"/>
        <v/>
      </c>
      <c r="R409" s="634" t="str">
        <f t="shared" si="1527"/>
        <v/>
      </c>
      <c r="S409" s="667"/>
      <c r="T409" s="634" t="str">
        <f t="shared" ref="T409:AC409" si="1528">IF(T407="","",T407*T408)</f>
        <v/>
      </c>
      <c r="U409" s="634" t="str">
        <f t="shared" si="1528"/>
        <v/>
      </c>
      <c r="V409" s="634" t="str">
        <f t="shared" si="1528"/>
        <v/>
      </c>
      <c r="W409" s="634" t="str">
        <f t="shared" si="1528"/>
        <v/>
      </c>
      <c r="X409" s="634" t="str">
        <f t="shared" si="1528"/>
        <v/>
      </c>
      <c r="Y409" s="634" t="str">
        <f t="shared" si="1528"/>
        <v/>
      </c>
      <c r="Z409" s="634" t="str">
        <f t="shared" si="1528"/>
        <v/>
      </c>
      <c r="AA409" s="634" t="str">
        <f t="shared" si="1528"/>
        <v/>
      </c>
      <c r="AB409" s="634" t="str">
        <f t="shared" si="1528"/>
        <v/>
      </c>
      <c r="AC409" s="634" t="str">
        <f t="shared" si="1528"/>
        <v/>
      </c>
      <c r="AD409" s="634" t="str">
        <f t="shared" ref="AD409:AJ409" si="1529">IF(AD407="","",AD407*AD408)</f>
        <v/>
      </c>
      <c r="AE409" s="634" t="str">
        <f t="shared" si="1529"/>
        <v/>
      </c>
      <c r="AF409" s="634" t="str">
        <f t="shared" si="1529"/>
        <v/>
      </c>
      <c r="AG409" s="634" t="str">
        <f t="shared" si="1529"/>
        <v/>
      </c>
      <c r="AH409" s="634" t="str">
        <f t="shared" si="1529"/>
        <v/>
      </c>
      <c r="AI409" s="634" t="str">
        <f t="shared" si="1529"/>
        <v/>
      </c>
      <c r="AJ409" s="634" t="str">
        <f t="shared" si="1529"/>
        <v/>
      </c>
      <c r="AK409" s="667"/>
      <c r="AL409" s="634" t="str">
        <f t="shared" ref="AL409:AT409" si="1530">IF(AL407="","",AL407*AL408)</f>
        <v/>
      </c>
      <c r="AM409" s="634" t="str">
        <f t="shared" si="1530"/>
        <v/>
      </c>
      <c r="AN409" s="634" t="str">
        <f t="shared" si="1530"/>
        <v/>
      </c>
      <c r="AO409" s="634" t="str">
        <f t="shared" si="1530"/>
        <v/>
      </c>
      <c r="AP409" s="634" t="str">
        <f t="shared" si="1530"/>
        <v/>
      </c>
      <c r="AQ409" s="634" t="str">
        <f t="shared" si="1530"/>
        <v/>
      </c>
      <c r="AR409" s="634" t="str">
        <f t="shared" si="1530"/>
        <v/>
      </c>
      <c r="AS409" s="634" t="str">
        <f t="shared" si="1530"/>
        <v/>
      </c>
      <c r="AT409" s="634" t="str">
        <f t="shared" si="1530"/>
        <v/>
      </c>
      <c r="AU409" s="634" t="str">
        <f t="shared" ref="AU409:BB409" si="1531">IF(AU407="","",AU407*AU408)</f>
        <v/>
      </c>
      <c r="AV409" s="634" t="str">
        <f t="shared" si="1531"/>
        <v/>
      </c>
      <c r="AW409" s="634" t="str">
        <f t="shared" si="1531"/>
        <v/>
      </c>
      <c r="AX409" s="634" t="str">
        <f t="shared" si="1531"/>
        <v/>
      </c>
      <c r="AY409" s="634" t="str">
        <f t="shared" si="1531"/>
        <v/>
      </c>
      <c r="AZ409" s="634" t="str">
        <f t="shared" si="1531"/>
        <v/>
      </c>
      <c r="BA409" s="634" t="str">
        <f t="shared" si="1531"/>
        <v/>
      </c>
      <c r="BB409" s="634" t="str">
        <f t="shared" si="1531"/>
        <v/>
      </c>
      <c r="BC409" s="667"/>
      <c r="BD409" s="634" t="str">
        <f t="shared" ref="BD409:BI409" si="1532">IF(BD407="","",BD407*BD408)</f>
        <v/>
      </c>
      <c r="BE409" s="634" t="str">
        <f t="shared" si="1532"/>
        <v/>
      </c>
      <c r="BF409" s="634" t="str">
        <f t="shared" si="1532"/>
        <v/>
      </c>
      <c r="BG409" s="634" t="str">
        <f t="shared" si="1532"/>
        <v/>
      </c>
      <c r="BH409" s="634" t="str">
        <f t="shared" si="1532"/>
        <v/>
      </c>
      <c r="BI409" s="634" t="str">
        <f t="shared" si="1532"/>
        <v/>
      </c>
      <c r="BJ409" s="634" t="str">
        <f t="shared" ref="BJ409:BT409" si="1533">IF(BJ407="","",BJ407*BJ408)</f>
        <v/>
      </c>
      <c r="BK409" s="634" t="str">
        <f t="shared" si="1533"/>
        <v/>
      </c>
      <c r="BL409" s="634" t="str">
        <f t="shared" si="1533"/>
        <v/>
      </c>
      <c r="BM409" s="634" t="str">
        <f t="shared" si="1533"/>
        <v/>
      </c>
      <c r="BN409" s="634" t="str">
        <f t="shared" si="1533"/>
        <v/>
      </c>
      <c r="BO409" s="634" t="str">
        <f t="shared" si="1533"/>
        <v/>
      </c>
      <c r="BP409" s="634" t="str">
        <f t="shared" si="1533"/>
        <v/>
      </c>
      <c r="BQ409" s="634" t="str">
        <f t="shared" si="1533"/>
        <v/>
      </c>
      <c r="BR409" s="634" t="str">
        <f t="shared" si="1533"/>
        <v/>
      </c>
      <c r="BS409" s="634" t="str">
        <f t="shared" si="1533"/>
        <v/>
      </c>
      <c r="BT409" s="634" t="str">
        <f t="shared" si="1533"/>
        <v/>
      </c>
      <c r="BU409" s="667"/>
      <c r="BV409" s="634" t="str">
        <f>IF(BV407="","",BV407*BV408)</f>
        <v/>
      </c>
      <c r="BW409" s="634" t="str">
        <f>IF(BW407="","",BW407*BW408)</f>
        <v/>
      </c>
      <c r="BX409" s="634" t="str">
        <f>IF(BX407="","",BX407*BX408)</f>
        <v/>
      </c>
      <c r="BY409" s="634" t="str">
        <f>IF(BY407="","",BY407*BY408)</f>
        <v/>
      </c>
      <c r="BZ409" s="602" t="str">
        <f t="shared" si="1436"/>
        <v/>
      </c>
      <c r="CA409" s="602" t="str">
        <f t="shared" si="1437"/>
        <v/>
      </c>
      <c r="CB409" s="602" t="str">
        <f t="shared" si="1438"/>
        <v/>
      </c>
      <c r="CC409" s="692" t="str">
        <f t="shared" si="1439"/>
        <v/>
      </c>
      <c r="CD409" s="1348" t="str">
        <f t="shared" si="1481"/>
        <v/>
      </c>
      <c r="CE409" s="1349" t="str">
        <f t="shared" si="1525"/>
        <v/>
      </c>
      <c r="CF409" s="1350" t="str">
        <f t="shared" si="1525"/>
        <v/>
      </c>
      <c r="CG409" s="1350" t="str">
        <f t="shared" si="1525"/>
        <v/>
      </c>
      <c r="CH409" s="1350" t="str">
        <f t="shared" si="1525"/>
        <v/>
      </c>
      <c r="CI409" s="1350" t="str">
        <f t="shared" si="1525"/>
        <v/>
      </c>
      <c r="CJ409" s="1350" t="str">
        <f t="shared" si="1525"/>
        <v/>
      </c>
      <c r="CK409" s="1351" t="str">
        <f t="shared" si="1525"/>
        <v/>
      </c>
      <c r="CL409" s="1351" t="str">
        <f t="shared" si="1525"/>
        <v/>
      </c>
      <c r="CM409" s="1351" t="str">
        <f t="shared" si="1525"/>
        <v/>
      </c>
      <c r="CN409" s="1350" t="str">
        <f t="shared" si="1525"/>
        <v/>
      </c>
      <c r="CO409" s="1350" t="str">
        <f t="shared" si="1525"/>
        <v/>
      </c>
      <c r="CP409" s="1350" t="str">
        <f t="shared" si="1525"/>
        <v/>
      </c>
      <c r="CQ409" s="1350" t="str">
        <f t="shared" si="1525"/>
        <v/>
      </c>
      <c r="CR409" s="1350" t="str">
        <f t="shared" si="1525"/>
        <v/>
      </c>
      <c r="CS409" s="1349" t="str">
        <f t="shared" si="1525"/>
        <v/>
      </c>
      <c r="CT409" s="1352" t="str">
        <f t="shared" si="1525"/>
        <v/>
      </c>
      <c r="CU409" s="553" t="str">
        <f t="shared" si="1442"/>
        <v/>
      </c>
      <c r="CV409" s="554" t="str">
        <f t="shared" si="1443"/>
        <v/>
      </c>
      <c r="CW409" s="555" t="str">
        <f t="shared" si="1444"/>
        <v/>
      </c>
      <c r="CX409" s="555" t="str">
        <f t="shared" si="1445"/>
        <v/>
      </c>
      <c r="CY409" s="555" t="str">
        <f t="shared" si="1446"/>
        <v/>
      </c>
      <c r="CZ409" s="555" t="str">
        <f t="shared" si="1447"/>
        <v/>
      </c>
      <c r="DA409" s="555" t="str">
        <f t="shared" si="1448"/>
        <v/>
      </c>
      <c r="DB409" s="556" t="str">
        <f t="shared" si="1449"/>
        <v/>
      </c>
      <c r="DC409" s="556" t="str">
        <f t="shared" si="1450"/>
        <v/>
      </c>
      <c r="DD409" s="556" t="str">
        <f t="shared" si="1451"/>
        <v/>
      </c>
      <c r="DE409" s="555" t="str">
        <f t="shared" si="1452"/>
        <v/>
      </c>
      <c r="DF409" s="555" t="str">
        <f t="shared" si="1453"/>
        <v/>
      </c>
      <c r="DG409" s="555" t="str">
        <f t="shared" si="1454"/>
        <v/>
      </c>
      <c r="DH409" s="555" t="str">
        <f t="shared" si="1455"/>
        <v/>
      </c>
      <c r="DI409" s="555" t="str">
        <f t="shared" si="1456"/>
        <v/>
      </c>
      <c r="DJ409" s="554" t="str">
        <f t="shared" si="1457"/>
        <v/>
      </c>
      <c r="DK409" s="553" t="str">
        <f t="shared" si="1458"/>
        <v/>
      </c>
      <c r="DL409" s="658">
        <f t="shared" si="1459"/>
        <v>0</v>
      </c>
      <c r="DM409" s="106">
        <f t="shared" si="1460"/>
        <v>0</v>
      </c>
      <c r="DN409" s="106">
        <f t="shared" si="1461"/>
        <v>0</v>
      </c>
      <c r="DO409" s="106">
        <f t="shared" si="1462"/>
        <v>0</v>
      </c>
      <c r="DP409" s="697"/>
      <c r="DQ409" s="698"/>
      <c r="DR409" s="698"/>
      <c r="DS409" s="698"/>
      <c r="DT409" s="698"/>
      <c r="DU409" s="698"/>
      <c r="DV409" s="698"/>
      <c r="DW409" s="698"/>
      <c r="DX409" s="698"/>
      <c r="DY409" s="699"/>
    </row>
    <row r="410" spans="1:129" s="490" customFormat="1" ht="15.75" customHeight="1">
      <c r="A410" s="686" t="s">
        <v>272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7"/>
      <c r="T410" s="632"/>
      <c r="U410" s="632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7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7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7"/>
      <c r="BV410" s="277"/>
      <c r="BW410" s="277"/>
      <c r="BX410" s="277"/>
      <c r="BY410" s="277"/>
      <c r="BZ410" s="602" t="str">
        <f t="shared" si="1436"/>
        <v/>
      </c>
      <c r="CA410" s="602" t="str">
        <f t="shared" si="1437"/>
        <v/>
      </c>
      <c r="CB410" s="602" t="str">
        <f t="shared" si="1438"/>
        <v/>
      </c>
      <c r="CC410" s="692" t="str">
        <f t="shared" si="1439"/>
        <v/>
      </c>
      <c r="CD410" s="1348" t="str">
        <f t="shared" si="1481"/>
        <v/>
      </c>
      <c r="CE410" s="1349" t="str">
        <f t="shared" si="1525"/>
        <v/>
      </c>
      <c r="CF410" s="1350" t="str">
        <f t="shared" si="1525"/>
        <v/>
      </c>
      <c r="CG410" s="1350" t="str">
        <f t="shared" si="1525"/>
        <v/>
      </c>
      <c r="CH410" s="1350" t="str">
        <f t="shared" si="1525"/>
        <v/>
      </c>
      <c r="CI410" s="1350" t="str">
        <f t="shared" si="1525"/>
        <v/>
      </c>
      <c r="CJ410" s="1350" t="str">
        <f t="shared" si="1525"/>
        <v/>
      </c>
      <c r="CK410" s="1351" t="str">
        <f t="shared" si="1525"/>
        <v/>
      </c>
      <c r="CL410" s="1351" t="str">
        <f t="shared" si="1525"/>
        <v/>
      </c>
      <c r="CM410" s="1351" t="str">
        <f t="shared" si="1525"/>
        <v/>
      </c>
      <c r="CN410" s="1350" t="str">
        <f t="shared" si="1525"/>
        <v/>
      </c>
      <c r="CO410" s="1350" t="str">
        <f t="shared" si="1525"/>
        <v/>
      </c>
      <c r="CP410" s="1350" t="str">
        <f t="shared" si="1525"/>
        <v/>
      </c>
      <c r="CQ410" s="1350" t="str">
        <f t="shared" si="1525"/>
        <v/>
      </c>
      <c r="CR410" s="1350" t="str">
        <f t="shared" si="1525"/>
        <v/>
      </c>
      <c r="CS410" s="1349" t="str">
        <f t="shared" si="1525"/>
        <v/>
      </c>
      <c r="CT410" s="1352" t="str">
        <f t="shared" si="1525"/>
        <v/>
      </c>
      <c r="CU410" s="553" t="str">
        <f t="shared" si="1442"/>
        <v/>
      </c>
      <c r="CV410" s="554" t="str">
        <f t="shared" si="1443"/>
        <v/>
      </c>
      <c r="CW410" s="555" t="str">
        <f t="shared" si="1444"/>
        <v/>
      </c>
      <c r="CX410" s="555" t="str">
        <f t="shared" si="1445"/>
        <v/>
      </c>
      <c r="CY410" s="555" t="str">
        <f t="shared" si="1446"/>
        <v/>
      </c>
      <c r="CZ410" s="555" t="str">
        <f t="shared" si="1447"/>
        <v/>
      </c>
      <c r="DA410" s="555" t="str">
        <f t="shared" si="1448"/>
        <v/>
      </c>
      <c r="DB410" s="556" t="str">
        <f t="shared" si="1449"/>
        <v/>
      </c>
      <c r="DC410" s="556" t="str">
        <f t="shared" si="1450"/>
        <v/>
      </c>
      <c r="DD410" s="556" t="str">
        <f t="shared" si="1451"/>
        <v/>
      </c>
      <c r="DE410" s="555" t="str">
        <f t="shared" si="1452"/>
        <v/>
      </c>
      <c r="DF410" s="555" t="str">
        <f t="shared" si="1453"/>
        <v/>
      </c>
      <c r="DG410" s="555" t="str">
        <f t="shared" si="1454"/>
        <v/>
      </c>
      <c r="DH410" s="555" t="str">
        <f t="shared" si="1455"/>
        <v/>
      </c>
      <c r="DI410" s="555" t="str">
        <f t="shared" si="1456"/>
        <v/>
      </c>
      <c r="DJ410" s="554" t="str">
        <f t="shared" si="1457"/>
        <v/>
      </c>
      <c r="DK410" s="553" t="str">
        <f t="shared" si="1458"/>
        <v/>
      </c>
      <c r="DL410" s="658">
        <f t="shared" si="1459"/>
        <v>0</v>
      </c>
      <c r="DM410" s="106">
        <f t="shared" si="1460"/>
        <v>0</v>
      </c>
      <c r="DN410" s="106">
        <f t="shared" si="1461"/>
        <v>0</v>
      </c>
      <c r="DO410" s="106">
        <f t="shared" si="1462"/>
        <v>0</v>
      </c>
      <c r="DP410" s="487"/>
      <c r="DQ410" s="623"/>
      <c r="DR410" s="623"/>
      <c r="DS410" s="623"/>
      <c r="DT410" s="623"/>
      <c r="DU410" s="623"/>
      <c r="DV410" s="623"/>
      <c r="DW410" s="623"/>
      <c r="DX410" s="623"/>
      <c r="DY410" s="488"/>
    </row>
    <row r="411" spans="1:129" s="490" customFormat="1" ht="15.75" customHeight="1">
      <c r="A411" s="645" t="s">
        <v>182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601"/>
      <c r="T411" s="632"/>
      <c r="U411" s="632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601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601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601"/>
      <c r="BV411" s="277"/>
      <c r="BW411" s="277"/>
      <c r="BX411" s="277"/>
      <c r="BY411" s="277"/>
      <c r="BZ411" s="602" t="str">
        <f t="shared" si="1436"/>
        <v/>
      </c>
      <c r="CA411" s="602" t="str">
        <f t="shared" si="1437"/>
        <v/>
      </c>
      <c r="CB411" s="602" t="str">
        <f t="shared" si="1438"/>
        <v/>
      </c>
      <c r="CC411" s="692" t="str">
        <f t="shared" si="1439"/>
        <v/>
      </c>
      <c r="CD411" s="1348" t="str">
        <f t="shared" si="1481"/>
        <v/>
      </c>
      <c r="CE411" s="1349" t="str">
        <f t="shared" si="1525"/>
        <v/>
      </c>
      <c r="CF411" s="1350" t="str">
        <f t="shared" si="1525"/>
        <v/>
      </c>
      <c r="CG411" s="1350" t="str">
        <f t="shared" si="1525"/>
        <v/>
      </c>
      <c r="CH411" s="1350" t="str">
        <f t="shared" si="1525"/>
        <v/>
      </c>
      <c r="CI411" s="1350" t="str">
        <f t="shared" si="1525"/>
        <v/>
      </c>
      <c r="CJ411" s="1350" t="str">
        <f t="shared" si="1525"/>
        <v/>
      </c>
      <c r="CK411" s="1351" t="str">
        <f t="shared" si="1525"/>
        <v/>
      </c>
      <c r="CL411" s="1351" t="str">
        <f t="shared" si="1525"/>
        <v/>
      </c>
      <c r="CM411" s="1351" t="str">
        <f t="shared" si="1525"/>
        <v/>
      </c>
      <c r="CN411" s="1350" t="str">
        <f t="shared" si="1525"/>
        <v/>
      </c>
      <c r="CO411" s="1350" t="str">
        <f t="shared" si="1525"/>
        <v/>
      </c>
      <c r="CP411" s="1350" t="str">
        <f t="shared" si="1525"/>
        <v/>
      </c>
      <c r="CQ411" s="1350" t="str">
        <f t="shared" si="1525"/>
        <v/>
      </c>
      <c r="CR411" s="1350" t="str">
        <f t="shared" si="1525"/>
        <v/>
      </c>
      <c r="CS411" s="1349" t="str">
        <f t="shared" si="1525"/>
        <v/>
      </c>
      <c r="CT411" s="1352" t="str">
        <f t="shared" si="1525"/>
        <v/>
      </c>
      <c r="CU411" s="553" t="str">
        <f t="shared" si="1442"/>
        <v/>
      </c>
      <c r="CV411" s="554" t="str">
        <f t="shared" si="1443"/>
        <v/>
      </c>
      <c r="CW411" s="555" t="str">
        <f t="shared" si="1444"/>
        <v/>
      </c>
      <c r="CX411" s="555" t="str">
        <f t="shared" si="1445"/>
        <v/>
      </c>
      <c r="CY411" s="555" t="str">
        <f t="shared" si="1446"/>
        <v/>
      </c>
      <c r="CZ411" s="555" t="str">
        <f t="shared" si="1447"/>
        <v/>
      </c>
      <c r="DA411" s="555" t="str">
        <f t="shared" si="1448"/>
        <v/>
      </c>
      <c r="DB411" s="556" t="str">
        <f t="shared" si="1449"/>
        <v/>
      </c>
      <c r="DC411" s="556" t="str">
        <f t="shared" si="1450"/>
        <v/>
      </c>
      <c r="DD411" s="556" t="str">
        <f t="shared" si="1451"/>
        <v/>
      </c>
      <c r="DE411" s="555" t="str">
        <f t="shared" si="1452"/>
        <v/>
      </c>
      <c r="DF411" s="555" t="str">
        <f t="shared" si="1453"/>
        <v/>
      </c>
      <c r="DG411" s="555" t="str">
        <f t="shared" si="1454"/>
        <v/>
      </c>
      <c r="DH411" s="555" t="str">
        <f t="shared" si="1455"/>
        <v/>
      </c>
      <c r="DI411" s="555" t="str">
        <f t="shared" si="1456"/>
        <v/>
      </c>
      <c r="DJ411" s="554" t="str">
        <f t="shared" si="1457"/>
        <v/>
      </c>
      <c r="DK411" s="553" t="str">
        <f t="shared" si="1458"/>
        <v/>
      </c>
      <c r="DL411" s="658">
        <f t="shared" si="1459"/>
        <v>0</v>
      </c>
      <c r="DM411" s="106">
        <f t="shared" si="1460"/>
        <v>0</v>
      </c>
      <c r="DN411" s="106">
        <f t="shared" si="1461"/>
        <v>0</v>
      </c>
      <c r="DO411" s="106">
        <f t="shared" si="1462"/>
        <v>0</v>
      </c>
      <c r="DP411" s="487"/>
      <c r="DQ411" s="623"/>
      <c r="DR411" s="623"/>
      <c r="DS411" s="623"/>
      <c r="DT411" s="623"/>
      <c r="DU411" s="623"/>
      <c r="DV411" s="623"/>
      <c r="DW411" s="623"/>
      <c r="DX411" s="623"/>
      <c r="DY411" s="488"/>
    </row>
    <row r="412" spans="1:129" s="700" customFormat="1" ht="15.75" customHeight="1">
      <c r="A412" s="662" t="s">
        <v>184</v>
      </c>
      <c r="B412" s="634" t="str">
        <f t="shared" ref="B412:I412" si="1534">IF(B410="","",B410*B411)</f>
        <v/>
      </c>
      <c r="C412" s="634" t="str">
        <f t="shared" si="1534"/>
        <v/>
      </c>
      <c r="D412" s="634" t="str">
        <f t="shared" si="1534"/>
        <v/>
      </c>
      <c r="E412" s="634" t="str">
        <f t="shared" si="1534"/>
        <v/>
      </c>
      <c r="F412" s="634" t="str">
        <f t="shared" si="1534"/>
        <v/>
      </c>
      <c r="G412" s="634" t="str">
        <f t="shared" si="1534"/>
        <v/>
      </c>
      <c r="H412" s="634" t="str">
        <f t="shared" si="1534"/>
        <v/>
      </c>
      <c r="I412" s="634" t="str">
        <f t="shared" si="1534"/>
        <v/>
      </c>
      <c r="J412" s="634" t="str">
        <f t="shared" ref="J412:R412" si="1535">IF(J410="","",J410*J411)</f>
        <v/>
      </c>
      <c r="K412" s="634" t="str">
        <f t="shared" si="1535"/>
        <v/>
      </c>
      <c r="L412" s="634" t="str">
        <f t="shared" si="1535"/>
        <v/>
      </c>
      <c r="M412" s="634" t="str">
        <f t="shared" si="1535"/>
        <v/>
      </c>
      <c r="N412" s="634" t="str">
        <f t="shared" si="1535"/>
        <v/>
      </c>
      <c r="O412" s="634" t="str">
        <f t="shared" si="1535"/>
        <v/>
      </c>
      <c r="P412" s="634" t="str">
        <f t="shared" si="1535"/>
        <v/>
      </c>
      <c r="Q412" s="634" t="str">
        <f t="shared" si="1535"/>
        <v/>
      </c>
      <c r="R412" s="634" t="str">
        <f t="shared" si="1535"/>
        <v/>
      </c>
      <c r="S412" s="667"/>
      <c r="T412" s="634" t="str">
        <f t="shared" ref="T412:AC412" si="1536">IF(T410="","",T410*T411)</f>
        <v/>
      </c>
      <c r="U412" s="634" t="str">
        <f t="shared" si="1536"/>
        <v/>
      </c>
      <c r="V412" s="634" t="str">
        <f t="shared" si="1536"/>
        <v/>
      </c>
      <c r="W412" s="634" t="str">
        <f t="shared" si="1536"/>
        <v/>
      </c>
      <c r="X412" s="634" t="str">
        <f t="shared" si="1536"/>
        <v/>
      </c>
      <c r="Y412" s="634" t="str">
        <f t="shared" si="1536"/>
        <v/>
      </c>
      <c r="Z412" s="634" t="str">
        <f t="shared" si="1536"/>
        <v/>
      </c>
      <c r="AA412" s="634" t="str">
        <f t="shared" si="1536"/>
        <v/>
      </c>
      <c r="AB412" s="634" t="str">
        <f t="shared" si="1536"/>
        <v/>
      </c>
      <c r="AC412" s="634" t="str">
        <f t="shared" si="1536"/>
        <v/>
      </c>
      <c r="AD412" s="634" t="str">
        <f t="shared" ref="AD412:AJ412" si="1537">IF(AD410="","",AD410*AD411)</f>
        <v/>
      </c>
      <c r="AE412" s="634" t="str">
        <f t="shared" si="1537"/>
        <v/>
      </c>
      <c r="AF412" s="634" t="str">
        <f t="shared" si="1537"/>
        <v/>
      </c>
      <c r="AG412" s="634" t="str">
        <f t="shared" si="1537"/>
        <v/>
      </c>
      <c r="AH412" s="634" t="str">
        <f t="shared" si="1537"/>
        <v/>
      </c>
      <c r="AI412" s="634" t="str">
        <f t="shared" si="1537"/>
        <v/>
      </c>
      <c r="AJ412" s="634" t="str">
        <f t="shared" si="1537"/>
        <v/>
      </c>
      <c r="AK412" s="667"/>
      <c r="AL412" s="634" t="str">
        <f t="shared" ref="AL412:AT412" si="1538">IF(AL410="","",AL410*AL411)</f>
        <v/>
      </c>
      <c r="AM412" s="634" t="str">
        <f t="shared" si="1538"/>
        <v/>
      </c>
      <c r="AN412" s="634" t="str">
        <f t="shared" si="1538"/>
        <v/>
      </c>
      <c r="AO412" s="634" t="str">
        <f t="shared" si="1538"/>
        <v/>
      </c>
      <c r="AP412" s="634" t="str">
        <f t="shared" si="1538"/>
        <v/>
      </c>
      <c r="AQ412" s="634" t="str">
        <f t="shared" si="1538"/>
        <v/>
      </c>
      <c r="AR412" s="634" t="str">
        <f t="shared" si="1538"/>
        <v/>
      </c>
      <c r="AS412" s="634" t="str">
        <f t="shared" si="1538"/>
        <v/>
      </c>
      <c r="AT412" s="634" t="str">
        <f t="shared" si="1538"/>
        <v/>
      </c>
      <c r="AU412" s="634" t="str">
        <f t="shared" ref="AU412:BB412" si="1539">IF(AU410="","",AU410*AU411)</f>
        <v/>
      </c>
      <c r="AV412" s="634" t="str">
        <f t="shared" si="1539"/>
        <v/>
      </c>
      <c r="AW412" s="634" t="str">
        <f t="shared" si="1539"/>
        <v/>
      </c>
      <c r="AX412" s="634" t="str">
        <f t="shared" si="1539"/>
        <v/>
      </c>
      <c r="AY412" s="634" t="str">
        <f t="shared" si="1539"/>
        <v/>
      </c>
      <c r="AZ412" s="634" t="str">
        <f t="shared" si="1539"/>
        <v/>
      </c>
      <c r="BA412" s="634" t="str">
        <f t="shared" si="1539"/>
        <v/>
      </c>
      <c r="BB412" s="634" t="str">
        <f t="shared" si="1539"/>
        <v/>
      </c>
      <c r="BC412" s="667"/>
      <c r="BD412" s="634" t="str">
        <f t="shared" ref="BD412:BI412" si="1540">IF(BD410="","",BD410*BD411)</f>
        <v/>
      </c>
      <c r="BE412" s="634" t="str">
        <f t="shared" si="1540"/>
        <v/>
      </c>
      <c r="BF412" s="634" t="str">
        <f t="shared" si="1540"/>
        <v/>
      </c>
      <c r="BG412" s="634" t="str">
        <f t="shared" si="1540"/>
        <v/>
      </c>
      <c r="BH412" s="634" t="str">
        <f t="shared" si="1540"/>
        <v/>
      </c>
      <c r="BI412" s="634" t="str">
        <f t="shared" si="1540"/>
        <v/>
      </c>
      <c r="BJ412" s="634" t="str">
        <f t="shared" ref="BJ412:BT412" si="1541">IF(BJ410="","",BJ410*BJ411)</f>
        <v/>
      </c>
      <c r="BK412" s="634" t="str">
        <f t="shared" si="1541"/>
        <v/>
      </c>
      <c r="BL412" s="634" t="str">
        <f t="shared" si="1541"/>
        <v/>
      </c>
      <c r="BM412" s="634" t="str">
        <f t="shared" si="1541"/>
        <v/>
      </c>
      <c r="BN412" s="634" t="str">
        <f t="shared" si="1541"/>
        <v/>
      </c>
      <c r="BO412" s="634" t="str">
        <f t="shared" si="1541"/>
        <v/>
      </c>
      <c r="BP412" s="634" t="str">
        <f t="shared" si="1541"/>
        <v/>
      </c>
      <c r="BQ412" s="634" t="str">
        <f t="shared" si="1541"/>
        <v/>
      </c>
      <c r="BR412" s="634" t="str">
        <f t="shared" si="1541"/>
        <v/>
      </c>
      <c r="BS412" s="634" t="str">
        <f t="shared" si="1541"/>
        <v/>
      </c>
      <c r="BT412" s="634" t="str">
        <f t="shared" si="1541"/>
        <v/>
      </c>
      <c r="BU412" s="667"/>
      <c r="BV412" s="634" t="str">
        <f>IF(BV410="","",BV410*BV411)</f>
        <v/>
      </c>
      <c r="BW412" s="634" t="str">
        <f>IF(BW410="","",BW410*BW411)</f>
        <v/>
      </c>
      <c r="BX412" s="634" t="str">
        <f>IF(BX410="","",BX410*BX411)</f>
        <v/>
      </c>
      <c r="BY412" s="634" t="str">
        <f>IF(BY410="","",BY410*BY411)</f>
        <v/>
      </c>
      <c r="BZ412" s="602" t="str">
        <f t="shared" si="1436"/>
        <v/>
      </c>
      <c r="CA412" s="602" t="str">
        <f t="shared" si="1437"/>
        <v/>
      </c>
      <c r="CB412" s="602" t="str">
        <f t="shared" si="1438"/>
        <v/>
      </c>
      <c r="CC412" s="692" t="str">
        <f t="shared" si="1439"/>
        <v/>
      </c>
      <c r="CD412" s="1348" t="str">
        <f t="shared" si="1481"/>
        <v/>
      </c>
      <c r="CE412" s="1349" t="str">
        <f t="shared" si="1525"/>
        <v/>
      </c>
      <c r="CF412" s="1350" t="str">
        <f t="shared" si="1525"/>
        <v/>
      </c>
      <c r="CG412" s="1350" t="str">
        <f t="shared" si="1525"/>
        <v/>
      </c>
      <c r="CH412" s="1350" t="str">
        <f t="shared" si="1525"/>
        <v/>
      </c>
      <c r="CI412" s="1350" t="str">
        <f t="shared" si="1525"/>
        <v/>
      </c>
      <c r="CJ412" s="1350" t="str">
        <f t="shared" si="1525"/>
        <v/>
      </c>
      <c r="CK412" s="1351" t="str">
        <f t="shared" si="1525"/>
        <v/>
      </c>
      <c r="CL412" s="1351" t="str">
        <f t="shared" si="1525"/>
        <v/>
      </c>
      <c r="CM412" s="1351" t="str">
        <f t="shared" si="1525"/>
        <v/>
      </c>
      <c r="CN412" s="1350" t="str">
        <f t="shared" si="1525"/>
        <v/>
      </c>
      <c r="CO412" s="1350" t="str">
        <f t="shared" si="1525"/>
        <v/>
      </c>
      <c r="CP412" s="1350" t="str">
        <f t="shared" si="1525"/>
        <v/>
      </c>
      <c r="CQ412" s="1350" t="str">
        <f t="shared" si="1525"/>
        <v/>
      </c>
      <c r="CR412" s="1350" t="str">
        <f t="shared" si="1525"/>
        <v/>
      </c>
      <c r="CS412" s="1349" t="str">
        <f t="shared" si="1525"/>
        <v/>
      </c>
      <c r="CT412" s="1352" t="str">
        <f t="shared" si="1525"/>
        <v/>
      </c>
      <c r="CU412" s="553" t="str">
        <f t="shared" si="1442"/>
        <v/>
      </c>
      <c r="CV412" s="554" t="str">
        <f t="shared" si="1443"/>
        <v/>
      </c>
      <c r="CW412" s="555" t="str">
        <f t="shared" si="1444"/>
        <v/>
      </c>
      <c r="CX412" s="555" t="str">
        <f t="shared" si="1445"/>
        <v/>
      </c>
      <c r="CY412" s="555" t="str">
        <f t="shared" si="1446"/>
        <v/>
      </c>
      <c r="CZ412" s="555" t="str">
        <f t="shared" si="1447"/>
        <v/>
      </c>
      <c r="DA412" s="555" t="str">
        <f t="shared" si="1448"/>
        <v/>
      </c>
      <c r="DB412" s="556" t="str">
        <f t="shared" si="1449"/>
        <v/>
      </c>
      <c r="DC412" s="556" t="str">
        <f t="shared" si="1450"/>
        <v/>
      </c>
      <c r="DD412" s="556" t="str">
        <f t="shared" si="1451"/>
        <v/>
      </c>
      <c r="DE412" s="555" t="str">
        <f t="shared" si="1452"/>
        <v/>
      </c>
      <c r="DF412" s="555" t="str">
        <f t="shared" si="1453"/>
        <v/>
      </c>
      <c r="DG412" s="555" t="str">
        <f t="shared" si="1454"/>
        <v/>
      </c>
      <c r="DH412" s="555" t="str">
        <f t="shared" si="1455"/>
        <v/>
      </c>
      <c r="DI412" s="555" t="str">
        <f t="shared" si="1456"/>
        <v/>
      </c>
      <c r="DJ412" s="554" t="str">
        <f t="shared" si="1457"/>
        <v/>
      </c>
      <c r="DK412" s="553" t="str">
        <f t="shared" si="1458"/>
        <v/>
      </c>
      <c r="DL412" s="658">
        <f t="shared" si="1459"/>
        <v>0</v>
      </c>
      <c r="DM412" s="106">
        <f t="shared" si="1460"/>
        <v>0</v>
      </c>
      <c r="DN412" s="106">
        <f t="shared" si="1461"/>
        <v>0</v>
      </c>
      <c r="DO412" s="106">
        <f t="shared" si="1462"/>
        <v>0</v>
      </c>
      <c r="DP412" s="697"/>
      <c r="DQ412" s="698"/>
      <c r="DR412" s="698"/>
      <c r="DS412" s="698"/>
      <c r="DT412" s="698"/>
      <c r="DU412" s="698"/>
      <c r="DV412" s="698"/>
      <c r="DW412" s="698"/>
      <c r="DX412" s="698"/>
      <c r="DY412" s="699"/>
    </row>
    <row r="413" spans="1:129" s="490" customFormat="1" ht="15.75" customHeight="1">
      <c r="A413" s="686" t="s">
        <v>273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7"/>
      <c r="T413" s="632"/>
      <c r="U413" s="632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7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7"/>
      <c r="BV413" s="277"/>
      <c r="BW413" s="277"/>
      <c r="BX413" s="277"/>
      <c r="BY413" s="277"/>
      <c r="BZ413" s="602" t="str">
        <f t="shared" si="1436"/>
        <v/>
      </c>
      <c r="CA413" s="602" t="str">
        <f t="shared" si="1437"/>
        <v/>
      </c>
      <c r="CB413" s="602" t="str">
        <f t="shared" si="1438"/>
        <v/>
      </c>
      <c r="CC413" s="692" t="str">
        <f t="shared" si="1439"/>
        <v/>
      </c>
      <c r="CD413" s="1348" t="str">
        <f t="shared" si="1481"/>
        <v/>
      </c>
      <c r="CE413" s="1349" t="str">
        <f t="shared" si="1525"/>
        <v/>
      </c>
      <c r="CF413" s="1350" t="str">
        <f t="shared" si="1525"/>
        <v/>
      </c>
      <c r="CG413" s="1350" t="str">
        <f t="shared" si="1525"/>
        <v/>
      </c>
      <c r="CH413" s="1350" t="str">
        <f t="shared" si="1525"/>
        <v/>
      </c>
      <c r="CI413" s="1350" t="str">
        <f t="shared" si="1525"/>
        <v/>
      </c>
      <c r="CJ413" s="1350" t="str">
        <f t="shared" si="1525"/>
        <v/>
      </c>
      <c r="CK413" s="1351" t="str">
        <f t="shared" si="1525"/>
        <v/>
      </c>
      <c r="CL413" s="1351" t="str">
        <f t="shared" si="1525"/>
        <v/>
      </c>
      <c r="CM413" s="1351" t="str">
        <f t="shared" si="1525"/>
        <v/>
      </c>
      <c r="CN413" s="1350" t="str">
        <f t="shared" si="1525"/>
        <v/>
      </c>
      <c r="CO413" s="1350" t="str">
        <f t="shared" si="1525"/>
        <v/>
      </c>
      <c r="CP413" s="1350" t="str">
        <f t="shared" si="1525"/>
        <v/>
      </c>
      <c r="CQ413" s="1350" t="str">
        <f t="shared" si="1525"/>
        <v/>
      </c>
      <c r="CR413" s="1350" t="str">
        <f t="shared" si="1525"/>
        <v/>
      </c>
      <c r="CS413" s="1349" t="str">
        <f t="shared" si="1525"/>
        <v/>
      </c>
      <c r="CT413" s="1352" t="str">
        <f t="shared" si="1525"/>
        <v/>
      </c>
      <c r="CU413" s="553" t="str">
        <f t="shared" si="1442"/>
        <v/>
      </c>
      <c r="CV413" s="554" t="str">
        <f t="shared" si="1443"/>
        <v/>
      </c>
      <c r="CW413" s="555" t="str">
        <f t="shared" si="1444"/>
        <v/>
      </c>
      <c r="CX413" s="555" t="str">
        <f t="shared" si="1445"/>
        <v/>
      </c>
      <c r="CY413" s="555" t="str">
        <f t="shared" si="1446"/>
        <v/>
      </c>
      <c r="CZ413" s="555" t="str">
        <f t="shared" si="1447"/>
        <v/>
      </c>
      <c r="DA413" s="555" t="str">
        <f t="shared" si="1448"/>
        <v/>
      </c>
      <c r="DB413" s="556" t="str">
        <f t="shared" si="1449"/>
        <v/>
      </c>
      <c r="DC413" s="556" t="str">
        <f t="shared" si="1450"/>
        <v/>
      </c>
      <c r="DD413" s="556" t="str">
        <f t="shared" si="1451"/>
        <v/>
      </c>
      <c r="DE413" s="555" t="str">
        <f t="shared" si="1452"/>
        <v/>
      </c>
      <c r="DF413" s="555" t="str">
        <f t="shared" si="1453"/>
        <v/>
      </c>
      <c r="DG413" s="555" t="str">
        <f t="shared" si="1454"/>
        <v/>
      </c>
      <c r="DH413" s="555" t="str">
        <f t="shared" si="1455"/>
        <v/>
      </c>
      <c r="DI413" s="555" t="str">
        <f t="shared" si="1456"/>
        <v/>
      </c>
      <c r="DJ413" s="554" t="str">
        <f t="shared" si="1457"/>
        <v/>
      </c>
      <c r="DK413" s="553" t="str">
        <f t="shared" si="1458"/>
        <v/>
      </c>
      <c r="DL413" s="658">
        <f t="shared" si="1459"/>
        <v>0</v>
      </c>
      <c r="DM413" s="106">
        <f t="shared" si="1460"/>
        <v>0</v>
      </c>
      <c r="DN413" s="106">
        <f t="shared" si="1461"/>
        <v>0</v>
      </c>
      <c r="DO413" s="106">
        <f t="shared" si="1462"/>
        <v>0</v>
      </c>
      <c r="DP413" s="487"/>
      <c r="DQ413" s="623"/>
      <c r="DR413" s="623"/>
      <c r="DS413" s="623"/>
      <c r="DT413" s="623"/>
      <c r="DU413" s="623"/>
      <c r="DV413" s="623"/>
      <c r="DW413" s="623"/>
      <c r="DX413" s="623"/>
      <c r="DY413" s="488"/>
    </row>
    <row r="414" spans="1:129" s="490" customFormat="1" ht="15.75" customHeight="1">
      <c r="A414" s="645" t="s">
        <v>182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7"/>
      <c r="T414" s="632"/>
      <c r="U414" s="632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7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7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7"/>
      <c r="BV414" s="277"/>
      <c r="BW414" s="277"/>
      <c r="BX414" s="277"/>
      <c r="BY414" s="277"/>
      <c r="BZ414" s="602" t="str">
        <f t="shared" si="1436"/>
        <v/>
      </c>
      <c r="CA414" s="602" t="str">
        <f t="shared" si="1437"/>
        <v/>
      </c>
      <c r="CB414" s="602" t="str">
        <f t="shared" si="1438"/>
        <v/>
      </c>
      <c r="CC414" s="692" t="str">
        <f t="shared" si="1439"/>
        <v/>
      </c>
      <c r="CD414" s="1348" t="str">
        <f t="shared" si="1481"/>
        <v/>
      </c>
      <c r="CE414" s="1349" t="str">
        <f t="shared" si="1525"/>
        <v/>
      </c>
      <c r="CF414" s="1350" t="str">
        <f t="shared" si="1525"/>
        <v/>
      </c>
      <c r="CG414" s="1350" t="str">
        <f t="shared" si="1525"/>
        <v/>
      </c>
      <c r="CH414" s="1350" t="str">
        <f t="shared" si="1525"/>
        <v/>
      </c>
      <c r="CI414" s="1350" t="str">
        <f t="shared" si="1525"/>
        <v/>
      </c>
      <c r="CJ414" s="1350" t="str">
        <f t="shared" si="1525"/>
        <v/>
      </c>
      <c r="CK414" s="1351" t="str">
        <f t="shared" si="1525"/>
        <v/>
      </c>
      <c r="CL414" s="1351" t="str">
        <f t="shared" si="1525"/>
        <v/>
      </c>
      <c r="CM414" s="1351" t="str">
        <f t="shared" si="1525"/>
        <v/>
      </c>
      <c r="CN414" s="1350" t="str">
        <f t="shared" si="1525"/>
        <v/>
      </c>
      <c r="CO414" s="1350" t="str">
        <f t="shared" si="1525"/>
        <v/>
      </c>
      <c r="CP414" s="1350" t="str">
        <f t="shared" si="1525"/>
        <v/>
      </c>
      <c r="CQ414" s="1350" t="str">
        <f t="shared" si="1525"/>
        <v/>
      </c>
      <c r="CR414" s="1350" t="str">
        <f t="shared" si="1525"/>
        <v/>
      </c>
      <c r="CS414" s="1349" t="str">
        <f t="shared" si="1525"/>
        <v/>
      </c>
      <c r="CT414" s="1352" t="str">
        <f t="shared" si="1525"/>
        <v/>
      </c>
      <c r="CU414" s="553" t="str">
        <f t="shared" si="1442"/>
        <v/>
      </c>
      <c r="CV414" s="554" t="str">
        <f t="shared" si="1443"/>
        <v/>
      </c>
      <c r="CW414" s="555" t="str">
        <f t="shared" si="1444"/>
        <v/>
      </c>
      <c r="CX414" s="555" t="str">
        <f t="shared" si="1445"/>
        <v/>
      </c>
      <c r="CY414" s="555" t="str">
        <f t="shared" si="1446"/>
        <v/>
      </c>
      <c r="CZ414" s="555" t="str">
        <f t="shared" si="1447"/>
        <v/>
      </c>
      <c r="DA414" s="555" t="str">
        <f t="shared" si="1448"/>
        <v/>
      </c>
      <c r="DB414" s="556" t="str">
        <f t="shared" si="1449"/>
        <v/>
      </c>
      <c r="DC414" s="556" t="str">
        <f t="shared" si="1450"/>
        <v/>
      </c>
      <c r="DD414" s="556" t="str">
        <f t="shared" si="1451"/>
        <v/>
      </c>
      <c r="DE414" s="555" t="str">
        <f t="shared" si="1452"/>
        <v/>
      </c>
      <c r="DF414" s="555" t="str">
        <f t="shared" si="1453"/>
        <v/>
      </c>
      <c r="DG414" s="555" t="str">
        <f t="shared" si="1454"/>
        <v/>
      </c>
      <c r="DH414" s="555" t="str">
        <f t="shared" si="1455"/>
        <v/>
      </c>
      <c r="DI414" s="555" t="str">
        <f t="shared" si="1456"/>
        <v/>
      </c>
      <c r="DJ414" s="554" t="str">
        <f t="shared" si="1457"/>
        <v/>
      </c>
      <c r="DK414" s="553" t="str">
        <f t="shared" si="1458"/>
        <v/>
      </c>
      <c r="DL414" s="658">
        <f t="shared" si="1459"/>
        <v>0</v>
      </c>
      <c r="DM414" s="106">
        <f t="shared" si="1460"/>
        <v>0</v>
      </c>
      <c r="DN414" s="106">
        <f t="shared" si="1461"/>
        <v>0</v>
      </c>
      <c r="DO414" s="106">
        <f t="shared" si="1462"/>
        <v>0</v>
      </c>
      <c r="DP414" s="487"/>
      <c r="DQ414" s="623"/>
      <c r="DR414" s="623"/>
      <c r="DS414" s="623"/>
      <c r="DT414" s="623"/>
      <c r="DU414" s="623"/>
      <c r="DV414" s="623"/>
      <c r="DW414" s="623"/>
      <c r="DX414" s="623"/>
      <c r="DY414" s="488"/>
    </row>
    <row r="415" spans="1:129" s="700" customFormat="1" ht="15.75" customHeight="1">
      <c r="A415" s="662" t="s">
        <v>184</v>
      </c>
      <c r="B415" s="634" t="str">
        <f t="shared" ref="B415:J415" si="1542">IF(B413="","",B413*B414)</f>
        <v/>
      </c>
      <c r="C415" s="634" t="str">
        <f t="shared" si="1542"/>
        <v/>
      </c>
      <c r="D415" s="634" t="str">
        <f t="shared" si="1542"/>
        <v/>
      </c>
      <c r="E415" s="634" t="str">
        <f t="shared" si="1542"/>
        <v/>
      </c>
      <c r="F415" s="634" t="str">
        <f t="shared" si="1542"/>
        <v/>
      </c>
      <c r="G415" s="634" t="str">
        <f t="shared" si="1542"/>
        <v/>
      </c>
      <c r="H415" s="634" t="str">
        <f t="shared" si="1542"/>
        <v/>
      </c>
      <c r="I415" s="634" t="str">
        <f t="shared" si="1542"/>
        <v/>
      </c>
      <c r="J415" s="634" t="str">
        <f t="shared" si="1542"/>
        <v/>
      </c>
      <c r="K415" s="634" t="str">
        <f t="shared" ref="K415:R415" si="1543">IF(K413="","",K413*K414)</f>
        <v/>
      </c>
      <c r="L415" s="634" t="str">
        <f t="shared" si="1543"/>
        <v/>
      </c>
      <c r="M415" s="634" t="str">
        <f t="shared" si="1543"/>
        <v/>
      </c>
      <c r="N415" s="634" t="str">
        <f t="shared" si="1543"/>
        <v/>
      </c>
      <c r="O415" s="634" t="str">
        <f t="shared" si="1543"/>
        <v/>
      </c>
      <c r="P415" s="634" t="str">
        <f t="shared" si="1543"/>
        <v/>
      </c>
      <c r="Q415" s="634" t="str">
        <f t="shared" si="1543"/>
        <v/>
      </c>
      <c r="R415" s="634" t="str">
        <f t="shared" si="1543"/>
        <v/>
      </c>
      <c r="S415" s="667"/>
      <c r="T415" s="634" t="str">
        <f t="shared" ref="T415:AC415" si="1544">IF(T413="","",T413*T414)</f>
        <v/>
      </c>
      <c r="U415" s="634" t="str">
        <f t="shared" si="1544"/>
        <v/>
      </c>
      <c r="V415" s="634" t="str">
        <f t="shared" si="1544"/>
        <v/>
      </c>
      <c r="W415" s="634" t="str">
        <f t="shared" si="1544"/>
        <v/>
      </c>
      <c r="X415" s="634" t="str">
        <f t="shared" si="1544"/>
        <v/>
      </c>
      <c r="Y415" s="634" t="str">
        <f t="shared" si="1544"/>
        <v/>
      </c>
      <c r="Z415" s="634" t="str">
        <f t="shared" si="1544"/>
        <v/>
      </c>
      <c r="AA415" s="634" t="str">
        <f t="shared" si="1544"/>
        <v/>
      </c>
      <c r="AB415" s="634" t="str">
        <f t="shared" si="1544"/>
        <v/>
      </c>
      <c r="AC415" s="634" t="str">
        <f t="shared" si="1544"/>
        <v/>
      </c>
      <c r="AD415" s="634" t="str">
        <f t="shared" ref="AD415:AJ415" si="1545">IF(AD413="","",AD413*AD414)</f>
        <v/>
      </c>
      <c r="AE415" s="634" t="str">
        <f t="shared" si="1545"/>
        <v/>
      </c>
      <c r="AF415" s="634" t="str">
        <f t="shared" si="1545"/>
        <v/>
      </c>
      <c r="AG415" s="634" t="str">
        <f t="shared" si="1545"/>
        <v/>
      </c>
      <c r="AH415" s="634" t="str">
        <f t="shared" si="1545"/>
        <v/>
      </c>
      <c r="AI415" s="634" t="str">
        <f t="shared" si="1545"/>
        <v/>
      </c>
      <c r="AJ415" s="634" t="str">
        <f t="shared" si="1545"/>
        <v/>
      </c>
      <c r="AK415" s="667"/>
      <c r="AL415" s="634" t="str">
        <f t="shared" ref="AL415:AT415" si="1546">IF(AL413="","",AL413*AL414)</f>
        <v/>
      </c>
      <c r="AM415" s="634" t="str">
        <f t="shared" si="1546"/>
        <v/>
      </c>
      <c r="AN415" s="634" t="str">
        <f t="shared" si="1546"/>
        <v/>
      </c>
      <c r="AO415" s="634" t="str">
        <f t="shared" si="1546"/>
        <v/>
      </c>
      <c r="AP415" s="634" t="str">
        <f t="shared" si="1546"/>
        <v/>
      </c>
      <c r="AQ415" s="634" t="str">
        <f t="shared" si="1546"/>
        <v/>
      </c>
      <c r="AR415" s="634" t="str">
        <f t="shared" si="1546"/>
        <v/>
      </c>
      <c r="AS415" s="634" t="str">
        <f t="shared" si="1546"/>
        <v/>
      </c>
      <c r="AT415" s="634" t="str">
        <f t="shared" si="1546"/>
        <v/>
      </c>
      <c r="AU415" s="634" t="str">
        <f t="shared" ref="AU415:BB415" si="1547">IF(AU413="","",AU413*AU414)</f>
        <v/>
      </c>
      <c r="AV415" s="634" t="str">
        <f t="shared" si="1547"/>
        <v/>
      </c>
      <c r="AW415" s="634" t="str">
        <f t="shared" si="1547"/>
        <v/>
      </c>
      <c r="AX415" s="634" t="str">
        <f t="shared" si="1547"/>
        <v/>
      </c>
      <c r="AY415" s="634" t="str">
        <f t="shared" si="1547"/>
        <v/>
      </c>
      <c r="AZ415" s="634" t="str">
        <f t="shared" si="1547"/>
        <v/>
      </c>
      <c r="BA415" s="634" t="str">
        <f t="shared" si="1547"/>
        <v/>
      </c>
      <c r="BB415" s="634" t="str">
        <f t="shared" si="1547"/>
        <v/>
      </c>
      <c r="BC415" s="667"/>
      <c r="BD415" s="634" t="str">
        <f t="shared" ref="BD415:BI415" si="1548">IF(BD413="","",BD413*BD414)</f>
        <v/>
      </c>
      <c r="BE415" s="634" t="str">
        <f t="shared" si="1548"/>
        <v/>
      </c>
      <c r="BF415" s="634" t="str">
        <f t="shared" si="1548"/>
        <v/>
      </c>
      <c r="BG415" s="634" t="str">
        <f t="shared" si="1548"/>
        <v/>
      </c>
      <c r="BH415" s="634" t="str">
        <f t="shared" si="1548"/>
        <v/>
      </c>
      <c r="BI415" s="634" t="str">
        <f t="shared" si="1548"/>
        <v/>
      </c>
      <c r="BJ415" s="634" t="str">
        <f t="shared" ref="BJ415:BT415" si="1549">IF(BJ413="","",BJ413*BJ414)</f>
        <v/>
      </c>
      <c r="BK415" s="634" t="str">
        <f t="shared" si="1549"/>
        <v/>
      </c>
      <c r="BL415" s="634" t="str">
        <f t="shared" si="1549"/>
        <v/>
      </c>
      <c r="BM415" s="634" t="str">
        <f t="shared" si="1549"/>
        <v/>
      </c>
      <c r="BN415" s="634" t="str">
        <f t="shared" si="1549"/>
        <v/>
      </c>
      <c r="BO415" s="634" t="str">
        <f t="shared" si="1549"/>
        <v/>
      </c>
      <c r="BP415" s="634" t="str">
        <f t="shared" si="1549"/>
        <v/>
      </c>
      <c r="BQ415" s="634" t="str">
        <f t="shared" si="1549"/>
        <v/>
      </c>
      <c r="BR415" s="634" t="str">
        <f t="shared" si="1549"/>
        <v/>
      </c>
      <c r="BS415" s="634" t="str">
        <f t="shared" si="1549"/>
        <v/>
      </c>
      <c r="BT415" s="634" t="str">
        <f t="shared" si="1549"/>
        <v/>
      </c>
      <c r="BU415" s="667"/>
      <c r="BV415" s="634" t="str">
        <f>IF(BV413="","",BV413*BV414)</f>
        <v/>
      </c>
      <c r="BW415" s="634" t="str">
        <f>IF(BW413="","",BW413*BW414)</f>
        <v/>
      </c>
      <c r="BX415" s="634" t="str">
        <f>IF(BX413="","",BX413*BX414)</f>
        <v/>
      </c>
      <c r="BY415" s="634" t="str">
        <f>IF(BY413="","",BY413*BY414)</f>
        <v/>
      </c>
      <c r="BZ415" s="602" t="str">
        <f t="shared" si="1436"/>
        <v/>
      </c>
      <c r="CA415" s="602" t="str">
        <f t="shared" si="1437"/>
        <v/>
      </c>
      <c r="CB415" s="602" t="str">
        <f t="shared" si="1438"/>
        <v/>
      </c>
      <c r="CC415" s="692" t="str">
        <f t="shared" si="1439"/>
        <v/>
      </c>
      <c r="CD415" s="1348" t="str">
        <f t="shared" si="1481"/>
        <v/>
      </c>
      <c r="CE415" s="1349" t="str">
        <f t="shared" si="1525"/>
        <v/>
      </c>
      <c r="CF415" s="1350" t="str">
        <f t="shared" si="1525"/>
        <v/>
      </c>
      <c r="CG415" s="1350" t="str">
        <f t="shared" si="1525"/>
        <v/>
      </c>
      <c r="CH415" s="1350" t="str">
        <f t="shared" si="1525"/>
        <v/>
      </c>
      <c r="CI415" s="1350" t="str">
        <f t="shared" si="1525"/>
        <v/>
      </c>
      <c r="CJ415" s="1350" t="str">
        <f t="shared" si="1525"/>
        <v/>
      </c>
      <c r="CK415" s="1351" t="str">
        <f t="shared" si="1525"/>
        <v/>
      </c>
      <c r="CL415" s="1351" t="str">
        <f t="shared" si="1525"/>
        <v/>
      </c>
      <c r="CM415" s="1351" t="str">
        <f t="shared" si="1525"/>
        <v/>
      </c>
      <c r="CN415" s="1350" t="str">
        <f t="shared" si="1525"/>
        <v/>
      </c>
      <c r="CO415" s="1350" t="str">
        <f t="shared" si="1525"/>
        <v/>
      </c>
      <c r="CP415" s="1350" t="str">
        <f t="shared" si="1525"/>
        <v/>
      </c>
      <c r="CQ415" s="1350" t="str">
        <f t="shared" si="1525"/>
        <v/>
      </c>
      <c r="CR415" s="1350" t="str">
        <f t="shared" si="1525"/>
        <v/>
      </c>
      <c r="CS415" s="1349" t="str">
        <f t="shared" si="1525"/>
        <v/>
      </c>
      <c r="CT415" s="1352" t="str">
        <f t="shared" si="1525"/>
        <v/>
      </c>
      <c r="CU415" s="553" t="str">
        <f t="shared" si="1442"/>
        <v/>
      </c>
      <c r="CV415" s="554" t="str">
        <f t="shared" si="1443"/>
        <v/>
      </c>
      <c r="CW415" s="555" t="str">
        <f t="shared" si="1444"/>
        <v/>
      </c>
      <c r="CX415" s="555" t="str">
        <f t="shared" si="1445"/>
        <v/>
      </c>
      <c r="CY415" s="555" t="str">
        <f t="shared" si="1446"/>
        <v/>
      </c>
      <c r="CZ415" s="555" t="str">
        <f t="shared" si="1447"/>
        <v/>
      </c>
      <c r="DA415" s="555" t="str">
        <f t="shared" si="1448"/>
        <v/>
      </c>
      <c r="DB415" s="556" t="str">
        <f t="shared" si="1449"/>
        <v/>
      </c>
      <c r="DC415" s="556" t="str">
        <f t="shared" si="1450"/>
        <v/>
      </c>
      <c r="DD415" s="556" t="str">
        <f t="shared" si="1451"/>
        <v/>
      </c>
      <c r="DE415" s="555" t="str">
        <f t="shared" si="1452"/>
        <v/>
      </c>
      <c r="DF415" s="555" t="str">
        <f t="shared" si="1453"/>
        <v/>
      </c>
      <c r="DG415" s="555" t="str">
        <f t="shared" si="1454"/>
        <v/>
      </c>
      <c r="DH415" s="555" t="str">
        <f t="shared" si="1455"/>
        <v/>
      </c>
      <c r="DI415" s="555" t="str">
        <f t="shared" si="1456"/>
        <v/>
      </c>
      <c r="DJ415" s="554" t="str">
        <f t="shared" si="1457"/>
        <v/>
      </c>
      <c r="DK415" s="553" t="str">
        <f t="shared" si="1458"/>
        <v/>
      </c>
      <c r="DL415" s="658">
        <f t="shared" si="1459"/>
        <v>0</v>
      </c>
      <c r="DM415" s="106">
        <f t="shared" si="1460"/>
        <v>0</v>
      </c>
      <c r="DN415" s="106">
        <f t="shared" si="1461"/>
        <v>0</v>
      </c>
      <c r="DO415" s="106">
        <f t="shared" si="1462"/>
        <v>0</v>
      </c>
      <c r="DP415" s="697"/>
      <c r="DQ415" s="698"/>
      <c r="DR415" s="698"/>
      <c r="DS415" s="698"/>
      <c r="DT415" s="698"/>
      <c r="DU415" s="698"/>
      <c r="DV415" s="698"/>
      <c r="DW415" s="698"/>
      <c r="DX415" s="698"/>
      <c r="DY415" s="699"/>
    </row>
    <row r="416" spans="1:129" s="490" customFormat="1" ht="15.75" customHeight="1">
      <c r="A416" s="686" t="s">
        <v>274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7"/>
      <c r="T416" s="632"/>
      <c r="U416" s="632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7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7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7"/>
      <c r="BV416" s="277"/>
      <c r="BW416" s="277"/>
      <c r="BX416" s="277"/>
      <c r="BY416" s="277"/>
      <c r="BZ416" s="602" t="str">
        <f t="shared" si="1436"/>
        <v/>
      </c>
      <c r="CA416" s="602" t="str">
        <f t="shared" si="1437"/>
        <v/>
      </c>
      <c r="CB416" s="602" t="str">
        <f t="shared" si="1438"/>
        <v/>
      </c>
      <c r="CC416" s="692" t="str">
        <f t="shared" si="1439"/>
        <v/>
      </c>
      <c r="CD416" s="1348" t="str">
        <f t="shared" si="1481"/>
        <v/>
      </c>
      <c r="CE416" s="1349" t="str">
        <f t="shared" si="1525"/>
        <v/>
      </c>
      <c r="CF416" s="1350" t="str">
        <f t="shared" si="1525"/>
        <v/>
      </c>
      <c r="CG416" s="1350" t="str">
        <f t="shared" si="1525"/>
        <v/>
      </c>
      <c r="CH416" s="1350" t="str">
        <f t="shared" si="1525"/>
        <v/>
      </c>
      <c r="CI416" s="1350" t="str">
        <f t="shared" si="1525"/>
        <v/>
      </c>
      <c r="CJ416" s="1350" t="str">
        <f t="shared" si="1525"/>
        <v/>
      </c>
      <c r="CK416" s="1351" t="str">
        <f t="shared" si="1525"/>
        <v/>
      </c>
      <c r="CL416" s="1351" t="str">
        <f t="shared" si="1525"/>
        <v/>
      </c>
      <c r="CM416" s="1351" t="str">
        <f t="shared" si="1525"/>
        <v/>
      </c>
      <c r="CN416" s="1350" t="str">
        <f t="shared" si="1525"/>
        <v/>
      </c>
      <c r="CO416" s="1350" t="str">
        <f t="shared" si="1525"/>
        <v/>
      </c>
      <c r="CP416" s="1350" t="str">
        <f t="shared" si="1525"/>
        <v/>
      </c>
      <c r="CQ416" s="1350" t="str">
        <f t="shared" si="1525"/>
        <v/>
      </c>
      <c r="CR416" s="1350" t="str">
        <f t="shared" si="1525"/>
        <v/>
      </c>
      <c r="CS416" s="1349" t="str">
        <f t="shared" si="1525"/>
        <v/>
      </c>
      <c r="CT416" s="1352" t="str">
        <f t="shared" si="1525"/>
        <v/>
      </c>
      <c r="CU416" s="553" t="str">
        <f t="shared" si="1442"/>
        <v/>
      </c>
      <c r="CV416" s="554" t="str">
        <f t="shared" si="1443"/>
        <v/>
      </c>
      <c r="CW416" s="555" t="str">
        <f t="shared" si="1444"/>
        <v/>
      </c>
      <c r="CX416" s="555" t="str">
        <f t="shared" si="1445"/>
        <v/>
      </c>
      <c r="CY416" s="555" t="str">
        <f t="shared" si="1446"/>
        <v/>
      </c>
      <c r="CZ416" s="555" t="str">
        <f t="shared" si="1447"/>
        <v/>
      </c>
      <c r="DA416" s="555" t="str">
        <f t="shared" si="1448"/>
        <v/>
      </c>
      <c r="DB416" s="556" t="str">
        <f t="shared" si="1449"/>
        <v/>
      </c>
      <c r="DC416" s="556" t="str">
        <f t="shared" si="1450"/>
        <v/>
      </c>
      <c r="DD416" s="556" t="str">
        <f t="shared" si="1451"/>
        <v/>
      </c>
      <c r="DE416" s="555" t="str">
        <f t="shared" si="1452"/>
        <v/>
      </c>
      <c r="DF416" s="555" t="str">
        <f t="shared" si="1453"/>
        <v/>
      </c>
      <c r="DG416" s="555" t="str">
        <f t="shared" si="1454"/>
        <v/>
      </c>
      <c r="DH416" s="555" t="str">
        <f t="shared" si="1455"/>
        <v/>
      </c>
      <c r="DI416" s="555" t="str">
        <f t="shared" si="1456"/>
        <v/>
      </c>
      <c r="DJ416" s="554" t="str">
        <f t="shared" si="1457"/>
        <v/>
      </c>
      <c r="DK416" s="553" t="str">
        <f t="shared" si="1458"/>
        <v/>
      </c>
      <c r="DL416" s="658">
        <f t="shared" si="1459"/>
        <v>0</v>
      </c>
      <c r="DM416" s="106">
        <f t="shared" si="1460"/>
        <v>0</v>
      </c>
      <c r="DN416" s="106">
        <f t="shared" si="1461"/>
        <v>0</v>
      </c>
      <c r="DO416" s="106">
        <f t="shared" si="1462"/>
        <v>0</v>
      </c>
      <c r="DP416" s="487"/>
      <c r="DQ416" s="623"/>
      <c r="DR416" s="623"/>
      <c r="DS416" s="623"/>
      <c r="DT416" s="623"/>
      <c r="DU416" s="623"/>
      <c r="DV416" s="623"/>
      <c r="DW416" s="623"/>
      <c r="DX416" s="623"/>
      <c r="DY416" s="488"/>
    </row>
    <row r="417" spans="1:129" s="490" customFormat="1" ht="15.75" customHeight="1">
      <c r="A417" s="645" t="s">
        <v>182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601"/>
      <c r="T417" s="632"/>
      <c r="U417" s="632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4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4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601"/>
      <c r="BV417" s="227"/>
      <c r="BW417" s="227"/>
      <c r="BX417" s="227"/>
      <c r="BY417" s="227"/>
      <c r="BZ417" s="602" t="str">
        <f t="shared" si="1436"/>
        <v/>
      </c>
      <c r="CA417" s="602" t="str">
        <f t="shared" si="1437"/>
        <v/>
      </c>
      <c r="CB417" s="602" t="str">
        <f t="shared" si="1438"/>
        <v/>
      </c>
      <c r="CC417" s="692" t="str">
        <f t="shared" si="1439"/>
        <v/>
      </c>
      <c r="CD417" s="1348" t="str">
        <f t="shared" si="1481"/>
        <v/>
      </c>
      <c r="CE417" s="1349" t="str">
        <f t="shared" si="1525"/>
        <v/>
      </c>
      <c r="CF417" s="1350" t="str">
        <f t="shared" si="1525"/>
        <v/>
      </c>
      <c r="CG417" s="1350" t="str">
        <f t="shared" si="1525"/>
        <v/>
      </c>
      <c r="CH417" s="1350" t="str">
        <f t="shared" si="1525"/>
        <v/>
      </c>
      <c r="CI417" s="1350" t="str">
        <f t="shared" si="1525"/>
        <v/>
      </c>
      <c r="CJ417" s="1350" t="str">
        <f t="shared" si="1525"/>
        <v/>
      </c>
      <c r="CK417" s="1351" t="str">
        <f t="shared" si="1525"/>
        <v/>
      </c>
      <c r="CL417" s="1351" t="str">
        <f t="shared" si="1525"/>
        <v/>
      </c>
      <c r="CM417" s="1351" t="str">
        <f t="shared" si="1525"/>
        <v/>
      </c>
      <c r="CN417" s="1350" t="str">
        <f t="shared" si="1525"/>
        <v/>
      </c>
      <c r="CO417" s="1350" t="str">
        <f t="shared" si="1525"/>
        <v/>
      </c>
      <c r="CP417" s="1350" t="str">
        <f t="shared" si="1525"/>
        <v/>
      </c>
      <c r="CQ417" s="1350" t="str">
        <f t="shared" si="1525"/>
        <v/>
      </c>
      <c r="CR417" s="1350" t="str">
        <f t="shared" si="1525"/>
        <v/>
      </c>
      <c r="CS417" s="1349" t="str">
        <f t="shared" si="1525"/>
        <v/>
      </c>
      <c r="CT417" s="1352" t="str">
        <f t="shared" si="1525"/>
        <v/>
      </c>
      <c r="CU417" s="553" t="str">
        <f t="shared" si="1442"/>
        <v/>
      </c>
      <c r="CV417" s="554" t="str">
        <f t="shared" si="1443"/>
        <v/>
      </c>
      <c r="CW417" s="555" t="str">
        <f t="shared" si="1444"/>
        <v/>
      </c>
      <c r="CX417" s="555" t="str">
        <f t="shared" si="1445"/>
        <v/>
      </c>
      <c r="CY417" s="555" t="str">
        <f t="shared" si="1446"/>
        <v/>
      </c>
      <c r="CZ417" s="555" t="str">
        <f t="shared" si="1447"/>
        <v/>
      </c>
      <c r="DA417" s="555" t="str">
        <f t="shared" si="1448"/>
        <v/>
      </c>
      <c r="DB417" s="556" t="str">
        <f t="shared" si="1449"/>
        <v/>
      </c>
      <c r="DC417" s="556" t="str">
        <f t="shared" si="1450"/>
        <v/>
      </c>
      <c r="DD417" s="556" t="str">
        <f t="shared" si="1451"/>
        <v/>
      </c>
      <c r="DE417" s="555" t="str">
        <f t="shared" si="1452"/>
        <v/>
      </c>
      <c r="DF417" s="555" t="str">
        <f t="shared" si="1453"/>
        <v/>
      </c>
      <c r="DG417" s="555" t="str">
        <f t="shared" si="1454"/>
        <v/>
      </c>
      <c r="DH417" s="555" t="str">
        <f t="shared" si="1455"/>
        <v/>
      </c>
      <c r="DI417" s="555" t="str">
        <f t="shared" si="1456"/>
        <v/>
      </c>
      <c r="DJ417" s="554" t="str">
        <f t="shared" si="1457"/>
        <v/>
      </c>
      <c r="DK417" s="553" t="str">
        <f t="shared" si="1458"/>
        <v/>
      </c>
      <c r="DL417" s="658">
        <f t="shared" si="1459"/>
        <v>0</v>
      </c>
      <c r="DM417" s="106">
        <f t="shared" si="1460"/>
        <v>0</v>
      </c>
      <c r="DN417" s="106">
        <f t="shared" si="1461"/>
        <v>0</v>
      </c>
      <c r="DO417" s="106">
        <f t="shared" si="1462"/>
        <v>0</v>
      </c>
      <c r="DP417" s="487"/>
      <c r="DQ417" s="623"/>
      <c r="DR417" s="623"/>
      <c r="DS417" s="623"/>
      <c r="DT417" s="623"/>
      <c r="DU417" s="623"/>
      <c r="DV417" s="623"/>
      <c r="DW417" s="623"/>
      <c r="DX417" s="623"/>
      <c r="DY417" s="488"/>
    </row>
    <row r="418" spans="1:129" s="490" customFormat="1" ht="15.75" customHeight="1">
      <c r="A418" s="662" t="s">
        <v>184</v>
      </c>
      <c r="B418" s="634" t="str">
        <f t="shared" ref="B418:J418" si="1550">IF(B416="","",B416*B417)</f>
        <v/>
      </c>
      <c r="C418" s="634" t="str">
        <f t="shared" si="1550"/>
        <v/>
      </c>
      <c r="D418" s="634" t="str">
        <f t="shared" si="1550"/>
        <v/>
      </c>
      <c r="E418" s="634" t="str">
        <f t="shared" si="1550"/>
        <v/>
      </c>
      <c r="F418" s="634" t="str">
        <f t="shared" si="1550"/>
        <v/>
      </c>
      <c r="G418" s="634" t="str">
        <f t="shared" si="1550"/>
        <v/>
      </c>
      <c r="H418" s="634" t="str">
        <f t="shared" si="1550"/>
        <v/>
      </c>
      <c r="I418" s="634" t="str">
        <f t="shared" si="1550"/>
        <v/>
      </c>
      <c r="J418" s="634" t="str">
        <f t="shared" si="1550"/>
        <v/>
      </c>
      <c r="K418" s="634" t="str">
        <f t="shared" ref="K418:R418" si="1551">IF(K416="","",K416*K417)</f>
        <v/>
      </c>
      <c r="L418" s="634" t="str">
        <f t="shared" si="1551"/>
        <v/>
      </c>
      <c r="M418" s="634" t="str">
        <f t="shared" si="1551"/>
        <v/>
      </c>
      <c r="N418" s="634" t="str">
        <f t="shared" si="1551"/>
        <v/>
      </c>
      <c r="O418" s="634" t="str">
        <f t="shared" si="1551"/>
        <v/>
      </c>
      <c r="P418" s="634" t="str">
        <f t="shared" si="1551"/>
        <v/>
      </c>
      <c r="Q418" s="634" t="str">
        <f t="shared" si="1551"/>
        <v/>
      </c>
      <c r="R418" s="634" t="str">
        <f t="shared" si="1551"/>
        <v/>
      </c>
      <c r="S418" s="667"/>
      <c r="T418" s="634" t="str">
        <f t="shared" ref="T418:AC418" si="1552">IF(T416="","",T416*T417)</f>
        <v/>
      </c>
      <c r="U418" s="634" t="str">
        <f t="shared" si="1552"/>
        <v/>
      </c>
      <c r="V418" s="634" t="str">
        <f t="shared" si="1552"/>
        <v/>
      </c>
      <c r="W418" s="634" t="str">
        <f t="shared" si="1552"/>
        <v/>
      </c>
      <c r="X418" s="634" t="str">
        <f t="shared" si="1552"/>
        <v/>
      </c>
      <c r="Y418" s="634" t="str">
        <f t="shared" si="1552"/>
        <v/>
      </c>
      <c r="Z418" s="634" t="str">
        <f t="shared" si="1552"/>
        <v/>
      </c>
      <c r="AA418" s="634" t="str">
        <f t="shared" si="1552"/>
        <v/>
      </c>
      <c r="AB418" s="634" t="str">
        <f t="shared" si="1552"/>
        <v/>
      </c>
      <c r="AC418" s="634" t="str">
        <f t="shared" si="1552"/>
        <v/>
      </c>
      <c r="AD418" s="634" t="str">
        <f t="shared" ref="AD418:AJ418" si="1553">IF(AD416="","",AD416*AD417)</f>
        <v/>
      </c>
      <c r="AE418" s="634" t="str">
        <f t="shared" si="1553"/>
        <v/>
      </c>
      <c r="AF418" s="634" t="str">
        <f t="shared" si="1553"/>
        <v/>
      </c>
      <c r="AG418" s="634" t="str">
        <f t="shared" si="1553"/>
        <v/>
      </c>
      <c r="AH418" s="634" t="str">
        <f t="shared" si="1553"/>
        <v/>
      </c>
      <c r="AI418" s="634" t="str">
        <f t="shared" si="1553"/>
        <v/>
      </c>
      <c r="AJ418" s="634" t="str">
        <f t="shared" si="1553"/>
        <v/>
      </c>
      <c r="AK418" s="667"/>
      <c r="AL418" s="634" t="str">
        <f t="shared" ref="AL418:AT418" si="1554">IF(AL416="","",AL416*AL417)</f>
        <v/>
      </c>
      <c r="AM418" s="634" t="str">
        <f t="shared" si="1554"/>
        <v/>
      </c>
      <c r="AN418" s="634" t="str">
        <f t="shared" si="1554"/>
        <v/>
      </c>
      <c r="AO418" s="634" t="str">
        <f t="shared" si="1554"/>
        <v/>
      </c>
      <c r="AP418" s="634" t="str">
        <f t="shared" si="1554"/>
        <v/>
      </c>
      <c r="AQ418" s="634" t="str">
        <f t="shared" si="1554"/>
        <v/>
      </c>
      <c r="AR418" s="634" t="str">
        <f t="shared" si="1554"/>
        <v/>
      </c>
      <c r="AS418" s="634" t="str">
        <f t="shared" si="1554"/>
        <v/>
      </c>
      <c r="AT418" s="634" t="str">
        <f t="shared" si="1554"/>
        <v/>
      </c>
      <c r="AU418" s="634" t="str">
        <f t="shared" ref="AU418:BB418" si="1555">IF(AU416="","",AU416*AU417)</f>
        <v/>
      </c>
      <c r="AV418" s="634" t="str">
        <f t="shared" si="1555"/>
        <v/>
      </c>
      <c r="AW418" s="634" t="str">
        <f t="shared" si="1555"/>
        <v/>
      </c>
      <c r="AX418" s="634" t="str">
        <f t="shared" si="1555"/>
        <v/>
      </c>
      <c r="AY418" s="634" t="str">
        <f t="shared" si="1555"/>
        <v/>
      </c>
      <c r="AZ418" s="634" t="str">
        <f t="shared" si="1555"/>
        <v/>
      </c>
      <c r="BA418" s="634" t="str">
        <f t="shared" si="1555"/>
        <v/>
      </c>
      <c r="BB418" s="634" t="str">
        <f t="shared" si="1555"/>
        <v/>
      </c>
      <c r="BC418" s="667"/>
      <c r="BD418" s="634" t="str">
        <f t="shared" ref="BD418:BM418" si="1556">IF(BD416="","",BD416*BD417)</f>
        <v/>
      </c>
      <c r="BE418" s="634" t="str">
        <f t="shared" si="1556"/>
        <v/>
      </c>
      <c r="BF418" s="634" t="str">
        <f t="shared" si="1556"/>
        <v/>
      </c>
      <c r="BG418" s="634" t="str">
        <f t="shared" si="1556"/>
        <v/>
      </c>
      <c r="BH418" s="634" t="str">
        <f t="shared" si="1556"/>
        <v/>
      </c>
      <c r="BI418" s="634" t="str">
        <f t="shared" si="1556"/>
        <v/>
      </c>
      <c r="BJ418" s="634" t="str">
        <f t="shared" si="1556"/>
        <v/>
      </c>
      <c r="BK418" s="634" t="str">
        <f t="shared" si="1556"/>
        <v/>
      </c>
      <c r="BL418" s="634" t="str">
        <f t="shared" si="1556"/>
        <v/>
      </c>
      <c r="BM418" s="634" t="str">
        <f t="shared" si="1556"/>
        <v/>
      </c>
      <c r="BN418" s="634" t="str">
        <f t="shared" ref="BN418:BT418" si="1557">IF(BN416="","",BN416*BN417)</f>
        <v/>
      </c>
      <c r="BO418" s="634" t="str">
        <f t="shared" si="1557"/>
        <v/>
      </c>
      <c r="BP418" s="634" t="str">
        <f t="shared" si="1557"/>
        <v/>
      </c>
      <c r="BQ418" s="634" t="str">
        <f t="shared" si="1557"/>
        <v/>
      </c>
      <c r="BR418" s="634" t="str">
        <f t="shared" si="1557"/>
        <v/>
      </c>
      <c r="BS418" s="634" t="str">
        <f t="shared" si="1557"/>
        <v/>
      </c>
      <c r="BT418" s="634" t="str">
        <f t="shared" si="1557"/>
        <v/>
      </c>
      <c r="BU418" s="667"/>
      <c r="BV418" s="634" t="str">
        <f>IF(BV416="","",BV416*BV417)</f>
        <v/>
      </c>
      <c r="BW418" s="634" t="str">
        <f>IF(BW416="","",BW416*BW417)</f>
        <v/>
      </c>
      <c r="BX418" s="634" t="str">
        <f>IF(BX416="","",BX416*BX417)</f>
        <v/>
      </c>
      <c r="BY418" s="634" t="str">
        <f>IF(BY416="","",BY416*BY417)</f>
        <v/>
      </c>
      <c r="BZ418" s="602" t="str">
        <f t="shared" si="1436"/>
        <v/>
      </c>
      <c r="CA418" s="602" t="str">
        <f t="shared" si="1437"/>
        <v/>
      </c>
      <c r="CB418" s="602" t="str">
        <f t="shared" si="1438"/>
        <v/>
      </c>
      <c r="CC418" s="692" t="str">
        <f t="shared" si="1439"/>
        <v/>
      </c>
      <c r="CD418" s="1348" t="str">
        <f t="shared" si="1481"/>
        <v/>
      </c>
      <c r="CE418" s="1349" t="str">
        <f t="shared" si="1525"/>
        <v/>
      </c>
      <c r="CF418" s="1350" t="str">
        <f t="shared" si="1525"/>
        <v/>
      </c>
      <c r="CG418" s="1350" t="str">
        <f t="shared" si="1525"/>
        <v/>
      </c>
      <c r="CH418" s="1350" t="str">
        <f t="shared" si="1525"/>
        <v/>
      </c>
      <c r="CI418" s="1350" t="str">
        <f t="shared" si="1525"/>
        <v/>
      </c>
      <c r="CJ418" s="1350" t="str">
        <f t="shared" si="1525"/>
        <v/>
      </c>
      <c r="CK418" s="1351" t="str">
        <f t="shared" si="1525"/>
        <v/>
      </c>
      <c r="CL418" s="1351" t="str">
        <f t="shared" si="1525"/>
        <v/>
      </c>
      <c r="CM418" s="1351" t="str">
        <f t="shared" si="1525"/>
        <v/>
      </c>
      <c r="CN418" s="1350" t="str">
        <f t="shared" si="1525"/>
        <v/>
      </c>
      <c r="CO418" s="1350" t="str">
        <f t="shared" si="1525"/>
        <v/>
      </c>
      <c r="CP418" s="1350" t="str">
        <f t="shared" si="1525"/>
        <v/>
      </c>
      <c r="CQ418" s="1350" t="str">
        <f t="shared" si="1525"/>
        <v/>
      </c>
      <c r="CR418" s="1350" t="str">
        <f t="shared" si="1525"/>
        <v/>
      </c>
      <c r="CS418" s="1349" t="str">
        <f t="shared" si="1525"/>
        <v/>
      </c>
      <c r="CT418" s="1352" t="str">
        <f t="shared" si="1525"/>
        <v/>
      </c>
      <c r="CU418" s="553" t="str">
        <f t="shared" si="1442"/>
        <v/>
      </c>
      <c r="CV418" s="554" t="str">
        <f t="shared" si="1443"/>
        <v/>
      </c>
      <c r="CW418" s="555" t="str">
        <f t="shared" si="1444"/>
        <v/>
      </c>
      <c r="CX418" s="555" t="str">
        <f t="shared" si="1445"/>
        <v/>
      </c>
      <c r="CY418" s="555" t="str">
        <f t="shared" si="1446"/>
        <v/>
      </c>
      <c r="CZ418" s="555" t="str">
        <f t="shared" si="1447"/>
        <v/>
      </c>
      <c r="DA418" s="555" t="str">
        <f t="shared" si="1448"/>
        <v/>
      </c>
      <c r="DB418" s="556" t="str">
        <f t="shared" si="1449"/>
        <v/>
      </c>
      <c r="DC418" s="556" t="str">
        <f t="shared" si="1450"/>
        <v/>
      </c>
      <c r="DD418" s="556" t="str">
        <f t="shared" si="1451"/>
        <v/>
      </c>
      <c r="DE418" s="555" t="str">
        <f t="shared" si="1452"/>
        <v/>
      </c>
      <c r="DF418" s="555" t="str">
        <f t="shared" si="1453"/>
        <v/>
      </c>
      <c r="DG418" s="555" t="str">
        <f t="shared" si="1454"/>
        <v/>
      </c>
      <c r="DH418" s="555" t="str">
        <f t="shared" si="1455"/>
        <v/>
      </c>
      <c r="DI418" s="555" t="str">
        <f t="shared" si="1456"/>
        <v/>
      </c>
      <c r="DJ418" s="554" t="str">
        <f t="shared" si="1457"/>
        <v/>
      </c>
      <c r="DK418" s="553" t="str">
        <f t="shared" si="1458"/>
        <v/>
      </c>
      <c r="DL418" s="658">
        <f t="shared" si="1459"/>
        <v>0</v>
      </c>
      <c r="DM418" s="106">
        <f t="shared" si="1460"/>
        <v>0</v>
      </c>
      <c r="DN418" s="106">
        <f t="shared" si="1461"/>
        <v>0</v>
      </c>
      <c r="DO418" s="106">
        <f t="shared" si="1462"/>
        <v>0</v>
      </c>
      <c r="DP418" s="487"/>
      <c r="DQ418" s="623"/>
      <c r="DR418" s="623"/>
      <c r="DS418" s="623"/>
      <c r="DT418" s="623"/>
      <c r="DU418" s="623"/>
      <c r="DV418" s="623"/>
      <c r="DW418" s="623"/>
      <c r="DX418" s="623"/>
      <c r="DY418" s="488"/>
    </row>
    <row r="419" spans="1:129" s="490" customFormat="1" ht="15.75" customHeight="1">
      <c r="A419" s="686" t="s">
        <v>275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7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7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7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7"/>
      <c r="BV419" s="746"/>
      <c r="BW419" s="746"/>
      <c r="BX419" s="746"/>
      <c r="BY419" s="746"/>
      <c r="BZ419" s="594"/>
      <c r="CA419" s="594"/>
      <c r="CB419" s="594"/>
      <c r="CC419" s="691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5"/>
      <c r="CV419" s="725"/>
      <c r="CW419" s="725"/>
      <c r="CX419" s="725"/>
      <c r="CY419" s="725"/>
      <c r="CZ419" s="725"/>
      <c r="DA419" s="725"/>
      <c r="DB419" s="725"/>
      <c r="DC419" s="725"/>
      <c r="DD419" s="725"/>
      <c r="DE419" s="725"/>
      <c r="DF419" s="725"/>
      <c r="DG419" s="725"/>
      <c r="DH419" s="725"/>
      <c r="DI419" s="725"/>
      <c r="DJ419" s="725"/>
      <c r="DK419" s="725"/>
      <c r="DL419" s="595"/>
      <c r="DM419" s="203"/>
      <c r="DN419" s="203"/>
      <c r="DO419" s="203"/>
      <c r="DP419" s="596"/>
      <c r="DQ419" s="622"/>
      <c r="DR419" s="622"/>
      <c r="DS419" s="622"/>
      <c r="DT419" s="622"/>
      <c r="DU419" s="622"/>
      <c r="DV419" s="622"/>
      <c r="DW419" s="622"/>
      <c r="DX419" s="622"/>
      <c r="DY419" s="622"/>
    </row>
    <row r="420" spans="1:129" s="721" customFormat="1" ht="15.75" customHeight="1">
      <c r="A420" s="745" t="s">
        <v>276</v>
      </c>
      <c r="B420" s="27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7"/>
      <c r="T420" s="632"/>
      <c r="U420" s="632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7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7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7"/>
      <c r="BV420" s="747"/>
      <c r="BW420" s="747"/>
      <c r="BX420" s="747"/>
      <c r="BY420" s="747"/>
      <c r="BZ420" s="602" t="str">
        <f>IF(DL420&lt;3,"",(SUM(B420:R420)-MIN(B420:R420)-MAX(B420:R420))/(DL420-2))</f>
        <v/>
      </c>
      <c r="CA420" s="602" t="str">
        <f>IF(DM420&lt;3,"",(SUM(T420:AJ420)-MIN(T420:AJ420)-MAX(T420:AJ420))/(DM420-2))</f>
        <v/>
      </c>
      <c r="CB420" s="602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8" t="str">
        <f t="shared" ref="CD420:CS420" si="1558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558"/>
        <v/>
      </c>
      <c r="CF420" s="1350" t="str">
        <f t="shared" si="1558"/>
        <v/>
      </c>
      <c r="CG420" s="1350" t="str">
        <f t="shared" si="1558"/>
        <v/>
      </c>
      <c r="CH420" s="1350" t="str">
        <f t="shared" si="1558"/>
        <v/>
      </c>
      <c r="CI420" s="1350" t="str">
        <f t="shared" si="1558"/>
        <v/>
      </c>
      <c r="CJ420" s="1350" t="str">
        <f t="shared" si="1558"/>
        <v/>
      </c>
      <c r="CK420" s="1351" t="str">
        <f t="shared" si="1558"/>
        <v/>
      </c>
      <c r="CL420" s="1351" t="str">
        <f t="shared" si="1558"/>
        <v/>
      </c>
      <c r="CM420" s="1351" t="str">
        <f t="shared" si="1558"/>
        <v/>
      </c>
      <c r="CN420" s="1350" t="str">
        <f t="shared" si="1558"/>
        <v/>
      </c>
      <c r="CO420" s="1350" t="str">
        <f t="shared" si="1558"/>
        <v/>
      </c>
      <c r="CP420" s="1350" t="str">
        <f t="shared" si="1558"/>
        <v/>
      </c>
      <c r="CQ420" s="1350" t="str">
        <f t="shared" si="1558"/>
        <v/>
      </c>
      <c r="CR420" s="1350" t="str">
        <f t="shared" si="1558"/>
        <v/>
      </c>
      <c r="CS420" s="1349" t="str">
        <f t="shared" si="1558"/>
        <v/>
      </c>
      <c r="CT420" s="1352" t="str">
        <f t="shared" ref="CE420:CT422" si="1559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3" t="str">
        <f t="shared" ref="CU420:DD422" si="1560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4" t="str">
        <f t="shared" si="1560"/>
        <v/>
      </c>
      <c r="CW420" s="555" t="str">
        <f t="shared" si="1560"/>
        <v/>
      </c>
      <c r="CX420" s="555" t="str">
        <f t="shared" si="1560"/>
        <v/>
      </c>
      <c r="CY420" s="555" t="str">
        <f t="shared" si="1560"/>
        <v/>
      </c>
      <c r="CZ420" s="555" t="str">
        <f t="shared" si="1560"/>
        <v/>
      </c>
      <c r="DA420" s="555" t="str">
        <f t="shared" si="1560"/>
        <v/>
      </c>
      <c r="DB420" s="556" t="str">
        <f t="shared" si="1560"/>
        <v/>
      </c>
      <c r="DC420" s="556" t="str">
        <f t="shared" si="1560"/>
        <v/>
      </c>
      <c r="DD420" s="556" t="str">
        <f t="shared" si="1560"/>
        <v/>
      </c>
      <c r="DE420" s="555" t="str">
        <f t="shared" ref="DE420:DK422" si="1561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5" t="str">
        <f t="shared" si="1561"/>
        <v/>
      </c>
      <c r="DG420" s="555" t="str">
        <f t="shared" si="1561"/>
        <v/>
      </c>
      <c r="DH420" s="555" t="str">
        <f t="shared" si="1561"/>
        <v/>
      </c>
      <c r="DI420" s="555" t="str">
        <f t="shared" si="1561"/>
        <v/>
      </c>
      <c r="DJ420" s="554" t="str">
        <f t="shared" si="1561"/>
        <v/>
      </c>
      <c r="DK420" s="553" t="str">
        <f t="shared" si="1561"/>
        <v/>
      </c>
      <c r="DL420" s="65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50"/>
      <c r="DR420" s="650"/>
      <c r="DS420" s="650"/>
      <c r="DT420" s="650"/>
      <c r="DU420" s="650"/>
      <c r="DV420" s="650"/>
      <c r="DW420" s="650"/>
      <c r="DX420" s="650"/>
      <c r="DY420" s="720"/>
    </row>
    <row r="421" spans="1:129" s="721" customFormat="1" ht="15.75" customHeight="1">
      <c r="A421" s="743" t="s">
        <v>182</v>
      </c>
      <c r="B421" s="277"/>
      <c r="C421" s="747"/>
      <c r="D421" s="747"/>
      <c r="E421" s="747"/>
      <c r="F421" s="747"/>
      <c r="G421" s="747"/>
      <c r="H421" s="747"/>
      <c r="I421" s="747"/>
      <c r="J421" s="747"/>
      <c r="K421" s="747"/>
      <c r="L421" s="747"/>
      <c r="M421" s="747"/>
      <c r="N421" s="747"/>
      <c r="O421" s="747"/>
      <c r="P421" s="747"/>
      <c r="Q421" s="747"/>
      <c r="R421" s="747"/>
      <c r="S421" s="607"/>
      <c r="T421" s="632"/>
      <c r="U421" s="632"/>
      <c r="V421" s="747"/>
      <c r="W421" s="747"/>
      <c r="X421" s="747"/>
      <c r="Y421" s="747"/>
      <c r="Z421" s="747"/>
      <c r="AA421" s="747"/>
      <c r="AB421" s="747"/>
      <c r="AC421" s="747"/>
      <c r="AD421" s="747"/>
      <c r="AE421" s="747"/>
      <c r="AF421" s="747"/>
      <c r="AG421" s="747"/>
      <c r="AH421" s="747"/>
      <c r="AI421" s="747"/>
      <c r="AJ421" s="747"/>
      <c r="AK421" s="607"/>
      <c r="AL421" s="747"/>
      <c r="AM421" s="747"/>
      <c r="AN421" s="747"/>
      <c r="AO421" s="747"/>
      <c r="AP421" s="747"/>
      <c r="AQ421" s="747"/>
      <c r="AR421" s="747"/>
      <c r="AS421" s="747"/>
      <c r="AT421" s="747"/>
      <c r="AU421" s="747"/>
      <c r="AV421" s="747"/>
      <c r="AW421" s="747"/>
      <c r="AX421" s="747"/>
      <c r="AY421" s="747"/>
      <c r="AZ421" s="747"/>
      <c r="BA421" s="747"/>
      <c r="BB421" s="747"/>
      <c r="BC421" s="607"/>
      <c r="BD421" s="747"/>
      <c r="BE421" s="747"/>
      <c r="BF421" s="747"/>
      <c r="BG421" s="747"/>
      <c r="BH421" s="747"/>
      <c r="BI421" s="747"/>
      <c r="BJ421" s="747"/>
      <c r="BK421" s="747"/>
      <c r="BL421" s="747"/>
      <c r="BM421" s="747"/>
      <c r="BN421" s="747"/>
      <c r="BO421" s="747"/>
      <c r="BP421" s="747"/>
      <c r="BQ421" s="747"/>
      <c r="BR421" s="747"/>
      <c r="BS421" s="747"/>
      <c r="BT421" s="747"/>
      <c r="BU421" s="607"/>
      <c r="BV421" s="747"/>
      <c r="BW421" s="747"/>
      <c r="BX421" s="747"/>
      <c r="BY421" s="747"/>
      <c r="BZ421" s="602" t="str">
        <f>IF(DL421&lt;3,"",(SUM(B421:R421)-MIN(B421:R421)-MAX(B421:R421))/(DL421-2))</f>
        <v/>
      </c>
      <c r="CA421" s="602" t="str">
        <f>IF(DM421&lt;3,"",(SUM(T421:AJ421)-MIN(T421:AJ421)-MAX(T421:AJ421))/(DM421-2))</f>
        <v/>
      </c>
      <c r="CB421" s="602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559"/>
        <v/>
      </c>
      <c r="CF421" s="1350" t="str">
        <f t="shared" si="1559"/>
        <v/>
      </c>
      <c r="CG421" s="1350" t="str">
        <f t="shared" si="1559"/>
        <v/>
      </c>
      <c r="CH421" s="1350" t="str">
        <f t="shared" si="1559"/>
        <v/>
      </c>
      <c r="CI421" s="1350" t="str">
        <f t="shared" si="1559"/>
        <v/>
      </c>
      <c r="CJ421" s="1350" t="str">
        <f t="shared" si="1559"/>
        <v/>
      </c>
      <c r="CK421" s="1351" t="str">
        <f t="shared" si="1559"/>
        <v/>
      </c>
      <c r="CL421" s="1351" t="str">
        <f t="shared" si="1559"/>
        <v/>
      </c>
      <c r="CM421" s="1351" t="str">
        <f t="shared" si="1559"/>
        <v/>
      </c>
      <c r="CN421" s="1350" t="str">
        <f t="shared" si="1559"/>
        <v/>
      </c>
      <c r="CO421" s="1350" t="str">
        <f t="shared" si="1559"/>
        <v/>
      </c>
      <c r="CP421" s="1350" t="str">
        <f t="shared" si="1559"/>
        <v/>
      </c>
      <c r="CQ421" s="1350" t="str">
        <f t="shared" si="1559"/>
        <v/>
      </c>
      <c r="CR421" s="1350" t="str">
        <f t="shared" si="1559"/>
        <v/>
      </c>
      <c r="CS421" s="1349" t="str">
        <f t="shared" si="1559"/>
        <v/>
      </c>
      <c r="CT421" s="1352" t="str">
        <f t="shared" si="1559"/>
        <v/>
      </c>
      <c r="CU421" s="553" t="str">
        <f t="shared" si="1560"/>
        <v/>
      </c>
      <c r="CV421" s="554" t="str">
        <f t="shared" si="1560"/>
        <v/>
      </c>
      <c r="CW421" s="555" t="str">
        <f t="shared" si="1560"/>
        <v/>
      </c>
      <c r="CX421" s="555" t="str">
        <f t="shared" si="1560"/>
        <v/>
      </c>
      <c r="CY421" s="555" t="str">
        <f t="shared" si="1560"/>
        <v/>
      </c>
      <c r="CZ421" s="555" t="str">
        <f t="shared" si="1560"/>
        <v/>
      </c>
      <c r="DA421" s="555" t="str">
        <f t="shared" si="1560"/>
        <v/>
      </c>
      <c r="DB421" s="556" t="str">
        <f t="shared" si="1560"/>
        <v/>
      </c>
      <c r="DC421" s="556" t="str">
        <f t="shared" si="1560"/>
        <v/>
      </c>
      <c r="DD421" s="556" t="str">
        <f t="shared" si="1560"/>
        <v/>
      </c>
      <c r="DE421" s="555" t="str">
        <f t="shared" si="1561"/>
        <v/>
      </c>
      <c r="DF421" s="555" t="str">
        <f t="shared" si="1561"/>
        <v/>
      </c>
      <c r="DG421" s="555" t="str">
        <f t="shared" si="1561"/>
        <v/>
      </c>
      <c r="DH421" s="555" t="str">
        <f t="shared" si="1561"/>
        <v/>
      </c>
      <c r="DI421" s="555" t="str">
        <f t="shared" si="1561"/>
        <v/>
      </c>
      <c r="DJ421" s="554" t="str">
        <f t="shared" si="1561"/>
        <v/>
      </c>
      <c r="DK421" s="553" t="str">
        <f t="shared" si="1561"/>
        <v/>
      </c>
      <c r="DL421" s="65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9"/>
      <c r="DQ421" s="650"/>
      <c r="DR421" s="650"/>
      <c r="DS421" s="650"/>
      <c r="DT421" s="650"/>
      <c r="DU421" s="650"/>
      <c r="DV421" s="650"/>
      <c r="DW421" s="650"/>
      <c r="DX421" s="650"/>
      <c r="DY421" s="720"/>
    </row>
    <row r="422" spans="1:129" s="636" customFormat="1" ht="15.75" customHeight="1">
      <c r="A422" s="662" t="s">
        <v>184</v>
      </c>
      <c r="B422" s="634" t="str">
        <f t="shared" ref="B422:J422" si="1562">IF(B420="","",B420*B421)</f>
        <v/>
      </c>
      <c r="C422" s="634" t="str">
        <f t="shared" si="1562"/>
        <v/>
      </c>
      <c r="D422" s="634" t="str">
        <f t="shared" si="1562"/>
        <v/>
      </c>
      <c r="E422" s="634" t="str">
        <f t="shared" si="1562"/>
        <v/>
      </c>
      <c r="F422" s="634" t="str">
        <f t="shared" si="1562"/>
        <v/>
      </c>
      <c r="G422" s="634" t="str">
        <f t="shared" si="1562"/>
        <v/>
      </c>
      <c r="H422" s="634" t="str">
        <f t="shared" si="1562"/>
        <v/>
      </c>
      <c r="I422" s="634" t="str">
        <f t="shared" si="1562"/>
        <v/>
      </c>
      <c r="J422" s="634" t="str">
        <f t="shared" si="1562"/>
        <v/>
      </c>
      <c r="K422" s="634" t="str">
        <f t="shared" ref="K422:R422" si="1563">IF(K420="","",K420*K421)</f>
        <v/>
      </c>
      <c r="L422" s="634" t="str">
        <f t="shared" si="1563"/>
        <v/>
      </c>
      <c r="M422" s="634" t="str">
        <f t="shared" si="1563"/>
        <v/>
      </c>
      <c r="N422" s="634" t="str">
        <f t="shared" si="1563"/>
        <v/>
      </c>
      <c r="O422" s="634" t="str">
        <f t="shared" si="1563"/>
        <v/>
      </c>
      <c r="P422" s="634" t="str">
        <f t="shared" si="1563"/>
        <v/>
      </c>
      <c r="Q422" s="634" t="str">
        <f t="shared" si="1563"/>
        <v/>
      </c>
      <c r="R422" s="634" t="str">
        <f t="shared" si="1563"/>
        <v/>
      </c>
      <c r="S422" s="667"/>
      <c r="T422" s="634" t="str">
        <f t="shared" ref="T422:AC422" si="1564">IF(T420="","",T420*T421)</f>
        <v/>
      </c>
      <c r="U422" s="634" t="str">
        <f t="shared" si="1564"/>
        <v/>
      </c>
      <c r="V422" s="634" t="str">
        <f t="shared" si="1564"/>
        <v/>
      </c>
      <c r="W422" s="634" t="str">
        <f t="shared" si="1564"/>
        <v/>
      </c>
      <c r="X422" s="634" t="str">
        <f t="shared" si="1564"/>
        <v/>
      </c>
      <c r="Y422" s="634" t="str">
        <f t="shared" si="1564"/>
        <v/>
      </c>
      <c r="Z422" s="634" t="str">
        <f t="shared" si="1564"/>
        <v/>
      </c>
      <c r="AA422" s="634" t="str">
        <f t="shared" si="1564"/>
        <v/>
      </c>
      <c r="AB422" s="634" t="str">
        <f t="shared" si="1564"/>
        <v/>
      </c>
      <c r="AC422" s="634" t="str">
        <f t="shared" si="1564"/>
        <v/>
      </c>
      <c r="AD422" s="634" t="str">
        <f t="shared" ref="AD422:AJ422" si="1565">IF(AD420="","",AD420*AD421)</f>
        <v/>
      </c>
      <c r="AE422" s="634" t="str">
        <f t="shared" si="1565"/>
        <v/>
      </c>
      <c r="AF422" s="634" t="str">
        <f t="shared" si="1565"/>
        <v/>
      </c>
      <c r="AG422" s="634" t="str">
        <f t="shared" si="1565"/>
        <v/>
      </c>
      <c r="AH422" s="634" t="str">
        <f t="shared" si="1565"/>
        <v/>
      </c>
      <c r="AI422" s="634" t="str">
        <f t="shared" si="1565"/>
        <v/>
      </c>
      <c r="AJ422" s="634" t="str">
        <f t="shared" si="1565"/>
        <v/>
      </c>
      <c r="AK422" s="667"/>
      <c r="AL422" s="634" t="str">
        <f t="shared" ref="AL422:AT422" si="1566">IF(AL420="","",AL420*AL421)</f>
        <v/>
      </c>
      <c r="AM422" s="634" t="str">
        <f t="shared" si="1566"/>
        <v/>
      </c>
      <c r="AN422" s="634" t="str">
        <f t="shared" si="1566"/>
        <v/>
      </c>
      <c r="AO422" s="634" t="str">
        <f t="shared" si="1566"/>
        <v/>
      </c>
      <c r="AP422" s="634" t="str">
        <f t="shared" si="1566"/>
        <v/>
      </c>
      <c r="AQ422" s="634" t="str">
        <f t="shared" si="1566"/>
        <v/>
      </c>
      <c r="AR422" s="634" t="str">
        <f t="shared" si="1566"/>
        <v/>
      </c>
      <c r="AS422" s="634" t="str">
        <f t="shared" si="1566"/>
        <v/>
      </c>
      <c r="AT422" s="634" t="str">
        <f t="shared" si="1566"/>
        <v/>
      </c>
      <c r="AU422" s="634" t="str">
        <f t="shared" ref="AU422:BB422" si="1567">IF(AU420="","",AU420*AU421)</f>
        <v/>
      </c>
      <c r="AV422" s="634" t="str">
        <f t="shared" si="1567"/>
        <v/>
      </c>
      <c r="AW422" s="634" t="str">
        <f t="shared" si="1567"/>
        <v/>
      </c>
      <c r="AX422" s="634" t="str">
        <f t="shared" si="1567"/>
        <v/>
      </c>
      <c r="AY422" s="634" t="str">
        <f t="shared" si="1567"/>
        <v/>
      </c>
      <c r="AZ422" s="634" t="str">
        <f t="shared" si="1567"/>
        <v/>
      </c>
      <c r="BA422" s="634" t="str">
        <f t="shared" si="1567"/>
        <v/>
      </c>
      <c r="BB422" s="634" t="str">
        <f t="shared" si="1567"/>
        <v/>
      </c>
      <c r="BC422" s="667"/>
      <c r="BD422" s="634" t="str">
        <f t="shared" ref="BD422:BL422" si="1568">IF(BD420="","",BD420*BD421)</f>
        <v/>
      </c>
      <c r="BE422" s="634" t="str">
        <f t="shared" si="1568"/>
        <v/>
      </c>
      <c r="BF422" s="634" t="str">
        <f t="shared" si="1568"/>
        <v/>
      </c>
      <c r="BG422" s="634" t="str">
        <f t="shared" si="1568"/>
        <v/>
      </c>
      <c r="BH422" s="634" t="str">
        <f t="shared" si="1568"/>
        <v/>
      </c>
      <c r="BI422" s="634" t="str">
        <f t="shared" si="1568"/>
        <v/>
      </c>
      <c r="BJ422" s="634" t="str">
        <f t="shared" si="1568"/>
        <v/>
      </c>
      <c r="BK422" s="634" t="str">
        <f t="shared" si="1568"/>
        <v/>
      </c>
      <c r="BL422" s="634" t="str">
        <f t="shared" si="1568"/>
        <v/>
      </c>
      <c r="BM422" s="634" t="str">
        <f t="shared" ref="BM422:BT422" si="1569">IF(BM420="","",BM420*BM421)</f>
        <v/>
      </c>
      <c r="BN422" s="634" t="str">
        <f t="shared" si="1569"/>
        <v/>
      </c>
      <c r="BO422" s="634" t="str">
        <f t="shared" si="1569"/>
        <v/>
      </c>
      <c r="BP422" s="634" t="str">
        <f t="shared" si="1569"/>
        <v/>
      </c>
      <c r="BQ422" s="634" t="str">
        <f t="shared" si="1569"/>
        <v/>
      </c>
      <c r="BR422" s="634" t="str">
        <f t="shared" si="1569"/>
        <v/>
      </c>
      <c r="BS422" s="634" t="str">
        <f t="shared" si="1569"/>
        <v/>
      </c>
      <c r="BT422" s="634" t="str">
        <f t="shared" si="1569"/>
        <v/>
      </c>
      <c r="BU422" s="667"/>
      <c r="BV422" s="634" t="str">
        <f>IF(BV420="","",BV420*BV421)</f>
        <v/>
      </c>
      <c r="BW422" s="634" t="str">
        <f>IF(BW420="","",BW420*BW421)</f>
        <v/>
      </c>
      <c r="BX422" s="634" t="str">
        <f>IF(BX420="","",BX420*BX421)</f>
        <v/>
      </c>
      <c r="BY422" s="634" t="str">
        <f>IF(BY420="","",BY420*BY421)</f>
        <v/>
      </c>
      <c r="BZ422" s="602" t="str">
        <f>IF(DL422&lt;3,"",(SUM(B422:R422)-MIN(B422:R422)-MAX(B422:R422))/(DL422-2))</f>
        <v/>
      </c>
      <c r="CA422" s="602" t="str">
        <f>IF(DM422&lt;3,"",(SUM(T422:AJ422)-MIN(T422:AJ422)-MAX(T422:AJ422))/(DM422-2))</f>
        <v/>
      </c>
      <c r="CB422" s="602" t="str">
        <f>IF(DN422&lt;3,"",(SUM(AL422:BB422)-MIN(AL422:BB422)-MAX(AL422:BB422))/(DN422-2))</f>
        <v/>
      </c>
      <c r="CC422" s="692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559"/>
        <v/>
      </c>
      <c r="CF422" s="1350" t="str">
        <f t="shared" si="1559"/>
        <v/>
      </c>
      <c r="CG422" s="1350" t="str">
        <f t="shared" si="1559"/>
        <v/>
      </c>
      <c r="CH422" s="1350" t="str">
        <f t="shared" si="1559"/>
        <v/>
      </c>
      <c r="CI422" s="1350" t="str">
        <f t="shared" si="1559"/>
        <v/>
      </c>
      <c r="CJ422" s="1350" t="str">
        <f t="shared" si="1559"/>
        <v/>
      </c>
      <c r="CK422" s="1351" t="str">
        <f t="shared" si="1559"/>
        <v/>
      </c>
      <c r="CL422" s="1351" t="str">
        <f t="shared" si="1559"/>
        <v/>
      </c>
      <c r="CM422" s="1351" t="str">
        <f t="shared" si="1559"/>
        <v/>
      </c>
      <c r="CN422" s="1350" t="str">
        <f t="shared" si="1559"/>
        <v/>
      </c>
      <c r="CO422" s="1350" t="str">
        <f t="shared" si="1559"/>
        <v/>
      </c>
      <c r="CP422" s="1350" t="str">
        <f t="shared" si="1559"/>
        <v/>
      </c>
      <c r="CQ422" s="1350" t="str">
        <f t="shared" si="1559"/>
        <v/>
      </c>
      <c r="CR422" s="1350" t="str">
        <f t="shared" si="1559"/>
        <v/>
      </c>
      <c r="CS422" s="1349" t="str">
        <f t="shared" si="1559"/>
        <v/>
      </c>
      <c r="CT422" s="1352" t="str">
        <f t="shared" si="1559"/>
        <v/>
      </c>
      <c r="CU422" s="553" t="str">
        <f t="shared" si="1560"/>
        <v/>
      </c>
      <c r="CV422" s="554" t="str">
        <f t="shared" si="1560"/>
        <v/>
      </c>
      <c r="CW422" s="555" t="str">
        <f t="shared" si="1560"/>
        <v/>
      </c>
      <c r="CX422" s="555" t="str">
        <f t="shared" si="1560"/>
        <v/>
      </c>
      <c r="CY422" s="555" t="str">
        <f t="shared" si="1560"/>
        <v/>
      </c>
      <c r="CZ422" s="555" t="str">
        <f t="shared" si="1560"/>
        <v/>
      </c>
      <c r="DA422" s="555" t="str">
        <f t="shared" si="1560"/>
        <v/>
      </c>
      <c r="DB422" s="556" t="str">
        <f t="shared" si="1560"/>
        <v/>
      </c>
      <c r="DC422" s="556" t="str">
        <f t="shared" si="1560"/>
        <v/>
      </c>
      <c r="DD422" s="556" t="str">
        <f t="shared" si="1560"/>
        <v/>
      </c>
      <c r="DE422" s="555" t="str">
        <f t="shared" si="1561"/>
        <v/>
      </c>
      <c r="DF422" s="555" t="str">
        <f t="shared" si="1561"/>
        <v/>
      </c>
      <c r="DG422" s="555" t="str">
        <f t="shared" si="1561"/>
        <v/>
      </c>
      <c r="DH422" s="555" t="str">
        <f t="shared" si="1561"/>
        <v/>
      </c>
      <c r="DI422" s="555" t="str">
        <f t="shared" si="1561"/>
        <v/>
      </c>
      <c r="DJ422" s="554" t="str">
        <f t="shared" si="1561"/>
        <v/>
      </c>
      <c r="DK422" s="553" t="str">
        <f t="shared" si="1561"/>
        <v/>
      </c>
      <c r="DL422" s="658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8"/>
      <c r="DQ422" s="651"/>
      <c r="DR422" s="651"/>
      <c r="DS422" s="651"/>
      <c r="DT422" s="651"/>
      <c r="DU422" s="651"/>
      <c r="DV422" s="651"/>
      <c r="DW422" s="651"/>
      <c r="DX422" s="651"/>
      <c r="DY422" s="669"/>
    </row>
    <row r="423" spans="1:129" s="490" customFormat="1" ht="15.75" customHeight="1">
      <c r="A423" s="686" t="s">
        <v>275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8"/>
      <c r="U423" s="748"/>
      <c r="V423" s="748"/>
      <c r="W423" s="748"/>
      <c r="X423" s="748"/>
      <c r="Y423" s="748"/>
      <c r="Z423" s="746"/>
      <c r="AA423" s="748"/>
      <c r="AB423" s="748"/>
      <c r="AC423" s="748"/>
      <c r="AD423" s="748"/>
      <c r="AE423" s="748"/>
      <c r="AF423" s="748"/>
      <c r="AG423" s="748"/>
      <c r="AH423" s="748"/>
      <c r="AI423" s="748"/>
      <c r="AJ423" s="748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4"/>
      <c r="CA423" s="594"/>
      <c r="CB423" s="594"/>
      <c r="CC423" s="691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5"/>
      <c r="CV423" s="725"/>
      <c r="CW423" s="725"/>
      <c r="CX423" s="725"/>
      <c r="CY423" s="725"/>
      <c r="CZ423" s="725"/>
      <c r="DA423" s="725"/>
      <c r="DB423" s="725"/>
      <c r="DC423" s="725"/>
      <c r="DD423" s="725"/>
      <c r="DE423" s="725"/>
      <c r="DF423" s="725"/>
      <c r="DG423" s="725"/>
      <c r="DH423" s="725"/>
      <c r="DI423" s="725"/>
      <c r="DJ423" s="725"/>
      <c r="DK423" s="725"/>
      <c r="DL423" s="595"/>
      <c r="DM423" s="203"/>
      <c r="DN423" s="203"/>
      <c r="DO423" s="203"/>
      <c r="DP423" s="596"/>
      <c r="DQ423" s="622"/>
      <c r="DR423" s="622"/>
      <c r="DS423" s="622"/>
      <c r="DT423" s="622"/>
      <c r="DU423" s="622"/>
      <c r="DV423" s="622"/>
      <c r="DW423" s="622"/>
      <c r="DX423" s="622"/>
      <c r="DY423" s="488"/>
    </row>
    <row r="424" spans="1:129" s="721" customFormat="1" ht="15.75" customHeight="1">
      <c r="A424" s="745" t="s">
        <v>276</v>
      </c>
      <c r="B424" s="27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7"/>
      <c r="T424" s="632"/>
      <c r="U424" s="632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7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7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7"/>
      <c r="BV424" s="747"/>
      <c r="BW424" s="747"/>
      <c r="BX424" s="747"/>
      <c r="BY424" s="747"/>
      <c r="BZ424" s="602" t="str">
        <f>IF(DL424&lt;3,"",(SUM(B424:R424)-MIN(B424:R424)-MAX(B424:R424))/(DL424-2))</f>
        <v/>
      </c>
      <c r="CA424" s="602" t="str">
        <f>IF(DM424&lt;3,"",(SUM(T424:AJ424)-MIN(T424:AJ424)-MAX(T424:AJ424))/(DM424-2))</f>
        <v/>
      </c>
      <c r="CB424" s="602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57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570"/>
        <v/>
      </c>
      <c r="CG424" s="1350" t="str">
        <f t="shared" si="1570"/>
        <v/>
      </c>
      <c r="CH424" s="1350" t="str">
        <f t="shared" si="1570"/>
        <v/>
      </c>
      <c r="CI424" s="1350" t="str">
        <f t="shared" si="1570"/>
        <v/>
      </c>
      <c r="CJ424" s="1350" t="str">
        <f t="shared" si="1570"/>
        <v/>
      </c>
      <c r="CK424" s="1351" t="str">
        <f t="shared" si="1570"/>
        <v/>
      </c>
      <c r="CL424" s="1351" t="str">
        <f t="shared" si="1570"/>
        <v/>
      </c>
      <c r="CM424" s="1351" t="str">
        <f t="shared" si="1570"/>
        <v/>
      </c>
      <c r="CN424" s="1350" t="str">
        <f t="shared" si="1570"/>
        <v/>
      </c>
      <c r="CO424" s="1350" t="str">
        <f t="shared" si="1570"/>
        <v/>
      </c>
      <c r="CP424" s="1350" t="str">
        <f t="shared" si="1570"/>
        <v/>
      </c>
      <c r="CQ424" s="1350" t="str">
        <f t="shared" si="1570"/>
        <v/>
      </c>
      <c r="CR424" s="1350" t="str">
        <f t="shared" si="1570"/>
        <v/>
      </c>
      <c r="CS424" s="1349" t="str">
        <f t="shared" si="1570"/>
        <v/>
      </c>
      <c r="CT424" s="1352" t="str">
        <f t="shared" si="1570"/>
        <v/>
      </c>
      <c r="CU424" s="553" t="str">
        <f t="shared" ref="CU424:DD426" si="1571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4" t="str">
        <f t="shared" si="1571"/>
        <v/>
      </c>
      <c r="CW424" s="555" t="str">
        <f t="shared" si="1571"/>
        <v/>
      </c>
      <c r="CX424" s="555" t="str">
        <f t="shared" si="1571"/>
        <v/>
      </c>
      <c r="CY424" s="555" t="str">
        <f t="shared" si="1571"/>
        <v/>
      </c>
      <c r="CZ424" s="555" t="str">
        <f t="shared" si="1571"/>
        <v/>
      </c>
      <c r="DA424" s="555" t="str">
        <f t="shared" si="1571"/>
        <v/>
      </c>
      <c r="DB424" s="556" t="str">
        <f t="shared" si="1571"/>
        <v/>
      </c>
      <c r="DC424" s="556" t="str">
        <f t="shared" si="1571"/>
        <v/>
      </c>
      <c r="DD424" s="556" t="str">
        <f t="shared" si="1571"/>
        <v/>
      </c>
      <c r="DE424" s="555" t="str">
        <f t="shared" ref="DE424:DK426" si="1572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5" t="str">
        <f t="shared" si="1572"/>
        <v/>
      </c>
      <c r="DG424" s="555" t="str">
        <f t="shared" si="1572"/>
        <v/>
      </c>
      <c r="DH424" s="555" t="str">
        <f t="shared" si="1572"/>
        <v/>
      </c>
      <c r="DI424" s="555" t="str">
        <f t="shared" si="1572"/>
        <v/>
      </c>
      <c r="DJ424" s="554" t="str">
        <f t="shared" si="1572"/>
        <v/>
      </c>
      <c r="DK424" s="553" t="str">
        <f t="shared" si="1572"/>
        <v/>
      </c>
      <c r="DL424" s="65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50"/>
      <c r="DR424" s="650"/>
      <c r="DS424" s="650"/>
      <c r="DT424" s="650"/>
      <c r="DU424" s="650"/>
      <c r="DV424" s="650"/>
      <c r="DW424" s="650"/>
      <c r="DX424" s="650"/>
      <c r="DY424" s="720"/>
    </row>
    <row r="425" spans="1:129" s="721" customFormat="1" ht="15.75" customHeight="1">
      <c r="A425" s="743" t="s">
        <v>182</v>
      </c>
      <c r="B425" s="277"/>
      <c r="C425" s="747"/>
      <c r="D425" s="747"/>
      <c r="E425" s="747"/>
      <c r="F425" s="747"/>
      <c r="G425" s="747"/>
      <c r="H425" s="747"/>
      <c r="I425" s="747"/>
      <c r="J425" s="747"/>
      <c r="K425" s="747"/>
      <c r="L425" s="747"/>
      <c r="M425" s="747"/>
      <c r="N425" s="747"/>
      <c r="O425" s="747"/>
      <c r="P425" s="747"/>
      <c r="Q425" s="747"/>
      <c r="R425" s="747"/>
      <c r="S425" s="607"/>
      <c r="T425" s="632"/>
      <c r="U425" s="632"/>
      <c r="V425" s="747"/>
      <c r="W425" s="747"/>
      <c r="X425" s="747"/>
      <c r="Y425" s="747"/>
      <c r="Z425" s="747"/>
      <c r="AA425" s="747"/>
      <c r="AB425" s="747"/>
      <c r="AC425" s="747"/>
      <c r="AD425" s="747"/>
      <c r="AE425" s="747"/>
      <c r="AF425" s="747"/>
      <c r="AG425" s="747"/>
      <c r="AH425" s="747"/>
      <c r="AI425" s="747"/>
      <c r="AJ425" s="747"/>
      <c r="AK425" s="607"/>
      <c r="AL425" s="747"/>
      <c r="AM425" s="747"/>
      <c r="AN425" s="747"/>
      <c r="AO425" s="747"/>
      <c r="AP425" s="747"/>
      <c r="AQ425" s="747"/>
      <c r="AR425" s="747"/>
      <c r="AS425" s="747"/>
      <c r="AT425" s="747"/>
      <c r="AU425" s="747"/>
      <c r="AV425" s="747"/>
      <c r="AW425" s="747"/>
      <c r="AX425" s="747"/>
      <c r="AY425" s="747"/>
      <c r="AZ425" s="747"/>
      <c r="BA425" s="747"/>
      <c r="BB425" s="747"/>
      <c r="BC425" s="607"/>
      <c r="BD425" s="747"/>
      <c r="BE425" s="747"/>
      <c r="BF425" s="747"/>
      <c r="BG425" s="747"/>
      <c r="BH425" s="747"/>
      <c r="BI425" s="747"/>
      <c r="BJ425" s="747"/>
      <c r="BK425" s="747"/>
      <c r="BL425" s="747"/>
      <c r="BM425" s="747"/>
      <c r="BN425" s="747"/>
      <c r="BO425" s="747"/>
      <c r="BP425" s="747"/>
      <c r="BQ425" s="747"/>
      <c r="BR425" s="747"/>
      <c r="BS425" s="747"/>
      <c r="BT425" s="747"/>
      <c r="BU425" s="607"/>
      <c r="BV425" s="747"/>
      <c r="BW425" s="747"/>
      <c r="BX425" s="747"/>
      <c r="BY425" s="747"/>
      <c r="BZ425" s="602" t="str">
        <f>IF(DL425&lt;3,"",(SUM(B425:R425)-MIN(B425:R425)-MAX(B425:R425))/(DL425-2))</f>
        <v/>
      </c>
      <c r="CA425" s="602" t="str">
        <f>IF(DM425&lt;3,"",(SUM(T425:AJ425)-MIN(T425:AJ425)-MAX(T425:AJ425))/(DM425-2))</f>
        <v/>
      </c>
      <c r="CB425" s="602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570"/>
        <v/>
      </c>
      <c r="CF425" s="1350" t="str">
        <f t="shared" si="1570"/>
        <v/>
      </c>
      <c r="CG425" s="1350" t="str">
        <f t="shared" si="1570"/>
        <v/>
      </c>
      <c r="CH425" s="1350" t="str">
        <f t="shared" si="1570"/>
        <v/>
      </c>
      <c r="CI425" s="1350" t="str">
        <f t="shared" si="1570"/>
        <v/>
      </c>
      <c r="CJ425" s="1350" t="str">
        <f t="shared" si="1570"/>
        <v/>
      </c>
      <c r="CK425" s="1351" t="str">
        <f t="shared" si="1570"/>
        <v/>
      </c>
      <c r="CL425" s="1351" t="str">
        <f t="shared" si="1570"/>
        <v/>
      </c>
      <c r="CM425" s="1351" t="str">
        <f t="shared" si="1570"/>
        <v/>
      </c>
      <c r="CN425" s="1350" t="str">
        <f t="shared" si="1570"/>
        <v/>
      </c>
      <c r="CO425" s="1350" t="str">
        <f t="shared" si="1570"/>
        <v/>
      </c>
      <c r="CP425" s="1350" t="str">
        <f t="shared" si="1570"/>
        <v/>
      </c>
      <c r="CQ425" s="1350" t="str">
        <f t="shared" si="1570"/>
        <v/>
      </c>
      <c r="CR425" s="1350" t="str">
        <f t="shared" si="1570"/>
        <v/>
      </c>
      <c r="CS425" s="1349" t="str">
        <f t="shared" si="1570"/>
        <v/>
      </c>
      <c r="CT425" s="1352" t="str">
        <f t="shared" si="1570"/>
        <v/>
      </c>
      <c r="CU425" s="553" t="str">
        <f t="shared" si="1571"/>
        <v/>
      </c>
      <c r="CV425" s="554" t="str">
        <f t="shared" si="1571"/>
        <v/>
      </c>
      <c r="CW425" s="555" t="str">
        <f t="shared" si="1571"/>
        <v/>
      </c>
      <c r="CX425" s="555" t="str">
        <f t="shared" si="1571"/>
        <v/>
      </c>
      <c r="CY425" s="555" t="str">
        <f t="shared" si="1571"/>
        <v/>
      </c>
      <c r="CZ425" s="555" t="str">
        <f t="shared" si="1571"/>
        <v/>
      </c>
      <c r="DA425" s="555" t="str">
        <f t="shared" si="1571"/>
        <v/>
      </c>
      <c r="DB425" s="556" t="str">
        <f t="shared" si="1571"/>
        <v/>
      </c>
      <c r="DC425" s="556" t="str">
        <f t="shared" si="1571"/>
        <v/>
      </c>
      <c r="DD425" s="556" t="str">
        <f t="shared" si="1571"/>
        <v/>
      </c>
      <c r="DE425" s="555" t="str">
        <f t="shared" si="1572"/>
        <v/>
      </c>
      <c r="DF425" s="555" t="str">
        <f t="shared" si="1572"/>
        <v/>
      </c>
      <c r="DG425" s="555" t="str">
        <f t="shared" si="1572"/>
        <v/>
      </c>
      <c r="DH425" s="555" t="str">
        <f t="shared" si="1572"/>
        <v/>
      </c>
      <c r="DI425" s="555" t="str">
        <f t="shared" si="1572"/>
        <v/>
      </c>
      <c r="DJ425" s="554" t="str">
        <f t="shared" si="1572"/>
        <v/>
      </c>
      <c r="DK425" s="553" t="str">
        <f t="shared" si="1572"/>
        <v/>
      </c>
      <c r="DL425" s="65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9"/>
      <c r="DQ425" s="650"/>
      <c r="DR425" s="650"/>
      <c r="DS425" s="650"/>
      <c r="DT425" s="650"/>
      <c r="DU425" s="650"/>
      <c r="DV425" s="650"/>
      <c r="DW425" s="650"/>
      <c r="DX425" s="650"/>
      <c r="DY425" s="720"/>
    </row>
    <row r="426" spans="1:129" s="636" customFormat="1" ht="15.75" customHeight="1">
      <c r="A426" s="645" t="s">
        <v>184</v>
      </c>
      <c r="B426" s="634" t="str">
        <f t="shared" ref="B426:J426" si="1573">IF(B424="","",B424*B425)</f>
        <v/>
      </c>
      <c r="C426" s="634" t="str">
        <f t="shared" si="1573"/>
        <v/>
      </c>
      <c r="D426" s="634" t="str">
        <f t="shared" si="1573"/>
        <v/>
      </c>
      <c r="E426" s="634" t="str">
        <f t="shared" si="1573"/>
        <v/>
      </c>
      <c r="F426" s="634" t="str">
        <f t="shared" si="1573"/>
        <v/>
      </c>
      <c r="G426" s="634" t="str">
        <f t="shared" si="1573"/>
        <v/>
      </c>
      <c r="H426" s="634" t="str">
        <f t="shared" si="1573"/>
        <v/>
      </c>
      <c r="I426" s="634" t="str">
        <f t="shared" si="1573"/>
        <v/>
      </c>
      <c r="J426" s="634" t="str">
        <f t="shared" si="1573"/>
        <v/>
      </c>
      <c r="K426" s="634" t="str">
        <f t="shared" ref="K426:R426" si="1574">IF(K424="","",K424*K425)</f>
        <v/>
      </c>
      <c r="L426" s="634" t="str">
        <f t="shared" si="1574"/>
        <v/>
      </c>
      <c r="M426" s="634" t="str">
        <f t="shared" si="1574"/>
        <v/>
      </c>
      <c r="N426" s="634" t="str">
        <f t="shared" si="1574"/>
        <v/>
      </c>
      <c r="O426" s="634" t="str">
        <f t="shared" si="1574"/>
        <v/>
      </c>
      <c r="P426" s="634" t="str">
        <f t="shared" si="1574"/>
        <v/>
      </c>
      <c r="Q426" s="634" t="str">
        <f t="shared" si="1574"/>
        <v/>
      </c>
      <c r="R426" s="634" t="str">
        <f t="shared" si="1574"/>
        <v/>
      </c>
      <c r="S426" s="667"/>
      <c r="T426" s="634" t="str">
        <f t="shared" ref="T426:AC426" si="1575">IF(T424="","",T424*T425)</f>
        <v/>
      </c>
      <c r="U426" s="634" t="str">
        <f t="shared" si="1575"/>
        <v/>
      </c>
      <c r="V426" s="634" t="str">
        <f t="shared" si="1575"/>
        <v/>
      </c>
      <c r="W426" s="634" t="str">
        <f t="shared" si="1575"/>
        <v/>
      </c>
      <c r="X426" s="634" t="str">
        <f t="shared" si="1575"/>
        <v/>
      </c>
      <c r="Y426" s="634" t="str">
        <f t="shared" si="1575"/>
        <v/>
      </c>
      <c r="Z426" s="634" t="str">
        <f t="shared" si="1575"/>
        <v/>
      </c>
      <c r="AA426" s="634" t="str">
        <f t="shared" si="1575"/>
        <v/>
      </c>
      <c r="AB426" s="634" t="str">
        <f t="shared" si="1575"/>
        <v/>
      </c>
      <c r="AC426" s="634" t="str">
        <f t="shared" si="1575"/>
        <v/>
      </c>
      <c r="AD426" s="634" t="str">
        <f t="shared" ref="AD426:AJ426" si="1576">IF(AD424="","",AD424*AD425)</f>
        <v/>
      </c>
      <c r="AE426" s="634" t="str">
        <f t="shared" si="1576"/>
        <v/>
      </c>
      <c r="AF426" s="634" t="str">
        <f t="shared" si="1576"/>
        <v/>
      </c>
      <c r="AG426" s="634" t="str">
        <f t="shared" si="1576"/>
        <v/>
      </c>
      <c r="AH426" s="634" t="str">
        <f t="shared" si="1576"/>
        <v/>
      </c>
      <c r="AI426" s="634" t="str">
        <f t="shared" si="1576"/>
        <v/>
      </c>
      <c r="AJ426" s="634" t="str">
        <f t="shared" si="1576"/>
        <v/>
      </c>
      <c r="AK426" s="667"/>
      <c r="AL426" s="634" t="str">
        <f t="shared" ref="AL426:AT426" si="1577">IF(AL424="","",AL424*AL425)</f>
        <v/>
      </c>
      <c r="AM426" s="634" t="str">
        <f t="shared" si="1577"/>
        <v/>
      </c>
      <c r="AN426" s="634" t="str">
        <f t="shared" si="1577"/>
        <v/>
      </c>
      <c r="AO426" s="634" t="str">
        <f t="shared" si="1577"/>
        <v/>
      </c>
      <c r="AP426" s="634" t="str">
        <f t="shared" si="1577"/>
        <v/>
      </c>
      <c r="AQ426" s="634" t="str">
        <f t="shared" si="1577"/>
        <v/>
      </c>
      <c r="AR426" s="634" t="str">
        <f t="shared" si="1577"/>
        <v/>
      </c>
      <c r="AS426" s="634" t="str">
        <f t="shared" si="1577"/>
        <v/>
      </c>
      <c r="AT426" s="634" t="str">
        <f t="shared" si="1577"/>
        <v/>
      </c>
      <c r="AU426" s="634" t="str">
        <f t="shared" ref="AU426:BB426" si="1578">IF(AU424="","",AU424*AU425)</f>
        <v/>
      </c>
      <c r="AV426" s="634" t="str">
        <f t="shared" si="1578"/>
        <v/>
      </c>
      <c r="AW426" s="634" t="str">
        <f t="shared" si="1578"/>
        <v/>
      </c>
      <c r="AX426" s="634" t="str">
        <f t="shared" si="1578"/>
        <v/>
      </c>
      <c r="AY426" s="634" t="str">
        <f t="shared" si="1578"/>
        <v/>
      </c>
      <c r="AZ426" s="634" t="str">
        <f t="shared" si="1578"/>
        <v/>
      </c>
      <c r="BA426" s="634" t="str">
        <f t="shared" si="1578"/>
        <v/>
      </c>
      <c r="BB426" s="634" t="str">
        <f t="shared" si="1578"/>
        <v/>
      </c>
      <c r="BC426" s="667"/>
      <c r="BD426" s="634" t="str">
        <f t="shared" ref="BD426:BL426" si="1579">IF(BD424="","",BD424*BD425)</f>
        <v/>
      </c>
      <c r="BE426" s="634" t="str">
        <f t="shared" si="1579"/>
        <v/>
      </c>
      <c r="BF426" s="634" t="str">
        <f t="shared" si="1579"/>
        <v/>
      </c>
      <c r="BG426" s="634" t="str">
        <f t="shared" si="1579"/>
        <v/>
      </c>
      <c r="BH426" s="634" t="str">
        <f t="shared" si="1579"/>
        <v/>
      </c>
      <c r="BI426" s="634" t="str">
        <f t="shared" si="1579"/>
        <v/>
      </c>
      <c r="BJ426" s="634" t="str">
        <f t="shared" si="1579"/>
        <v/>
      </c>
      <c r="BK426" s="634" t="str">
        <f t="shared" si="1579"/>
        <v/>
      </c>
      <c r="BL426" s="634" t="str">
        <f t="shared" si="1579"/>
        <v/>
      </c>
      <c r="BM426" s="634" t="str">
        <f t="shared" ref="BM426:BT426" si="1580">IF(BM424="","",BM424*BM425)</f>
        <v/>
      </c>
      <c r="BN426" s="634" t="str">
        <f t="shared" si="1580"/>
        <v/>
      </c>
      <c r="BO426" s="634" t="str">
        <f t="shared" si="1580"/>
        <v/>
      </c>
      <c r="BP426" s="634" t="str">
        <f t="shared" si="1580"/>
        <v/>
      </c>
      <c r="BQ426" s="634" t="str">
        <f t="shared" si="1580"/>
        <v/>
      </c>
      <c r="BR426" s="634" t="str">
        <f t="shared" si="1580"/>
        <v/>
      </c>
      <c r="BS426" s="634" t="str">
        <f t="shared" si="1580"/>
        <v/>
      </c>
      <c r="BT426" s="634" t="str">
        <f t="shared" si="1580"/>
        <v/>
      </c>
      <c r="BU426" s="667"/>
      <c r="BV426" s="634" t="str">
        <f>IF(BV424="","",BV424*BV425)</f>
        <v/>
      </c>
      <c r="BW426" s="634" t="str">
        <f>IF(BW424="","",BW424*BW425)</f>
        <v/>
      </c>
      <c r="BX426" s="634" t="str">
        <f>IF(BX424="","",BX424*BX425)</f>
        <v/>
      </c>
      <c r="BY426" s="634" t="str">
        <f>IF(BY424="","",BY424*BY425)</f>
        <v/>
      </c>
      <c r="BZ426" s="602" t="str">
        <f>IF(DL426&lt;3,"",(SUM(B426:R426)-MIN(B426:R426)-MAX(B426:R426))/(DL426-2))</f>
        <v/>
      </c>
      <c r="CA426" s="602" t="str">
        <f>IF(DM426&lt;3,"",(SUM(T426:AJ426)-MIN(T426:AJ426)-MAX(T426:AJ426))/(DM426-2))</f>
        <v/>
      </c>
      <c r="CB426" s="602" t="str">
        <f>IF(DN426&lt;3,"",(SUM(AL426:BB426)-MIN(AL426:BB426)-MAX(AL426:BB426))/(DN426-2))</f>
        <v/>
      </c>
      <c r="CC426" s="692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570"/>
        <v/>
      </c>
      <c r="CF426" s="1350" t="str">
        <f t="shared" si="1570"/>
        <v/>
      </c>
      <c r="CG426" s="1350" t="str">
        <f t="shared" si="1570"/>
        <v/>
      </c>
      <c r="CH426" s="1350" t="str">
        <f t="shared" si="1570"/>
        <v/>
      </c>
      <c r="CI426" s="1350" t="str">
        <f t="shared" si="1570"/>
        <v/>
      </c>
      <c r="CJ426" s="1350" t="str">
        <f t="shared" si="1570"/>
        <v/>
      </c>
      <c r="CK426" s="1351" t="str">
        <f t="shared" si="1570"/>
        <v/>
      </c>
      <c r="CL426" s="1351" t="str">
        <f t="shared" si="1570"/>
        <v/>
      </c>
      <c r="CM426" s="1351" t="str">
        <f t="shared" si="1570"/>
        <v/>
      </c>
      <c r="CN426" s="1350" t="str">
        <f t="shared" si="1570"/>
        <v/>
      </c>
      <c r="CO426" s="1350" t="str">
        <f t="shared" si="1570"/>
        <v/>
      </c>
      <c r="CP426" s="1350" t="str">
        <f t="shared" si="1570"/>
        <v/>
      </c>
      <c r="CQ426" s="1350" t="str">
        <f t="shared" si="1570"/>
        <v/>
      </c>
      <c r="CR426" s="1350" t="str">
        <f t="shared" si="1570"/>
        <v/>
      </c>
      <c r="CS426" s="1349" t="str">
        <f t="shared" si="1570"/>
        <v/>
      </c>
      <c r="CT426" s="1352" t="str">
        <f t="shared" si="1570"/>
        <v/>
      </c>
      <c r="CU426" s="553" t="str">
        <f t="shared" si="1571"/>
        <v/>
      </c>
      <c r="CV426" s="554" t="str">
        <f t="shared" si="1571"/>
        <v/>
      </c>
      <c r="CW426" s="555" t="str">
        <f t="shared" si="1571"/>
        <v/>
      </c>
      <c r="CX426" s="555" t="str">
        <f t="shared" si="1571"/>
        <v/>
      </c>
      <c r="CY426" s="555" t="str">
        <f t="shared" si="1571"/>
        <v/>
      </c>
      <c r="CZ426" s="555" t="str">
        <f t="shared" si="1571"/>
        <v/>
      </c>
      <c r="DA426" s="555" t="str">
        <f t="shared" si="1571"/>
        <v/>
      </c>
      <c r="DB426" s="556" t="str">
        <f t="shared" si="1571"/>
        <v/>
      </c>
      <c r="DC426" s="556" t="str">
        <f t="shared" si="1571"/>
        <v/>
      </c>
      <c r="DD426" s="556" t="str">
        <f t="shared" si="1571"/>
        <v/>
      </c>
      <c r="DE426" s="555" t="str">
        <f t="shared" si="1572"/>
        <v/>
      </c>
      <c r="DF426" s="555" t="str">
        <f t="shared" si="1572"/>
        <v/>
      </c>
      <c r="DG426" s="555" t="str">
        <f t="shared" si="1572"/>
        <v/>
      </c>
      <c r="DH426" s="555" t="str">
        <f t="shared" si="1572"/>
        <v/>
      </c>
      <c r="DI426" s="555" t="str">
        <f t="shared" si="1572"/>
        <v/>
      </c>
      <c r="DJ426" s="554" t="str">
        <f t="shared" si="1572"/>
        <v/>
      </c>
      <c r="DK426" s="553" t="str">
        <f t="shared" si="1572"/>
        <v/>
      </c>
      <c r="DL426" s="658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8"/>
      <c r="DQ426" s="651"/>
      <c r="DR426" s="651"/>
      <c r="DS426" s="651"/>
      <c r="DT426" s="651"/>
      <c r="DU426" s="651"/>
      <c r="DV426" s="651"/>
      <c r="DW426" s="651"/>
      <c r="DX426" s="651"/>
      <c r="DY426" s="669"/>
    </row>
    <row r="427" spans="1:129" s="636" customFormat="1" ht="15.75" customHeight="1">
      <c r="A427" s="749" t="s">
        <v>277</v>
      </c>
      <c r="B427" s="750"/>
      <c r="C427" s="750"/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32"/>
      <c r="T427" s="750"/>
      <c r="U427" s="750"/>
      <c r="V427" s="750"/>
      <c r="W427" s="750"/>
      <c r="X427" s="750"/>
      <c r="Y427" s="750"/>
      <c r="Z427" s="750"/>
      <c r="AA427" s="750"/>
      <c r="AB427" s="750"/>
      <c r="AC427" s="750"/>
      <c r="AD427" s="750"/>
      <c r="AE427" s="750"/>
      <c r="AF427" s="750"/>
      <c r="AG427" s="750"/>
      <c r="AH427" s="750"/>
      <c r="AI427" s="750"/>
      <c r="AJ427" s="750"/>
      <c r="AK427" s="732"/>
      <c r="AL427" s="750"/>
      <c r="AM427" s="750"/>
      <c r="AN427" s="750"/>
      <c r="AO427" s="750"/>
      <c r="AP427" s="750"/>
      <c r="AQ427" s="750"/>
      <c r="AR427" s="750"/>
      <c r="AS427" s="750"/>
      <c r="AT427" s="750"/>
      <c r="AU427" s="750"/>
      <c r="AV427" s="750"/>
      <c r="AW427" s="750"/>
      <c r="AX427" s="750"/>
      <c r="AY427" s="750"/>
      <c r="AZ427" s="750"/>
      <c r="BA427" s="750"/>
      <c r="BB427" s="750"/>
      <c r="BC427" s="732"/>
      <c r="BD427" s="750"/>
      <c r="BE427" s="750"/>
      <c r="BF427" s="750"/>
      <c r="BG427" s="750"/>
      <c r="BH427" s="750"/>
      <c r="BI427" s="750"/>
      <c r="BJ427" s="750"/>
      <c r="BK427" s="750"/>
      <c r="BL427" s="750"/>
      <c r="BM427" s="750"/>
      <c r="BN427" s="750"/>
      <c r="BO427" s="750"/>
      <c r="BP427" s="750"/>
      <c r="BQ427" s="750"/>
      <c r="BR427" s="750"/>
      <c r="BS427" s="750"/>
      <c r="BT427" s="750"/>
      <c r="BU427" s="732"/>
      <c r="BV427" s="750"/>
      <c r="BW427" s="750"/>
      <c r="BX427" s="750"/>
      <c r="BY427" s="750"/>
      <c r="BZ427" s="594"/>
      <c r="CA427" s="594"/>
      <c r="CB427" s="594"/>
      <c r="CC427" s="691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40"/>
      <c r="CV427" s="640"/>
      <c r="CW427" s="640"/>
      <c r="CX427" s="640"/>
      <c r="CY427" s="640"/>
      <c r="CZ427" s="640"/>
      <c r="DA427" s="640"/>
      <c r="DB427" s="640"/>
      <c r="DC427" s="640"/>
      <c r="DD427" s="640"/>
      <c r="DE427" s="640"/>
      <c r="DF427" s="640"/>
      <c r="DG427" s="640"/>
      <c r="DH427" s="640"/>
      <c r="DI427" s="640"/>
      <c r="DJ427" s="640"/>
      <c r="DK427" s="640"/>
      <c r="DL427" s="603"/>
      <c r="DM427" s="108"/>
      <c r="DN427" s="108"/>
      <c r="DO427" s="108"/>
      <c r="DP427" s="751"/>
      <c r="DQ427" s="635"/>
      <c r="DR427" s="635"/>
      <c r="DS427" s="635"/>
      <c r="DT427" s="635"/>
      <c r="DU427" s="635"/>
      <c r="DV427" s="635"/>
      <c r="DW427" s="635"/>
      <c r="DX427" s="635"/>
      <c r="DY427" s="669"/>
    </row>
    <row r="428" spans="1:129" s="721" customFormat="1" ht="15.75" customHeight="1">
      <c r="A428" s="752" t="s">
        <v>278</v>
      </c>
      <c r="B428" s="740"/>
      <c r="C428" s="740"/>
      <c r="D428" s="740"/>
      <c r="E428" s="740"/>
      <c r="F428" s="740"/>
      <c r="G428" s="740"/>
      <c r="H428" s="740"/>
      <c r="I428" s="740"/>
      <c r="J428" s="740"/>
      <c r="K428" s="740"/>
      <c r="L428" s="740"/>
      <c r="M428" s="740"/>
      <c r="N428" s="740"/>
      <c r="O428" s="740"/>
      <c r="P428" s="740"/>
      <c r="Q428" s="740"/>
      <c r="R428" s="740"/>
      <c r="S428" s="616"/>
      <c r="T428" s="740"/>
      <c r="U428" s="740"/>
      <c r="V428" s="740"/>
      <c r="W428" s="740"/>
      <c r="X428" s="740"/>
      <c r="Y428" s="740"/>
      <c r="Z428" s="740"/>
      <c r="AA428" s="740"/>
      <c r="AB428" s="740"/>
      <c r="AC428" s="740"/>
      <c r="AD428" s="740"/>
      <c r="AE428" s="740"/>
      <c r="AF428" s="740"/>
      <c r="AG428" s="740"/>
      <c r="AH428" s="740"/>
      <c r="AI428" s="740"/>
      <c r="AJ428" s="740"/>
      <c r="AK428" s="616"/>
      <c r="AL428" s="740"/>
      <c r="AM428" s="740"/>
      <c r="AN428" s="740"/>
      <c r="AO428" s="740"/>
      <c r="AP428" s="740"/>
      <c r="AQ428" s="740"/>
      <c r="AR428" s="740"/>
      <c r="AS428" s="740"/>
      <c r="AT428" s="740"/>
      <c r="AU428" s="740"/>
      <c r="AV428" s="740"/>
      <c r="AW428" s="740"/>
      <c r="AX428" s="740"/>
      <c r="AY428" s="740"/>
      <c r="AZ428" s="740"/>
      <c r="BA428" s="740"/>
      <c r="BB428" s="740"/>
      <c r="BC428" s="616"/>
      <c r="BD428" s="740"/>
      <c r="BE428" s="740"/>
      <c r="BF428" s="740"/>
      <c r="BG428" s="740"/>
      <c r="BH428" s="740"/>
      <c r="BI428" s="740"/>
      <c r="BJ428" s="740"/>
      <c r="BK428" s="740"/>
      <c r="BL428" s="740"/>
      <c r="BM428" s="740"/>
      <c r="BN428" s="740"/>
      <c r="BO428" s="740"/>
      <c r="BP428" s="740"/>
      <c r="BQ428" s="740"/>
      <c r="BR428" s="740"/>
      <c r="BS428" s="740"/>
      <c r="BT428" s="740"/>
      <c r="BU428" s="616"/>
      <c r="BV428" s="740"/>
      <c r="BW428" s="740"/>
      <c r="BX428" s="740"/>
      <c r="BY428" s="740"/>
      <c r="BZ428" s="594" t="str">
        <f>IF(DL428&lt;3,"",(SUM(B428:R428)-MIN(B428:R428)-MAX(B428:R428))/(DL428-2))</f>
        <v/>
      </c>
      <c r="CA428" s="594" t="str">
        <f>IF(DM428&lt;3,"",(SUM(T428:AJ428)-MIN(T428:AJ428)-MAX(T428:AJ428))/(DM428-2))</f>
        <v/>
      </c>
      <c r="CB428" s="594" t="str">
        <f>IF(DN428&lt;3,"",(SUM(AL428:BB428)-MIN(AL428:BB428)-MAX(AL428:BB428))/(DN428-2))</f>
        <v/>
      </c>
      <c r="CC428" s="691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5"/>
      <c r="CV428" s="735"/>
      <c r="CW428" s="735"/>
      <c r="CX428" s="735"/>
      <c r="CY428" s="735"/>
      <c r="CZ428" s="735"/>
      <c r="DA428" s="735"/>
      <c r="DB428" s="735"/>
      <c r="DC428" s="735"/>
      <c r="DD428" s="735"/>
      <c r="DE428" s="735"/>
      <c r="DF428" s="735"/>
      <c r="DG428" s="735"/>
      <c r="DH428" s="735"/>
      <c r="DI428" s="735"/>
      <c r="DJ428" s="735"/>
      <c r="DK428" s="735"/>
      <c r="DL428" s="603"/>
      <c r="DM428" s="108"/>
      <c r="DN428" s="108"/>
      <c r="DO428" s="108"/>
      <c r="DP428" s="736"/>
      <c r="DQ428" s="738"/>
      <c r="DR428" s="738"/>
      <c r="DS428" s="738"/>
      <c r="DT428" s="738"/>
      <c r="DU428" s="738"/>
      <c r="DV428" s="738"/>
      <c r="DW428" s="738"/>
      <c r="DX428" s="622"/>
      <c r="DY428" s="720"/>
    </row>
    <row r="429" spans="1:129" s="490" customFormat="1" ht="15.75" hidden="1" customHeight="1">
      <c r="A429" s="599" t="s">
        <v>261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263</v>
      </c>
      <c r="L429" s="162"/>
      <c r="M429" s="162"/>
      <c r="N429" s="162"/>
      <c r="O429" s="162"/>
      <c r="P429" s="162"/>
      <c r="Q429" s="162"/>
      <c r="R429" s="162"/>
      <c r="S429" s="607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7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7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7"/>
      <c r="BV429" s="162"/>
      <c r="BW429" s="162"/>
      <c r="BX429" s="162"/>
      <c r="BY429" s="162"/>
      <c r="BZ429" s="594"/>
      <c r="CA429" s="594"/>
      <c r="CB429" s="594"/>
      <c r="CC429" s="691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40"/>
      <c r="CV429" s="640"/>
      <c r="CW429" s="640"/>
      <c r="CX429" s="640"/>
      <c r="CY429" s="640"/>
      <c r="CZ429" s="640"/>
      <c r="DA429" s="640"/>
      <c r="DB429" s="640"/>
      <c r="DC429" s="640"/>
      <c r="DD429" s="640"/>
      <c r="DE429" s="640"/>
      <c r="DF429" s="640"/>
      <c r="DG429" s="640"/>
      <c r="DH429" s="640"/>
      <c r="DI429" s="640"/>
      <c r="DJ429" s="640"/>
      <c r="DK429" s="640"/>
      <c r="DL429" s="595"/>
      <c r="DM429" s="203"/>
      <c r="DN429" s="203"/>
      <c r="DO429" s="203"/>
      <c r="DP429" s="596"/>
      <c r="DQ429" s="622"/>
      <c r="DR429" s="622"/>
      <c r="DS429" s="622"/>
      <c r="DT429" s="622"/>
      <c r="DU429" s="622"/>
      <c r="DV429" s="622"/>
      <c r="DW429" s="622"/>
      <c r="DX429" s="622"/>
      <c r="DY429" s="488"/>
    </row>
    <row r="430" spans="1:129" s="490" customFormat="1" ht="15.75" hidden="1" customHeight="1">
      <c r="A430" s="742" t="s">
        <v>262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2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2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2"/>
      <c r="BV430" s="162"/>
      <c r="BW430" s="162"/>
      <c r="BX430" s="162"/>
      <c r="BY430" s="162"/>
      <c r="BZ430" s="602" t="str">
        <f t="shared" ref="BZ430:BZ438" si="1581">IF(DL430&lt;3,"",(SUM(B430:R430)-MIN(B430:R430)-MAX(B430:R430))/(DL430-2))</f>
        <v/>
      </c>
      <c r="CA430" s="602" t="str">
        <f t="shared" ref="CA430:CA438" si="1582">IF(DM430&lt;3,"",(SUM(T430:AJ430)-MIN(T430:AJ430)-MAX(T430:AJ430))/(DM430-2))</f>
        <v/>
      </c>
      <c r="CB430" s="602" t="str">
        <f t="shared" ref="CB430:CB438" si="1583">IF(DN430&lt;3,"",(SUM(AL430:BB430)-MIN(AL430:BB430)-MAX(AL430:BB430))/(DN430-2))</f>
        <v/>
      </c>
      <c r="CC430" s="692" t="str">
        <f t="shared" ref="CC430:CC438" si="1584">IF(DO430&lt;3,"",(SUM(BD430:BT430)-MIN(BD430:BT430)-MAX(BD430:BT430))/(DO430-2))</f>
        <v/>
      </c>
      <c r="CD430" s="1348" t="str">
        <f t="shared" ref="CD430:CD436" si="158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58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58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58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58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59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59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59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>
        <f t="shared" ref="CL430:CL436" si="159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351" t="str">
        <f t="shared" ref="CM430:CM436" si="159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59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59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59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59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59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60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60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3" t="str">
        <f t="shared" ref="CU430:CU437" si="160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4" t="str">
        <f t="shared" ref="CV430:CV437" si="160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5" t="str">
        <f t="shared" ref="CW430:CW437" si="160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5" t="str">
        <f t="shared" ref="CX430:CX437" si="160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5" t="str">
        <f t="shared" ref="CY430:CY437" si="160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5" t="str">
        <f t="shared" ref="CZ430:CZ437" si="160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5" t="str">
        <f t="shared" ref="DA430:DA437" si="160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6" t="str">
        <f t="shared" ref="DB430:DB437" si="160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6" t="str">
        <f t="shared" ref="DC430:DC437" si="161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6" t="str">
        <f t="shared" ref="DD430:DD437" si="161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5" t="str">
        <f t="shared" ref="DE430:DE437" si="161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5" t="str">
        <f t="shared" ref="DF430:DF437" si="161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5" t="str">
        <f t="shared" ref="DG430:DG437" si="161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5" t="str">
        <f t="shared" ref="DH430:DH437" si="161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5" t="str">
        <f t="shared" ref="DI430:DI437" si="161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4" t="str">
        <f t="shared" ref="DJ430:DJ437" si="161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3" t="str">
        <f t="shared" ref="DK430:DK437" si="161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3"/>
      <c r="DR430" s="623"/>
      <c r="DS430" s="623"/>
      <c r="DT430" s="623"/>
      <c r="DU430" s="623"/>
      <c r="DV430" s="623"/>
      <c r="DW430" s="623"/>
      <c r="DX430" s="623"/>
      <c r="DY430" s="488"/>
    </row>
    <row r="431" spans="1:129" s="490" customFormat="1" ht="15.75" hidden="1" customHeight="1">
      <c r="A431" s="742" t="s">
        <v>270</v>
      </c>
      <c r="B431" s="634" t="str">
        <f t="shared" ref="B431:K431" si="1619">IF(B428="","",B428*B430)</f>
        <v/>
      </c>
      <c r="C431" s="634" t="str">
        <f t="shared" si="1619"/>
        <v/>
      </c>
      <c r="D431" s="634" t="str">
        <f t="shared" si="1619"/>
        <v/>
      </c>
      <c r="E431" s="634" t="str">
        <f t="shared" si="1619"/>
        <v/>
      </c>
      <c r="F431" s="634" t="str">
        <f t="shared" si="1619"/>
        <v/>
      </c>
      <c r="G431" s="634" t="str">
        <f t="shared" si="1619"/>
        <v/>
      </c>
      <c r="H431" s="634" t="str">
        <f t="shared" si="1619"/>
        <v/>
      </c>
      <c r="I431" s="634" t="str">
        <f t="shared" si="1619"/>
        <v/>
      </c>
      <c r="J431" s="634" t="str">
        <f t="shared" si="1619"/>
        <v/>
      </c>
      <c r="K431" s="634" t="str">
        <f t="shared" si="1619"/>
        <v/>
      </c>
      <c r="L431" s="634"/>
      <c r="M431" s="634"/>
      <c r="N431" s="634"/>
      <c r="O431" s="634" t="str">
        <f>IF(O428="","",O428*O430)</f>
        <v/>
      </c>
      <c r="P431" s="634" t="str">
        <f>IF(P428="","",P428*P430)</f>
        <v/>
      </c>
      <c r="Q431" s="634"/>
      <c r="R431" s="634" t="str">
        <f>IF(R428="","",R428*R430)</f>
        <v/>
      </c>
      <c r="S431" s="593"/>
      <c r="T431" s="634" t="str">
        <f t="shared" ref="T431:AD431" si="1620">IF(T428="","",T428*T430)</f>
        <v/>
      </c>
      <c r="U431" s="634" t="str">
        <f t="shared" si="1620"/>
        <v/>
      </c>
      <c r="V431" s="634" t="str">
        <f t="shared" si="1620"/>
        <v/>
      </c>
      <c r="W431" s="634" t="str">
        <f t="shared" si="1620"/>
        <v/>
      </c>
      <c r="X431" s="634" t="str">
        <f t="shared" si="1620"/>
        <v/>
      </c>
      <c r="Y431" s="634" t="str">
        <f t="shared" si="1620"/>
        <v/>
      </c>
      <c r="Z431" s="634" t="str">
        <f t="shared" si="1620"/>
        <v/>
      </c>
      <c r="AA431" s="634" t="str">
        <f t="shared" si="1620"/>
        <v/>
      </c>
      <c r="AB431" s="634" t="str">
        <f t="shared" si="1620"/>
        <v/>
      </c>
      <c r="AC431" s="634" t="str">
        <f t="shared" si="1620"/>
        <v/>
      </c>
      <c r="AD431" s="634" t="str">
        <f t="shared" si="1620"/>
        <v/>
      </c>
      <c r="AE431" s="634"/>
      <c r="AF431" s="634"/>
      <c r="AG431" s="634"/>
      <c r="AH431" s="634"/>
      <c r="AI431" s="634"/>
      <c r="AJ431" s="634" t="str">
        <f>IF(AJ428="","",AJ428*AJ430)</f>
        <v/>
      </c>
      <c r="AK431" s="593"/>
      <c r="AL431" s="634" t="str">
        <f t="shared" ref="AL431:AT431" si="1621">IF(AL428="","",AL428*AL430)</f>
        <v/>
      </c>
      <c r="AM431" s="634" t="str">
        <f t="shared" si="1621"/>
        <v/>
      </c>
      <c r="AN431" s="634" t="str">
        <f t="shared" si="1621"/>
        <v/>
      </c>
      <c r="AO431" s="634" t="str">
        <f t="shared" si="1621"/>
        <v/>
      </c>
      <c r="AP431" s="634" t="str">
        <f t="shared" si="1621"/>
        <v/>
      </c>
      <c r="AQ431" s="634" t="str">
        <f t="shared" si="1621"/>
        <v/>
      </c>
      <c r="AR431" s="634" t="str">
        <f t="shared" si="1621"/>
        <v/>
      </c>
      <c r="AS431" s="634" t="str">
        <f t="shared" si="1621"/>
        <v/>
      </c>
      <c r="AT431" s="634" t="str">
        <f t="shared" si="1621"/>
        <v/>
      </c>
      <c r="AU431" s="634"/>
      <c r="AV431" s="634"/>
      <c r="AW431" s="634" t="str">
        <f>IF(AW428="","",AW428*AW430)</f>
        <v/>
      </c>
      <c r="AX431" s="634"/>
      <c r="AY431" s="634"/>
      <c r="AZ431" s="634"/>
      <c r="BA431" s="634" t="str">
        <f>IF(BA428="","",BA428*BA430)</f>
        <v/>
      </c>
      <c r="BB431" s="634" t="str">
        <f>IF(BB428="","",BB428*BB430)</f>
        <v/>
      </c>
      <c r="BC431" s="593"/>
      <c r="BD431" s="634" t="str">
        <f>IF(BD428="","",BD428*BD430)</f>
        <v/>
      </c>
      <c r="BE431" s="634" t="str">
        <f>IF(BE428="","",BE428*BE430)</f>
        <v/>
      </c>
      <c r="BF431" s="634" t="str">
        <f>IF(BF428="","",BF428*BF430)</f>
        <v/>
      </c>
      <c r="BG431" s="634" t="str">
        <f>IF(BG428="","",BG428*BG430)</f>
        <v/>
      </c>
      <c r="BH431" s="634"/>
      <c r="BI431" s="634"/>
      <c r="BJ431" s="634" t="str">
        <f>IF(BJ428="","",BJ428*BJ430)</f>
        <v/>
      </c>
      <c r="BK431" s="634" t="str">
        <f>IF(BK428="","",BK428*BK430)</f>
        <v/>
      </c>
      <c r="BL431" s="634" t="str">
        <f>IF(BL428="","",BL428*BL430)</f>
        <v/>
      </c>
      <c r="BM431" s="634" t="str">
        <f>IF(BM428="","",BM428*BM430)</f>
        <v/>
      </c>
      <c r="BN431" s="634" t="str">
        <f>IF(BN428="","",BN428*BN430)</f>
        <v/>
      </c>
      <c r="BO431" s="634"/>
      <c r="BP431" s="634"/>
      <c r="BQ431" s="634"/>
      <c r="BR431" s="634"/>
      <c r="BS431" s="634"/>
      <c r="BT431" s="634" t="str">
        <f>IF(BT428="","",BT428*BT430)</f>
        <v/>
      </c>
      <c r="BU431" s="593"/>
      <c r="BV431" s="634" t="str">
        <f>IF(BV428="","",BV428*BV430)</f>
        <v/>
      </c>
      <c r="BW431" s="634" t="str">
        <f>IF(BW428="","",BW428*BW430)</f>
        <v/>
      </c>
      <c r="BX431" s="634" t="str">
        <f>IF(BX428="","",BX428*BX430)</f>
        <v/>
      </c>
      <c r="BY431" s="634" t="str">
        <f>IF(BY428="","",BY428*BY430)</f>
        <v/>
      </c>
      <c r="BZ431" s="602" t="str">
        <f t="shared" si="1581"/>
        <v/>
      </c>
      <c r="CA431" s="602" t="str">
        <f t="shared" si="1582"/>
        <v/>
      </c>
      <c r="CB431" s="602" t="str">
        <f t="shared" si="1583"/>
        <v/>
      </c>
      <c r="CC431" s="692" t="str">
        <f t="shared" si="1584"/>
        <v/>
      </c>
      <c r="CD431" s="1348" t="str">
        <f t="shared" si="1585"/>
        <v/>
      </c>
      <c r="CE431" s="1349" t="str">
        <f t="shared" si="1586"/>
        <v/>
      </c>
      <c r="CF431" s="1350" t="str">
        <f t="shared" si="1587"/>
        <v/>
      </c>
      <c r="CG431" s="1350" t="str">
        <f t="shared" si="1588"/>
        <v/>
      </c>
      <c r="CH431" s="1350" t="str">
        <f t="shared" si="1589"/>
        <v/>
      </c>
      <c r="CI431" s="1350" t="str">
        <f t="shared" si="1590"/>
        <v/>
      </c>
      <c r="CJ431" s="1350" t="str">
        <f t="shared" si="1591"/>
        <v/>
      </c>
      <c r="CK431" s="1351" t="str">
        <f t="shared" si="1592"/>
        <v/>
      </c>
      <c r="CL431" s="1351" t="str">
        <f t="shared" si="1593"/>
        <v/>
      </c>
      <c r="CM431" s="1351" t="str">
        <f t="shared" si="1594"/>
        <v/>
      </c>
      <c r="CN431" s="1350" t="str">
        <f t="shared" si="1595"/>
        <v/>
      </c>
      <c r="CO431" s="1350" t="str">
        <f t="shared" si="1596"/>
        <v/>
      </c>
      <c r="CP431" s="1350" t="str">
        <f t="shared" si="1597"/>
        <v/>
      </c>
      <c r="CQ431" s="1350" t="str">
        <f t="shared" si="1598"/>
        <v/>
      </c>
      <c r="CR431" s="1350" t="str">
        <f t="shared" si="1599"/>
        <v/>
      </c>
      <c r="CS431" s="1349" t="str">
        <f t="shared" si="1600"/>
        <v/>
      </c>
      <c r="CT431" s="1352" t="str">
        <f t="shared" si="1601"/>
        <v/>
      </c>
      <c r="CU431" s="553" t="str">
        <f t="shared" si="1602"/>
        <v/>
      </c>
      <c r="CV431" s="554" t="str">
        <f t="shared" si="1603"/>
        <v/>
      </c>
      <c r="CW431" s="555" t="str">
        <f t="shared" si="1604"/>
        <v/>
      </c>
      <c r="CX431" s="555" t="str">
        <f t="shared" si="1605"/>
        <v/>
      </c>
      <c r="CY431" s="555" t="str">
        <f t="shared" si="1606"/>
        <v/>
      </c>
      <c r="CZ431" s="555" t="str">
        <f t="shared" si="1607"/>
        <v/>
      </c>
      <c r="DA431" s="555" t="str">
        <f t="shared" si="1608"/>
        <v/>
      </c>
      <c r="DB431" s="556" t="str">
        <f t="shared" si="1609"/>
        <v/>
      </c>
      <c r="DC431" s="556" t="str">
        <f t="shared" si="1610"/>
        <v/>
      </c>
      <c r="DD431" s="556" t="str">
        <f t="shared" si="1611"/>
        <v/>
      </c>
      <c r="DE431" s="555" t="str">
        <f t="shared" si="1612"/>
        <v/>
      </c>
      <c r="DF431" s="555" t="str">
        <f t="shared" si="1613"/>
        <v/>
      </c>
      <c r="DG431" s="555" t="str">
        <f t="shared" si="1614"/>
        <v/>
      </c>
      <c r="DH431" s="555" t="str">
        <f t="shared" si="1615"/>
        <v/>
      </c>
      <c r="DI431" s="555" t="str">
        <f t="shared" si="1616"/>
        <v/>
      </c>
      <c r="DJ431" s="554" t="str">
        <f t="shared" si="1617"/>
        <v/>
      </c>
      <c r="DK431" s="553" t="str">
        <f t="shared" si="1618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3"/>
      <c r="DR431" s="623"/>
      <c r="DS431" s="623"/>
      <c r="DT431" s="623"/>
      <c r="DU431" s="623"/>
      <c r="DV431" s="623"/>
      <c r="DW431" s="623"/>
      <c r="DX431" s="623"/>
      <c r="DY431" s="488"/>
    </row>
    <row r="432" spans="1:129" s="490" customFormat="1" ht="15.75" hidden="1" customHeight="1">
      <c r="A432" s="742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3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3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3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3"/>
      <c r="BV432" s="260"/>
      <c r="BW432" s="260"/>
      <c r="BX432" s="260"/>
      <c r="BY432" s="260"/>
      <c r="BZ432" s="602" t="str">
        <f t="shared" si="1581"/>
        <v/>
      </c>
      <c r="CA432" s="602" t="str">
        <f t="shared" si="1582"/>
        <v/>
      </c>
      <c r="CB432" s="602" t="str">
        <f t="shared" si="1583"/>
        <v/>
      </c>
      <c r="CC432" s="692" t="str">
        <f t="shared" si="1584"/>
        <v/>
      </c>
      <c r="CD432" s="1348" t="str">
        <f t="shared" si="1585"/>
        <v/>
      </c>
      <c r="CE432" s="1349" t="str">
        <f t="shared" si="1586"/>
        <v/>
      </c>
      <c r="CF432" s="1350" t="str">
        <f t="shared" si="1587"/>
        <v/>
      </c>
      <c r="CG432" s="1350" t="str">
        <f t="shared" si="1588"/>
        <v/>
      </c>
      <c r="CH432" s="1350" t="str">
        <f t="shared" si="1589"/>
        <v/>
      </c>
      <c r="CI432" s="1350" t="str">
        <f t="shared" si="1590"/>
        <v/>
      </c>
      <c r="CJ432" s="1350" t="str">
        <f t="shared" si="1591"/>
        <v/>
      </c>
      <c r="CK432" s="1351" t="str">
        <f t="shared" si="1592"/>
        <v/>
      </c>
      <c r="CL432" s="1351" t="str">
        <f t="shared" si="1593"/>
        <v/>
      </c>
      <c r="CM432" s="1351" t="str">
        <f t="shared" si="1594"/>
        <v/>
      </c>
      <c r="CN432" s="1350" t="str">
        <f t="shared" si="1595"/>
        <v/>
      </c>
      <c r="CO432" s="1350" t="str">
        <f t="shared" si="1596"/>
        <v/>
      </c>
      <c r="CP432" s="1350" t="str">
        <f t="shared" si="1597"/>
        <v/>
      </c>
      <c r="CQ432" s="1350" t="str">
        <f t="shared" si="1598"/>
        <v/>
      </c>
      <c r="CR432" s="1350" t="str">
        <f t="shared" si="1599"/>
        <v/>
      </c>
      <c r="CS432" s="1349" t="str">
        <f t="shared" si="1600"/>
        <v/>
      </c>
      <c r="CT432" s="1352" t="str">
        <f t="shared" si="1601"/>
        <v/>
      </c>
      <c r="CU432" s="553" t="str">
        <f t="shared" si="1602"/>
        <v/>
      </c>
      <c r="CV432" s="554" t="str">
        <f t="shared" si="1603"/>
        <v/>
      </c>
      <c r="CW432" s="555" t="str">
        <f t="shared" si="1604"/>
        <v/>
      </c>
      <c r="CX432" s="555" t="str">
        <f t="shared" si="1605"/>
        <v/>
      </c>
      <c r="CY432" s="555" t="str">
        <f t="shared" si="1606"/>
        <v/>
      </c>
      <c r="CZ432" s="555" t="str">
        <f t="shared" si="1607"/>
        <v/>
      </c>
      <c r="DA432" s="555" t="str">
        <f t="shared" si="1608"/>
        <v/>
      </c>
      <c r="DB432" s="556" t="str">
        <f t="shared" si="1609"/>
        <v/>
      </c>
      <c r="DC432" s="556" t="str">
        <f t="shared" si="1610"/>
        <v/>
      </c>
      <c r="DD432" s="556" t="str">
        <f t="shared" si="1611"/>
        <v/>
      </c>
      <c r="DE432" s="555" t="str">
        <f t="shared" si="1612"/>
        <v/>
      </c>
      <c r="DF432" s="555" t="str">
        <f t="shared" si="1613"/>
        <v/>
      </c>
      <c r="DG432" s="555" t="str">
        <f t="shared" si="1614"/>
        <v/>
      </c>
      <c r="DH432" s="555" t="str">
        <f t="shared" si="1615"/>
        <v/>
      </c>
      <c r="DI432" s="555" t="str">
        <f t="shared" si="1616"/>
        <v/>
      </c>
      <c r="DJ432" s="554" t="str">
        <f t="shared" si="1617"/>
        <v/>
      </c>
      <c r="DK432" s="553" t="str">
        <f t="shared" si="1618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3"/>
      <c r="DR432" s="623"/>
      <c r="DS432" s="623"/>
      <c r="DT432" s="623"/>
      <c r="DU432" s="623"/>
      <c r="DV432" s="623"/>
      <c r="DW432" s="623"/>
      <c r="DX432" s="623"/>
      <c r="DY432" s="488"/>
    </row>
    <row r="433" spans="1:129" s="490" customFormat="1" ht="15.75" hidden="1" customHeight="1">
      <c r="A433" s="599" t="s">
        <v>251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3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3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3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3"/>
      <c r="BV433" s="227"/>
      <c r="BW433" s="227"/>
      <c r="BX433" s="227"/>
      <c r="BY433" s="227"/>
      <c r="BZ433" s="602" t="str">
        <f t="shared" si="1581"/>
        <v/>
      </c>
      <c r="CA433" s="602" t="str">
        <f t="shared" si="1582"/>
        <v/>
      </c>
      <c r="CB433" s="602" t="str">
        <f t="shared" si="1583"/>
        <v/>
      </c>
      <c r="CC433" s="692" t="str">
        <f t="shared" si="1584"/>
        <v/>
      </c>
      <c r="CD433" s="1348" t="str">
        <f t="shared" si="1585"/>
        <v/>
      </c>
      <c r="CE433" s="1349" t="str">
        <f t="shared" si="1586"/>
        <v/>
      </c>
      <c r="CF433" s="1350" t="str">
        <f t="shared" si="1587"/>
        <v/>
      </c>
      <c r="CG433" s="1350" t="str">
        <f t="shared" si="1588"/>
        <v/>
      </c>
      <c r="CH433" s="1350" t="str">
        <f t="shared" si="1589"/>
        <v/>
      </c>
      <c r="CI433" s="1350" t="str">
        <f t="shared" si="1590"/>
        <v/>
      </c>
      <c r="CJ433" s="1350" t="str">
        <f t="shared" si="1591"/>
        <v/>
      </c>
      <c r="CK433" s="1351" t="str">
        <f t="shared" si="1592"/>
        <v/>
      </c>
      <c r="CL433" s="1351" t="str">
        <f t="shared" si="1593"/>
        <v/>
      </c>
      <c r="CM433" s="1351" t="str">
        <f t="shared" si="1594"/>
        <v/>
      </c>
      <c r="CN433" s="1350" t="str">
        <f t="shared" si="1595"/>
        <v/>
      </c>
      <c r="CO433" s="1350" t="str">
        <f t="shared" si="1596"/>
        <v/>
      </c>
      <c r="CP433" s="1350" t="str">
        <f t="shared" si="1597"/>
        <v/>
      </c>
      <c r="CQ433" s="1350" t="str">
        <f t="shared" si="1598"/>
        <v/>
      </c>
      <c r="CR433" s="1350" t="str">
        <f t="shared" si="1599"/>
        <v/>
      </c>
      <c r="CS433" s="1349" t="str">
        <f t="shared" si="1600"/>
        <v/>
      </c>
      <c r="CT433" s="1352" t="str">
        <f t="shared" si="1601"/>
        <v/>
      </c>
      <c r="CU433" s="553" t="str">
        <f t="shared" si="1602"/>
        <v/>
      </c>
      <c r="CV433" s="554" t="str">
        <f t="shared" si="1603"/>
        <v/>
      </c>
      <c r="CW433" s="555" t="str">
        <f t="shared" si="1604"/>
        <v/>
      </c>
      <c r="CX433" s="555" t="str">
        <f t="shared" si="1605"/>
        <v/>
      </c>
      <c r="CY433" s="555" t="str">
        <f t="shared" si="1606"/>
        <v/>
      </c>
      <c r="CZ433" s="555" t="str">
        <f t="shared" si="1607"/>
        <v/>
      </c>
      <c r="DA433" s="555" t="str">
        <f t="shared" si="1608"/>
        <v/>
      </c>
      <c r="DB433" s="556" t="str">
        <f t="shared" si="1609"/>
        <v/>
      </c>
      <c r="DC433" s="556" t="str">
        <f t="shared" si="1610"/>
        <v/>
      </c>
      <c r="DD433" s="556" t="str">
        <f t="shared" si="1611"/>
        <v/>
      </c>
      <c r="DE433" s="555" t="str">
        <f t="shared" si="1612"/>
        <v/>
      </c>
      <c r="DF433" s="555" t="str">
        <f t="shared" si="1613"/>
        <v/>
      </c>
      <c r="DG433" s="555" t="str">
        <f t="shared" si="1614"/>
        <v/>
      </c>
      <c r="DH433" s="555" t="str">
        <f t="shared" si="1615"/>
        <v/>
      </c>
      <c r="DI433" s="555" t="str">
        <f t="shared" si="1616"/>
        <v/>
      </c>
      <c r="DJ433" s="554" t="str">
        <f t="shared" si="1617"/>
        <v/>
      </c>
      <c r="DK433" s="553" t="str">
        <f t="shared" si="1618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3"/>
      <c r="DR433" s="623"/>
      <c r="DS433" s="623"/>
      <c r="DT433" s="623"/>
      <c r="DU433" s="623"/>
      <c r="DV433" s="623"/>
      <c r="DW433" s="623"/>
      <c r="DX433" s="623"/>
      <c r="DY433" s="488"/>
    </row>
    <row r="434" spans="1:129" s="490" customFormat="1" ht="15.75" hidden="1" customHeight="1">
      <c r="A434" s="609" t="s">
        <v>182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7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7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7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7"/>
      <c r="BV434" s="277"/>
      <c r="BW434" s="277"/>
      <c r="BX434" s="277"/>
      <c r="BY434" s="277"/>
      <c r="BZ434" s="602" t="str">
        <f t="shared" si="1581"/>
        <v/>
      </c>
      <c r="CA434" s="602" t="str">
        <f t="shared" si="1582"/>
        <v/>
      </c>
      <c r="CB434" s="602" t="str">
        <f t="shared" si="1583"/>
        <v/>
      </c>
      <c r="CC434" s="692" t="str">
        <f t="shared" si="1584"/>
        <v/>
      </c>
      <c r="CD434" s="1348" t="str">
        <f t="shared" si="1585"/>
        <v/>
      </c>
      <c r="CE434" s="1349" t="str">
        <f t="shared" si="1586"/>
        <v/>
      </c>
      <c r="CF434" s="1350" t="str">
        <f t="shared" si="1587"/>
        <v/>
      </c>
      <c r="CG434" s="1350" t="str">
        <f t="shared" si="1588"/>
        <v/>
      </c>
      <c r="CH434" s="1350" t="str">
        <f t="shared" si="1589"/>
        <v/>
      </c>
      <c r="CI434" s="1350" t="str">
        <f t="shared" si="1590"/>
        <v/>
      </c>
      <c r="CJ434" s="1350" t="str">
        <f t="shared" si="1591"/>
        <v/>
      </c>
      <c r="CK434" s="1351" t="str">
        <f t="shared" si="1592"/>
        <v/>
      </c>
      <c r="CL434" s="1351" t="str">
        <f t="shared" si="1593"/>
        <v/>
      </c>
      <c r="CM434" s="1351" t="str">
        <f t="shared" si="1594"/>
        <v/>
      </c>
      <c r="CN434" s="1350" t="str">
        <f t="shared" si="1595"/>
        <v/>
      </c>
      <c r="CO434" s="1350" t="str">
        <f t="shared" si="1596"/>
        <v/>
      </c>
      <c r="CP434" s="1350" t="str">
        <f t="shared" si="1597"/>
        <v/>
      </c>
      <c r="CQ434" s="1350" t="str">
        <f t="shared" si="1598"/>
        <v/>
      </c>
      <c r="CR434" s="1350" t="str">
        <f t="shared" si="1599"/>
        <v/>
      </c>
      <c r="CS434" s="1349" t="str">
        <f t="shared" si="1600"/>
        <v/>
      </c>
      <c r="CT434" s="1352" t="str">
        <f t="shared" si="1601"/>
        <v/>
      </c>
      <c r="CU434" s="553" t="str">
        <f t="shared" si="1602"/>
        <v/>
      </c>
      <c r="CV434" s="554" t="str">
        <f t="shared" si="1603"/>
        <v/>
      </c>
      <c r="CW434" s="555" t="str">
        <f t="shared" si="1604"/>
        <v/>
      </c>
      <c r="CX434" s="555" t="str">
        <f t="shared" si="1605"/>
        <v/>
      </c>
      <c r="CY434" s="555" t="str">
        <f t="shared" si="1606"/>
        <v/>
      </c>
      <c r="CZ434" s="555" t="str">
        <f t="shared" si="1607"/>
        <v/>
      </c>
      <c r="DA434" s="555" t="str">
        <f t="shared" si="1608"/>
        <v/>
      </c>
      <c r="DB434" s="556" t="str">
        <f t="shared" si="1609"/>
        <v/>
      </c>
      <c r="DC434" s="556" t="str">
        <f t="shared" si="1610"/>
        <v/>
      </c>
      <c r="DD434" s="556" t="str">
        <f t="shared" si="1611"/>
        <v/>
      </c>
      <c r="DE434" s="555" t="str">
        <f t="shared" si="1612"/>
        <v/>
      </c>
      <c r="DF434" s="555" t="str">
        <f t="shared" si="1613"/>
        <v/>
      </c>
      <c r="DG434" s="555" t="str">
        <f t="shared" si="1614"/>
        <v/>
      </c>
      <c r="DH434" s="555" t="str">
        <f t="shared" si="1615"/>
        <v/>
      </c>
      <c r="DI434" s="555" t="str">
        <f t="shared" si="1616"/>
        <v/>
      </c>
      <c r="DJ434" s="554" t="str">
        <f t="shared" si="1617"/>
        <v/>
      </c>
      <c r="DK434" s="553" t="str">
        <f t="shared" si="1618"/>
        <v/>
      </c>
      <c r="DL434" s="753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4"/>
      <c r="DQ434" s="623"/>
      <c r="DR434" s="623"/>
      <c r="DS434" s="623"/>
      <c r="DT434" s="623"/>
      <c r="DU434" s="623"/>
      <c r="DV434" s="623"/>
      <c r="DW434" s="623"/>
      <c r="DX434" s="623"/>
      <c r="DY434" s="488"/>
    </row>
    <row r="435" spans="1:129" s="490" customFormat="1" ht="15.75" customHeight="1">
      <c r="A435" s="713" t="s">
        <v>184</v>
      </c>
      <c r="B435" s="634">
        <f>'Data 3'!B84</f>
        <v>0</v>
      </c>
      <c r="C435" s="634">
        <f>'Data 3'!C84</f>
        <v>0</v>
      </c>
      <c r="D435" s="634">
        <f>'Data 3'!D84</f>
        <v>0</v>
      </c>
      <c r="E435" s="634">
        <f>'Data 3'!E84</f>
        <v>0</v>
      </c>
      <c r="F435" s="634">
        <f>'Data 3'!F84</f>
        <v>0</v>
      </c>
      <c r="G435" s="634">
        <f>'Data 3'!G84</f>
        <v>250</v>
      </c>
      <c r="H435" s="634">
        <f>'Data 3'!H84</f>
        <v>0</v>
      </c>
      <c r="I435" s="634">
        <f>'Data 3'!I84</f>
        <v>0</v>
      </c>
      <c r="J435" s="634">
        <f>'Data 3'!J84</f>
        <v>0</v>
      </c>
      <c r="K435" s="634">
        <f>'Data 3'!K84</f>
        <v>0</v>
      </c>
      <c r="L435" s="634">
        <f>'Data 3'!L84</f>
        <v>0</v>
      </c>
      <c r="M435" s="634">
        <f>'Data 3'!M84</f>
        <v>0</v>
      </c>
      <c r="N435" s="634">
        <f>'Data 3'!N84</f>
        <v>0</v>
      </c>
      <c r="O435" s="634">
        <f>'Data 3'!O84</f>
        <v>0</v>
      </c>
      <c r="P435" s="634">
        <f>'Data 3'!P84</f>
        <v>0</v>
      </c>
      <c r="Q435" s="634">
        <f>'Data 3'!Q84</f>
        <v>0</v>
      </c>
      <c r="R435" s="634">
        <f>'Data 3'!R84</f>
        <v>0</v>
      </c>
      <c r="S435" s="667"/>
      <c r="T435" s="634">
        <f>'Data 3'!T84</f>
        <v>600</v>
      </c>
      <c r="U435" s="634">
        <f>'Data 3'!U84</f>
        <v>0</v>
      </c>
      <c r="V435" s="634">
        <f>'Data 3'!V84</f>
        <v>0</v>
      </c>
      <c r="W435" s="634">
        <f>'Data 3'!W84</f>
        <v>0</v>
      </c>
      <c r="X435" s="634">
        <f>'Data 3'!X84</f>
        <v>0</v>
      </c>
      <c r="Y435" s="634">
        <f>'Data 3'!Y84</f>
        <v>0</v>
      </c>
      <c r="Z435" s="634">
        <f>'Data 3'!Z84</f>
        <v>300</v>
      </c>
      <c r="AA435" s="634">
        <f>'Data 3'!AA84</f>
        <v>600</v>
      </c>
      <c r="AB435" s="634">
        <f>'Data 3'!AB84</f>
        <v>0</v>
      </c>
      <c r="AC435" s="634">
        <f>'Data 3'!AC84</f>
        <v>0</v>
      </c>
      <c r="AD435" s="634">
        <f>'Data 3'!AD84</f>
        <v>0</v>
      </c>
      <c r="AE435" s="634">
        <f>'Data 3'!AE84</f>
        <v>0</v>
      </c>
      <c r="AF435" s="634">
        <f>'Data 3'!AF84</f>
        <v>0</v>
      </c>
      <c r="AG435" s="634">
        <f>'Data 3'!AG84</f>
        <v>0</v>
      </c>
      <c r="AH435" s="634">
        <f>'Data 3'!AH84</f>
        <v>0</v>
      </c>
      <c r="AI435" s="634">
        <f>'Data 3'!AI84</f>
        <v>0</v>
      </c>
      <c r="AJ435" s="634">
        <f>'Data 3'!AJ84</f>
        <v>0</v>
      </c>
      <c r="AK435" s="667"/>
      <c r="AL435" s="634">
        <f>'Data 3'!AL84</f>
        <v>150</v>
      </c>
      <c r="AM435" s="634">
        <f>'Data 3'!AM84</f>
        <v>0</v>
      </c>
      <c r="AN435" s="634">
        <f>'Data 3'!AN84</f>
        <v>150</v>
      </c>
      <c r="AO435" s="634">
        <f>'Data 3'!AO84</f>
        <v>0</v>
      </c>
      <c r="AP435" s="634">
        <f>'Data 3'!AP84</f>
        <v>0</v>
      </c>
      <c r="AQ435" s="634">
        <f>'Data 3'!AQ84</f>
        <v>0</v>
      </c>
      <c r="AR435" s="634">
        <f>'Data 3'!AR84</f>
        <v>0</v>
      </c>
      <c r="AS435" s="634">
        <f>'Data 3'!AS84</f>
        <v>200</v>
      </c>
      <c r="AT435" s="634">
        <f>'Data 3'!AT84</f>
        <v>0</v>
      </c>
      <c r="AU435" s="634">
        <f>'Data 3'!AU84</f>
        <v>0</v>
      </c>
      <c r="AV435" s="634">
        <f>'Data 3'!AV84</f>
        <v>0</v>
      </c>
      <c r="AW435" s="634">
        <f>'Data 3'!AW84</f>
        <v>0</v>
      </c>
      <c r="AX435" s="634">
        <f>'Data 3'!AX84</f>
        <v>0</v>
      </c>
      <c r="AY435" s="634">
        <f>'Data 3'!AY84</f>
        <v>0</v>
      </c>
      <c r="AZ435" s="634">
        <f>'Data 3'!AZ84</f>
        <v>0</v>
      </c>
      <c r="BA435" s="634">
        <f>'Data 3'!BA84</f>
        <v>0</v>
      </c>
      <c r="BB435" s="634">
        <f>'Data 3'!BB84</f>
        <v>0</v>
      </c>
      <c r="BC435" s="667"/>
      <c r="BD435" s="634">
        <f>'Data 3'!BD84</f>
        <v>0</v>
      </c>
      <c r="BE435" s="634">
        <f>'Data 3'!BE84</f>
        <v>0</v>
      </c>
      <c r="BF435" s="634">
        <f>'Data 3'!BF84</f>
        <v>0</v>
      </c>
      <c r="BG435" s="634">
        <f>'Data 3'!BG84</f>
        <v>0</v>
      </c>
      <c r="BH435" s="634">
        <f>'Data 3'!BH84</f>
        <v>0</v>
      </c>
      <c r="BI435" s="634">
        <f>'Data 3'!BI84</f>
        <v>0</v>
      </c>
      <c r="BJ435" s="634">
        <f>'Data 3'!BJ84</f>
        <v>0</v>
      </c>
      <c r="BK435" s="634">
        <f>'Data 3'!BK84</f>
        <v>0</v>
      </c>
      <c r="BL435" s="634">
        <f>'Data 3'!BL84</f>
        <v>0</v>
      </c>
      <c r="BM435" s="634">
        <f>'Data 3'!BM84</f>
        <v>0</v>
      </c>
      <c r="BN435" s="634">
        <f>'Data 3'!BN84</f>
        <v>0</v>
      </c>
      <c r="BO435" s="634">
        <f>'Data 3'!BO84</f>
        <v>0</v>
      </c>
      <c r="BP435" s="634">
        <f>'Data 3'!BP84</f>
        <v>0</v>
      </c>
      <c r="BQ435" s="634">
        <f>'Data 3'!BQ84</f>
        <v>0</v>
      </c>
      <c r="BR435" s="634">
        <f>'Data 3'!BR84</f>
        <v>0</v>
      </c>
      <c r="BS435" s="634">
        <f>'Data 3'!BS84</f>
        <v>0</v>
      </c>
      <c r="BT435" s="634">
        <f>'Data 3'!BT84</f>
        <v>0</v>
      </c>
      <c r="BU435" s="667"/>
      <c r="BV435" s="634">
        <f>'Data 3'!BV84</f>
        <v>225</v>
      </c>
      <c r="BW435" s="634">
        <f>'Data 3'!BW84</f>
        <v>0</v>
      </c>
      <c r="BX435" s="634">
        <f>'Data 3'!BX84</f>
        <v>150</v>
      </c>
      <c r="BY435" s="634">
        <f>'Data 3'!BY84</f>
        <v>0</v>
      </c>
      <c r="BZ435" s="602">
        <f t="shared" si="1581"/>
        <v>0</v>
      </c>
      <c r="CA435" s="602">
        <f t="shared" si="1582"/>
        <v>60</v>
      </c>
      <c r="CB435" s="602">
        <f t="shared" si="1583"/>
        <v>20</v>
      </c>
      <c r="CC435" s="692">
        <f t="shared" si="1584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62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622"/>
        <v>0</v>
      </c>
      <c r="CG435" s="1350">
        <f t="shared" si="1622"/>
        <v>0</v>
      </c>
      <c r="CH435" s="1350">
        <f t="shared" si="1622"/>
        <v>0</v>
      </c>
      <c r="CI435" s="1350">
        <f t="shared" si="1622"/>
        <v>0</v>
      </c>
      <c r="CJ435" s="1350">
        <f t="shared" si="1622"/>
        <v>0</v>
      </c>
      <c r="CK435" s="1351">
        <f t="shared" si="1622"/>
        <v>0</v>
      </c>
      <c r="CL435" s="1351">
        <f t="shared" si="1622"/>
        <v>0</v>
      </c>
      <c r="CM435" s="1351">
        <f t="shared" si="1622"/>
        <v>0</v>
      </c>
      <c r="CN435" s="1350">
        <f t="shared" si="1622"/>
        <v>0</v>
      </c>
      <c r="CO435" s="1350">
        <f t="shared" si="1622"/>
        <v>0</v>
      </c>
      <c r="CP435" s="1350">
        <f t="shared" si="1622"/>
        <v>0</v>
      </c>
      <c r="CQ435" s="1350">
        <f t="shared" si="1622"/>
        <v>0</v>
      </c>
      <c r="CR435" s="1350">
        <f t="shared" si="1622"/>
        <v>0</v>
      </c>
      <c r="CS435" s="1349">
        <f t="shared" si="1622"/>
        <v>0</v>
      </c>
      <c r="CT435" s="1352">
        <f t="shared" si="1622"/>
        <v>250</v>
      </c>
      <c r="CU435" s="553">
        <f t="shared" si="1602"/>
        <v>0</v>
      </c>
      <c r="CV435" s="554">
        <f t="shared" si="1603"/>
        <v>0</v>
      </c>
      <c r="CW435" s="555">
        <f t="shared" si="1604"/>
        <v>0</v>
      </c>
      <c r="CX435" s="555">
        <f t="shared" si="1605"/>
        <v>0</v>
      </c>
      <c r="CY435" s="555">
        <f t="shared" si="1606"/>
        <v>0</v>
      </c>
      <c r="CZ435" s="555">
        <f t="shared" si="1607"/>
        <v>0</v>
      </c>
      <c r="DA435" s="555">
        <f t="shared" si="1608"/>
        <v>0</v>
      </c>
      <c r="DB435" s="556">
        <f t="shared" si="1609"/>
        <v>0</v>
      </c>
      <c r="DC435" s="556">
        <f t="shared" si="1610"/>
        <v>0</v>
      </c>
      <c r="DD435" s="556">
        <f t="shared" si="1611"/>
        <v>0</v>
      </c>
      <c r="DE435" s="555">
        <f t="shared" si="1612"/>
        <v>0</v>
      </c>
      <c r="DF435" s="555">
        <f t="shared" si="1613"/>
        <v>0</v>
      </c>
      <c r="DG435" s="555">
        <f t="shared" si="1614"/>
        <v>0</v>
      </c>
      <c r="DH435" s="555">
        <f t="shared" si="1615"/>
        <v>0</v>
      </c>
      <c r="DI435" s="555">
        <f t="shared" si="1616"/>
        <v>300</v>
      </c>
      <c r="DJ435" s="554">
        <f t="shared" si="1617"/>
        <v>600</v>
      </c>
      <c r="DK435" s="553">
        <f t="shared" si="1618"/>
        <v>600</v>
      </c>
      <c r="DL435" s="658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7"/>
      <c r="DQ435" s="623"/>
      <c r="DR435" s="623"/>
      <c r="DS435" s="623"/>
      <c r="DT435" s="623"/>
      <c r="DU435" s="623"/>
      <c r="DV435" s="623"/>
      <c r="DW435" s="623"/>
      <c r="DX435" s="623"/>
      <c r="DY435" s="488"/>
    </row>
    <row r="436" spans="1:129" s="490" customFormat="1" ht="15.75" hidden="1" customHeight="1">
      <c r="A436" s="713" t="s">
        <v>252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5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5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5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5"/>
      <c r="BV436" s="227"/>
      <c r="BW436" s="227"/>
      <c r="BX436" s="227"/>
      <c r="BY436" s="227"/>
      <c r="BZ436" s="602" t="str">
        <f t="shared" si="1581"/>
        <v/>
      </c>
      <c r="CA436" s="602" t="str">
        <f t="shared" si="1582"/>
        <v/>
      </c>
      <c r="CB436" s="602" t="str">
        <f t="shared" si="1583"/>
        <v/>
      </c>
      <c r="CC436" s="692" t="str">
        <f t="shared" si="1584"/>
        <v/>
      </c>
      <c r="CD436" s="1348" t="str">
        <f t="shared" si="1585"/>
        <v/>
      </c>
      <c r="CE436" s="1349" t="str">
        <f t="shared" si="1586"/>
        <v/>
      </c>
      <c r="CF436" s="1350" t="str">
        <f t="shared" si="1587"/>
        <v/>
      </c>
      <c r="CG436" s="1350" t="str">
        <f t="shared" si="1588"/>
        <v/>
      </c>
      <c r="CH436" s="1350" t="str">
        <f t="shared" si="1589"/>
        <v/>
      </c>
      <c r="CI436" s="1350" t="str">
        <f t="shared" si="1590"/>
        <v/>
      </c>
      <c r="CJ436" s="1350" t="str">
        <f t="shared" si="1591"/>
        <v/>
      </c>
      <c r="CK436" s="1351" t="str">
        <f t="shared" si="1592"/>
        <v/>
      </c>
      <c r="CL436" s="1351" t="str">
        <f t="shared" si="1593"/>
        <v/>
      </c>
      <c r="CM436" s="1351" t="str">
        <f t="shared" si="1594"/>
        <v/>
      </c>
      <c r="CN436" s="1350" t="str">
        <f t="shared" si="1595"/>
        <v/>
      </c>
      <c r="CO436" s="1350" t="str">
        <f t="shared" si="1596"/>
        <v/>
      </c>
      <c r="CP436" s="1350" t="str">
        <f t="shared" si="1597"/>
        <v/>
      </c>
      <c r="CQ436" s="1350" t="str">
        <f t="shared" si="1598"/>
        <v/>
      </c>
      <c r="CR436" s="1350" t="str">
        <f t="shared" si="1599"/>
        <v/>
      </c>
      <c r="CS436" s="1349" t="str">
        <f t="shared" si="1600"/>
        <v/>
      </c>
      <c r="CT436" s="1352" t="str">
        <f t="shared" si="1601"/>
        <v/>
      </c>
      <c r="CU436" s="553" t="str">
        <f t="shared" si="1602"/>
        <v/>
      </c>
      <c r="CV436" s="554" t="str">
        <f t="shared" si="1603"/>
        <v/>
      </c>
      <c r="CW436" s="555" t="str">
        <f t="shared" si="1604"/>
        <v/>
      </c>
      <c r="CX436" s="555" t="str">
        <f t="shared" si="1605"/>
        <v/>
      </c>
      <c r="CY436" s="555" t="str">
        <f t="shared" si="1606"/>
        <v/>
      </c>
      <c r="CZ436" s="555" t="str">
        <f t="shared" si="1607"/>
        <v/>
      </c>
      <c r="DA436" s="555" t="str">
        <f t="shared" si="1608"/>
        <v/>
      </c>
      <c r="DB436" s="556" t="str">
        <f t="shared" si="1609"/>
        <v/>
      </c>
      <c r="DC436" s="556" t="str">
        <f t="shared" si="1610"/>
        <v/>
      </c>
      <c r="DD436" s="556" t="str">
        <f t="shared" si="1611"/>
        <v/>
      </c>
      <c r="DE436" s="555" t="str">
        <f t="shared" si="1612"/>
        <v/>
      </c>
      <c r="DF436" s="555" t="str">
        <f t="shared" si="1613"/>
        <v/>
      </c>
      <c r="DG436" s="555" t="str">
        <f t="shared" si="1614"/>
        <v/>
      </c>
      <c r="DH436" s="555" t="str">
        <f t="shared" si="1615"/>
        <v/>
      </c>
      <c r="DI436" s="555" t="str">
        <f t="shared" si="1616"/>
        <v/>
      </c>
      <c r="DJ436" s="554" t="str">
        <f t="shared" si="1617"/>
        <v/>
      </c>
      <c r="DK436" s="553" t="str">
        <f t="shared" si="1618"/>
        <v/>
      </c>
      <c r="DL436" s="658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7"/>
      <c r="DQ436" s="623"/>
      <c r="DR436" s="623"/>
      <c r="DS436" s="623"/>
      <c r="DT436" s="623"/>
      <c r="DU436" s="623"/>
      <c r="DV436" s="623"/>
      <c r="DW436" s="623"/>
      <c r="DX436" s="623"/>
      <c r="DY436" s="488"/>
    </row>
    <row r="437" spans="1:129" s="490" customFormat="1" ht="15.75" customHeight="1">
      <c r="A437" s="713" t="str">
        <f>$H$1 &amp; " (%)"</f>
        <v>kcal (%)</v>
      </c>
      <c r="B437" s="637">
        <f>'Data 3'!B85</f>
        <v>1.1154598825831702E-2</v>
      </c>
      <c r="C437" s="637">
        <f>'Data 3'!C85</f>
        <v>0</v>
      </c>
      <c r="D437" s="637">
        <f>'Data 3'!D85</f>
        <v>0</v>
      </c>
      <c r="E437" s="637">
        <f>'Data 3'!E85</f>
        <v>4.9575994781474231E-2</v>
      </c>
      <c r="F437" s="637">
        <f>'Data 3'!F85</f>
        <v>0</v>
      </c>
      <c r="G437" s="637">
        <f>'Data 3'!G85</f>
        <v>1.5492498369210697E-2</v>
      </c>
      <c r="H437" s="637">
        <f>'Data 3'!H85</f>
        <v>0</v>
      </c>
      <c r="I437" s="637">
        <f>'Data 3'!I85</f>
        <v>0</v>
      </c>
      <c r="J437" s="637">
        <f>'Data 3'!J85</f>
        <v>0</v>
      </c>
      <c r="K437" s="637">
        <f>'Data 3'!K85</f>
        <v>0</v>
      </c>
      <c r="L437" s="637">
        <f>'Data 3'!L85</f>
        <v>0</v>
      </c>
      <c r="M437" s="637">
        <f>'Data 3'!M85</f>
        <v>0</v>
      </c>
      <c r="N437" s="637">
        <f>'Data 3'!N85</f>
        <v>0</v>
      </c>
      <c r="O437" s="637">
        <f>'Data 3'!O85</f>
        <v>0</v>
      </c>
      <c r="P437" s="637">
        <f>'Data 3'!P85</f>
        <v>0</v>
      </c>
      <c r="Q437" s="637">
        <f>'Data 3'!Q85</f>
        <v>0</v>
      </c>
      <c r="R437" s="637">
        <f>'Data 3'!R85</f>
        <v>0</v>
      </c>
      <c r="S437" s="657"/>
      <c r="T437" s="637">
        <f>'Data 3'!T85</f>
        <v>0</v>
      </c>
      <c r="U437" s="637">
        <f>'Data 3'!U85</f>
        <v>0</v>
      </c>
      <c r="V437" s="637">
        <f>'Data 3'!V85</f>
        <v>0</v>
      </c>
      <c r="W437" s="637">
        <f>'Data 3'!W85</f>
        <v>0</v>
      </c>
      <c r="X437" s="637">
        <f>'Data 3'!X85</f>
        <v>0</v>
      </c>
      <c r="Y437" s="637">
        <f>'Data 3'!Y85</f>
        <v>0</v>
      </c>
      <c r="Z437" s="637">
        <f>'Data 3'!Z85</f>
        <v>1.8770850806075854E-3</v>
      </c>
      <c r="AA437" s="637">
        <f>'Data 3'!AA85</f>
        <v>1.8770850806075854E-3</v>
      </c>
      <c r="AB437" s="637">
        <f>'Data 3'!AB85</f>
        <v>0</v>
      </c>
      <c r="AC437" s="637">
        <f>'Data 3'!AC85</f>
        <v>0</v>
      </c>
      <c r="AD437" s="637">
        <f>'Data 3'!AD85</f>
        <v>0</v>
      </c>
      <c r="AE437" s="637">
        <f>'Data 3'!AE85</f>
        <v>0</v>
      </c>
      <c r="AF437" s="637">
        <f>'Data 3'!AF85</f>
        <v>0</v>
      </c>
      <c r="AG437" s="637">
        <f>'Data 3'!AG85</f>
        <v>0</v>
      </c>
      <c r="AH437" s="637">
        <f>'Data 3'!AH85</f>
        <v>0</v>
      </c>
      <c r="AI437" s="637">
        <f>'Data 3'!AI85</f>
        <v>0</v>
      </c>
      <c r="AJ437" s="637">
        <f>'Data 3'!AJ85</f>
        <v>0</v>
      </c>
      <c r="AK437" s="657"/>
      <c r="AL437" s="637">
        <f>'Data 3'!AL85</f>
        <v>8.8509980430528361E-3</v>
      </c>
      <c r="AM437" s="637">
        <f>'Data 3'!AM85</f>
        <v>0</v>
      </c>
      <c r="AN437" s="637">
        <f>'Data 3'!AN85</f>
        <v>6.1969993476842788E-3</v>
      </c>
      <c r="AO437" s="637">
        <f>'Data 3'!AO85</f>
        <v>0</v>
      </c>
      <c r="AP437" s="637">
        <f>'Data 3'!AP85</f>
        <v>0</v>
      </c>
      <c r="AQ437" s="637">
        <f>'Data 3'!AQ85</f>
        <v>0</v>
      </c>
      <c r="AR437" s="637">
        <f>'Data 3'!AR85</f>
        <v>0</v>
      </c>
      <c r="AS437" s="637">
        <f>'Data 3'!AS85</f>
        <v>2.4787997390737118E-3</v>
      </c>
      <c r="AT437" s="637">
        <f>'Data 3'!AT85</f>
        <v>0</v>
      </c>
      <c r="AU437" s="637">
        <f>'Data 3'!AU85</f>
        <v>0</v>
      </c>
      <c r="AV437" s="637">
        <f>'Data 3'!AV85</f>
        <v>0</v>
      </c>
      <c r="AW437" s="637">
        <f>'Data 3'!AW85</f>
        <v>0</v>
      </c>
      <c r="AX437" s="637">
        <f>'Data 3'!AX85</f>
        <v>0</v>
      </c>
      <c r="AY437" s="637">
        <f>'Data 3'!AY85</f>
        <v>0</v>
      </c>
      <c r="AZ437" s="637">
        <f>'Data 3'!AZ85</f>
        <v>0</v>
      </c>
      <c r="BA437" s="637">
        <f>'Data 3'!BA85</f>
        <v>0</v>
      </c>
      <c r="BB437" s="637">
        <f>'Data 3'!BB85</f>
        <v>0</v>
      </c>
      <c r="BC437" s="657"/>
      <c r="BD437" s="637">
        <f>'Data 3'!BD85</f>
        <v>0</v>
      </c>
      <c r="BE437" s="637">
        <f>'Data 3'!BE85</f>
        <v>0</v>
      </c>
      <c r="BF437" s="637">
        <f>'Data 3'!BF85</f>
        <v>0</v>
      </c>
      <c r="BG437" s="637">
        <f>'Data 3'!BG85</f>
        <v>0</v>
      </c>
      <c r="BH437" s="637">
        <f>'Data 3'!BH85</f>
        <v>0</v>
      </c>
      <c r="BI437" s="637">
        <f>'Data 3'!BI85</f>
        <v>0</v>
      </c>
      <c r="BJ437" s="637">
        <f>'Data 3'!BJ85</f>
        <v>0</v>
      </c>
      <c r="BK437" s="637">
        <f>'Data 3'!BK85</f>
        <v>0</v>
      </c>
      <c r="BL437" s="637">
        <f>'Data 3'!BL85</f>
        <v>0</v>
      </c>
      <c r="BM437" s="637">
        <f>'Data 3'!BM85</f>
        <v>0</v>
      </c>
      <c r="BN437" s="637">
        <f>'Data 3'!BN85</f>
        <v>0</v>
      </c>
      <c r="BO437" s="637">
        <f>'Data 3'!BO85</f>
        <v>0</v>
      </c>
      <c r="BP437" s="637">
        <f>'Data 3'!BP85</f>
        <v>0</v>
      </c>
      <c r="BQ437" s="637">
        <f>'Data 3'!BQ85</f>
        <v>0</v>
      </c>
      <c r="BR437" s="637">
        <f>'Data 3'!BR85</f>
        <v>0</v>
      </c>
      <c r="BS437" s="637">
        <f>'Data 3'!BS85</f>
        <v>0</v>
      </c>
      <c r="BT437" s="637">
        <f>'Data 3'!BT85</f>
        <v>0</v>
      </c>
      <c r="BU437" s="657"/>
      <c r="BV437" s="637">
        <f>'Data 3'!BV85</f>
        <v>1.0225048923679061E-2</v>
      </c>
      <c r="BW437" s="637">
        <f>'Data 3'!BW85</f>
        <v>0</v>
      </c>
      <c r="BX437" s="637">
        <f>'Data 3'!BX85</f>
        <v>7.0822849687820332E-3</v>
      </c>
      <c r="BY437" s="637">
        <f>'Data 3'!BY85</f>
        <v>0</v>
      </c>
      <c r="BZ437" s="602">
        <f t="shared" si="1581"/>
        <v>1.7764731463361604E-3</v>
      </c>
      <c r="CA437" s="627">
        <f t="shared" si="1582"/>
        <v>1.2513900537383904E-4</v>
      </c>
      <c r="CB437" s="627">
        <f t="shared" si="1583"/>
        <v>5.7838660578386596E-4</v>
      </c>
      <c r="CC437" s="695">
        <f t="shared" si="1584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62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623"/>
        <v>0</v>
      </c>
      <c r="CG437" s="1355">
        <f t="shared" si="1623"/>
        <v>0</v>
      </c>
      <c r="CH437" s="1355">
        <f t="shared" si="1623"/>
        <v>0</v>
      </c>
      <c r="CI437" s="1355">
        <f t="shared" si="1623"/>
        <v>0</v>
      </c>
      <c r="CJ437" s="1355">
        <f t="shared" si="1623"/>
        <v>0</v>
      </c>
      <c r="CK437" s="1356">
        <f t="shared" si="1623"/>
        <v>0</v>
      </c>
      <c r="CL437" s="1356">
        <f t="shared" si="1623"/>
        <v>0</v>
      </c>
      <c r="CM437" s="1356">
        <f t="shared" si="1623"/>
        <v>0</v>
      </c>
      <c r="CN437" s="1355">
        <f t="shared" si="1623"/>
        <v>0</v>
      </c>
      <c r="CO437" s="1355">
        <f t="shared" si="1623"/>
        <v>0</v>
      </c>
      <c r="CP437" s="1355">
        <f t="shared" si="1623"/>
        <v>0</v>
      </c>
      <c r="CQ437" s="1355">
        <f t="shared" si="1623"/>
        <v>0</v>
      </c>
      <c r="CR437" s="1355">
        <f t="shared" si="1623"/>
        <v>1.1154598825831702E-2</v>
      </c>
      <c r="CS437" s="1354">
        <f t="shared" si="1623"/>
        <v>1.5492498369210697E-2</v>
      </c>
      <c r="CT437" s="1357">
        <f t="shared" si="1623"/>
        <v>4.9575994781474231E-2</v>
      </c>
      <c r="CU437" s="541">
        <f t="shared" si="1602"/>
        <v>0</v>
      </c>
      <c r="CV437" s="542">
        <f t="shared" si="1603"/>
        <v>0</v>
      </c>
      <c r="CW437" s="543">
        <f t="shared" si="1604"/>
        <v>0</v>
      </c>
      <c r="CX437" s="543">
        <f t="shared" si="1605"/>
        <v>0</v>
      </c>
      <c r="CY437" s="543">
        <f t="shared" si="1606"/>
        <v>0</v>
      </c>
      <c r="CZ437" s="543">
        <f t="shared" si="1607"/>
        <v>0</v>
      </c>
      <c r="DA437" s="543">
        <f t="shared" si="1608"/>
        <v>0</v>
      </c>
      <c r="DB437" s="544">
        <f t="shared" si="1609"/>
        <v>0</v>
      </c>
      <c r="DC437" s="544">
        <f t="shared" si="1610"/>
        <v>0</v>
      </c>
      <c r="DD437" s="544">
        <f t="shared" si="1611"/>
        <v>0</v>
      </c>
      <c r="DE437" s="543">
        <f t="shared" si="1612"/>
        <v>0</v>
      </c>
      <c r="DF437" s="543">
        <f t="shared" si="1613"/>
        <v>0</v>
      </c>
      <c r="DG437" s="543">
        <f t="shared" si="1614"/>
        <v>0</v>
      </c>
      <c r="DH437" s="543">
        <f t="shared" si="1615"/>
        <v>0</v>
      </c>
      <c r="DI437" s="543">
        <f t="shared" si="1616"/>
        <v>0</v>
      </c>
      <c r="DJ437" s="542">
        <f t="shared" si="1617"/>
        <v>1.8770850806075854E-3</v>
      </c>
      <c r="DK437" s="541">
        <f t="shared" si="1618"/>
        <v>1.8770850806075854E-3</v>
      </c>
      <c r="DL437" s="658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7"/>
      <c r="DQ437" s="623"/>
      <c r="DR437" s="623"/>
      <c r="DS437" s="623"/>
      <c r="DT437" s="623"/>
      <c r="DU437" s="623"/>
      <c r="DV437" s="623"/>
      <c r="DW437" s="623"/>
      <c r="DX437" s="623"/>
      <c r="DY437" s="488"/>
    </row>
    <row r="438" spans="1:129" s="721" customFormat="1" ht="15.75" customHeight="1">
      <c r="A438" s="752" t="s">
        <v>279</v>
      </c>
      <c r="B438" s="756"/>
      <c r="C438" s="756"/>
      <c r="D438" s="756"/>
      <c r="E438" s="756"/>
      <c r="F438" s="756"/>
      <c r="G438" s="756"/>
      <c r="H438" s="756"/>
      <c r="I438" s="756"/>
      <c r="J438" s="756"/>
      <c r="K438" s="756"/>
      <c r="L438" s="756"/>
      <c r="M438" s="756"/>
      <c r="N438" s="756"/>
      <c r="O438" s="756"/>
      <c r="P438" s="756"/>
      <c r="Q438" s="756"/>
      <c r="R438" s="756"/>
      <c r="S438" s="757"/>
      <c r="T438" s="756"/>
      <c r="U438" s="756"/>
      <c r="V438" s="756"/>
      <c r="W438" s="756"/>
      <c r="X438" s="756"/>
      <c r="Y438" s="756"/>
      <c r="Z438" s="756"/>
      <c r="AA438" s="756"/>
      <c r="AB438" s="756"/>
      <c r="AC438" s="756"/>
      <c r="AD438" s="756"/>
      <c r="AE438" s="756"/>
      <c r="AF438" s="756"/>
      <c r="AG438" s="756"/>
      <c r="AH438" s="756"/>
      <c r="AI438" s="756"/>
      <c r="AJ438" s="756"/>
      <c r="AK438" s="757"/>
      <c r="AL438" s="756"/>
      <c r="AM438" s="756"/>
      <c r="AN438" s="756"/>
      <c r="AO438" s="756"/>
      <c r="AP438" s="756"/>
      <c r="AQ438" s="756"/>
      <c r="AR438" s="756"/>
      <c r="AS438" s="756"/>
      <c r="AT438" s="756"/>
      <c r="AU438" s="756"/>
      <c r="AV438" s="756"/>
      <c r="AW438" s="756"/>
      <c r="AX438" s="756"/>
      <c r="AY438" s="756"/>
      <c r="AZ438" s="756"/>
      <c r="BA438" s="756"/>
      <c r="BB438" s="756"/>
      <c r="BC438" s="757"/>
      <c r="BD438" s="756"/>
      <c r="BE438" s="756"/>
      <c r="BF438" s="756"/>
      <c r="BG438" s="756"/>
      <c r="BH438" s="756"/>
      <c r="BI438" s="756"/>
      <c r="BJ438" s="756"/>
      <c r="BK438" s="756"/>
      <c r="BL438" s="756"/>
      <c r="BM438" s="756"/>
      <c r="BN438" s="756"/>
      <c r="BO438" s="756"/>
      <c r="BP438" s="756"/>
      <c r="BQ438" s="756"/>
      <c r="BR438" s="756"/>
      <c r="BS438" s="756"/>
      <c r="BT438" s="756"/>
      <c r="BU438" s="757"/>
      <c r="BV438" s="756"/>
      <c r="BW438" s="756"/>
      <c r="BX438" s="756"/>
      <c r="BY438" s="756"/>
      <c r="BZ438" s="594" t="str">
        <f t="shared" si="1581"/>
        <v/>
      </c>
      <c r="CA438" s="594" t="str">
        <f t="shared" si="1582"/>
        <v/>
      </c>
      <c r="CB438" s="594" t="str">
        <f t="shared" si="1583"/>
        <v/>
      </c>
      <c r="CC438" s="691" t="str">
        <f t="shared" si="1584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5"/>
      <c r="CV438" s="735"/>
      <c r="CW438" s="735"/>
      <c r="CX438" s="735"/>
      <c r="CY438" s="735"/>
      <c r="CZ438" s="735"/>
      <c r="DA438" s="735"/>
      <c r="DB438" s="735"/>
      <c r="DC438" s="735"/>
      <c r="DD438" s="735"/>
      <c r="DE438" s="735"/>
      <c r="DF438" s="735"/>
      <c r="DG438" s="735"/>
      <c r="DH438" s="735"/>
      <c r="DI438" s="735"/>
      <c r="DJ438" s="735"/>
      <c r="DK438" s="735"/>
      <c r="DL438" s="603"/>
      <c r="DM438" s="108"/>
      <c r="DN438" s="108"/>
      <c r="DO438" s="108"/>
      <c r="DP438" s="736"/>
      <c r="DQ438" s="738"/>
      <c r="DR438" s="738"/>
      <c r="DS438" s="738"/>
      <c r="DT438" s="738"/>
      <c r="DU438" s="738"/>
      <c r="DV438" s="738"/>
      <c r="DW438" s="738"/>
      <c r="DX438" s="622"/>
      <c r="DY438" s="720"/>
    </row>
    <row r="439" spans="1:129" s="490" customFormat="1" ht="15.75" hidden="1" customHeight="1">
      <c r="A439" s="599" t="s">
        <v>261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594"/>
      <c r="CA439" s="594"/>
      <c r="CB439" s="594"/>
      <c r="CC439" s="691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40"/>
      <c r="CV439" s="640"/>
      <c r="CW439" s="640"/>
      <c r="CX439" s="640"/>
      <c r="CY439" s="640"/>
      <c r="CZ439" s="640"/>
      <c r="DA439" s="640"/>
      <c r="DB439" s="640"/>
      <c r="DC439" s="640"/>
      <c r="DD439" s="640"/>
      <c r="DE439" s="640"/>
      <c r="DF439" s="640"/>
      <c r="DG439" s="640"/>
      <c r="DH439" s="640"/>
      <c r="DI439" s="640"/>
      <c r="DJ439" s="640"/>
      <c r="DK439" s="640"/>
      <c r="DL439" s="595"/>
      <c r="DM439" s="203"/>
      <c r="DN439" s="203"/>
      <c r="DO439" s="203"/>
      <c r="DP439" s="596"/>
      <c r="DQ439" s="622"/>
      <c r="DR439" s="622"/>
      <c r="DS439" s="622"/>
      <c r="DT439" s="622"/>
      <c r="DU439" s="622"/>
      <c r="DV439" s="622"/>
      <c r="DW439" s="622"/>
      <c r="DX439" s="622"/>
      <c r="DY439" s="488"/>
    </row>
    <row r="440" spans="1:129" s="490" customFormat="1" ht="15.75" hidden="1" customHeight="1">
      <c r="A440" s="742" t="s">
        <v>262</v>
      </c>
      <c r="B440" s="712"/>
      <c r="C440" s="712"/>
      <c r="D440" s="712"/>
      <c r="E440" s="712"/>
      <c r="F440" s="712"/>
      <c r="G440" s="712"/>
      <c r="H440" s="712"/>
      <c r="I440" s="712"/>
      <c r="J440" s="712"/>
      <c r="K440" s="712"/>
      <c r="L440" s="712"/>
      <c r="M440" s="712"/>
      <c r="N440" s="712"/>
      <c r="O440" s="712"/>
      <c r="P440" s="712"/>
      <c r="Q440" s="712"/>
      <c r="R440" s="712"/>
      <c r="S440" s="757"/>
      <c r="T440" s="712"/>
      <c r="U440" s="712"/>
      <c r="V440" s="712"/>
      <c r="W440" s="712"/>
      <c r="X440" s="712"/>
      <c r="Y440" s="712"/>
      <c r="Z440" s="712"/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57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57"/>
      <c r="BD440" s="712"/>
      <c r="BE440" s="712"/>
      <c r="BF440" s="712"/>
      <c r="BG440" s="712"/>
      <c r="BH440" s="712"/>
      <c r="BI440" s="712"/>
      <c r="BJ440" s="712"/>
      <c r="BK440" s="712"/>
      <c r="BL440" s="712"/>
      <c r="BM440" s="712"/>
      <c r="BN440" s="712"/>
      <c r="BO440" s="712"/>
      <c r="BP440" s="712"/>
      <c r="BQ440" s="712"/>
      <c r="BR440" s="712"/>
      <c r="BS440" s="712"/>
      <c r="BT440" s="712"/>
      <c r="BU440" s="757"/>
      <c r="BV440" s="712"/>
      <c r="BW440" s="712"/>
      <c r="BX440" s="712"/>
      <c r="BY440" s="712"/>
      <c r="BZ440" s="602" t="str">
        <f t="shared" ref="BZ440:BZ520" si="1624">IF(DL440&lt;3,"",(SUM(B440:R440)-MIN(B440:R440)-MAX(B440:R440))/(DL440-2))</f>
        <v/>
      </c>
      <c r="CA440" s="602" t="str">
        <f t="shared" ref="CA440:CA520" si="1625">IF(DM440&lt;3,"",(SUM(T440:AJ440)-MIN(T440:AJ440)-MAX(T440:AJ440))/(DM440-2))</f>
        <v/>
      </c>
      <c r="CB440" s="602" t="str">
        <f t="shared" ref="CB440:CB520" si="1626">IF(DN440&lt;3,"",(SUM(AL440:BB440)-MIN(AL440:BB440)-MAX(AL440:BB440))/(DN440-2))</f>
        <v/>
      </c>
      <c r="CC440" s="692" t="str">
        <f t="shared" ref="CC440:CC520" si="1627">IF(DO440&lt;3,"",(SUM(BD440:BT440)-MIN(BD440:BT440)-MAX(BD440:BT440))/(DO440-2))</f>
        <v/>
      </c>
      <c r="CD440" s="1348" t="str">
        <f t="shared" ref="CD440:CM444" si="162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628"/>
        <v/>
      </c>
      <c r="CF440" s="1350" t="str">
        <f t="shared" si="1628"/>
        <v/>
      </c>
      <c r="CG440" s="1350" t="str">
        <f t="shared" si="1628"/>
        <v/>
      </c>
      <c r="CH440" s="1350" t="str">
        <f t="shared" si="1628"/>
        <v/>
      </c>
      <c r="CI440" s="1350" t="str">
        <f t="shared" si="1628"/>
        <v/>
      </c>
      <c r="CJ440" s="1350" t="str">
        <f t="shared" si="1628"/>
        <v/>
      </c>
      <c r="CK440" s="1351" t="str">
        <f t="shared" si="1628"/>
        <v/>
      </c>
      <c r="CL440" s="1351" t="str">
        <f t="shared" si="1628"/>
        <v/>
      </c>
      <c r="CM440" s="1351" t="str">
        <f t="shared" si="1628"/>
        <v/>
      </c>
      <c r="CN440" s="1350" t="str">
        <f t="shared" ref="CN440:CT444" si="162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629"/>
        <v/>
      </c>
      <c r="CP440" s="1350" t="str">
        <f t="shared" si="1629"/>
        <v/>
      </c>
      <c r="CQ440" s="1350" t="str">
        <f t="shared" si="1629"/>
        <v/>
      </c>
      <c r="CR440" s="1350" t="str">
        <f t="shared" si="1629"/>
        <v/>
      </c>
      <c r="CS440" s="1349" t="str">
        <f t="shared" si="1629"/>
        <v/>
      </c>
      <c r="CT440" s="1352" t="str">
        <f t="shared" si="1629"/>
        <v/>
      </c>
      <c r="CU440" s="553" t="str">
        <f t="shared" ref="CU440:CU447" si="163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4" t="str">
        <f t="shared" ref="CV440:CV447" si="163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5" t="str">
        <f t="shared" ref="CW440:CW447" si="163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5" t="str">
        <f t="shared" ref="CX440:CX447" si="163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5" t="str">
        <f t="shared" ref="CY440:CY447" si="163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5" t="str">
        <f t="shared" ref="CZ440:CZ447" si="163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5" t="str">
        <f t="shared" ref="DA440:DA447" si="163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6" t="str">
        <f t="shared" ref="DB440:DB447" si="163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6" t="str">
        <f t="shared" ref="DC440:DC447" si="163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6" t="str">
        <f t="shared" ref="DD440:DD447" si="163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5" t="str">
        <f t="shared" ref="DE440:DE447" si="164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5" t="str">
        <f t="shared" ref="DF440:DF447" si="164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5" t="str">
        <f t="shared" ref="DG440:DG447" si="164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5" t="str">
        <f t="shared" ref="DH440:DH447" si="164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5" t="str">
        <f t="shared" ref="DI440:DI447" si="164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4" t="str">
        <f t="shared" ref="DJ440:DJ447" si="164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3" t="str">
        <f t="shared" ref="DK440:DK447" si="164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3"/>
      <c r="DR440" s="623"/>
      <c r="DS440" s="623"/>
      <c r="DT440" s="623"/>
      <c r="DU440" s="623"/>
      <c r="DV440" s="623"/>
      <c r="DW440" s="623"/>
      <c r="DX440" s="623"/>
      <c r="DY440" s="488"/>
    </row>
    <row r="441" spans="1:129" s="490" customFormat="1" ht="15.75" hidden="1" customHeight="1">
      <c r="A441" s="742" t="s">
        <v>270</v>
      </c>
      <c r="B441" s="634" t="str">
        <f t="shared" ref="B441:K441" si="1647">IF(B438="","",B438*B440)</f>
        <v/>
      </c>
      <c r="C441" s="634" t="str">
        <f t="shared" si="1647"/>
        <v/>
      </c>
      <c r="D441" s="634" t="str">
        <f t="shared" si="1647"/>
        <v/>
      </c>
      <c r="E441" s="634" t="str">
        <f t="shared" si="1647"/>
        <v/>
      </c>
      <c r="F441" s="634" t="str">
        <f t="shared" si="1647"/>
        <v/>
      </c>
      <c r="G441" s="634" t="str">
        <f t="shared" si="1647"/>
        <v/>
      </c>
      <c r="H441" s="634" t="str">
        <f t="shared" si="1647"/>
        <v/>
      </c>
      <c r="I441" s="634" t="str">
        <f t="shared" si="1647"/>
        <v/>
      </c>
      <c r="J441" s="634" t="str">
        <f t="shared" si="1647"/>
        <v/>
      </c>
      <c r="K441" s="634" t="str">
        <f t="shared" si="1647"/>
        <v/>
      </c>
      <c r="L441" s="634"/>
      <c r="M441" s="634"/>
      <c r="N441" s="634"/>
      <c r="O441" s="634" t="str">
        <f>IF(O438="","",O438*O440)</f>
        <v/>
      </c>
      <c r="P441" s="634" t="str">
        <f>IF(P438="","",P438*P440)</f>
        <v/>
      </c>
      <c r="Q441" s="634" t="str">
        <f>IF(Q438="","",Q438*Q440)</f>
        <v/>
      </c>
      <c r="R441" s="634" t="str">
        <f>IF(R438="","",R438*R440)</f>
        <v/>
      </c>
      <c r="S441" s="667"/>
      <c r="T441" s="634" t="str">
        <f t="shared" ref="T441:AJ441" si="1648">IF(T438="","",T438*T440)</f>
        <v/>
      </c>
      <c r="U441" s="634" t="str">
        <f t="shared" si="1648"/>
        <v/>
      </c>
      <c r="V441" s="634" t="str">
        <f t="shared" si="1648"/>
        <v/>
      </c>
      <c r="W441" s="634" t="str">
        <f t="shared" si="1648"/>
        <v/>
      </c>
      <c r="X441" s="634" t="str">
        <f t="shared" si="1648"/>
        <v/>
      </c>
      <c r="Y441" s="634" t="str">
        <f t="shared" si="1648"/>
        <v/>
      </c>
      <c r="Z441" s="634" t="str">
        <f t="shared" si="1648"/>
        <v/>
      </c>
      <c r="AA441" s="634" t="str">
        <f t="shared" si="1648"/>
        <v/>
      </c>
      <c r="AB441" s="634" t="str">
        <f t="shared" si="1648"/>
        <v/>
      </c>
      <c r="AC441" s="634" t="str">
        <f t="shared" si="1648"/>
        <v/>
      </c>
      <c r="AD441" s="634" t="str">
        <f t="shared" si="1648"/>
        <v/>
      </c>
      <c r="AE441" s="634" t="str">
        <f t="shared" si="1648"/>
        <v/>
      </c>
      <c r="AF441" s="634" t="str">
        <f t="shared" si="1648"/>
        <v/>
      </c>
      <c r="AG441" s="634" t="str">
        <f t="shared" si="1648"/>
        <v/>
      </c>
      <c r="AH441" s="634" t="str">
        <f t="shared" si="1648"/>
        <v/>
      </c>
      <c r="AI441" s="634" t="str">
        <f t="shared" si="1648"/>
        <v/>
      </c>
      <c r="AJ441" s="634" t="str">
        <f t="shared" si="1648"/>
        <v/>
      </c>
      <c r="AK441" s="667"/>
      <c r="AL441" s="634" t="str">
        <f t="shared" ref="AL441:BB441" si="1649">IF(AL438="","",AL438*AL440)</f>
        <v/>
      </c>
      <c r="AM441" s="634" t="str">
        <f t="shared" si="1649"/>
        <v/>
      </c>
      <c r="AN441" s="634" t="str">
        <f t="shared" si="1649"/>
        <v/>
      </c>
      <c r="AO441" s="634" t="str">
        <f t="shared" si="1649"/>
        <v/>
      </c>
      <c r="AP441" s="634" t="str">
        <f t="shared" si="1649"/>
        <v/>
      </c>
      <c r="AQ441" s="634" t="str">
        <f t="shared" si="1649"/>
        <v/>
      </c>
      <c r="AR441" s="634" t="str">
        <f t="shared" si="1649"/>
        <v/>
      </c>
      <c r="AS441" s="634" t="str">
        <f t="shared" si="1649"/>
        <v/>
      </c>
      <c r="AT441" s="634" t="str">
        <f t="shared" si="1649"/>
        <v/>
      </c>
      <c r="AU441" s="634" t="str">
        <f t="shared" si="1649"/>
        <v/>
      </c>
      <c r="AV441" s="634" t="str">
        <f t="shared" si="1649"/>
        <v/>
      </c>
      <c r="AW441" s="634" t="str">
        <f t="shared" si="1649"/>
        <v/>
      </c>
      <c r="AX441" s="634" t="str">
        <f t="shared" si="1649"/>
        <v/>
      </c>
      <c r="AY441" s="634" t="str">
        <f t="shared" si="1649"/>
        <v/>
      </c>
      <c r="AZ441" s="634" t="str">
        <f t="shared" si="1649"/>
        <v/>
      </c>
      <c r="BA441" s="634" t="str">
        <f t="shared" si="1649"/>
        <v/>
      </c>
      <c r="BB441" s="634" t="str">
        <f t="shared" si="1649"/>
        <v/>
      </c>
      <c r="BC441" s="667"/>
      <c r="BD441" s="634" t="str">
        <f>IF(BD438="","",BD438*BD440)</f>
        <v/>
      </c>
      <c r="BE441" s="634" t="str">
        <f>IF(BE438="","",BE438*BE440)</f>
        <v/>
      </c>
      <c r="BF441" s="634" t="str">
        <f t="shared" ref="BF441:BT441" si="1650">IF(BF438="","",BF438*BF440)</f>
        <v/>
      </c>
      <c r="BG441" s="634" t="str">
        <f t="shared" si="1650"/>
        <v/>
      </c>
      <c r="BH441" s="634" t="str">
        <f t="shared" si="1650"/>
        <v/>
      </c>
      <c r="BI441" s="634" t="str">
        <f t="shared" si="1650"/>
        <v/>
      </c>
      <c r="BJ441" s="634" t="str">
        <f t="shared" si="1650"/>
        <v/>
      </c>
      <c r="BK441" s="634" t="str">
        <f t="shared" si="1650"/>
        <v/>
      </c>
      <c r="BL441" s="634" t="str">
        <f t="shared" si="1650"/>
        <v/>
      </c>
      <c r="BM441" s="634" t="str">
        <f t="shared" si="1650"/>
        <v/>
      </c>
      <c r="BN441" s="634" t="str">
        <f t="shared" si="1650"/>
        <v/>
      </c>
      <c r="BO441" s="634" t="str">
        <f t="shared" si="1650"/>
        <v/>
      </c>
      <c r="BP441" s="634" t="str">
        <f t="shared" si="1650"/>
        <v/>
      </c>
      <c r="BQ441" s="634" t="str">
        <f t="shared" si="1650"/>
        <v/>
      </c>
      <c r="BR441" s="634" t="str">
        <f t="shared" si="1650"/>
        <v/>
      </c>
      <c r="BS441" s="634" t="str">
        <f t="shared" si="1650"/>
        <v/>
      </c>
      <c r="BT441" s="634" t="str">
        <f t="shared" si="1650"/>
        <v/>
      </c>
      <c r="BU441" s="667"/>
      <c r="BV441" s="634" t="str">
        <f>IF(BV438="","",BV438*BV440)</f>
        <v/>
      </c>
      <c r="BW441" s="634" t="str">
        <f>IF(BW438="","",BW438*BW440)</f>
        <v/>
      </c>
      <c r="BX441" s="634" t="str">
        <f>IF(BX438="","",BX438*BX440)</f>
        <v/>
      </c>
      <c r="BY441" s="634" t="str">
        <f>IF(BY438="","",BY438*BY440)</f>
        <v/>
      </c>
      <c r="BZ441" s="602" t="str">
        <f t="shared" si="1624"/>
        <v/>
      </c>
      <c r="CA441" s="602" t="str">
        <f t="shared" si="1625"/>
        <v/>
      </c>
      <c r="CB441" s="602" t="str">
        <f t="shared" si="1626"/>
        <v/>
      </c>
      <c r="CC441" s="692" t="str">
        <f t="shared" si="1627"/>
        <v/>
      </c>
      <c r="CD441" s="1348" t="str">
        <f t="shared" si="1628"/>
        <v/>
      </c>
      <c r="CE441" s="1349" t="str">
        <f t="shared" si="1628"/>
        <v/>
      </c>
      <c r="CF441" s="1350" t="str">
        <f t="shared" si="1628"/>
        <v/>
      </c>
      <c r="CG441" s="1350" t="str">
        <f t="shared" si="1628"/>
        <v/>
      </c>
      <c r="CH441" s="1350" t="str">
        <f t="shared" si="1628"/>
        <v/>
      </c>
      <c r="CI441" s="1350" t="str">
        <f t="shared" si="1628"/>
        <v/>
      </c>
      <c r="CJ441" s="1350" t="str">
        <f t="shared" si="1628"/>
        <v/>
      </c>
      <c r="CK441" s="1351" t="str">
        <f t="shared" si="1628"/>
        <v/>
      </c>
      <c r="CL441" s="1351" t="str">
        <f t="shared" si="1628"/>
        <v/>
      </c>
      <c r="CM441" s="1351" t="str">
        <f t="shared" si="1628"/>
        <v/>
      </c>
      <c r="CN441" s="1350" t="str">
        <f t="shared" si="1629"/>
        <v/>
      </c>
      <c r="CO441" s="1350" t="str">
        <f t="shared" si="1629"/>
        <v/>
      </c>
      <c r="CP441" s="1350" t="str">
        <f t="shared" si="1629"/>
        <v/>
      </c>
      <c r="CQ441" s="1350" t="str">
        <f t="shared" si="1629"/>
        <v/>
      </c>
      <c r="CR441" s="1350" t="str">
        <f t="shared" si="1629"/>
        <v/>
      </c>
      <c r="CS441" s="1349" t="str">
        <f t="shared" si="1629"/>
        <v/>
      </c>
      <c r="CT441" s="1352" t="str">
        <f t="shared" si="1629"/>
        <v/>
      </c>
      <c r="CU441" s="553" t="str">
        <f t="shared" si="1630"/>
        <v/>
      </c>
      <c r="CV441" s="554" t="str">
        <f t="shared" si="1631"/>
        <v/>
      </c>
      <c r="CW441" s="555" t="str">
        <f t="shared" si="1632"/>
        <v/>
      </c>
      <c r="CX441" s="555" t="str">
        <f t="shared" si="1633"/>
        <v/>
      </c>
      <c r="CY441" s="555" t="str">
        <f t="shared" si="1634"/>
        <v/>
      </c>
      <c r="CZ441" s="555" t="str">
        <f t="shared" si="1635"/>
        <v/>
      </c>
      <c r="DA441" s="555" t="str">
        <f t="shared" si="1636"/>
        <v/>
      </c>
      <c r="DB441" s="556" t="str">
        <f t="shared" si="1637"/>
        <v/>
      </c>
      <c r="DC441" s="556" t="str">
        <f t="shared" si="1638"/>
        <v/>
      </c>
      <c r="DD441" s="556" t="str">
        <f t="shared" si="1639"/>
        <v/>
      </c>
      <c r="DE441" s="555" t="str">
        <f t="shared" si="1640"/>
        <v/>
      </c>
      <c r="DF441" s="555" t="str">
        <f t="shared" si="1641"/>
        <v/>
      </c>
      <c r="DG441" s="555" t="str">
        <f t="shared" si="1642"/>
        <v/>
      </c>
      <c r="DH441" s="555" t="str">
        <f t="shared" si="1643"/>
        <v/>
      </c>
      <c r="DI441" s="555" t="str">
        <f t="shared" si="1644"/>
        <v/>
      </c>
      <c r="DJ441" s="554" t="str">
        <f t="shared" si="1645"/>
        <v/>
      </c>
      <c r="DK441" s="553" t="str">
        <f t="shared" si="1646"/>
        <v/>
      </c>
      <c r="DL441" s="65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3"/>
      <c r="DR441" s="623"/>
      <c r="DS441" s="623"/>
      <c r="DT441" s="623"/>
      <c r="DU441" s="623"/>
      <c r="DV441" s="623"/>
      <c r="DW441" s="623"/>
      <c r="DX441" s="623"/>
      <c r="DY441" s="488"/>
    </row>
    <row r="442" spans="1:129" s="490" customFormat="1" ht="15.75" hidden="1" customHeight="1">
      <c r="A442" s="742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4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4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4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4"/>
      <c r="BV442" s="260"/>
      <c r="BW442" s="260"/>
      <c r="BX442" s="260"/>
      <c r="BY442" s="260"/>
      <c r="BZ442" s="602" t="str">
        <f t="shared" si="1624"/>
        <v/>
      </c>
      <c r="CA442" s="602" t="str">
        <f t="shared" si="1625"/>
        <v/>
      </c>
      <c r="CB442" s="602" t="str">
        <f t="shared" si="1626"/>
        <v/>
      </c>
      <c r="CC442" s="692" t="str">
        <f t="shared" si="1627"/>
        <v/>
      </c>
      <c r="CD442" s="1348" t="str">
        <f t="shared" si="1628"/>
        <v/>
      </c>
      <c r="CE442" s="1349" t="str">
        <f t="shared" si="1628"/>
        <v/>
      </c>
      <c r="CF442" s="1350" t="str">
        <f t="shared" si="1628"/>
        <v/>
      </c>
      <c r="CG442" s="1350" t="str">
        <f t="shared" si="1628"/>
        <v/>
      </c>
      <c r="CH442" s="1350" t="str">
        <f t="shared" si="1628"/>
        <v/>
      </c>
      <c r="CI442" s="1350" t="str">
        <f t="shared" si="1628"/>
        <v/>
      </c>
      <c r="CJ442" s="1350" t="str">
        <f t="shared" si="1628"/>
        <v/>
      </c>
      <c r="CK442" s="1351" t="str">
        <f t="shared" si="1628"/>
        <v/>
      </c>
      <c r="CL442" s="1351" t="str">
        <f t="shared" si="1628"/>
        <v/>
      </c>
      <c r="CM442" s="1351" t="str">
        <f t="shared" si="1628"/>
        <v/>
      </c>
      <c r="CN442" s="1350" t="str">
        <f t="shared" si="1629"/>
        <v/>
      </c>
      <c r="CO442" s="1350" t="str">
        <f t="shared" si="1629"/>
        <v/>
      </c>
      <c r="CP442" s="1350" t="str">
        <f t="shared" si="1629"/>
        <v/>
      </c>
      <c r="CQ442" s="1350" t="str">
        <f t="shared" si="1629"/>
        <v/>
      </c>
      <c r="CR442" s="1350" t="str">
        <f t="shared" si="1629"/>
        <v/>
      </c>
      <c r="CS442" s="1349" t="str">
        <f t="shared" si="1629"/>
        <v/>
      </c>
      <c r="CT442" s="1352" t="str">
        <f t="shared" si="1629"/>
        <v/>
      </c>
      <c r="CU442" s="553" t="str">
        <f t="shared" si="1630"/>
        <v/>
      </c>
      <c r="CV442" s="554" t="str">
        <f t="shared" si="1631"/>
        <v/>
      </c>
      <c r="CW442" s="555" t="str">
        <f t="shared" si="1632"/>
        <v/>
      </c>
      <c r="CX442" s="555" t="str">
        <f t="shared" si="1633"/>
        <v/>
      </c>
      <c r="CY442" s="555" t="str">
        <f t="shared" si="1634"/>
        <v/>
      </c>
      <c r="CZ442" s="555" t="str">
        <f t="shared" si="1635"/>
        <v/>
      </c>
      <c r="DA442" s="555" t="str">
        <f t="shared" si="1636"/>
        <v/>
      </c>
      <c r="DB442" s="556" t="str">
        <f t="shared" si="1637"/>
        <v/>
      </c>
      <c r="DC442" s="556" t="str">
        <f t="shared" si="1638"/>
        <v/>
      </c>
      <c r="DD442" s="556" t="str">
        <f t="shared" si="1639"/>
        <v/>
      </c>
      <c r="DE442" s="555" t="str">
        <f t="shared" si="1640"/>
        <v/>
      </c>
      <c r="DF442" s="555" t="str">
        <f t="shared" si="1641"/>
        <v/>
      </c>
      <c r="DG442" s="555" t="str">
        <f t="shared" si="1642"/>
        <v/>
      </c>
      <c r="DH442" s="555" t="str">
        <f t="shared" si="1643"/>
        <v/>
      </c>
      <c r="DI442" s="555" t="str">
        <f t="shared" si="1644"/>
        <v/>
      </c>
      <c r="DJ442" s="554" t="str">
        <f t="shared" si="1645"/>
        <v/>
      </c>
      <c r="DK442" s="553" t="str">
        <f t="shared" si="1646"/>
        <v/>
      </c>
      <c r="DL442" s="65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3"/>
      <c r="DR442" s="623"/>
      <c r="DS442" s="623"/>
      <c r="DT442" s="623"/>
      <c r="DU442" s="623"/>
      <c r="DV442" s="623"/>
      <c r="DW442" s="623"/>
      <c r="DX442" s="623"/>
      <c r="DY442" s="488"/>
    </row>
    <row r="443" spans="1:129" s="490" customFormat="1" ht="15.75" hidden="1" customHeight="1">
      <c r="A443" s="599" t="s">
        <v>251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8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8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8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8"/>
      <c r="BV443" s="323"/>
      <c r="BW443" s="323"/>
      <c r="BX443" s="323"/>
      <c r="BY443" s="323"/>
      <c r="BZ443" s="602" t="str">
        <f t="shared" si="1624"/>
        <v/>
      </c>
      <c r="CA443" s="602" t="str">
        <f t="shared" si="1625"/>
        <v/>
      </c>
      <c r="CB443" s="602" t="str">
        <f t="shared" si="1626"/>
        <v/>
      </c>
      <c r="CC443" s="692" t="str">
        <f t="shared" si="1627"/>
        <v/>
      </c>
      <c r="CD443" s="1348" t="str">
        <f t="shared" si="1628"/>
        <v/>
      </c>
      <c r="CE443" s="1349" t="str">
        <f t="shared" si="1628"/>
        <v/>
      </c>
      <c r="CF443" s="1350" t="str">
        <f t="shared" si="1628"/>
        <v/>
      </c>
      <c r="CG443" s="1350" t="str">
        <f t="shared" si="1628"/>
        <v/>
      </c>
      <c r="CH443" s="1350" t="str">
        <f t="shared" si="1628"/>
        <v/>
      </c>
      <c r="CI443" s="1350" t="str">
        <f t="shared" si="1628"/>
        <v/>
      </c>
      <c r="CJ443" s="1350" t="str">
        <f t="shared" si="1628"/>
        <v/>
      </c>
      <c r="CK443" s="1351" t="str">
        <f t="shared" si="1628"/>
        <v/>
      </c>
      <c r="CL443" s="1351" t="str">
        <f t="shared" si="1628"/>
        <v/>
      </c>
      <c r="CM443" s="1351" t="str">
        <f t="shared" si="1628"/>
        <v/>
      </c>
      <c r="CN443" s="1350" t="str">
        <f t="shared" si="1629"/>
        <v/>
      </c>
      <c r="CO443" s="1350" t="str">
        <f t="shared" si="1629"/>
        <v/>
      </c>
      <c r="CP443" s="1350" t="str">
        <f t="shared" si="1629"/>
        <v/>
      </c>
      <c r="CQ443" s="1350" t="str">
        <f t="shared" si="1629"/>
        <v/>
      </c>
      <c r="CR443" s="1350" t="str">
        <f t="shared" si="1629"/>
        <v/>
      </c>
      <c r="CS443" s="1349" t="str">
        <f t="shared" si="1629"/>
        <v/>
      </c>
      <c r="CT443" s="1352" t="str">
        <f t="shared" si="1629"/>
        <v/>
      </c>
      <c r="CU443" s="553" t="str">
        <f t="shared" si="1630"/>
        <v/>
      </c>
      <c r="CV443" s="554" t="str">
        <f t="shared" si="1631"/>
        <v/>
      </c>
      <c r="CW443" s="555" t="str">
        <f t="shared" si="1632"/>
        <v/>
      </c>
      <c r="CX443" s="555" t="str">
        <f t="shared" si="1633"/>
        <v/>
      </c>
      <c r="CY443" s="555" t="str">
        <f t="shared" si="1634"/>
        <v/>
      </c>
      <c r="CZ443" s="555" t="str">
        <f t="shared" si="1635"/>
        <v/>
      </c>
      <c r="DA443" s="555" t="str">
        <f t="shared" si="1636"/>
        <v/>
      </c>
      <c r="DB443" s="556" t="str">
        <f t="shared" si="1637"/>
        <v/>
      </c>
      <c r="DC443" s="556" t="str">
        <f t="shared" si="1638"/>
        <v/>
      </c>
      <c r="DD443" s="556" t="str">
        <f t="shared" si="1639"/>
        <v/>
      </c>
      <c r="DE443" s="555" t="str">
        <f t="shared" si="1640"/>
        <v/>
      </c>
      <c r="DF443" s="555" t="str">
        <f t="shared" si="1641"/>
        <v/>
      </c>
      <c r="DG443" s="555" t="str">
        <f t="shared" si="1642"/>
        <v/>
      </c>
      <c r="DH443" s="555" t="str">
        <f t="shared" si="1643"/>
        <v/>
      </c>
      <c r="DI443" s="555" t="str">
        <f t="shared" si="1644"/>
        <v/>
      </c>
      <c r="DJ443" s="554" t="str">
        <f t="shared" si="1645"/>
        <v/>
      </c>
      <c r="DK443" s="553" t="str">
        <f t="shared" si="1646"/>
        <v/>
      </c>
      <c r="DL443" s="65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3"/>
      <c r="DR443" s="623"/>
      <c r="DS443" s="623"/>
      <c r="DT443" s="623"/>
      <c r="DU443" s="623"/>
      <c r="DV443" s="623"/>
      <c r="DW443" s="623"/>
      <c r="DX443" s="623"/>
      <c r="DY443" s="488"/>
    </row>
    <row r="444" spans="1:129" s="490" customFormat="1" ht="15.75" hidden="1" customHeight="1">
      <c r="A444" s="609" t="s">
        <v>182</v>
      </c>
      <c r="B444" s="646"/>
      <c r="C444" s="646"/>
      <c r="D444" s="646"/>
      <c r="E444" s="646"/>
      <c r="F444" s="646"/>
      <c r="G444" s="646"/>
      <c r="H444" s="646"/>
      <c r="I444" s="646"/>
      <c r="J444" s="646"/>
      <c r="K444" s="646"/>
      <c r="L444" s="646"/>
      <c r="M444" s="646"/>
      <c r="N444" s="646"/>
      <c r="O444" s="646"/>
      <c r="P444" s="646"/>
      <c r="Q444" s="646"/>
      <c r="R444" s="646"/>
      <c r="S444" s="759"/>
      <c r="T444" s="646"/>
      <c r="U444" s="646"/>
      <c r="V444" s="646"/>
      <c r="W444" s="646"/>
      <c r="X444" s="646"/>
      <c r="Y444" s="646"/>
      <c r="Z444" s="646"/>
      <c r="AA444" s="646"/>
      <c r="AB444" s="646"/>
      <c r="AC444" s="646"/>
      <c r="AD444" s="646"/>
      <c r="AE444" s="646"/>
      <c r="AF444" s="646"/>
      <c r="AG444" s="646"/>
      <c r="AH444" s="646"/>
      <c r="AI444" s="646"/>
      <c r="AJ444" s="646"/>
      <c r="AK444" s="759"/>
      <c r="AL444" s="646"/>
      <c r="AM444" s="646"/>
      <c r="AN444" s="646"/>
      <c r="AO444" s="646"/>
      <c r="AP444" s="646"/>
      <c r="AQ444" s="646"/>
      <c r="AR444" s="646"/>
      <c r="AS444" s="646"/>
      <c r="AT444" s="646"/>
      <c r="AU444" s="646"/>
      <c r="AV444" s="646"/>
      <c r="AW444" s="646"/>
      <c r="AX444" s="646"/>
      <c r="AY444" s="646"/>
      <c r="AZ444" s="646"/>
      <c r="BA444" s="646"/>
      <c r="BB444" s="646"/>
      <c r="BC444" s="759"/>
      <c r="BD444" s="646"/>
      <c r="BE444" s="646"/>
      <c r="BF444" s="646"/>
      <c r="BG444" s="646"/>
      <c r="BH444" s="646"/>
      <c r="BI444" s="646"/>
      <c r="BJ444" s="646"/>
      <c r="BK444" s="646"/>
      <c r="BL444" s="646"/>
      <c r="BM444" s="646"/>
      <c r="BN444" s="646"/>
      <c r="BO444" s="646"/>
      <c r="BP444" s="646"/>
      <c r="BQ444" s="646"/>
      <c r="BR444" s="646"/>
      <c r="BS444" s="646"/>
      <c r="BT444" s="646"/>
      <c r="BU444" s="759"/>
      <c r="BV444" s="646"/>
      <c r="BW444" s="646"/>
      <c r="BX444" s="646"/>
      <c r="BY444" s="646"/>
      <c r="BZ444" s="602" t="str">
        <f t="shared" si="1624"/>
        <v/>
      </c>
      <c r="CA444" s="602" t="str">
        <f t="shared" si="1625"/>
        <v/>
      </c>
      <c r="CB444" s="602" t="str">
        <f t="shared" si="1626"/>
        <v/>
      </c>
      <c r="CC444" s="692" t="str">
        <f t="shared" si="1627"/>
        <v/>
      </c>
      <c r="CD444" s="1348" t="str">
        <f t="shared" si="1628"/>
        <v/>
      </c>
      <c r="CE444" s="1349" t="str">
        <f t="shared" si="1628"/>
        <v/>
      </c>
      <c r="CF444" s="1350" t="str">
        <f t="shared" si="1628"/>
        <v/>
      </c>
      <c r="CG444" s="1350" t="str">
        <f t="shared" si="1628"/>
        <v/>
      </c>
      <c r="CH444" s="1350" t="str">
        <f t="shared" si="1628"/>
        <v/>
      </c>
      <c r="CI444" s="1350" t="str">
        <f t="shared" si="1628"/>
        <v/>
      </c>
      <c r="CJ444" s="1350" t="str">
        <f t="shared" si="1628"/>
        <v/>
      </c>
      <c r="CK444" s="1351" t="str">
        <f t="shared" si="1628"/>
        <v/>
      </c>
      <c r="CL444" s="1351" t="str">
        <f t="shared" si="1628"/>
        <v/>
      </c>
      <c r="CM444" s="1351" t="str">
        <f t="shared" si="1628"/>
        <v/>
      </c>
      <c r="CN444" s="1350" t="str">
        <f t="shared" si="1629"/>
        <v/>
      </c>
      <c r="CO444" s="1350" t="str">
        <f t="shared" si="1629"/>
        <v/>
      </c>
      <c r="CP444" s="1350" t="str">
        <f t="shared" si="1629"/>
        <v/>
      </c>
      <c r="CQ444" s="1350" t="str">
        <f t="shared" si="1629"/>
        <v/>
      </c>
      <c r="CR444" s="1350" t="str">
        <f t="shared" si="1629"/>
        <v/>
      </c>
      <c r="CS444" s="1349" t="str">
        <f t="shared" si="1629"/>
        <v/>
      </c>
      <c r="CT444" s="1352" t="str">
        <f t="shared" si="1629"/>
        <v/>
      </c>
      <c r="CU444" s="553" t="str">
        <f t="shared" si="1630"/>
        <v/>
      </c>
      <c r="CV444" s="554" t="str">
        <f t="shared" si="1631"/>
        <v/>
      </c>
      <c r="CW444" s="555" t="str">
        <f t="shared" si="1632"/>
        <v/>
      </c>
      <c r="CX444" s="555" t="str">
        <f t="shared" si="1633"/>
        <v/>
      </c>
      <c r="CY444" s="555" t="str">
        <f t="shared" si="1634"/>
        <v/>
      </c>
      <c r="CZ444" s="555" t="str">
        <f t="shared" si="1635"/>
        <v/>
      </c>
      <c r="DA444" s="555" t="str">
        <f t="shared" si="1636"/>
        <v/>
      </c>
      <c r="DB444" s="556" t="str">
        <f t="shared" si="1637"/>
        <v/>
      </c>
      <c r="DC444" s="556" t="str">
        <f t="shared" si="1638"/>
        <v/>
      </c>
      <c r="DD444" s="556" t="str">
        <f t="shared" si="1639"/>
        <v/>
      </c>
      <c r="DE444" s="555" t="str">
        <f t="shared" si="1640"/>
        <v/>
      </c>
      <c r="DF444" s="555" t="str">
        <f t="shared" si="1641"/>
        <v/>
      </c>
      <c r="DG444" s="555" t="str">
        <f t="shared" si="1642"/>
        <v/>
      </c>
      <c r="DH444" s="555" t="str">
        <f t="shared" si="1643"/>
        <v/>
      </c>
      <c r="DI444" s="555" t="str">
        <f t="shared" si="1644"/>
        <v/>
      </c>
      <c r="DJ444" s="554" t="str">
        <f t="shared" si="1645"/>
        <v/>
      </c>
      <c r="DK444" s="553" t="str">
        <f t="shared" si="1646"/>
        <v/>
      </c>
      <c r="DL444" s="658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7"/>
      <c r="DQ444" s="623"/>
      <c r="DR444" s="623"/>
      <c r="DS444" s="623"/>
      <c r="DT444" s="623"/>
      <c r="DU444" s="623"/>
      <c r="DV444" s="623"/>
      <c r="DW444" s="623"/>
      <c r="DX444" s="623"/>
      <c r="DY444" s="488"/>
    </row>
    <row r="445" spans="1:129" s="490" customFormat="1" ht="15.75" customHeight="1">
      <c r="A445" s="609" t="s">
        <v>184</v>
      </c>
      <c r="B445" s="611">
        <f>'Data 3'!B45</f>
        <v>1110</v>
      </c>
      <c r="C445" s="611">
        <f>'Data 3'!C45</f>
        <v>720</v>
      </c>
      <c r="D445" s="611">
        <f>'Data 3'!D45</f>
        <v>660</v>
      </c>
      <c r="E445" s="611">
        <f>'Data 3'!E45</f>
        <v>600</v>
      </c>
      <c r="F445" s="611">
        <f>'Data 3'!F45</f>
        <v>300</v>
      </c>
      <c r="G445" s="611">
        <f>'Data 3'!G45</f>
        <v>500</v>
      </c>
      <c r="H445" s="611">
        <f>'Data 3'!H45</f>
        <v>375</v>
      </c>
      <c r="I445" s="611">
        <f>'Data 3'!I45</f>
        <v>1150</v>
      </c>
      <c r="J445" s="611">
        <f>'Data 3'!J45</f>
        <v>265</v>
      </c>
      <c r="K445" s="611">
        <f>'Data 3'!K45</f>
        <v>0</v>
      </c>
      <c r="L445" s="611">
        <f>'Data 3'!L45</f>
        <v>0</v>
      </c>
      <c r="M445" s="611">
        <f>'Data 3'!M45</f>
        <v>0</v>
      </c>
      <c r="N445" s="611">
        <f>'Data 3'!N45</f>
        <v>0</v>
      </c>
      <c r="O445" s="611">
        <f>'Data 3'!O45</f>
        <v>0</v>
      </c>
      <c r="P445" s="611">
        <f>'Data 3'!P45</f>
        <v>0</v>
      </c>
      <c r="Q445" s="611">
        <f>'Data 3'!Q45</f>
        <v>0</v>
      </c>
      <c r="R445" s="611">
        <f>'Data 3'!R45</f>
        <v>0</v>
      </c>
      <c r="S445" s="649"/>
      <c r="T445" s="611">
        <f>'Data 3'!T45</f>
        <v>670</v>
      </c>
      <c r="U445" s="611">
        <f>'Data 3'!U45</f>
        <v>890</v>
      </c>
      <c r="V445" s="611">
        <f>'Data 3'!V45</f>
        <v>370</v>
      </c>
      <c r="W445" s="611">
        <f>'Data 3'!W45</f>
        <v>350</v>
      </c>
      <c r="X445" s="611">
        <f>'Data 3'!X45</f>
        <v>730</v>
      </c>
      <c r="Y445" s="611">
        <f>'Data 3'!Y45</f>
        <v>570</v>
      </c>
      <c r="Z445" s="611">
        <f>'Data 3'!Z45</f>
        <v>500</v>
      </c>
      <c r="AA445" s="611">
        <f>'Data 3'!AA45</f>
        <v>370</v>
      </c>
      <c r="AB445" s="611">
        <f>'Data 3'!AB45</f>
        <v>370</v>
      </c>
      <c r="AC445" s="611">
        <f>'Data 3'!AC45</f>
        <v>0</v>
      </c>
      <c r="AD445" s="611">
        <f>'Data 3'!AD45</f>
        <v>0</v>
      </c>
      <c r="AE445" s="611">
        <f>'Data 3'!AE45</f>
        <v>0</v>
      </c>
      <c r="AF445" s="611">
        <f>'Data 3'!AF45</f>
        <v>0</v>
      </c>
      <c r="AG445" s="611">
        <f>'Data 3'!AG45</f>
        <v>0</v>
      </c>
      <c r="AH445" s="611">
        <f>'Data 3'!AH45</f>
        <v>0</v>
      </c>
      <c r="AI445" s="611">
        <f>'Data 3'!AI45</f>
        <v>0</v>
      </c>
      <c r="AJ445" s="611">
        <f>'Data 3'!AJ45</f>
        <v>0</v>
      </c>
      <c r="AK445" s="649"/>
      <c r="AL445" s="611">
        <f>'Data 3'!AL45</f>
        <v>400</v>
      </c>
      <c r="AM445" s="611">
        <f>'Data 3'!AM45</f>
        <v>1725</v>
      </c>
      <c r="AN445" s="611">
        <f>'Data 3'!AN45</f>
        <v>1170</v>
      </c>
      <c r="AO445" s="611">
        <f>'Data 3'!AO45</f>
        <v>200</v>
      </c>
      <c r="AP445" s="611">
        <f>'Data 3'!AP45</f>
        <v>120</v>
      </c>
      <c r="AQ445" s="611">
        <f>'Data 3'!AQ45</f>
        <v>2310</v>
      </c>
      <c r="AR445" s="611">
        <f>'Data 3'!AR45</f>
        <v>280</v>
      </c>
      <c r="AS445" s="611">
        <f>'Data 3'!AS45</f>
        <v>0</v>
      </c>
      <c r="AT445" s="611">
        <f>'Data 3'!AT45</f>
        <v>0</v>
      </c>
      <c r="AU445" s="611">
        <f>'Data 3'!AU45</f>
        <v>0</v>
      </c>
      <c r="AV445" s="611">
        <f>'Data 3'!AV45</f>
        <v>0</v>
      </c>
      <c r="AW445" s="611">
        <f>'Data 3'!AW45</f>
        <v>0</v>
      </c>
      <c r="AX445" s="611">
        <f>'Data 3'!AX45</f>
        <v>0</v>
      </c>
      <c r="AY445" s="611">
        <f>'Data 3'!AY45</f>
        <v>0</v>
      </c>
      <c r="AZ445" s="611">
        <f>'Data 3'!AZ45</f>
        <v>0</v>
      </c>
      <c r="BA445" s="611">
        <f>'Data 3'!BA45</f>
        <v>0</v>
      </c>
      <c r="BB445" s="611">
        <f>'Data 3'!BB45</f>
        <v>0</v>
      </c>
      <c r="BC445" s="649"/>
      <c r="BD445" s="611">
        <f>'Data 3'!BD45</f>
        <v>0</v>
      </c>
      <c r="BE445" s="611">
        <f>'Data 3'!BE45</f>
        <v>2777.75</v>
      </c>
      <c r="BF445" s="611">
        <f>'Data 3'!BF45</f>
        <v>0</v>
      </c>
      <c r="BG445" s="611">
        <f>'Data 3'!BG45</f>
        <v>5149.74</v>
      </c>
      <c r="BH445" s="611">
        <f>'Data 3'!BH45</f>
        <v>4099.8599999999997</v>
      </c>
      <c r="BI445" s="611">
        <f>'Data 3'!BI45</f>
        <v>9799.74</v>
      </c>
      <c r="BJ445" s="611">
        <f>'Data 3'!BJ45</f>
        <v>3799.86</v>
      </c>
      <c r="BK445" s="611">
        <f>'Data 3'!BK45</f>
        <v>2133.15</v>
      </c>
      <c r="BL445" s="611">
        <f>'Data 3'!BL45</f>
        <v>2155.39</v>
      </c>
      <c r="BM445" s="611">
        <f>'Data 3'!BM45</f>
        <v>0</v>
      </c>
      <c r="BN445" s="611">
        <f>'Data 3'!BN45</f>
        <v>0</v>
      </c>
      <c r="BO445" s="611">
        <f>'Data 3'!BO45</f>
        <v>0</v>
      </c>
      <c r="BP445" s="611">
        <f>'Data 3'!BP45</f>
        <v>0</v>
      </c>
      <c r="BQ445" s="611">
        <f>'Data 3'!BQ45</f>
        <v>0</v>
      </c>
      <c r="BR445" s="611">
        <f>'Data 3'!BR45</f>
        <v>0</v>
      </c>
      <c r="BS445" s="611">
        <f>'Data 3'!BS45</f>
        <v>0</v>
      </c>
      <c r="BT445" s="611">
        <f>'Data 3'!BT45</f>
        <v>0</v>
      </c>
      <c r="BU445" s="649"/>
      <c r="BV445" s="611">
        <f>'Data 3'!BV45</f>
        <v>785</v>
      </c>
      <c r="BW445" s="611">
        <f>'Data 3'!BW45</f>
        <v>820</v>
      </c>
      <c r="BX445" s="611">
        <f>'Data 3'!BX45</f>
        <v>1590</v>
      </c>
      <c r="BY445" s="611">
        <f>'Data 3'!BY45</f>
        <v>2740</v>
      </c>
      <c r="BZ445" s="602">
        <f t="shared" si="1624"/>
        <v>302</v>
      </c>
      <c r="CA445" s="602">
        <f t="shared" si="1625"/>
        <v>262</v>
      </c>
      <c r="CB445" s="602">
        <f t="shared" si="1626"/>
        <v>259.66666666666669</v>
      </c>
      <c r="CC445" s="692">
        <f t="shared" si="1627"/>
        <v>1341.05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65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651"/>
        <v>0</v>
      </c>
      <c r="CG445" s="1350">
        <f t="shared" si="1651"/>
        <v>0</v>
      </c>
      <c r="CH445" s="1350">
        <f t="shared" si="1651"/>
        <v>0</v>
      </c>
      <c r="CI445" s="1350">
        <f t="shared" si="1651"/>
        <v>0</v>
      </c>
      <c r="CJ445" s="1350">
        <f t="shared" si="1651"/>
        <v>0</v>
      </c>
      <c r="CK445" s="1351">
        <f t="shared" si="1651"/>
        <v>0</v>
      </c>
      <c r="CL445" s="1351">
        <f t="shared" si="1651"/>
        <v>265</v>
      </c>
      <c r="CM445" s="1351">
        <f t="shared" si="1651"/>
        <v>300</v>
      </c>
      <c r="CN445" s="1350">
        <f t="shared" si="1651"/>
        <v>375</v>
      </c>
      <c r="CO445" s="1350">
        <f t="shared" si="1651"/>
        <v>500</v>
      </c>
      <c r="CP445" s="1350">
        <f t="shared" si="1651"/>
        <v>600</v>
      </c>
      <c r="CQ445" s="1350">
        <f t="shared" si="1651"/>
        <v>660</v>
      </c>
      <c r="CR445" s="1350">
        <f t="shared" si="1651"/>
        <v>720</v>
      </c>
      <c r="CS445" s="1349">
        <f t="shared" si="1651"/>
        <v>1110</v>
      </c>
      <c r="CT445" s="1352">
        <f t="shared" si="1651"/>
        <v>1150</v>
      </c>
      <c r="CU445" s="553">
        <f t="shared" si="1630"/>
        <v>0</v>
      </c>
      <c r="CV445" s="554">
        <f t="shared" si="1631"/>
        <v>0</v>
      </c>
      <c r="CW445" s="555">
        <f t="shared" si="1632"/>
        <v>0</v>
      </c>
      <c r="CX445" s="555">
        <f t="shared" si="1633"/>
        <v>0</v>
      </c>
      <c r="CY445" s="555">
        <f t="shared" si="1634"/>
        <v>0</v>
      </c>
      <c r="CZ445" s="555">
        <f t="shared" si="1635"/>
        <v>0</v>
      </c>
      <c r="DA445" s="555">
        <f t="shared" si="1636"/>
        <v>0</v>
      </c>
      <c r="DB445" s="556">
        <f t="shared" si="1637"/>
        <v>0</v>
      </c>
      <c r="DC445" s="556">
        <f t="shared" si="1638"/>
        <v>350</v>
      </c>
      <c r="DD445" s="556">
        <f t="shared" si="1639"/>
        <v>370</v>
      </c>
      <c r="DE445" s="555">
        <f t="shared" si="1640"/>
        <v>370</v>
      </c>
      <c r="DF445" s="555">
        <f t="shared" si="1641"/>
        <v>370</v>
      </c>
      <c r="DG445" s="555">
        <f t="shared" si="1642"/>
        <v>500</v>
      </c>
      <c r="DH445" s="555">
        <f t="shared" si="1643"/>
        <v>570</v>
      </c>
      <c r="DI445" s="555">
        <f t="shared" si="1644"/>
        <v>670</v>
      </c>
      <c r="DJ445" s="554">
        <f t="shared" si="1645"/>
        <v>730</v>
      </c>
      <c r="DK445" s="553">
        <f t="shared" si="1646"/>
        <v>890</v>
      </c>
      <c r="DL445" s="658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7"/>
      <c r="DQ445" s="623"/>
      <c r="DR445" s="623"/>
      <c r="DS445" s="623"/>
      <c r="DT445" s="623"/>
      <c r="DU445" s="623"/>
      <c r="DV445" s="623"/>
      <c r="DW445" s="623"/>
      <c r="DX445" s="623"/>
      <c r="DY445" s="488"/>
    </row>
    <row r="446" spans="1:129" s="490" customFormat="1" ht="15.75" hidden="1" customHeight="1">
      <c r="A446" s="609" t="s">
        <v>252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60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60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60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60"/>
      <c r="BV446" s="277"/>
      <c r="BW446" s="277"/>
      <c r="BX446" s="277"/>
      <c r="BY446" s="277"/>
      <c r="BZ446" s="602" t="str">
        <f t="shared" si="1624"/>
        <v/>
      </c>
      <c r="CA446" s="602" t="str">
        <f t="shared" si="1625"/>
        <v/>
      </c>
      <c r="CB446" s="602" t="str">
        <f t="shared" si="1626"/>
        <v/>
      </c>
      <c r="CC446" s="692" t="str">
        <f t="shared" si="1627"/>
        <v/>
      </c>
      <c r="CD446" s="1348" t="str">
        <f t="shared" ref="CD446:CS446" si="165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652"/>
        <v/>
      </c>
      <c r="CF446" s="1350" t="str">
        <f t="shared" si="1652"/>
        <v/>
      </c>
      <c r="CG446" s="1350" t="str">
        <f t="shared" si="1652"/>
        <v/>
      </c>
      <c r="CH446" s="1350" t="str">
        <f t="shared" si="1652"/>
        <v/>
      </c>
      <c r="CI446" s="1350" t="str">
        <f t="shared" si="1652"/>
        <v/>
      </c>
      <c r="CJ446" s="1350" t="str">
        <f t="shared" si="1652"/>
        <v/>
      </c>
      <c r="CK446" s="1351" t="str">
        <f t="shared" si="1652"/>
        <v/>
      </c>
      <c r="CL446" s="1351" t="str">
        <f t="shared" si="1652"/>
        <v/>
      </c>
      <c r="CM446" s="1351" t="str">
        <f t="shared" si="1652"/>
        <v/>
      </c>
      <c r="CN446" s="1350" t="str">
        <f t="shared" si="1652"/>
        <v/>
      </c>
      <c r="CO446" s="1350" t="str">
        <f t="shared" si="1652"/>
        <v/>
      </c>
      <c r="CP446" s="1350" t="str">
        <f t="shared" si="1652"/>
        <v/>
      </c>
      <c r="CQ446" s="1350" t="str">
        <f t="shared" si="1652"/>
        <v/>
      </c>
      <c r="CR446" s="1350" t="str">
        <f t="shared" si="1652"/>
        <v/>
      </c>
      <c r="CS446" s="1349" t="str">
        <f t="shared" si="1652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3" t="str">
        <f t="shared" si="1630"/>
        <v/>
      </c>
      <c r="CV446" s="554" t="str">
        <f t="shared" si="1631"/>
        <v/>
      </c>
      <c r="CW446" s="555" t="str">
        <f t="shared" si="1632"/>
        <v/>
      </c>
      <c r="CX446" s="555" t="str">
        <f t="shared" si="1633"/>
        <v/>
      </c>
      <c r="CY446" s="555" t="str">
        <f t="shared" si="1634"/>
        <v/>
      </c>
      <c r="CZ446" s="555" t="str">
        <f t="shared" si="1635"/>
        <v/>
      </c>
      <c r="DA446" s="555" t="str">
        <f t="shared" si="1636"/>
        <v/>
      </c>
      <c r="DB446" s="556" t="str">
        <f t="shared" si="1637"/>
        <v/>
      </c>
      <c r="DC446" s="556" t="str">
        <f t="shared" si="1638"/>
        <v/>
      </c>
      <c r="DD446" s="556" t="str">
        <f t="shared" si="1639"/>
        <v/>
      </c>
      <c r="DE446" s="555" t="str">
        <f t="shared" si="1640"/>
        <v/>
      </c>
      <c r="DF446" s="555" t="str">
        <f t="shared" si="1641"/>
        <v/>
      </c>
      <c r="DG446" s="555" t="str">
        <f t="shared" si="1642"/>
        <v/>
      </c>
      <c r="DH446" s="555" t="str">
        <f t="shared" si="1643"/>
        <v/>
      </c>
      <c r="DI446" s="555" t="str">
        <f t="shared" si="1644"/>
        <v/>
      </c>
      <c r="DJ446" s="554" t="str">
        <f t="shared" si="1645"/>
        <v/>
      </c>
      <c r="DK446" s="553" t="str">
        <f t="shared" si="1646"/>
        <v/>
      </c>
      <c r="DL446" s="658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7"/>
      <c r="DQ446" s="623"/>
      <c r="DR446" s="623"/>
      <c r="DS446" s="623"/>
      <c r="DT446" s="623"/>
      <c r="DU446" s="623"/>
      <c r="DV446" s="623"/>
      <c r="DW446" s="623"/>
      <c r="DX446" s="623"/>
      <c r="DY446" s="488"/>
    </row>
    <row r="447" spans="1:129" s="490" customFormat="1" ht="15.75" customHeight="1">
      <c r="A447" s="614" t="str">
        <f>$H$1 &amp; " (%)"</f>
        <v>kcal (%)</v>
      </c>
      <c r="B447" s="761">
        <f>'Data 3'!B46</f>
        <v>8.7627745161991729E-3</v>
      </c>
      <c r="C447" s="761">
        <f>'Data 3'!C46</f>
        <v>4.9168297455968693E-2</v>
      </c>
      <c r="D447" s="761">
        <f>'Data 3'!D46</f>
        <v>6.4579256360078274E-2</v>
      </c>
      <c r="E447" s="761">
        <f>'Data 3'!E46</f>
        <v>4.6183953033268096E-2</v>
      </c>
      <c r="F447" s="761">
        <f>'Data 3'!F46</f>
        <v>1.385518590998043E-2</v>
      </c>
      <c r="G447" s="761">
        <f>'Data 3'!G46</f>
        <v>4.272667971298108E-2</v>
      </c>
      <c r="H447" s="761">
        <f>'Data 3'!H46</f>
        <v>3.5127201565557736E-2</v>
      </c>
      <c r="I447" s="761">
        <f>'Data 3'!I46</f>
        <v>3.5746901500326153E-2</v>
      </c>
      <c r="J447" s="761">
        <f>'Data 3'!J46</f>
        <v>2.6579691237225485E-2</v>
      </c>
      <c r="K447" s="761">
        <f>'Data 3'!K46</f>
        <v>0</v>
      </c>
      <c r="L447" s="761">
        <f>'Data 3'!L46</f>
        <v>0</v>
      </c>
      <c r="M447" s="761">
        <f>'Data 3'!M46</f>
        <v>0</v>
      </c>
      <c r="N447" s="761">
        <f>'Data 3'!N46</f>
        <v>0</v>
      </c>
      <c r="O447" s="761">
        <f>'Data 3'!O46</f>
        <v>0</v>
      </c>
      <c r="P447" s="761">
        <f>'Data 3'!P46</f>
        <v>0</v>
      </c>
      <c r="Q447" s="761">
        <f>'Data 3'!Q46</f>
        <v>0</v>
      </c>
      <c r="R447" s="761">
        <f>'Data 3'!R46</f>
        <v>0</v>
      </c>
      <c r="S447" s="762"/>
      <c r="T447" s="761">
        <f>'Data 3'!T46</f>
        <v>2.0743639921722113E-2</v>
      </c>
      <c r="U447" s="761">
        <f>'Data 3'!U46</f>
        <v>1.7808219178082191E-2</v>
      </c>
      <c r="V447" s="761">
        <f>'Data 3'!V46</f>
        <v>2.9680365296803651E-2</v>
      </c>
      <c r="W447" s="761">
        <f>'Data 3'!W46</f>
        <v>5.0065231572080891E-2</v>
      </c>
      <c r="X447" s="761">
        <f>'Data 3'!X46</f>
        <v>3.0039138943248531E-2</v>
      </c>
      <c r="Y447" s="761">
        <f>'Data 3'!Y46</f>
        <v>2.136333985649054E-2</v>
      </c>
      <c r="Z447" s="761">
        <f>'Data 3'!Z46</f>
        <v>3.8207063647376756E-2</v>
      </c>
      <c r="AA447" s="761">
        <f>'Data 3'!AA46</f>
        <v>2.860870375547479E-2</v>
      </c>
      <c r="AB447" s="761">
        <f>'Data 3'!AB46</f>
        <v>1.7286366601435094E-2</v>
      </c>
      <c r="AC447" s="761">
        <f>'Data 3'!AC46</f>
        <v>0</v>
      </c>
      <c r="AD447" s="761">
        <f>'Data 3'!AD46</f>
        <v>0</v>
      </c>
      <c r="AE447" s="761">
        <f>'Data 3'!AE46</f>
        <v>0</v>
      </c>
      <c r="AF447" s="761">
        <f>'Data 3'!AF46</f>
        <v>0</v>
      </c>
      <c r="AG447" s="761">
        <f>'Data 3'!AG46</f>
        <v>0</v>
      </c>
      <c r="AH447" s="761">
        <f>'Data 3'!AH46</f>
        <v>0</v>
      </c>
      <c r="AI447" s="761">
        <f>'Data 3'!AI46</f>
        <v>0</v>
      </c>
      <c r="AJ447" s="761">
        <f>'Data 3'!AJ46</f>
        <v>0</v>
      </c>
      <c r="AK447" s="762"/>
      <c r="AL447" s="761">
        <f>'Data 3'!AL46</f>
        <v>2.8701891715590347E-4</v>
      </c>
      <c r="AM447" s="761">
        <f>'Data 3'!AM46</f>
        <v>3.879256360078278E-2</v>
      </c>
      <c r="AN447" s="761">
        <f>'Data 3'!AN46</f>
        <v>7.6799304196564465E-3</v>
      </c>
      <c r="AO447" s="761">
        <f>'Data 3'!AO46</f>
        <v>3.4203087627745161E-2</v>
      </c>
      <c r="AP447" s="761">
        <f>'Data 3'!AP46</f>
        <v>7.6320939334637954E-3</v>
      </c>
      <c r="AQ447" s="761">
        <f>'Data 3'!AQ46</f>
        <v>1.9308545335942597E-2</v>
      </c>
      <c r="AR447" s="761">
        <f>'Data 3'!AR46</f>
        <v>1.0371819960861057E-2</v>
      </c>
      <c r="AS447" s="761">
        <f>'Data 3'!AS46</f>
        <v>0</v>
      </c>
      <c r="AT447" s="761">
        <f>'Data 3'!AT46</f>
        <v>0</v>
      </c>
      <c r="AU447" s="761">
        <f>'Data 3'!AU46</f>
        <v>0</v>
      </c>
      <c r="AV447" s="761">
        <f>'Data 3'!AV46</f>
        <v>0</v>
      </c>
      <c r="AW447" s="761">
        <f>'Data 3'!AW46</f>
        <v>0</v>
      </c>
      <c r="AX447" s="761">
        <f>'Data 3'!AX46</f>
        <v>0</v>
      </c>
      <c r="AY447" s="761">
        <f>'Data 3'!AY46</f>
        <v>0</v>
      </c>
      <c r="AZ447" s="761">
        <f>'Data 3'!AZ46</f>
        <v>0</v>
      </c>
      <c r="BA447" s="761">
        <f>'Data 3'!BA46</f>
        <v>0</v>
      </c>
      <c r="BB447" s="761">
        <f>'Data 3'!BB46</f>
        <v>0</v>
      </c>
      <c r="BC447" s="762"/>
      <c r="BD447" s="761">
        <f>'Data 3'!BD46</f>
        <v>0</v>
      </c>
      <c r="BE447" s="761">
        <f>'Data 3'!BE46</f>
        <v>0.10776255707762557</v>
      </c>
      <c r="BF447" s="761">
        <f>'Data 3'!BF46</f>
        <v>0</v>
      </c>
      <c r="BG447" s="761">
        <f>'Data 3'!BG46</f>
        <v>0.10425636007827789</v>
      </c>
      <c r="BH447" s="761">
        <f>'Data 3'!BH46</f>
        <v>7.0580560991519894E-2</v>
      </c>
      <c r="BI447" s="761">
        <f>'Data 3'!BI46</f>
        <v>0.19306681576740287</v>
      </c>
      <c r="BJ447" s="761">
        <f>'Data 3'!BJ46</f>
        <v>4.9836921069797785E-2</v>
      </c>
      <c r="BK447" s="761">
        <f>'Data 3'!BK46</f>
        <v>7.8864970645792565E-2</v>
      </c>
      <c r="BL447" s="761">
        <f>'Data 3'!BL46</f>
        <v>3.6904761904761905E-2</v>
      </c>
      <c r="BM447" s="761">
        <f>'Data 3'!BM46</f>
        <v>0</v>
      </c>
      <c r="BN447" s="761">
        <f>'Data 3'!BN46</f>
        <v>0</v>
      </c>
      <c r="BO447" s="761">
        <f>'Data 3'!BO46</f>
        <v>0</v>
      </c>
      <c r="BP447" s="761">
        <f>'Data 3'!BP46</f>
        <v>0</v>
      </c>
      <c r="BQ447" s="761">
        <f>'Data 3'!BQ46</f>
        <v>0</v>
      </c>
      <c r="BR447" s="761">
        <f>'Data 3'!BR46</f>
        <v>0</v>
      </c>
      <c r="BS447" s="761">
        <f>'Data 3'!BS46</f>
        <v>0</v>
      </c>
      <c r="BT447" s="761">
        <f>'Data 3'!BT46</f>
        <v>0</v>
      </c>
      <c r="BU447" s="762"/>
      <c r="BV447" s="761">
        <f>'Data 3'!BV46</f>
        <v>5.4843444227005871E-2</v>
      </c>
      <c r="BW447" s="761">
        <f>'Data 3'!BW46</f>
        <v>3.1550337029789086E-2</v>
      </c>
      <c r="BX447" s="761">
        <f>'Data 3'!BX46</f>
        <v>2.9223744292237445E-2</v>
      </c>
      <c r="BY447" s="761">
        <f>'Data 3'!BY46</f>
        <v>9.8467058056099149E-2</v>
      </c>
      <c r="BZ447" s="602">
        <f t="shared" si="1624"/>
        <v>1.7210045662100455E-2</v>
      </c>
      <c r="CA447" s="627">
        <f t="shared" si="1625"/>
        <v>1.3582455813375577E-2</v>
      </c>
      <c r="CB447" s="627">
        <f t="shared" si="1626"/>
        <v>5.2988330796549981E-3</v>
      </c>
      <c r="CC447" s="695">
        <f t="shared" si="1627"/>
        <v>2.9880408784518375E-2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65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653"/>
        <v>0</v>
      </c>
      <c r="CG447" s="1355">
        <f t="shared" si="1653"/>
        <v>0</v>
      </c>
      <c r="CH447" s="1355">
        <f t="shared" si="1653"/>
        <v>0</v>
      </c>
      <c r="CI447" s="1355">
        <f t="shared" si="1653"/>
        <v>0</v>
      </c>
      <c r="CJ447" s="1355">
        <f t="shared" si="1653"/>
        <v>0</v>
      </c>
      <c r="CK447" s="1356">
        <f t="shared" si="1653"/>
        <v>0</v>
      </c>
      <c r="CL447" s="1356">
        <f t="shared" si="1653"/>
        <v>8.7627745161991729E-3</v>
      </c>
      <c r="CM447" s="1356">
        <f t="shared" si="1653"/>
        <v>1.385518590998043E-2</v>
      </c>
      <c r="CN447" s="1355">
        <f t="shared" si="1653"/>
        <v>2.6579691237225485E-2</v>
      </c>
      <c r="CO447" s="1355">
        <f t="shared" si="1653"/>
        <v>3.5127201565557736E-2</v>
      </c>
      <c r="CP447" s="1355">
        <f t="shared" si="1653"/>
        <v>3.5746901500326153E-2</v>
      </c>
      <c r="CQ447" s="1355">
        <f t="shared" si="1653"/>
        <v>4.272667971298108E-2</v>
      </c>
      <c r="CR447" s="1355">
        <f t="shared" si="1653"/>
        <v>4.6183953033268096E-2</v>
      </c>
      <c r="CS447" s="1354">
        <f t="shared" si="1653"/>
        <v>4.9168297455968693E-2</v>
      </c>
      <c r="CT447" s="1357">
        <f t="shared" si="1653"/>
        <v>6.4579256360078274E-2</v>
      </c>
      <c r="CU447" s="541">
        <f t="shared" si="1630"/>
        <v>0</v>
      </c>
      <c r="CV447" s="542">
        <f t="shared" si="1631"/>
        <v>0</v>
      </c>
      <c r="CW447" s="543">
        <f t="shared" si="1632"/>
        <v>0</v>
      </c>
      <c r="CX447" s="543">
        <f t="shared" si="1633"/>
        <v>0</v>
      </c>
      <c r="CY447" s="543">
        <f t="shared" si="1634"/>
        <v>0</v>
      </c>
      <c r="CZ447" s="543">
        <f t="shared" si="1635"/>
        <v>0</v>
      </c>
      <c r="DA447" s="543">
        <f t="shared" si="1636"/>
        <v>0</v>
      </c>
      <c r="DB447" s="544">
        <f t="shared" si="1637"/>
        <v>0</v>
      </c>
      <c r="DC447" s="544">
        <f t="shared" si="1638"/>
        <v>1.7286366601435094E-2</v>
      </c>
      <c r="DD447" s="544">
        <f t="shared" si="1639"/>
        <v>1.7808219178082191E-2</v>
      </c>
      <c r="DE447" s="543">
        <f t="shared" si="1640"/>
        <v>2.0743639921722113E-2</v>
      </c>
      <c r="DF447" s="543">
        <f t="shared" si="1641"/>
        <v>2.136333985649054E-2</v>
      </c>
      <c r="DG447" s="543">
        <f t="shared" si="1642"/>
        <v>2.860870375547479E-2</v>
      </c>
      <c r="DH447" s="543">
        <f t="shared" si="1643"/>
        <v>2.9680365296803651E-2</v>
      </c>
      <c r="DI447" s="543">
        <f t="shared" si="1644"/>
        <v>3.0039138943248531E-2</v>
      </c>
      <c r="DJ447" s="542">
        <f t="shared" si="1645"/>
        <v>3.8207063647376756E-2</v>
      </c>
      <c r="DK447" s="541">
        <f t="shared" si="1646"/>
        <v>5.0065231572080891E-2</v>
      </c>
      <c r="DL447" s="658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7"/>
      <c r="DQ447" s="623"/>
      <c r="DR447" s="623"/>
      <c r="DS447" s="623"/>
      <c r="DT447" s="623"/>
      <c r="DU447" s="623"/>
      <c r="DV447" s="623"/>
      <c r="DW447" s="623"/>
      <c r="DX447" s="623"/>
      <c r="DY447" s="488"/>
    </row>
    <row r="448" spans="1:129" s="490" customFormat="1" ht="15.75" customHeight="1">
      <c r="A448" s="749" t="s">
        <v>280</v>
      </c>
      <c r="B448" s="763"/>
      <c r="C448" s="763"/>
      <c r="D448" s="763"/>
      <c r="E448" s="763"/>
      <c r="F448" s="763"/>
      <c r="G448" s="763"/>
      <c r="H448" s="763"/>
      <c r="I448" s="763"/>
      <c r="J448" s="763"/>
      <c r="K448" s="763"/>
      <c r="L448" s="763"/>
      <c r="M448" s="763"/>
      <c r="N448" s="763"/>
      <c r="O448" s="763"/>
      <c r="P448" s="763"/>
      <c r="Q448" s="763"/>
      <c r="R448" s="763"/>
      <c r="S448" s="607"/>
      <c r="T448" s="763"/>
      <c r="U448" s="763"/>
      <c r="V448" s="763"/>
      <c r="W448" s="763"/>
      <c r="X448" s="763"/>
      <c r="Y448" s="763"/>
      <c r="Z448" s="763"/>
      <c r="AA448" s="763"/>
      <c r="AB448" s="763"/>
      <c r="AC448" s="763"/>
      <c r="AD448" s="763"/>
      <c r="AE448" s="763"/>
      <c r="AF448" s="763"/>
      <c r="AG448" s="763"/>
      <c r="AH448" s="763"/>
      <c r="AI448" s="763"/>
      <c r="AJ448" s="763"/>
      <c r="AK448" s="607"/>
      <c r="AL448" s="763"/>
      <c r="AM448" s="763"/>
      <c r="AN448" s="763"/>
      <c r="AO448" s="763"/>
      <c r="AP448" s="763"/>
      <c r="AQ448" s="763"/>
      <c r="AR448" s="763"/>
      <c r="AS448" s="763"/>
      <c r="AT448" s="763"/>
      <c r="AU448" s="763"/>
      <c r="AV448" s="763"/>
      <c r="AW448" s="763"/>
      <c r="AX448" s="763"/>
      <c r="AY448" s="763"/>
      <c r="AZ448" s="763"/>
      <c r="BA448" s="763"/>
      <c r="BB448" s="763"/>
      <c r="BC448" s="607"/>
      <c r="BD448" s="763"/>
      <c r="BE448" s="763"/>
      <c r="BF448" s="763"/>
      <c r="BG448" s="763"/>
      <c r="BH448" s="763"/>
      <c r="BI448" s="763"/>
      <c r="BJ448" s="763"/>
      <c r="BK448" s="763"/>
      <c r="BL448" s="763"/>
      <c r="BM448" s="763"/>
      <c r="BN448" s="763"/>
      <c r="BO448" s="763"/>
      <c r="BP448" s="763"/>
      <c r="BQ448" s="763"/>
      <c r="BR448" s="763"/>
      <c r="BS448" s="763"/>
      <c r="BT448" s="763"/>
      <c r="BU448" s="607"/>
      <c r="BV448" s="763"/>
      <c r="BW448" s="763"/>
      <c r="BX448" s="763"/>
      <c r="BY448" s="763"/>
      <c r="BZ448" s="594" t="str">
        <f t="shared" si="1624"/>
        <v/>
      </c>
      <c r="CA448" s="594" t="str">
        <f t="shared" si="1625"/>
        <v/>
      </c>
      <c r="CB448" s="594" t="str">
        <f t="shared" si="1626"/>
        <v/>
      </c>
      <c r="CC448" s="691" t="str">
        <f t="shared" si="1627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5"/>
      <c r="DM448" s="203"/>
      <c r="DN448" s="203"/>
      <c r="DO448" s="203"/>
      <c r="DP448" s="596"/>
      <c r="DQ448" s="622"/>
      <c r="DR448" s="622"/>
      <c r="DS448" s="622"/>
      <c r="DT448" s="622"/>
      <c r="DU448" s="622"/>
      <c r="DV448" s="622"/>
      <c r="DW448" s="622"/>
      <c r="DX448" s="622"/>
      <c r="DY448" s="488"/>
    </row>
    <row r="449" spans="1:129" s="490" customFormat="1" ht="15.75" customHeight="1">
      <c r="A449" s="1424" t="s">
        <v>729</v>
      </c>
      <c r="B449" s="646" t="s">
        <v>281</v>
      </c>
      <c r="C449" s="646" t="s">
        <v>281</v>
      </c>
      <c r="D449" s="646" t="s">
        <v>281</v>
      </c>
      <c r="E449" s="646" t="s">
        <v>281</v>
      </c>
      <c r="F449" s="646" t="s">
        <v>281</v>
      </c>
      <c r="G449" s="646" t="s">
        <v>281</v>
      </c>
      <c r="H449" s="646" t="s">
        <v>281</v>
      </c>
      <c r="I449" s="646" t="s">
        <v>281</v>
      </c>
      <c r="J449" s="646" t="s">
        <v>281</v>
      </c>
      <c r="K449" s="646" t="s">
        <v>281</v>
      </c>
      <c r="L449" s="646" t="s">
        <v>281</v>
      </c>
      <c r="M449" s="646" t="s">
        <v>281</v>
      </c>
      <c r="N449" s="646" t="s">
        <v>281</v>
      </c>
      <c r="O449" s="646" t="s">
        <v>281</v>
      </c>
      <c r="P449" s="646" t="s">
        <v>281</v>
      </c>
      <c r="Q449" s="646" t="s">
        <v>281</v>
      </c>
      <c r="R449" s="646" t="s">
        <v>281</v>
      </c>
      <c r="S449" s="647"/>
      <c r="T449" s="646" t="s">
        <v>281</v>
      </c>
      <c r="U449" s="646" t="s">
        <v>281</v>
      </c>
      <c r="V449" s="646" t="s">
        <v>281</v>
      </c>
      <c r="W449" s="646" t="s">
        <v>281</v>
      </c>
      <c r="X449" s="646" t="s">
        <v>281</v>
      </c>
      <c r="Y449" s="646" t="s">
        <v>281</v>
      </c>
      <c r="Z449" s="646" t="s">
        <v>281</v>
      </c>
      <c r="AA449" s="646" t="s">
        <v>281</v>
      </c>
      <c r="AB449" s="646" t="s">
        <v>281</v>
      </c>
      <c r="AC449" s="646" t="s">
        <v>281</v>
      </c>
      <c r="AD449" s="646" t="s">
        <v>281</v>
      </c>
      <c r="AE449" s="646" t="s">
        <v>281</v>
      </c>
      <c r="AF449" s="646" t="s">
        <v>281</v>
      </c>
      <c r="AG449" s="674" t="s">
        <v>281</v>
      </c>
      <c r="AH449" s="646" t="s">
        <v>281</v>
      </c>
      <c r="AI449" s="646" t="s">
        <v>281</v>
      </c>
      <c r="AJ449" s="646" t="s">
        <v>281</v>
      </c>
      <c r="AK449" s="647"/>
      <c r="AL449" s="646" t="s">
        <v>281</v>
      </c>
      <c r="AM449" s="646" t="s">
        <v>281</v>
      </c>
      <c r="AN449" s="646" t="s">
        <v>281</v>
      </c>
      <c r="AO449" s="646" t="s">
        <v>281</v>
      </c>
      <c r="AP449" s="646" t="s">
        <v>281</v>
      </c>
      <c r="AQ449" s="646" t="s">
        <v>281</v>
      </c>
      <c r="AR449" s="646" t="s">
        <v>281</v>
      </c>
      <c r="AS449" s="646" t="s">
        <v>281</v>
      </c>
      <c r="AT449" s="646" t="s">
        <v>281</v>
      </c>
      <c r="AU449" s="646" t="s">
        <v>281</v>
      </c>
      <c r="AV449" s="646" t="s">
        <v>281</v>
      </c>
      <c r="AW449" s="646" t="s">
        <v>281</v>
      </c>
      <c r="AX449" s="646" t="s">
        <v>281</v>
      </c>
      <c r="AY449" s="646" t="s">
        <v>281</v>
      </c>
      <c r="AZ449" s="646" t="s">
        <v>281</v>
      </c>
      <c r="BA449" s="646" t="s">
        <v>281</v>
      </c>
      <c r="BB449" s="646" t="s">
        <v>281</v>
      </c>
      <c r="BC449" s="647"/>
      <c r="BD449" s="646" t="s">
        <v>281</v>
      </c>
      <c r="BE449" s="646" t="s">
        <v>281</v>
      </c>
      <c r="BF449" s="646" t="s">
        <v>281</v>
      </c>
      <c r="BG449" s="646" t="s">
        <v>281</v>
      </c>
      <c r="BH449" s="646" t="s">
        <v>281</v>
      </c>
      <c r="BI449" s="646" t="s">
        <v>281</v>
      </c>
      <c r="BJ449" s="646" t="s">
        <v>281</v>
      </c>
      <c r="BK449" s="646" t="s">
        <v>281</v>
      </c>
      <c r="BL449" s="646" t="s">
        <v>281</v>
      </c>
      <c r="BM449" s="646" t="s">
        <v>281</v>
      </c>
      <c r="BN449" s="646" t="s">
        <v>281</v>
      </c>
      <c r="BO449" s="646" t="s">
        <v>281</v>
      </c>
      <c r="BP449" s="646" t="s">
        <v>281</v>
      </c>
      <c r="BQ449" s="646" t="s">
        <v>281</v>
      </c>
      <c r="BR449" s="646" t="s">
        <v>281</v>
      </c>
      <c r="BS449" s="646" t="s">
        <v>281</v>
      </c>
      <c r="BT449" s="646" t="s">
        <v>281</v>
      </c>
      <c r="BU449" s="647"/>
      <c r="BV449" s="646" t="s">
        <v>281</v>
      </c>
      <c r="BW449" s="646" t="s">
        <v>281</v>
      </c>
      <c r="BX449" s="646" t="s">
        <v>281</v>
      </c>
      <c r="BY449" s="646" t="s">
        <v>281</v>
      </c>
      <c r="BZ449" s="594" t="str">
        <f t="shared" si="1624"/>
        <v/>
      </c>
      <c r="CA449" s="594" t="str">
        <f t="shared" si="1625"/>
        <v/>
      </c>
      <c r="CB449" s="594" t="str">
        <f t="shared" si="1626"/>
        <v/>
      </c>
      <c r="CC449" s="691" t="str">
        <f t="shared" si="1627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6"/>
      <c r="DM449" s="205"/>
      <c r="DN449" s="205"/>
      <c r="DO449" s="205"/>
      <c r="DP449" s="487"/>
      <c r="DQ449" s="623"/>
      <c r="DR449" s="623"/>
      <c r="DS449" s="623"/>
      <c r="DT449" s="623"/>
      <c r="DU449" s="623"/>
      <c r="DV449" s="623"/>
      <c r="DW449" s="623"/>
      <c r="DX449" s="623"/>
      <c r="DY449" s="488"/>
    </row>
    <row r="450" spans="1:129" s="490" customFormat="1" ht="15.75" customHeight="1">
      <c r="A450" s="713" t="s">
        <v>262</v>
      </c>
      <c r="B450" s="646"/>
      <c r="C450" s="646"/>
      <c r="D450" s="646"/>
      <c r="E450" s="646"/>
      <c r="F450" s="646"/>
      <c r="G450" s="646"/>
      <c r="H450" s="646"/>
      <c r="I450" s="646"/>
      <c r="J450" s="646"/>
      <c r="K450" s="646"/>
      <c r="L450" s="646"/>
      <c r="M450" s="646"/>
      <c r="N450" s="646"/>
      <c r="O450" s="646"/>
      <c r="P450" s="646"/>
      <c r="Q450" s="646"/>
      <c r="R450" s="646"/>
      <c r="S450" s="644"/>
      <c r="T450" s="646"/>
      <c r="U450" s="646"/>
      <c r="V450" s="646"/>
      <c r="W450" s="646"/>
      <c r="X450" s="646"/>
      <c r="Y450" s="646"/>
      <c r="Z450" s="646"/>
      <c r="AA450" s="646"/>
      <c r="AB450" s="646"/>
      <c r="AC450" s="646"/>
      <c r="AD450" s="646"/>
      <c r="AE450" s="646"/>
      <c r="AF450" s="646"/>
      <c r="AG450" s="646"/>
      <c r="AH450" s="646"/>
      <c r="AI450" s="646"/>
      <c r="AJ450" s="646"/>
      <c r="AK450" s="644"/>
      <c r="AL450" s="646"/>
      <c r="AM450" s="646"/>
      <c r="AN450" s="646"/>
      <c r="AO450" s="646"/>
      <c r="AP450" s="646"/>
      <c r="AQ450" s="646"/>
      <c r="AR450" s="646"/>
      <c r="AS450" s="646"/>
      <c r="AT450" s="646"/>
      <c r="AU450" s="646"/>
      <c r="AV450" s="646"/>
      <c r="AW450" s="646"/>
      <c r="AX450" s="646"/>
      <c r="AY450" s="646"/>
      <c r="AZ450" s="646"/>
      <c r="BA450" s="646"/>
      <c r="BB450" s="646"/>
      <c r="BC450" s="644"/>
      <c r="BD450" s="646"/>
      <c r="BE450" s="646"/>
      <c r="BF450" s="646"/>
      <c r="BG450" s="646"/>
      <c r="BH450" s="646"/>
      <c r="BI450" s="646"/>
      <c r="BJ450" s="646"/>
      <c r="BK450" s="646"/>
      <c r="BL450" s="646"/>
      <c r="BM450" s="646"/>
      <c r="BN450" s="646"/>
      <c r="BO450" s="646"/>
      <c r="BP450" s="646"/>
      <c r="BQ450" s="646"/>
      <c r="BR450" s="646"/>
      <c r="BS450" s="646"/>
      <c r="BT450" s="646"/>
      <c r="BU450" s="644"/>
      <c r="BV450" s="646"/>
      <c r="BW450" s="646"/>
      <c r="BX450" s="646"/>
      <c r="BY450" s="646"/>
      <c r="BZ450" s="602" t="str">
        <f t="shared" si="1624"/>
        <v/>
      </c>
      <c r="CA450" s="602" t="str">
        <f t="shared" si="1625"/>
        <v/>
      </c>
      <c r="CB450" s="602" t="str">
        <f t="shared" si="1626"/>
        <v/>
      </c>
      <c r="CC450" s="692" t="str">
        <f t="shared" si="1627"/>
        <v/>
      </c>
      <c r="CD450" s="1348" t="str">
        <f t="shared" ref="CD450:CS450" si="165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654"/>
        <v/>
      </c>
      <c r="CF450" s="1350" t="str">
        <f t="shared" si="1654"/>
        <v/>
      </c>
      <c r="CG450" s="1350" t="str">
        <f t="shared" si="1654"/>
        <v/>
      </c>
      <c r="CH450" s="1350" t="str">
        <f t="shared" si="1654"/>
        <v/>
      </c>
      <c r="CI450" s="1350" t="str">
        <f t="shared" si="1654"/>
        <v/>
      </c>
      <c r="CJ450" s="1350" t="str">
        <f t="shared" si="1654"/>
        <v/>
      </c>
      <c r="CK450" s="1351" t="str">
        <f t="shared" si="1654"/>
        <v/>
      </c>
      <c r="CL450" s="1351" t="str">
        <f t="shared" si="1654"/>
        <v/>
      </c>
      <c r="CM450" s="1351" t="str">
        <f t="shared" si="1654"/>
        <v/>
      </c>
      <c r="CN450" s="1350" t="str">
        <f t="shared" si="1654"/>
        <v/>
      </c>
      <c r="CO450" s="1350" t="str">
        <f t="shared" si="1654"/>
        <v/>
      </c>
      <c r="CP450" s="1350" t="str">
        <f t="shared" si="1654"/>
        <v/>
      </c>
      <c r="CQ450" s="1350" t="str">
        <f t="shared" si="1654"/>
        <v/>
      </c>
      <c r="CR450" s="1350" t="str">
        <f t="shared" si="1654"/>
        <v/>
      </c>
      <c r="CS450" s="1349" t="str">
        <f t="shared" si="1654"/>
        <v/>
      </c>
      <c r="CT450" s="1352" t="str">
        <f t="shared" ref="CE450:CT455" si="165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3" t="str">
        <f t="shared" ref="CU450:CU457" si="165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4" t="str">
        <f t="shared" ref="CV450:CV457" si="165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5" t="str">
        <f t="shared" ref="CW450:CW457" si="165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5" t="str">
        <f t="shared" ref="CX450:CX457" si="165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5" t="str">
        <f t="shared" ref="CY450:CY457" si="166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5" t="str">
        <f t="shared" ref="CZ450:CZ457" si="166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5" t="str">
        <f t="shared" ref="DA450:DA457" si="166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6" t="str">
        <f t="shared" ref="DB450:DB457" si="166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6" t="str">
        <f t="shared" ref="DC450:DC457" si="166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6" t="str">
        <f t="shared" ref="DD450:DD457" si="166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5" t="str">
        <f t="shared" ref="DE450:DE457" si="166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5" t="str">
        <f t="shared" ref="DF450:DF457" si="166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5" t="str">
        <f t="shared" ref="DG450:DG457" si="166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5" t="str">
        <f t="shared" ref="DH450:DH457" si="166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5" t="str">
        <f t="shared" ref="DI450:DI457" si="167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4" t="str">
        <f t="shared" ref="DJ450:DJ457" si="167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3" t="str">
        <f t="shared" ref="DK450:DK457" si="167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8">
        <f t="shared" ref="DL450:DL457" si="1673">COUNT(B450:R450)</f>
        <v>0</v>
      </c>
      <c r="DM450" s="106">
        <f t="shared" ref="DM450:DM457" si="1674">COUNT(T450:AJ450)</f>
        <v>0</v>
      </c>
      <c r="DN450" s="106">
        <f t="shared" ref="DN450:DN457" si="1675">COUNT(AL450:BB450)</f>
        <v>0</v>
      </c>
      <c r="DO450" s="106">
        <f t="shared" ref="DO450:DO457" si="1676">COUNT(BD450:BT450)</f>
        <v>0</v>
      </c>
      <c r="DP450" s="487"/>
      <c r="DQ450" s="623"/>
      <c r="DR450" s="623"/>
      <c r="DS450" s="623"/>
      <c r="DT450" s="623"/>
      <c r="DU450" s="623"/>
      <c r="DV450" s="623"/>
      <c r="DW450" s="623"/>
      <c r="DX450" s="623"/>
      <c r="DY450" s="488"/>
    </row>
    <row r="451" spans="1:129" s="490" customFormat="1" ht="15.75" customHeight="1">
      <c r="A451" s="713" t="s">
        <v>282</v>
      </c>
      <c r="B451" s="646"/>
      <c r="C451" s="646"/>
      <c r="D451" s="646"/>
      <c r="E451" s="646"/>
      <c r="F451" s="646"/>
      <c r="G451" s="646"/>
      <c r="H451" s="646"/>
      <c r="I451" s="646"/>
      <c r="J451" s="646"/>
      <c r="K451" s="646"/>
      <c r="L451" s="646"/>
      <c r="M451" s="646"/>
      <c r="N451" s="646"/>
      <c r="O451" s="646"/>
      <c r="P451" s="646"/>
      <c r="Q451" s="646"/>
      <c r="R451" s="646"/>
      <c r="S451" s="644"/>
      <c r="T451" s="646"/>
      <c r="U451" s="646"/>
      <c r="V451" s="646"/>
      <c r="W451" s="646"/>
      <c r="X451" s="646"/>
      <c r="Y451" s="646"/>
      <c r="Z451" s="646"/>
      <c r="AA451" s="646"/>
      <c r="AB451" s="646"/>
      <c r="AC451" s="646"/>
      <c r="AD451" s="646"/>
      <c r="AE451" s="646"/>
      <c r="AF451" s="646"/>
      <c r="AG451" s="648"/>
      <c r="AH451" s="646"/>
      <c r="AI451" s="646"/>
      <c r="AJ451" s="646"/>
      <c r="AK451" s="644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4"/>
      <c r="BD451" s="646"/>
      <c r="BE451" s="646"/>
      <c r="BF451" s="646"/>
      <c r="BG451" s="646"/>
      <c r="BH451" s="646"/>
      <c r="BI451" s="646"/>
      <c r="BJ451" s="646"/>
      <c r="BK451" s="646"/>
      <c r="BL451" s="646"/>
      <c r="BM451" s="646"/>
      <c r="BN451" s="646"/>
      <c r="BO451" s="646"/>
      <c r="BP451" s="646"/>
      <c r="BQ451" s="646"/>
      <c r="BR451" s="646"/>
      <c r="BS451" s="646"/>
      <c r="BT451" s="646"/>
      <c r="BU451" s="644"/>
      <c r="BV451" s="646"/>
      <c r="BW451" s="646"/>
      <c r="BX451" s="646"/>
      <c r="BY451" s="646"/>
      <c r="BZ451" s="602" t="str">
        <f t="shared" si="1624"/>
        <v/>
      </c>
      <c r="CA451" s="602" t="str">
        <f t="shared" si="1625"/>
        <v/>
      </c>
      <c r="CB451" s="602" t="str">
        <f t="shared" si="1626"/>
        <v/>
      </c>
      <c r="CC451" s="692" t="str">
        <f t="shared" si="1627"/>
        <v/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655"/>
        <v/>
      </c>
      <c r="CF451" s="1350" t="str">
        <f t="shared" si="1655"/>
        <v/>
      </c>
      <c r="CG451" s="1350" t="str">
        <f t="shared" si="1655"/>
        <v/>
      </c>
      <c r="CH451" s="1350" t="str">
        <f t="shared" si="1655"/>
        <v/>
      </c>
      <c r="CI451" s="1350" t="str">
        <f t="shared" si="1655"/>
        <v/>
      </c>
      <c r="CJ451" s="1350" t="str">
        <f t="shared" si="1655"/>
        <v/>
      </c>
      <c r="CK451" s="1351" t="str">
        <f t="shared" si="1655"/>
        <v/>
      </c>
      <c r="CL451" s="1351" t="str">
        <f t="shared" si="1655"/>
        <v/>
      </c>
      <c r="CM451" s="1351" t="str">
        <f t="shared" si="1655"/>
        <v/>
      </c>
      <c r="CN451" s="1350" t="str">
        <f t="shared" si="1655"/>
        <v/>
      </c>
      <c r="CO451" s="1350" t="str">
        <f t="shared" si="1655"/>
        <v/>
      </c>
      <c r="CP451" s="1350" t="str">
        <f t="shared" si="1655"/>
        <v/>
      </c>
      <c r="CQ451" s="1350" t="str">
        <f t="shared" si="1655"/>
        <v/>
      </c>
      <c r="CR451" s="1350" t="str">
        <f t="shared" si="1655"/>
        <v/>
      </c>
      <c r="CS451" s="1349" t="str">
        <f t="shared" si="1655"/>
        <v/>
      </c>
      <c r="CT451" s="1352" t="str">
        <f t="shared" si="1655"/>
        <v/>
      </c>
      <c r="CU451" s="553" t="str">
        <f t="shared" si="1656"/>
        <v/>
      </c>
      <c r="CV451" s="554" t="str">
        <f t="shared" si="1657"/>
        <v/>
      </c>
      <c r="CW451" s="555" t="str">
        <f t="shared" si="1658"/>
        <v/>
      </c>
      <c r="CX451" s="555" t="str">
        <f t="shared" si="1659"/>
        <v/>
      </c>
      <c r="CY451" s="555" t="str">
        <f t="shared" si="1660"/>
        <v/>
      </c>
      <c r="CZ451" s="555" t="str">
        <f t="shared" si="1661"/>
        <v/>
      </c>
      <c r="DA451" s="555" t="str">
        <f t="shared" si="1662"/>
        <v/>
      </c>
      <c r="DB451" s="556" t="str">
        <f t="shared" si="1663"/>
        <v/>
      </c>
      <c r="DC451" s="556" t="str">
        <f t="shared" si="1664"/>
        <v/>
      </c>
      <c r="DD451" s="556" t="str">
        <f t="shared" si="1665"/>
        <v/>
      </c>
      <c r="DE451" s="555" t="str">
        <f t="shared" si="1666"/>
        <v/>
      </c>
      <c r="DF451" s="555" t="str">
        <f t="shared" si="1667"/>
        <v/>
      </c>
      <c r="DG451" s="555" t="str">
        <f t="shared" si="1668"/>
        <v/>
      </c>
      <c r="DH451" s="555" t="str">
        <f t="shared" si="1669"/>
        <v/>
      </c>
      <c r="DI451" s="555" t="str">
        <f t="shared" si="1670"/>
        <v/>
      </c>
      <c r="DJ451" s="554" t="str">
        <f t="shared" si="1671"/>
        <v/>
      </c>
      <c r="DK451" s="553" t="str">
        <f t="shared" si="1672"/>
        <v/>
      </c>
      <c r="DL451" s="658">
        <f t="shared" si="1673"/>
        <v>0</v>
      </c>
      <c r="DM451" s="106">
        <f t="shared" si="1674"/>
        <v>0</v>
      </c>
      <c r="DN451" s="106">
        <f t="shared" si="1675"/>
        <v>0</v>
      </c>
      <c r="DO451" s="106">
        <f t="shared" si="1676"/>
        <v>0</v>
      </c>
      <c r="DP451" s="487"/>
      <c r="DQ451" s="623"/>
      <c r="DR451" s="623"/>
      <c r="DS451" s="623"/>
      <c r="DT451" s="623"/>
      <c r="DU451" s="623"/>
      <c r="DV451" s="623"/>
      <c r="DW451" s="623"/>
      <c r="DX451" s="623"/>
      <c r="DY451" s="488"/>
    </row>
    <row r="452" spans="1:129" s="490" customFormat="1" ht="15.75" customHeight="1">
      <c r="A452" s="653" t="s">
        <v>283</v>
      </c>
      <c r="B452" s="646"/>
      <c r="C452" s="646"/>
      <c r="D452" s="646"/>
      <c r="E452" s="646"/>
      <c r="F452" s="646"/>
      <c r="G452" s="646"/>
      <c r="H452" s="646"/>
      <c r="I452" s="646"/>
      <c r="J452" s="646"/>
      <c r="K452" s="646"/>
      <c r="L452" s="646"/>
      <c r="M452" s="646"/>
      <c r="N452" s="646"/>
      <c r="O452" s="646"/>
      <c r="P452" s="646"/>
      <c r="Q452" s="646"/>
      <c r="R452" s="646"/>
      <c r="S452" s="647"/>
      <c r="T452" s="646"/>
      <c r="U452" s="646"/>
      <c r="V452" s="646"/>
      <c r="W452" s="646"/>
      <c r="X452" s="646"/>
      <c r="Y452" s="646"/>
      <c r="Z452" s="646"/>
      <c r="AA452" s="646"/>
      <c r="AB452" s="646"/>
      <c r="AC452" s="646"/>
      <c r="AD452" s="646"/>
      <c r="AE452" s="646"/>
      <c r="AF452" s="646"/>
      <c r="AG452" s="683"/>
      <c r="AH452" s="646"/>
      <c r="AI452" s="646"/>
      <c r="AJ452" s="646"/>
      <c r="AK452" s="647"/>
      <c r="AL452" s="646"/>
      <c r="AM452" s="646"/>
      <c r="AN452" s="646"/>
      <c r="AO452" s="646"/>
      <c r="AP452" s="646"/>
      <c r="AQ452" s="646"/>
      <c r="AR452" s="646"/>
      <c r="AS452" s="646"/>
      <c r="AT452" s="646"/>
      <c r="AU452" s="646"/>
      <c r="AV452" s="646"/>
      <c r="AW452" s="646"/>
      <c r="AX452" s="646"/>
      <c r="AY452" s="646"/>
      <c r="AZ452" s="646"/>
      <c r="BA452" s="646"/>
      <c r="BB452" s="646"/>
      <c r="BC452" s="647"/>
      <c r="BD452" s="646"/>
      <c r="BE452" s="646"/>
      <c r="BF452" s="646"/>
      <c r="BG452" s="646"/>
      <c r="BH452" s="646"/>
      <c r="BI452" s="646"/>
      <c r="BJ452" s="646"/>
      <c r="BK452" s="646"/>
      <c r="BL452" s="646"/>
      <c r="BM452" s="646"/>
      <c r="BN452" s="646"/>
      <c r="BO452" s="646"/>
      <c r="BP452" s="646"/>
      <c r="BQ452" s="646"/>
      <c r="BR452" s="646"/>
      <c r="BS452" s="646"/>
      <c r="BT452" s="646"/>
      <c r="BU452" s="647"/>
      <c r="BV452" s="646">
        <v>12</v>
      </c>
      <c r="BW452" s="646">
        <v>12</v>
      </c>
      <c r="BX452" s="646">
        <v>12</v>
      </c>
      <c r="BY452" s="646">
        <v>12</v>
      </c>
      <c r="BZ452" s="602" t="str">
        <f t="shared" si="1624"/>
        <v/>
      </c>
      <c r="CA452" s="602" t="str">
        <f t="shared" si="1625"/>
        <v/>
      </c>
      <c r="CB452" s="602" t="str">
        <f t="shared" si="1626"/>
        <v/>
      </c>
      <c r="CC452" s="692" t="str">
        <f t="shared" si="1627"/>
        <v/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655"/>
        <v/>
      </c>
      <c r="CF452" s="1350" t="str">
        <f t="shared" si="1655"/>
        <v/>
      </c>
      <c r="CG452" s="1350" t="str">
        <f t="shared" si="1655"/>
        <v/>
      </c>
      <c r="CH452" s="1350" t="str">
        <f t="shared" si="1655"/>
        <v/>
      </c>
      <c r="CI452" s="1350" t="str">
        <f t="shared" si="1655"/>
        <v/>
      </c>
      <c r="CJ452" s="1350" t="str">
        <f t="shared" si="1655"/>
        <v/>
      </c>
      <c r="CK452" s="1351" t="str">
        <f t="shared" si="1655"/>
        <v/>
      </c>
      <c r="CL452" s="1351" t="str">
        <f t="shared" si="1655"/>
        <v/>
      </c>
      <c r="CM452" s="1351" t="str">
        <f t="shared" si="1655"/>
        <v/>
      </c>
      <c r="CN452" s="1350" t="str">
        <f t="shared" si="1655"/>
        <v/>
      </c>
      <c r="CO452" s="1350" t="str">
        <f t="shared" si="1655"/>
        <v/>
      </c>
      <c r="CP452" s="1350" t="str">
        <f t="shared" si="1655"/>
        <v/>
      </c>
      <c r="CQ452" s="1350" t="str">
        <f t="shared" si="1655"/>
        <v/>
      </c>
      <c r="CR452" s="1350" t="str">
        <f t="shared" si="1655"/>
        <v/>
      </c>
      <c r="CS452" s="1349" t="str">
        <f t="shared" si="1655"/>
        <v/>
      </c>
      <c r="CT452" s="1352" t="str">
        <f t="shared" si="1655"/>
        <v/>
      </c>
      <c r="CU452" s="553" t="str">
        <f t="shared" si="1656"/>
        <v/>
      </c>
      <c r="CV452" s="554" t="str">
        <f t="shared" si="1657"/>
        <v/>
      </c>
      <c r="CW452" s="555" t="str">
        <f t="shared" si="1658"/>
        <v/>
      </c>
      <c r="CX452" s="555" t="str">
        <f t="shared" si="1659"/>
        <v/>
      </c>
      <c r="CY452" s="555" t="str">
        <f t="shared" si="1660"/>
        <v/>
      </c>
      <c r="CZ452" s="555" t="str">
        <f t="shared" si="1661"/>
        <v/>
      </c>
      <c r="DA452" s="555" t="str">
        <f t="shared" si="1662"/>
        <v/>
      </c>
      <c r="DB452" s="556" t="str">
        <f t="shared" si="1663"/>
        <v/>
      </c>
      <c r="DC452" s="556" t="str">
        <f t="shared" si="1664"/>
        <v/>
      </c>
      <c r="DD452" s="556" t="str">
        <f t="shared" si="1665"/>
        <v/>
      </c>
      <c r="DE452" s="555" t="str">
        <f t="shared" si="1666"/>
        <v/>
      </c>
      <c r="DF452" s="555" t="str">
        <f t="shared" si="1667"/>
        <v/>
      </c>
      <c r="DG452" s="555" t="str">
        <f t="shared" si="1668"/>
        <v/>
      </c>
      <c r="DH452" s="555" t="str">
        <f t="shared" si="1669"/>
        <v/>
      </c>
      <c r="DI452" s="555" t="str">
        <f t="shared" si="1670"/>
        <v/>
      </c>
      <c r="DJ452" s="554" t="str">
        <f t="shared" si="1671"/>
        <v/>
      </c>
      <c r="DK452" s="553" t="str">
        <f t="shared" si="1672"/>
        <v/>
      </c>
      <c r="DL452" s="658">
        <f t="shared" si="1673"/>
        <v>0</v>
      </c>
      <c r="DM452" s="106">
        <f t="shared" si="1674"/>
        <v>0</v>
      </c>
      <c r="DN452" s="106">
        <f t="shared" si="1675"/>
        <v>0</v>
      </c>
      <c r="DO452" s="106">
        <f t="shared" si="1676"/>
        <v>0</v>
      </c>
      <c r="DP452" s="487"/>
      <c r="DQ452" s="623"/>
      <c r="DR452" s="623"/>
      <c r="DS452" s="623"/>
      <c r="DT452" s="623"/>
      <c r="DU452" s="623"/>
      <c r="DV452" s="623"/>
      <c r="DW452" s="623"/>
      <c r="DX452" s="623"/>
      <c r="DY452" s="488"/>
    </row>
    <row r="453" spans="1:129" s="490" customFormat="1" ht="15.75" customHeight="1">
      <c r="A453" s="705" t="s">
        <v>263</v>
      </c>
      <c r="B453" s="634" t="str">
        <f t="shared" ref="B453:R453" si="1677">IF(B451="","",B450*B451*B452)</f>
        <v/>
      </c>
      <c r="C453" s="634" t="str">
        <f t="shared" si="1677"/>
        <v/>
      </c>
      <c r="D453" s="634" t="str">
        <f t="shared" si="1677"/>
        <v/>
      </c>
      <c r="E453" s="634" t="str">
        <f t="shared" si="1677"/>
        <v/>
      </c>
      <c r="F453" s="634" t="str">
        <f t="shared" si="1677"/>
        <v/>
      </c>
      <c r="G453" s="634" t="str">
        <f t="shared" si="1677"/>
        <v/>
      </c>
      <c r="H453" s="634" t="str">
        <f t="shared" si="1677"/>
        <v/>
      </c>
      <c r="I453" s="634" t="str">
        <f t="shared" si="1677"/>
        <v/>
      </c>
      <c r="J453" s="634" t="str">
        <f t="shared" si="1677"/>
        <v/>
      </c>
      <c r="K453" s="634" t="str">
        <f t="shared" si="1677"/>
        <v/>
      </c>
      <c r="L453" s="634" t="str">
        <f t="shared" si="1677"/>
        <v/>
      </c>
      <c r="M453" s="634" t="str">
        <f t="shared" si="1677"/>
        <v/>
      </c>
      <c r="N453" s="634" t="str">
        <f t="shared" si="1677"/>
        <v/>
      </c>
      <c r="O453" s="634" t="str">
        <f t="shared" si="1677"/>
        <v/>
      </c>
      <c r="P453" s="634" t="str">
        <f t="shared" si="1677"/>
        <v/>
      </c>
      <c r="Q453" s="634" t="str">
        <f t="shared" si="1677"/>
        <v/>
      </c>
      <c r="R453" s="634" t="str">
        <f t="shared" si="1677"/>
        <v/>
      </c>
      <c r="S453" s="667"/>
      <c r="T453" s="634" t="str">
        <f t="shared" ref="T453:AJ453" si="1678">IF(T451="","",T450*T451*T452)</f>
        <v/>
      </c>
      <c r="U453" s="634" t="str">
        <f t="shared" si="1678"/>
        <v/>
      </c>
      <c r="V453" s="634" t="str">
        <f t="shared" si="1678"/>
        <v/>
      </c>
      <c r="W453" s="634" t="str">
        <f t="shared" si="1678"/>
        <v/>
      </c>
      <c r="X453" s="634" t="str">
        <f t="shared" si="1678"/>
        <v/>
      </c>
      <c r="Y453" s="634" t="str">
        <f t="shared" si="1678"/>
        <v/>
      </c>
      <c r="Z453" s="634" t="str">
        <f t="shared" si="1678"/>
        <v/>
      </c>
      <c r="AA453" s="634" t="str">
        <f t="shared" si="1678"/>
        <v/>
      </c>
      <c r="AB453" s="634" t="str">
        <f t="shared" si="1678"/>
        <v/>
      </c>
      <c r="AC453" s="634" t="str">
        <f t="shared" si="1678"/>
        <v/>
      </c>
      <c r="AD453" s="634" t="str">
        <f t="shared" si="1678"/>
        <v/>
      </c>
      <c r="AE453" s="634" t="str">
        <f t="shared" si="1678"/>
        <v/>
      </c>
      <c r="AF453" s="634" t="str">
        <f t="shared" si="1678"/>
        <v/>
      </c>
      <c r="AG453" s="634" t="str">
        <f t="shared" si="1678"/>
        <v/>
      </c>
      <c r="AH453" s="634" t="str">
        <f t="shared" si="1678"/>
        <v/>
      </c>
      <c r="AI453" s="634" t="str">
        <f t="shared" si="1678"/>
        <v/>
      </c>
      <c r="AJ453" s="634" t="str">
        <f t="shared" si="1678"/>
        <v/>
      </c>
      <c r="AK453" s="667"/>
      <c r="AL453" s="634" t="str">
        <f t="shared" ref="AL453:BB453" si="1679">IF(AL451="","",AL450*AL451*AL452)</f>
        <v/>
      </c>
      <c r="AM453" s="634" t="str">
        <f t="shared" si="1679"/>
        <v/>
      </c>
      <c r="AN453" s="634" t="str">
        <f t="shared" si="1679"/>
        <v/>
      </c>
      <c r="AO453" s="634" t="str">
        <f t="shared" si="1679"/>
        <v/>
      </c>
      <c r="AP453" s="634" t="str">
        <f t="shared" si="1679"/>
        <v/>
      </c>
      <c r="AQ453" s="634" t="str">
        <f t="shared" si="1679"/>
        <v/>
      </c>
      <c r="AR453" s="634" t="str">
        <f t="shared" si="1679"/>
        <v/>
      </c>
      <c r="AS453" s="634" t="str">
        <f t="shared" si="1679"/>
        <v/>
      </c>
      <c r="AT453" s="634" t="str">
        <f t="shared" si="1679"/>
        <v/>
      </c>
      <c r="AU453" s="634" t="str">
        <f t="shared" si="1679"/>
        <v/>
      </c>
      <c r="AV453" s="634" t="str">
        <f t="shared" si="1679"/>
        <v/>
      </c>
      <c r="AW453" s="634" t="str">
        <f t="shared" si="1679"/>
        <v/>
      </c>
      <c r="AX453" s="634" t="str">
        <f t="shared" si="1679"/>
        <v/>
      </c>
      <c r="AY453" s="634" t="str">
        <f t="shared" si="1679"/>
        <v/>
      </c>
      <c r="AZ453" s="634" t="str">
        <f t="shared" si="1679"/>
        <v/>
      </c>
      <c r="BA453" s="634" t="str">
        <f t="shared" si="1679"/>
        <v/>
      </c>
      <c r="BB453" s="634" t="str">
        <f t="shared" si="1679"/>
        <v/>
      </c>
      <c r="BC453" s="667"/>
      <c r="BD453" s="634" t="str">
        <f t="shared" ref="BD453:BL453" si="1680">IF(BD451="","",BD450*BD451*BD452)</f>
        <v/>
      </c>
      <c r="BE453" s="634" t="str">
        <f t="shared" si="1680"/>
        <v/>
      </c>
      <c r="BF453" s="634" t="str">
        <f t="shared" si="1680"/>
        <v/>
      </c>
      <c r="BG453" s="634" t="str">
        <f t="shared" si="1680"/>
        <v/>
      </c>
      <c r="BH453" s="634" t="str">
        <f t="shared" si="1680"/>
        <v/>
      </c>
      <c r="BI453" s="634" t="str">
        <f t="shared" si="1680"/>
        <v/>
      </c>
      <c r="BJ453" s="634" t="str">
        <f t="shared" si="1680"/>
        <v/>
      </c>
      <c r="BK453" s="634" t="str">
        <f t="shared" si="1680"/>
        <v/>
      </c>
      <c r="BL453" s="634" t="str">
        <f t="shared" si="1680"/>
        <v/>
      </c>
      <c r="BM453" s="634" t="str">
        <f t="shared" ref="BM453:BT453" si="1681">IF(BM451="","",BM450*BM451*BM452)</f>
        <v/>
      </c>
      <c r="BN453" s="634" t="str">
        <f t="shared" si="1681"/>
        <v/>
      </c>
      <c r="BO453" s="634" t="str">
        <f t="shared" si="1681"/>
        <v/>
      </c>
      <c r="BP453" s="634" t="str">
        <f t="shared" si="1681"/>
        <v/>
      </c>
      <c r="BQ453" s="634" t="str">
        <f t="shared" si="1681"/>
        <v/>
      </c>
      <c r="BR453" s="634" t="str">
        <f t="shared" si="1681"/>
        <v/>
      </c>
      <c r="BS453" s="634" t="str">
        <f t="shared" si="1681"/>
        <v/>
      </c>
      <c r="BT453" s="634" t="str">
        <f t="shared" si="1681"/>
        <v/>
      </c>
      <c r="BU453" s="667"/>
      <c r="BV453" s="634" t="str">
        <f>IF(BV451="","",BV450*BV451*BV452)</f>
        <v/>
      </c>
      <c r="BW453" s="634" t="str">
        <f>IF(BW451="","",BW450*BW451*BW452)</f>
        <v/>
      </c>
      <c r="BX453" s="634" t="str">
        <f>IF(BX451="","",BX450*BX451*BX452)</f>
        <v/>
      </c>
      <c r="BY453" s="634" t="str">
        <f>IF(BY451="","",BY450*BY451*BY452)</f>
        <v/>
      </c>
      <c r="BZ453" s="602" t="str">
        <f t="shared" si="1624"/>
        <v/>
      </c>
      <c r="CA453" s="602" t="str">
        <f t="shared" si="1625"/>
        <v/>
      </c>
      <c r="CB453" s="602" t="str">
        <f t="shared" si="1626"/>
        <v/>
      </c>
      <c r="CC453" s="692" t="str">
        <f t="shared" si="1627"/>
        <v/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655"/>
        <v/>
      </c>
      <c r="CF453" s="1350" t="str">
        <f t="shared" si="1655"/>
        <v/>
      </c>
      <c r="CG453" s="1350" t="str">
        <f t="shared" si="1655"/>
        <v/>
      </c>
      <c r="CH453" s="1350" t="str">
        <f t="shared" si="1655"/>
        <v/>
      </c>
      <c r="CI453" s="1350" t="str">
        <f t="shared" si="1655"/>
        <v/>
      </c>
      <c r="CJ453" s="1350" t="str">
        <f t="shared" si="1655"/>
        <v/>
      </c>
      <c r="CK453" s="1351" t="str">
        <f t="shared" si="1655"/>
        <v/>
      </c>
      <c r="CL453" s="1351" t="str">
        <f t="shared" si="1655"/>
        <v/>
      </c>
      <c r="CM453" s="1351" t="str">
        <f t="shared" si="1655"/>
        <v/>
      </c>
      <c r="CN453" s="1350" t="str">
        <f t="shared" si="1655"/>
        <v/>
      </c>
      <c r="CO453" s="1350" t="str">
        <f t="shared" si="1655"/>
        <v/>
      </c>
      <c r="CP453" s="1350" t="str">
        <f t="shared" si="1655"/>
        <v/>
      </c>
      <c r="CQ453" s="1350" t="str">
        <f t="shared" si="1655"/>
        <v/>
      </c>
      <c r="CR453" s="1350" t="str">
        <f t="shared" si="1655"/>
        <v/>
      </c>
      <c r="CS453" s="1349" t="str">
        <f t="shared" si="1655"/>
        <v/>
      </c>
      <c r="CT453" s="1352" t="str">
        <f t="shared" si="1655"/>
        <v/>
      </c>
      <c r="CU453" s="553" t="str">
        <f t="shared" si="1656"/>
        <v/>
      </c>
      <c r="CV453" s="554" t="str">
        <f t="shared" si="1657"/>
        <v/>
      </c>
      <c r="CW453" s="555" t="str">
        <f t="shared" si="1658"/>
        <v/>
      </c>
      <c r="CX453" s="555" t="str">
        <f t="shared" si="1659"/>
        <v/>
      </c>
      <c r="CY453" s="555" t="str">
        <f t="shared" si="1660"/>
        <v/>
      </c>
      <c r="CZ453" s="555" t="str">
        <f t="shared" si="1661"/>
        <v/>
      </c>
      <c r="DA453" s="555" t="str">
        <f t="shared" si="1662"/>
        <v/>
      </c>
      <c r="DB453" s="556" t="str">
        <f t="shared" si="1663"/>
        <v/>
      </c>
      <c r="DC453" s="556" t="str">
        <f t="shared" si="1664"/>
        <v/>
      </c>
      <c r="DD453" s="556" t="str">
        <f t="shared" si="1665"/>
        <v/>
      </c>
      <c r="DE453" s="555" t="str">
        <f t="shared" si="1666"/>
        <v/>
      </c>
      <c r="DF453" s="555" t="str">
        <f t="shared" si="1667"/>
        <v/>
      </c>
      <c r="DG453" s="555" t="str">
        <f t="shared" si="1668"/>
        <v/>
      </c>
      <c r="DH453" s="555" t="str">
        <f t="shared" si="1669"/>
        <v/>
      </c>
      <c r="DI453" s="555" t="str">
        <f t="shared" si="1670"/>
        <v/>
      </c>
      <c r="DJ453" s="554" t="str">
        <f t="shared" si="1671"/>
        <v/>
      </c>
      <c r="DK453" s="553" t="str">
        <f t="shared" si="1672"/>
        <v/>
      </c>
      <c r="DL453" s="658">
        <f t="shared" si="1673"/>
        <v>0</v>
      </c>
      <c r="DM453" s="106">
        <f t="shared" si="1674"/>
        <v>0</v>
      </c>
      <c r="DN453" s="106">
        <f t="shared" si="1675"/>
        <v>0</v>
      </c>
      <c r="DO453" s="106">
        <f t="shared" si="1676"/>
        <v>0</v>
      </c>
      <c r="DP453" s="487"/>
      <c r="DQ453" s="623"/>
      <c r="DR453" s="623"/>
      <c r="DS453" s="623"/>
      <c r="DT453" s="623"/>
      <c r="DU453" s="623"/>
      <c r="DV453" s="623"/>
      <c r="DW453" s="623"/>
      <c r="DX453" s="623"/>
      <c r="DY453" s="488"/>
    </row>
    <row r="454" spans="1:129" s="490" customFormat="1" ht="15.75" customHeight="1">
      <c r="A454" s="705" t="str">
        <f>$H$1 &amp; "/kg"</f>
        <v>kcal/kg</v>
      </c>
      <c r="B454" s="706">
        <f>3600*$K$1</f>
        <v>3600</v>
      </c>
      <c r="C454" s="706">
        <f>3600*$K$1</f>
        <v>3600</v>
      </c>
      <c r="D454" s="706">
        <f t="shared" ref="D454:R454" si="1682">3600*$K$1</f>
        <v>3600</v>
      </c>
      <c r="E454" s="706">
        <f t="shared" si="1682"/>
        <v>3600</v>
      </c>
      <c r="F454" s="706">
        <f t="shared" si="1682"/>
        <v>3600</v>
      </c>
      <c r="G454" s="706">
        <f t="shared" si="1682"/>
        <v>3600</v>
      </c>
      <c r="H454" s="706">
        <f t="shared" si="1682"/>
        <v>3600</v>
      </c>
      <c r="I454" s="706">
        <f t="shared" si="1682"/>
        <v>3600</v>
      </c>
      <c r="J454" s="706">
        <f t="shared" si="1682"/>
        <v>3600</v>
      </c>
      <c r="K454" s="706">
        <f t="shared" si="1682"/>
        <v>3600</v>
      </c>
      <c r="L454" s="706">
        <f t="shared" si="1682"/>
        <v>3600</v>
      </c>
      <c r="M454" s="706">
        <f t="shared" si="1682"/>
        <v>3600</v>
      </c>
      <c r="N454" s="706">
        <f t="shared" si="1682"/>
        <v>3600</v>
      </c>
      <c r="O454" s="706">
        <f t="shared" si="1682"/>
        <v>3600</v>
      </c>
      <c r="P454" s="706">
        <f t="shared" si="1682"/>
        <v>3600</v>
      </c>
      <c r="Q454" s="706">
        <f t="shared" si="1682"/>
        <v>3600</v>
      </c>
      <c r="R454" s="706">
        <f t="shared" si="1682"/>
        <v>3600</v>
      </c>
      <c r="S454" s="722"/>
      <c r="T454" s="706">
        <f>3600*$K$1</f>
        <v>3600</v>
      </c>
      <c r="U454" s="706">
        <f>3600*$K$1</f>
        <v>3600</v>
      </c>
      <c r="V454" s="706">
        <f t="shared" ref="V454:AJ454" si="1683">3600*$K$1</f>
        <v>3600</v>
      </c>
      <c r="W454" s="706">
        <f t="shared" si="1683"/>
        <v>3600</v>
      </c>
      <c r="X454" s="706">
        <f t="shared" si="1683"/>
        <v>3600</v>
      </c>
      <c r="Y454" s="706">
        <f t="shared" si="1683"/>
        <v>3600</v>
      </c>
      <c r="Z454" s="706">
        <f t="shared" si="1683"/>
        <v>3600</v>
      </c>
      <c r="AA454" s="706">
        <f t="shared" si="1683"/>
        <v>3600</v>
      </c>
      <c r="AB454" s="706">
        <f t="shared" si="1683"/>
        <v>3600</v>
      </c>
      <c r="AC454" s="706">
        <f t="shared" si="1683"/>
        <v>3600</v>
      </c>
      <c r="AD454" s="706">
        <f t="shared" si="1683"/>
        <v>3600</v>
      </c>
      <c r="AE454" s="706">
        <f t="shared" si="1683"/>
        <v>3600</v>
      </c>
      <c r="AF454" s="706">
        <f t="shared" si="1683"/>
        <v>3600</v>
      </c>
      <c r="AG454" s="706">
        <f t="shared" si="1683"/>
        <v>3600</v>
      </c>
      <c r="AH454" s="706">
        <f t="shared" si="1683"/>
        <v>3600</v>
      </c>
      <c r="AI454" s="706">
        <f t="shared" si="1683"/>
        <v>3600</v>
      </c>
      <c r="AJ454" s="706">
        <f t="shared" si="1683"/>
        <v>3600</v>
      </c>
      <c r="AK454" s="722"/>
      <c r="AL454" s="706">
        <f>3600*$K$1</f>
        <v>3600</v>
      </c>
      <c r="AM454" s="706">
        <f>3600*$K$1</f>
        <v>3600</v>
      </c>
      <c r="AN454" s="706">
        <f t="shared" ref="AN454:BB454" si="1684">3600*$K$1</f>
        <v>3600</v>
      </c>
      <c r="AO454" s="706">
        <f t="shared" si="1684"/>
        <v>3600</v>
      </c>
      <c r="AP454" s="706">
        <f t="shared" si="1684"/>
        <v>3600</v>
      </c>
      <c r="AQ454" s="706">
        <f t="shared" si="1684"/>
        <v>3600</v>
      </c>
      <c r="AR454" s="706">
        <f t="shared" si="1684"/>
        <v>3600</v>
      </c>
      <c r="AS454" s="706">
        <f t="shared" si="1684"/>
        <v>3600</v>
      </c>
      <c r="AT454" s="706">
        <f t="shared" si="1684"/>
        <v>3600</v>
      </c>
      <c r="AU454" s="706">
        <f t="shared" si="1684"/>
        <v>3600</v>
      </c>
      <c r="AV454" s="706">
        <f t="shared" si="1684"/>
        <v>3600</v>
      </c>
      <c r="AW454" s="706">
        <f t="shared" si="1684"/>
        <v>3600</v>
      </c>
      <c r="AX454" s="706">
        <f t="shared" si="1684"/>
        <v>3600</v>
      </c>
      <c r="AY454" s="706">
        <f t="shared" si="1684"/>
        <v>3600</v>
      </c>
      <c r="AZ454" s="706">
        <f t="shared" si="1684"/>
        <v>3600</v>
      </c>
      <c r="BA454" s="706">
        <f t="shared" si="1684"/>
        <v>3600</v>
      </c>
      <c r="BB454" s="706">
        <f t="shared" si="1684"/>
        <v>3600</v>
      </c>
      <c r="BC454" s="722"/>
      <c r="BD454" s="706">
        <f>3600*$K$1</f>
        <v>3600</v>
      </c>
      <c r="BE454" s="706">
        <f>3600*$K$1</f>
        <v>3600</v>
      </c>
      <c r="BF454" s="706">
        <f t="shared" ref="BF454:BY454" si="1685">3600*$K$1</f>
        <v>3600</v>
      </c>
      <c r="BG454" s="706">
        <f t="shared" si="1685"/>
        <v>3600</v>
      </c>
      <c r="BH454" s="706">
        <f t="shared" si="1685"/>
        <v>3600</v>
      </c>
      <c r="BI454" s="706">
        <f t="shared" si="1685"/>
        <v>3600</v>
      </c>
      <c r="BJ454" s="706">
        <f t="shared" si="1685"/>
        <v>3600</v>
      </c>
      <c r="BK454" s="706">
        <f t="shared" si="1685"/>
        <v>3600</v>
      </c>
      <c r="BL454" s="706">
        <f t="shared" si="1685"/>
        <v>3600</v>
      </c>
      <c r="BM454" s="706">
        <f t="shared" si="1685"/>
        <v>3600</v>
      </c>
      <c r="BN454" s="706">
        <f t="shared" si="1685"/>
        <v>3600</v>
      </c>
      <c r="BO454" s="706">
        <f t="shared" si="1685"/>
        <v>3600</v>
      </c>
      <c r="BP454" s="706">
        <f t="shared" si="1685"/>
        <v>3600</v>
      </c>
      <c r="BQ454" s="706">
        <f t="shared" si="1685"/>
        <v>3600</v>
      </c>
      <c r="BR454" s="706">
        <f t="shared" si="1685"/>
        <v>3600</v>
      </c>
      <c r="BS454" s="706">
        <f t="shared" si="1685"/>
        <v>3600</v>
      </c>
      <c r="BT454" s="706">
        <f t="shared" si="1685"/>
        <v>3600</v>
      </c>
      <c r="BU454" s="722"/>
      <c r="BV454" s="706">
        <f t="shared" si="1685"/>
        <v>3600</v>
      </c>
      <c r="BW454" s="706">
        <f t="shared" si="1685"/>
        <v>3600</v>
      </c>
      <c r="BX454" s="706">
        <f t="shared" si="1685"/>
        <v>3600</v>
      </c>
      <c r="BY454" s="706">
        <f t="shared" si="1685"/>
        <v>3600</v>
      </c>
      <c r="BZ454" s="602">
        <f t="shared" si="1624"/>
        <v>3600</v>
      </c>
      <c r="CA454" s="602">
        <f t="shared" si="1625"/>
        <v>3600</v>
      </c>
      <c r="CB454" s="602">
        <f t="shared" si="1626"/>
        <v>3600</v>
      </c>
      <c r="CC454" s="692">
        <f t="shared" si="1627"/>
        <v>3600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655"/>
        <v>3600</v>
      </c>
      <c r="CF454" s="1350">
        <f t="shared" si="1655"/>
        <v>3600</v>
      </c>
      <c r="CG454" s="1350">
        <f t="shared" si="1655"/>
        <v>3600</v>
      </c>
      <c r="CH454" s="1350">
        <f t="shared" si="1655"/>
        <v>3600</v>
      </c>
      <c r="CI454" s="1350">
        <f t="shared" si="1655"/>
        <v>3600</v>
      </c>
      <c r="CJ454" s="1350">
        <f t="shared" si="1655"/>
        <v>3600</v>
      </c>
      <c r="CK454" s="1351">
        <f t="shared" si="1655"/>
        <v>3600</v>
      </c>
      <c r="CL454" s="1351">
        <f t="shared" si="1655"/>
        <v>3600</v>
      </c>
      <c r="CM454" s="1351">
        <f t="shared" si="1655"/>
        <v>3600</v>
      </c>
      <c r="CN454" s="1350">
        <f t="shared" si="1655"/>
        <v>3600</v>
      </c>
      <c r="CO454" s="1350">
        <f t="shared" si="1655"/>
        <v>3600</v>
      </c>
      <c r="CP454" s="1350">
        <f t="shared" si="1655"/>
        <v>3600</v>
      </c>
      <c r="CQ454" s="1350">
        <f t="shared" si="1655"/>
        <v>3600</v>
      </c>
      <c r="CR454" s="1350">
        <f t="shared" si="1655"/>
        <v>3600</v>
      </c>
      <c r="CS454" s="1349">
        <f t="shared" si="1655"/>
        <v>3600</v>
      </c>
      <c r="CT454" s="1352">
        <f t="shared" si="1655"/>
        <v>3600</v>
      </c>
      <c r="CU454" s="553">
        <f t="shared" si="1656"/>
        <v>3600</v>
      </c>
      <c r="CV454" s="554">
        <f t="shared" si="1657"/>
        <v>3600</v>
      </c>
      <c r="CW454" s="555">
        <f t="shared" si="1658"/>
        <v>3600</v>
      </c>
      <c r="CX454" s="555">
        <f t="shared" si="1659"/>
        <v>3600</v>
      </c>
      <c r="CY454" s="555">
        <f t="shared" si="1660"/>
        <v>3600</v>
      </c>
      <c r="CZ454" s="555">
        <f t="shared" si="1661"/>
        <v>3600</v>
      </c>
      <c r="DA454" s="555">
        <f t="shared" si="1662"/>
        <v>3600</v>
      </c>
      <c r="DB454" s="556">
        <f t="shared" si="1663"/>
        <v>3600</v>
      </c>
      <c r="DC454" s="556">
        <f t="shared" si="1664"/>
        <v>3600</v>
      </c>
      <c r="DD454" s="556">
        <f t="shared" si="1665"/>
        <v>3600</v>
      </c>
      <c r="DE454" s="555">
        <f t="shared" si="1666"/>
        <v>3600</v>
      </c>
      <c r="DF454" s="555">
        <f t="shared" si="1667"/>
        <v>3600</v>
      </c>
      <c r="DG454" s="555">
        <f t="shared" si="1668"/>
        <v>3600</v>
      </c>
      <c r="DH454" s="555">
        <f t="shared" si="1669"/>
        <v>3600</v>
      </c>
      <c r="DI454" s="555">
        <f t="shared" si="1670"/>
        <v>3600</v>
      </c>
      <c r="DJ454" s="554">
        <f t="shared" si="1671"/>
        <v>3600</v>
      </c>
      <c r="DK454" s="553">
        <f t="shared" si="1672"/>
        <v>3600</v>
      </c>
      <c r="DL454" s="658">
        <f t="shared" si="1673"/>
        <v>17</v>
      </c>
      <c r="DM454" s="106">
        <f t="shared" si="1674"/>
        <v>17</v>
      </c>
      <c r="DN454" s="106">
        <f t="shared" si="1675"/>
        <v>17</v>
      </c>
      <c r="DO454" s="106">
        <f t="shared" si="1676"/>
        <v>17</v>
      </c>
      <c r="DP454" s="487"/>
      <c r="DQ454" s="623"/>
      <c r="DR454" s="623"/>
      <c r="DS454" s="623"/>
      <c r="DT454" s="623"/>
      <c r="DU454" s="623"/>
      <c r="DV454" s="623"/>
      <c r="DW454" s="623"/>
      <c r="DX454" s="623"/>
      <c r="DY454" s="488"/>
    </row>
    <row r="455" spans="1:129" s="490" customFormat="1" ht="15.75" customHeight="1">
      <c r="A455" s="653" t="str">
        <f>$H$1 &amp; " (%)"</f>
        <v>kcal (%)</v>
      </c>
      <c r="B455" s="637" t="str">
        <f t="shared" ref="B455:R455" si="1686">IF(B453="","",B453*B454/B$46/365/$G$1)</f>
        <v/>
      </c>
      <c r="C455" s="637" t="str">
        <f t="shared" si="1686"/>
        <v/>
      </c>
      <c r="D455" s="637" t="str">
        <f t="shared" si="1686"/>
        <v/>
      </c>
      <c r="E455" s="637" t="str">
        <f t="shared" si="1686"/>
        <v/>
      </c>
      <c r="F455" s="637" t="str">
        <f t="shared" si="1686"/>
        <v/>
      </c>
      <c r="G455" s="637" t="str">
        <f t="shared" si="1686"/>
        <v/>
      </c>
      <c r="H455" s="637" t="str">
        <f t="shared" si="1686"/>
        <v/>
      </c>
      <c r="I455" s="637" t="str">
        <f t="shared" si="1686"/>
        <v/>
      </c>
      <c r="J455" s="637" t="str">
        <f t="shared" si="1686"/>
        <v/>
      </c>
      <c r="K455" s="637" t="str">
        <f t="shared" si="1686"/>
        <v/>
      </c>
      <c r="L455" s="637" t="str">
        <f t="shared" si="1686"/>
        <v/>
      </c>
      <c r="M455" s="637" t="str">
        <f t="shared" si="1686"/>
        <v/>
      </c>
      <c r="N455" s="637" t="str">
        <f t="shared" si="1686"/>
        <v/>
      </c>
      <c r="O455" s="637" t="str">
        <f t="shared" si="1686"/>
        <v/>
      </c>
      <c r="P455" s="637" t="str">
        <f t="shared" si="1686"/>
        <v/>
      </c>
      <c r="Q455" s="637" t="str">
        <f t="shared" si="1686"/>
        <v/>
      </c>
      <c r="R455" s="637" t="str">
        <f t="shared" si="1686"/>
        <v/>
      </c>
      <c r="S455" s="657"/>
      <c r="T455" s="637" t="str">
        <f t="shared" ref="T455:AJ455" si="1687">IF(T453="","",T453*T454/T$46/365/$G$1)</f>
        <v/>
      </c>
      <c r="U455" s="637" t="str">
        <f t="shared" si="1687"/>
        <v/>
      </c>
      <c r="V455" s="637" t="str">
        <f t="shared" si="1687"/>
        <v/>
      </c>
      <c r="W455" s="637" t="str">
        <f t="shared" si="1687"/>
        <v/>
      </c>
      <c r="X455" s="637" t="str">
        <f t="shared" si="1687"/>
        <v/>
      </c>
      <c r="Y455" s="637" t="str">
        <f t="shared" si="1687"/>
        <v/>
      </c>
      <c r="Z455" s="637" t="str">
        <f t="shared" si="1687"/>
        <v/>
      </c>
      <c r="AA455" s="637" t="str">
        <f t="shared" si="1687"/>
        <v/>
      </c>
      <c r="AB455" s="637" t="str">
        <f t="shared" si="1687"/>
        <v/>
      </c>
      <c r="AC455" s="637" t="str">
        <f t="shared" si="1687"/>
        <v/>
      </c>
      <c r="AD455" s="637" t="str">
        <f t="shared" si="1687"/>
        <v/>
      </c>
      <c r="AE455" s="637" t="str">
        <f t="shared" si="1687"/>
        <v/>
      </c>
      <c r="AF455" s="637" t="str">
        <f t="shared" si="1687"/>
        <v/>
      </c>
      <c r="AG455" s="637" t="str">
        <f t="shared" si="1687"/>
        <v/>
      </c>
      <c r="AH455" s="637" t="str">
        <f t="shared" si="1687"/>
        <v/>
      </c>
      <c r="AI455" s="637" t="str">
        <f t="shared" si="1687"/>
        <v/>
      </c>
      <c r="AJ455" s="637" t="str">
        <f t="shared" si="1687"/>
        <v/>
      </c>
      <c r="AK455" s="657"/>
      <c r="AL455" s="637" t="str">
        <f t="shared" ref="AL455:BB455" si="1688">IF(AL453="","",AL453*AL454/AL$46/365/$G$1)</f>
        <v/>
      </c>
      <c r="AM455" s="637" t="str">
        <f t="shared" si="1688"/>
        <v/>
      </c>
      <c r="AN455" s="637" t="str">
        <f t="shared" si="1688"/>
        <v/>
      </c>
      <c r="AO455" s="637" t="str">
        <f t="shared" si="1688"/>
        <v/>
      </c>
      <c r="AP455" s="637" t="str">
        <f t="shared" si="1688"/>
        <v/>
      </c>
      <c r="AQ455" s="637" t="str">
        <f t="shared" si="1688"/>
        <v/>
      </c>
      <c r="AR455" s="637" t="str">
        <f t="shared" si="1688"/>
        <v/>
      </c>
      <c r="AS455" s="637" t="str">
        <f t="shared" si="1688"/>
        <v/>
      </c>
      <c r="AT455" s="637" t="str">
        <f t="shared" si="1688"/>
        <v/>
      </c>
      <c r="AU455" s="637" t="str">
        <f t="shared" si="1688"/>
        <v/>
      </c>
      <c r="AV455" s="637" t="str">
        <f t="shared" si="1688"/>
        <v/>
      </c>
      <c r="AW455" s="637" t="str">
        <f t="shared" si="1688"/>
        <v/>
      </c>
      <c r="AX455" s="637" t="str">
        <f t="shared" si="1688"/>
        <v/>
      </c>
      <c r="AY455" s="637" t="str">
        <f t="shared" si="1688"/>
        <v/>
      </c>
      <c r="AZ455" s="637" t="str">
        <f t="shared" si="1688"/>
        <v/>
      </c>
      <c r="BA455" s="637" t="str">
        <f t="shared" si="1688"/>
        <v/>
      </c>
      <c r="BB455" s="637" t="str">
        <f t="shared" si="1688"/>
        <v/>
      </c>
      <c r="BC455" s="657"/>
      <c r="BD455" s="637"/>
      <c r="BE455" s="637"/>
      <c r="BF455" s="637"/>
      <c r="BG455" s="637" t="str">
        <f>IF(BG453="","",BG453*BG454/BG$46/365/$G$1)</f>
        <v/>
      </c>
      <c r="BH455" s="637"/>
      <c r="BI455" s="637"/>
      <c r="BJ455" s="637"/>
      <c r="BK455" s="637"/>
      <c r="BL455" s="637"/>
      <c r="BM455" s="637"/>
      <c r="BN455" s="637"/>
      <c r="BO455" s="637"/>
      <c r="BP455" s="637" t="str">
        <f>IF(BP453="","",BP453*BP454/BP$46/365/$G$1)</f>
        <v/>
      </c>
      <c r="BQ455" s="637" t="str">
        <f>IF(BQ453="","",BQ453*BQ454/BQ$46/365/$G$1)</f>
        <v/>
      </c>
      <c r="BR455" s="637" t="str">
        <f>IF(BR453="","",BR453*BR454/BR$46/365/$G$1)</f>
        <v/>
      </c>
      <c r="BS455" s="637" t="str">
        <f>IF(BS453="","",BS453*BS454/BS$46/365/$G$1)</f>
        <v/>
      </c>
      <c r="BT455" s="637" t="str">
        <f>IF(BT453="","",BT453*BT454/BT$46/365/$G$1)</f>
        <v/>
      </c>
      <c r="BU455" s="657"/>
      <c r="BV455" s="637" t="str">
        <f>IF(BV453="","",BV453*BV454/BV$46/365/$G$1)</f>
        <v/>
      </c>
      <c r="BW455" s="637" t="str">
        <f>IF(BW453="","",BW453*BW454/BW$46/365/$G$1)</f>
        <v/>
      </c>
      <c r="BX455" s="637" t="str">
        <f>IF(BX453="","",BX453*BX454/BX$46/365/$G$1)</f>
        <v/>
      </c>
      <c r="BY455" s="637" t="str">
        <f>IF(BY453="","",BY453*BY454/BY$46/365/$G$1)</f>
        <v/>
      </c>
      <c r="BZ455" s="627" t="str">
        <f t="shared" si="1624"/>
        <v/>
      </c>
      <c r="CA455" s="627" t="str">
        <f t="shared" si="1625"/>
        <v/>
      </c>
      <c r="CB455" s="627" t="str">
        <f t="shared" si="1626"/>
        <v/>
      </c>
      <c r="CC455" s="627" t="str">
        <f t="shared" si="1627"/>
        <v/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655"/>
        <v/>
      </c>
      <c r="CF455" s="1355" t="str">
        <f t="shared" si="1655"/>
        <v/>
      </c>
      <c r="CG455" s="1355" t="str">
        <f t="shared" si="1655"/>
        <v/>
      </c>
      <c r="CH455" s="1355" t="str">
        <f t="shared" si="1655"/>
        <v/>
      </c>
      <c r="CI455" s="1355" t="str">
        <f t="shared" si="1655"/>
        <v/>
      </c>
      <c r="CJ455" s="1355" t="str">
        <f t="shared" si="1655"/>
        <v/>
      </c>
      <c r="CK455" s="1356" t="str">
        <f t="shared" si="1655"/>
        <v/>
      </c>
      <c r="CL455" s="1356" t="str">
        <f t="shared" si="1655"/>
        <v/>
      </c>
      <c r="CM455" s="1356" t="str">
        <f t="shared" si="1655"/>
        <v/>
      </c>
      <c r="CN455" s="1355" t="str">
        <f t="shared" si="1655"/>
        <v/>
      </c>
      <c r="CO455" s="1355" t="str">
        <f t="shared" si="1655"/>
        <v/>
      </c>
      <c r="CP455" s="1355" t="str">
        <f t="shared" si="1655"/>
        <v/>
      </c>
      <c r="CQ455" s="1355" t="str">
        <f t="shared" si="1655"/>
        <v/>
      </c>
      <c r="CR455" s="1355" t="str">
        <f t="shared" si="1655"/>
        <v/>
      </c>
      <c r="CS455" s="1354" t="str">
        <f t="shared" si="1655"/>
        <v/>
      </c>
      <c r="CT455" s="1357" t="str">
        <f t="shared" si="1655"/>
        <v/>
      </c>
      <c r="CU455" s="541" t="str">
        <f t="shared" si="1656"/>
        <v/>
      </c>
      <c r="CV455" s="542" t="str">
        <f t="shared" si="1657"/>
        <v/>
      </c>
      <c r="CW455" s="543" t="str">
        <f t="shared" si="1658"/>
        <v/>
      </c>
      <c r="CX455" s="543" t="str">
        <f t="shared" si="1659"/>
        <v/>
      </c>
      <c r="CY455" s="543" t="str">
        <f t="shared" si="1660"/>
        <v/>
      </c>
      <c r="CZ455" s="543" t="str">
        <f t="shared" si="1661"/>
        <v/>
      </c>
      <c r="DA455" s="543" t="str">
        <f t="shared" si="1662"/>
        <v/>
      </c>
      <c r="DB455" s="544" t="str">
        <f t="shared" si="1663"/>
        <v/>
      </c>
      <c r="DC455" s="544" t="str">
        <f t="shared" si="1664"/>
        <v/>
      </c>
      <c r="DD455" s="544" t="str">
        <f t="shared" si="1665"/>
        <v/>
      </c>
      <c r="DE455" s="543" t="str">
        <f t="shared" si="1666"/>
        <v/>
      </c>
      <c r="DF455" s="543" t="str">
        <f t="shared" si="1667"/>
        <v/>
      </c>
      <c r="DG455" s="543" t="str">
        <f t="shared" si="1668"/>
        <v/>
      </c>
      <c r="DH455" s="543" t="str">
        <f t="shared" si="1669"/>
        <v/>
      </c>
      <c r="DI455" s="543" t="str">
        <f t="shared" si="1670"/>
        <v/>
      </c>
      <c r="DJ455" s="542" t="str">
        <f t="shared" si="1671"/>
        <v/>
      </c>
      <c r="DK455" s="541" t="str">
        <f t="shared" si="1672"/>
        <v/>
      </c>
      <c r="DL455" s="658">
        <f t="shared" si="1673"/>
        <v>0</v>
      </c>
      <c r="DM455" s="106">
        <f t="shared" si="1674"/>
        <v>0</v>
      </c>
      <c r="DN455" s="106">
        <f t="shared" si="1675"/>
        <v>0</v>
      </c>
      <c r="DO455" s="106">
        <f t="shared" si="1676"/>
        <v>0</v>
      </c>
      <c r="DP455" s="487"/>
      <c r="DQ455" s="623"/>
      <c r="DR455" s="623"/>
      <c r="DS455" s="623"/>
      <c r="DT455" s="623"/>
      <c r="DU455" s="623"/>
      <c r="DV455" s="623"/>
      <c r="DW455" s="623"/>
      <c r="DX455" s="623"/>
      <c r="DY455" s="488"/>
    </row>
    <row r="456" spans="1:129" s="490" customFormat="1" ht="15.75" customHeight="1">
      <c r="A456" s="764" t="s">
        <v>284</v>
      </c>
      <c r="B456" s="323"/>
      <c r="C456" s="323"/>
      <c r="D456" s="323"/>
      <c r="E456" s="323"/>
      <c r="F456" s="323"/>
      <c r="G456" s="323"/>
      <c r="H456" s="323"/>
      <c r="I456" s="323"/>
      <c r="J456" s="323"/>
      <c r="K456" s="323"/>
      <c r="L456" s="323"/>
      <c r="M456" s="323"/>
      <c r="N456" s="323"/>
      <c r="O456" s="323"/>
      <c r="P456" s="323"/>
      <c r="Q456" s="323"/>
      <c r="R456" s="323"/>
      <c r="S456" s="644"/>
      <c r="T456" s="323"/>
      <c r="U456" s="323"/>
      <c r="V456" s="323"/>
      <c r="W456" s="323"/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683"/>
      <c r="AH456" s="323"/>
      <c r="AI456" s="323"/>
      <c r="AJ456" s="323"/>
      <c r="AK456" s="644"/>
      <c r="AL456" s="323"/>
      <c r="AM456" s="323"/>
      <c r="AN456" s="323"/>
      <c r="AO456" s="323"/>
      <c r="AP456" s="323"/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4"/>
      <c r="BD456" s="323"/>
      <c r="BE456" s="323"/>
      <c r="BF456" s="323"/>
      <c r="BG456" s="323"/>
      <c r="BH456" s="323"/>
      <c r="BI456" s="323"/>
      <c r="BJ456" s="323"/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4"/>
      <c r="BV456" s="323"/>
      <c r="BW456" s="323"/>
      <c r="BX456" s="323"/>
      <c r="BY456" s="323"/>
      <c r="BZ456" s="602" t="str">
        <f t="shared" si="1624"/>
        <v/>
      </c>
      <c r="CA456" s="602" t="str">
        <f t="shared" si="1625"/>
        <v/>
      </c>
      <c r="CB456" s="602" t="str">
        <f t="shared" si="1626"/>
        <v/>
      </c>
      <c r="CC456" s="692" t="str">
        <f t="shared" si="1627"/>
        <v/>
      </c>
      <c r="CD456" s="1348" t="str">
        <f t="shared" ref="CD456:CS457" si="168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689"/>
        <v/>
      </c>
      <c r="CF456" s="1350" t="str">
        <f t="shared" si="1689"/>
        <v/>
      </c>
      <c r="CG456" s="1350" t="str">
        <f t="shared" si="1689"/>
        <v/>
      </c>
      <c r="CH456" s="1350" t="str">
        <f t="shared" si="1689"/>
        <v/>
      </c>
      <c r="CI456" s="1350" t="str">
        <f t="shared" si="1689"/>
        <v/>
      </c>
      <c r="CJ456" s="1350" t="str">
        <f t="shared" si="1689"/>
        <v/>
      </c>
      <c r="CK456" s="1351" t="str">
        <f t="shared" si="1689"/>
        <v/>
      </c>
      <c r="CL456" s="1351" t="str">
        <f t="shared" si="1689"/>
        <v/>
      </c>
      <c r="CM456" s="1351" t="str">
        <f t="shared" si="1689"/>
        <v/>
      </c>
      <c r="CN456" s="1350" t="str">
        <f t="shared" si="1689"/>
        <v/>
      </c>
      <c r="CO456" s="1350" t="str">
        <f t="shared" si="1689"/>
        <v/>
      </c>
      <c r="CP456" s="1350" t="str">
        <f t="shared" si="1689"/>
        <v/>
      </c>
      <c r="CQ456" s="1350" t="str">
        <f t="shared" si="1689"/>
        <v/>
      </c>
      <c r="CR456" s="1350" t="str">
        <f t="shared" si="1689"/>
        <v/>
      </c>
      <c r="CS456" s="1349" t="str">
        <f t="shared" si="1689"/>
        <v/>
      </c>
      <c r="CT456" s="1352" t="str">
        <f t="shared" ref="CE456:CT457" si="169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3" t="str">
        <f t="shared" si="1656"/>
        <v/>
      </c>
      <c r="CV456" s="554" t="str">
        <f t="shared" si="1657"/>
        <v/>
      </c>
      <c r="CW456" s="555" t="str">
        <f t="shared" si="1658"/>
        <v/>
      </c>
      <c r="CX456" s="555" t="str">
        <f t="shared" si="1659"/>
        <v/>
      </c>
      <c r="CY456" s="555" t="str">
        <f t="shared" si="1660"/>
        <v/>
      </c>
      <c r="CZ456" s="555" t="str">
        <f t="shared" si="1661"/>
        <v/>
      </c>
      <c r="DA456" s="555" t="str">
        <f t="shared" si="1662"/>
        <v/>
      </c>
      <c r="DB456" s="556" t="str">
        <f t="shared" si="1663"/>
        <v/>
      </c>
      <c r="DC456" s="556" t="str">
        <f t="shared" si="1664"/>
        <v/>
      </c>
      <c r="DD456" s="556" t="str">
        <f t="shared" si="1665"/>
        <v/>
      </c>
      <c r="DE456" s="555" t="str">
        <f t="shared" si="1666"/>
        <v/>
      </c>
      <c r="DF456" s="555" t="str">
        <f t="shared" si="1667"/>
        <v/>
      </c>
      <c r="DG456" s="555" t="str">
        <f t="shared" si="1668"/>
        <v/>
      </c>
      <c r="DH456" s="555" t="str">
        <f t="shared" si="1669"/>
        <v/>
      </c>
      <c r="DI456" s="555" t="str">
        <f t="shared" si="1670"/>
        <v/>
      </c>
      <c r="DJ456" s="554" t="str">
        <f t="shared" si="1671"/>
        <v/>
      </c>
      <c r="DK456" s="553" t="str">
        <f t="shared" si="1672"/>
        <v/>
      </c>
      <c r="DL456" s="658">
        <f t="shared" si="1673"/>
        <v>0</v>
      </c>
      <c r="DM456" s="106">
        <f t="shared" si="1674"/>
        <v>0</v>
      </c>
      <c r="DN456" s="106">
        <f t="shared" si="1675"/>
        <v>0</v>
      </c>
      <c r="DO456" s="106">
        <f t="shared" si="1676"/>
        <v>0</v>
      </c>
      <c r="DP456" s="487"/>
      <c r="DQ456" s="623"/>
      <c r="DR456" s="623"/>
      <c r="DS456" s="623"/>
      <c r="DT456" s="623"/>
      <c r="DU456" s="623"/>
      <c r="DV456" s="623"/>
      <c r="DW456" s="623"/>
      <c r="DX456" s="623"/>
      <c r="DY456" s="488"/>
    </row>
    <row r="457" spans="1:129" s="490" customFormat="1" ht="15.75" customHeight="1">
      <c r="A457" s="653" t="s">
        <v>285</v>
      </c>
      <c r="B457" s="634" t="str">
        <f t="shared" ref="B457:R457" si="1691">IF(B456="","",B451*B456*B452)</f>
        <v/>
      </c>
      <c r="C457" s="634" t="str">
        <f t="shared" si="1691"/>
        <v/>
      </c>
      <c r="D457" s="634" t="str">
        <f t="shared" si="1691"/>
        <v/>
      </c>
      <c r="E457" s="634" t="str">
        <f t="shared" si="1691"/>
        <v/>
      </c>
      <c r="F457" s="634" t="str">
        <f t="shared" si="1691"/>
        <v/>
      </c>
      <c r="G457" s="634" t="str">
        <f t="shared" si="1691"/>
        <v/>
      </c>
      <c r="H457" s="634" t="str">
        <f t="shared" si="1691"/>
        <v/>
      </c>
      <c r="I457" s="634" t="str">
        <f t="shared" si="1691"/>
        <v/>
      </c>
      <c r="J457" s="634" t="str">
        <f t="shared" si="1691"/>
        <v/>
      </c>
      <c r="K457" s="634" t="str">
        <f t="shared" si="1691"/>
        <v/>
      </c>
      <c r="L457" s="634" t="str">
        <f t="shared" si="1691"/>
        <v/>
      </c>
      <c r="M457" s="634" t="str">
        <f t="shared" si="1691"/>
        <v/>
      </c>
      <c r="N457" s="634" t="str">
        <f t="shared" si="1691"/>
        <v/>
      </c>
      <c r="O457" s="634" t="str">
        <f t="shared" si="1691"/>
        <v/>
      </c>
      <c r="P457" s="634" t="str">
        <f t="shared" si="1691"/>
        <v/>
      </c>
      <c r="Q457" s="634" t="str">
        <f t="shared" si="1691"/>
        <v/>
      </c>
      <c r="R457" s="634" t="str">
        <f t="shared" si="1691"/>
        <v/>
      </c>
      <c r="S457" s="667"/>
      <c r="T457" s="634" t="str">
        <f t="shared" ref="T457:AJ457" si="1692">IF(T456="","",T451*T456*T452)</f>
        <v/>
      </c>
      <c r="U457" s="634" t="str">
        <f t="shared" si="1692"/>
        <v/>
      </c>
      <c r="V457" s="634" t="str">
        <f t="shared" si="1692"/>
        <v/>
      </c>
      <c r="W457" s="634" t="str">
        <f t="shared" si="1692"/>
        <v/>
      </c>
      <c r="X457" s="634" t="str">
        <f t="shared" si="1692"/>
        <v/>
      </c>
      <c r="Y457" s="634" t="str">
        <f t="shared" si="1692"/>
        <v/>
      </c>
      <c r="Z457" s="634" t="str">
        <f t="shared" si="1692"/>
        <v/>
      </c>
      <c r="AA457" s="634" t="str">
        <f t="shared" si="1692"/>
        <v/>
      </c>
      <c r="AB457" s="634" t="str">
        <f t="shared" si="1692"/>
        <v/>
      </c>
      <c r="AC457" s="634" t="str">
        <f t="shared" si="1692"/>
        <v/>
      </c>
      <c r="AD457" s="634" t="str">
        <f t="shared" si="1692"/>
        <v/>
      </c>
      <c r="AE457" s="634" t="str">
        <f t="shared" si="1692"/>
        <v/>
      </c>
      <c r="AF457" s="634" t="str">
        <f t="shared" si="1692"/>
        <v/>
      </c>
      <c r="AG457" s="634" t="str">
        <f t="shared" si="1692"/>
        <v/>
      </c>
      <c r="AH457" s="634" t="str">
        <f t="shared" si="1692"/>
        <v/>
      </c>
      <c r="AI457" s="634" t="str">
        <f t="shared" si="1692"/>
        <v/>
      </c>
      <c r="AJ457" s="634" t="str">
        <f t="shared" si="1692"/>
        <v/>
      </c>
      <c r="AK457" s="667"/>
      <c r="AL457" s="634" t="str">
        <f t="shared" ref="AL457:BB457" si="1693">IF(AL456="","",AL451*AL456*AL452)</f>
        <v/>
      </c>
      <c r="AM457" s="634" t="str">
        <f t="shared" si="1693"/>
        <v/>
      </c>
      <c r="AN457" s="634" t="str">
        <f t="shared" si="1693"/>
        <v/>
      </c>
      <c r="AO457" s="634" t="str">
        <f t="shared" si="1693"/>
        <v/>
      </c>
      <c r="AP457" s="634" t="str">
        <f t="shared" si="1693"/>
        <v/>
      </c>
      <c r="AQ457" s="634" t="str">
        <f t="shared" si="1693"/>
        <v/>
      </c>
      <c r="AR457" s="634" t="str">
        <f t="shared" si="1693"/>
        <v/>
      </c>
      <c r="AS457" s="634" t="str">
        <f t="shared" si="1693"/>
        <v/>
      </c>
      <c r="AT457" s="634" t="str">
        <f t="shared" si="1693"/>
        <v/>
      </c>
      <c r="AU457" s="634" t="str">
        <f t="shared" si="1693"/>
        <v/>
      </c>
      <c r="AV457" s="634" t="str">
        <f t="shared" si="1693"/>
        <v/>
      </c>
      <c r="AW457" s="634" t="str">
        <f t="shared" si="1693"/>
        <v/>
      </c>
      <c r="AX457" s="634" t="str">
        <f t="shared" si="1693"/>
        <v/>
      </c>
      <c r="AY457" s="634" t="str">
        <f t="shared" si="1693"/>
        <v/>
      </c>
      <c r="AZ457" s="634" t="str">
        <f t="shared" si="1693"/>
        <v/>
      </c>
      <c r="BA457" s="634" t="str">
        <f t="shared" si="1693"/>
        <v/>
      </c>
      <c r="BB457" s="634" t="str">
        <f t="shared" si="1693"/>
        <v/>
      </c>
      <c r="BC457" s="667"/>
      <c r="BD457" s="634" t="str">
        <f t="shared" ref="BD457:BO457" si="1694">IF(BD456="","",BD451*BD456*BD452)</f>
        <v/>
      </c>
      <c r="BE457" s="634" t="str">
        <f t="shared" si="1694"/>
        <v/>
      </c>
      <c r="BF457" s="634" t="str">
        <f t="shared" si="1694"/>
        <v/>
      </c>
      <c r="BG457" s="634" t="str">
        <f t="shared" si="1694"/>
        <v/>
      </c>
      <c r="BH457" s="634" t="str">
        <f t="shared" si="1694"/>
        <v/>
      </c>
      <c r="BI457" s="634" t="str">
        <f t="shared" si="1694"/>
        <v/>
      </c>
      <c r="BJ457" s="634" t="str">
        <f t="shared" si="1694"/>
        <v/>
      </c>
      <c r="BK457" s="634" t="str">
        <f t="shared" si="1694"/>
        <v/>
      </c>
      <c r="BL457" s="634" t="str">
        <f t="shared" si="1694"/>
        <v/>
      </c>
      <c r="BM457" s="634" t="str">
        <f t="shared" si="1694"/>
        <v/>
      </c>
      <c r="BN457" s="634" t="str">
        <f t="shared" si="1694"/>
        <v/>
      </c>
      <c r="BO457" s="634" t="str">
        <f t="shared" si="1694"/>
        <v/>
      </c>
      <c r="BP457" s="634" t="str">
        <f>IF(BP456="","",BP451*BP456*BP452)</f>
        <v/>
      </c>
      <c r="BQ457" s="634" t="str">
        <f>IF(BQ456="","",BQ451*BQ456*BQ452)</f>
        <v/>
      </c>
      <c r="BR457" s="634" t="str">
        <f>IF(BR456="","",BR451*BR456*BR452)</f>
        <v/>
      </c>
      <c r="BS457" s="634" t="str">
        <f>IF(BS456="","",BS451*BS456*BS452)</f>
        <v/>
      </c>
      <c r="BT457" s="634" t="str">
        <f>IF(BT456="","",BT451*BT456*BT452)</f>
        <v/>
      </c>
      <c r="BU457" s="667"/>
      <c r="BV457" s="634" t="str">
        <f>IF(BV456="","",BV451*BV456*BV452)</f>
        <v/>
      </c>
      <c r="BW457" s="634" t="str">
        <f>IF(BW456="","",BW451*BW456*BW452)</f>
        <v/>
      </c>
      <c r="BX457" s="634" t="str">
        <f>IF(BX456="","",BX451*BX456*BX452)</f>
        <v/>
      </c>
      <c r="BY457" s="634" t="str">
        <f>IF(BY456="","",BY451*BY456*BY452)</f>
        <v/>
      </c>
      <c r="BZ457" s="602" t="str">
        <f t="shared" si="1624"/>
        <v/>
      </c>
      <c r="CA457" s="602" t="str">
        <f t="shared" si="1625"/>
        <v/>
      </c>
      <c r="CB457" s="602" t="str">
        <f t="shared" si="1626"/>
        <v/>
      </c>
      <c r="CC457" s="692" t="str">
        <f t="shared" si="1627"/>
        <v/>
      </c>
      <c r="CD457" s="1348" t="str">
        <f t="shared" si="1689"/>
        <v/>
      </c>
      <c r="CE457" s="1349" t="str">
        <f t="shared" si="1690"/>
        <v/>
      </c>
      <c r="CF457" s="1350" t="str">
        <f t="shared" si="1690"/>
        <v/>
      </c>
      <c r="CG457" s="1350" t="str">
        <f t="shared" si="1690"/>
        <v/>
      </c>
      <c r="CH457" s="1350" t="str">
        <f t="shared" si="1690"/>
        <v/>
      </c>
      <c r="CI457" s="1350" t="str">
        <f t="shared" si="1690"/>
        <v/>
      </c>
      <c r="CJ457" s="1350" t="str">
        <f t="shared" si="1690"/>
        <v/>
      </c>
      <c r="CK457" s="1351" t="str">
        <f t="shared" si="1690"/>
        <v/>
      </c>
      <c r="CL457" s="1351" t="str">
        <f t="shared" si="1690"/>
        <v/>
      </c>
      <c r="CM457" s="1351" t="str">
        <f t="shared" si="1690"/>
        <v/>
      </c>
      <c r="CN457" s="1350" t="str">
        <f t="shared" si="1690"/>
        <v/>
      </c>
      <c r="CO457" s="1350" t="str">
        <f t="shared" si="1690"/>
        <v/>
      </c>
      <c r="CP457" s="1350" t="str">
        <f t="shared" si="1690"/>
        <v/>
      </c>
      <c r="CQ457" s="1350" t="str">
        <f t="shared" si="1690"/>
        <v/>
      </c>
      <c r="CR457" s="1350" t="str">
        <f t="shared" si="1690"/>
        <v/>
      </c>
      <c r="CS457" s="1349" t="str">
        <f t="shared" si="1690"/>
        <v/>
      </c>
      <c r="CT457" s="1352" t="str">
        <f t="shared" si="1690"/>
        <v/>
      </c>
      <c r="CU457" s="553" t="str">
        <f t="shared" si="1656"/>
        <v/>
      </c>
      <c r="CV457" s="554" t="str">
        <f t="shared" si="1657"/>
        <v/>
      </c>
      <c r="CW457" s="555" t="str">
        <f t="shared" si="1658"/>
        <v/>
      </c>
      <c r="CX457" s="555" t="str">
        <f t="shared" si="1659"/>
        <v/>
      </c>
      <c r="CY457" s="555" t="str">
        <f t="shared" si="1660"/>
        <v/>
      </c>
      <c r="CZ457" s="555" t="str">
        <f t="shared" si="1661"/>
        <v/>
      </c>
      <c r="DA457" s="555" t="str">
        <f t="shared" si="1662"/>
        <v/>
      </c>
      <c r="DB457" s="556" t="str">
        <f t="shared" si="1663"/>
        <v/>
      </c>
      <c r="DC457" s="556" t="str">
        <f t="shared" si="1664"/>
        <v/>
      </c>
      <c r="DD457" s="556" t="str">
        <f t="shared" si="1665"/>
        <v/>
      </c>
      <c r="DE457" s="555" t="str">
        <f t="shared" si="1666"/>
        <v/>
      </c>
      <c r="DF457" s="555" t="str">
        <f t="shared" si="1667"/>
        <v/>
      </c>
      <c r="DG457" s="555" t="str">
        <f t="shared" si="1668"/>
        <v/>
      </c>
      <c r="DH457" s="555" t="str">
        <f t="shared" si="1669"/>
        <v/>
      </c>
      <c r="DI457" s="555" t="str">
        <f t="shared" si="1670"/>
        <v/>
      </c>
      <c r="DJ457" s="554" t="str">
        <f t="shared" si="1671"/>
        <v/>
      </c>
      <c r="DK457" s="553" t="str">
        <f t="shared" si="1672"/>
        <v/>
      </c>
      <c r="DL457" s="658">
        <f t="shared" si="1673"/>
        <v>0</v>
      </c>
      <c r="DM457" s="106">
        <f t="shared" si="1674"/>
        <v>0</v>
      </c>
      <c r="DN457" s="106">
        <f t="shared" si="1675"/>
        <v>0</v>
      </c>
      <c r="DO457" s="106">
        <f t="shared" si="1676"/>
        <v>0</v>
      </c>
      <c r="DP457" s="487"/>
      <c r="DQ457" s="623"/>
      <c r="DR457" s="623"/>
      <c r="DS457" s="623"/>
      <c r="DT457" s="623"/>
      <c r="DU457" s="623"/>
      <c r="DV457" s="623"/>
      <c r="DW457" s="623"/>
      <c r="DX457" s="623"/>
      <c r="DY457" s="488"/>
    </row>
    <row r="458" spans="1:129" s="490" customFormat="1" ht="15.75" customHeight="1">
      <c r="A458" s="1424" t="s">
        <v>705</v>
      </c>
      <c r="B458" s="646" t="s">
        <v>281</v>
      </c>
      <c r="C458" s="646" t="s">
        <v>281</v>
      </c>
      <c r="D458" s="646" t="s">
        <v>281</v>
      </c>
      <c r="E458" s="646" t="s">
        <v>281</v>
      </c>
      <c r="F458" s="646" t="s">
        <v>281</v>
      </c>
      <c r="G458" s="646" t="s">
        <v>281</v>
      </c>
      <c r="H458" s="646" t="s">
        <v>281</v>
      </c>
      <c r="I458" s="646" t="s">
        <v>281</v>
      </c>
      <c r="J458" s="646" t="s">
        <v>281</v>
      </c>
      <c r="K458" s="646" t="s">
        <v>281</v>
      </c>
      <c r="L458" s="646" t="s">
        <v>281</v>
      </c>
      <c r="M458" s="646" t="s">
        <v>281</v>
      </c>
      <c r="N458" s="646" t="s">
        <v>281</v>
      </c>
      <c r="O458" s="646" t="s">
        <v>281</v>
      </c>
      <c r="P458" s="646" t="s">
        <v>281</v>
      </c>
      <c r="Q458" s="646" t="s">
        <v>281</v>
      </c>
      <c r="R458" s="646" t="s">
        <v>281</v>
      </c>
      <c r="S458" s="601"/>
      <c r="T458" s="646" t="s">
        <v>281</v>
      </c>
      <c r="U458" s="646" t="s">
        <v>281</v>
      </c>
      <c r="V458" s="646" t="s">
        <v>281</v>
      </c>
      <c r="W458" s="646" t="s">
        <v>281</v>
      </c>
      <c r="X458" s="646" t="s">
        <v>281</v>
      </c>
      <c r="Y458" s="646" t="s">
        <v>281</v>
      </c>
      <c r="Z458" s="646" t="s">
        <v>281</v>
      </c>
      <c r="AA458" s="646" t="s">
        <v>281</v>
      </c>
      <c r="AB458" s="646" t="s">
        <v>281</v>
      </c>
      <c r="AC458" s="646" t="s">
        <v>281</v>
      </c>
      <c r="AD458" s="646" t="s">
        <v>281</v>
      </c>
      <c r="AE458" s="646" t="s">
        <v>281</v>
      </c>
      <c r="AF458" s="646" t="s">
        <v>281</v>
      </c>
      <c r="AG458" s="646" t="s">
        <v>281</v>
      </c>
      <c r="AH458" s="646" t="s">
        <v>281</v>
      </c>
      <c r="AI458" s="646" t="s">
        <v>281</v>
      </c>
      <c r="AJ458" s="646" t="s">
        <v>281</v>
      </c>
      <c r="AK458" s="647"/>
      <c r="AL458" s="646" t="s">
        <v>281</v>
      </c>
      <c r="AM458" s="646" t="s">
        <v>281</v>
      </c>
      <c r="AN458" s="646" t="s">
        <v>281</v>
      </c>
      <c r="AO458" s="646" t="s">
        <v>281</v>
      </c>
      <c r="AP458" s="646" t="s">
        <v>281</v>
      </c>
      <c r="AQ458" s="646" t="s">
        <v>281</v>
      </c>
      <c r="AR458" s="646" t="s">
        <v>281</v>
      </c>
      <c r="AS458" s="646" t="s">
        <v>281</v>
      </c>
      <c r="AT458" s="646" t="s">
        <v>281</v>
      </c>
      <c r="AU458" s="646" t="s">
        <v>281</v>
      </c>
      <c r="AV458" s="646" t="s">
        <v>281</v>
      </c>
      <c r="AW458" s="646" t="s">
        <v>281</v>
      </c>
      <c r="AX458" s="646" t="s">
        <v>281</v>
      </c>
      <c r="AY458" s="646" t="s">
        <v>281</v>
      </c>
      <c r="AZ458" s="646" t="s">
        <v>281</v>
      </c>
      <c r="BA458" s="646" t="s">
        <v>281</v>
      </c>
      <c r="BB458" s="646" t="s">
        <v>281</v>
      </c>
      <c r="BC458" s="647"/>
      <c r="BD458" s="646" t="s">
        <v>281</v>
      </c>
      <c r="BE458" s="646" t="s">
        <v>281</v>
      </c>
      <c r="BF458" s="646" t="s">
        <v>281</v>
      </c>
      <c r="BG458" s="646" t="s">
        <v>281</v>
      </c>
      <c r="BH458" s="646" t="s">
        <v>281</v>
      </c>
      <c r="BI458" s="646" t="s">
        <v>281</v>
      </c>
      <c r="BJ458" s="646" t="s">
        <v>281</v>
      </c>
      <c r="BK458" s="646" t="s">
        <v>281</v>
      </c>
      <c r="BL458" s="646" t="s">
        <v>281</v>
      </c>
      <c r="BM458" s="646" t="s">
        <v>281</v>
      </c>
      <c r="BN458" s="646" t="s">
        <v>281</v>
      </c>
      <c r="BO458" s="646" t="s">
        <v>281</v>
      </c>
      <c r="BP458" s="646" t="s">
        <v>281</v>
      </c>
      <c r="BQ458" s="646" t="s">
        <v>281</v>
      </c>
      <c r="BR458" s="646" t="s">
        <v>281</v>
      </c>
      <c r="BS458" s="646" t="s">
        <v>281</v>
      </c>
      <c r="BT458" s="646" t="s">
        <v>281</v>
      </c>
      <c r="BU458" s="647"/>
      <c r="BV458" s="646" t="s">
        <v>281</v>
      </c>
      <c r="BW458" s="646" t="s">
        <v>281</v>
      </c>
      <c r="BX458" s="646" t="s">
        <v>281</v>
      </c>
      <c r="BY458" s="646" t="s">
        <v>281</v>
      </c>
      <c r="BZ458" s="594" t="str">
        <f t="shared" si="1624"/>
        <v/>
      </c>
      <c r="CA458" s="594" t="str">
        <f t="shared" si="1625"/>
        <v/>
      </c>
      <c r="CB458" s="594" t="str">
        <f t="shared" si="1626"/>
        <v/>
      </c>
      <c r="CC458" s="691" t="str">
        <f t="shared" si="1627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5"/>
      <c r="DM458" s="203"/>
      <c r="DN458" s="203"/>
      <c r="DO458" s="203"/>
      <c r="DP458" s="596"/>
      <c r="DQ458" s="622"/>
      <c r="DR458" s="622"/>
      <c r="DS458" s="622"/>
      <c r="DT458" s="622"/>
      <c r="DU458" s="622"/>
      <c r="DV458" s="622"/>
      <c r="DW458" s="622"/>
      <c r="DX458" s="622"/>
      <c r="DY458" s="488"/>
    </row>
    <row r="459" spans="1:129" s="490" customFormat="1" ht="15.75" customHeight="1">
      <c r="A459" s="713" t="s">
        <v>262</v>
      </c>
      <c r="B459" s="323"/>
      <c r="C459" s="323"/>
      <c r="D459" s="323">
        <v>5</v>
      </c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7"/>
      <c r="T459" s="323">
        <v>10</v>
      </c>
      <c r="U459" s="323"/>
      <c r="V459" s="323"/>
      <c r="W459" s="323"/>
      <c r="X459" s="323"/>
      <c r="Y459" s="323"/>
      <c r="Z459" s="323">
        <v>20</v>
      </c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7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7"/>
      <c r="BD459" s="323">
        <v>25</v>
      </c>
      <c r="BE459" s="323">
        <v>25</v>
      </c>
      <c r="BF459" s="323">
        <v>25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7"/>
      <c r="BV459" s="323"/>
      <c r="BW459" s="323"/>
      <c r="BX459" s="323"/>
      <c r="BY459" s="323">
        <v>25</v>
      </c>
      <c r="BZ459" s="602" t="str">
        <f t="shared" si="1624"/>
        <v/>
      </c>
      <c r="CA459" s="602" t="str">
        <f t="shared" si="1625"/>
        <v/>
      </c>
      <c r="CB459" s="602" t="str">
        <f t="shared" si="1626"/>
        <v/>
      </c>
      <c r="CC459" s="692">
        <f t="shared" si="1627"/>
        <v>25</v>
      </c>
      <c r="CD459" s="1348" t="str">
        <f t="shared" ref="CD459:CS459" si="169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695"/>
        <v/>
      </c>
      <c r="CF459" s="1350" t="str">
        <f t="shared" si="1695"/>
        <v/>
      </c>
      <c r="CG459" s="1350" t="str">
        <f t="shared" si="1695"/>
        <v/>
      </c>
      <c r="CH459" s="1350" t="str">
        <f t="shared" si="1695"/>
        <v/>
      </c>
      <c r="CI459" s="1350" t="str">
        <f t="shared" si="1695"/>
        <v/>
      </c>
      <c r="CJ459" s="1350" t="str">
        <f t="shared" si="1695"/>
        <v/>
      </c>
      <c r="CK459" s="1351" t="str">
        <f t="shared" si="1695"/>
        <v/>
      </c>
      <c r="CL459" s="1351">
        <f t="shared" si="1695"/>
        <v>5</v>
      </c>
      <c r="CM459" s="1351" t="str">
        <f t="shared" si="1695"/>
        <v/>
      </c>
      <c r="CN459" s="1350" t="str">
        <f t="shared" si="1695"/>
        <v/>
      </c>
      <c r="CO459" s="1350" t="str">
        <f t="shared" si="1695"/>
        <v/>
      </c>
      <c r="CP459" s="1350" t="str">
        <f t="shared" si="1695"/>
        <v/>
      </c>
      <c r="CQ459" s="1350" t="str">
        <f t="shared" si="1695"/>
        <v/>
      </c>
      <c r="CR459" s="1350" t="str">
        <f t="shared" si="1695"/>
        <v/>
      </c>
      <c r="CS459" s="1349" t="str">
        <f t="shared" si="1695"/>
        <v/>
      </c>
      <c r="CT459" s="1352" t="str">
        <f t="shared" ref="CE459:CT464" si="169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3" t="str">
        <f t="shared" ref="CU459:CU466" si="169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4" t="str">
        <f t="shared" ref="CV459:CV466" si="169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5" t="str">
        <f t="shared" ref="CW459:CW466" si="169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5" t="str">
        <f t="shared" ref="CX459:CX466" si="170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5" t="str">
        <f t="shared" ref="CY459:CY466" si="170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5" t="str">
        <f t="shared" ref="CZ459:CZ466" si="170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5" t="str">
        <f t="shared" ref="DA459:DA466" si="170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6" t="str">
        <f t="shared" ref="DB459:DB466" si="170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6">
        <f t="shared" ref="DC459:DC466" si="170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56">
        <f t="shared" ref="DD459:DD466" si="170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20</v>
      </c>
      <c r="DE459" s="555" t="str">
        <f t="shared" ref="DE459:DE466" si="170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5" t="str">
        <f t="shared" ref="DF459:DF466" si="170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5" t="str">
        <f t="shared" ref="DG459:DG466" si="170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5" t="str">
        <f t="shared" ref="DH459:DH466" si="171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5" t="str">
        <f t="shared" ref="DI459:DI466" si="171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4" t="str">
        <f t="shared" ref="DJ459:DJ466" si="171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3" t="str">
        <f t="shared" ref="DK459:DK466" si="171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8">
        <f t="shared" ref="DL459:DL466" si="1714">COUNT(B459:R459)</f>
        <v>1</v>
      </c>
      <c r="DM459" s="106">
        <f t="shared" ref="DM459:DM466" si="1715">COUNT(T459:AJ459)</f>
        <v>2</v>
      </c>
      <c r="DN459" s="106">
        <f t="shared" ref="DN459:DN466" si="1716">COUNT(AL459:BB459)</f>
        <v>0</v>
      </c>
      <c r="DO459" s="106">
        <f t="shared" ref="DO459:DO466" si="1717">COUNT(BD459:BT459)</f>
        <v>3</v>
      </c>
      <c r="DP459" s="487"/>
      <c r="DQ459" s="623"/>
      <c r="DR459" s="623"/>
      <c r="DS459" s="623"/>
      <c r="DT459" s="623"/>
      <c r="DU459" s="623"/>
      <c r="DV459" s="623"/>
      <c r="DW459" s="623"/>
      <c r="DX459" s="623"/>
      <c r="DY459" s="488"/>
    </row>
    <row r="460" spans="1:129" s="490" customFormat="1" ht="15.75" customHeight="1">
      <c r="A460" s="713" t="s">
        <v>282</v>
      </c>
      <c r="B460" s="323"/>
      <c r="C460" s="323"/>
      <c r="D460" s="323">
        <v>1</v>
      </c>
      <c r="E460" s="323"/>
      <c r="F460" s="323"/>
      <c r="G460" s="323"/>
      <c r="H460" s="323"/>
      <c r="I460" s="323"/>
      <c r="J460" s="323"/>
      <c r="K460" s="648"/>
      <c r="L460" s="323"/>
      <c r="M460" s="648"/>
      <c r="N460" s="323"/>
      <c r="O460" s="648"/>
      <c r="P460" s="323"/>
      <c r="Q460" s="648"/>
      <c r="R460" s="323"/>
      <c r="S460" s="647"/>
      <c r="T460" s="323">
        <v>1</v>
      </c>
      <c r="U460" s="323"/>
      <c r="V460" s="323"/>
      <c r="W460" s="323"/>
      <c r="X460" s="323"/>
      <c r="Y460" s="323"/>
      <c r="Z460" s="323">
        <v>1</v>
      </c>
      <c r="AA460" s="323"/>
      <c r="AB460" s="323"/>
      <c r="AC460" s="323"/>
      <c r="AD460" s="323"/>
      <c r="AE460" s="648"/>
      <c r="AF460" s="648"/>
      <c r="AG460" s="648"/>
      <c r="AH460" s="648"/>
      <c r="AI460" s="648"/>
      <c r="AJ460" s="648"/>
      <c r="AK460" s="64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7"/>
      <c r="BD460" s="323">
        <v>1</v>
      </c>
      <c r="BE460" s="323">
        <v>1</v>
      </c>
      <c r="BF460" s="323">
        <v>1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7"/>
      <c r="BV460" s="323"/>
      <c r="BW460" s="323"/>
      <c r="BX460" s="323"/>
      <c r="BY460" s="323">
        <v>1</v>
      </c>
      <c r="BZ460" s="602" t="str">
        <f t="shared" si="1624"/>
        <v/>
      </c>
      <c r="CA460" s="602" t="str">
        <f t="shared" si="1625"/>
        <v/>
      </c>
      <c r="CB460" s="602" t="str">
        <f t="shared" si="1626"/>
        <v/>
      </c>
      <c r="CC460" s="692">
        <f t="shared" si="1627"/>
        <v>1</v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696"/>
        <v/>
      </c>
      <c r="CF460" s="1350" t="str">
        <f t="shared" si="1696"/>
        <v/>
      </c>
      <c r="CG460" s="1350" t="str">
        <f t="shared" si="1696"/>
        <v/>
      </c>
      <c r="CH460" s="1350" t="str">
        <f t="shared" si="1696"/>
        <v/>
      </c>
      <c r="CI460" s="1350" t="str">
        <f t="shared" si="1696"/>
        <v/>
      </c>
      <c r="CJ460" s="1350" t="str">
        <f t="shared" si="1696"/>
        <v/>
      </c>
      <c r="CK460" s="1351" t="str">
        <f t="shared" si="1696"/>
        <v/>
      </c>
      <c r="CL460" s="1351">
        <f t="shared" si="1696"/>
        <v>1</v>
      </c>
      <c r="CM460" s="1351" t="str">
        <f t="shared" si="1696"/>
        <v/>
      </c>
      <c r="CN460" s="1350" t="str">
        <f t="shared" si="1696"/>
        <v/>
      </c>
      <c r="CO460" s="1350" t="str">
        <f t="shared" si="1696"/>
        <v/>
      </c>
      <c r="CP460" s="1350" t="str">
        <f t="shared" si="1696"/>
        <v/>
      </c>
      <c r="CQ460" s="1350" t="str">
        <f t="shared" si="1696"/>
        <v/>
      </c>
      <c r="CR460" s="1350" t="str">
        <f t="shared" si="1696"/>
        <v/>
      </c>
      <c r="CS460" s="1349" t="str">
        <f t="shared" si="1696"/>
        <v/>
      </c>
      <c r="CT460" s="1352" t="str">
        <f t="shared" si="1696"/>
        <v/>
      </c>
      <c r="CU460" s="553" t="str">
        <f t="shared" si="1697"/>
        <v/>
      </c>
      <c r="CV460" s="554" t="str">
        <f t="shared" si="1698"/>
        <v/>
      </c>
      <c r="CW460" s="555" t="str">
        <f t="shared" si="1699"/>
        <v/>
      </c>
      <c r="CX460" s="555" t="str">
        <f t="shared" si="1700"/>
        <v/>
      </c>
      <c r="CY460" s="555" t="str">
        <f t="shared" si="1701"/>
        <v/>
      </c>
      <c r="CZ460" s="555" t="str">
        <f t="shared" si="1702"/>
        <v/>
      </c>
      <c r="DA460" s="555" t="str">
        <f t="shared" si="1703"/>
        <v/>
      </c>
      <c r="DB460" s="556" t="str">
        <f t="shared" si="1704"/>
        <v/>
      </c>
      <c r="DC460" s="556">
        <f t="shared" si="1705"/>
        <v>1</v>
      </c>
      <c r="DD460" s="556">
        <f t="shared" si="1706"/>
        <v>1</v>
      </c>
      <c r="DE460" s="555" t="str">
        <f t="shared" si="1707"/>
        <v/>
      </c>
      <c r="DF460" s="555" t="str">
        <f t="shared" si="1708"/>
        <v/>
      </c>
      <c r="DG460" s="555" t="str">
        <f t="shared" si="1709"/>
        <v/>
      </c>
      <c r="DH460" s="555" t="str">
        <f t="shared" si="1710"/>
        <v/>
      </c>
      <c r="DI460" s="555" t="str">
        <f t="shared" si="1711"/>
        <v/>
      </c>
      <c r="DJ460" s="554" t="str">
        <f t="shared" si="1712"/>
        <v/>
      </c>
      <c r="DK460" s="553" t="str">
        <f t="shared" si="1713"/>
        <v/>
      </c>
      <c r="DL460" s="658">
        <f t="shared" si="1714"/>
        <v>1</v>
      </c>
      <c r="DM460" s="106">
        <f t="shared" si="1715"/>
        <v>2</v>
      </c>
      <c r="DN460" s="106">
        <f t="shared" si="1716"/>
        <v>0</v>
      </c>
      <c r="DO460" s="106">
        <f t="shared" si="1717"/>
        <v>3</v>
      </c>
      <c r="DP460" s="487"/>
      <c r="DQ460" s="623"/>
      <c r="DR460" s="623"/>
      <c r="DS460" s="623"/>
      <c r="DT460" s="623"/>
      <c r="DU460" s="623"/>
      <c r="DV460" s="623"/>
      <c r="DW460" s="623"/>
      <c r="DX460" s="623"/>
      <c r="DY460" s="488"/>
    </row>
    <row r="461" spans="1:129" s="490" customFormat="1" ht="15.75" customHeight="1">
      <c r="A461" s="653" t="s">
        <v>283</v>
      </c>
      <c r="B461" s="323"/>
      <c r="C461" s="323"/>
      <c r="D461" s="323">
        <v>6</v>
      </c>
      <c r="E461" s="323"/>
      <c r="F461" s="323"/>
      <c r="G461" s="323"/>
      <c r="H461" s="323"/>
      <c r="I461" s="323"/>
      <c r="J461" s="323"/>
      <c r="K461" s="648"/>
      <c r="L461" s="323"/>
      <c r="M461" s="648"/>
      <c r="N461" s="323"/>
      <c r="O461" s="648"/>
      <c r="P461" s="323"/>
      <c r="Q461" s="648"/>
      <c r="R461" s="323"/>
      <c r="S461" s="659"/>
      <c r="T461" s="323">
        <v>8</v>
      </c>
      <c r="U461" s="323"/>
      <c r="V461" s="323"/>
      <c r="W461" s="323"/>
      <c r="X461" s="323"/>
      <c r="Y461" s="323"/>
      <c r="Z461" s="323">
        <v>12</v>
      </c>
      <c r="AA461" s="323"/>
      <c r="AB461" s="323"/>
      <c r="AC461" s="323"/>
      <c r="AD461" s="323"/>
      <c r="AE461" s="648"/>
      <c r="AF461" s="648"/>
      <c r="AG461" s="648"/>
      <c r="AH461" s="648"/>
      <c r="AI461" s="648"/>
      <c r="AJ461" s="648"/>
      <c r="AK461" s="659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9"/>
      <c r="BD461" s="323">
        <v>6</v>
      </c>
      <c r="BE461" s="323">
        <v>6</v>
      </c>
      <c r="BF461" s="323">
        <v>6</v>
      </c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9"/>
      <c r="BV461" s="323">
        <v>12</v>
      </c>
      <c r="BW461" s="323">
        <v>12</v>
      </c>
      <c r="BX461" s="323">
        <v>12</v>
      </c>
      <c r="BY461" s="323">
        <v>4</v>
      </c>
      <c r="BZ461" s="602" t="str">
        <f t="shared" si="1624"/>
        <v/>
      </c>
      <c r="CA461" s="602" t="str">
        <f t="shared" si="1625"/>
        <v/>
      </c>
      <c r="CB461" s="602" t="str">
        <f t="shared" si="1626"/>
        <v/>
      </c>
      <c r="CC461" s="692">
        <f t="shared" si="1627"/>
        <v>6</v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696"/>
        <v/>
      </c>
      <c r="CF461" s="1350" t="str">
        <f t="shared" si="1696"/>
        <v/>
      </c>
      <c r="CG461" s="1350" t="str">
        <f t="shared" si="1696"/>
        <v/>
      </c>
      <c r="CH461" s="1350" t="str">
        <f t="shared" si="1696"/>
        <v/>
      </c>
      <c r="CI461" s="1350" t="str">
        <f t="shared" si="1696"/>
        <v/>
      </c>
      <c r="CJ461" s="1350" t="str">
        <f t="shared" si="1696"/>
        <v/>
      </c>
      <c r="CK461" s="1351" t="str">
        <f t="shared" si="1696"/>
        <v/>
      </c>
      <c r="CL461" s="1351">
        <f t="shared" si="1696"/>
        <v>6</v>
      </c>
      <c r="CM461" s="1351" t="str">
        <f t="shared" si="1696"/>
        <v/>
      </c>
      <c r="CN461" s="1350" t="str">
        <f t="shared" si="1696"/>
        <v/>
      </c>
      <c r="CO461" s="1350" t="str">
        <f t="shared" si="1696"/>
        <v/>
      </c>
      <c r="CP461" s="1350" t="str">
        <f t="shared" si="1696"/>
        <v/>
      </c>
      <c r="CQ461" s="1350" t="str">
        <f t="shared" si="1696"/>
        <v/>
      </c>
      <c r="CR461" s="1350" t="str">
        <f t="shared" si="1696"/>
        <v/>
      </c>
      <c r="CS461" s="1349" t="str">
        <f t="shared" si="1696"/>
        <v/>
      </c>
      <c r="CT461" s="1352" t="str">
        <f t="shared" si="1696"/>
        <v/>
      </c>
      <c r="CU461" s="553" t="str">
        <f t="shared" si="1697"/>
        <v/>
      </c>
      <c r="CV461" s="554" t="str">
        <f t="shared" si="1698"/>
        <v/>
      </c>
      <c r="CW461" s="555" t="str">
        <f t="shared" si="1699"/>
        <v/>
      </c>
      <c r="CX461" s="555" t="str">
        <f t="shared" si="1700"/>
        <v/>
      </c>
      <c r="CY461" s="555" t="str">
        <f t="shared" si="1701"/>
        <v/>
      </c>
      <c r="CZ461" s="555" t="str">
        <f t="shared" si="1702"/>
        <v/>
      </c>
      <c r="DA461" s="555" t="str">
        <f t="shared" si="1703"/>
        <v/>
      </c>
      <c r="DB461" s="556" t="str">
        <f t="shared" si="1704"/>
        <v/>
      </c>
      <c r="DC461" s="556">
        <f t="shared" si="1705"/>
        <v>8</v>
      </c>
      <c r="DD461" s="556">
        <f t="shared" si="1706"/>
        <v>12</v>
      </c>
      <c r="DE461" s="555" t="str">
        <f t="shared" si="1707"/>
        <v/>
      </c>
      <c r="DF461" s="555" t="str">
        <f t="shared" si="1708"/>
        <v/>
      </c>
      <c r="DG461" s="555" t="str">
        <f t="shared" si="1709"/>
        <v/>
      </c>
      <c r="DH461" s="555" t="str">
        <f t="shared" si="1710"/>
        <v/>
      </c>
      <c r="DI461" s="555" t="str">
        <f t="shared" si="1711"/>
        <v/>
      </c>
      <c r="DJ461" s="554" t="str">
        <f t="shared" si="1712"/>
        <v/>
      </c>
      <c r="DK461" s="553" t="str">
        <f t="shared" si="1713"/>
        <v/>
      </c>
      <c r="DL461" s="658">
        <f t="shared" si="1714"/>
        <v>1</v>
      </c>
      <c r="DM461" s="106">
        <f t="shared" si="1715"/>
        <v>2</v>
      </c>
      <c r="DN461" s="106">
        <f t="shared" si="1716"/>
        <v>0</v>
      </c>
      <c r="DO461" s="106">
        <f t="shared" si="1717"/>
        <v>3</v>
      </c>
      <c r="DP461" s="487"/>
      <c r="DQ461" s="623"/>
      <c r="DR461" s="623"/>
      <c r="DS461" s="623"/>
      <c r="DT461" s="623"/>
      <c r="DU461" s="623"/>
      <c r="DV461" s="623"/>
      <c r="DW461" s="623"/>
      <c r="DX461" s="623"/>
      <c r="DY461" s="488"/>
    </row>
    <row r="462" spans="1:129" s="700" customFormat="1" ht="15.75" customHeight="1">
      <c r="A462" s="705" t="s">
        <v>263</v>
      </c>
      <c r="B462" s="634" t="str">
        <f t="shared" ref="B462:R462" si="1718">IF(B460="","",B459*B460*B461)</f>
        <v/>
      </c>
      <c r="C462" s="634" t="str">
        <f t="shared" si="1718"/>
        <v/>
      </c>
      <c r="D462" s="634">
        <f t="shared" si="1718"/>
        <v>30</v>
      </c>
      <c r="E462" s="634" t="str">
        <f t="shared" si="1718"/>
        <v/>
      </c>
      <c r="F462" s="634" t="str">
        <f t="shared" si="1718"/>
        <v/>
      </c>
      <c r="G462" s="634" t="str">
        <f t="shared" si="1718"/>
        <v/>
      </c>
      <c r="H462" s="634" t="str">
        <f t="shared" si="1718"/>
        <v/>
      </c>
      <c r="I462" s="634" t="str">
        <f t="shared" si="1718"/>
        <v/>
      </c>
      <c r="J462" s="634" t="str">
        <f t="shared" si="1718"/>
        <v/>
      </c>
      <c r="K462" s="765" t="str">
        <f t="shared" si="1718"/>
        <v/>
      </c>
      <c r="L462" s="634" t="str">
        <f t="shared" si="1718"/>
        <v/>
      </c>
      <c r="M462" s="765" t="str">
        <f t="shared" si="1718"/>
        <v/>
      </c>
      <c r="N462" s="634" t="str">
        <f t="shared" si="1718"/>
        <v/>
      </c>
      <c r="O462" s="765" t="str">
        <f t="shared" si="1718"/>
        <v/>
      </c>
      <c r="P462" s="634" t="str">
        <f t="shared" si="1718"/>
        <v/>
      </c>
      <c r="Q462" s="765" t="str">
        <f t="shared" si="1718"/>
        <v/>
      </c>
      <c r="R462" s="634" t="str">
        <f t="shared" si="1718"/>
        <v/>
      </c>
      <c r="S462" s="667"/>
      <c r="T462" s="634">
        <f t="shared" ref="T462:AJ462" si="1719">IF(T460="","",T459*T460*T461)</f>
        <v>80</v>
      </c>
      <c r="U462" s="634" t="str">
        <f t="shared" si="1719"/>
        <v/>
      </c>
      <c r="V462" s="634" t="str">
        <f t="shared" si="1719"/>
        <v/>
      </c>
      <c r="W462" s="634" t="str">
        <f t="shared" si="1719"/>
        <v/>
      </c>
      <c r="X462" s="634" t="str">
        <f t="shared" si="1719"/>
        <v/>
      </c>
      <c r="Y462" s="634" t="str">
        <f t="shared" si="1719"/>
        <v/>
      </c>
      <c r="Z462" s="634">
        <f t="shared" si="1719"/>
        <v>240</v>
      </c>
      <c r="AA462" s="634" t="str">
        <f t="shared" si="1719"/>
        <v/>
      </c>
      <c r="AB462" s="634" t="str">
        <f t="shared" si="1719"/>
        <v/>
      </c>
      <c r="AC462" s="634" t="str">
        <f t="shared" si="1719"/>
        <v/>
      </c>
      <c r="AD462" s="634" t="str">
        <f t="shared" si="1719"/>
        <v/>
      </c>
      <c r="AE462" s="634" t="str">
        <f t="shared" si="1719"/>
        <v/>
      </c>
      <c r="AF462" s="634" t="str">
        <f t="shared" si="1719"/>
        <v/>
      </c>
      <c r="AG462" s="634" t="str">
        <f t="shared" si="1719"/>
        <v/>
      </c>
      <c r="AH462" s="634" t="str">
        <f t="shared" si="1719"/>
        <v/>
      </c>
      <c r="AI462" s="634" t="str">
        <f t="shared" si="1719"/>
        <v/>
      </c>
      <c r="AJ462" s="634" t="str">
        <f t="shared" si="1719"/>
        <v/>
      </c>
      <c r="AK462" s="667"/>
      <c r="AL462" s="634" t="str">
        <f t="shared" ref="AL462:BB462" si="1720">IF(AL460="","",AL459*AL460*AL461)</f>
        <v/>
      </c>
      <c r="AM462" s="634" t="str">
        <f t="shared" si="1720"/>
        <v/>
      </c>
      <c r="AN462" s="634" t="str">
        <f t="shared" si="1720"/>
        <v/>
      </c>
      <c r="AO462" s="634" t="str">
        <f t="shared" si="1720"/>
        <v/>
      </c>
      <c r="AP462" s="634" t="str">
        <f t="shared" si="1720"/>
        <v/>
      </c>
      <c r="AQ462" s="634" t="str">
        <f t="shared" si="1720"/>
        <v/>
      </c>
      <c r="AR462" s="634" t="str">
        <f t="shared" si="1720"/>
        <v/>
      </c>
      <c r="AS462" s="634" t="str">
        <f t="shared" si="1720"/>
        <v/>
      </c>
      <c r="AT462" s="634" t="str">
        <f t="shared" si="1720"/>
        <v/>
      </c>
      <c r="AU462" s="634" t="str">
        <f t="shared" si="1720"/>
        <v/>
      </c>
      <c r="AV462" s="634" t="str">
        <f t="shared" si="1720"/>
        <v/>
      </c>
      <c r="AW462" s="634" t="str">
        <f t="shared" si="1720"/>
        <v/>
      </c>
      <c r="AX462" s="634" t="str">
        <f t="shared" si="1720"/>
        <v/>
      </c>
      <c r="AY462" s="634" t="str">
        <f t="shared" si="1720"/>
        <v/>
      </c>
      <c r="AZ462" s="634" t="str">
        <f t="shared" si="1720"/>
        <v/>
      </c>
      <c r="BA462" s="634" t="str">
        <f t="shared" si="1720"/>
        <v/>
      </c>
      <c r="BB462" s="634" t="str">
        <f t="shared" si="1720"/>
        <v/>
      </c>
      <c r="BC462" s="667"/>
      <c r="BD462" s="634">
        <f t="shared" ref="BD462:BN462" si="1721">IF(BD460="","",BD459*BD460*BD461)</f>
        <v>150</v>
      </c>
      <c r="BE462" s="634">
        <f t="shared" si="1721"/>
        <v>150</v>
      </c>
      <c r="BF462" s="634">
        <f t="shared" si="1721"/>
        <v>150</v>
      </c>
      <c r="BG462" s="634" t="str">
        <f t="shared" si="1721"/>
        <v/>
      </c>
      <c r="BH462" s="634" t="str">
        <f t="shared" si="1721"/>
        <v/>
      </c>
      <c r="BI462" s="634" t="str">
        <f t="shared" si="1721"/>
        <v/>
      </c>
      <c r="BJ462" s="634" t="str">
        <f t="shared" si="1721"/>
        <v/>
      </c>
      <c r="BK462" s="634" t="str">
        <f t="shared" si="1721"/>
        <v/>
      </c>
      <c r="BL462" s="634" t="str">
        <f t="shared" si="1721"/>
        <v/>
      </c>
      <c r="BM462" s="634" t="str">
        <f t="shared" si="1721"/>
        <v/>
      </c>
      <c r="BN462" s="634" t="str">
        <f t="shared" si="1721"/>
        <v/>
      </c>
      <c r="BO462" s="634" t="str">
        <f t="shared" ref="BO462:BT462" si="1722">IF(BO460="","",BO459*BO460*BO461)</f>
        <v/>
      </c>
      <c r="BP462" s="634" t="str">
        <f t="shared" si="1722"/>
        <v/>
      </c>
      <c r="BQ462" s="634" t="str">
        <f t="shared" si="1722"/>
        <v/>
      </c>
      <c r="BR462" s="634" t="str">
        <f t="shared" si="1722"/>
        <v/>
      </c>
      <c r="BS462" s="634" t="str">
        <f t="shared" si="1722"/>
        <v/>
      </c>
      <c r="BT462" s="634" t="str">
        <f t="shared" si="1722"/>
        <v/>
      </c>
      <c r="BU462" s="667"/>
      <c r="BV462" s="634" t="str">
        <f>IF(BV460="","",BV459*BV460*BV461)</f>
        <v/>
      </c>
      <c r="BW462" s="634" t="str">
        <f>IF(BW460="","",BW459*BW460*BW461)</f>
        <v/>
      </c>
      <c r="BX462" s="634" t="str">
        <f>IF(BX460="","",BX459*BX460*BX461)</f>
        <v/>
      </c>
      <c r="BY462" s="634">
        <f>IF(BY460="","",BY459*BY460*BY461)</f>
        <v>100</v>
      </c>
      <c r="BZ462" s="602" t="str">
        <f t="shared" si="1624"/>
        <v/>
      </c>
      <c r="CA462" s="602" t="str">
        <f t="shared" si="1625"/>
        <v/>
      </c>
      <c r="CB462" s="602" t="str">
        <f t="shared" si="1626"/>
        <v/>
      </c>
      <c r="CC462" s="692">
        <f t="shared" si="1627"/>
        <v>150</v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696"/>
        <v/>
      </c>
      <c r="CF462" s="1350" t="str">
        <f t="shared" si="1696"/>
        <v/>
      </c>
      <c r="CG462" s="1350" t="str">
        <f t="shared" si="1696"/>
        <v/>
      </c>
      <c r="CH462" s="1350" t="str">
        <f t="shared" si="1696"/>
        <v/>
      </c>
      <c r="CI462" s="1350" t="str">
        <f t="shared" si="1696"/>
        <v/>
      </c>
      <c r="CJ462" s="1350" t="str">
        <f t="shared" si="1696"/>
        <v/>
      </c>
      <c r="CK462" s="1351" t="str">
        <f t="shared" si="1696"/>
        <v/>
      </c>
      <c r="CL462" s="1351">
        <f t="shared" si="1696"/>
        <v>30</v>
      </c>
      <c r="CM462" s="1351" t="str">
        <f t="shared" si="1696"/>
        <v/>
      </c>
      <c r="CN462" s="1350" t="str">
        <f t="shared" si="1696"/>
        <v/>
      </c>
      <c r="CO462" s="1350" t="str">
        <f t="shared" si="1696"/>
        <v/>
      </c>
      <c r="CP462" s="1350" t="str">
        <f t="shared" si="1696"/>
        <v/>
      </c>
      <c r="CQ462" s="1350" t="str">
        <f t="shared" si="1696"/>
        <v/>
      </c>
      <c r="CR462" s="1350" t="str">
        <f t="shared" si="1696"/>
        <v/>
      </c>
      <c r="CS462" s="1349" t="str">
        <f t="shared" si="1696"/>
        <v/>
      </c>
      <c r="CT462" s="1352" t="str">
        <f t="shared" si="1696"/>
        <v/>
      </c>
      <c r="CU462" s="553" t="str">
        <f t="shared" si="1697"/>
        <v/>
      </c>
      <c r="CV462" s="554" t="str">
        <f t="shared" si="1698"/>
        <v/>
      </c>
      <c r="CW462" s="555" t="str">
        <f t="shared" si="1699"/>
        <v/>
      </c>
      <c r="CX462" s="555" t="str">
        <f t="shared" si="1700"/>
        <v/>
      </c>
      <c r="CY462" s="555" t="str">
        <f t="shared" si="1701"/>
        <v/>
      </c>
      <c r="CZ462" s="555" t="str">
        <f t="shared" si="1702"/>
        <v/>
      </c>
      <c r="DA462" s="555" t="str">
        <f t="shared" si="1703"/>
        <v/>
      </c>
      <c r="DB462" s="556" t="str">
        <f t="shared" si="1704"/>
        <v/>
      </c>
      <c r="DC462" s="556">
        <f t="shared" si="1705"/>
        <v>80</v>
      </c>
      <c r="DD462" s="556">
        <f t="shared" si="1706"/>
        <v>240</v>
      </c>
      <c r="DE462" s="555" t="str">
        <f t="shared" si="1707"/>
        <v/>
      </c>
      <c r="DF462" s="555" t="str">
        <f t="shared" si="1708"/>
        <v/>
      </c>
      <c r="DG462" s="555" t="str">
        <f t="shared" si="1709"/>
        <v/>
      </c>
      <c r="DH462" s="555" t="str">
        <f t="shared" si="1710"/>
        <v/>
      </c>
      <c r="DI462" s="555" t="str">
        <f t="shared" si="1711"/>
        <v/>
      </c>
      <c r="DJ462" s="554" t="str">
        <f t="shared" si="1712"/>
        <v/>
      </c>
      <c r="DK462" s="553" t="str">
        <f t="shared" si="1713"/>
        <v/>
      </c>
      <c r="DL462" s="658">
        <f t="shared" si="1714"/>
        <v>1</v>
      </c>
      <c r="DM462" s="106">
        <f t="shared" si="1715"/>
        <v>2</v>
      </c>
      <c r="DN462" s="106">
        <f t="shared" si="1716"/>
        <v>0</v>
      </c>
      <c r="DO462" s="106">
        <f t="shared" si="1717"/>
        <v>3</v>
      </c>
      <c r="DP462" s="697"/>
      <c r="DQ462" s="698"/>
      <c r="DR462" s="698"/>
      <c r="DS462" s="698"/>
      <c r="DT462" s="698"/>
      <c r="DU462" s="698"/>
      <c r="DV462" s="698"/>
      <c r="DW462" s="698"/>
      <c r="DX462" s="698"/>
      <c r="DY462" s="699"/>
    </row>
    <row r="463" spans="1:129" s="490" customFormat="1" ht="15.75" customHeight="1">
      <c r="A463" s="705" t="str">
        <f>$H$1 &amp; "/kg"</f>
        <v>kcal/kg</v>
      </c>
      <c r="B463" s="766">
        <f t="shared" ref="B463:R463" si="1723">3630*$K$1</f>
        <v>3630</v>
      </c>
      <c r="C463" s="766">
        <f t="shared" si="1723"/>
        <v>3630</v>
      </c>
      <c r="D463" s="766">
        <f t="shared" si="1723"/>
        <v>3630</v>
      </c>
      <c r="E463" s="766">
        <f t="shared" si="1723"/>
        <v>3630</v>
      </c>
      <c r="F463" s="766">
        <f t="shared" si="1723"/>
        <v>3630</v>
      </c>
      <c r="G463" s="766">
        <f t="shared" si="1723"/>
        <v>3630</v>
      </c>
      <c r="H463" s="766">
        <f t="shared" si="1723"/>
        <v>3630</v>
      </c>
      <c r="I463" s="766">
        <f t="shared" si="1723"/>
        <v>3630</v>
      </c>
      <c r="J463" s="766">
        <f t="shared" si="1723"/>
        <v>3630</v>
      </c>
      <c r="K463" s="766">
        <f t="shared" si="1723"/>
        <v>3630</v>
      </c>
      <c r="L463" s="766">
        <f t="shared" si="1723"/>
        <v>3630</v>
      </c>
      <c r="M463" s="766">
        <f t="shared" si="1723"/>
        <v>3630</v>
      </c>
      <c r="N463" s="766">
        <f t="shared" si="1723"/>
        <v>3630</v>
      </c>
      <c r="O463" s="766">
        <f t="shared" si="1723"/>
        <v>3630</v>
      </c>
      <c r="P463" s="766">
        <f t="shared" si="1723"/>
        <v>3630</v>
      </c>
      <c r="Q463" s="766">
        <f t="shared" si="1723"/>
        <v>3630</v>
      </c>
      <c r="R463" s="766">
        <f t="shared" si="1723"/>
        <v>3630</v>
      </c>
      <c r="S463" s="760"/>
      <c r="T463" s="766">
        <f t="shared" ref="T463:AJ463" si="1724">3630*$K$1</f>
        <v>3630</v>
      </c>
      <c r="U463" s="766">
        <f t="shared" si="1724"/>
        <v>3630</v>
      </c>
      <c r="V463" s="766">
        <f t="shared" si="1724"/>
        <v>3630</v>
      </c>
      <c r="W463" s="766">
        <f t="shared" si="1724"/>
        <v>3630</v>
      </c>
      <c r="X463" s="766">
        <f t="shared" si="1724"/>
        <v>3630</v>
      </c>
      <c r="Y463" s="766">
        <f t="shared" si="1724"/>
        <v>3630</v>
      </c>
      <c r="Z463" s="766">
        <f t="shared" si="1724"/>
        <v>3630</v>
      </c>
      <c r="AA463" s="766">
        <f t="shared" si="1724"/>
        <v>3630</v>
      </c>
      <c r="AB463" s="766">
        <f t="shared" si="1724"/>
        <v>3630</v>
      </c>
      <c r="AC463" s="766">
        <f t="shared" si="1724"/>
        <v>3630</v>
      </c>
      <c r="AD463" s="766">
        <f t="shared" si="1724"/>
        <v>3630</v>
      </c>
      <c r="AE463" s="766">
        <f t="shared" si="1724"/>
        <v>3630</v>
      </c>
      <c r="AF463" s="766">
        <f t="shared" si="1724"/>
        <v>3630</v>
      </c>
      <c r="AG463" s="766">
        <f t="shared" si="1724"/>
        <v>3630</v>
      </c>
      <c r="AH463" s="766">
        <f t="shared" si="1724"/>
        <v>3630</v>
      </c>
      <c r="AI463" s="766">
        <f t="shared" si="1724"/>
        <v>3630</v>
      </c>
      <c r="AJ463" s="766">
        <f t="shared" si="1724"/>
        <v>3630</v>
      </c>
      <c r="AK463" s="760"/>
      <c r="AL463" s="766">
        <f t="shared" ref="AL463:BB463" si="1725">3630*$K$1</f>
        <v>3630</v>
      </c>
      <c r="AM463" s="766">
        <f t="shared" si="1725"/>
        <v>3630</v>
      </c>
      <c r="AN463" s="766">
        <f t="shared" si="1725"/>
        <v>3630</v>
      </c>
      <c r="AO463" s="766">
        <f t="shared" si="1725"/>
        <v>3630</v>
      </c>
      <c r="AP463" s="766">
        <f t="shared" si="1725"/>
        <v>3630</v>
      </c>
      <c r="AQ463" s="766">
        <f t="shared" si="1725"/>
        <v>3630</v>
      </c>
      <c r="AR463" s="766">
        <f t="shared" si="1725"/>
        <v>3630</v>
      </c>
      <c r="AS463" s="766">
        <f t="shared" si="1725"/>
        <v>3630</v>
      </c>
      <c r="AT463" s="766">
        <f t="shared" si="1725"/>
        <v>3630</v>
      </c>
      <c r="AU463" s="766">
        <f t="shared" si="1725"/>
        <v>3630</v>
      </c>
      <c r="AV463" s="766">
        <f t="shared" si="1725"/>
        <v>3630</v>
      </c>
      <c r="AW463" s="766">
        <f t="shared" si="1725"/>
        <v>3630</v>
      </c>
      <c r="AX463" s="766">
        <f t="shared" si="1725"/>
        <v>3630</v>
      </c>
      <c r="AY463" s="766">
        <f t="shared" si="1725"/>
        <v>3630</v>
      </c>
      <c r="AZ463" s="766">
        <f t="shared" si="1725"/>
        <v>3630</v>
      </c>
      <c r="BA463" s="766">
        <f t="shared" si="1725"/>
        <v>3630</v>
      </c>
      <c r="BB463" s="766">
        <f t="shared" si="1725"/>
        <v>3630</v>
      </c>
      <c r="BC463" s="760"/>
      <c r="BD463" s="766">
        <f>3630*$K$1</f>
        <v>3630</v>
      </c>
      <c r="BE463" s="766">
        <f>3630*$K$1</f>
        <v>3630</v>
      </c>
      <c r="BF463" s="766">
        <f t="shared" ref="BF463:BT463" si="1726">3630*$K$1</f>
        <v>3630</v>
      </c>
      <c r="BG463" s="766">
        <f t="shared" si="1726"/>
        <v>3630</v>
      </c>
      <c r="BH463" s="766">
        <f t="shared" si="1726"/>
        <v>3630</v>
      </c>
      <c r="BI463" s="766">
        <f t="shared" si="1726"/>
        <v>3630</v>
      </c>
      <c r="BJ463" s="766">
        <f t="shared" si="1726"/>
        <v>3630</v>
      </c>
      <c r="BK463" s="766">
        <f t="shared" si="1726"/>
        <v>3630</v>
      </c>
      <c r="BL463" s="766">
        <f t="shared" si="1726"/>
        <v>3630</v>
      </c>
      <c r="BM463" s="766">
        <f t="shared" si="1726"/>
        <v>3630</v>
      </c>
      <c r="BN463" s="766">
        <f t="shared" si="1726"/>
        <v>3630</v>
      </c>
      <c r="BO463" s="766">
        <f t="shared" si="1726"/>
        <v>3630</v>
      </c>
      <c r="BP463" s="766">
        <f t="shared" si="1726"/>
        <v>3630</v>
      </c>
      <c r="BQ463" s="766">
        <f t="shared" si="1726"/>
        <v>3630</v>
      </c>
      <c r="BR463" s="766">
        <f t="shared" si="1726"/>
        <v>3630</v>
      </c>
      <c r="BS463" s="766">
        <f t="shared" si="1726"/>
        <v>3630</v>
      </c>
      <c r="BT463" s="766">
        <f t="shared" si="1726"/>
        <v>3630</v>
      </c>
      <c r="BU463" s="760"/>
      <c r="BV463" s="766">
        <f>3630*$K$1</f>
        <v>3630</v>
      </c>
      <c r="BW463" s="766">
        <f>3630*$K$1</f>
        <v>3630</v>
      </c>
      <c r="BX463" s="766">
        <f>3630*$K$1</f>
        <v>3630</v>
      </c>
      <c r="BY463" s="766">
        <f>3630*$K$1</f>
        <v>3630</v>
      </c>
      <c r="BZ463" s="602">
        <f t="shared" si="1624"/>
        <v>3630</v>
      </c>
      <c r="CA463" s="602">
        <f t="shared" si="1625"/>
        <v>3630</v>
      </c>
      <c r="CB463" s="602">
        <f t="shared" si="1626"/>
        <v>3630</v>
      </c>
      <c r="CC463" s="692">
        <f t="shared" si="1627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696"/>
        <v>3630</v>
      </c>
      <c r="CF463" s="1350">
        <f t="shared" si="1696"/>
        <v>3630</v>
      </c>
      <c r="CG463" s="1350">
        <f t="shared" si="1696"/>
        <v>3630</v>
      </c>
      <c r="CH463" s="1350">
        <f t="shared" si="1696"/>
        <v>3630</v>
      </c>
      <c r="CI463" s="1350">
        <f t="shared" si="1696"/>
        <v>3630</v>
      </c>
      <c r="CJ463" s="1350">
        <f t="shared" si="1696"/>
        <v>3630</v>
      </c>
      <c r="CK463" s="1351">
        <f t="shared" si="1696"/>
        <v>3630</v>
      </c>
      <c r="CL463" s="1351">
        <f t="shared" si="1696"/>
        <v>3630</v>
      </c>
      <c r="CM463" s="1351">
        <f t="shared" si="1696"/>
        <v>3630</v>
      </c>
      <c r="CN463" s="1350">
        <f t="shared" si="1696"/>
        <v>3630</v>
      </c>
      <c r="CO463" s="1350">
        <f t="shared" si="1696"/>
        <v>3630</v>
      </c>
      <c r="CP463" s="1350">
        <f t="shared" si="1696"/>
        <v>3630</v>
      </c>
      <c r="CQ463" s="1350">
        <f t="shared" si="1696"/>
        <v>3630</v>
      </c>
      <c r="CR463" s="1350">
        <f t="shared" si="1696"/>
        <v>3630</v>
      </c>
      <c r="CS463" s="1349">
        <f t="shared" si="1696"/>
        <v>3630</v>
      </c>
      <c r="CT463" s="1352">
        <f t="shared" si="1696"/>
        <v>3630</v>
      </c>
      <c r="CU463" s="553">
        <f t="shared" si="1697"/>
        <v>3630</v>
      </c>
      <c r="CV463" s="554">
        <f t="shared" si="1698"/>
        <v>3630</v>
      </c>
      <c r="CW463" s="555">
        <f t="shared" si="1699"/>
        <v>3630</v>
      </c>
      <c r="CX463" s="555">
        <f t="shared" si="1700"/>
        <v>3630</v>
      </c>
      <c r="CY463" s="555">
        <f t="shared" si="1701"/>
        <v>3630</v>
      </c>
      <c r="CZ463" s="555">
        <f t="shared" si="1702"/>
        <v>3630</v>
      </c>
      <c r="DA463" s="555">
        <f t="shared" si="1703"/>
        <v>3630</v>
      </c>
      <c r="DB463" s="556">
        <f t="shared" si="1704"/>
        <v>3630</v>
      </c>
      <c r="DC463" s="556">
        <f t="shared" si="1705"/>
        <v>3630</v>
      </c>
      <c r="DD463" s="556">
        <f t="shared" si="1706"/>
        <v>3630</v>
      </c>
      <c r="DE463" s="555">
        <f t="shared" si="1707"/>
        <v>3630</v>
      </c>
      <c r="DF463" s="555">
        <f t="shared" si="1708"/>
        <v>3630</v>
      </c>
      <c r="DG463" s="555">
        <f t="shared" si="1709"/>
        <v>3630</v>
      </c>
      <c r="DH463" s="555">
        <f t="shared" si="1710"/>
        <v>3630</v>
      </c>
      <c r="DI463" s="555">
        <f t="shared" si="1711"/>
        <v>3630</v>
      </c>
      <c r="DJ463" s="554">
        <f t="shared" si="1712"/>
        <v>3630</v>
      </c>
      <c r="DK463" s="553">
        <f t="shared" si="1713"/>
        <v>3630</v>
      </c>
      <c r="DL463" s="658">
        <f t="shared" si="1714"/>
        <v>17</v>
      </c>
      <c r="DM463" s="106">
        <f t="shared" si="1715"/>
        <v>17</v>
      </c>
      <c r="DN463" s="106">
        <f t="shared" si="1716"/>
        <v>17</v>
      </c>
      <c r="DO463" s="106">
        <f t="shared" si="1717"/>
        <v>17</v>
      </c>
      <c r="DP463" s="487"/>
      <c r="DQ463" s="623"/>
      <c r="DR463" s="623"/>
      <c r="DS463" s="623"/>
      <c r="DT463" s="623"/>
      <c r="DU463" s="623"/>
      <c r="DV463" s="623"/>
      <c r="DW463" s="623"/>
      <c r="DX463" s="623"/>
      <c r="DY463" s="488"/>
    </row>
    <row r="464" spans="1:129" s="490" customFormat="1" ht="15.75" customHeight="1">
      <c r="A464" s="653" t="str">
        <f>$H$1 &amp; " (%)"</f>
        <v>kcal (%)</v>
      </c>
      <c r="B464" s="637" t="str">
        <f t="shared" ref="B464:R464" si="1727">IF(B462="","",B462*B463/B$46/365/$G$1)</f>
        <v/>
      </c>
      <c r="C464" s="637" t="str">
        <f t="shared" si="1727"/>
        <v/>
      </c>
      <c r="D464" s="637">
        <f t="shared" si="1727"/>
        <v>2.8414872798434444E-2</v>
      </c>
      <c r="E464" s="637" t="str">
        <f t="shared" si="1727"/>
        <v/>
      </c>
      <c r="F464" s="637" t="str">
        <f t="shared" si="1727"/>
        <v/>
      </c>
      <c r="G464" s="637" t="str">
        <f t="shared" si="1727"/>
        <v/>
      </c>
      <c r="H464" s="637" t="str">
        <f t="shared" si="1727"/>
        <v/>
      </c>
      <c r="I464" s="637" t="str">
        <f t="shared" si="1727"/>
        <v/>
      </c>
      <c r="J464" s="637" t="str">
        <f t="shared" si="1727"/>
        <v/>
      </c>
      <c r="K464" s="637" t="str">
        <f t="shared" si="1727"/>
        <v/>
      </c>
      <c r="L464" s="637" t="str">
        <f t="shared" si="1727"/>
        <v/>
      </c>
      <c r="M464" s="637" t="str">
        <f t="shared" si="1727"/>
        <v/>
      </c>
      <c r="N464" s="637" t="str">
        <f t="shared" si="1727"/>
        <v/>
      </c>
      <c r="O464" s="637" t="str">
        <f t="shared" si="1727"/>
        <v/>
      </c>
      <c r="P464" s="637" t="str">
        <f t="shared" si="1727"/>
        <v/>
      </c>
      <c r="Q464" s="637" t="str">
        <f t="shared" si="1727"/>
        <v/>
      </c>
      <c r="R464" s="637" t="str">
        <f t="shared" si="1727"/>
        <v/>
      </c>
      <c r="S464" s="657"/>
      <c r="T464" s="637">
        <f t="shared" ref="T464:AJ464" si="1728">IF(T462="","",T462*T463/T$46/365/$G$1)</f>
        <v>7.5772994129158514E-2</v>
      </c>
      <c r="U464" s="637" t="str">
        <f t="shared" si="1728"/>
        <v/>
      </c>
      <c r="V464" s="637" t="str">
        <f t="shared" si="1728"/>
        <v/>
      </c>
      <c r="W464" s="637" t="str">
        <f t="shared" si="1728"/>
        <v/>
      </c>
      <c r="X464" s="637" t="str">
        <f t="shared" si="1728"/>
        <v/>
      </c>
      <c r="Y464" s="637" t="str">
        <f t="shared" si="1728"/>
        <v/>
      </c>
      <c r="Z464" s="637">
        <f t="shared" si="1728"/>
        <v>0.16237070170533965</v>
      </c>
      <c r="AA464" s="637" t="str">
        <f t="shared" si="1728"/>
        <v/>
      </c>
      <c r="AB464" s="637" t="str">
        <f t="shared" si="1728"/>
        <v/>
      </c>
      <c r="AC464" s="637" t="str">
        <f t="shared" si="1728"/>
        <v/>
      </c>
      <c r="AD464" s="637" t="str">
        <f t="shared" si="1728"/>
        <v/>
      </c>
      <c r="AE464" s="637" t="str">
        <f t="shared" si="1728"/>
        <v/>
      </c>
      <c r="AF464" s="637" t="str">
        <f t="shared" si="1728"/>
        <v/>
      </c>
      <c r="AG464" s="637" t="str">
        <f t="shared" si="1728"/>
        <v/>
      </c>
      <c r="AH464" s="637" t="str">
        <f t="shared" si="1728"/>
        <v/>
      </c>
      <c r="AI464" s="637" t="str">
        <f t="shared" si="1728"/>
        <v/>
      </c>
      <c r="AJ464" s="637" t="str">
        <f t="shared" si="1728"/>
        <v/>
      </c>
      <c r="AK464" s="657"/>
      <c r="AL464" s="637" t="str">
        <f t="shared" ref="AL464:BB464" si="1729">IF(AL462="","",AL462*AL463/AL$46/365/$G$1)</f>
        <v/>
      </c>
      <c r="AM464" s="637" t="str">
        <f t="shared" si="1729"/>
        <v/>
      </c>
      <c r="AN464" s="637" t="str">
        <f t="shared" si="1729"/>
        <v/>
      </c>
      <c r="AO464" s="637" t="str">
        <f t="shared" si="1729"/>
        <v/>
      </c>
      <c r="AP464" s="637" t="str">
        <f t="shared" si="1729"/>
        <v/>
      </c>
      <c r="AQ464" s="637" t="str">
        <f t="shared" si="1729"/>
        <v/>
      </c>
      <c r="AR464" s="637" t="str">
        <f t="shared" si="1729"/>
        <v/>
      </c>
      <c r="AS464" s="637" t="str">
        <f t="shared" si="1729"/>
        <v/>
      </c>
      <c r="AT464" s="637" t="str">
        <f t="shared" si="1729"/>
        <v/>
      </c>
      <c r="AU464" s="637" t="str">
        <f t="shared" si="1729"/>
        <v/>
      </c>
      <c r="AV464" s="637" t="str">
        <f t="shared" si="1729"/>
        <v/>
      </c>
      <c r="AW464" s="637" t="str">
        <f t="shared" si="1729"/>
        <v/>
      </c>
      <c r="AX464" s="637" t="str">
        <f t="shared" si="1729"/>
        <v/>
      </c>
      <c r="AY464" s="637" t="str">
        <f t="shared" si="1729"/>
        <v/>
      </c>
      <c r="AZ464" s="637" t="str">
        <f t="shared" si="1729"/>
        <v/>
      </c>
      <c r="BA464" s="637" t="str">
        <f t="shared" si="1729"/>
        <v/>
      </c>
      <c r="BB464" s="637" t="str">
        <f t="shared" si="1729"/>
        <v/>
      </c>
      <c r="BC464" s="657"/>
      <c r="BD464" s="637">
        <f>IF(BD462="","",BD462*BD463/BD$46/365/$G$1)</f>
        <v>8.8796477495107634E-2</v>
      </c>
      <c r="BE464" s="637">
        <f>IF(BE462="","",BE462*BE463/BE$46/365/$G$1)</f>
        <v>0.10148168856583731</v>
      </c>
      <c r="BF464" s="637">
        <f t="shared" ref="BF464:BT464" si="1730">IF(BF462="","",BF462*BF463/BF$46/365/$G$1)</f>
        <v>8.8796477495107634E-2</v>
      </c>
      <c r="BG464" s="637" t="str">
        <f t="shared" si="1730"/>
        <v/>
      </c>
      <c r="BH464" s="637" t="str">
        <f t="shared" si="1730"/>
        <v/>
      </c>
      <c r="BI464" s="637" t="str">
        <f t="shared" si="1730"/>
        <v/>
      </c>
      <c r="BJ464" s="637" t="str">
        <f t="shared" si="1730"/>
        <v/>
      </c>
      <c r="BK464" s="637" t="str">
        <f t="shared" si="1730"/>
        <v/>
      </c>
      <c r="BL464" s="637" t="str">
        <f t="shared" si="1730"/>
        <v/>
      </c>
      <c r="BM464" s="637" t="str">
        <f t="shared" si="1730"/>
        <v/>
      </c>
      <c r="BN464" s="637" t="str">
        <f t="shared" si="1730"/>
        <v/>
      </c>
      <c r="BO464" s="637" t="str">
        <f t="shared" si="1730"/>
        <v/>
      </c>
      <c r="BP464" s="637" t="str">
        <f t="shared" si="1730"/>
        <v/>
      </c>
      <c r="BQ464" s="637" t="str">
        <f t="shared" si="1730"/>
        <v/>
      </c>
      <c r="BR464" s="637" t="str">
        <f t="shared" si="1730"/>
        <v/>
      </c>
      <c r="BS464" s="637" t="str">
        <f t="shared" si="1730"/>
        <v/>
      </c>
      <c r="BT464" s="637" t="str">
        <f t="shared" si="1730"/>
        <v/>
      </c>
      <c r="BU464" s="657"/>
      <c r="BV464" s="637" t="str">
        <f>IF(BV462="","",BV462*BV463/BV$46/365/$G$1)</f>
        <v/>
      </c>
      <c r="BW464" s="637" t="str">
        <f>IF(BW462="","",BW462*BW463/BW$46/365/$G$1)</f>
        <v/>
      </c>
      <c r="BX464" s="637" t="str">
        <f>IF(BX462="","",BX462*BX463/BX$46/365/$G$1)</f>
        <v/>
      </c>
      <c r="BY464" s="637">
        <f>IF(BY462="","",BY462*BY463/BY$46/365/$G$1)</f>
        <v>5.9197651663405092E-2</v>
      </c>
      <c r="BZ464" s="627" t="str">
        <f>IF(DL464&lt;3,"",(SUM(B464:R464)-MIN(B464:R464)-MAX(B464:R464))/(DL464-2))</f>
        <v/>
      </c>
      <c r="CA464" s="627" t="str">
        <f t="shared" si="1625"/>
        <v/>
      </c>
      <c r="CB464" s="627" t="str">
        <f t="shared" si="1626"/>
        <v/>
      </c>
      <c r="CC464" s="627">
        <f t="shared" si="1627"/>
        <v>8.8796477495107662E-2</v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696"/>
        <v/>
      </c>
      <c r="CF464" s="1355" t="str">
        <f t="shared" si="1696"/>
        <v/>
      </c>
      <c r="CG464" s="1355" t="str">
        <f t="shared" si="1696"/>
        <v/>
      </c>
      <c r="CH464" s="1355" t="str">
        <f t="shared" si="1696"/>
        <v/>
      </c>
      <c r="CI464" s="1355" t="str">
        <f t="shared" si="1696"/>
        <v/>
      </c>
      <c r="CJ464" s="1355" t="str">
        <f t="shared" si="1696"/>
        <v/>
      </c>
      <c r="CK464" s="1356" t="str">
        <f t="shared" si="1696"/>
        <v/>
      </c>
      <c r="CL464" s="1356">
        <f t="shared" si="1696"/>
        <v>2.8414872798434444E-2</v>
      </c>
      <c r="CM464" s="1356" t="str">
        <f t="shared" si="1696"/>
        <v/>
      </c>
      <c r="CN464" s="1355" t="str">
        <f t="shared" si="1696"/>
        <v/>
      </c>
      <c r="CO464" s="1355" t="str">
        <f t="shared" si="1696"/>
        <v/>
      </c>
      <c r="CP464" s="1355" t="str">
        <f t="shared" si="1696"/>
        <v/>
      </c>
      <c r="CQ464" s="1355" t="str">
        <f t="shared" si="1696"/>
        <v/>
      </c>
      <c r="CR464" s="1355" t="str">
        <f t="shared" si="1696"/>
        <v/>
      </c>
      <c r="CS464" s="1354" t="str">
        <f t="shared" si="1696"/>
        <v/>
      </c>
      <c r="CT464" s="1357" t="str">
        <f t="shared" si="1696"/>
        <v/>
      </c>
      <c r="CU464" s="541" t="str">
        <f t="shared" si="1697"/>
        <v/>
      </c>
      <c r="CV464" s="542" t="str">
        <f t="shared" si="1698"/>
        <v/>
      </c>
      <c r="CW464" s="543" t="str">
        <f t="shared" si="1699"/>
        <v/>
      </c>
      <c r="CX464" s="543" t="str">
        <f t="shared" si="1700"/>
        <v/>
      </c>
      <c r="CY464" s="543" t="str">
        <f t="shared" si="1701"/>
        <v/>
      </c>
      <c r="CZ464" s="543" t="str">
        <f t="shared" si="1702"/>
        <v/>
      </c>
      <c r="DA464" s="543" t="str">
        <f t="shared" si="1703"/>
        <v/>
      </c>
      <c r="DB464" s="544" t="str">
        <f t="shared" si="1704"/>
        <v/>
      </c>
      <c r="DC464" s="544">
        <f t="shared" si="1705"/>
        <v>7.5772994129158514E-2</v>
      </c>
      <c r="DD464" s="544">
        <f t="shared" si="1706"/>
        <v>0.16237070170533965</v>
      </c>
      <c r="DE464" s="543" t="str">
        <f t="shared" si="1707"/>
        <v/>
      </c>
      <c r="DF464" s="543" t="str">
        <f t="shared" si="1708"/>
        <v/>
      </c>
      <c r="DG464" s="543" t="str">
        <f t="shared" si="1709"/>
        <v/>
      </c>
      <c r="DH464" s="543" t="str">
        <f t="shared" si="1710"/>
        <v/>
      </c>
      <c r="DI464" s="543" t="str">
        <f t="shared" si="1711"/>
        <v/>
      </c>
      <c r="DJ464" s="542" t="str">
        <f t="shared" si="1712"/>
        <v/>
      </c>
      <c r="DK464" s="541" t="str">
        <f t="shared" si="1713"/>
        <v/>
      </c>
      <c r="DL464" s="658">
        <f t="shared" si="1714"/>
        <v>1</v>
      </c>
      <c r="DM464" s="106">
        <f t="shared" si="1715"/>
        <v>2</v>
      </c>
      <c r="DN464" s="106">
        <f t="shared" si="1716"/>
        <v>0</v>
      </c>
      <c r="DO464" s="106">
        <f t="shared" si="1717"/>
        <v>3</v>
      </c>
      <c r="DP464" s="487"/>
      <c r="DQ464" s="623"/>
      <c r="DR464" s="623"/>
      <c r="DS464" s="623"/>
      <c r="DT464" s="623"/>
      <c r="DU464" s="623"/>
      <c r="DV464" s="623"/>
      <c r="DW464" s="623"/>
      <c r="DX464" s="623"/>
      <c r="DY464" s="488"/>
    </row>
    <row r="465" spans="1:129" s="490" customFormat="1" ht="15.75" customHeight="1">
      <c r="A465" s="767" t="s">
        <v>284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3"/>
      <c r="L465" s="323"/>
      <c r="M465" s="683"/>
      <c r="N465" s="323"/>
      <c r="O465" s="683"/>
      <c r="P465" s="323"/>
      <c r="Q465" s="683"/>
      <c r="R465" s="323"/>
      <c r="S465" s="647"/>
      <c r="T465" s="323">
        <v>25</v>
      </c>
      <c r="U465" s="323"/>
      <c r="V465" s="323"/>
      <c r="W465" s="323"/>
      <c r="X465" s="323"/>
      <c r="Y465" s="323"/>
      <c r="Z465" s="323">
        <v>10</v>
      </c>
      <c r="AA465" s="323"/>
      <c r="AB465" s="323"/>
      <c r="AC465" s="323"/>
      <c r="AD465" s="323"/>
      <c r="AE465" s="683"/>
      <c r="AF465" s="683"/>
      <c r="AG465" s="683"/>
      <c r="AH465" s="683"/>
      <c r="AI465" s="683"/>
      <c r="AJ465" s="683"/>
      <c r="AK465" s="647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7"/>
      <c r="BD465" s="323">
        <v>50</v>
      </c>
      <c r="BE465" s="323">
        <v>50</v>
      </c>
      <c r="BF465" s="323">
        <v>50</v>
      </c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7"/>
      <c r="BV465" s="323"/>
      <c r="BW465" s="323"/>
      <c r="BX465" s="323"/>
      <c r="BY465" s="323">
        <v>50</v>
      </c>
      <c r="BZ465" s="602" t="str">
        <f t="shared" si="1624"/>
        <v/>
      </c>
      <c r="CA465" s="602" t="str">
        <f t="shared" si="1625"/>
        <v/>
      </c>
      <c r="CB465" s="602" t="str">
        <f t="shared" si="1626"/>
        <v/>
      </c>
      <c r="CC465" s="692">
        <f t="shared" si="1627"/>
        <v>50</v>
      </c>
      <c r="CD465" s="1348" t="str">
        <f t="shared" ref="CD465:CS466" si="173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731"/>
        <v/>
      </c>
      <c r="CF465" s="1350" t="str">
        <f t="shared" si="1731"/>
        <v/>
      </c>
      <c r="CG465" s="1350" t="str">
        <f t="shared" si="1731"/>
        <v/>
      </c>
      <c r="CH465" s="1350" t="str">
        <f t="shared" si="1731"/>
        <v/>
      </c>
      <c r="CI465" s="1350" t="str">
        <f t="shared" si="1731"/>
        <v/>
      </c>
      <c r="CJ465" s="1350" t="str">
        <f t="shared" si="1731"/>
        <v/>
      </c>
      <c r="CK465" s="1351" t="str">
        <f t="shared" si="1731"/>
        <v/>
      </c>
      <c r="CL465" s="1351" t="str">
        <f t="shared" si="1731"/>
        <v/>
      </c>
      <c r="CM465" s="1351" t="str">
        <f t="shared" si="1731"/>
        <v/>
      </c>
      <c r="CN465" s="1350" t="str">
        <f t="shared" si="1731"/>
        <v/>
      </c>
      <c r="CO465" s="1350" t="str">
        <f t="shared" si="1731"/>
        <v/>
      </c>
      <c r="CP465" s="1350" t="str">
        <f t="shared" si="1731"/>
        <v/>
      </c>
      <c r="CQ465" s="1350" t="str">
        <f t="shared" si="1731"/>
        <v/>
      </c>
      <c r="CR465" s="1350" t="str">
        <f t="shared" si="1731"/>
        <v/>
      </c>
      <c r="CS465" s="1349" t="str">
        <f t="shared" si="1731"/>
        <v/>
      </c>
      <c r="CT465" s="1352" t="str">
        <f t="shared" ref="CE465:CT466" si="1732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3" t="str">
        <f t="shared" si="1697"/>
        <v/>
      </c>
      <c r="CV465" s="554" t="str">
        <f t="shared" si="1698"/>
        <v/>
      </c>
      <c r="CW465" s="555" t="str">
        <f t="shared" si="1699"/>
        <v/>
      </c>
      <c r="CX465" s="555" t="str">
        <f t="shared" si="1700"/>
        <v/>
      </c>
      <c r="CY465" s="555" t="str">
        <f t="shared" si="1701"/>
        <v/>
      </c>
      <c r="CZ465" s="555" t="str">
        <f t="shared" si="1702"/>
        <v/>
      </c>
      <c r="DA465" s="555" t="str">
        <f t="shared" si="1703"/>
        <v/>
      </c>
      <c r="DB465" s="556" t="str">
        <f t="shared" si="1704"/>
        <v/>
      </c>
      <c r="DC465" s="556">
        <f t="shared" si="1705"/>
        <v>10</v>
      </c>
      <c r="DD465" s="556">
        <f t="shared" si="1706"/>
        <v>25</v>
      </c>
      <c r="DE465" s="555" t="str">
        <f t="shared" si="1707"/>
        <v/>
      </c>
      <c r="DF465" s="555" t="str">
        <f t="shared" si="1708"/>
        <v/>
      </c>
      <c r="DG465" s="555" t="str">
        <f t="shared" si="1709"/>
        <v/>
      </c>
      <c r="DH465" s="555" t="str">
        <f t="shared" si="1710"/>
        <v/>
      </c>
      <c r="DI465" s="555" t="str">
        <f t="shared" si="1711"/>
        <v/>
      </c>
      <c r="DJ465" s="554" t="str">
        <f t="shared" si="1712"/>
        <v/>
      </c>
      <c r="DK465" s="553" t="str">
        <f t="shared" si="1713"/>
        <v/>
      </c>
      <c r="DL465" s="658">
        <f t="shared" si="1714"/>
        <v>0</v>
      </c>
      <c r="DM465" s="106">
        <f t="shared" si="1715"/>
        <v>2</v>
      </c>
      <c r="DN465" s="106">
        <f t="shared" si="1716"/>
        <v>0</v>
      </c>
      <c r="DO465" s="106">
        <f t="shared" si="1717"/>
        <v>3</v>
      </c>
      <c r="DP465" s="487"/>
      <c r="DQ465" s="623"/>
      <c r="DR465" s="623"/>
      <c r="DS465" s="623"/>
      <c r="DT465" s="623"/>
      <c r="DU465" s="623"/>
      <c r="DV465" s="623"/>
      <c r="DW465" s="623"/>
      <c r="DX465" s="623"/>
      <c r="DY465" s="488"/>
    </row>
    <row r="466" spans="1:129" s="490" customFormat="1" ht="15.75" customHeight="1">
      <c r="A466" s="653" t="s">
        <v>285</v>
      </c>
      <c r="B466" s="634" t="str">
        <f t="shared" ref="B466:R466" si="1733">IF(B465="","",B460*B465*B461)</f>
        <v/>
      </c>
      <c r="C466" s="634" t="str">
        <f t="shared" si="1733"/>
        <v/>
      </c>
      <c r="D466" s="634" t="str">
        <f t="shared" si="1733"/>
        <v/>
      </c>
      <c r="E466" s="634" t="str">
        <f t="shared" si="1733"/>
        <v/>
      </c>
      <c r="F466" s="634" t="str">
        <f t="shared" si="1733"/>
        <v/>
      </c>
      <c r="G466" s="634" t="str">
        <f t="shared" si="1733"/>
        <v/>
      </c>
      <c r="H466" s="634" t="str">
        <f t="shared" si="1733"/>
        <v/>
      </c>
      <c r="I466" s="634" t="str">
        <f t="shared" si="1733"/>
        <v/>
      </c>
      <c r="J466" s="634" t="str">
        <f t="shared" si="1733"/>
        <v/>
      </c>
      <c r="K466" s="634" t="str">
        <f t="shared" si="1733"/>
        <v/>
      </c>
      <c r="L466" s="634" t="str">
        <f t="shared" si="1733"/>
        <v/>
      </c>
      <c r="M466" s="634" t="str">
        <f t="shared" si="1733"/>
        <v/>
      </c>
      <c r="N466" s="634" t="str">
        <f t="shared" si="1733"/>
        <v/>
      </c>
      <c r="O466" s="634" t="str">
        <f t="shared" si="1733"/>
        <v/>
      </c>
      <c r="P466" s="634" t="str">
        <f t="shared" si="1733"/>
        <v/>
      </c>
      <c r="Q466" s="634" t="str">
        <f t="shared" si="1733"/>
        <v/>
      </c>
      <c r="R466" s="634" t="str">
        <f t="shared" si="1733"/>
        <v/>
      </c>
      <c r="S466" s="667"/>
      <c r="T466" s="634">
        <f t="shared" ref="T466:AJ466" si="1734">IF(T465="","",T460*T465*T461)</f>
        <v>200</v>
      </c>
      <c r="U466" s="634" t="str">
        <f t="shared" si="1734"/>
        <v/>
      </c>
      <c r="V466" s="634" t="str">
        <f t="shared" si="1734"/>
        <v/>
      </c>
      <c r="W466" s="634" t="str">
        <f t="shared" si="1734"/>
        <v/>
      </c>
      <c r="X466" s="634" t="str">
        <f t="shared" si="1734"/>
        <v/>
      </c>
      <c r="Y466" s="634" t="str">
        <f t="shared" si="1734"/>
        <v/>
      </c>
      <c r="Z466" s="634">
        <f t="shared" si="1734"/>
        <v>120</v>
      </c>
      <c r="AA466" s="634" t="str">
        <f t="shared" si="1734"/>
        <v/>
      </c>
      <c r="AB466" s="634" t="str">
        <f t="shared" si="1734"/>
        <v/>
      </c>
      <c r="AC466" s="634" t="str">
        <f t="shared" si="1734"/>
        <v/>
      </c>
      <c r="AD466" s="634" t="str">
        <f t="shared" si="1734"/>
        <v/>
      </c>
      <c r="AE466" s="634" t="str">
        <f t="shared" si="1734"/>
        <v/>
      </c>
      <c r="AF466" s="634" t="str">
        <f t="shared" si="1734"/>
        <v/>
      </c>
      <c r="AG466" s="634" t="str">
        <f t="shared" si="1734"/>
        <v/>
      </c>
      <c r="AH466" s="634" t="str">
        <f t="shared" si="1734"/>
        <v/>
      </c>
      <c r="AI466" s="634" t="str">
        <f t="shared" si="1734"/>
        <v/>
      </c>
      <c r="AJ466" s="634" t="str">
        <f t="shared" si="1734"/>
        <v/>
      </c>
      <c r="AK466" s="667"/>
      <c r="AL466" s="634" t="str">
        <f t="shared" ref="AL466:BB466" si="1735">IF(AL465="","",AL460*AL465*AL461)</f>
        <v/>
      </c>
      <c r="AM466" s="634" t="str">
        <f t="shared" si="1735"/>
        <v/>
      </c>
      <c r="AN466" s="634" t="str">
        <f t="shared" si="1735"/>
        <v/>
      </c>
      <c r="AO466" s="634" t="str">
        <f t="shared" si="1735"/>
        <v/>
      </c>
      <c r="AP466" s="634" t="str">
        <f t="shared" si="1735"/>
        <v/>
      </c>
      <c r="AQ466" s="634" t="str">
        <f t="shared" si="1735"/>
        <v/>
      </c>
      <c r="AR466" s="634" t="str">
        <f t="shared" si="1735"/>
        <v/>
      </c>
      <c r="AS466" s="634" t="str">
        <f t="shared" si="1735"/>
        <v/>
      </c>
      <c r="AT466" s="634" t="str">
        <f t="shared" si="1735"/>
        <v/>
      </c>
      <c r="AU466" s="634" t="str">
        <f t="shared" si="1735"/>
        <v/>
      </c>
      <c r="AV466" s="634" t="str">
        <f t="shared" si="1735"/>
        <v/>
      </c>
      <c r="AW466" s="634" t="str">
        <f t="shared" si="1735"/>
        <v/>
      </c>
      <c r="AX466" s="634" t="str">
        <f t="shared" si="1735"/>
        <v/>
      </c>
      <c r="AY466" s="634" t="str">
        <f t="shared" si="1735"/>
        <v/>
      </c>
      <c r="AZ466" s="634" t="str">
        <f t="shared" si="1735"/>
        <v/>
      </c>
      <c r="BA466" s="634" t="str">
        <f t="shared" si="1735"/>
        <v/>
      </c>
      <c r="BB466" s="634" t="str">
        <f t="shared" si="1735"/>
        <v/>
      </c>
      <c r="BC466" s="667"/>
      <c r="BD466" s="634">
        <f>IF(BD465="","",BD460*BD465*BD461)</f>
        <v>300</v>
      </c>
      <c r="BE466" s="634">
        <f>IF(BE465="","",BE460*BE465*BE461)</f>
        <v>300</v>
      </c>
      <c r="BF466" s="634">
        <f t="shared" ref="BF466:BT466" si="1736">IF(BF465="","",BF460*BF465*BF461)</f>
        <v>300</v>
      </c>
      <c r="BG466" s="634" t="str">
        <f t="shared" si="1736"/>
        <v/>
      </c>
      <c r="BH466" s="634" t="str">
        <f t="shared" si="1736"/>
        <v/>
      </c>
      <c r="BI466" s="634" t="str">
        <f t="shared" si="1736"/>
        <v/>
      </c>
      <c r="BJ466" s="634" t="str">
        <f t="shared" si="1736"/>
        <v/>
      </c>
      <c r="BK466" s="634" t="str">
        <f t="shared" si="1736"/>
        <v/>
      </c>
      <c r="BL466" s="634" t="str">
        <f t="shared" si="1736"/>
        <v/>
      </c>
      <c r="BM466" s="634" t="str">
        <f t="shared" si="1736"/>
        <v/>
      </c>
      <c r="BN466" s="634" t="str">
        <f t="shared" si="1736"/>
        <v/>
      </c>
      <c r="BO466" s="634" t="str">
        <f t="shared" si="1736"/>
        <v/>
      </c>
      <c r="BP466" s="634" t="str">
        <f t="shared" si="1736"/>
        <v/>
      </c>
      <c r="BQ466" s="634" t="str">
        <f t="shared" si="1736"/>
        <v/>
      </c>
      <c r="BR466" s="634" t="str">
        <f t="shared" si="1736"/>
        <v/>
      </c>
      <c r="BS466" s="634" t="str">
        <f t="shared" si="1736"/>
        <v/>
      </c>
      <c r="BT466" s="634" t="str">
        <f t="shared" si="1736"/>
        <v/>
      </c>
      <c r="BU466" s="667"/>
      <c r="BV466" s="634" t="str">
        <f>IF(BV465="","",BV460*BV465*BV461)</f>
        <v/>
      </c>
      <c r="BW466" s="634" t="str">
        <f>IF(BW465="","",BW460*BW465*BW461)</f>
        <v/>
      </c>
      <c r="BX466" s="634" t="str">
        <f>IF(BX465="","",BX460*BX465*BX461)</f>
        <v/>
      </c>
      <c r="BY466" s="634">
        <f>IF(BY465="","",BY460*BY465*BY461)</f>
        <v>200</v>
      </c>
      <c r="BZ466" s="602" t="str">
        <f t="shared" si="1624"/>
        <v/>
      </c>
      <c r="CA466" s="602" t="str">
        <f t="shared" si="1625"/>
        <v/>
      </c>
      <c r="CB466" s="602" t="str">
        <f t="shared" si="1626"/>
        <v/>
      </c>
      <c r="CC466" s="692">
        <f t="shared" si="1627"/>
        <v>300</v>
      </c>
      <c r="CD466" s="1348" t="str">
        <f t="shared" si="1731"/>
        <v/>
      </c>
      <c r="CE466" s="1349" t="str">
        <f t="shared" si="1732"/>
        <v/>
      </c>
      <c r="CF466" s="1350" t="str">
        <f t="shared" si="1732"/>
        <v/>
      </c>
      <c r="CG466" s="1350" t="str">
        <f t="shared" si="1732"/>
        <v/>
      </c>
      <c r="CH466" s="1350" t="str">
        <f t="shared" si="1732"/>
        <v/>
      </c>
      <c r="CI466" s="1350" t="str">
        <f t="shared" si="1732"/>
        <v/>
      </c>
      <c r="CJ466" s="1350" t="str">
        <f t="shared" si="1732"/>
        <v/>
      </c>
      <c r="CK466" s="1351" t="str">
        <f t="shared" si="1732"/>
        <v/>
      </c>
      <c r="CL466" s="1351" t="str">
        <f t="shared" si="1732"/>
        <v/>
      </c>
      <c r="CM466" s="1351" t="str">
        <f t="shared" si="1732"/>
        <v/>
      </c>
      <c r="CN466" s="1350" t="str">
        <f t="shared" si="1732"/>
        <v/>
      </c>
      <c r="CO466" s="1350" t="str">
        <f t="shared" si="1732"/>
        <v/>
      </c>
      <c r="CP466" s="1350" t="str">
        <f t="shared" si="1732"/>
        <v/>
      </c>
      <c r="CQ466" s="1350" t="str">
        <f t="shared" si="1732"/>
        <v/>
      </c>
      <c r="CR466" s="1350" t="str">
        <f t="shared" si="1732"/>
        <v/>
      </c>
      <c r="CS466" s="1349" t="str">
        <f t="shared" si="1732"/>
        <v/>
      </c>
      <c r="CT466" s="1352" t="str">
        <f t="shared" si="1732"/>
        <v/>
      </c>
      <c r="CU466" s="553" t="str">
        <f t="shared" si="1697"/>
        <v/>
      </c>
      <c r="CV466" s="554" t="str">
        <f t="shared" si="1698"/>
        <v/>
      </c>
      <c r="CW466" s="555" t="str">
        <f t="shared" si="1699"/>
        <v/>
      </c>
      <c r="CX466" s="555" t="str">
        <f t="shared" si="1700"/>
        <v/>
      </c>
      <c r="CY466" s="555" t="str">
        <f t="shared" si="1701"/>
        <v/>
      </c>
      <c r="CZ466" s="555" t="str">
        <f t="shared" si="1702"/>
        <v/>
      </c>
      <c r="DA466" s="555" t="str">
        <f t="shared" si="1703"/>
        <v/>
      </c>
      <c r="DB466" s="556" t="str">
        <f t="shared" si="1704"/>
        <v/>
      </c>
      <c r="DC466" s="556">
        <f t="shared" si="1705"/>
        <v>120</v>
      </c>
      <c r="DD466" s="556">
        <f t="shared" si="1706"/>
        <v>200</v>
      </c>
      <c r="DE466" s="555" t="str">
        <f t="shared" si="1707"/>
        <v/>
      </c>
      <c r="DF466" s="555" t="str">
        <f t="shared" si="1708"/>
        <v/>
      </c>
      <c r="DG466" s="555" t="str">
        <f t="shared" si="1709"/>
        <v/>
      </c>
      <c r="DH466" s="555" t="str">
        <f t="shared" si="1710"/>
        <v/>
      </c>
      <c r="DI466" s="555" t="str">
        <f t="shared" si="1711"/>
        <v/>
      </c>
      <c r="DJ466" s="554" t="str">
        <f t="shared" si="1712"/>
        <v/>
      </c>
      <c r="DK466" s="553" t="str">
        <f t="shared" si="1713"/>
        <v/>
      </c>
      <c r="DL466" s="658">
        <f t="shared" si="1714"/>
        <v>0</v>
      </c>
      <c r="DM466" s="106">
        <f t="shared" si="1715"/>
        <v>2</v>
      </c>
      <c r="DN466" s="106">
        <f t="shared" si="1716"/>
        <v>0</v>
      </c>
      <c r="DO466" s="106">
        <f t="shared" si="1717"/>
        <v>3</v>
      </c>
      <c r="DP466" s="487"/>
      <c r="DQ466" s="623"/>
      <c r="DR466" s="623"/>
      <c r="DS466" s="623"/>
      <c r="DT466" s="623"/>
      <c r="DU466" s="623"/>
      <c r="DV466" s="623"/>
      <c r="DW466" s="623"/>
      <c r="DX466" s="623"/>
      <c r="DY466" s="488"/>
    </row>
    <row r="467" spans="1:129" s="490" customFormat="1" ht="15.75" customHeight="1">
      <c r="A467" s="1449" t="s">
        <v>732</v>
      </c>
      <c r="B467" s="648" t="s">
        <v>263</v>
      </c>
      <c r="C467" s="648" t="s">
        <v>263</v>
      </c>
      <c r="D467" s="648" t="s">
        <v>263</v>
      </c>
      <c r="E467" s="648" t="s">
        <v>263</v>
      </c>
      <c r="F467" s="648" t="s">
        <v>263</v>
      </c>
      <c r="G467" s="648" t="s">
        <v>263</v>
      </c>
      <c r="H467" s="648"/>
      <c r="I467" s="648" t="s">
        <v>263</v>
      </c>
      <c r="J467" s="648" t="s">
        <v>263</v>
      </c>
      <c r="K467" s="648"/>
      <c r="L467" s="648"/>
      <c r="M467" s="648"/>
      <c r="N467" s="648"/>
      <c r="O467" s="648"/>
      <c r="P467" s="648"/>
      <c r="Q467" s="648"/>
      <c r="R467" s="648"/>
      <c r="S467" s="1021"/>
      <c r="T467" s="648" t="s">
        <v>263</v>
      </c>
      <c r="U467" s="648"/>
      <c r="V467" s="648" t="s">
        <v>263</v>
      </c>
      <c r="W467" s="648"/>
      <c r="X467" s="648" t="s">
        <v>263</v>
      </c>
      <c r="Y467" s="648"/>
      <c r="Z467" s="648" t="s">
        <v>263</v>
      </c>
      <c r="AA467" s="648" t="s">
        <v>263</v>
      </c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1021"/>
      <c r="AL467" s="648" t="s">
        <v>826</v>
      </c>
      <c r="AM467" s="648" t="s">
        <v>263</v>
      </c>
      <c r="AN467" s="648" t="s">
        <v>830</v>
      </c>
      <c r="AO467" s="648" t="s">
        <v>263</v>
      </c>
      <c r="AP467" s="648" t="s">
        <v>263</v>
      </c>
      <c r="AQ467" s="648"/>
      <c r="AR467" s="648" t="s">
        <v>263</v>
      </c>
      <c r="AS467" s="648" t="s">
        <v>263</v>
      </c>
      <c r="AT467" s="648" t="s">
        <v>263</v>
      </c>
      <c r="AU467" s="648"/>
      <c r="AV467" s="648"/>
      <c r="AW467" s="648"/>
      <c r="AX467" s="648"/>
      <c r="AY467" s="648"/>
      <c r="AZ467" s="648"/>
      <c r="BA467" s="648"/>
      <c r="BB467" s="648"/>
      <c r="BC467" s="1021"/>
      <c r="BD467" s="648" t="s">
        <v>263</v>
      </c>
      <c r="BE467" s="648" t="s">
        <v>827</v>
      </c>
      <c r="BF467" s="648" t="s">
        <v>836</v>
      </c>
      <c r="BG467" s="648" t="s">
        <v>263</v>
      </c>
      <c r="BH467" s="648" t="s">
        <v>263</v>
      </c>
      <c r="BI467" s="648" t="s">
        <v>263</v>
      </c>
      <c r="BJ467" s="648" t="s">
        <v>263</v>
      </c>
      <c r="BK467" s="648" t="s">
        <v>263</v>
      </c>
      <c r="BL467" s="648" t="s">
        <v>263</v>
      </c>
      <c r="BM467" s="648"/>
      <c r="BN467" s="648"/>
      <c r="BO467" s="648"/>
      <c r="BP467" s="648"/>
      <c r="BQ467" s="648"/>
      <c r="BR467" s="648"/>
      <c r="BS467" s="648"/>
      <c r="BT467" s="648"/>
      <c r="BU467" s="1021"/>
      <c r="BV467" s="648" t="s">
        <v>281</v>
      </c>
      <c r="BW467" s="648" t="s">
        <v>281</v>
      </c>
      <c r="BX467" s="648" t="s">
        <v>281</v>
      </c>
      <c r="BY467" s="648" t="s">
        <v>281</v>
      </c>
      <c r="BZ467" s="594" t="str">
        <f t="shared" si="1624"/>
        <v/>
      </c>
      <c r="CA467" s="594" t="str">
        <f t="shared" si="1625"/>
        <v/>
      </c>
      <c r="CB467" s="594" t="str">
        <f t="shared" si="1626"/>
        <v/>
      </c>
      <c r="CC467" s="691" t="str">
        <f t="shared" si="1627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3"/>
      <c r="DM467" s="108"/>
      <c r="DN467" s="108"/>
      <c r="DO467" s="108"/>
      <c r="DP467" s="596"/>
      <c r="DQ467" s="622"/>
      <c r="DR467" s="622"/>
      <c r="DS467" s="622"/>
      <c r="DT467" s="622"/>
      <c r="DU467" s="622"/>
      <c r="DV467" s="622"/>
      <c r="DW467" s="622"/>
      <c r="DX467" s="622"/>
      <c r="DY467" s="488"/>
    </row>
    <row r="468" spans="1:129" s="490" customFormat="1" ht="15.75" customHeight="1">
      <c r="A468" s="965" t="s">
        <v>262</v>
      </c>
      <c r="B468" s="648"/>
      <c r="C468" s="648"/>
      <c r="D468" s="648"/>
      <c r="E468" s="648"/>
      <c r="F468" s="648"/>
      <c r="G468" s="648"/>
      <c r="H468" s="648"/>
      <c r="I468" s="648">
        <v>1</v>
      </c>
      <c r="J468" s="648"/>
      <c r="K468" s="648"/>
      <c r="L468" s="648"/>
      <c r="M468" s="648"/>
      <c r="N468" s="648"/>
      <c r="O468" s="648"/>
      <c r="P468" s="648"/>
      <c r="Q468" s="648"/>
      <c r="R468" s="648"/>
      <c r="S468" s="1021"/>
      <c r="T468" s="648">
        <v>1</v>
      </c>
      <c r="U468" s="648"/>
      <c r="V468" s="648">
        <v>1</v>
      </c>
      <c r="W468" s="648"/>
      <c r="X468" s="648">
        <v>1</v>
      </c>
      <c r="Y468" s="648">
        <v>1</v>
      </c>
      <c r="Z468" s="648">
        <v>1</v>
      </c>
      <c r="AA468" s="648">
        <v>1</v>
      </c>
      <c r="AB468" s="648"/>
      <c r="AC468" s="648"/>
      <c r="AD468" s="648"/>
      <c r="AE468" s="648"/>
      <c r="AF468" s="648"/>
      <c r="AG468" s="648"/>
      <c r="AH468" s="648"/>
      <c r="AI468" s="648"/>
      <c r="AJ468" s="648"/>
      <c r="AK468" s="1021"/>
      <c r="AL468" s="648">
        <v>1</v>
      </c>
      <c r="AM468" s="648"/>
      <c r="AN468" s="648">
        <v>2</v>
      </c>
      <c r="AO468" s="648">
        <v>2</v>
      </c>
      <c r="AP468" s="648">
        <v>4</v>
      </c>
      <c r="AQ468" s="648"/>
      <c r="AR468" s="648">
        <v>1</v>
      </c>
      <c r="AS468" s="648">
        <v>1</v>
      </c>
      <c r="AT468" s="648">
        <v>2</v>
      </c>
      <c r="AU468" s="648"/>
      <c r="AV468" s="648"/>
      <c r="AW468" s="648"/>
      <c r="AX468" s="648"/>
      <c r="AY468" s="648"/>
      <c r="AZ468" s="648"/>
      <c r="BA468" s="648"/>
      <c r="BB468" s="648"/>
      <c r="BC468" s="1021"/>
      <c r="BD468" s="648">
        <v>1</v>
      </c>
      <c r="BE468" s="648">
        <v>1</v>
      </c>
      <c r="BF468" s="648">
        <v>1</v>
      </c>
      <c r="BG468" s="648">
        <v>6</v>
      </c>
      <c r="BH468" s="648">
        <v>10</v>
      </c>
      <c r="BI468" s="648">
        <v>1</v>
      </c>
      <c r="BJ468" s="648">
        <v>5</v>
      </c>
      <c r="BK468" s="648">
        <v>5</v>
      </c>
      <c r="BL468" s="648">
        <v>10</v>
      </c>
      <c r="BM468" s="648"/>
      <c r="BN468" s="648"/>
      <c r="BO468" s="648"/>
      <c r="BP468" s="648"/>
      <c r="BQ468" s="648"/>
      <c r="BR468" s="648"/>
      <c r="BS468" s="648"/>
      <c r="BT468" s="648"/>
      <c r="BU468" s="1021"/>
      <c r="BV468" s="648"/>
      <c r="BW468" s="648">
        <v>1</v>
      </c>
      <c r="BX468" s="648">
        <v>2</v>
      </c>
      <c r="BY468" s="648">
        <v>5</v>
      </c>
      <c r="BZ468" s="602" t="str">
        <f t="shared" si="1624"/>
        <v/>
      </c>
      <c r="CA468" s="602">
        <f t="shared" si="1625"/>
        <v>1</v>
      </c>
      <c r="CB468" s="602">
        <f t="shared" si="1626"/>
        <v>1.6</v>
      </c>
      <c r="CC468" s="692">
        <f t="shared" si="1627"/>
        <v>4.1428571428571432</v>
      </c>
      <c r="CD468" s="1348" t="str">
        <f t="shared" ref="CD468:CS468" si="173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737"/>
        <v/>
      </c>
      <c r="CF468" s="1350" t="str">
        <f t="shared" si="1737"/>
        <v/>
      </c>
      <c r="CG468" s="1350" t="str">
        <f t="shared" si="1737"/>
        <v/>
      </c>
      <c r="CH468" s="1350" t="str">
        <f t="shared" si="1737"/>
        <v/>
      </c>
      <c r="CI468" s="1350" t="str">
        <f t="shared" si="1737"/>
        <v/>
      </c>
      <c r="CJ468" s="1350" t="str">
        <f t="shared" si="1737"/>
        <v/>
      </c>
      <c r="CK468" s="1351" t="str">
        <f t="shared" si="1737"/>
        <v/>
      </c>
      <c r="CL468" s="1351">
        <f t="shared" si="1737"/>
        <v>1</v>
      </c>
      <c r="CM468" s="1351" t="str">
        <f t="shared" si="1737"/>
        <v/>
      </c>
      <c r="CN468" s="1350" t="str">
        <f t="shared" si="1737"/>
        <v/>
      </c>
      <c r="CO468" s="1350" t="str">
        <f t="shared" si="1737"/>
        <v/>
      </c>
      <c r="CP468" s="1350" t="str">
        <f t="shared" si="1737"/>
        <v/>
      </c>
      <c r="CQ468" s="1350" t="str">
        <f t="shared" si="1737"/>
        <v/>
      </c>
      <c r="CR468" s="1350" t="str">
        <f t="shared" si="1737"/>
        <v/>
      </c>
      <c r="CS468" s="1349" t="str">
        <f t="shared" si="1737"/>
        <v/>
      </c>
      <c r="CT468" s="1352" t="str">
        <f t="shared" ref="CE468:CT473" si="1738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3" t="str">
        <f t="shared" ref="CU468:CU475" si="173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4" t="str">
        <f t="shared" ref="CV468:CV475" si="174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5" t="str">
        <f t="shared" ref="CW468:CW475" si="174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5" t="str">
        <f t="shared" ref="CX468:CX475" si="174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5" t="str">
        <f t="shared" ref="CY468:CY475" si="174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5" t="str">
        <f t="shared" ref="CZ468:CZ475" si="174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5">
        <f t="shared" ref="DA468:DA475" si="174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</v>
      </c>
      <c r="DB468" s="556">
        <f t="shared" ref="DB468:DB475" si="174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</v>
      </c>
      <c r="DC468" s="556">
        <f t="shared" ref="DC468:DC475" si="174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</v>
      </c>
      <c r="DD468" s="556">
        <f t="shared" ref="DD468:DD475" si="1748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</v>
      </c>
      <c r="DE468" s="555">
        <f t="shared" ref="DE468:DE475" si="1749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</v>
      </c>
      <c r="DF468" s="555">
        <f t="shared" ref="DF468:DF475" si="1750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1</v>
      </c>
      <c r="DG468" s="555" t="str">
        <f t="shared" ref="DG468:DG475" si="1751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5" t="str">
        <f t="shared" ref="DH468:DH475" si="1752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5" t="str">
        <f t="shared" ref="DI468:DI475" si="1753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4" t="str">
        <f t="shared" ref="DJ468:DJ475" si="1754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3" t="str">
        <f t="shared" ref="DK468:DK475" si="1755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8">
        <f t="shared" ref="DL468:DL475" si="1756">COUNT(B468:R468)</f>
        <v>1</v>
      </c>
      <c r="DM468" s="106">
        <f t="shared" ref="DM468:DM475" si="1757">COUNT(T468:AJ468)</f>
        <v>6</v>
      </c>
      <c r="DN468" s="106">
        <f t="shared" ref="DN468:DN475" si="1758">COUNT(AL468:BB468)</f>
        <v>7</v>
      </c>
      <c r="DO468" s="106">
        <f t="shared" ref="DO468:DO475" si="1759">COUNT(BD468:BT468)</f>
        <v>9</v>
      </c>
      <c r="DP468" s="487"/>
      <c r="DQ468" s="623"/>
      <c r="DR468" s="623"/>
      <c r="DS468" s="623"/>
      <c r="DT468" s="623"/>
      <c r="DU468" s="623"/>
      <c r="DV468" s="623"/>
      <c r="DW468" s="623"/>
      <c r="DX468" s="623"/>
      <c r="DY468" s="488"/>
    </row>
    <row r="469" spans="1:129" s="490" customFormat="1" ht="15.75" customHeight="1">
      <c r="A469" s="965" t="s">
        <v>282</v>
      </c>
      <c r="B469" s="648"/>
      <c r="C469" s="648"/>
      <c r="D469" s="648"/>
      <c r="E469" s="648"/>
      <c r="F469" s="648"/>
      <c r="G469" s="648"/>
      <c r="H469" s="648"/>
      <c r="I469" s="648">
        <v>2</v>
      </c>
      <c r="J469" s="648"/>
      <c r="K469" s="648"/>
      <c r="L469" s="648"/>
      <c r="M469" s="648"/>
      <c r="N469" s="648"/>
      <c r="O469" s="648"/>
      <c r="P469" s="648"/>
      <c r="Q469" s="648"/>
      <c r="R469" s="648"/>
      <c r="S469" s="1021"/>
      <c r="T469" s="648">
        <v>1</v>
      </c>
      <c r="U469" s="648"/>
      <c r="V469" s="648">
        <v>1</v>
      </c>
      <c r="W469" s="648"/>
      <c r="X469" s="648">
        <v>1</v>
      </c>
      <c r="Y469" s="648">
        <v>1</v>
      </c>
      <c r="Z469" s="648">
        <v>1</v>
      </c>
      <c r="AA469" s="648">
        <v>1</v>
      </c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1021"/>
      <c r="AL469" s="648">
        <v>5</v>
      </c>
      <c r="AM469" s="648"/>
      <c r="AN469" s="648">
        <v>5</v>
      </c>
      <c r="AO469" s="648">
        <v>1</v>
      </c>
      <c r="AP469" s="648">
        <v>1</v>
      </c>
      <c r="AQ469" s="648"/>
      <c r="AR469" s="648">
        <v>2</v>
      </c>
      <c r="AS469" s="648">
        <v>2</v>
      </c>
      <c r="AT469" s="648">
        <v>2</v>
      </c>
      <c r="AU469" s="648"/>
      <c r="AV469" s="648"/>
      <c r="AW469" s="648"/>
      <c r="AX469" s="648"/>
      <c r="AY469" s="648"/>
      <c r="AZ469" s="648"/>
      <c r="BA469" s="648"/>
      <c r="BB469" s="648"/>
      <c r="BC469" s="1021"/>
      <c r="BD469" s="648">
        <v>12.5</v>
      </c>
      <c r="BE469" s="648">
        <v>10</v>
      </c>
      <c r="BF469" s="648">
        <v>20</v>
      </c>
      <c r="BG469" s="648">
        <v>2</v>
      </c>
      <c r="BH469" s="648">
        <v>1</v>
      </c>
      <c r="BI469" s="648">
        <v>4</v>
      </c>
      <c r="BJ469" s="648">
        <v>1</v>
      </c>
      <c r="BK469" s="648">
        <v>1</v>
      </c>
      <c r="BL469" s="648">
        <v>2</v>
      </c>
      <c r="BM469" s="648"/>
      <c r="BN469" s="648"/>
      <c r="BO469" s="648"/>
      <c r="BP469" s="648"/>
      <c r="BQ469" s="648"/>
      <c r="BR469" s="648"/>
      <c r="BS469" s="648"/>
      <c r="BT469" s="648"/>
      <c r="BU469" s="1021"/>
      <c r="BV469" s="648"/>
      <c r="BW469" s="648">
        <v>1</v>
      </c>
      <c r="BX469" s="648">
        <v>2</v>
      </c>
      <c r="BY469" s="648">
        <v>3</v>
      </c>
      <c r="BZ469" s="602" t="str">
        <f t="shared" si="1624"/>
        <v/>
      </c>
      <c r="CA469" s="602">
        <f t="shared" si="1625"/>
        <v>1</v>
      </c>
      <c r="CB469" s="602">
        <f t="shared" si="1626"/>
        <v>2.4</v>
      </c>
      <c r="CC469" s="692">
        <f t="shared" si="1627"/>
        <v>4.6428571428571432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738"/>
        <v/>
      </c>
      <c r="CF469" s="1350" t="str">
        <f t="shared" si="1738"/>
        <v/>
      </c>
      <c r="CG469" s="1350" t="str">
        <f t="shared" si="1738"/>
        <v/>
      </c>
      <c r="CH469" s="1350" t="str">
        <f t="shared" si="1738"/>
        <v/>
      </c>
      <c r="CI469" s="1350" t="str">
        <f t="shared" si="1738"/>
        <v/>
      </c>
      <c r="CJ469" s="1350" t="str">
        <f t="shared" si="1738"/>
        <v/>
      </c>
      <c r="CK469" s="1351" t="str">
        <f t="shared" si="1738"/>
        <v/>
      </c>
      <c r="CL469" s="1351">
        <f t="shared" si="1738"/>
        <v>2</v>
      </c>
      <c r="CM469" s="1351" t="str">
        <f t="shared" si="1738"/>
        <v/>
      </c>
      <c r="CN469" s="1350" t="str">
        <f t="shared" si="1738"/>
        <v/>
      </c>
      <c r="CO469" s="1350" t="str">
        <f t="shared" si="1738"/>
        <v/>
      </c>
      <c r="CP469" s="1350" t="str">
        <f t="shared" si="1738"/>
        <v/>
      </c>
      <c r="CQ469" s="1350" t="str">
        <f t="shared" si="1738"/>
        <v/>
      </c>
      <c r="CR469" s="1350" t="str">
        <f t="shared" si="1738"/>
        <v/>
      </c>
      <c r="CS469" s="1349" t="str">
        <f t="shared" si="1738"/>
        <v/>
      </c>
      <c r="CT469" s="1352" t="str">
        <f t="shared" si="1738"/>
        <v/>
      </c>
      <c r="CU469" s="553" t="str">
        <f t="shared" si="1739"/>
        <v/>
      </c>
      <c r="CV469" s="554" t="str">
        <f t="shared" si="1740"/>
        <v/>
      </c>
      <c r="CW469" s="555" t="str">
        <f t="shared" si="1741"/>
        <v/>
      </c>
      <c r="CX469" s="555" t="str">
        <f t="shared" si="1742"/>
        <v/>
      </c>
      <c r="CY469" s="555" t="str">
        <f t="shared" si="1743"/>
        <v/>
      </c>
      <c r="CZ469" s="555" t="str">
        <f t="shared" si="1744"/>
        <v/>
      </c>
      <c r="DA469" s="555">
        <f t="shared" si="1745"/>
        <v>1</v>
      </c>
      <c r="DB469" s="556">
        <f t="shared" si="1746"/>
        <v>1</v>
      </c>
      <c r="DC469" s="556">
        <f t="shared" si="1747"/>
        <v>1</v>
      </c>
      <c r="DD469" s="556">
        <f t="shared" si="1748"/>
        <v>1</v>
      </c>
      <c r="DE469" s="555">
        <f t="shared" si="1749"/>
        <v>1</v>
      </c>
      <c r="DF469" s="555">
        <f t="shared" si="1750"/>
        <v>1</v>
      </c>
      <c r="DG469" s="555" t="str">
        <f t="shared" si="1751"/>
        <v/>
      </c>
      <c r="DH469" s="555" t="str">
        <f t="shared" si="1752"/>
        <v/>
      </c>
      <c r="DI469" s="555" t="str">
        <f t="shared" si="1753"/>
        <v/>
      </c>
      <c r="DJ469" s="554" t="str">
        <f t="shared" si="1754"/>
        <v/>
      </c>
      <c r="DK469" s="553" t="str">
        <f t="shared" si="1755"/>
        <v/>
      </c>
      <c r="DL469" s="658">
        <f t="shared" si="1756"/>
        <v>1</v>
      </c>
      <c r="DM469" s="106">
        <f t="shared" si="1757"/>
        <v>6</v>
      </c>
      <c r="DN469" s="106">
        <f t="shared" si="1758"/>
        <v>7</v>
      </c>
      <c r="DO469" s="106">
        <f t="shared" si="1759"/>
        <v>9</v>
      </c>
      <c r="DP469" s="487"/>
      <c r="DQ469" s="623"/>
      <c r="DR469" s="623"/>
      <c r="DS469" s="623"/>
      <c r="DT469" s="623"/>
      <c r="DU469" s="623"/>
      <c r="DV469" s="623"/>
      <c r="DW469" s="623"/>
      <c r="DX469" s="623"/>
      <c r="DY469" s="488"/>
    </row>
    <row r="470" spans="1:129" s="490" customFormat="1" ht="15.75" customHeight="1">
      <c r="A470" s="894" t="s">
        <v>283</v>
      </c>
      <c r="B470" s="648"/>
      <c r="C470" s="648"/>
      <c r="D470" s="648"/>
      <c r="E470" s="648"/>
      <c r="F470" s="648"/>
      <c r="G470" s="648"/>
      <c r="H470" s="648"/>
      <c r="I470" s="648">
        <v>12</v>
      </c>
      <c r="J470" s="648"/>
      <c r="K470" s="648"/>
      <c r="L470" s="648"/>
      <c r="M470" s="648"/>
      <c r="N470" s="648"/>
      <c r="O470" s="648"/>
      <c r="P470" s="648"/>
      <c r="Q470" s="648"/>
      <c r="R470" s="648"/>
      <c r="S470" s="1021"/>
      <c r="T470" s="648">
        <v>12</v>
      </c>
      <c r="U470" s="648"/>
      <c r="V470" s="648">
        <v>12</v>
      </c>
      <c r="W470" s="648"/>
      <c r="X470" s="648">
        <v>12</v>
      </c>
      <c r="Y470" s="648">
        <v>52</v>
      </c>
      <c r="Z470" s="648">
        <v>12</v>
      </c>
      <c r="AA470" s="648">
        <v>12</v>
      </c>
      <c r="AB470" s="648"/>
      <c r="AC470" s="648"/>
      <c r="AD470" s="648"/>
      <c r="AE470" s="648"/>
      <c r="AF470" s="648"/>
      <c r="AG470" s="648"/>
      <c r="AH470" s="648"/>
      <c r="AI470" s="648"/>
      <c r="AJ470" s="648"/>
      <c r="AK470" s="1021"/>
      <c r="AL470" s="648">
        <v>12</v>
      </c>
      <c r="AM470" s="648"/>
      <c r="AN470" s="648">
        <v>12</v>
      </c>
      <c r="AO470" s="648">
        <v>12</v>
      </c>
      <c r="AP470" s="648">
        <v>12</v>
      </c>
      <c r="AQ470" s="648"/>
      <c r="AR470" s="648">
        <v>12</v>
      </c>
      <c r="AS470" s="648">
        <v>12</v>
      </c>
      <c r="AT470" s="648">
        <v>12</v>
      </c>
      <c r="AU470" s="648"/>
      <c r="AV470" s="648"/>
      <c r="AW470" s="648"/>
      <c r="AX470" s="648"/>
      <c r="AY470" s="648"/>
      <c r="AZ470" s="648"/>
      <c r="BA470" s="648"/>
      <c r="BB470" s="648"/>
      <c r="BC470" s="1021"/>
      <c r="BD470" s="648">
        <v>12</v>
      </c>
      <c r="BE470" s="648">
        <v>12</v>
      </c>
      <c r="BF470" s="648">
        <v>12</v>
      </c>
      <c r="BG470" s="648">
        <v>12</v>
      </c>
      <c r="BH470" s="648">
        <v>12</v>
      </c>
      <c r="BI470" s="648">
        <v>12</v>
      </c>
      <c r="BJ470" s="648">
        <v>12</v>
      </c>
      <c r="BK470" s="648">
        <v>12</v>
      </c>
      <c r="BL470" s="648">
        <v>12</v>
      </c>
      <c r="BM470" s="648"/>
      <c r="BN470" s="648"/>
      <c r="BO470" s="648"/>
      <c r="BP470" s="648"/>
      <c r="BQ470" s="648"/>
      <c r="BR470" s="648"/>
      <c r="BS470" s="648"/>
      <c r="BT470" s="648"/>
      <c r="BU470" s="1021"/>
      <c r="BV470" s="648"/>
      <c r="BW470" s="648">
        <v>12</v>
      </c>
      <c r="BX470" s="648">
        <v>12</v>
      </c>
      <c r="BY470" s="648">
        <v>12</v>
      </c>
      <c r="BZ470" s="602" t="str">
        <f t="shared" si="1624"/>
        <v/>
      </c>
      <c r="CA470" s="602">
        <f t="shared" si="1625"/>
        <v>12</v>
      </c>
      <c r="CB470" s="602">
        <f t="shared" si="1626"/>
        <v>12</v>
      </c>
      <c r="CC470" s="692">
        <f t="shared" si="1627"/>
        <v>12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738"/>
        <v/>
      </c>
      <c r="CF470" s="1350" t="str">
        <f t="shared" si="1738"/>
        <v/>
      </c>
      <c r="CG470" s="1350" t="str">
        <f t="shared" si="1738"/>
        <v/>
      </c>
      <c r="CH470" s="1350" t="str">
        <f t="shared" si="1738"/>
        <v/>
      </c>
      <c r="CI470" s="1350" t="str">
        <f t="shared" si="1738"/>
        <v/>
      </c>
      <c r="CJ470" s="1350" t="str">
        <f t="shared" si="1738"/>
        <v/>
      </c>
      <c r="CK470" s="1351" t="str">
        <f t="shared" si="1738"/>
        <v/>
      </c>
      <c r="CL470" s="1351">
        <f t="shared" si="1738"/>
        <v>12</v>
      </c>
      <c r="CM470" s="1351" t="str">
        <f t="shared" si="1738"/>
        <v/>
      </c>
      <c r="CN470" s="1350" t="str">
        <f t="shared" si="1738"/>
        <v/>
      </c>
      <c r="CO470" s="1350" t="str">
        <f t="shared" si="1738"/>
        <v/>
      </c>
      <c r="CP470" s="1350" t="str">
        <f t="shared" si="1738"/>
        <v/>
      </c>
      <c r="CQ470" s="1350" t="str">
        <f t="shared" si="1738"/>
        <v/>
      </c>
      <c r="CR470" s="1350" t="str">
        <f t="shared" si="1738"/>
        <v/>
      </c>
      <c r="CS470" s="1349" t="str">
        <f t="shared" si="1738"/>
        <v/>
      </c>
      <c r="CT470" s="1352" t="str">
        <f t="shared" si="1738"/>
        <v/>
      </c>
      <c r="CU470" s="553" t="str">
        <f t="shared" si="1739"/>
        <v/>
      </c>
      <c r="CV470" s="554" t="str">
        <f t="shared" si="1740"/>
        <v/>
      </c>
      <c r="CW470" s="555" t="str">
        <f t="shared" si="1741"/>
        <v/>
      </c>
      <c r="CX470" s="555" t="str">
        <f t="shared" si="1742"/>
        <v/>
      </c>
      <c r="CY470" s="555" t="str">
        <f t="shared" si="1743"/>
        <v/>
      </c>
      <c r="CZ470" s="555" t="str">
        <f t="shared" si="1744"/>
        <v/>
      </c>
      <c r="DA470" s="555">
        <f t="shared" si="1745"/>
        <v>12</v>
      </c>
      <c r="DB470" s="556">
        <f t="shared" si="1746"/>
        <v>12</v>
      </c>
      <c r="DC470" s="556">
        <f t="shared" si="1747"/>
        <v>12</v>
      </c>
      <c r="DD470" s="556">
        <f t="shared" si="1748"/>
        <v>12</v>
      </c>
      <c r="DE470" s="555">
        <f t="shared" si="1749"/>
        <v>12</v>
      </c>
      <c r="DF470" s="555">
        <f t="shared" si="1750"/>
        <v>52</v>
      </c>
      <c r="DG470" s="555" t="str">
        <f t="shared" si="1751"/>
        <v/>
      </c>
      <c r="DH470" s="555" t="str">
        <f t="shared" si="1752"/>
        <v/>
      </c>
      <c r="DI470" s="555" t="str">
        <f t="shared" si="1753"/>
        <v/>
      </c>
      <c r="DJ470" s="554" t="str">
        <f t="shared" si="1754"/>
        <v/>
      </c>
      <c r="DK470" s="553" t="str">
        <f t="shared" si="1755"/>
        <v/>
      </c>
      <c r="DL470" s="658">
        <f t="shared" si="1756"/>
        <v>1</v>
      </c>
      <c r="DM470" s="106">
        <f t="shared" si="1757"/>
        <v>6</v>
      </c>
      <c r="DN470" s="106">
        <f t="shared" si="1758"/>
        <v>7</v>
      </c>
      <c r="DO470" s="106">
        <f t="shared" si="1759"/>
        <v>9</v>
      </c>
      <c r="DP470" s="487"/>
      <c r="DQ470" s="623"/>
      <c r="DR470" s="623"/>
      <c r="DS470" s="623"/>
      <c r="DT470" s="623"/>
      <c r="DU470" s="623"/>
      <c r="DV470" s="623"/>
      <c r="DW470" s="623"/>
      <c r="DX470" s="623"/>
      <c r="DY470" s="488"/>
    </row>
    <row r="471" spans="1:129" s="700" customFormat="1" ht="15.75" customHeight="1">
      <c r="A471" s="1016" t="s">
        <v>263</v>
      </c>
      <c r="B471" s="1017" t="str">
        <f t="shared" ref="B471:R471" si="1760">IF(B469="","",B468*B469*B470)</f>
        <v/>
      </c>
      <c r="C471" s="765" t="str">
        <f t="shared" si="1760"/>
        <v/>
      </c>
      <c r="D471" s="1017" t="str">
        <f t="shared" si="1760"/>
        <v/>
      </c>
      <c r="E471" s="765" t="str">
        <f t="shared" si="1760"/>
        <v/>
      </c>
      <c r="F471" s="1017" t="str">
        <f t="shared" si="1760"/>
        <v/>
      </c>
      <c r="G471" s="765" t="str">
        <f t="shared" si="1760"/>
        <v/>
      </c>
      <c r="H471" s="1017" t="str">
        <f t="shared" si="1760"/>
        <v/>
      </c>
      <c r="I471" s="765">
        <f t="shared" si="1760"/>
        <v>24</v>
      </c>
      <c r="J471" s="1017" t="str">
        <f t="shared" si="1760"/>
        <v/>
      </c>
      <c r="K471" s="765" t="str">
        <f t="shared" si="1760"/>
        <v/>
      </c>
      <c r="L471" s="1017" t="str">
        <f t="shared" si="1760"/>
        <v/>
      </c>
      <c r="M471" s="765" t="str">
        <f t="shared" si="1760"/>
        <v/>
      </c>
      <c r="N471" s="1017" t="str">
        <f t="shared" si="1760"/>
        <v/>
      </c>
      <c r="O471" s="765" t="str">
        <f t="shared" si="1760"/>
        <v/>
      </c>
      <c r="P471" s="1017" t="str">
        <f t="shared" si="1760"/>
        <v/>
      </c>
      <c r="Q471" s="765" t="str">
        <f t="shared" si="1760"/>
        <v/>
      </c>
      <c r="R471" s="1017" t="str">
        <f t="shared" si="1760"/>
        <v/>
      </c>
      <c r="S471" s="1022"/>
      <c r="T471" s="765">
        <f t="shared" ref="T471:AJ471" si="1761">IF(T469="","",T468*T469*T470)</f>
        <v>12</v>
      </c>
      <c r="U471" s="1017" t="str">
        <f t="shared" si="1761"/>
        <v/>
      </c>
      <c r="V471" s="765">
        <f t="shared" si="1761"/>
        <v>12</v>
      </c>
      <c r="W471" s="1017" t="str">
        <f t="shared" si="1761"/>
        <v/>
      </c>
      <c r="X471" s="765">
        <f t="shared" si="1761"/>
        <v>12</v>
      </c>
      <c r="Y471" s="1017">
        <f t="shared" si="1761"/>
        <v>52</v>
      </c>
      <c r="Z471" s="1017">
        <f t="shared" si="1761"/>
        <v>12</v>
      </c>
      <c r="AA471" s="1017">
        <f t="shared" si="1761"/>
        <v>12</v>
      </c>
      <c r="AB471" s="765" t="str">
        <f t="shared" si="1761"/>
        <v/>
      </c>
      <c r="AC471" s="1017" t="str">
        <f t="shared" si="1761"/>
        <v/>
      </c>
      <c r="AD471" s="765" t="str">
        <f t="shared" si="1761"/>
        <v/>
      </c>
      <c r="AE471" s="1017" t="str">
        <f t="shared" si="1761"/>
        <v/>
      </c>
      <c r="AF471" s="765" t="str">
        <f t="shared" si="1761"/>
        <v/>
      </c>
      <c r="AG471" s="1017" t="str">
        <f t="shared" si="1761"/>
        <v/>
      </c>
      <c r="AH471" s="765" t="str">
        <f t="shared" si="1761"/>
        <v/>
      </c>
      <c r="AI471" s="1017" t="str">
        <f t="shared" si="1761"/>
        <v/>
      </c>
      <c r="AJ471" s="765" t="str">
        <f t="shared" si="1761"/>
        <v/>
      </c>
      <c r="AK471" s="1022"/>
      <c r="AL471" s="765">
        <f t="shared" ref="AL471:BB471" si="1762">IF(AL469="","",AL468*AL469*AL470)</f>
        <v>60</v>
      </c>
      <c r="AM471" s="1017" t="str">
        <f t="shared" si="1762"/>
        <v/>
      </c>
      <c r="AN471" s="765">
        <f t="shared" si="1762"/>
        <v>120</v>
      </c>
      <c r="AO471" s="1017">
        <f t="shared" si="1762"/>
        <v>24</v>
      </c>
      <c r="AP471" s="765">
        <f t="shared" si="1762"/>
        <v>48</v>
      </c>
      <c r="AQ471" s="1017" t="str">
        <f t="shared" si="1762"/>
        <v/>
      </c>
      <c r="AR471" s="765">
        <f t="shared" si="1762"/>
        <v>24</v>
      </c>
      <c r="AS471" s="1017">
        <f t="shared" si="1762"/>
        <v>24</v>
      </c>
      <c r="AT471" s="765">
        <f t="shared" si="1762"/>
        <v>48</v>
      </c>
      <c r="AU471" s="1017" t="str">
        <f t="shared" si="1762"/>
        <v/>
      </c>
      <c r="AV471" s="765" t="str">
        <f t="shared" si="1762"/>
        <v/>
      </c>
      <c r="AW471" s="1017" t="str">
        <f t="shared" si="1762"/>
        <v/>
      </c>
      <c r="AX471" s="765" t="str">
        <f t="shared" si="1762"/>
        <v/>
      </c>
      <c r="AY471" s="1017" t="str">
        <f t="shared" si="1762"/>
        <v/>
      </c>
      <c r="AZ471" s="765" t="str">
        <f t="shared" si="1762"/>
        <v/>
      </c>
      <c r="BA471" s="1017" t="str">
        <f t="shared" si="1762"/>
        <v/>
      </c>
      <c r="BB471" s="765" t="str">
        <f t="shared" si="1762"/>
        <v/>
      </c>
      <c r="BC471" s="1022"/>
      <c r="BD471" s="765">
        <f>IF(BD469="","",BD468*BD469*BD470)</f>
        <v>150</v>
      </c>
      <c r="BE471" s="765">
        <f>IF(BE469="","",BE468*BE469*BE470)</f>
        <v>120</v>
      </c>
      <c r="BF471" s="765">
        <f t="shared" ref="BF471:BT471" si="1763">IF(BF469="","",BF468*BF469*BF470)</f>
        <v>240</v>
      </c>
      <c r="BG471" s="765">
        <f t="shared" si="1763"/>
        <v>144</v>
      </c>
      <c r="BH471" s="1017">
        <f t="shared" si="1763"/>
        <v>120</v>
      </c>
      <c r="BI471" s="765">
        <f t="shared" si="1763"/>
        <v>48</v>
      </c>
      <c r="BJ471" s="1017">
        <f t="shared" si="1763"/>
        <v>60</v>
      </c>
      <c r="BK471" s="765">
        <f t="shared" si="1763"/>
        <v>60</v>
      </c>
      <c r="BL471" s="1017">
        <f t="shared" si="1763"/>
        <v>240</v>
      </c>
      <c r="BM471" s="765" t="str">
        <f t="shared" si="1763"/>
        <v/>
      </c>
      <c r="BN471" s="1017" t="str">
        <f t="shared" si="1763"/>
        <v/>
      </c>
      <c r="BO471" s="765" t="str">
        <f t="shared" si="1763"/>
        <v/>
      </c>
      <c r="BP471" s="1017" t="str">
        <f t="shared" si="1763"/>
        <v/>
      </c>
      <c r="BQ471" s="765" t="str">
        <f t="shared" si="1763"/>
        <v/>
      </c>
      <c r="BR471" s="1017" t="str">
        <f t="shared" si="1763"/>
        <v/>
      </c>
      <c r="BS471" s="765" t="str">
        <f t="shared" si="1763"/>
        <v/>
      </c>
      <c r="BT471" s="1017" t="str">
        <f t="shared" si="1763"/>
        <v/>
      </c>
      <c r="BU471" s="1022"/>
      <c r="BV471" s="765" t="str">
        <f>IF(BV469="","",BV468*BV469*BV470)</f>
        <v/>
      </c>
      <c r="BW471" s="1017">
        <f>IF(BW469="","",BW468*BW469*BW470)</f>
        <v>12</v>
      </c>
      <c r="BX471" s="765">
        <f>IF(BX469="","",BX468*BX469*BX470)</f>
        <v>48</v>
      </c>
      <c r="BY471" s="1017">
        <f>IF(BY469="","",BY468*BY469*BY470)</f>
        <v>180</v>
      </c>
      <c r="BZ471" s="602" t="str">
        <f t="shared" si="1624"/>
        <v/>
      </c>
      <c r="CA471" s="602">
        <f t="shared" si="1625"/>
        <v>12</v>
      </c>
      <c r="CB471" s="602">
        <f t="shared" si="1626"/>
        <v>40.799999999999997</v>
      </c>
      <c r="CC471" s="692">
        <f t="shared" si="1627"/>
        <v>127.71428571428571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738"/>
        <v/>
      </c>
      <c r="CF471" s="1350" t="str">
        <f t="shared" si="1738"/>
        <v/>
      </c>
      <c r="CG471" s="1350" t="str">
        <f t="shared" si="1738"/>
        <v/>
      </c>
      <c r="CH471" s="1350" t="str">
        <f t="shared" si="1738"/>
        <v/>
      </c>
      <c r="CI471" s="1350" t="str">
        <f t="shared" si="1738"/>
        <v/>
      </c>
      <c r="CJ471" s="1350" t="str">
        <f t="shared" si="1738"/>
        <v/>
      </c>
      <c r="CK471" s="1351" t="str">
        <f t="shared" si="1738"/>
        <v/>
      </c>
      <c r="CL471" s="1351">
        <f t="shared" si="1738"/>
        <v>24</v>
      </c>
      <c r="CM471" s="1351" t="str">
        <f t="shared" si="1738"/>
        <v/>
      </c>
      <c r="CN471" s="1350" t="str">
        <f t="shared" si="1738"/>
        <v/>
      </c>
      <c r="CO471" s="1350" t="str">
        <f t="shared" si="1738"/>
        <v/>
      </c>
      <c r="CP471" s="1350" t="str">
        <f t="shared" si="1738"/>
        <v/>
      </c>
      <c r="CQ471" s="1350" t="str">
        <f t="shared" si="1738"/>
        <v/>
      </c>
      <c r="CR471" s="1350" t="str">
        <f t="shared" si="1738"/>
        <v/>
      </c>
      <c r="CS471" s="1349" t="str">
        <f t="shared" si="1738"/>
        <v/>
      </c>
      <c r="CT471" s="1352" t="str">
        <f t="shared" si="1738"/>
        <v/>
      </c>
      <c r="CU471" s="553" t="str">
        <f t="shared" si="1739"/>
        <v/>
      </c>
      <c r="CV471" s="554" t="str">
        <f t="shared" si="1740"/>
        <v/>
      </c>
      <c r="CW471" s="555" t="str">
        <f t="shared" si="1741"/>
        <v/>
      </c>
      <c r="CX471" s="555" t="str">
        <f t="shared" si="1742"/>
        <v/>
      </c>
      <c r="CY471" s="555" t="str">
        <f t="shared" si="1743"/>
        <v/>
      </c>
      <c r="CZ471" s="555" t="str">
        <f t="shared" si="1744"/>
        <v/>
      </c>
      <c r="DA471" s="555">
        <f t="shared" si="1745"/>
        <v>12</v>
      </c>
      <c r="DB471" s="556">
        <f t="shared" si="1746"/>
        <v>12</v>
      </c>
      <c r="DC471" s="556">
        <f t="shared" si="1747"/>
        <v>12</v>
      </c>
      <c r="DD471" s="556">
        <f t="shared" si="1748"/>
        <v>12</v>
      </c>
      <c r="DE471" s="555">
        <f t="shared" si="1749"/>
        <v>12</v>
      </c>
      <c r="DF471" s="555">
        <f t="shared" si="1750"/>
        <v>52</v>
      </c>
      <c r="DG471" s="555" t="str">
        <f t="shared" si="1751"/>
        <v/>
      </c>
      <c r="DH471" s="555" t="str">
        <f t="shared" si="1752"/>
        <v/>
      </c>
      <c r="DI471" s="555" t="str">
        <f t="shared" si="1753"/>
        <v/>
      </c>
      <c r="DJ471" s="554" t="str">
        <f t="shared" si="1754"/>
        <v/>
      </c>
      <c r="DK471" s="553" t="str">
        <f t="shared" si="1755"/>
        <v/>
      </c>
      <c r="DL471" s="658">
        <f t="shared" si="1756"/>
        <v>1</v>
      </c>
      <c r="DM471" s="106">
        <f t="shared" si="1757"/>
        <v>6</v>
      </c>
      <c r="DN471" s="106">
        <f t="shared" si="1758"/>
        <v>7</v>
      </c>
      <c r="DO471" s="106">
        <f t="shared" si="1759"/>
        <v>9</v>
      </c>
      <c r="DP471" s="697"/>
      <c r="DQ471" s="698"/>
      <c r="DR471" s="698"/>
      <c r="DS471" s="698"/>
      <c r="DT471" s="698"/>
      <c r="DU471" s="698"/>
      <c r="DV471" s="698"/>
      <c r="DW471" s="698"/>
      <c r="DX471" s="698"/>
      <c r="DY471" s="699"/>
    </row>
    <row r="472" spans="1:129" s="490" customFormat="1" ht="15.75" customHeight="1">
      <c r="A472" s="1016" t="str">
        <f>$H$1 &amp; "/kg"</f>
        <v>kcal/kg</v>
      </c>
      <c r="B472" s="1018">
        <f t="shared" ref="B472:R472" si="1764">3540*$K$1</f>
        <v>3540</v>
      </c>
      <c r="C472" s="791">
        <f t="shared" si="1764"/>
        <v>3540</v>
      </c>
      <c r="D472" s="791">
        <f t="shared" si="1764"/>
        <v>3540</v>
      </c>
      <c r="E472" s="791">
        <f t="shared" si="1764"/>
        <v>3540</v>
      </c>
      <c r="F472" s="791">
        <f t="shared" si="1764"/>
        <v>3540</v>
      </c>
      <c r="G472" s="791">
        <f t="shared" si="1764"/>
        <v>3540</v>
      </c>
      <c r="H472" s="791">
        <f t="shared" si="1764"/>
        <v>3540</v>
      </c>
      <c r="I472" s="791">
        <f t="shared" si="1764"/>
        <v>3540</v>
      </c>
      <c r="J472" s="791">
        <f t="shared" si="1764"/>
        <v>3540</v>
      </c>
      <c r="K472" s="791">
        <f t="shared" si="1764"/>
        <v>3540</v>
      </c>
      <c r="L472" s="791">
        <f t="shared" si="1764"/>
        <v>3540</v>
      </c>
      <c r="M472" s="791">
        <f t="shared" si="1764"/>
        <v>3540</v>
      </c>
      <c r="N472" s="791">
        <f t="shared" si="1764"/>
        <v>3540</v>
      </c>
      <c r="O472" s="791">
        <f t="shared" si="1764"/>
        <v>3540</v>
      </c>
      <c r="P472" s="791">
        <f t="shared" si="1764"/>
        <v>3540</v>
      </c>
      <c r="Q472" s="791">
        <f t="shared" si="1764"/>
        <v>3540</v>
      </c>
      <c r="R472" s="791">
        <f t="shared" si="1764"/>
        <v>3540</v>
      </c>
      <c r="S472" s="1021"/>
      <c r="T472" s="1018">
        <f t="shared" ref="T472:AJ472" si="1765">3540*$K$1</f>
        <v>3540</v>
      </c>
      <c r="U472" s="791">
        <f t="shared" si="1765"/>
        <v>3540</v>
      </c>
      <c r="V472" s="791">
        <f t="shared" si="1765"/>
        <v>3540</v>
      </c>
      <c r="W472" s="791">
        <f t="shared" si="1765"/>
        <v>3540</v>
      </c>
      <c r="X472" s="791">
        <f t="shared" si="1765"/>
        <v>3540</v>
      </c>
      <c r="Y472" s="791">
        <f t="shared" si="1765"/>
        <v>3540</v>
      </c>
      <c r="Z472" s="791">
        <f t="shared" si="1765"/>
        <v>3540</v>
      </c>
      <c r="AA472" s="791">
        <f t="shared" si="1765"/>
        <v>3540</v>
      </c>
      <c r="AB472" s="791">
        <f t="shared" si="1765"/>
        <v>3540</v>
      </c>
      <c r="AC472" s="791">
        <f t="shared" si="1765"/>
        <v>3540</v>
      </c>
      <c r="AD472" s="791">
        <f t="shared" si="1765"/>
        <v>3540</v>
      </c>
      <c r="AE472" s="791">
        <f t="shared" si="1765"/>
        <v>3540</v>
      </c>
      <c r="AF472" s="791">
        <f t="shared" si="1765"/>
        <v>3540</v>
      </c>
      <c r="AG472" s="791">
        <f t="shared" si="1765"/>
        <v>3540</v>
      </c>
      <c r="AH472" s="791">
        <f t="shared" si="1765"/>
        <v>3540</v>
      </c>
      <c r="AI472" s="791">
        <f t="shared" si="1765"/>
        <v>3540</v>
      </c>
      <c r="AJ472" s="791">
        <f t="shared" si="1765"/>
        <v>3540</v>
      </c>
      <c r="AK472" s="1021"/>
      <c r="AL472" s="1018">
        <f t="shared" ref="AL472:BB472" si="1766">3540*$K$1</f>
        <v>3540</v>
      </c>
      <c r="AM472" s="791">
        <f t="shared" si="1766"/>
        <v>3540</v>
      </c>
      <c r="AN472" s="791">
        <f t="shared" si="1766"/>
        <v>3540</v>
      </c>
      <c r="AO472" s="791">
        <f t="shared" si="1766"/>
        <v>3540</v>
      </c>
      <c r="AP472" s="791">
        <f t="shared" si="1766"/>
        <v>3540</v>
      </c>
      <c r="AQ472" s="791">
        <f t="shared" si="1766"/>
        <v>3540</v>
      </c>
      <c r="AR472" s="791">
        <f t="shared" si="1766"/>
        <v>3540</v>
      </c>
      <c r="AS472" s="791">
        <f t="shared" si="1766"/>
        <v>3540</v>
      </c>
      <c r="AT472" s="791">
        <f t="shared" si="1766"/>
        <v>3540</v>
      </c>
      <c r="AU472" s="791">
        <f t="shared" si="1766"/>
        <v>3540</v>
      </c>
      <c r="AV472" s="791">
        <f t="shared" si="1766"/>
        <v>3540</v>
      </c>
      <c r="AW472" s="791">
        <f t="shared" si="1766"/>
        <v>3540</v>
      </c>
      <c r="AX472" s="791">
        <f t="shared" si="1766"/>
        <v>3540</v>
      </c>
      <c r="AY472" s="791">
        <f t="shared" si="1766"/>
        <v>3540</v>
      </c>
      <c r="AZ472" s="791">
        <f t="shared" si="1766"/>
        <v>3540</v>
      </c>
      <c r="BA472" s="791">
        <f t="shared" si="1766"/>
        <v>3540</v>
      </c>
      <c r="BB472" s="791">
        <f t="shared" si="1766"/>
        <v>3540</v>
      </c>
      <c r="BC472" s="1021"/>
      <c r="BD472" s="1018">
        <f>3540*$K$1</f>
        <v>3540</v>
      </c>
      <c r="BE472" s="791">
        <f>3540*$K$1</f>
        <v>3540</v>
      </c>
      <c r="BF472" s="791">
        <f t="shared" ref="BF472:BT472" si="1767">3540*$K$1</f>
        <v>3540</v>
      </c>
      <c r="BG472" s="791">
        <f t="shared" si="1767"/>
        <v>3540</v>
      </c>
      <c r="BH472" s="791">
        <f t="shared" si="1767"/>
        <v>3540</v>
      </c>
      <c r="BI472" s="791">
        <f t="shared" si="1767"/>
        <v>3540</v>
      </c>
      <c r="BJ472" s="791">
        <f t="shared" si="1767"/>
        <v>3540</v>
      </c>
      <c r="BK472" s="791">
        <f t="shared" si="1767"/>
        <v>3540</v>
      </c>
      <c r="BL472" s="791">
        <f t="shared" si="1767"/>
        <v>3540</v>
      </c>
      <c r="BM472" s="791">
        <f t="shared" si="1767"/>
        <v>3540</v>
      </c>
      <c r="BN472" s="791">
        <f t="shared" si="1767"/>
        <v>3540</v>
      </c>
      <c r="BO472" s="791">
        <f t="shared" si="1767"/>
        <v>3540</v>
      </c>
      <c r="BP472" s="791">
        <f t="shared" si="1767"/>
        <v>3540</v>
      </c>
      <c r="BQ472" s="791">
        <f t="shared" si="1767"/>
        <v>3540</v>
      </c>
      <c r="BR472" s="791">
        <f t="shared" si="1767"/>
        <v>3540</v>
      </c>
      <c r="BS472" s="791">
        <f t="shared" si="1767"/>
        <v>3540</v>
      </c>
      <c r="BT472" s="791">
        <f t="shared" si="1767"/>
        <v>3540</v>
      </c>
      <c r="BU472" s="1021"/>
      <c r="BV472" s="1018">
        <f>3540*$K$1</f>
        <v>3540</v>
      </c>
      <c r="BW472" s="791">
        <f>3540*$K$1</f>
        <v>3540</v>
      </c>
      <c r="BX472" s="791">
        <f>3540*$K$1</f>
        <v>3540</v>
      </c>
      <c r="BY472" s="791">
        <f>3540*$K$1</f>
        <v>3540</v>
      </c>
      <c r="BZ472" s="602">
        <f t="shared" si="1624"/>
        <v>3540</v>
      </c>
      <c r="CA472" s="602">
        <f t="shared" si="1625"/>
        <v>3540</v>
      </c>
      <c r="CB472" s="602">
        <f t="shared" si="1626"/>
        <v>3540</v>
      </c>
      <c r="CC472" s="692">
        <f t="shared" si="1627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738"/>
        <v>3540</v>
      </c>
      <c r="CF472" s="1350">
        <f t="shared" si="1738"/>
        <v>3540</v>
      </c>
      <c r="CG472" s="1350">
        <f t="shared" si="1738"/>
        <v>3540</v>
      </c>
      <c r="CH472" s="1350">
        <f t="shared" si="1738"/>
        <v>3540</v>
      </c>
      <c r="CI472" s="1350">
        <f t="shared" si="1738"/>
        <v>3540</v>
      </c>
      <c r="CJ472" s="1350">
        <f t="shared" si="1738"/>
        <v>3540</v>
      </c>
      <c r="CK472" s="1351">
        <f t="shared" si="1738"/>
        <v>3540</v>
      </c>
      <c r="CL472" s="1351">
        <f t="shared" si="1738"/>
        <v>3540</v>
      </c>
      <c r="CM472" s="1351">
        <f t="shared" si="1738"/>
        <v>3540</v>
      </c>
      <c r="CN472" s="1350">
        <f t="shared" si="1738"/>
        <v>3540</v>
      </c>
      <c r="CO472" s="1350">
        <f t="shared" si="1738"/>
        <v>3540</v>
      </c>
      <c r="CP472" s="1350">
        <f t="shared" si="1738"/>
        <v>3540</v>
      </c>
      <c r="CQ472" s="1350">
        <f t="shared" si="1738"/>
        <v>3540</v>
      </c>
      <c r="CR472" s="1350">
        <f t="shared" si="1738"/>
        <v>3540</v>
      </c>
      <c r="CS472" s="1349">
        <f t="shared" si="1738"/>
        <v>3540</v>
      </c>
      <c r="CT472" s="1352">
        <f t="shared" si="1738"/>
        <v>3540</v>
      </c>
      <c r="CU472" s="553">
        <f t="shared" si="1739"/>
        <v>3540</v>
      </c>
      <c r="CV472" s="554">
        <f t="shared" si="1740"/>
        <v>3540</v>
      </c>
      <c r="CW472" s="555">
        <f t="shared" si="1741"/>
        <v>3540</v>
      </c>
      <c r="CX472" s="555">
        <f t="shared" si="1742"/>
        <v>3540</v>
      </c>
      <c r="CY472" s="555">
        <f t="shared" si="1743"/>
        <v>3540</v>
      </c>
      <c r="CZ472" s="555">
        <f t="shared" si="1744"/>
        <v>3540</v>
      </c>
      <c r="DA472" s="555">
        <f t="shared" si="1745"/>
        <v>3540</v>
      </c>
      <c r="DB472" s="556">
        <f t="shared" si="1746"/>
        <v>3540</v>
      </c>
      <c r="DC472" s="556">
        <f t="shared" si="1747"/>
        <v>3540</v>
      </c>
      <c r="DD472" s="556">
        <f t="shared" si="1748"/>
        <v>3540</v>
      </c>
      <c r="DE472" s="555">
        <f t="shared" si="1749"/>
        <v>3540</v>
      </c>
      <c r="DF472" s="555">
        <f t="shared" si="1750"/>
        <v>3540</v>
      </c>
      <c r="DG472" s="555">
        <f t="shared" si="1751"/>
        <v>3540</v>
      </c>
      <c r="DH472" s="555">
        <f t="shared" si="1752"/>
        <v>3540</v>
      </c>
      <c r="DI472" s="555">
        <f t="shared" si="1753"/>
        <v>3540</v>
      </c>
      <c r="DJ472" s="554">
        <f t="shared" si="1754"/>
        <v>3540</v>
      </c>
      <c r="DK472" s="553">
        <f t="shared" si="1755"/>
        <v>3540</v>
      </c>
      <c r="DL472" s="658">
        <f t="shared" si="1756"/>
        <v>17</v>
      </c>
      <c r="DM472" s="106">
        <f t="shared" si="1757"/>
        <v>17</v>
      </c>
      <c r="DN472" s="106">
        <f t="shared" si="1758"/>
        <v>17</v>
      </c>
      <c r="DO472" s="106">
        <f t="shared" si="1759"/>
        <v>17</v>
      </c>
      <c r="DP472" s="487"/>
      <c r="DQ472" s="623"/>
      <c r="DR472" s="623"/>
      <c r="DS472" s="623"/>
      <c r="DT472" s="623"/>
      <c r="DU472" s="623"/>
      <c r="DV472" s="623"/>
      <c r="DW472" s="623"/>
      <c r="DX472" s="623"/>
      <c r="DY472" s="488"/>
    </row>
    <row r="473" spans="1:129" s="490" customFormat="1" ht="15.75" customHeight="1">
      <c r="A473" s="894" t="str">
        <f>$H$1 &amp; " (%)"</f>
        <v>kcal (%)</v>
      </c>
      <c r="B473" s="1023" t="str">
        <f t="shared" ref="B473:R473" si="1768">IF(B471="","",B471*B472/B$46/365/$G$1)</f>
        <v/>
      </c>
      <c r="C473" s="1023" t="str">
        <f t="shared" si="1768"/>
        <v/>
      </c>
      <c r="D473" s="1023" t="str">
        <f t="shared" si="1768"/>
        <v/>
      </c>
      <c r="E473" s="1023" t="str">
        <f t="shared" si="1768"/>
        <v/>
      </c>
      <c r="F473" s="1023" t="str">
        <f t="shared" si="1768"/>
        <v/>
      </c>
      <c r="G473" s="1023" t="str">
        <f t="shared" si="1768"/>
        <v/>
      </c>
      <c r="H473" s="1023" t="str">
        <f t="shared" si="1768"/>
        <v/>
      </c>
      <c r="I473" s="1023">
        <f t="shared" si="1768"/>
        <v>2.2168297455968686E-2</v>
      </c>
      <c r="J473" s="1023" t="str">
        <f t="shared" si="1768"/>
        <v/>
      </c>
      <c r="K473" s="1023" t="str">
        <f t="shared" si="1768"/>
        <v/>
      </c>
      <c r="L473" s="1023" t="str">
        <f t="shared" si="1768"/>
        <v/>
      </c>
      <c r="M473" s="1023" t="str">
        <f t="shared" si="1768"/>
        <v/>
      </c>
      <c r="N473" s="1023" t="str">
        <f t="shared" si="1768"/>
        <v/>
      </c>
      <c r="O473" s="1023" t="str">
        <f t="shared" si="1768"/>
        <v/>
      </c>
      <c r="P473" s="1023" t="str">
        <f t="shared" si="1768"/>
        <v/>
      </c>
      <c r="Q473" s="1023" t="str">
        <f t="shared" si="1768"/>
        <v/>
      </c>
      <c r="R473" s="1023" t="str">
        <f t="shared" si="1768"/>
        <v/>
      </c>
      <c r="S473" s="961"/>
      <c r="T473" s="1023">
        <f t="shared" ref="T473:AJ473" si="1769">IF(T471="","",T471*T472/T$46/365/$G$1)</f>
        <v>1.1084148727984343E-2</v>
      </c>
      <c r="U473" s="1023" t="str">
        <f t="shared" si="1769"/>
        <v/>
      </c>
      <c r="V473" s="1023">
        <f t="shared" si="1769"/>
        <v>9.2367906066536196E-3</v>
      </c>
      <c r="W473" s="1023" t="str">
        <f t="shared" si="1769"/>
        <v/>
      </c>
      <c r="X473" s="1023">
        <f t="shared" si="1769"/>
        <v>6.9275929549902152E-3</v>
      </c>
      <c r="Y473" s="1023">
        <f t="shared" si="1769"/>
        <v>3.0019569471624267E-2</v>
      </c>
      <c r="Z473" s="1023">
        <f t="shared" si="1769"/>
        <v>7.9172490914173888E-3</v>
      </c>
      <c r="AA473" s="1023">
        <f t="shared" si="1769"/>
        <v>7.9172490914173888E-3</v>
      </c>
      <c r="AB473" s="1023" t="str">
        <f t="shared" si="1769"/>
        <v/>
      </c>
      <c r="AC473" s="1023" t="str">
        <f t="shared" si="1769"/>
        <v/>
      </c>
      <c r="AD473" s="1023" t="str">
        <f t="shared" si="1769"/>
        <v/>
      </c>
      <c r="AE473" s="1023" t="str">
        <f t="shared" si="1769"/>
        <v/>
      </c>
      <c r="AF473" s="1023" t="str">
        <f t="shared" si="1769"/>
        <v/>
      </c>
      <c r="AG473" s="1023" t="str">
        <f t="shared" si="1769"/>
        <v/>
      </c>
      <c r="AH473" s="1023" t="str">
        <f t="shared" si="1769"/>
        <v/>
      </c>
      <c r="AI473" s="1023" t="str">
        <f t="shared" si="1769"/>
        <v/>
      </c>
      <c r="AJ473" s="1023" t="str">
        <f t="shared" si="1769"/>
        <v/>
      </c>
      <c r="AK473" s="961"/>
      <c r="AL473" s="1023">
        <f t="shared" ref="AL473:BB473" si="1770">IF(AL471="","",AL471*AL472/AL$46/365/$G$1)</f>
        <v>2.7710371819960861E-2</v>
      </c>
      <c r="AM473" s="1023" t="str">
        <f t="shared" si="1770"/>
        <v/>
      </c>
      <c r="AN473" s="1023">
        <f t="shared" si="1770"/>
        <v>9.2367906066536207E-2</v>
      </c>
      <c r="AO473" s="1023">
        <f t="shared" si="1770"/>
        <v>1.8473581213307239E-2</v>
      </c>
      <c r="AP473" s="1023">
        <f t="shared" si="1770"/>
        <v>3.6947162426614479E-2</v>
      </c>
      <c r="AQ473" s="1023" t="str">
        <f t="shared" si="1770"/>
        <v/>
      </c>
      <c r="AR473" s="1023">
        <f t="shared" si="1770"/>
        <v>2.7710371819960861E-2</v>
      </c>
      <c r="AS473" s="1023">
        <f t="shared" si="1770"/>
        <v>2.2168297455968686E-2</v>
      </c>
      <c r="AT473" s="1023">
        <f t="shared" si="1770"/>
        <v>4.4336594911937373E-2</v>
      </c>
      <c r="AU473" s="1023" t="str">
        <f t="shared" si="1770"/>
        <v/>
      </c>
      <c r="AV473" s="1023" t="str">
        <f t="shared" si="1770"/>
        <v/>
      </c>
      <c r="AW473" s="1023" t="str">
        <f t="shared" si="1770"/>
        <v/>
      </c>
      <c r="AX473" s="1023" t="str">
        <f t="shared" si="1770"/>
        <v/>
      </c>
      <c r="AY473" s="1023" t="str">
        <f t="shared" si="1770"/>
        <v/>
      </c>
      <c r="AZ473" s="1023" t="str">
        <f t="shared" si="1770"/>
        <v/>
      </c>
      <c r="BA473" s="1023" t="str">
        <f t="shared" si="1770"/>
        <v/>
      </c>
      <c r="BB473" s="1023" t="str">
        <f t="shared" si="1770"/>
        <v/>
      </c>
      <c r="BC473" s="961"/>
      <c r="BD473" s="1023">
        <f>IF(BD471="","",BD471*BD472/BD$46/365/$G$1)</f>
        <v>8.6594911937377686E-2</v>
      </c>
      <c r="BE473" s="1023">
        <f>IF(BE471="","",BE471*BE472/BE$46/365/$G$1)</f>
        <v>7.9172490914173888E-2</v>
      </c>
      <c r="BF473" s="1023">
        <f t="shared" ref="BF473:BT473" si="1771">IF(BF471="","",BF471*BF472/BF$46/365/$G$1)</f>
        <v>0.1385518590998043</v>
      </c>
      <c r="BG473" s="1023">
        <f t="shared" si="1771"/>
        <v>8.3131115459882596E-2</v>
      </c>
      <c r="BH473" s="1023">
        <f t="shared" si="1771"/>
        <v>6.9275929549902152E-2</v>
      </c>
      <c r="BI473" s="1023">
        <f t="shared" si="1771"/>
        <v>3.1668996365669555E-2</v>
      </c>
      <c r="BJ473" s="1023">
        <f t="shared" si="1771"/>
        <v>6.9275929549902152E-2</v>
      </c>
      <c r="BK473" s="1023">
        <f t="shared" si="1771"/>
        <v>6.9275929549902152E-2</v>
      </c>
      <c r="BL473" s="1023">
        <f t="shared" si="1771"/>
        <v>0.1385518590998043</v>
      </c>
      <c r="BM473" s="1023" t="str">
        <f t="shared" si="1771"/>
        <v/>
      </c>
      <c r="BN473" s="1023" t="str">
        <f t="shared" si="1771"/>
        <v/>
      </c>
      <c r="BO473" s="1023" t="str">
        <f t="shared" si="1771"/>
        <v/>
      </c>
      <c r="BP473" s="1023" t="str">
        <f t="shared" si="1771"/>
        <v/>
      </c>
      <c r="BQ473" s="1023" t="str">
        <f t="shared" si="1771"/>
        <v/>
      </c>
      <c r="BR473" s="1023" t="str">
        <f t="shared" si="1771"/>
        <v/>
      </c>
      <c r="BS473" s="1023" t="str">
        <f t="shared" si="1771"/>
        <v/>
      </c>
      <c r="BT473" s="1023" t="str">
        <f t="shared" si="1771"/>
        <v/>
      </c>
      <c r="BU473" s="961"/>
      <c r="BV473" s="1023" t="str">
        <f>IF(BV471="","",BV471*BV472/BV$46/365/$G$1)</f>
        <v/>
      </c>
      <c r="BW473" s="1023">
        <f>IF(BW471="","",BW471*BW472/BW$46/365/$G$1)</f>
        <v>9.2367906066536196E-3</v>
      </c>
      <c r="BX473" s="1023">
        <f>IF(BX471="","",BX471*BX472/BX$46/365/$G$1)</f>
        <v>3.1668996365669555E-2</v>
      </c>
      <c r="BY473" s="1023">
        <f>IF(BY471="","",BY471*BY472/BY$46/365/$G$1)</f>
        <v>0.10391389432485322</v>
      </c>
      <c r="BZ473" s="627" t="str">
        <f>IF(DL473&lt;3,"",(SUM(B473:R473)-MIN(B473:R473)-MAX(B473:R473))/(DL473-2))</f>
        <v/>
      </c>
      <c r="CA473" s="627">
        <f t="shared" si="1625"/>
        <v>9.038859379368186E-3</v>
      </c>
      <c r="CB473" s="627">
        <f t="shared" si="1626"/>
        <v>3.177455968688845E-2</v>
      </c>
      <c r="CC473" s="627">
        <f t="shared" si="1627"/>
        <v>8.5039738008706414E-2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738"/>
        <v/>
      </c>
      <c r="CF473" s="1355" t="str">
        <f t="shared" si="1738"/>
        <v/>
      </c>
      <c r="CG473" s="1355" t="str">
        <f t="shared" si="1738"/>
        <v/>
      </c>
      <c r="CH473" s="1355" t="str">
        <f t="shared" si="1738"/>
        <v/>
      </c>
      <c r="CI473" s="1355" t="str">
        <f t="shared" si="1738"/>
        <v/>
      </c>
      <c r="CJ473" s="1355" t="str">
        <f t="shared" si="1738"/>
        <v/>
      </c>
      <c r="CK473" s="1356" t="str">
        <f t="shared" si="1738"/>
        <v/>
      </c>
      <c r="CL473" s="1356">
        <f t="shared" si="1738"/>
        <v>2.2168297455968686E-2</v>
      </c>
      <c r="CM473" s="1356" t="str">
        <f t="shared" si="1738"/>
        <v/>
      </c>
      <c r="CN473" s="1355" t="str">
        <f t="shared" si="1738"/>
        <v/>
      </c>
      <c r="CO473" s="1355" t="str">
        <f t="shared" si="1738"/>
        <v/>
      </c>
      <c r="CP473" s="1355" t="str">
        <f t="shared" si="1738"/>
        <v/>
      </c>
      <c r="CQ473" s="1355" t="str">
        <f t="shared" si="1738"/>
        <v/>
      </c>
      <c r="CR473" s="1355" t="str">
        <f t="shared" si="1738"/>
        <v/>
      </c>
      <c r="CS473" s="1354" t="str">
        <f t="shared" si="1738"/>
        <v/>
      </c>
      <c r="CT473" s="1357" t="str">
        <f t="shared" si="1738"/>
        <v/>
      </c>
      <c r="CU473" s="541" t="str">
        <f t="shared" si="1739"/>
        <v/>
      </c>
      <c r="CV473" s="542" t="str">
        <f t="shared" si="1740"/>
        <v/>
      </c>
      <c r="CW473" s="543" t="str">
        <f t="shared" si="1741"/>
        <v/>
      </c>
      <c r="CX473" s="543" t="str">
        <f t="shared" si="1742"/>
        <v/>
      </c>
      <c r="CY473" s="543" t="str">
        <f t="shared" si="1743"/>
        <v/>
      </c>
      <c r="CZ473" s="543" t="str">
        <f t="shared" si="1744"/>
        <v/>
      </c>
      <c r="DA473" s="543">
        <f t="shared" si="1745"/>
        <v>6.9275929549902152E-3</v>
      </c>
      <c r="DB473" s="544">
        <f t="shared" si="1746"/>
        <v>7.9172490914173888E-3</v>
      </c>
      <c r="DC473" s="544">
        <f t="shared" si="1747"/>
        <v>7.9172490914173888E-3</v>
      </c>
      <c r="DD473" s="544">
        <f t="shared" si="1748"/>
        <v>9.2367906066536196E-3</v>
      </c>
      <c r="DE473" s="543">
        <f t="shared" si="1749"/>
        <v>1.1084148727984343E-2</v>
      </c>
      <c r="DF473" s="543">
        <f t="shared" si="1750"/>
        <v>3.0019569471624267E-2</v>
      </c>
      <c r="DG473" s="543" t="str">
        <f t="shared" si="1751"/>
        <v/>
      </c>
      <c r="DH473" s="543" t="str">
        <f t="shared" si="1752"/>
        <v/>
      </c>
      <c r="DI473" s="543" t="str">
        <f t="shared" si="1753"/>
        <v/>
      </c>
      <c r="DJ473" s="542" t="str">
        <f t="shared" si="1754"/>
        <v/>
      </c>
      <c r="DK473" s="541" t="str">
        <f t="shared" si="1755"/>
        <v/>
      </c>
      <c r="DL473" s="658">
        <f t="shared" si="1756"/>
        <v>1</v>
      </c>
      <c r="DM473" s="106">
        <f t="shared" si="1757"/>
        <v>6</v>
      </c>
      <c r="DN473" s="106">
        <f t="shared" si="1758"/>
        <v>7</v>
      </c>
      <c r="DO473" s="106">
        <f t="shared" si="1759"/>
        <v>9</v>
      </c>
      <c r="DP473" s="487"/>
      <c r="DQ473" s="623"/>
      <c r="DR473" s="623"/>
      <c r="DS473" s="623"/>
      <c r="DT473" s="623"/>
      <c r="DU473" s="623"/>
      <c r="DV473" s="623"/>
      <c r="DW473" s="623"/>
      <c r="DX473" s="623"/>
      <c r="DY473" s="488"/>
    </row>
    <row r="474" spans="1:129" s="490" customFormat="1" ht="15.75" customHeight="1">
      <c r="A474" s="1024" t="s">
        <v>287</v>
      </c>
      <c r="B474" s="683"/>
      <c r="C474" s="683"/>
      <c r="D474" s="683"/>
      <c r="E474" s="683"/>
      <c r="F474" s="683"/>
      <c r="G474" s="683"/>
      <c r="H474" s="683"/>
      <c r="I474" s="683">
        <v>8</v>
      </c>
      <c r="J474" s="683"/>
      <c r="K474" s="683"/>
      <c r="L474" s="683"/>
      <c r="M474" s="683"/>
      <c r="N474" s="683"/>
      <c r="O474" s="683"/>
      <c r="P474" s="683"/>
      <c r="Q474" s="683"/>
      <c r="R474" s="683"/>
      <c r="S474" s="1020"/>
      <c r="T474" s="683">
        <v>10</v>
      </c>
      <c r="U474" s="683"/>
      <c r="V474" s="683">
        <v>8</v>
      </c>
      <c r="W474" s="683"/>
      <c r="X474" s="683">
        <v>8</v>
      </c>
      <c r="Y474" s="683">
        <v>8</v>
      </c>
      <c r="Z474" s="683">
        <v>8</v>
      </c>
      <c r="AA474" s="683">
        <v>8</v>
      </c>
      <c r="AB474" s="683"/>
      <c r="AC474" s="683"/>
      <c r="AD474" s="683"/>
      <c r="AE474" s="683"/>
      <c r="AF474" s="683"/>
      <c r="AG474" s="683"/>
      <c r="AH474" s="683"/>
      <c r="AI474" s="683"/>
      <c r="AJ474" s="683"/>
      <c r="AK474" s="1020"/>
      <c r="AL474" s="683">
        <v>8</v>
      </c>
      <c r="AM474" s="683"/>
      <c r="AN474" s="683">
        <v>5</v>
      </c>
      <c r="AO474" s="683">
        <v>5</v>
      </c>
      <c r="AP474" s="683">
        <v>8</v>
      </c>
      <c r="AQ474" s="683"/>
      <c r="AR474" s="683">
        <v>4</v>
      </c>
      <c r="AS474" s="683">
        <v>8</v>
      </c>
      <c r="AT474" s="683">
        <v>6</v>
      </c>
      <c r="AU474" s="683"/>
      <c r="AV474" s="683"/>
      <c r="AW474" s="683"/>
      <c r="AX474" s="683"/>
      <c r="AY474" s="683"/>
      <c r="AZ474" s="683"/>
      <c r="BA474" s="683"/>
      <c r="BB474" s="683"/>
      <c r="BC474" s="1020"/>
      <c r="BD474" s="683">
        <v>10</v>
      </c>
      <c r="BE474" s="683">
        <v>10</v>
      </c>
      <c r="BF474" s="683">
        <v>5</v>
      </c>
      <c r="BG474" s="683">
        <v>10</v>
      </c>
      <c r="BH474" s="683">
        <v>6</v>
      </c>
      <c r="BI474" s="683">
        <v>8</v>
      </c>
      <c r="BJ474" s="683">
        <v>8</v>
      </c>
      <c r="BK474" s="683">
        <v>10</v>
      </c>
      <c r="BL474" s="683">
        <v>10</v>
      </c>
      <c r="BM474" s="683"/>
      <c r="BN474" s="683"/>
      <c r="BO474" s="683"/>
      <c r="BP474" s="683"/>
      <c r="BQ474" s="683"/>
      <c r="BR474" s="683"/>
      <c r="BS474" s="683"/>
      <c r="BT474" s="683"/>
      <c r="BU474" s="1020"/>
      <c r="BV474" s="683"/>
      <c r="BW474" s="683">
        <v>8</v>
      </c>
      <c r="BX474" s="683">
        <v>6</v>
      </c>
      <c r="BY474" s="683">
        <v>9</v>
      </c>
      <c r="BZ474" s="602" t="str">
        <f t="shared" si="1624"/>
        <v/>
      </c>
      <c r="CA474" s="602">
        <f t="shared" si="1625"/>
        <v>8</v>
      </c>
      <c r="CB474" s="602">
        <f t="shared" si="1626"/>
        <v>6.4</v>
      </c>
      <c r="CC474" s="692">
        <f t="shared" si="1627"/>
        <v>8.8571428571428577</v>
      </c>
      <c r="CD474" s="1348" t="str">
        <f t="shared" ref="CD474:CS475" si="1772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772"/>
        <v/>
      </c>
      <c r="CF474" s="1350" t="str">
        <f t="shared" si="1772"/>
        <v/>
      </c>
      <c r="CG474" s="1350" t="str">
        <f t="shared" si="1772"/>
        <v/>
      </c>
      <c r="CH474" s="1350" t="str">
        <f t="shared" si="1772"/>
        <v/>
      </c>
      <c r="CI474" s="1350" t="str">
        <f t="shared" si="1772"/>
        <v/>
      </c>
      <c r="CJ474" s="1350" t="str">
        <f t="shared" si="1772"/>
        <v/>
      </c>
      <c r="CK474" s="1351" t="str">
        <f t="shared" si="1772"/>
        <v/>
      </c>
      <c r="CL474" s="1351">
        <f t="shared" si="1772"/>
        <v>8</v>
      </c>
      <c r="CM474" s="1351" t="str">
        <f t="shared" si="1772"/>
        <v/>
      </c>
      <c r="CN474" s="1350" t="str">
        <f t="shared" si="1772"/>
        <v/>
      </c>
      <c r="CO474" s="1350" t="str">
        <f t="shared" si="1772"/>
        <v/>
      </c>
      <c r="CP474" s="1350" t="str">
        <f t="shared" si="1772"/>
        <v/>
      </c>
      <c r="CQ474" s="1350" t="str">
        <f t="shared" si="1772"/>
        <v/>
      </c>
      <c r="CR474" s="1350" t="str">
        <f t="shared" si="1772"/>
        <v/>
      </c>
      <c r="CS474" s="1349" t="str">
        <f t="shared" si="1772"/>
        <v/>
      </c>
      <c r="CT474" s="1352" t="str">
        <f t="shared" ref="CE474:CT475" si="1773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3" t="str">
        <f t="shared" si="1739"/>
        <v/>
      </c>
      <c r="CV474" s="554" t="str">
        <f t="shared" si="1740"/>
        <v/>
      </c>
      <c r="CW474" s="555" t="str">
        <f t="shared" si="1741"/>
        <v/>
      </c>
      <c r="CX474" s="555" t="str">
        <f t="shared" si="1742"/>
        <v/>
      </c>
      <c r="CY474" s="555" t="str">
        <f t="shared" si="1743"/>
        <v/>
      </c>
      <c r="CZ474" s="555" t="str">
        <f t="shared" si="1744"/>
        <v/>
      </c>
      <c r="DA474" s="555">
        <f t="shared" si="1745"/>
        <v>8</v>
      </c>
      <c r="DB474" s="556">
        <f t="shared" si="1746"/>
        <v>8</v>
      </c>
      <c r="DC474" s="556">
        <f t="shared" si="1747"/>
        <v>8</v>
      </c>
      <c r="DD474" s="556">
        <f t="shared" si="1748"/>
        <v>8</v>
      </c>
      <c r="DE474" s="555">
        <f t="shared" si="1749"/>
        <v>8</v>
      </c>
      <c r="DF474" s="555">
        <f t="shared" si="1750"/>
        <v>10</v>
      </c>
      <c r="DG474" s="555" t="str">
        <f t="shared" si="1751"/>
        <v/>
      </c>
      <c r="DH474" s="555" t="str">
        <f t="shared" si="1752"/>
        <v/>
      </c>
      <c r="DI474" s="555" t="str">
        <f t="shared" si="1753"/>
        <v/>
      </c>
      <c r="DJ474" s="554" t="str">
        <f t="shared" si="1754"/>
        <v/>
      </c>
      <c r="DK474" s="553" t="str">
        <f t="shared" si="1755"/>
        <v/>
      </c>
      <c r="DL474" s="658">
        <f t="shared" si="1756"/>
        <v>1</v>
      </c>
      <c r="DM474" s="106">
        <f t="shared" si="1757"/>
        <v>6</v>
      </c>
      <c r="DN474" s="106">
        <f t="shared" si="1758"/>
        <v>7</v>
      </c>
      <c r="DO474" s="106">
        <f t="shared" si="1759"/>
        <v>9</v>
      </c>
      <c r="DP474" s="487"/>
      <c r="DQ474" s="623"/>
      <c r="DR474" s="623"/>
      <c r="DS474" s="623"/>
      <c r="DT474" s="623"/>
      <c r="DU474" s="623"/>
      <c r="DV474" s="623"/>
      <c r="DW474" s="623"/>
      <c r="DX474" s="623"/>
      <c r="DY474" s="488"/>
    </row>
    <row r="475" spans="1:129" s="490" customFormat="1" ht="15.75" customHeight="1">
      <c r="A475" s="894" t="s">
        <v>285</v>
      </c>
      <c r="B475" s="1017" t="str">
        <f t="shared" ref="B475:R475" si="1774">IF(B474="","",B471*B474)</f>
        <v/>
      </c>
      <c r="C475" s="765" t="str">
        <f t="shared" si="1774"/>
        <v/>
      </c>
      <c r="D475" s="1017" t="str">
        <f t="shared" si="1774"/>
        <v/>
      </c>
      <c r="E475" s="765" t="str">
        <f t="shared" si="1774"/>
        <v/>
      </c>
      <c r="F475" s="1017" t="str">
        <f t="shared" si="1774"/>
        <v/>
      </c>
      <c r="G475" s="765" t="str">
        <f t="shared" si="1774"/>
        <v/>
      </c>
      <c r="H475" s="1017" t="str">
        <f t="shared" si="1774"/>
        <v/>
      </c>
      <c r="I475" s="765">
        <f t="shared" si="1774"/>
        <v>192</v>
      </c>
      <c r="J475" s="1017" t="str">
        <f t="shared" si="1774"/>
        <v/>
      </c>
      <c r="K475" s="1017" t="str">
        <f t="shared" si="1774"/>
        <v/>
      </c>
      <c r="L475" s="1017" t="str">
        <f t="shared" si="1774"/>
        <v/>
      </c>
      <c r="M475" s="1017" t="str">
        <f t="shared" si="1774"/>
        <v/>
      </c>
      <c r="N475" s="1017" t="str">
        <f t="shared" si="1774"/>
        <v/>
      </c>
      <c r="O475" s="1017" t="str">
        <f t="shared" si="1774"/>
        <v/>
      </c>
      <c r="P475" s="1017" t="str">
        <f t="shared" si="1774"/>
        <v/>
      </c>
      <c r="Q475" s="1017" t="str">
        <f t="shared" si="1774"/>
        <v/>
      </c>
      <c r="R475" s="1017" t="str">
        <f t="shared" si="1774"/>
        <v/>
      </c>
      <c r="S475" s="1022"/>
      <c r="T475" s="765">
        <f t="shared" ref="T475:AJ475" si="1775">IF(T474="","",T471*T474)</f>
        <v>120</v>
      </c>
      <c r="U475" s="1017" t="str">
        <f t="shared" si="1775"/>
        <v/>
      </c>
      <c r="V475" s="765">
        <f t="shared" si="1775"/>
        <v>96</v>
      </c>
      <c r="W475" s="1017" t="str">
        <f t="shared" si="1775"/>
        <v/>
      </c>
      <c r="X475" s="765">
        <f t="shared" si="1775"/>
        <v>96</v>
      </c>
      <c r="Y475" s="1017">
        <f t="shared" si="1775"/>
        <v>416</v>
      </c>
      <c r="Z475" s="1017">
        <f t="shared" si="1775"/>
        <v>96</v>
      </c>
      <c r="AA475" s="1017">
        <f t="shared" si="1775"/>
        <v>96</v>
      </c>
      <c r="AB475" s="765" t="str">
        <f t="shared" si="1775"/>
        <v/>
      </c>
      <c r="AC475" s="1017" t="str">
        <f t="shared" si="1775"/>
        <v/>
      </c>
      <c r="AD475" s="765" t="str">
        <f t="shared" si="1775"/>
        <v/>
      </c>
      <c r="AE475" s="1017" t="str">
        <f t="shared" si="1775"/>
        <v/>
      </c>
      <c r="AF475" s="765" t="str">
        <f t="shared" si="1775"/>
        <v/>
      </c>
      <c r="AG475" s="1017" t="str">
        <f t="shared" si="1775"/>
        <v/>
      </c>
      <c r="AH475" s="765" t="str">
        <f t="shared" si="1775"/>
        <v/>
      </c>
      <c r="AI475" s="1017" t="str">
        <f t="shared" si="1775"/>
        <v/>
      </c>
      <c r="AJ475" s="765" t="str">
        <f t="shared" si="1775"/>
        <v/>
      </c>
      <c r="AK475" s="1022"/>
      <c r="AL475" s="765">
        <f t="shared" ref="AL475:BB475" si="1776">IF(AL474="","",AL471*AL474)</f>
        <v>480</v>
      </c>
      <c r="AM475" s="1017" t="str">
        <f t="shared" si="1776"/>
        <v/>
      </c>
      <c r="AN475" s="765">
        <f t="shared" si="1776"/>
        <v>600</v>
      </c>
      <c r="AO475" s="1017">
        <f t="shared" si="1776"/>
        <v>120</v>
      </c>
      <c r="AP475" s="765">
        <f t="shared" si="1776"/>
        <v>384</v>
      </c>
      <c r="AQ475" s="1017" t="str">
        <f t="shared" si="1776"/>
        <v/>
      </c>
      <c r="AR475" s="765">
        <f t="shared" si="1776"/>
        <v>96</v>
      </c>
      <c r="AS475" s="1017">
        <f t="shared" si="1776"/>
        <v>192</v>
      </c>
      <c r="AT475" s="765">
        <f t="shared" si="1776"/>
        <v>288</v>
      </c>
      <c r="AU475" s="1017" t="str">
        <f t="shared" si="1776"/>
        <v/>
      </c>
      <c r="AV475" s="765" t="str">
        <f t="shared" si="1776"/>
        <v/>
      </c>
      <c r="AW475" s="1017" t="str">
        <f t="shared" si="1776"/>
        <v/>
      </c>
      <c r="AX475" s="765" t="str">
        <f t="shared" si="1776"/>
        <v/>
      </c>
      <c r="AY475" s="1017" t="str">
        <f t="shared" si="1776"/>
        <v/>
      </c>
      <c r="AZ475" s="765" t="str">
        <f t="shared" si="1776"/>
        <v/>
      </c>
      <c r="BA475" s="1017" t="str">
        <f t="shared" si="1776"/>
        <v/>
      </c>
      <c r="BB475" s="765" t="str">
        <f t="shared" si="1776"/>
        <v/>
      </c>
      <c r="BC475" s="1022"/>
      <c r="BD475" s="765">
        <f>IF(BD474="","",BD471*BD474)</f>
        <v>1500</v>
      </c>
      <c r="BE475" s="765">
        <f>IF(BE474="","",BE471*BE474)</f>
        <v>1200</v>
      </c>
      <c r="BF475" s="765">
        <f t="shared" ref="BF475:BT475" si="1777">IF(BF474="","",BF471*BF474)</f>
        <v>1200</v>
      </c>
      <c r="BG475" s="765">
        <f t="shared" si="1777"/>
        <v>1440</v>
      </c>
      <c r="BH475" s="1017">
        <f t="shared" si="1777"/>
        <v>720</v>
      </c>
      <c r="BI475" s="765">
        <f t="shared" si="1777"/>
        <v>384</v>
      </c>
      <c r="BJ475" s="1017">
        <f t="shared" si="1777"/>
        <v>480</v>
      </c>
      <c r="BK475" s="765">
        <f t="shared" si="1777"/>
        <v>600</v>
      </c>
      <c r="BL475" s="1017">
        <f t="shared" si="1777"/>
        <v>2400</v>
      </c>
      <c r="BM475" s="765" t="str">
        <f t="shared" si="1777"/>
        <v/>
      </c>
      <c r="BN475" s="1017" t="str">
        <f t="shared" si="1777"/>
        <v/>
      </c>
      <c r="BO475" s="765" t="str">
        <f t="shared" si="1777"/>
        <v/>
      </c>
      <c r="BP475" s="1017" t="str">
        <f t="shared" si="1777"/>
        <v/>
      </c>
      <c r="BQ475" s="765" t="str">
        <f t="shared" si="1777"/>
        <v/>
      </c>
      <c r="BR475" s="1017" t="str">
        <f t="shared" si="1777"/>
        <v/>
      </c>
      <c r="BS475" s="765" t="str">
        <f t="shared" si="1777"/>
        <v/>
      </c>
      <c r="BT475" s="1017" t="str">
        <f t="shared" si="1777"/>
        <v/>
      </c>
      <c r="BU475" s="1022"/>
      <c r="BV475" s="765" t="str">
        <f>IF(BV474="","",BV471*BV474)</f>
        <v/>
      </c>
      <c r="BW475" s="1017">
        <f>IF(BW474="","",BW471*BW474)</f>
        <v>96</v>
      </c>
      <c r="BX475" s="1017">
        <f>IF(BX474="","",BX471*BX474)</f>
        <v>288</v>
      </c>
      <c r="BY475" s="1017">
        <f>IF(BY474="","",BY471*BY474)</f>
        <v>1620</v>
      </c>
      <c r="BZ475" s="602" t="str">
        <f t="shared" si="1624"/>
        <v/>
      </c>
      <c r="CA475" s="602">
        <f t="shared" si="1625"/>
        <v>102</v>
      </c>
      <c r="CB475" s="602">
        <f t="shared" si="1626"/>
        <v>292.8</v>
      </c>
      <c r="CC475" s="692">
        <f t="shared" si="1627"/>
        <v>1020</v>
      </c>
      <c r="CD475" s="1348" t="str">
        <f t="shared" si="1772"/>
        <v/>
      </c>
      <c r="CE475" s="1349" t="str">
        <f t="shared" si="1773"/>
        <v/>
      </c>
      <c r="CF475" s="1350" t="str">
        <f t="shared" si="1773"/>
        <v/>
      </c>
      <c r="CG475" s="1350" t="str">
        <f t="shared" si="1773"/>
        <v/>
      </c>
      <c r="CH475" s="1350" t="str">
        <f t="shared" si="1773"/>
        <v/>
      </c>
      <c r="CI475" s="1350" t="str">
        <f t="shared" si="1773"/>
        <v/>
      </c>
      <c r="CJ475" s="1350" t="str">
        <f t="shared" si="1773"/>
        <v/>
      </c>
      <c r="CK475" s="1351" t="str">
        <f t="shared" si="1773"/>
        <v/>
      </c>
      <c r="CL475" s="1351">
        <f t="shared" si="1773"/>
        <v>192</v>
      </c>
      <c r="CM475" s="1351" t="str">
        <f t="shared" si="1773"/>
        <v/>
      </c>
      <c r="CN475" s="1350" t="str">
        <f t="shared" si="1773"/>
        <v/>
      </c>
      <c r="CO475" s="1350" t="str">
        <f t="shared" si="1773"/>
        <v/>
      </c>
      <c r="CP475" s="1350" t="str">
        <f t="shared" si="1773"/>
        <v/>
      </c>
      <c r="CQ475" s="1350" t="str">
        <f t="shared" si="1773"/>
        <v/>
      </c>
      <c r="CR475" s="1350" t="str">
        <f t="shared" si="1773"/>
        <v/>
      </c>
      <c r="CS475" s="1349" t="str">
        <f t="shared" si="1773"/>
        <v/>
      </c>
      <c r="CT475" s="1352" t="str">
        <f t="shared" si="1773"/>
        <v/>
      </c>
      <c r="CU475" s="553" t="str">
        <f t="shared" si="1739"/>
        <v/>
      </c>
      <c r="CV475" s="554" t="str">
        <f t="shared" si="1740"/>
        <v/>
      </c>
      <c r="CW475" s="555" t="str">
        <f t="shared" si="1741"/>
        <v/>
      </c>
      <c r="CX475" s="555" t="str">
        <f t="shared" si="1742"/>
        <v/>
      </c>
      <c r="CY475" s="555" t="str">
        <f t="shared" si="1743"/>
        <v/>
      </c>
      <c r="CZ475" s="555" t="str">
        <f t="shared" si="1744"/>
        <v/>
      </c>
      <c r="DA475" s="555">
        <f t="shared" si="1745"/>
        <v>96</v>
      </c>
      <c r="DB475" s="556">
        <f t="shared" si="1746"/>
        <v>96</v>
      </c>
      <c r="DC475" s="556">
        <f t="shared" si="1747"/>
        <v>96</v>
      </c>
      <c r="DD475" s="556">
        <f t="shared" si="1748"/>
        <v>96</v>
      </c>
      <c r="DE475" s="555">
        <f t="shared" si="1749"/>
        <v>120</v>
      </c>
      <c r="DF475" s="555">
        <f t="shared" si="1750"/>
        <v>416</v>
      </c>
      <c r="DG475" s="555" t="str">
        <f t="shared" si="1751"/>
        <v/>
      </c>
      <c r="DH475" s="555" t="str">
        <f t="shared" si="1752"/>
        <v/>
      </c>
      <c r="DI475" s="555" t="str">
        <f t="shared" si="1753"/>
        <v/>
      </c>
      <c r="DJ475" s="554" t="str">
        <f t="shared" si="1754"/>
        <v/>
      </c>
      <c r="DK475" s="553" t="str">
        <f t="shared" si="1755"/>
        <v/>
      </c>
      <c r="DL475" s="658">
        <f t="shared" si="1756"/>
        <v>1</v>
      </c>
      <c r="DM475" s="106">
        <f t="shared" si="1757"/>
        <v>6</v>
      </c>
      <c r="DN475" s="106">
        <f t="shared" si="1758"/>
        <v>7</v>
      </c>
      <c r="DO475" s="106">
        <f t="shared" si="1759"/>
        <v>9</v>
      </c>
      <c r="DP475" s="487"/>
      <c r="DQ475" s="623"/>
      <c r="DR475" s="623"/>
      <c r="DS475" s="623"/>
      <c r="DT475" s="623"/>
      <c r="DU475" s="623"/>
      <c r="DV475" s="623"/>
      <c r="DW475" s="623"/>
      <c r="DX475" s="623"/>
      <c r="DY475" s="488"/>
    </row>
    <row r="476" spans="1:129" s="490" customFormat="1" ht="15.75" customHeight="1">
      <c r="A476" s="1451" t="s">
        <v>731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7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7"/>
      <c r="AL476" s="277" t="s">
        <v>263</v>
      </c>
      <c r="AM476" s="277" t="s">
        <v>263</v>
      </c>
      <c r="AN476" s="277" t="s">
        <v>263</v>
      </c>
      <c r="AO476" s="277" t="s">
        <v>263</v>
      </c>
      <c r="AP476" s="277" t="s">
        <v>263</v>
      </c>
      <c r="AQ476" s="277" t="s">
        <v>263</v>
      </c>
      <c r="AR476" s="277" t="s">
        <v>263</v>
      </c>
      <c r="AS476" s="277" t="s">
        <v>263</v>
      </c>
      <c r="AT476" s="277" t="s">
        <v>263</v>
      </c>
      <c r="AU476" s="277"/>
      <c r="AV476" s="277"/>
      <c r="AW476" s="277"/>
      <c r="AX476" s="277"/>
      <c r="AY476" s="277"/>
      <c r="AZ476" s="277"/>
      <c r="BA476" s="277"/>
      <c r="BB476" s="277"/>
      <c r="BC476" s="607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7"/>
      <c r="BV476" s="277"/>
      <c r="BW476" s="277"/>
      <c r="BX476" s="277"/>
      <c r="BY476" s="277"/>
      <c r="BZ476" s="594" t="str">
        <f t="shared" si="1624"/>
        <v/>
      </c>
      <c r="CA476" s="594" t="str">
        <f t="shared" si="1625"/>
        <v/>
      </c>
      <c r="CB476" s="594" t="str">
        <f t="shared" si="1626"/>
        <v/>
      </c>
      <c r="CC476" s="691" t="str">
        <f t="shared" si="1627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3"/>
      <c r="DM476" s="108"/>
      <c r="DN476" s="108"/>
      <c r="DO476" s="108"/>
      <c r="DP476" s="596"/>
      <c r="DQ476" s="622"/>
      <c r="DR476" s="622"/>
      <c r="DS476" s="622"/>
      <c r="DT476" s="622"/>
      <c r="DU476" s="622"/>
      <c r="DV476" s="622"/>
      <c r="DW476" s="622"/>
      <c r="DX476" s="622"/>
      <c r="DY476" s="488"/>
    </row>
    <row r="477" spans="1:129" s="490" customFormat="1" ht="15.75" customHeight="1">
      <c r="A477" s="713" t="s">
        <v>262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601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601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1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1"/>
      <c r="BV477" s="277">
        <v>1</v>
      </c>
      <c r="BW477" s="277">
        <v>1</v>
      </c>
      <c r="BX477" s="277">
        <v>1</v>
      </c>
      <c r="BY477" s="277">
        <v>1</v>
      </c>
      <c r="BZ477" s="602" t="str">
        <f t="shared" si="1624"/>
        <v/>
      </c>
      <c r="CA477" s="602" t="str">
        <f t="shared" si="1625"/>
        <v/>
      </c>
      <c r="CB477" s="602" t="str">
        <f t="shared" si="1626"/>
        <v/>
      </c>
      <c r="CC477" s="692" t="str">
        <f t="shared" si="1627"/>
        <v/>
      </c>
      <c r="CD477" s="1348" t="str">
        <f t="shared" ref="CD477:CS477" si="1778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778"/>
        <v/>
      </c>
      <c r="CF477" s="1350" t="str">
        <f t="shared" si="1778"/>
        <v/>
      </c>
      <c r="CG477" s="1350" t="str">
        <f t="shared" si="1778"/>
        <v/>
      </c>
      <c r="CH477" s="1350" t="str">
        <f t="shared" si="1778"/>
        <v/>
      </c>
      <c r="CI477" s="1350" t="str">
        <f t="shared" si="1778"/>
        <v/>
      </c>
      <c r="CJ477" s="1350" t="str">
        <f t="shared" si="1778"/>
        <v/>
      </c>
      <c r="CK477" s="1351" t="str">
        <f t="shared" si="1778"/>
        <v/>
      </c>
      <c r="CL477" s="1351" t="str">
        <f t="shared" si="1778"/>
        <v/>
      </c>
      <c r="CM477" s="1351" t="str">
        <f t="shared" si="1778"/>
        <v/>
      </c>
      <c r="CN477" s="1350" t="str">
        <f t="shared" si="1778"/>
        <v/>
      </c>
      <c r="CO477" s="1350" t="str">
        <f t="shared" si="1778"/>
        <v/>
      </c>
      <c r="CP477" s="1350" t="str">
        <f t="shared" si="1778"/>
        <v/>
      </c>
      <c r="CQ477" s="1350" t="str">
        <f t="shared" si="1778"/>
        <v/>
      </c>
      <c r="CR477" s="1350" t="str">
        <f t="shared" si="1778"/>
        <v/>
      </c>
      <c r="CS477" s="1349" t="str">
        <f t="shared" si="1778"/>
        <v/>
      </c>
      <c r="CT477" s="1352" t="str">
        <f t="shared" ref="CE477:CT482" si="1779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3" t="str">
        <f t="shared" ref="CU477:CU484" si="178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4" t="str">
        <f t="shared" ref="CV477:CV484" si="178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5" t="str">
        <f t="shared" ref="CW477:CW484" si="178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5" t="str">
        <f t="shared" ref="CX477:CX484" si="178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5" t="str">
        <f t="shared" ref="CY477:CY484" si="178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5" t="str">
        <f t="shared" ref="CZ477:CZ484" si="178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5" t="str">
        <f t="shared" ref="DA477:DA484" si="178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6" t="str">
        <f t="shared" ref="DB477:DB484" si="178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6" t="str">
        <f t="shared" ref="DC477:DC484" si="178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6" t="str">
        <f t="shared" ref="DD477:DD484" si="178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5" t="str">
        <f t="shared" ref="DE477:DE484" si="179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5" t="str">
        <f t="shared" ref="DF477:DF484" si="1791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5" t="str">
        <f t="shared" ref="DG477:DG484" si="1792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5" t="str">
        <f t="shared" ref="DH477:DH484" si="1793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5" t="str">
        <f t="shared" ref="DI477:DI484" si="1794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4" t="str">
        <f t="shared" ref="DJ477:DJ484" si="1795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3" t="str">
        <f t="shared" ref="DK477:DK484" si="1796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8">
        <f t="shared" ref="DL477:DL484" si="1797">COUNT(B477:R477)</f>
        <v>0</v>
      </c>
      <c r="DM477" s="106">
        <f t="shared" ref="DM477:DM484" si="1798">COUNT(T477:AJ477)</f>
        <v>0</v>
      </c>
      <c r="DN477" s="106">
        <f t="shared" ref="DN477:DN484" si="1799">COUNT(AL477:BB477)</f>
        <v>0</v>
      </c>
      <c r="DO477" s="106">
        <f t="shared" ref="DO477:DO484" si="1800">COUNT(BD477:BT477)</f>
        <v>0</v>
      </c>
      <c r="DP477" s="487"/>
      <c r="DQ477" s="623"/>
      <c r="DR477" s="623"/>
      <c r="DS477" s="623"/>
      <c r="DT477" s="623"/>
      <c r="DU477" s="623"/>
      <c r="DV477" s="623"/>
      <c r="DW477" s="623"/>
      <c r="DX477" s="623"/>
      <c r="DY477" s="488"/>
    </row>
    <row r="478" spans="1:129" s="490" customFormat="1" ht="15.75" customHeight="1">
      <c r="A478" s="713" t="s">
        <v>282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601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3"/>
      <c r="AF478" s="683"/>
      <c r="AG478" s="277"/>
      <c r="AH478" s="683"/>
      <c r="AI478" s="683"/>
      <c r="AJ478" s="683"/>
      <c r="AK478" s="601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601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601"/>
      <c r="BV478" s="277"/>
      <c r="BW478" s="277"/>
      <c r="BX478" s="277"/>
      <c r="BY478" s="277"/>
      <c r="BZ478" s="602" t="str">
        <f t="shared" si="1624"/>
        <v/>
      </c>
      <c r="CA478" s="602" t="str">
        <f t="shared" si="1625"/>
        <v/>
      </c>
      <c r="CB478" s="602" t="str">
        <f t="shared" si="1626"/>
        <v/>
      </c>
      <c r="CC478" s="692" t="str">
        <f t="shared" si="1627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779"/>
        <v/>
      </c>
      <c r="CF478" s="1350" t="str">
        <f t="shared" si="1779"/>
        <v/>
      </c>
      <c r="CG478" s="1350" t="str">
        <f t="shared" si="1779"/>
        <v/>
      </c>
      <c r="CH478" s="1350" t="str">
        <f t="shared" si="1779"/>
        <v/>
      </c>
      <c r="CI478" s="1350" t="str">
        <f t="shared" si="1779"/>
        <v/>
      </c>
      <c r="CJ478" s="1350" t="str">
        <f t="shared" si="1779"/>
        <v/>
      </c>
      <c r="CK478" s="1351" t="str">
        <f t="shared" si="1779"/>
        <v/>
      </c>
      <c r="CL478" s="1351" t="str">
        <f t="shared" si="1779"/>
        <v/>
      </c>
      <c r="CM478" s="1351" t="str">
        <f t="shared" si="1779"/>
        <v/>
      </c>
      <c r="CN478" s="1350" t="str">
        <f t="shared" si="1779"/>
        <v/>
      </c>
      <c r="CO478" s="1350" t="str">
        <f t="shared" si="1779"/>
        <v/>
      </c>
      <c r="CP478" s="1350" t="str">
        <f t="shared" si="1779"/>
        <v/>
      </c>
      <c r="CQ478" s="1350" t="str">
        <f t="shared" si="1779"/>
        <v/>
      </c>
      <c r="CR478" s="1350" t="str">
        <f t="shared" si="1779"/>
        <v/>
      </c>
      <c r="CS478" s="1349" t="str">
        <f t="shared" si="1779"/>
        <v/>
      </c>
      <c r="CT478" s="1352" t="str">
        <f t="shared" si="1779"/>
        <v/>
      </c>
      <c r="CU478" s="553" t="str">
        <f t="shared" si="1780"/>
        <v/>
      </c>
      <c r="CV478" s="554" t="str">
        <f t="shared" si="1781"/>
        <v/>
      </c>
      <c r="CW478" s="555" t="str">
        <f t="shared" si="1782"/>
        <v/>
      </c>
      <c r="CX478" s="555" t="str">
        <f t="shared" si="1783"/>
        <v/>
      </c>
      <c r="CY478" s="555" t="str">
        <f t="shared" si="1784"/>
        <v/>
      </c>
      <c r="CZ478" s="555" t="str">
        <f t="shared" si="1785"/>
        <v/>
      </c>
      <c r="DA478" s="555" t="str">
        <f t="shared" si="1786"/>
        <v/>
      </c>
      <c r="DB478" s="556" t="str">
        <f t="shared" si="1787"/>
        <v/>
      </c>
      <c r="DC478" s="556" t="str">
        <f t="shared" si="1788"/>
        <v/>
      </c>
      <c r="DD478" s="556" t="str">
        <f t="shared" si="1789"/>
        <v/>
      </c>
      <c r="DE478" s="555" t="str">
        <f t="shared" si="1790"/>
        <v/>
      </c>
      <c r="DF478" s="555" t="str">
        <f t="shared" si="1791"/>
        <v/>
      </c>
      <c r="DG478" s="555" t="str">
        <f t="shared" si="1792"/>
        <v/>
      </c>
      <c r="DH478" s="555" t="str">
        <f t="shared" si="1793"/>
        <v/>
      </c>
      <c r="DI478" s="555" t="str">
        <f t="shared" si="1794"/>
        <v/>
      </c>
      <c r="DJ478" s="554" t="str">
        <f t="shared" si="1795"/>
        <v/>
      </c>
      <c r="DK478" s="553" t="str">
        <f t="shared" si="1796"/>
        <v/>
      </c>
      <c r="DL478" s="658">
        <f t="shared" si="1797"/>
        <v>0</v>
      </c>
      <c r="DM478" s="106">
        <f t="shared" si="1798"/>
        <v>0</v>
      </c>
      <c r="DN478" s="106">
        <f t="shared" si="1799"/>
        <v>0</v>
      </c>
      <c r="DO478" s="106">
        <f t="shared" si="1800"/>
        <v>0</v>
      </c>
      <c r="DP478" s="487"/>
      <c r="DQ478" s="623"/>
      <c r="DR478" s="623"/>
      <c r="DS478" s="623"/>
      <c r="DT478" s="623"/>
      <c r="DU478" s="623"/>
      <c r="DV478" s="623"/>
      <c r="DW478" s="623"/>
      <c r="DX478" s="623"/>
      <c r="DY478" s="488"/>
    </row>
    <row r="479" spans="1:129" s="490" customFormat="1" ht="15.75" customHeight="1">
      <c r="A479" s="653" t="s">
        <v>283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7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3"/>
      <c r="AF479" s="683"/>
      <c r="AG479" s="227"/>
      <c r="AH479" s="683"/>
      <c r="AI479" s="683"/>
      <c r="AJ479" s="683"/>
      <c r="AK479" s="607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7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7"/>
      <c r="BV479" s="227">
        <v>12</v>
      </c>
      <c r="BW479" s="227">
        <v>12</v>
      </c>
      <c r="BX479" s="227">
        <v>12</v>
      </c>
      <c r="BY479" s="227">
        <v>12</v>
      </c>
      <c r="BZ479" s="602" t="str">
        <f t="shared" si="1624"/>
        <v/>
      </c>
      <c r="CA479" s="602" t="str">
        <f t="shared" si="1625"/>
        <v/>
      </c>
      <c r="CB479" s="602" t="str">
        <f t="shared" si="1626"/>
        <v/>
      </c>
      <c r="CC479" s="692" t="str">
        <f t="shared" si="1627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779"/>
        <v/>
      </c>
      <c r="CF479" s="1350" t="str">
        <f t="shared" si="1779"/>
        <v/>
      </c>
      <c r="CG479" s="1350" t="str">
        <f t="shared" si="1779"/>
        <v/>
      </c>
      <c r="CH479" s="1350" t="str">
        <f t="shared" si="1779"/>
        <v/>
      </c>
      <c r="CI479" s="1350" t="str">
        <f t="shared" si="1779"/>
        <v/>
      </c>
      <c r="CJ479" s="1350" t="str">
        <f t="shared" si="1779"/>
        <v/>
      </c>
      <c r="CK479" s="1351" t="str">
        <f t="shared" si="1779"/>
        <v/>
      </c>
      <c r="CL479" s="1351" t="str">
        <f t="shared" si="1779"/>
        <v/>
      </c>
      <c r="CM479" s="1351" t="str">
        <f t="shared" si="1779"/>
        <v/>
      </c>
      <c r="CN479" s="1350" t="str">
        <f t="shared" si="1779"/>
        <v/>
      </c>
      <c r="CO479" s="1350" t="str">
        <f t="shared" si="1779"/>
        <v/>
      </c>
      <c r="CP479" s="1350" t="str">
        <f t="shared" si="1779"/>
        <v/>
      </c>
      <c r="CQ479" s="1350" t="str">
        <f t="shared" si="1779"/>
        <v/>
      </c>
      <c r="CR479" s="1350" t="str">
        <f t="shared" si="1779"/>
        <v/>
      </c>
      <c r="CS479" s="1349" t="str">
        <f t="shared" si="1779"/>
        <v/>
      </c>
      <c r="CT479" s="1352" t="str">
        <f t="shared" si="1779"/>
        <v/>
      </c>
      <c r="CU479" s="553" t="str">
        <f t="shared" si="1780"/>
        <v/>
      </c>
      <c r="CV479" s="554" t="str">
        <f t="shared" si="1781"/>
        <v/>
      </c>
      <c r="CW479" s="555" t="str">
        <f t="shared" si="1782"/>
        <v/>
      </c>
      <c r="CX479" s="555" t="str">
        <f t="shared" si="1783"/>
        <v/>
      </c>
      <c r="CY479" s="555" t="str">
        <f t="shared" si="1784"/>
        <v/>
      </c>
      <c r="CZ479" s="555" t="str">
        <f t="shared" si="1785"/>
        <v/>
      </c>
      <c r="DA479" s="555" t="str">
        <f t="shared" si="1786"/>
        <v/>
      </c>
      <c r="DB479" s="556" t="str">
        <f t="shared" si="1787"/>
        <v/>
      </c>
      <c r="DC479" s="556" t="str">
        <f t="shared" si="1788"/>
        <v/>
      </c>
      <c r="DD479" s="556" t="str">
        <f t="shared" si="1789"/>
        <v/>
      </c>
      <c r="DE479" s="555" t="str">
        <f t="shared" si="1790"/>
        <v/>
      </c>
      <c r="DF479" s="555" t="str">
        <f t="shared" si="1791"/>
        <v/>
      </c>
      <c r="DG479" s="555" t="str">
        <f t="shared" si="1792"/>
        <v/>
      </c>
      <c r="DH479" s="555" t="str">
        <f t="shared" si="1793"/>
        <v/>
      </c>
      <c r="DI479" s="555" t="str">
        <f t="shared" si="1794"/>
        <v/>
      </c>
      <c r="DJ479" s="554" t="str">
        <f t="shared" si="1795"/>
        <v/>
      </c>
      <c r="DK479" s="553" t="str">
        <f t="shared" si="1796"/>
        <v/>
      </c>
      <c r="DL479" s="658">
        <f t="shared" si="1797"/>
        <v>0</v>
      </c>
      <c r="DM479" s="106">
        <f t="shared" si="1798"/>
        <v>0</v>
      </c>
      <c r="DN479" s="106">
        <f t="shared" si="1799"/>
        <v>0</v>
      </c>
      <c r="DO479" s="106">
        <f t="shared" si="1800"/>
        <v>0</v>
      </c>
      <c r="DP479" s="487"/>
      <c r="DQ479" s="623"/>
      <c r="DR479" s="623"/>
      <c r="DS479" s="623"/>
      <c r="DT479" s="623"/>
      <c r="DU479" s="623"/>
      <c r="DV479" s="623"/>
      <c r="DW479" s="623"/>
      <c r="DX479" s="623"/>
      <c r="DY479" s="488"/>
    </row>
    <row r="480" spans="1:129" s="490" customFormat="1" ht="15.75" customHeight="1">
      <c r="A480" s="705" t="s">
        <v>263</v>
      </c>
      <c r="B480" s="634" t="str">
        <f t="shared" ref="B480:R480" si="1801">IF(B478="","",B477*B478*B479)</f>
        <v/>
      </c>
      <c r="C480" s="634" t="str">
        <f t="shared" si="1801"/>
        <v/>
      </c>
      <c r="D480" s="634" t="str">
        <f t="shared" si="1801"/>
        <v/>
      </c>
      <c r="E480" s="634" t="str">
        <f t="shared" si="1801"/>
        <v/>
      </c>
      <c r="F480" s="634" t="str">
        <f t="shared" si="1801"/>
        <v/>
      </c>
      <c r="G480" s="634" t="str">
        <f t="shared" si="1801"/>
        <v/>
      </c>
      <c r="H480" s="634" t="str">
        <f t="shared" si="1801"/>
        <v/>
      </c>
      <c r="I480" s="634" t="str">
        <f t="shared" si="1801"/>
        <v/>
      </c>
      <c r="J480" s="634" t="str">
        <f t="shared" si="1801"/>
        <v/>
      </c>
      <c r="K480" s="634" t="str">
        <f t="shared" si="1801"/>
        <v/>
      </c>
      <c r="L480" s="634" t="str">
        <f t="shared" si="1801"/>
        <v/>
      </c>
      <c r="M480" s="634" t="str">
        <f t="shared" si="1801"/>
        <v/>
      </c>
      <c r="N480" s="634" t="str">
        <f t="shared" si="1801"/>
        <v/>
      </c>
      <c r="O480" s="634" t="str">
        <f t="shared" si="1801"/>
        <v/>
      </c>
      <c r="P480" s="634" t="str">
        <f t="shared" si="1801"/>
        <v/>
      </c>
      <c r="Q480" s="634" t="str">
        <f t="shared" si="1801"/>
        <v/>
      </c>
      <c r="R480" s="634" t="str">
        <f t="shared" si="1801"/>
        <v/>
      </c>
      <c r="S480" s="667"/>
      <c r="T480" s="634" t="str">
        <f t="shared" ref="T480:AJ480" si="1802">IF(T478="","",T477*T478*T479)</f>
        <v/>
      </c>
      <c r="U480" s="634" t="str">
        <f t="shared" si="1802"/>
        <v/>
      </c>
      <c r="V480" s="634" t="str">
        <f t="shared" si="1802"/>
        <v/>
      </c>
      <c r="W480" s="634" t="str">
        <f t="shared" si="1802"/>
        <v/>
      </c>
      <c r="X480" s="634" t="str">
        <f t="shared" si="1802"/>
        <v/>
      </c>
      <c r="Y480" s="634" t="str">
        <f t="shared" si="1802"/>
        <v/>
      </c>
      <c r="Z480" s="634" t="str">
        <f t="shared" si="1802"/>
        <v/>
      </c>
      <c r="AA480" s="634" t="str">
        <f t="shared" si="1802"/>
        <v/>
      </c>
      <c r="AB480" s="634" t="str">
        <f t="shared" si="1802"/>
        <v/>
      </c>
      <c r="AC480" s="634" t="str">
        <f t="shared" si="1802"/>
        <v/>
      </c>
      <c r="AD480" s="634" t="str">
        <f t="shared" si="1802"/>
        <v/>
      </c>
      <c r="AE480" s="634" t="str">
        <f t="shared" si="1802"/>
        <v/>
      </c>
      <c r="AF480" s="634" t="str">
        <f t="shared" si="1802"/>
        <v/>
      </c>
      <c r="AG480" s="634" t="str">
        <f t="shared" si="1802"/>
        <v/>
      </c>
      <c r="AH480" s="634" t="str">
        <f t="shared" si="1802"/>
        <v/>
      </c>
      <c r="AI480" s="634" t="str">
        <f t="shared" si="1802"/>
        <v/>
      </c>
      <c r="AJ480" s="634" t="str">
        <f t="shared" si="1802"/>
        <v/>
      </c>
      <c r="AK480" s="667"/>
      <c r="AL480" s="634" t="str">
        <f t="shared" ref="AL480:BB480" si="1803">IF(AL478="","",AL477*AL478*AL479)</f>
        <v/>
      </c>
      <c r="AM480" s="634" t="str">
        <f t="shared" si="1803"/>
        <v/>
      </c>
      <c r="AN480" s="634" t="str">
        <f t="shared" si="1803"/>
        <v/>
      </c>
      <c r="AO480" s="634" t="str">
        <f t="shared" si="1803"/>
        <v/>
      </c>
      <c r="AP480" s="634" t="str">
        <f t="shared" si="1803"/>
        <v/>
      </c>
      <c r="AQ480" s="634" t="str">
        <f t="shared" si="1803"/>
        <v/>
      </c>
      <c r="AR480" s="634" t="str">
        <f t="shared" si="1803"/>
        <v/>
      </c>
      <c r="AS480" s="634" t="str">
        <f t="shared" si="1803"/>
        <v/>
      </c>
      <c r="AT480" s="634" t="str">
        <f t="shared" si="1803"/>
        <v/>
      </c>
      <c r="AU480" s="634" t="str">
        <f t="shared" si="1803"/>
        <v/>
      </c>
      <c r="AV480" s="634" t="str">
        <f t="shared" si="1803"/>
        <v/>
      </c>
      <c r="AW480" s="634" t="str">
        <f t="shared" si="1803"/>
        <v/>
      </c>
      <c r="AX480" s="634" t="str">
        <f t="shared" si="1803"/>
        <v/>
      </c>
      <c r="AY480" s="634" t="str">
        <f t="shared" si="1803"/>
        <v/>
      </c>
      <c r="AZ480" s="634" t="str">
        <f t="shared" si="1803"/>
        <v/>
      </c>
      <c r="BA480" s="634" t="str">
        <f t="shared" si="1803"/>
        <v/>
      </c>
      <c r="BB480" s="634" t="str">
        <f t="shared" si="1803"/>
        <v/>
      </c>
      <c r="BC480" s="667"/>
      <c r="BD480" s="634" t="str">
        <f>IF(BD478="","",BD477*BD478*BD479)</f>
        <v/>
      </c>
      <c r="BE480" s="634" t="str">
        <f>IF(BE478="","",BE477*BE478*BE479)</f>
        <v/>
      </c>
      <c r="BF480" s="634" t="str">
        <f t="shared" ref="BF480:BT480" si="1804">IF(BF478="","",BF477*BF478*BF479)</f>
        <v/>
      </c>
      <c r="BG480" s="634" t="str">
        <f t="shared" si="1804"/>
        <v/>
      </c>
      <c r="BH480" s="634" t="str">
        <f t="shared" si="1804"/>
        <v/>
      </c>
      <c r="BI480" s="634" t="str">
        <f t="shared" si="1804"/>
        <v/>
      </c>
      <c r="BJ480" s="634" t="str">
        <f t="shared" si="1804"/>
        <v/>
      </c>
      <c r="BK480" s="634" t="str">
        <f t="shared" si="1804"/>
        <v/>
      </c>
      <c r="BL480" s="634" t="str">
        <f t="shared" si="1804"/>
        <v/>
      </c>
      <c r="BM480" s="634" t="str">
        <f t="shared" si="1804"/>
        <v/>
      </c>
      <c r="BN480" s="634" t="str">
        <f t="shared" si="1804"/>
        <v/>
      </c>
      <c r="BO480" s="634" t="str">
        <f t="shared" si="1804"/>
        <v/>
      </c>
      <c r="BP480" s="634" t="str">
        <f t="shared" si="1804"/>
        <v/>
      </c>
      <c r="BQ480" s="634" t="str">
        <f t="shared" si="1804"/>
        <v/>
      </c>
      <c r="BR480" s="634" t="str">
        <f t="shared" si="1804"/>
        <v/>
      </c>
      <c r="BS480" s="634" t="str">
        <f t="shared" si="1804"/>
        <v/>
      </c>
      <c r="BT480" s="634" t="str">
        <f t="shared" si="1804"/>
        <v/>
      </c>
      <c r="BU480" s="667"/>
      <c r="BV480" s="634" t="str">
        <f>IF(BV478="","",BV477*BV478*BV479)</f>
        <v/>
      </c>
      <c r="BW480" s="634" t="str">
        <f>IF(BW478="","",BW477*BW478*BW479)</f>
        <v/>
      </c>
      <c r="BX480" s="634" t="str">
        <f>IF(BX478="","",BX477*BX478*BX479)</f>
        <v/>
      </c>
      <c r="BY480" s="634" t="str">
        <f>IF(BY478="","",BY477*BY478*BY479)</f>
        <v/>
      </c>
      <c r="BZ480" s="602" t="str">
        <f t="shared" si="1624"/>
        <v/>
      </c>
      <c r="CA480" s="602" t="str">
        <f t="shared" si="1625"/>
        <v/>
      </c>
      <c r="CB480" s="602" t="str">
        <f t="shared" si="1626"/>
        <v/>
      </c>
      <c r="CC480" s="692" t="str">
        <f t="shared" si="1627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779"/>
        <v/>
      </c>
      <c r="CF480" s="1350" t="str">
        <f t="shared" si="1779"/>
        <v/>
      </c>
      <c r="CG480" s="1350" t="str">
        <f t="shared" si="1779"/>
        <v/>
      </c>
      <c r="CH480" s="1350" t="str">
        <f t="shared" si="1779"/>
        <v/>
      </c>
      <c r="CI480" s="1350" t="str">
        <f t="shared" si="1779"/>
        <v/>
      </c>
      <c r="CJ480" s="1350" t="str">
        <f t="shared" si="1779"/>
        <v/>
      </c>
      <c r="CK480" s="1351" t="str">
        <f t="shared" si="1779"/>
        <v/>
      </c>
      <c r="CL480" s="1351" t="str">
        <f t="shared" si="1779"/>
        <v/>
      </c>
      <c r="CM480" s="1351" t="str">
        <f t="shared" si="1779"/>
        <v/>
      </c>
      <c r="CN480" s="1350" t="str">
        <f t="shared" si="1779"/>
        <v/>
      </c>
      <c r="CO480" s="1350" t="str">
        <f t="shared" si="1779"/>
        <v/>
      </c>
      <c r="CP480" s="1350" t="str">
        <f t="shared" si="1779"/>
        <v/>
      </c>
      <c r="CQ480" s="1350" t="str">
        <f t="shared" si="1779"/>
        <v/>
      </c>
      <c r="CR480" s="1350" t="str">
        <f t="shared" si="1779"/>
        <v/>
      </c>
      <c r="CS480" s="1349" t="str">
        <f t="shared" si="1779"/>
        <v/>
      </c>
      <c r="CT480" s="1352" t="str">
        <f t="shared" si="1779"/>
        <v/>
      </c>
      <c r="CU480" s="553" t="str">
        <f t="shared" si="1780"/>
        <v/>
      </c>
      <c r="CV480" s="554" t="str">
        <f t="shared" si="1781"/>
        <v/>
      </c>
      <c r="CW480" s="555" t="str">
        <f t="shared" si="1782"/>
        <v/>
      </c>
      <c r="CX480" s="555" t="str">
        <f t="shared" si="1783"/>
        <v/>
      </c>
      <c r="CY480" s="555" t="str">
        <f t="shared" si="1784"/>
        <v/>
      </c>
      <c r="CZ480" s="555" t="str">
        <f t="shared" si="1785"/>
        <v/>
      </c>
      <c r="DA480" s="555" t="str">
        <f t="shared" si="1786"/>
        <v/>
      </c>
      <c r="DB480" s="556" t="str">
        <f t="shared" si="1787"/>
        <v/>
      </c>
      <c r="DC480" s="556" t="str">
        <f t="shared" si="1788"/>
        <v/>
      </c>
      <c r="DD480" s="556" t="str">
        <f t="shared" si="1789"/>
        <v/>
      </c>
      <c r="DE480" s="555" t="str">
        <f t="shared" si="1790"/>
        <v/>
      </c>
      <c r="DF480" s="555" t="str">
        <f t="shared" si="1791"/>
        <v/>
      </c>
      <c r="DG480" s="555" t="str">
        <f t="shared" si="1792"/>
        <v/>
      </c>
      <c r="DH480" s="555" t="str">
        <f t="shared" si="1793"/>
        <v/>
      </c>
      <c r="DI480" s="555" t="str">
        <f t="shared" si="1794"/>
        <v/>
      </c>
      <c r="DJ480" s="554" t="str">
        <f t="shared" si="1795"/>
        <v/>
      </c>
      <c r="DK480" s="553" t="str">
        <f t="shared" si="1796"/>
        <v/>
      </c>
      <c r="DL480" s="658">
        <f t="shared" si="1797"/>
        <v>0</v>
      </c>
      <c r="DM480" s="106">
        <f t="shared" si="1798"/>
        <v>0</v>
      </c>
      <c r="DN480" s="106">
        <f t="shared" si="1799"/>
        <v>0</v>
      </c>
      <c r="DO480" s="106">
        <f t="shared" si="1800"/>
        <v>0</v>
      </c>
      <c r="DP480" s="487"/>
      <c r="DQ480" s="623"/>
      <c r="DR480" s="623"/>
      <c r="DS480" s="623"/>
      <c r="DT480" s="623"/>
      <c r="DU480" s="623"/>
      <c r="DV480" s="623"/>
      <c r="DW480" s="623"/>
      <c r="DX480" s="623"/>
      <c r="DY480" s="488"/>
    </row>
    <row r="481" spans="1:129" s="490" customFormat="1" ht="15.75" customHeight="1">
      <c r="A481" s="705" t="str">
        <f>$H$1 &amp; "/kg"</f>
        <v>kcal/kg</v>
      </c>
      <c r="B481" s="766">
        <f>3550*$K$1</f>
        <v>3550</v>
      </c>
      <c r="C481" s="766">
        <f>3550*$K$1</f>
        <v>3550</v>
      </c>
      <c r="D481" s="766">
        <f t="shared" ref="D481:R481" si="1805">3550*$K$1</f>
        <v>3550</v>
      </c>
      <c r="E481" s="766">
        <f t="shared" si="1805"/>
        <v>3550</v>
      </c>
      <c r="F481" s="766">
        <f t="shared" si="1805"/>
        <v>3550</v>
      </c>
      <c r="G481" s="766">
        <f t="shared" si="1805"/>
        <v>3550</v>
      </c>
      <c r="H481" s="766">
        <f t="shared" si="1805"/>
        <v>3550</v>
      </c>
      <c r="I481" s="766">
        <f t="shared" si="1805"/>
        <v>3550</v>
      </c>
      <c r="J481" s="766">
        <f t="shared" si="1805"/>
        <v>3550</v>
      </c>
      <c r="K481" s="766">
        <f t="shared" si="1805"/>
        <v>3550</v>
      </c>
      <c r="L481" s="766">
        <f t="shared" si="1805"/>
        <v>3550</v>
      </c>
      <c r="M481" s="766">
        <f t="shared" si="1805"/>
        <v>3550</v>
      </c>
      <c r="N481" s="766">
        <f t="shared" si="1805"/>
        <v>3550</v>
      </c>
      <c r="O481" s="766">
        <f t="shared" si="1805"/>
        <v>3550</v>
      </c>
      <c r="P481" s="766">
        <f t="shared" si="1805"/>
        <v>3550</v>
      </c>
      <c r="Q481" s="766">
        <f t="shared" si="1805"/>
        <v>3550</v>
      </c>
      <c r="R481" s="766">
        <f t="shared" si="1805"/>
        <v>3550</v>
      </c>
      <c r="S481" s="760"/>
      <c r="T481" s="766">
        <f>3550*$K$1</f>
        <v>3550</v>
      </c>
      <c r="U481" s="766">
        <f>3550*$K$1</f>
        <v>3550</v>
      </c>
      <c r="V481" s="766">
        <f t="shared" ref="V481:AJ481" si="1806">3550*$K$1</f>
        <v>3550</v>
      </c>
      <c r="W481" s="766">
        <f t="shared" si="1806"/>
        <v>3550</v>
      </c>
      <c r="X481" s="766">
        <f t="shared" si="1806"/>
        <v>3550</v>
      </c>
      <c r="Y481" s="766">
        <f t="shared" si="1806"/>
        <v>3550</v>
      </c>
      <c r="Z481" s="766">
        <f t="shared" si="1806"/>
        <v>3550</v>
      </c>
      <c r="AA481" s="766">
        <f t="shared" si="1806"/>
        <v>3550</v>
      </c>
      <c r="AB481" s="766">
        <f t="shared" si="1806"/>
        <v>3550</v>
      </c>
      <c r="AC481" s="766">
        <f t="shared" si="1806"/>
        <v>3550</v>
      </c>
      <c r="AD481" s="766">
        <f t="shared" si="1806"/>
        <v>3550</v>
      </c>
      <c r="AE481" s="766">
        <f t="shared" si="1806"/>
        <v>3550</v>
      </c>
      <c r="AF481" s="766">
        <f t="shared" si="1806"/>
        <v>3550</v>
      </c>
      <c r="AG481" s="766">
        <f t="shared" si="1806"/>
        <v>3550</v>
      </c>
      <c r="AH481" s="766">
        <f t="shared" si="1806"/>
        <v>3550</v>
      </c>
      <c r="AI481" s="766">
        <f t="shared" si="1806"/>
        <v>3550</v>
      </c>
      <c r="AJ481" s="766">
        <f t="shared" si="1806"/>
        <v>3550</v>
      </c>
      <c r="AK481" s="760"/>
      <c r="AL481" s="766">
        <f>3550*$K$1</f>
        <v>3550</v>
      </c>
      <c r="AM481" s="766">
        <f>3550*$K$1</f>
        <v>3550</v>
      </c>
      <c r="AN481" s="766">
        <f t="shared" ref="AN481:BB481" si="1807">3550*$K$1</f>
        <v>3550</v>
      </c>
      <c r="AO481" s="766">
        <f t="shared" si="1807"/>
        <v>3550</v>
      </c>
      <c r="AP481" s="766">
        <f t="shared" si="1807"/>
        <v>3550</v>
      </c>
      <c r="AQ481" s="766">
        <f t="shared" si="1807"/>
        <v>3550</v>
      </c>
      <c r="AR481" s="766">
        <f t="shared" si="1807"/>
        <v>3550</v>
      </c>
      <c r="AS481" s="766">
        <f t="shared" si="1807"/>
        <v>3550</v>
      </c>
      <c r="AT481" s="766">
        <f t="shared" si="1807"/>
        <v>3550</v>
      </c>
      <c r="AU481" s="766">
        <f t="shared" si="1807"/>
        <v>3550</v>
      </c>
      <c r="AV481" s="766">
        <f t="shared" si="1807"/>
        <v>3550</v>
      </c>
      <c r="AW481" s="766">
        <f t="shared" si="1807"/>
        <v>3550</v>
      </c>
      <c r="AX481" s="766">
        <f t="shared" si="1807"/>
        <v>3550</v>
      </c>
      <c r="AY481" s="766">
        <f t="shared" si="1807"/>
        <v>3550</v>
      </c>
      <c r="AZ481" s="766">
        <f t="shared" si="1807"/>
        <v>3550</v>
      </c>
      <c r="BA481" s="766">
        <f t="shared" si="1807"/>
        <v>3550</v>
      </c>
      <c r="BB481" s="766">
        <f t="shared" si="1807"/>
        <v>3550</v>
      </c>
      <c r="BC481" s="760"/>
      <c r="BD481" s="766">
        <f>3550*$K$1</f>
        <v>3550</v>
      </c>
      <c r="BE481" s="766">
        <f>3550*$K$1</f>
        <v>3550</v>
      </c>
      <c r="BF481" s="766">
        <f t="shared" ref="BF481:BY481" si="1808">3550*$K$1</f>
        <v>3550</v>
      </c>
      <c r="BG481" s="766">
        <f t="shared" si="1808"/>
        <v>3550</v>
      </c>
      <c r="BH481" s="766">
        <f t="shared" si="1808"/>
        <v>3550</v>
      </c>
      <c r="BI481" s="766">
        <f t="shared" si="1808"/>
        <v>3550</v>
      </c>
      <c r="BJ481" s="766">
        <f t="shared" si="1808"/>
        <v>3550</v>
      </c>
      <c r="BK481" s="766">
        <f t="shared" si="1808"/>
        <v>3550</v>
      </c>
      <c r="BL481" s="766">
        <f t="shared" si="1808"/>
        <v>3550</v>
      </c>
      <c r="BM481" s="766">
        <f t="shared" si="1808"/>
        <v>3550</v>
      </c>
      <c r="BN481" s="766">
        <f t="shared" si="1808"/>
        <v>3550</v>
      </c>
      <c r="BO481" s="766">
        <f t="shared" si="1808"/>
        <v>3550</v>
      </c>
      <c r="BP481" s="766">
        <f t="shared" si="1808"/>
        <v>3550</v>
      </c>
      <c r="BQ481" s="766">
        <f t="shared" si="1808"/>
        <v>3550</v>
      </c>
      <c r="BR481" s="766">
        <f t="shared" si="1808"/>
        <v>3550</v>
      </c>
      <c r="BS481" s="766">
        <f t="shared" si="1808"/>
        <v>3550</v>
      </c>
      <c r="BT481" s="766">
        <f t="shared" si="1808"/>
        <v>3550</v>
      </c>
      <c r="BU481" s="760"/>
      <c r="BV481" s="766">
        <f t="shared" si="1808"/>
        <v>3550</v>
      </c>
      <c r="BW481" s="766">
        <f t="shared" si="1808"/>
        <v>3550</v>
      </c>
      <c r="BX481" s="766">
        <f t="shared" si="1808"/>
        <v>3550</v>
      </c>
      <c r="BY481" s="766">
        <f t="shared" si="1808"/>
        <v>3550</v>
      </c>
      <c r="BZ481" s="602">
        <f t="shared" si="1624"/>
        <v>3550</v>
      </c>
      <c r="CA481" s="602">
        <f t="shared" si="1625"/>
        <v>3550</v>
      </c>
      <c r="CB481" s="602">
        <f t="shared" si="1626"/>
        <v>3550</v>
      </c>
      <c r="CC481" s="692">
        <f t="shared" si="1627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779"/>
        <v>3550</v>
      </c>
      <c r="CF481" s="1350">
        <f t="shared" si="1779"/>
        <v>3550</v>
      </c>
      <c r="CG481" s="1350">
        <f t="shared" si="1779"/>
        <v>3550</v>
      </c>
      <c r="CH481" s="1350">
        <f t="shared" si="1779"/>
        <v>3550</v>
      </c>
      <c r="CI481" s="1350">
        <f t="shared" si="1779"/>
        <v>3550</v>
      </c>
      <c r="CJ481" s="1350">
        <f t="shared" si="1779"/>
        <v>3550</v>
      </c>
      <c r="CK481" s="1351">
        <f t="shared" si="1779"/>
        <v>3550</v>
      </c>
      <c r="CL481" s="1351">
        <f t="shared" si="1779"/>
        <v>3550</v>
      </c>
      <c r="CM481" s="1351">
        <f t="shared" si="1779"/>
        <v>3550</v>
      </c>
      <c r="CN481" s="1350">
        <f t="shared" si="1779"/>
        <v>3550</v>
      </c>
      <c r="CO481" s="1350">
        <f t="shared" si="1779"/>
        <v>3550</v>
      </c>
      <c r="CP481" s="1350">
        <f t="shared" si="1779"/>
        <v>3550</v>
      </c>
      <c r="CQ481" s="1350">
        <f t="shared" si="1779"/>
        <v>3550</v>
      </c>
      <c r="CR481" s="1350">
        <f t="shared" si="1779"/>
        <v>3550</v>
      </c>
      <c r="CS481" s="1349">
        <f t="shared" si="1779"/>
        <v>3550</v>
      </c>
      <c r="CT481" s="1352">
        <f t="shared" si="1779"/>
        <v>3550</v>
      </c>
      <c r="CU481" s="553">
        <f t="shared" si="1780"/>
        <v>3550</v>
      </c>
      <c r="CV481" s="554">
        <f t="shared" si="1781"/>
        <v>3550</v>
      </c>
      <c r="CW481" s="555">
        <f t="shared" si="1782"/>
        <v>3550</v>
      </c>
      <c r="CX481" s="555">
        <f t="shared" si="1783"/>
        <v>3550</v>
      </c>
      <c r="CY481" s="555">
        <f t="shared" si="1784"/>
        <v>3550</v>
      </c>
      <c r="CZ481" s="555">
        <f t="shared" si="1785"/>
        <v>3550</v>
      </c>
      <c r="DA481" s="555">
        <f t="shared" si="1786"/>
        <v>3550</v>
      </c>
      <c r="DB481" s="556">
        <f t="shared" si="1787"/>
        <v>3550</v>
      </c>
      <c r="DC481" s="556">
        <f t="shared" si="1788"/>
        <v>3550</v>
      </c>
      <c r="DD481" s="556">
        <f t="shared" si="1789"/>
        <v>3550</v>
      </c>
      <c r="DE481" s="555">
        <f t="shared" si="1790"/>
        <v>3550</v>
      </c>
      <c r="DF481" s="555">
        <f t="shared" si="1791"/>
        <v>3550</v>
      </c>
      <c r="DG481" s="555">
        <f t="shared" si="1792"/>
        <v>3550</v>
      </c>
      <c r="DH481" s="555">
        <f t="shared" si="1793"/>
        <v>3550</v>
      </c>
      <c r="DI481" s="555">
        <f t="shared" si="1794"/>
        <v>3550</v>
      </c>
      <c r="DJ481" s="554">
        <f t="shared" si="1795"/>
        <v>3550</v>
      </c>
      <c r="DK481" s="553">
        <f t="shared" si="1796"/>
        <v>3550</v>
      </c>
      <c r="DL481" s="658">
        <f t="shared" si="1797"/>
        <v>17</v>
      </c>
      <c r="DM481" s="106">
        <f t="shared" si="1798"/>
        <v>17</v>
      </c>
      <c r="DN481" s="106">
        <f t="shared" si="1799"/>
        <v>17</v>
      </c>
      <c r="DO481" s="106">
        <f t="shared" si="1800"/>
        <v>17</v>
      </c>
      <c r="DP481" s="487"/>
      <c r="DQ481" s="623"/>
      <c r="DR481" s="623"/>
      <c r="DS481" s="623"/>
      <c r="DT481" s="623"/>
      <c r="DU481" s="623"/>
      <c r="DV481" s="623"/>
      <c r="DW481" s="623"/>
      <c r="DX481" s="623"/>
      <c r="DY481" s="488"/>
    </row>
    <row r="482" spans="1:129" s="490" customFormat="1" ht="15.75" customHeight="1">
      <c r="A482" s="653" t="str">
        <f>$H$1 &amp; " (%)"</f>
        <v>kcal (%)</v>
      </c>
      <c r="B482" s="637" t="str">
        <f t="shared" ref="B482:R482" si="1809">IF(B480="","",B480*B481/B$46/365/$G$1)</f>
        <v/>
      </c>
      <c r="C482" s="637" t="str">
        <f t="shared" si="1809"/>
        <v/>
      </c>
      <c r="D482" s="637" t="str">
        <f t="shared" si="1809"/>
        <v/>
      </c>
      <c r="E482" s="637" t="str">
        <f t="shared" si="1809"/>
        <v/>
      </c>
      <c r="F482" s="637" t="str">
        <f t="shared" si="1809"/>
        <v/>
      </c>
      <c r="G482" s="637" t="str">
        <f t="shared" si="1809"/>
        <v/>
      </c>
      <c r="H482" s="637" t="str">
        <f t="shared" si="1809"/>
        <v/>
      </c>
      <c r="I482" s="637" t="str">
        <f t="shared" si="1809"/>
        <v/>
      </c>
      <c r="J482" s="637" t="str">
        <f t="shared" si="1809"/>
        <v/>
      </c>
      <c r="K482" s="637" t="str">
        <f t="shared" si="1809"/>
        <v/>
      </c>
      <c r="L482" s="637" t="str">
        <f t="shared" si="1809"/>
        <v/>
      </c>
      <c r="M482" s="637" t="str">
        <f t="shared" si="1809"/>
        <v/>
      </c>
      <c r="N482" s="637" t="str">
        <f t="shared" si="1809"/>
        <v/>
      </c>
      <c r="O482" s="637" t="str">
        <f t="shared" si="1809"/>
        <v/>
      </c>
      <c r="P482" s="637" t="str">
        <f t="shared" si="1809"/>
        <v/>
      </c>
      <c r="Q482" s="637" t="str">
        <f t="shared" si="1809"/>
        <v/>
      </c>
      <c r="R482" s="637" t="str">
        <f t="shared" si="1809"/>
        <v/>
      </c>
      <c r="S482" s="657"/>
      <c r="T482" s="637" t="str">
        <f t="shared" ref="T482:AJ482" si="1810">IF(T480="","",T480*T481/T$46/365/$G$1)</f>
        <v/>
      </c>
      <c r="U482" s="637" t="str">
        <f t="shared" si="1810"/>
        <v/>
      </c>
      <c r="V482" s="637" t="str">
        <f t="shared" si="1810"/>
        <v/>
      </c>
      <c r="W482" s="637" t="str">
        <f t="shared" si="1810"/>
        <v/>
      </c>
      <c r="X482" s="637" t="str">
        <f t="shared" si="1810"/>
        <v/>
      </c>
      <c r="Y482" s="637" t="str">
        <f t="shared" si="1810"/>
        <v/>
      </c>
      <c r="Z482" s="637" t="str">
        <f t="shared" si="1810"/>
        <v/>
      </c>
      <c r="AA482" s="637" t="str">
        <f t="shared" si="1810"/>
        <v/>
      </c>
      <c r="AB482" s="637" t="str">
        <f t="shared" si="1810"/>
        <v/>
      </c>
      <c r="AC482" s="637" t="str">
        <f t="shared" si="1810"/>
        <v/>
      </c>
      <c r="AD482" s="637" t="str">
        <f t="shared" si="1810"/>
        <v/>
      </c>
      <c r="AE482" s="637" t="str">
        <f t="shared" si="1810"/>
        <v/>
      </c>
      <c r="AF482" s="637" t="str">
        <f t="shared" si="1810"/>
        <v/>
      </c>
      <c r="AG482" s="637" t="str">
        <f t="shared" si="1810"/>
        <v/>
      </c>
      <c r="AH482" s="637" t="str">
        <f t="shared" si="1810"/>
        <v/>
      </c>
      <c r="AI482" s="637" t="str">
        <f t="shared" si="1810"/>
        <v/>
      </c>
      <c r="AJ482" s="637" t="str">
        <f t="shared" si="1810"/>
        <v/>
      </c>
      <c r="AK482" s="657"/>
      <c r="AL482" s="637" t="str">
        <f t="shared" ref="AL482:BB482" si="1811">IF(AL480="","",AL480*AL481/AL$46/365/$G$1)</f>
        <v/>
      </c>
      <c r="AM482" s="637" t="str">
        <f t="shared" si="1811"/>
        <v/>
      </c>
      <c r="AN482" s="637" t="str">
        <f t="shared" si="1811"/>
        <v/>
      </c>
      <c r="AO482" s="637" t="str">
        <f t="shared" si="1811"/>
        <v/>
      </c>
      <c r="AP482" s="637" t="str">
        <f t="shared" si="1811"/>
        <v/>
      </c>
      <c r="AQ482" s="637" t="str">
        <f t="shared" si="1811"/>
        <v/>
      </c>
      <c r="AR482" s="637" t="str">
        <f t="shared" si="1811"/>
        <v/>
      </c>
      <c r="AS482" s="637" t="str">
        <f t="shared" si="1811"/>
        <v/>
      </c>
      <c r="AT482" s="637" t="str">
        <f t="shared" si="1811"/>
        <v/>
      </c>
      <c r="AU482" s="637" t="str">
        <f t="shared" si="1811"/>
        <v/>
      </c>
      <c r="AV482" s="637" t="str">
        <f t="shared" si="1811"/>
        <v/>
      </c>
      <c r="AW482" s="637" t="str">
        <f t="shared" si="1811"/>
        <v/>
      </c>
      <c r="AX482" s="637" t="str">
        <f t="shared" si="1811"/>
        <v/>
      </c>
      <c r="AY482" s="637" t="str">
        <f t="shared" si="1811"/>
        <v/>
      </c>
      <c r="AZ482" s="637" t="str">
        <f t="shared" si="1811"/>
        <v/>
      </c>
      <c r="BA482" s="637" t="str">
        <f t="shared" si="1811"/>
        <v/>
      </c>
      <c r="BB482" s="637" t="str">
        <f t="shared" si="1811"/>
        <v/>
      </c>
      <c r="BC482" s="657"/>
      <c r="BD482" s="637"/>
      <c r="BE482" s="637"/>
      <c r="BF482" s="637"/>
      <c r="BG482" s="637" t="str">
        <f>IF(BG480="","",BG480*BG481/BG$46/365/$G$1)</f>
        <v/>
      </c>
      <c r="BH482" s="637"/>
      <c r="BI482" s="637"/>
      <c r="BJ482" s="637" t="str">
        <f t="shared" ref="BJ482:BT482" si="1812">IF(BJ480="","",BJ480*BJ481/BJ$46/365/$G$1)</f>
        <v/>
      </c>
      <c r="BK482" s="637" t="str">
        <f t="shared" si="1812"/>
        <v/>
      </c>
      <c r="BL482" s="637" t="str">
        <f t="shared" si="1812"/>
        <v/>
      </c>
      <c r="BM482" s="637" t="str">
        <f t="shared" si="1812"/>
        <v/>
      </c>
      <c r="BN482" s="637" t="str">
        <f t="shared" si="1812"/>
        <v/>
      </c>
      <c r="BO482" s="637" t="str">
        <f t="shared" si="1812"/>
        <v/>
      </c>
      <c r="BP482" s="637" t="str">
        <f t="shared" si="1812"/>
        <v/>
      </c>
      <c r="BQ482" s="637" t="str">
        <f t="shared" si="1812"/>
        <v/>
      </c>
      <c r="BR482" s="637" t="str">
        <f t="shared" si="1812"/>
        <v/>
      </c>
      <c r="BS482" s="637" t="str">
        <f t="shared" si="1812"/>
        <v/>
      </c>
      <c r="BT482" s="637" t="str">
        <f t="shared" si="1812"/>
        <v/>
      </c>
      <c r="BU482" s="657"/>
      <c r="BV482" s="637" t="str">
        <f>IF(BV480="","",BV480*BV481/BV$46/365/$G$1)</f>
        <v/>
      </c>
      <c r="BW482" s="637" t="str">
        <f>IF(BW480="","",BW480*BW481/BW$46/365/$G$1)</f>
        <v/>
      </c>
      <c r="BX482" s="637" t="str">
        <f>IF(BX480="","",BX480*BX481/BX$46/365/$G$1)</f>
        <v/>
      </c>
      <c r="BY482" s="637" t="str">
        <f>IF(BY480="","",BY480*BY481/BY$46/365/$G$1)</f>
        <v/>
      </c>
      <c r="BZ482" s="627" t="str">
        <f>IF(DL482&lt;3,"",(SUM(B482:R482)-MIN(B482:R482)-MAX(B482:R482))/(DL482-2))</f>
        <v/>
      </c>
      <c r="CA482" s="627" t="str">
        <f t="shared" si="1625"/>
        <v/>
      </c>
      <c r="CB482" s="627" t="str">
        <f t="shared" si="1626"/>
        <v/>
      </c>
      <c r="CC482" s="627" t="str">
        <f t="shared" si="1627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779"/>
        <v/>
      </c>
      <c r="CF482" s="1355" t="str">
        <f t="shared" si="1779"/>
        <v/>
      </c>
      <c r="CG482" s="1355" t="str">
        <f t="shared" si="1779"/>
        <v/>
      </c>
      <c r="CH482" s="1355" t="str">
        <f t="shared" si="1779"/>
        <v/>
      </c>
      <c r="CI482" s="1355" t="str">
        <f t="shared" si="1779"/>
        <v/>
      </c>
      <c r="CJ482" s="1355" t="str">
        <f t="shared" si="1779"/>
        <v/>
      </c>
      <c r="CK482" s="1356" t="str">
        <f t="shared" si="1779"/>
        <v/>
      </c>
      <c r="CL482" s="1356" t="str">
        <f t="shared" si="1779"/>
        <v/>
      </c>
      <c r="CM482" s="1356" t="str">
        <f t="shared" si="1779"/>
        <v/>
      </c>
      <c r="CN482" s="1355" t="str">
        <f t="shared" si="1779"/>
        <v/>
      </c>
      <c r="CO482" s="1355" t="str">
        <f t="shared" si="1779"/>
        <v/>
      </c>
      <c r="CP482" s="1355" t="str">
        <f t="shared" si="1779"/>
        <v/>
      </c>
      <c r="CQ482" s="1355" t="str">
        <f t="shared" si="1779"/>
        <v/>
      </c>
      <c r="CR482" s="1355" t="str">
        <f t="shared" si="1779"/>
        <v/>
      </c>
      <c r="CS482" s="1354" t="str">
        <f t="shared" si="1779"/>
        <v/>
      </c>
      <c r="CT482" s="1357" t="str">
        <f t="shared" si="1779"/>
        <v/>
      </c>
      <c r="CU482" s="541" t="str">
        <f t="shared" si="1780"/>
        <v/>
      </c>
      <c r="CV482" s="542" t="str">
        <f t="shared" si="1781"/>
        <v/>
      </c>
      <c r="CW482" s="543" t="str">
        <f t="shared" si="1782"/>
        <v/>
      </c>
      <c r="CX482" s="543" t="str">
        <f t="shared" si="1783"/>
        <v/>
      </c>
      <c r="CY482" s="543" t="str">
        <f t="shared" si="1784"/>
        <v/>
      </c>
      <c r="CZ482" s="543" t="str">
        <f t="shared" si="1785"/>
        <v/>
      </c>
      <c r="DA482" s="543" t="str">
        <f t="shared" si="1786"/>
        <v/>
      </c>
      <c r="DB482" s="544" t="str">
        <f t="shared" si="1787"/>
        <v/>
      </c>
      <c r="DC482" s="544" t="str">
        <f t="shared" si="1788"/>
        <v/>
      </c>
      <c r="DD482" s="544" t="str">
        <f t="shared" si="1789"/>
        <v/>
      </c>
      <c r="DE482" s="543" t="str">
        <f t="shared" si="1790"/>
        <v/>
      </c>
      <c r="DF482" s="543" t="str">
        <f t="shared" si="1791"/>
        <v/>
      </c>
      <c r="DG482" s="543" t="str">
        <f t="shared" si="1792"/>
        <v/>
      </c>
      <c r="DH482" s="543" t="str">
        <f t="shared" si="1793"/>
        <v/>
      </c>
      <c r="DI482" s="543" t="str">
        <f t="shared" si="1794"/>
        <v/>
      </c>
      <c r="DJ482" s="542" t="str">
        <f t="shared" si="1795"/>
        <v/>
      </c>
      <c r="DK482" s="541" t="str">
        <f t="shared" si="1796"/>
        <v/>
      </c>
      <c r="DL482" s="658">
        <f t="shared" si="1797"/>
        <v>0</v>
      </c>
      <c r="DM482" s="106">
        <f t="shared" si="1798"/>
        <v>0</v>
      </c>
      <c r="DN482" s="106">
        <f t="shared" si="1799"/>
        <v>0</v>
      </c>
      <c r="DO482" s="106">
        <f t="shared" si="1800"/>
        <v>0</v>
      </c>
      <c r="DP482" s="487"/>
      <c r="DQ482" s="623"/>
      <c r="DR482" s="623"/>
      <c r="DS482" s="623"/>
      <c r="DT482" s="623"/>
      <c r="DU482" s="623"/>
      <c r="DV482" s="623"/>
      <c r="DW482" s="623"/>
      <c r="DX482" s="623"/>
      <c r="DY482" s="488"/>
    </row>
    <row r="483" spans="1:129" s="490" customFormat="1" ht="15.75" customHeight="1">
      <c r="A483" s="767" t="s">
        <v>284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601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3"/>
      <c r="AF483" s="683"/>
      <c r="AG483" s="323"/>
      <c r="AH483" s="683"/>
      <c r="AI483" s="683"/>
      <c r="AJ483" s="683"/>
      <c r="AK483" s="601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601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601"/>
      <c r="BV483" s="323"/>
      <c r="BW483" s="323"/>
      <c r="BX483" s="323"/>
      <c r="BY483" s="323"/>
      <c r="BZ483" s="602" t="str">
        <f t="shared" si="1624"/>
        <v/>
      </c>
      <c r="CA483" s="602" t="str">
        <f t="shared" si="1625"/>
        <v/>
      </c>
      <c r="CB483" s="602" t="str">
        <f t="shared" si="1626"/>
        <v/>
      </c>
      <c r="CC483" s="692" t="str">
        <f t="shared" si="1627"/>
        <v/>
      </c>
      <c r="CD483" s="1348" t="str">
        <f t="shared" ref="CD483:CS484" si="1813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813"/>
        <v/>
      </c>
      <c r="CF483" s="1350" t="str">
        <f t="shared" si="1813"/>
        <v/>
      </c>
      <c r="CG483" s="1350" t="str">
        <f t="shared" si="1813"/>
        <v/>
      </c>
      <c r="CH483" s="1350" t="str">
        <f t="shared" si="1813"/>
        <v/>
      </c>
      <c r="CI483" s="1350" t="str">
        <f t="shared" si="1813"/>
        <v/>
      </c>
      <c r="CJ483" s="1350" t="str">
        <f t="shared" si="1813"/>
        <v/>
      </c>
      <c r="CK483" s="1351" t="str">
        <f t="shared" si="1813"/>
        <v/>
      </c>
      <c r="CL483" s="1351" t="str">
        <f t="shared" si="1813"/>
        <v/>
      </c>
      <c r="CM483" s="1351" t="str">
        <f t="shared" si="1813"/>
        <v/>
      </c>
      <c r="CN483" s="1350" t="str">
        <f t="shared" si="1813"/>
        <v/>
      </c>
      <c r="CO483" s="1350" t="str">
        <f t="shared" si="1813"/>
        <v/>
      </c>
      <c r="CP483" s="1350" t="str">
        <f t="shared" si="1813"/>
        <v/>
      </c>
      <c r="CQ483" s="1350" t="str">
        <f t="shared" si="1813"/>
        <v/>
      </c>
      <c r="CR483" s="1350" t="str">
        <f t="shared" si="1813"/>
        <v/>
      </c>
      <c r="CS483" s="1349" t="str">
        <f t="shared" si="1813"/>
        <v/>
      </c>
      <c r="CT483" s="1352" t="str">
        <f t="shared" ref="CE483:CT484" si="1814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3" t="str">
        <f t="shared" si="1780"/>
        <v/>
      </c>
      <c r="CV483" s="554" t="str">
        <f t="shared" si="1781"/>
        <v/>
      </c>
      <c r="CW483" s="555" t="str">
        <f t="shared" si="1782"/>
        <v/>
      </c>
      <c r="CX483" s="555" t="str">
        <f t="shared" si="1783"/>
        <v/>
      </c>
      <c r="CY483" s="555" t="str">
        <f t="shared" si="1784"/>
        <v/>
      </c>
      <c r="CZ483" s="555" t="str">
        <f t="shared" si="1785"/>
        <v/>
      </c>
      <c r="DA483" s="555" t="str">
        <f t="shared" si="1786"/>
        <v/>
      </c>
      <c r="DB483" s="556" t="str">
        <f t="shared" si="1787"/>
        <v/>
      </c>
      <c r="DC483" s="556" t="str">
        <f t="shared" si="1788"/>
        <v/>
      </c>
      <c r="DD483" s="556" t="str">
        <f t="shared" si="1789"/>
        <v/>
      </c>
      <c r="DE483" s="555" t="str">
        <f t="shared" si="1790"/>
        <v/>
      </c>
      <c r="DF483" s="555" t="str">
        <f t="shared" si="1791"/>
        <v/>
      </c>
      <c r="DG483" s="555" t="str">
        <f t="shared" si="1792"/>
        <v/>
      </c>
      <c r="DH483" s="555" t="str">
        <f t="shared" si="1793"/>
        <v/>
      </c>
      <c r="DI483" s="555" t="str">
        <f t="shared" si="1794"/>
        <v/>
      </c>
      <c r="DJ483" s="554" t="str">
        <f t="shared" si="1795"/>
        <v/>
      </c>
      <c r="DK483" s="553" t="str">
        <f t="shared" si="1796"/>
        <v/>
      </c>
      <c r="DL483" s="658">
        <f t="shared" si="1797"/>
        <v>0</v>
      </c>
      <c r="DM483" s="106">
        <f t="shared" si="1798"/>
        <v>0</v>
      </c>
      <c r="DN483" s="106">
        <f t="shared" si="1799"/>
        <v>0</v>
      </c>
      <c r="DO483" s="106">
        <f t="shared" si="1800"/>
        <v>0</v>
      </c>
      <c r="DP483" s="487"/>
      <c r="DQ483" s="623"/>
      <c r="DR483" s="623"/>
      <c r="DS483" s="623"/>
      <c r="DT483" s="623"/>
      <c r="DU483" s="623"/>
      <c r="DV483" s="623"/>
      <c r="DW483" s="623"/>
      <c r="DX483" s="623"/>
      <c r="DY483" s="488"/>
    </row>
    <row r="484" spans="1:129" s="490" customFormat="1" ht="15.75" customHeight="1">
      <c r="A484" s="653" t="s">
        <v>285</v>
      </c>
      <c r="B484" s="634" t="str">
        <f t="shared" ref="B484:R484" si="1815">IF(B483="","",B478*B483*B479)</f>
        <v/>
      </c>
      <c r="C484" s="634" t="str">
        <f t="shared" si="1815"/>
        <v/>
      </c>
      <c r="D484" s="634" t="str">
        <f t="shared" si="1815"/>
        <v/>
      </c>
      <c r="E484" s="634" t="str">
        <f t="shared" si="1815"/>
        <v/>
      </c>
      <c r="F484" s="634" t="str">
        <f t="shared" si="1815"/>
        <v/>
      </c>
      <c r="G484" s="634" t="str">
        <f t="shared" si="1815"/>
        <v/>
      </c>
      <c r="H484" s="634" t="str">
        <f t="shared" si="1815"/>
        <v/>
      </c>
      <c r="I484" s="634" t="str">
        <f t="shared" si="1815"/>
        <v/>
      </c>
      <c r="J484" s="634" t="str">
        <f t="shared" si="1815"/>
        <v/>
      </c>
      <c r="K484" s="634" t="str">
        <f t="shared" si="1815"/>
        <v/>
      </c>
      <c r="L484" s="634" t="str">
        <f t="shared" si="1815"/>
        <v/>
      </c>
      <c r="M484" s="634" t="str">
        <f t="shared" si="1815"/>
        <v/>
      </c>
      <c r="N484" s="634" t="str">
        <f t="shared" si="1815"/>
        <v/>
      </c>
      <c r="O484" s="634" t="str">
        <f t="shared" si="1815"/>
        <v/>
      </c>
      <c r="P484" s="634" t="str">
        <f t="shared" si="1815"/>
        <v/>
      </c>
      <c r="Q484" s="634" t="str">
        <f t="shared" si="1815"/>
        <v/>
      </c>
      <c r="R484" s="634" t="str">
        <f t="shared" si="1815"/>
        <v/>
      </c>
      <c r="S484" s="667"/>
      <c r="T484" s="634" t="str">
        <f t="shared" ref="T484:AJ484" si="1816">IF(T483="","",T478*T483*T479)</f>
        <v/>
      </c>
      <c r="U484" s="634" t="str">
        <f t="shared" si="1816"/>
        <v/>
      </c>
      <c r="V484" s="634" t="str">
        <f t="shared" si="1816"/>
        <v/>
      </c>
      <c r="W484" s="634" t="str">
        <f t="shared" si="1816"/>
        <v/>
      </c>
      <c r="X484" s="634" t="str">
        <f t="shared" si="1816"/>
        <v/>
      </c>
      <c r="Y484" s="634" t="str">
        <f t="shared" si="1816"/>
        <v/>
      </c>
      <c r="Z484" s="634" t="str">
        <f t="shared" si="1816"/>
        <v/>
      </c>
      <c r="AA484" s="634" t="str">
        <f t="shared" si="1816"/>
        <v/>
      </c>
      <c r="AB484" s="634" t="str">
        <f t="shared" si="1816"/>
        <v/>
      </c>
      <c r="AC484" s="634" t="str">
        <f t="shared" si="1816"/>
        <v/>
      </c>
      <c r="AD484" s="634" t="str">
        <f t="shared" si="1816"/>
        <v/>
      </c>
      <c r="AE484" s="634" t="str">
        <f t="shared" si="1816"/>
        <v/>
      </c>
      <c r="AF484" s="634" t="str">
        <f t="shared" si="1816"/>
        <v/>
      </c>
      <c r="AG484" s="634" t="str">
        <f t="shared" si="1816"/>
        <v/>
      </c>
      <c r="AH484" s="634" t="str">
        <f t="shared" si="1816"/>
        <v/>
      </c>
      <c r="AI484" s="634" t="str">
        <f t="shared" si="1816"/>
        <v/>
      </c>
      <c r="AJ484" s="634" t="str">
        <f t="shared" si="1816"/>
        <v/>
      </c>
      <c r="AK484" s="667"/>
      <c r="AL484" s="634" t="str">
        <f t="shared" ref="AL484:AT484" si="1817">IF(AL483="","",AL478*AL483*AL479)</f>
        <v/>
      </c>
      <c r="AM484" s="634" t="str">
        <f t="shared" si="1817"/>
        <v/>
      </c>
      <c r="AN484" s="634" t="str">
        <f t="shared" si="1817"/>
        <v/>
      </c>
      <c r="AO484" s="634" t="str">
        <f t="shared" si="1817"/>
        <v/>
      </c>
      <c r="AP484" s="634" t="str">
        <f t="shared" si="1817"/>
        <v/>
      </c>
      <c r="AQ484" s="634" t="str">
        <f t="shared" si="1817"/>
        <v/>
      </c>
      <c r="AR484" s="634" t="str">
        <f t="shared" si="1817"/>
        <v/>
      </c>
      <c r="AS484" s="634" t="str">
        <f t="shared" si="1817"/>
        <v/>
      </c>
      <c r="AT484" s="634" t="str">
        <f t="shared" si="1817"/>
        <v/>
      </c>
      <c r="AU484" s="634" t="str">
        <f t="shared" ref="AU484:BB484" si="1818">IF(AU483="","",AU478*AU483*AU479)</f>
        <v/>
      </c>
      <c r="AV484" s="634" t="str">
        <f t="shared" si="1818"/>
        <v/>
      </c>
      <c r="AW484" s="634" t="str">
        <f t="shared" si="1818"/>
        <v/>
      </c>
      <c r="AX484" s="634" t="str">
        <f t="shared" si="1818"/>
        <v/>
      </c>
      <c r="AY484" s="634" t="str">
        <f t="shared" si="1818"/>
        <v/>
      </c>
      <c r="AZ484" s="634" t="str">
        <f t="shared" si="1818"/>
        <v/>
      </c>
      <c r="BA484" s="634" t="str">
        <f t="shared" si="1818"/>
        <v/>
      </c>
      <c r="BB484" s="634" t="str">
        <f t="shared" si="1818"/>
        <v/>
      </c>
      <c r="BC484" s="667"/>
      <c r="BD484" s="634" t="str">
        <f t="shared" ref="BD484:BL484" si="1819">IF(BD483="","",BD478*BD483*BD479)</f>
        <v/>
      </c>
      <c r="BE484" s="634" t="str">
        <f t="shared" si="1819"/>
        <v/>
      </c>
      <c r="BF484" s="634" t="str">
        <f t="shared" si="1819"/>
        <v/>
      </c>
      <c r="BG484" s="634" t="str">
        <f t="shared" si="1819"/>
        <v/>
      </c>
      <c r="BH484" s="634" t="str">
        <f t="shared" si="1819"/>
        <v/>
      </c>
      <c r="BI484" s="634" t="str">
        <f t="shared" si="1819"/>
        <v/>
      </c>
      <c r="BJ484" s="634" t="str">
        <f t="shared" si="1819"/>
        <v/>
      </c>
      <c r="BK484" s="634" t="str">
        <f t="shared" si="1819"/>
        <v/>
      </c>
      <c r="BL484" s="634" t="str">
        <f t="shared" si="1819"/>
        <v/>
      </c>
      <c r="BM484" s="634" t="str">
        <f t="shared" ref="BM484:BT484" si="1820">IF(BM483="","",BM478*BM483*BM479)</f>
        <v/>
      </c>
      <c r="BN484" s="634" t="str">
        <f t="shared" si="1820"/>
        <v/>
      </c>
      <c r="BO484" s="634" t="str">
        <f t="shared" si="1820"/>
        <v/>
      </c>
      <c r="BP484" s="634" t="str">
        <f t="shared" si="1820"/>
        <v/>
      </c>
      <c r="BQ484" s="634" t="str">
        <f t="shared" si="1820"/>
        <v/>
      </c>
      <c r="BR484" s="634" t="str">
        <f t="shared" si="1820"/>
        <v/>
      </c>
      <c r="BS484" s="634" t="str">
        <f t="shared" si="1820"/>
        <v/>
      </c>
      <c r="BT484" s="634" t="str">
        <f t="shared" si="1820"/>
        <v/>
      </c>
      <c r="BU484" s="667"/>
      <c r="BV484" s="634" t="str">
        <f>IF(BV483="","",BV478*BV483*BV479)</f>
        <v/>
      </c>
      <c r="BW484" s="634" t="str">
        <f>IF(BW483="","",BW478*BW483*BW479)</f>
        <v/>
      </c>
      <c r="BX484" s="634" t="str">
        <f>IF(BX483="","",BX478*BX483*BX479)</f>
        <v/>
      </c>
      <c r="BY484" s="634" t="str">
        <f>IF(BY483="","",BY478*BY483*BY479)</f>
        <v/>
      </c>
      <c r="BZ484" s="602" t="str">
        <f t="shared" si="1624"/>
        <v/>
      </c>
      <c r="CA484" s="602" t="str">
        <f t="shared" si="1625"/>
        <v/>
      </c>
      <c r="CB484" s="602" t="str">
        <f t="shared" si="1626"/>
        <v/>
      </c>
      <c r="CC484" s="692" t="str">
        <f t="shared" si="1627"/>
        <v/>
      </c>
      <c r="CD484" s="1348" t="str">
        <f t="shared" si="1813"/>
        <v/>
      </c>
      <c r="CE484" s="1349" t="str">
        <f t="shared" si="1814"/>
        <v/>
      </c>
      <c r="CF484" s="1350" t="str">
        <f t="shared" si="1814"/>
        <v/>
      </c>
      <c r="CG484" s="1350" t="str">
        <f t="shared" si="1814"/>
        <v/>
      </c>
      <c r="CH484" s="1350" t="str">
        <f t="shared" si="1814"/>
        <v/>
      </c>
      <c r="CI484" s="1350" t="str">
        <f t="shared" si="1814"/>
        <v/>
      </c>
      <c r="CJ484" s="1350" t="str">
        <f t="shared" si="1814"/>
        <v/>
      </c>
      <c r="CK484" s="1351" t="str">
        <f t="shared" si="1814"/>
        <v/>
      </c>
      <c r="CL484" s="1351" t="str">
        <f t="shared" si="1814"/>
        <v/>
      </c>
      <c r="CM484" s="1351" t="str">
        <f t="shared" si="1814"/>
        <v/>
      </c>
      <c r="CN484" s="1350" t="str">
        <f t="shared" si="1814"/>
        <v/>
      </c>
      <c r="CO484" s="1350" t="str">
        <f t="shared" si="1814"/>
        <v/>
      </c>
      <c r="CP484" s="1350" t="str">
        <f t="shared" si="1814"/>
        <v/>
      </c>
      <c r="CQ484" s="1350" t="str">
        <f t="shared" si="1814"/>
        <v/>
      </c>
      <c r="CR484" s="1350" t="str">
        <f t="shared" si="1814"/>
        <v/>
      </c>
      <c r="CS484" s="1349" t="str">
        <f t="shared" si="1814"/>
        <v/>
      </c>
      <c r="CT484" s="1352" t="str">
        <f t="shared" si="1814"/>
        <v/>
      </c>
      <c r="CU484" s="553" t="str">
        <f t="shared" si="1780"/>
        <v/>
      </c>
      <c r="CV484" s="554" t="str">
        <f t="shared" si="1781"/>
        <v/>
      </c>
      <c r="CW484" s="555" t="str">
        <f t="shared" si="1782"/>
        <v/>
      </c>
      <c r="CX484" s="555" t="str">
        <f t="shared" si="1783"/>
        <v/>
      </c>
      <c r="CY484" s="555" t="str">
        <f t="shared" si="1784"/>
        <v/>
      </c>
      <c r="CZ484" s="555" t="str">
        <f t="shared" si="1785"/>
        <v/>
      </c>
      <c r="DA484" s="555" t="str">
        <f t="shared" si="1786"/>
        <v/>
      </c>
      <c r="DB484" s="556" t="str">
        <f t="shared" si="1787"/>
        <v/>
      </c>
      <c r="DC484" s="556" t="str">
        <f t="shared" si="1788"/>
        <v/>
      </c>
      <c r="DD484" s="556" t="str">
        <f t="shared" si="1789"/>
        <v/>
      </c>
      <c r="DE484" s="555" t="str">
        <f t="shared" si="1790"/>
        <v/>
      </c>
      <c r="DF484" s="555" t="str">
        <f t="shared" si="1791"/>
        <v/>
      </c>
      <c r="DG484" s="555" t="str">
        <f t="shared" si="1792"/>
        <v/>
      </c>
      <c r="DH484" s="555" t="str">
        <f t="shared" si="1793"/>
        <v/>
      </c>
      <c r="DI484" s="555" t="str">
        <f t="shared" si="1794"/>
        <v/>
      </c>
      <c r="DJ484" s="554" t="str">
        <f t="shared" si="1795"/>
        <v/>
      </c>
      <c r="DK484" s="553" t="str">
        <f t="shared" si="1796"/>
        <v/>
      </c>
      <c r="DL484" s="658">
        <f t="shared" si="1797"/>
        <v>0</v>
      </c>
      <c r="DM484" s="106">
        <f t="shared" si="1798"/>
        <v>0</v>
      </c>
      <c r="DN484" s="106">
        <f t="shared" si="1799"/>
        <v>0</v>
      </c>
      <c r="DO484" s="106">
        <f t="shared" si="1800"/>
        <v>0</v>
      </c>
      <c r="DP484" s="487"/>
      <c r="DQ484" s="623"/>
      <c r="DR484" s="623"/>
      <c r="DS484" s="623"/>
      <c r="DT484" s="623"/>
      <c r="DU484" s="623"/>
      <c r="DV484" s="623"/>
      <c r="DW484" s="623"/>
      <c r="DX484" s="623"/>
      <c r="DY484" s="488"/>
    </row>
    <row r="485" spans="1:129" s="490" customFormat="1" ht="15.75" customHeight="1">
      <c r="A485" s="1451" t="s">
        <v>735</v>
      </c>
      <c r="B485" s="646"/>
      <c r="C485" s="646"/>
      <c r="D485" s="646"/>
      <c r="E485" s="646"/>
      <c r="F485" s="646"/>
      <c r="G485" s="646"/>
      <c r="H485" s="646"/>
      <c r="I485" s="646"/>
      <c r="J485" s="646"/>
      <c r="K485" s="646"/>
      <c r="L485" s="646"/>
      <c r="M485" s="646"/>
      <c r="N485" s="646"/>
      <c r="O485" s="646"/>
      <c r="P485" s="646"/>
      <c r="Q485" s="646"/>
      <c r="R485" s="646"/>
      <c r="S485" s="644"/>
      <c r="T485" s="646"/>
      <c r="U485" s="646"/>
      <c r="V485" s="646"/>
      <c r="W485" s="646"/>
      <c r="X485" s="646"/>
      <c r="Y485" s="646"/>
      <c r="Z485" s="646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4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4"/>
      <c r="BD485" s="646"/>
      <c r="BE485" s="646"/>
      <c r="BF485" s="646"/>
      <c r="BG485" s="646"/>
      <c r="BH485" s="646"/>
      <c r="BI485" s="646"/>
      <c r="BJ485" s="646"/>
      <c r="BK485" s="646"/>
      <c r="BL485" s="646"/>
      <c r="BM485" s="646"/>
      <c r="BN485" s="646"/>
      <c r="BO485" s="646"/>
      <c r="BP485" s="646"/>
      <c r="BQ485" s="646"/>
      <c r="BR485" s="646"/>
      <c r="BS485" s="646"/>
      <c r="BT485" s="646"/>
      <c r="BU485" s="644"/>
      <c r="BV485" s="646"/>
      <c r="BW485" s="646"/>
      <c r="BX485" s="646"/>
      <c r="BY485" s="646"/>
      <c r="BZ485" s="594" t="str">
        <f t="shared" si="1624"/>
        <v/>
      </c>
      <c r="CA485" s="594" t="str">
        <f t="shared" si="1625"/>
        <v/>
      </c>
      <c r="CB485" s="594" t="str">
        <f t="shared" si="1626"/>
        <v/>
      </c>
      <c r="CC485" s="691" t="str">
        <f t="shared" si="1627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3"/>
      <c r="DM485" s="108"/>
      <c r="DN485" s="108"/>
      <c r="DO485" s="108"/>
      <c r="DP485" s="596"/>
      <c r="DQ485" s="622"/>
      <c r="DR485" s="622"/>
      <c r="DS485" s="622"/>
      <c r="DT485" s="622"/>
      <c r="DU485" s="622"/>
      <c r="DV485" s="622"/>
      <c r="DW485" s="622"/>
      <c r="DX485" s="622"/>
      <c r="DY485" s="488"/>
    </row>
    <row r="486" spans="1:129" s="490" customFormat="1" ht="15.75" customHeight="1">
      <c r="A486" s="713" t="s">
        <v>262</v>
      </c>
      <c r="B486" s="646"/>
      <c r="C486" s="646"/>
      <c r="D486" s="646"/>
      <c r="E486" s="646"/>
      <c r="F486" s="646"/>
      <c r="G486" s="646"/>
      <c r="H486" s="646"/>
      <c r="I486" s="646"/>
      <c r="J486" s="646"/>
      <c r="K486" s="646"/>
      <c r="L486" s="646"/>
      <c r="M486" s="646"/>
      <c r="N486" s="646"/>
      <c r="O486" s="646"/>
      <c r="P486" s="646"/>
      <c r="Q486" s="646"/>
      <c r="R486" s="646"/>
      <c r="S486" s="647"/>
      <c r="T486" s="646"/>
      <c r="U486" s="646"/>
      <c r="V486" s="646"/>
      <c r="W486" s="646"/>
      <c r="X486" s="646"/>
      <c r="Y486" s="646"/>
      <c r="Z486" s="646"/>
      <c r="AA486" s="646"/>
      <c r="AB486" s="646"/>
      <c r="AC486" s="646"/>
      <c r="AD486" s="646"/>
      <c r="AE486" s="646"/>
      <c r="AF486" s="646"/>
      <c r="AG486" s="646"/>
      <c r="AH486" s="646"/>
      <c r="AI486" s="646"/>
      <c r="AJ486" s="646"/>
      <c r="AK486" s="647"/>
      <c r="AL486" s="646"/>
      <c r="AM486" s="646"/>
      <c r="AN486" s="646"/>
      <c r="AO486" s="646"/>
      <c r="AP486" s="646"/>
      <c r="AQ486" s="646"/>
      <c r="AR486" s="646"/>
      <c r="AS486" s="646"/>
      <c r="AT486" s="646"/>
      <c r="AU486" s="646"/>
      <c r="AV486" s="646"/>
      <c r="AW486" s="646"/>
      <c r="AX486" s="646"/>
      <c r="AY486" s="646"/>
      <c r="AZ486" s="646"/>
      <c r="BA486" s="646"/>
      <c r="BB486" s="646"/>
      <c r="BC486" s="647"/>
      <c r="BD486" s="646"/>
      <c r="BE486" s="646"/>
      <c r="BF486" s="646"/>
      <c r="BG486" s="646"/>
      <c r="BH486" s="646"/>
      <c r="BI486" s="646"/>
      <c r="BJ486" s="646"/>
      <c r="BK486" s="646"/>
      <c r="BL486" s="646"/>
      <c r="BM486" s="646"/>
      <c r="BN486" s="646"/>
      <c r="BO486" s="646"/>
      <c r="BP486" s="646"/>
      <c r="BQ486" s="646"/>
      <c r="BR486" s="646"/>
      <c r="BS486" s="646"/>
      <c r="BT486" s="646"/>
      <c r="BU486" s="647"/>
      <c r="BV486" s="646">
        <v>1</v>
      </c>
      <c r="BW486" s="646">
        <v>1</v>
      </c>
      <c r="BX486" s="646">
        <v>1</v>
      </c>
      <c r="BY486" s="646">
        <v>1</v>
      </c>
      <c r="BZ486" s="602" t="str">
        <f t="shared" si="1624"/>
        <v/>
      </c>
      <c r="CA486" s="602" t="str">
        <f t="shared" si="1625"/>
        <v/>
      </c>
      <c r="CB486" s="602" t="str">
        <f t="shared" si="1626"/>
        <v/>
      </c>
      <c r="CC486" s="692" t="str">
        <f t="shared" si="1627"/>
        <v/>
      </c>
      <c r="CD486" s="1348" t="str">
        <f t="shared" ref="CD486:CS486" si="182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821"/>
        <v/>
      </c>
      <c r="CF486" s="1350" t="str">
        <f t="shared" si="1821"/>
        <v/>
      </c>
      <c r="CG486" s="1350" t="str">
        <f t="shared" si="1821"/>
        <v/>
      </c>
      <c r="CH486" s="1350" t="str">
        <f t="shared" si="1821"/>
        <v/>
      </c>
      <c r="CI486" s="1350" t="str">
        <f t="shared" si="1821"/>
        <v/>
      </c>
      <c r="CJ486" s="1350" t="str">
        <f t="shared" si="1821"/>
        <v/>
      </c>
      <c r="CK486" s="1351" t="str">
        <f t="shared" si="1821"/>
        <v/>
      </c>
      <c r="CL486" s="1351" t="str">
        <f t="shared" si="1821"/>
        <v/>
      </c>
      <c r="CM486" s="1351" t="str">
        <f t="shared" si="1821"/>
        <v/>
      </c>
      <c r="CN486" s="1350" t="str">
        <f t="shared" si="1821"/>
        <v/>
      </c>
      <c r="CO486" s="1350" t="str">
        <f t="shared" si="1821"/>
        <v/>
      </c>
      <c r="CP486" s="1350" t="str">
        <f t="shared" si="1821"/>
        <v/>
      </c>
      <c r="CQ486" s="1350" t="str">
        <f t="shared" si="1821"/>
        <v/>
      </c>
      <c r="CR486" s="1350" t="str">
        <f t="shared" si="1821"/>
        <v/>
      </c>
      <c r="CS486" s="1349" t="str">
        <f t="shared" si="1821"/>
        <v/>
      </c>
      <c r="CT486" s="1352" t="str">
        <f t="shared" ref="CE486:CT491" si="1822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3" t="str">
        <f t="shared" ref="CU486:CU493" si="182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4" t="str">
        <f t="shared" ref="CV486:CV493" si="182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5" t="str">
        <f t="shared" ref="CW486:CW493" si="182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5" t="str">
        <f t="shared" ref="CX486:CX493" si="182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5" t="str">
        <f t="shared" ref="CY486:CY493" si="182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5" t="str">
        <f t="shared" ref="CZ486:CZ493" si="182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5" t="str">
        <f t="shared" ref="DA486:DA493" si="182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6" t="str">
        <f t="shared" ref="DB486:DB493" si="183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6" t="str">
        <f t="shared" ref="DC486:DC493" si="183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6" t="str">
        <f t="shared" ref="DD486:DD493" si="183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5" t="str">
        <f t="shared" ref="DE486:DE493" si="183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5" t="str">
        <f t="shared" ref="DF486:DF493" si="183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5" t="str">
        <f t="shared" ref="DG486:DG493" si="1835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5" t="str">
        <f t="shared" ref="DH486:DH493" si="1836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5" t="str">
        <f t="shared" ref="DI486:DI493" si="1837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4" t="str">
        <f t="shared" ref="DJ486:DJ493" si="1838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3" t="str">
        <f t="shared" ref="DK486:DK493" si="1839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8">
        <f t="shared" ref="DL486:DL493" si="1840">COUNT(B486:R486)</f>
        <v>0</v>
      </c>
      <c r="DM486" s="106">
        <f t="shared" ref="DM486:DM493" si="1841">COUNT(T486:AJ486)</f>
        <v>0</v>
      </c>
      <c r="DN486" s="106">
        <f t="shared" ref="DN486:DN493" si="1842">COUNT(AL486:BB486)</f>
        <v>0</v>
      </c>
      <c r="DO486" s="106">
        <f t="shared" ref="DO486:DO493" si="1843">COUNT(BD486:BT486)</f>
        <v>0</v>
      </c>
      <c r="DP486" s="487"/>
      <c r="DQ486" s="623"/>
      <c r="DR486" s="623"/>
      <c r="DS486" s="623"/>
      <c r="DT486" s="623"/>
      <c r="DU486" s="623"/>
      <c r="DV486" s="623"/>
      <c r="DW486" s="623"/>
      <c r="DX486" s="623"/>
      <c r="DY486" s="488"/>
    </row>
    <row r="487" spans="1:129" s="490" customFormat="1" ht="15.75" customHeight="1">
      <c r="A487" s="713" t="s">
        <v>282</v>
      </c>
      <c r="B487" s="646"/>
      <c r="C487" s="646"/>
      <c r="D487" s="646"/>
      <c r="E487" s="646"/>
      <c r="F487" s="646"/>
      <c r="G487" s="646"/>
      <c r="H487" s="646"/>
      <c r="I487" s="646"/>
      <c r="J487" s="646"/>
      <c r="K487" s="646"/>
      <c r="L487" s="646"/>
      <c r="M487" s="646"/>
      <c r="N487" s="646"/>
      <c r="O487" s="646"/>
      <c r="P487" s="646"/>
      <c r="Q487" s="646"/>
      <c r="R487" s="646"/>
      <c r="S487" s="647"/>
      <c r="T487" s="646"/>
      <c r="U487" s="646"/>
      <c r="V487" s="646"/>
      <c r="W487" s="646"/>
      <c r="X487" s="646"/>
      <c r="Y487" s="646"/>
      <c r="Z487" s="646"/>
      <c r="AA487" s="646"/>
      <c r="AB487" s="646"/>
      <c r="AC487" s="646"/>
      <c r="AD487" s="646"/>
      <c r="AE487" s="646"/>
      <c r="AF487" s="646"/>
      <c r="AG487" s="646"/>
      <c r="AH487" s="646"/>
      <c r="AI487" s="646"/>
      <c r="AJ487" s="646"/>
      <c r="AK487" s="647"/>
      <c r="AL487" s="646"/>
      <c r="AM487" s="646"/>
      <c r="AN487" s="646"/>
      <c r="AO487" s="646"/>
      <c r="AP487" s="646"/>
      <c r="AQ487" s="646"/>
      <c r="AR487" s="646"/>
      <c r="AS487" s="646"/>
      <c r="AT487" s="646"/>
      <c r="AU487" s="646"/>
      <c r="AV487" s="646"/>
      <c r="AW487" s="646"/>
      <c r="AX487" s="646"/>
      <c r="AY487" s="646"/>
      <c r="AZ487" s="646"/>
      <c r="BA487" s="646"/>
      <c r="BB487" s="646"/>
      <c r="BC487" s="647"/>
      <c r="BD487" s="646"/>
      <c r="BE487" s="646"/>
      <c r="BF487" s="646"/>
      <c r="BG487" s="646"/>
      <c r="BH487" s="646"/>
      <c r="BI487" s="646"/>
      <c r="BJ487" s="646"/>
      <c r="BK487" s="646"/>
      <c r="BL487" s="646"/>
      <c r="BM487" s="646"/>
      <c r="BN487" s="646"/>
      <c r="BO487" s="646"/>
      <c r="BP487" s="646"/>
      <c r="BQ487" s="646"/>
      <c r="BR487" s="646"/>
      <c r="BS487" s="646"/>
      <c r="BT487" s="646"/>
      <c r="BU487" s="647"/>
      <c r="BV487" s="646"/>
      <c r="BW487" s="646"/>
      <c r="BX487" s="646"/>
      <c r="BY487" s="646"/>
      <c r="BZ487" s="602" t="str">
        <f t="shared" si="1624"/>
        <v/>
      </c>
      <c r="CA487" s="602" t="str">
        <f t="shared" si="1625"/>
        <v/>
      </c>
      <c r="CB487" s="602" t="str">
        <f t="shared" si="1626"/>
        <v/>
      </c>
      <c r="CC487" s="692" t="str">
        <f t="shared" si="1627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822"/>
        <v/>
      </c>
      <c r="CF487" s="1350" t="str">
        <f t="shared" si="1822"/>
        <v/>
      </c>
      <c r="CG487" s="1350" t="str">
        <f t="shared" si="1822"/>
        <v/>
      </c>
      <c r="CH487" s="1350" t="str">
        <f t="shared" si="1822"/>
        <v/>
      </c>
      <c r="CI487" s="1350" t="str">
        <f t="shared" si="1822"/>
        <v/>
      </c>
      <c r="CJ487" s="1350" t="str">
        <f t="shared" si="1822"/>
        <v/>
      </c>
      <c r="CK487" s="1351" t="str">
        <f t="shared" si="1822"/>
        <v/>
      </c>
      <c r="CL487" s="1351" t="str">
        <f t="shared" si="1822"/>
        <v/>
      </c>
      <c r="CM487" s="1351" t="str">
        <f t="shared" si="1822"/>
        <v/>
      </c>
      <c r="CN487" s="1350" t="str">
        <f t="shared" si="1822"/>
        <v/>
      </c>
      <c r="CO487" s="1350" t="str">
        <f t="shared" si="1822"/>
        <v/>
      </c>
      <c r="CP487" s="1350" t="str">
        <f t="shared" si="1822"/>
        <v/>
      </c>
      <c r="CQ487" s="1350" t="str">
        <f t="shared" si="1822"/>
        <v/>
      </c>
      <c r="CR487" s="1350" t="str">
        <f t="shared" si="1822"/>
        <v/>
      </c>
      <c r="CS487" s="1349" t="str">
        <f t="shared" si="1822"/>
        <v/>
      </c>
      <c r="CT487" s="1352" t="str">
        <f t="shared" si="1822"/>
        <v/>
      </c>
      <c r="CU487" s="553" t="str">
        <f t="shared" si="1823"/>
        <v/>
      </c>
      <c r="CV487" s="554" t="str">
        <f t="shared" si="1824"/>
        <v/>
      </c>
      <c r="CW487" s="555" t="str">
        <f t="shared" si="1825"/>
        <v/>
      </c>
      <c r="CX487" s="555" t="str">
        <f t="shared" si="1826"/>
        <v/>
      </c>
      <c r="CY487" s="555" t="str">
        <f t="shared" si="1827"/>
        <v/>
      </c>
      <c r="CZ487" s="555" t="str">
        <f t="shared" si="1828"/>
        <v/>
      </c>
      <c r="DA487" s="555" t="str">
        <f t="shared" si="1829"/>
        <v/>
      </c>
      <c r="DB487" s="556" t="str">
        <f t="shared" si="1830"/>
        <v/>
      </c>
      <c r="DC487" s="556" t="str">
        <f t="shared" si="1831"/>
        <v/>
      </c>
      <c r="DD487" s="556" t="str">
        <f t="shared" si="1832"/>
        <v/>
      </c>
      <c r="DE487" s="555" t="str">
        <f t="shared" si="1833"/>
        <v/>
      </c>
      <c r="DF487" s="555" t="str">
        <f t="shared" si="1834"/>
        <v/>
      </c>
      <c r="DG487" s="555" t="str">
        <f t="shared" si="1835"/>
        <v/>
      </c>
      <c r="DH487" s="555" t="str">
        <f t="shared" si="1836"/>
        <v/>
      </c>
      <c r="DI487" s="555" t="str">
        <f t="shared" si="1837"/>
        <v/>
      </c>
      <c r="DJ487" s="554" t="str">
        <f t="shared" si="1838"/>
        <v/>
      </c>
      <c r="DK487" s="553" t="str">
        <f t="shared" si="1839"/>
        <v/>
      </c>
      <c r="DL487" s="658">
        <f t="shared" si="1840"/>
        <v>0</v>
      </c>
      <c r="DM487" s="106">
        <f t="shared" si="1841"/>
        <v>0</v>
      </c>
      <c r="DN487" s="106">
        <f t="shared" si="1842"/>
        <v>0</v>
      </c>
      <c r="DO487" s="106">
        <f t="shared" si="1843"/>
        <v>0</v>
      </c>
      <c r="DP487" s="487"/>
      <c r="DQ487" s="623"/>
      <c r="DR487" s="623"/>
      <c r="DS487" s="623"/>
      <c r="DT487" s="623"/>
      <c r="DU487" s="623"/>
      <c r="DV487" s="623"/>
      <c r="DW487" s="623"/>
      <c r="DX487" s="623"/>
      <c r="DY487" s="488"/>
    </row>
    <row r="488" spans="1:129" s="490" customFormat="1" ht="15.75" customHeight="1">
      <c r="A488" s="653" t="s">
        <v>283</v>
      </c>
      <c r="B488" s="646"/>
      <c r="C488" s="646"/>
      <c r="D488" s="646"/>
      <c r="E488" s="646"/>
      <c r="F488" s="646"/>
      <c r="G488" s="646"/>
      <c r="H488" s="646"/>
      <c r="I488" s="646"/>
      <c r="J488" s="646"/>
      <c r="K488" s="646"/>
      <c r="L488" s="646"/>
      <c r="M488" s="646"/>
      <c r="N488" s="646"/>
      <c r="O488" s="646"/>
      <c r="P488" s="646"/>
      <c r="Q488" s="646"/>
      <c r="R488" s="646"/>
      <c r="S488" s="647"/>
      <c r="T488" s="646"/>
      <c r="U488" s="646"/>
      <c r="V488" s="646"/>
      <c r="W488" s="646"/>
      <c r="X488" s="646"/>
      <c r="Y488" s="646"/>
      <c r="Z488" s="646"/>
      <c r="AA488" s="646"/>
      <c r="AB488" s="646"/>
      <c r="AC488" s="646"/>
      <c r="AD488" s="646"/>
      <c r="AE488" s="646"/>
      <c r="AF488" s="646"/>
      <c r="AG488" s="646"/>
      <c r="AH488" s="646"/>
      <c r="AI488" s="646"/>
      <c r="AJ488" s="646"/>
      <c r="AK488" s="647"/>
      <c r="AL488" s="646"/>
      <c r="AM488" s="646"/>
      <c r="AN488" s="646"/>
      <c r="AO488" s="646"/>
      <c r="AP488" s="646"/>
      <c r="AQ488" s="646"/>
      <c r="AR488" s="646"/>
      <c r="AS488" s="646"/>
      <c r="AT488" s="646"/>
      <c r="AU488" s="646"/>
      <c r="AV488" s="646"/>
      <c r="AW488" s="646"/>
      <c r="AX488" s="646"/>
      <c r="AY488" s="646"/>
      <c r="AZ488" s="646"/>
      <c r="BA488" s="646"/>
      <c r="BB488" s="646"/>
      <c r="BC488" s="647"/>
      <c r="BD488" s="646"/>
      <c r="BE488" s="646"/>
      <c r="BF488" s="646"/>
      <c r="BG488" s="646"/>
      <c r="BH488" s="646"/>
      <c r="BI488" s="646"/>
      <c r="BJ488" s="646"/>
      <c r="BK488" s="646"/>
      <c r="BL488" s="646"/>
      <c r="BM488" s="646"/>
      <c r="BN488" s="646"/>
      <c r="BO488" s="646"/>
      <c r="BP488" s="646"/>
      <c r="BQ488" s="646"/>
      <c r="BR488" s="646"/>
      <c r="BS488" s="646"/>
      <c r="BT488" s="646"/>
      <c r="BU488" s="647"/>
      <c r="BV488" s="646">
        <v>12</v>
      </c>
      <c r="BW488" s="646">
        <v>12</v>
      </c>
      <c r="BX488" s="646">
        <v>12</v>
      </c>
      <c r="BY488" s="646">
        <v>12</v>
      </c>
      <c r="BZ488" s="602" t="str">
        <f t="shared" si="1624"/>
        <v/>
      </c>
      <c r="CA488" s="602" t="str">
        <f t="shared" si="1625"/>
        <v/>
      </c>
      <c r="CB488" s="602" t="str">
        <f t="shared" si="1626"/>
        <v/>
      </c>
      <c r="CC488" s="692" t="str">
        <f t="shared" si="1627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822"/>
        <v/>
      </c>
      <c r="CF488" s="1350" t="str">
        <f t="shared" si="1822"/>
        <v/>
      </c>
      <c r="CG488" s="1350" t="str">
        <f t="shared" si="1822"/>
        <v/>
      </c>
      <c r="CH488" s="1350" t="str">
        <f t="shared" si="1822"/>
        <v/>
      </c>
      <c r="CI488" s="1350" t="str">
        <f t="shared" si="1822"/>
        <v/>
      </c>
      <c r="CJ488" s="1350" t="str">
        <f t="shared" si="1822"/>
        <v/>
      </c>
      <c r="CK488" s="1351" t="str">
        <f t="shared" si="1822"/>
        <v/>
      </c>
      <c r="CL488" s="1351" t="str">
        <f t="shared" si="1822"/>
        <v/>
      </c>
      <c r="CM488" s="1351" t="str">
        <f t="shared" si="1822"/>
        <v/>
      </c>
      <c r="CN488" s="1350" t="str">
        <f t="shared" si="1822"/>
        <v/>
      </c>
      <c r="CO488" s="1350" t="str">
        <f t="shared" si="1822"/>
        <v/>
      </c>
      <c r="CP488" s="1350" t="str">
        <f t="shared" si="1822"/>
        <v/>
      </c>
      <c r="CQ488" s="1350" t="str">
        <f t="shared" si="1822"/>
        <v/>
      </c>
      <c r="CR488" s="1350" t="str">
        <f t="shared" si="1822"/>
        <v/>
      </c>
      <c r="CS488" s="1349" t="str">
        <f t="shared" si="1822"/>
        <v/>
      </c>
      <c r="CT488" s="1352" t="str">
        <f t="shared" si="1822"/>
        <v/>
      </c>
      <c r="CU488" s="553" t="str">
        <f t="shared" si="1823"/>
        <v/>
      </c>
      <c r="CV488" s="554" t="str">
        <f t="shared" si="1824"/>
        <v/>
      </c>
      <c r="CW488" s="555" t="str">
        <f t="shared" si="1825"/>
        <v/>
      </c>
      <c r="CX488" s="555" t="str">
        <f t="shared" si="1826"/>
        <v/>
      </c>
      <c r="CY488" s="555" t="str">
        <f t="shared" si="1827"/>
        <v/>
      </c>
      <c r="CZ488" s="555" t="str">
        <f t="shared" si="1828"/>
        <v/>
      </c>
      <c r="DA488" s="555" t="str">
        <f t="shared" si="1829"/>
        <v/>
      </c>
      <c r="DB488" s="556" t="str">
        <f t="shared" si="1830"/>
        <v/>
      </c>
      <c r="DC488" s="556" t="str">
        <f t="shared" si="1831"/>
        <v/>
      </c>
      <c r="DD488" s="556" t="str">
        <f t="shared" si="1832"/>
        <v/>
      </c>
      <c r="DE488" s="555" t="str">
        <f t="shared" si="1833"/>
        <v/>
      </c>
      <c r="DF488" s="555" t="str">
        <f t="shared" si="1834"/>
        <v/>
      </c>
      <c r="DG488" s="555" t="str">
        <f t="shared" si="1835"/>
        <v/>
      </c>
      <c r="DH488" s="555" t="str">
        <f t="shared" si="1836"/>
        <v/>
      </c>
      <c r="DI488" s="555" t="str">
        <f t="shared" si="1837"/>
        <v/>
      </c>
      <c r="DJ488" s="554" t="str">
        <f t="shared" si="1838"/>
        <v/>
      </c>
      <c r="DK488" s="553" t="str">
        <f t="shared" si="1839"/>
        <v/>
      </c>
      <c r="DL488" s="658">
        <f t="shared" si="1840"/>
        <v>0</v>
      </c>
      <c r="DM488" s="106">
        <f t="shared" si="1841"/>
        <v>0</v>
      </c>
      <c r="DN488" s="106">
        <f t="shared" si="1842"/>
        <v>0</v>
      </c>
      <c r="DO488" s="106">
        <f t="shared" si="1843"/>
        <v>0</v>
      </c>
      <c r="DP488" s="487"/>
      <c r="DQ488" s="623"/>
      <c r="DR488" s="623"/>
      <c r="DS488" s="623"/>
      <c r="DT488" s="623"/>
      <c r="DU488" s="623"/>
      <c r="DV488" s="623"/>
      <c r="DW488" s="623"/>
      <c r="DX488" s="623"/>
      <c r="DY488" s="488"/>
    </row>
    <row r="489" spans="1:129" s="490" customFormat="1" ht="15.75" customHeight="1">
      <c r="A489" s="705" t="s">
        <v>263</v>
      </c>
      <c r="B489" s="634" t="str">
        <f t="shared" ref="B489:R489" si="1844">IF(B487="","",B486*B487*B488)</f>
        <v/>
      </c>
      <c r="C489" s="634" t="str">
        <f t="shared" si="1844"/>
        <v/>
      </c>
      <c r="D489" s="634" t="str">
        <f t="shared" si="1844"/>
        <v/>
      </c>
      <c r="E489" s="634" t="str">
        <f t="shared" si="1844"/>
        <v/>
      </c>
      <c r="F489" s="634" t="str">
        <f t="shared" si="1844"/>
        <v/>
      </c>
      <c r="G489" s="634" t="str">
        <f t="shared" si="1844"/>
        <v/>
      </c>
      <c r="H489" s="634" t="str">
        <f t="shared" si="1844"/>
        <v/>
      </c>
      <c r="I489" s="634" t="str">
        <f t="shared" si="1844"/>
        <v/>
      </c>
      <c r="J489" s="634" t="str">
        <f t="shared" si="1844"/>
        <v/>
      </c>
      <c r="K489" s="634" t="str">
        <f t="shared" si="1844"/>
        <v/>
      </c>
      <c r="L489" s="634" t="str">
        <f t="shared" si="1844"/>
        <v/>
      </c>
      <c r="M489" s="634" t="str">
        <f t="shared" si="1844"/>
        <v/>
      </c>
      <c r="N489" s="634" t="str">
        <f t="shared" si="1844"/>
        <v/>
      </c>
      <c r="O489" s="634" t="str">
        <f t="shared" si="1844"/>
        <v/>
      </c>
      <c r="P489" s="634" t="str">
        <f t="shared" si="1844"/>
        <v/>
      </c>
      <c r="Q489" s="634" t="str">
        <f t="shared" si="1844"/>
        <v/>
      </c>
      <c r="R489" s="634" t="str">
        <f t="shared" si="1844"/>
        <v/>
      </c>
      <c r="S489" s="667"/>
      <c r="T489" s="634" t="str">
        <f t="shared" ref="T489:AJ489" si="1845">IF(T487="","",T486*T487*T488)</f>
        <v/>
      </c>
      <c r="U489" s="634" t="str">
        <f t="shared" si="1845"/>
        <v/>
      </c>
      <c r="V489" s="634" t="str">
        <f t="shared" si="1845"/>
        <v/>
      </c>
      <c r="W489" s="634" t="str">
        <f t="shared" si="1845"/>
        <v/>
      </c>
      <c r="X489" s="634" t="str">
        <f t="shared" si="1845"/>
        <v/>
      </c>
      <c r="Y489" s="634" t="str">
        <f t="shared" si="1845"/>
        <v/>
      </c>
      <c r="Z489" s="634" t="str">
        <f t="shared" si="1845"/>
        <v/>
      </c>
      <c r="AA489" s="634" t="str">
        <f t="shared" si="1845"/>
        <v/>
      </c>
      <c r="AB489" s="634" t="str">
        <f t="shared" si="1845"/>
        <v/>
      </c>
      <c r="AC489" s="634" t="str">
        <f t="shared" si="1845"/>
        <v/>
      </c>
      <c r="AD489" s="634" t="str">
        <f t="shared" si="1845"/>
        <v/>
      </c>
      <c r="AE489" s="634" t="str">
        <f t="shared" si="1845"/>
        <v/>
      </c>
      <c r="AF489" s="634" t="str">
        <f t="shared" si="1845"/>
        <v/>
      </c>
      <c r="AG489" s="634" t="str">
        <f t="shared" si="1845"/>
        <v/>
      </c>
      <c r="AH489" s="634" t="str">
        <f t="shared" si="1845"/>
        <v/>
      </c>
      <c r="AI489" s="634" t="str">
        <f t="shared" si="1845"/>
        <v/>
      </c>
      <c r="AJ489" s="634" t="str">
        <f t="shared" si="1845"/>
        <v/>
      </c>
      <c r="AK489" s="667"/>
      <c r="AL489" s="634" t="str">
        <f t="shared" ref="AL489:BB489" si="1846">IF(AL487="","",AL486*AL487*AL488)</f>
        <v/>
      </c>
      <c r="AM489" s="634" t="str">
        <f t="shared" si="1846"/>
        <v/>
      </c>
      <c r="AN489" s="634" t="str">
        <f t="shared" si="1846"/>
        <v/>
      </c>
      <c r="AO489" s="634" t="str">
        <f t="shared" si="1846"/>
        <v/>
      </c>
      <c r="AP489" s="634" t="str">
        <f t="shared" si="1846"/>
        <v/>
      </c>
      <c r="AQ489" s="634" t="str">
        <f t="shared" si="1846"/>
        <v/>
      </c>
      <c r="AR489" s="634" t="str">
        <f t="shared" si="1846"/>
        <v/>
      </c>
      <c r="AS489" s="634" t="str">
        <f t="shared" si="1846"/>
        <v/>
      </c>
      <c r="AT489" s="634" t="str">
        <f t="shared" si="1846"/>
        <v/>
      </c>
      <c r="AU489" s="634" t="str">
        <f t="shared" si="1846"/>
        <v/>
      </c>
      <c r="AV489" s="634" t="str">
        <f t="shared" si="1846"/>
        <v/>
      </c>
      <c r="AW489" s="634" t="str">
        <f t="shared" si="1846"/>
        <v/>
      </c>
      <c r="AX489" s="634" t="str">
        <f t="shared" si="1846"/>
        <v/>
      </c>
      <c r="AY489" s="634" t="str">
        <f t="shared" si="1846"/>
        <v/>
      </c>
      <c r="AZ489" s="634" t="str">
        <f t="shared" si="1846"/>
        <v/>
      </c>
      <c r="BA489" s="634" t="str">
        <f t="shared" si="1846"/>
        <v/>
      </c>
      <c r="BB489" s="634" t="str">
        <f t="shared" si="1846"/>
        <v/>
      </c>
      <c r="BC489" s="667"/>
      <c r="BD489" s="634" t="str">
        <f>IF(BD487="","",BD486*BD487*BD488)</f>
        <v/>
      </c>
      <c r="BE489" s="634" t="str">
        <f>IF(BE487="","",BE486*BE487*BE488)</f>
        <v/>
      </c>
      <c r="BF489" s="634" t="str">
        <f t="shared" ref="BF489:BT489" si="1847">IF(BF487="","",BF486*BF487*BF488)</f>
        <v/>
      </c>
      <c r="BG489" s="634" t="str">
        <f t="shared" si="1847"/>
        <v/>
      </c>
      <c r="BH489" s="634" t="str">
        <f t="shared" si="1847"/>
        <v/>
      </c>
      <c r="BI489" s="634" t="str">
        <f t="shared" si="1847"/>
        <v/>
      </c>
      <c r="BJ489" s="634" t="str">
        <f t="shared" si="1847"/>
        <v/>
      </c>
      <c r="BK489" s="634" t="str">
        <f t="shared" si="1847"/>
        <v/>
      </c>
      <c r="BL489" s="634" t="str">
        <f t="shared" si="1847"/>
        <v/>
      </c>
      <c r="BM489" s="634" t="str">
        <f t="shared" si="1847"/>
        <v/>
      </c>
      <c r="BN489" s="634" t="str">
        <f t="shared" si="1847"/>
        <v/>
      </c>
      <c r="BO489" s="634" t="str">
        <f t="shared" si="1847"/>
        <v/>
      </c>
      <c r="BP489" s="634" t="str">
        <f t="shared" si="1847"/>
        <v/>
      </c>
      <c r="BQ489" s="634" t="str">
        <f t="shared" si="1847"/>
        <v/>
      </c>
      <c r="BR489" s="634" t="str">
        <f t="shared" si="1847"/>
        <v/>
      </c>
      <c r="BS489" s="634" t="str">
        <f t="shared" si="1847"/>
        <v/>
      </c>
      <c r="BT489" s="634" t="str">
        <f t="shared" si="1847"/>
        <v/>
      </c>
      <c r="BU489" s="667"/>
      <c r="BV489" s="634" t="str">
        <f>IF(BV487="","",BV486*BV487*BV488)</f>
        <v/>
      </c>
      <c r="BW489" s="634" t="str">
        <f>IF(BW487="","",BW486*BW487*BW488)</f>
        <v/>
      </c>
      <c r="BX489" s="634" t="str">
        <f>IF(BX487="","",BX486*BX487*BX488)</f>
        <v/>
      </c>
      <c r="BY489" s="634" t="str">
        <f>IF(BY487="","",BY486*BY487*BY488)</f>
        <v/>
      </c>
      <c r="BZ489" s="602" t="str">
        <f t="shared" si="1624"/>
        <v/>
      </c>
      <c r="CA489" s="602" t="str">
        <f t="shared" si="1625"/>
        <v/>
      </c>
      <c r="CB489" s="602" t="str">
        <f t="shared" si="1626"/>
        <v/>
      </c>
      <c r="CC489" s="692" t="str">
        <f t="shared" si="1627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822"/>
        <v/>
      </c>
      <c r="CF489" s="1350" t="str">
        <f t="shared" si="1822"/>
        <v/>
      </c>
      <c r="CG489" s="1350" t="str">
        <f t="shared" si="1822"/>
        <v/>
      </c>
      <c r="CH489" s="1350" t="str">
        <f t="shared" si="1822"/>
        <v/>
      </c>
      <c r="CI489" s="1350" t="str">
        <f t="shared" si="1822"/>
        <v/>
      </c>
      <c r="CJ489" s="1350" t="str">
        <f t="shared" si="1822"/>
        <v/>
      </c>
      <c r="CK489" s="1351" t="str">
        <f t="shared" si="1822"/>
        <v/>
      </c>
      <c r="CL489" s="1351" t="str">
        <f t="shared" si="1822"/>
        <v/>
      </c>
      <c r="CM489" s="1351" t="str">
        <f t="shared" si="1822"/>
        <v/>
      </c>
      <c r="CN489" s="1350" t="str">
        <f t="shared" si="1822"/>
        <v/>
      </c>
      <c r="CO489" s="1350" t="str">
        <f t="shared" si="1822"/>
        <v/>
      </c>
      <c r="CP489" s="1350" t="str">
        <f t="shared" si="1822"/>
        <v/>
      </c>
      <c r="CQ489" s="1350" t="str">
        <f t="shared" si="1822"/>
        <v/>
      </c>
      <c r="CR489" s="1350" t="str">
        <f t="shared" si="1822"/>
        <v/>
      </c>
      <c r="CS489" s="1349" t="str">
        <f t="shared" si="1822"/>
        <v/>
      </c>
      <c r="CT489" s="1352" t="str">
        <f t="shared" si="1822"/>
        <v/>
      </c>
      <c r="CU489" s="553" t="str">
        <f t="shared" si="1823"/>
        <v/>
      </c>
      <c r="CV489" s="554" t="str">
        <f t="shared" si="1824"/>
        <v/>
      </c>
      <c r="CW489" s="555" t="str">
        <f t="shared" si="1825"/>
        <v/>
      </c>
      <c r="CX489" s="555" t="str">
        <f t="shared" si="1826"/>
        <v/>
      </c>
      <c r="CY489" s="555" t="str">
        <f t="shared" si="1827"/>
        <v/>
      </c>
      <c r="CZ489" s="555" t="str">
        <f t="shared" si="1828"/>
        <v/>
      </c>
      <c r="DA489" s="555" t="str">
        <f t="shared" si="1829"/>
        <v/>
      </c>
      <c r="DB489" s="556" t="str">
        <f t="shared" si="1830"/>
        <v/>
      </c>
      <c r="DC489" s="556" t="str">
        <f t="shared" si="1831"/>
        <v/>
      </c>
      <c r="DD489" s="556" t="str">
        <f t="shared" si="1832"/>
        <v/>
      </c>
      <c r="DE489" s="555" t="str">
        <f t="shared" si="1833"/>
        <v/>
      </c>
      <c r="DF489" s="555" t="str">
        <f t="shared" si="1834"/>
        <v/>
      </c>
      <c r="DG489" s="555" t="str">
        <f t="shared" si="1835"/>
        <v/>
      </c>
      <c r="DH489" s="555" t="str">
        <f t="shared" si="1836"/>
        <v/>
      </c>
      <c r="DI489" s="555" t="str">
        <f t="shared" si="1837"/>
        <v/>
      </c>
      <c r="DJ489" s="554" t="str">
        <f t="shared" si="1838"/>
        <v/>
      </c>
      <c r="DK489" s="553" t="str">
        <f t="shared" si="1839"/>
        <v/>
      </c>
      <c r="DL489" s="658">
        <f t="shared" si="1840"/>
        <v>0</v>
      </c>
      <c r="DM489" s="106">
        <f t="shared" si="1841"/>
        <v>0</v>
      </c>
      <c r="DN489" s="106">
        <f t="shared" si="1842"/>
        <v>0</v>
      </c>
      <c r="DO489" s="106">
        <f t="shared" si="1843"/>
        <v>0</v>
      </c>
      <c r="DP489" s="487"/>
      <c r="DQ489" s="623"/>
      <c r="DR489" s="623"/>
      <c r="DS489" s="623"/>
      <c r="DT489" s="623"/>
      <c r="DU489" s="623"/>
      <c r="DV489" s="623"/>
      <c r="DW489" s="623"/>
      <c r="DX489" s="623"/>
      <c r="DY489" s="488"/>
    </row>
    <row r="490" spans="1:129" s="490" customFormat="1" ht="15.75" customHeight="1">
      <c r="A490" s="705" t="str">
        <f>$H$1 &amp; "/kg"</f>
        <v>kcal/kg</v>
      </c>
      <c r="B490" s="766">
        <f>3630*$K$1</f>
        <v>3630</v>
      </c>
      <c r="C490" s="766">
        <f>3630*$K$1</f>
        <v>3630</v>
      </c>
      <c r="D490" s="766">
        <f t="shared" ref="D490:R490" si="1848">3630*$K$1</f>
        <v>3630</v>
      </c>
      <c r="E490" s="766">
        <f t="shared" si="1848"/>
        <v>3630</v>
      </c>
      <c r="F490" s="766">
        <f t="shared" si="1848"/>
        <v>3630</v>
      </c>
      <c r="G490" s="766">
        <f t="shared" si="1848"/>
        <v>3630</v>
      </c>
      <c r="H490" s="766">
        <f t="shared" si="1848"/>
        <v>3630</v>
      </c>
      <c r="I490" s="766">
        <f t="shared" si="1848"/>
        <v>3630</v>
      </c>
      <c r="J490" s="766">
        <f t="shared" si="1848"/>
        <v>3630</v>
      </c>
      <c r="K490" s="766">
        <f t="shared" si="1848"/>
        <v>3630</v>
      </c>
      <c r="L490" s="766">
        <f t="shared" si="1848"/>
        <v>3630</v>
      </c>
      <c r="M490" s="766">
        <f t="shared" si="1848"/>
        <v>3630</v>
      </c>
      <c r="N490" s="766">
        <f t="shared" si="1848"/>
        <v>3630</v>
      </c>
      <c r="O490" s="766">
        <f t="shared" si="1848"/>
        <v>3630</v>
      </c>
      <c r="P490" s="766">
        <f t="shared" si="1848"/>
        <v>3630</v>
      </c>
      <c r="Q490" s="766">
        <f t="shared" si="1848"/>
        <v>3630</v>
      </c>
      <c r="R490" s="766">
        <f t="shared" si="1848"/>
        <v>3630</v>
      </c>
      <c r="S490" s="760"/>
      <c r="T490" s="766">
        <f>3630*$K$1</f>
        <v>3630</v>
      </c>
      <c r="U490" s="766">
        <f>3630*$K$1</f>
        <v>3630</v>
      </c>
      <c r="V490" s="766">
        <f t="shared" ref="V490:AJ490" si="1849">3630*$K$1</f>
        <v>3630</v>
      </c>
      <c r="W490" s="766">
        <f t="shared" si="1849"/>
        <v>3630</v>
      </c>
      <c r="X490" s="766">
        <f t="shared" si="1849"/>
        <v>3630</v>
      </c>
      <c r="Y490" s="766">
        <f t="shared" si="1849"/>
        <v>3630</v>
      </c>
      <c r="Z490" s="766">
        <f t="shared" si="1849"/>
        <v>3630</v>
      </c>
      <c r="AA490" s="766">
        <f t="shared" si="1849"/>
        <v>3630</v>
      </c>
      <c r="AB490" s="766">
        <f t="shared" si="1849"/>
        <v>3630</v>
      </c>
      <c r="AC490" s="766">
        <f t="shared" si="1849"/>
        <v>3630</v>
      </c>
      <c r="AD490" s="766">
        <f t="shared" si="1849"/>
        <v>3630</v>
      </c>
      <c r="AE490" s="766">
        <f t="shared" si="1849"/>
        <v>3630</v>
      </c>
      <c r="AF490" s="766">
        <f t="shared" si="1849"/>
        <v>3630</v>
      </c>
      <c r="AG490" s="766">
        <f t="shared" si="1849"/>
        <v>3630</v>
      </c>
      <c r="AH490" s="766">
        <f t="shared" si="1849"/>
        <v>3630</v>
      </c>
      <c r="AI490" s="766">
        <f t="shared" si="1849"/>
        <v>3630</v>
      </c>
      <c r="AJ490" s="766">
        <f t="shared" si="1849"/>
        <v>3630</v>
      </c>
      <c r="AK490" s="760"/>
      <c r="AL490" s="766">
        <f>3630*$K$1</f>
        <v>3630</v>
      </c>
      <c r="AM490" s="766">
        <f>3630*$K$1</f>
        <v>3630</v>
      </c>
      <c r="AN490" s="766">
        <f t="shared" ref="AN490:BB490" si="1850">3630*$K$1</f>
        <v>3630</v>
      </c>
      <c r="AO490" s="766">
        <f t="shared" si="1850"/>
        <v>3630</v>
      </c>
      <c r="AP490" s="766">
        <f t="shared" si="1850"/>
        <v>3630</v>
      </c>
      <c r="AQ490" s="766">
        <f t="shared" si="1850"/>
        <v>3630</v>
      </c>
      <c r="AR490" s="766">
        <f t="shared" si="1850"/>
        <v>3630</v>
      </c>
      <c r="AS490" s="766">
        <f t="shared" si="1850"/>
        <v>3630</v>
      </c>
      <c r="AT490" s="766">
        <f t="shared" si="1850"/>
        <v>3630</v>
      </c>
      <c r="AU490" s="766">
        <f t="shared" si="1850"/>
        <v>3630</v>
      </c>
      <c r="AV490" s="766">
        <f t="shared" si="1850"/>
        <v>3630</v>
      </c>
      <c r="AW490" s="766">
        <f t="shared" si="1850"/>
        <v>3630</v>
      </c>
      <c r="AX490" s="766">
        <f t="shared" si="1850"/>
        <v>3630</v>
      </c>
      <c r="AY490" s="766">
        <f t="shared" si="1850"/>
        <v>3630</v>
      </c>
      <c r="AZ490" s="766">
        <f t="shared" si="1850"/>
        <v>3630</v>
      </c>
      <c r="BA490" s="766">
        <f t="shared" si="1850"/>
        <v>3630</v>
      </c>
      <c r="BB490" s="766">
        <f t="shared" si="1850"/>
        <v>3630</v>
      </c>
      <c r="BC490" s="760"/>
      <c r="BD490" s="766">
        <f>3630*$K$1</f>
        <v>3630</v>
      </c>
      <c r="BE490" s="766">
        <f>3630*$K$1</f>
        <v>3630</v>
      </c>
      <c r="BF490" s="766">
        <f t="shared" ref="BF490:BY490" si="1851">3630*$K$1</f>
        <v>3630</v>
      </c>
      <c r="BG490" s="766">
        <f t="shared" si="1851"/>
        <v>3630</v>
      </c>
      <c r="BH490" s="766">
        <f t="shared" si="1851"/>
        <v>3630</v>
      </c>
      <c r="BI490" s="766">
        <f t="shared" si="1851"/>
        <v>3630</v>
      </c>
      <c r="BJ490" s="766">
        <f t="shared" si="1851"/>
        <v>3630</v>
      </c>
      <c r="BK490" s="766">
        <f t="shared" si="1851"/>
        <v>3630</v>
      </c>
      <c r="BL490" s="766">
        <f t="shared" si="1851"/>
        <v>3630</v>
      </c>
      <c r="BM490" s="766">
        <f t="shared" si="1851"/>
        <v>3630</v>
      </c>
      <c r="BN490" s="766">
        <f t="shared" si="1851"/>
        <v>3630</v>
      </c>
      <c r="BO490" s="766">
        <f t="shared" si="1851"/>
        <v>3630</v>
      </c>
      <c r="BP490" s="766">
        <f t="shared" si="1851"/>
        <v>3630</v>
      </c>
      <c r="BQ490" s="766">
        <f t="shared" si="1851"/>
        <v>3630</v>
      </c>
      <c r="BR490" s="766">
        <f t="shared" si="1851"/>
        <v>3630</v>
      </c>
      <c r="BS490" s="766">
        <f t="shared" si="1851"/>
        <v>3630</v>
      </c>
      <c r="BT490" s="766">
        <f t="shared" si="1851"/>
        <v>3630</v>
      </c>
      <c r="BU490" s="760"/>
      <c r="BV490" s="766">
        <f t="shared" si="1851"/>
        <v>3630</v>
      </c>
      <c r="BW490" s="766">
        <f t="shared" si="1851"/>
        <v>3630</v>
      </c>
      <c r="BX490" s="766">
        <f t="shared" si="1851"/>
        <v>3630</v>
      </c>
      <c r="BY490" s="766">
        <f t="shared" si="1851"/>
        <v>3630</v>
      </c>
      <c r="BZ490" s="602">
        <f t="shared" si="1624"/>
        <v>3630</v>
      </c>
      <c r="CA490" s="602">
        <f t="shared" si="1625"/>
        <v>3630</v>
      </c>
      <c r="CB490" s="602">
        <f t="shared" si="1626"/>
        <v>3630</v>
      </c>
      <c r="CC490" s="692">
        <f t="shared" si="1627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822"/>
        <v>3630</v>
      </c>
      <c r="CF490" s="1350">
        <f t="shared" si="1822"/>
        <v>3630</v>
      </c>
      <c r="CG490" s="1350">
        <f t="shared" si="1822"/>
        <v>3630</v>
      </c>
      <c r="CH490" s="1350">
        <f t="shared" si="1822"/>
        <v>3630</v>
      </c>
      <c r="CI490" s="1350">
        <f t="shared" si="1822"/>
        <v>3630</v>
      </c>
      <c r="CJ490" s="1350">
        <f t="shared" si="1822"/>
        <v>3630</v>
      </c>
      <c r="CK490" s="1351">
        <f t="shared" si="1822"/>
        <v>3630</v>
      </c>
      <c r="CL490" s="1351">
        <f t="shared" si="1822"/>
        <v>3630</v>
      </c>
      <c r="CM490" s="1351">
        <f t="shared" si="1822"/>
        <v>3630</v>
      </c>
      <c r="CN490" s="1350">
        <f t="shared" si="1822"/>
        <v>3630</v>
      </c>
      <c r="CO490" s="1350">
        <f t="shared" si="1822"/>
        <v>3630</v>
      </c>
      <c r="CP490" s="1350">
        <f t="shared" si="1822"/>
        <v>3630</v>
      </c>
      <c r="CQ490" s="1350">
        <f t="shared" si="1822"/>
        <v>3630</v>
      </c>
      <c r="CR490" s="1350">
        <f t="shared" si="1822"/>
        <v>3630</v>
      </c>
      <c r="CS490" s="1349">
        <f t="shared" si="1822"/>
        <v>3630</v>
      </c>
      <c r="CT490" s="1352">
        <f t="shared" si="1822"/>
        <v>3630</v>
      </c>
      <c r="CU490" s="553">
        <f t="shared" si="1823"/>
        <v>3630</v>
      </c>
      <c r="CV490" s="554">
        <f t="shared" si="1824"/>
        <v>3630</v>
      </c>
      <c r="CW490" s="555">
        <f t="shared" si="1825"/>
        <v>3630</v>
      </c>
      <c r="CX490" s="555">
        <f t="shared" si="1826"/>
        <v>3630</v>
      </c>
      <c r="CY490" s="555">
        <f t="shared" si="1827"/>
        <v>3630</v>
      </c>
      <c r="CZ490" s="555">
        <f t="shared" si="1828"/>
        <v>3630</v>
      </c>
      <c r="DA490" s="555">
        <f t="shared" si="1829"/>
        <v>3630</v>
      </c>
      <c r="DB490" s="556">
        <f t="shared" si="1830"/>
        <v>3630</v>
      </c>
      <c r="DC490" s="556">
        <f t="shared" si="1831"/>
        <v>3630</v>
      </c>
      <c r="DD490" s="556">
        <f t="shared" si="1832"/>
        <v>3630</v>
      </c>
      <c r="DE490" s="555">
        <f t="shared" si="1833"/>
        <v>3630</v>
      </c>
      <c r="DF490" s="555">
        <f t="shared" si="1834"/>
        <v>3630</v>
      </c>
      <c r="DG490" s="555">
        <f t="shared" si="1835"/>
        <v>3630</v>
      </c>
      <c r="DH490" s="555">
        <f t="shared" si="1836"/>
        <v>3630</v>
      </c>
      <c r="DI490" s="555">
        <f t="shared" si="1837"/>
        <v>3630</v>
      </c>
      <c r="DJ490" s="554">
        <f t="shared" si="1838"/>
        <v>3630</v>
      </c>
      <c r="DK490" s="553">
        <f t="shared" si="1839"/>
        <v>3630</v>
      </c>
      <c r="DL490" s="658">
        <f t="shared" si="1840"/>
        <v>17</v>
      </c>
      <c r="DM490" s="106">
        <f t="shared" si="1841"/>
        <v>17</v>
      </c>
      <c r="DN490" s="106">
        <f t="shared" si="1842"/>
        <v>17</v>
      </c>
      <c r="DO490" s="106">
        <f t="shared" si="1843"/>
        <v>17</v>
      </c>
      <c r="DP490" s="487"/>
      <c r="DQ490" s="623"/>
      <c r="DR490" s="623"/>
      <c r="DS490" s="623"/>
      <c r="DT490" s="623"/>
      <c r="DU490" s="623"/>
      <c r="DV490" s="623"/>
      <c r="DW490" s="623"/>
      <c r="DX490" s="623"/>
      <c r="DY490" s="488"/>
    </row>
    <row r="491" spans="1:129" s="490" customFormat="1" ht="15.75" customHeight="1">
      <c r="A491" s="653" t="str">
        <f>$H$1 &amp; " (%)"</f>
        <v>kcal (%)</v>
      </c>
      <c r="B491" s="637" t="str">
        <f t="shared" ref="B491:R491" si="1852">IF(B489="","",B489*B490/B$46/365/$G$1)</f>
        <v/>
      </c>
      <c r="C491" s="637" t="str">
        <f t="shared" si="1852"/>
        <v/>
      </c>
      <c r="D491" s="637" t="str">
        <f t="shared" si="1852"/>
        <v/>
      </c>
      <c r="E491" s="637" t="str">
        <f t="shared" si="1852"/>
        <v/>
      </c>
      <c r="F491" s="637" t="str">
        <f t="shared" si="1852"/>
        <v/>
      </c>
      <c r="G491" s="637" t="str">
        <f t="shared" si="1852"/>
        <v/>
      </c>
      <c r="H491" s="637" t="str">
        <f t="shared" si="1852"/>
        <v/>
      </c>
      <c r="I491" s="637" t="str">
        <f t="shared" si="1852"/>
        <v/>
      </c>
      <c r="J491" s="637" t="str">
        <f t="shared" si="1852"/>
        <v/>
      </c>
      <c r="K491" s="637" t="str">
        <f t="shared" si="1852"/>
        <v/>
      </c>
      <c r="L491" s="637" t="str">
        <f t="shared" si="1852"/>
        <v/>
      </c>
      <c r="M491" s="637" t="str">
        <f t="shared" si="1852"/>
        <v/>
      </c>
      <c r="N491" s="637" t="str">
        <f t="shared" si="1852"/>
        <v/>
      </c>
      <c r="O491" s="637" t="str">
        <f t="shared" si="1852"/>
        <v/>
      </c>
      <c r="P491" s="637" t="str">
        <f t="shared" si="1852"/>
        <v/>
      </c>
      <c r="Q491" s="637" t="str">
        <f t="shared" si="1852"/>
        <v/>
      </c>
      <c r="R491" s="637" t="str">
        <f t="shared" si="1852"/>
        <v/>
      </c>
      <c r="S491" s="657"/>
      <c r="T491" s="637" t="str">
        <f t="shared" ref="T491:AJ491" si="1853">IF(T489="","",T489*T490/T$46/365/$G$1)</f>
        <v/>
      </c>
      <c r="U491" s="637" t="str">
        <f t="shared" si="1853"/>
        <v/>
      </c>
      <c r="V491" s="637" t="str">
        <f t="shared" si="1853"/>
        <v/>
      </c>
      <c r="W491" s="637" t="str">
        <f t="shared" si="1853"/>
        <v/>
      </c>
      <c r="X491" s="637" t="str">
        <f t="shared" si="1853"/>
        <v/>
      </c>
      <c r="Y491" s="637" t="str">
        <f t="shared" si="1853"/>
        <v/>
      </c>
      <c r="Z491" s="637" t="str">
        <f t="shared" si="1853"/>
        <v/>
      </c>
      <c r="AA491" s="637" t="str">
        <f t="shared" si="1853"/>
        <v/>
      </c>
      <c r="AB491" s="637" t="str">
        <f t="shared" si="1853"/>
        <v/>
      </c>
      <c r="AC491" s="637" t="str">
        <f t="shared" si="1853"/>
        <v/>
      </c>
      <c r="AD491" s="637" t="str">
        <f t="shared" si="1853"/>
        <v/>
      </c>
      <c r="AE491" s="637" t="str">
        <f t="shared" si="1853"/>
        <v/>
      </c>
      <c r="AF491" s="637" t="str">
        <f t="shared" si="1853"/>
        <v/>
      </c>
      <c r="AG491" s="637" t="str">
        <f t="shared" si="1853"/>
        <v/>
      </c>
      <c r="AH491" s="637" t="str">
        <f t="shared" si="1853"/>
        <v/>
      </c>
      <c r="AI491" s="637" t="str">
        <f t="shared" si="1853"/>
        <v/>
      </c>
      <c r="AJ491" s="637" t="str">
        <f t="shared" si="1853"/>
        <v/>
      </c>
      <c r="AK491" s="657"/>
      <c r="AL491" s="637" t="str">
        <f t="shared" ref="AL491:BB491" si="1854">IF(AL489="","",AL489*AL490/AL$46/365/$G$1)</f>
        <v/>
      </c>
      <c r="AM491" s="637" t="str">
        <f t="shared" si="1854"/>
        <v/>
      </c>
      <c r="AN491" s="637" t="str">
        <f t="shared" si="1854"/>
        <v/>
      </c>
      <c r="AO491" s="637" t="str">
        <f t="shared" si="1854"/>
        <v/>
      </c>
      <c r="AP491" s="637" t="str">
        <f t="shared" si="1854"/>
        <v/>
      </c>
      <c r="AQ491" s="637" t="str">
        <f t="shared" si="1854"/>
        <v/>
      </c>
      <c r="AR491" s="637" t="str">
        <f t="shared" si="1854"/>
        <v/>
      </c>
      <c r="AS491" s="637" t="str">
        <f t="shared" si="1854"/>
        <v/>
      </c>
      <c r="AT491" s="637" t="str">
        <f t="shared" si="1854"/>
        <v/>
      </c>
      <c r="AU491" s="637" t="str">
        <f t="shared" si="1854"/>
        <v/>
      </c>
      <c r="AV491" s="637" t="str">
        <f t="shared" si="1854"/>
        <v/>
      </c>
      <c r="AW491" s="637" t="str">
        <f t="shared" si="1854"/>
        <v/>
      </c>
      <c r="AX491" s="637" t="str">
        <f t="shared" si="1854"/>
        <v/>
      </c>
      <c r="AY491" s="637" t="str">
        <f t="shared" si="1854"/>
        <v/>
      </c>
      <c r="AZ491" s="637" t="str">
        <f t="shared" si="1854"/>
        <v/>
      </c>
      <c r="BA491" s="637" t="str">
        <f t="shared" si="1854"/>
        <v/>
      </c>
      <c r="BB491" s="637" t="str">
        <f t="shared" si="1854"/>
        <v/>
      </c>
      <c r="BC491" s="657"/>
      <c r="BD491" s="637" t="str">
        <f>IF(BD489="","",BD489*BD490/BD$46/365/$G$1)</f>
        <v/>
      </c>
      <c r="BE491" s="637" t="str">
        <f>IF(BE489="","",BE489*BE490/BE$46/365/$G$1)</f>
        <v/>
      </c>
      <c r="BF491" s="637" t="str">
        <f t="shared" ref="BF491:BT491" si="1855">IF(BF489="","",BF489*BF490/BF$46/365/$G$1)</f>
        <v/>
      </c>
      <c r="BG491" s="637" t="str">
        <f t="shared" si="1855"/>
        <v/>
      </c>
      <c r="BH491" s="637" t="str">
        <f t="shared" si="1855"/>
        <v/>
      </c>
      <c r="BI491" s="637" t="str">
        <f t="shared" si="1855"/>
        <v/>
      </c>
      <c r="BJ491" s="637" t="str">
        <f t="shared" si="1855"/>
        <v/>
      </c>
      <c r="BK491" s="637" t="str">
        <f t="shared" si="1855"/>
        <v/>
      </c>
      <c r="BL491" s="637" t="str">
        <f t="shared" si="1855"/>
        <v/>
      </c>
      <c r="BM491" s="637" t="str">
        <f t="shared" si="1855"/>
        <v/>
      </c>
      <c r="BN491" s="637" t="str">
        <f t="shared" si="1855"/>
        <v/>
      </c>
      <c r="BO491" s="637" t="str">
        <f t="shared" si="1855"/>
        <v/>
      </c>
      <c r="BP491" s="637" t="str">
        <f t="shared" si="1855"/>
        <v/>
      </c>
      <c r="BQ491" s="637" t="str">
        <f t="shared" si="1855"/>
        <v/>
      </c>
      <c r="BR491" s="637" t="str">
        <f t="shared" si="1855"/>
        <v/>
      </c>
      <c r="BS491" s="637" t="str">
        <f t="shared" si="1855"/>
        <v/>
      </c>
      <c r="BT491" s="637" t="str">
        <f t="shared" si="1855"/>
        <v/>
      </c>
      <c r="BU491" s="657"/>
      <c r="BV491" s="637" t="str">
        <f>IF(BV489="","",BV489*BV490/BV$46/365/$G$1)</f>
        <v/>
      </c>
      <c r="BW491" s="637" t="str">
        <f>IF(BW489="","",BW489*BW490/BW$46/365/$G$1)</f>
        <v/>
      </c>
      <c r="BX491" s="637" t="str">
        <f>IF(BX489="","",BX489*BX490/BX$46/365/$G$1)</f>
        <v/>
      </c>
      <c r="BY491" s="637" t="str">
        <f>IF(BY489="","",BY489*BY490/BY$46/365/$G$1)</f>
        <v/>
      </c>
      <c r="BZ491" s="627" t="str">
        <f>IF(DL491&lt;3,"",(SUM(B491:R491)-MIN(B491:R491)-MAX(B491:R491))/(DL491-2))</f>
        <v/>
      </c>
      <c r="CA491" s="627" t="str">
        <f t="shared" si="1625"/>
        <v/>
      </c>
      <c r="CB491" s="627" t="str">
        <f t="shared" si="1626"/>
        <v/>
      </c>
      <c r="CC491" s="627" t="str">
        <f t="shared" si="1627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822"/>
        <v/>
      </c>
      <c r="CF491" s="1355" t="str">
        <f t="shared" si="1822"/>
        <v/>
      </c>
      <c r="CG491" s="1355" t="str">
        <f t="shared" si="1822"/>
        <v/>
      </c>
      <c r="CH491" s="1355" t="str">
        <f t="shared" si="1822"/>
        <v/>
      </c>
      <c r="CI491" s="1355" t="str">
        <f t="shared" si="1822"/>
        <v/>
      </c>
      <c r="CJ491" s="1355" t="str">
        <f t="shared" si="1822"/>
        <v/>
      </c>
      <c r="CK491" s="1356" t="str">
        <f t="shared" si="1822"/>
        <v/>
      </c>
      <c r="CL491" s="1356" t="str">
        <f t="shared" si="1822"/>
        <v/>
      </c>
      <c r="CM491" s="1356" t="str">
        <f t="shared" si="1822"/>
        <v/>
      </c>
      <c r="CN491" s="1355" t="str">
        <f t="shared" si="1822"/>
        <v/>
      </c>
      <c r="CO491" s="1355" t="str">
        <f t="shared" si="1822"/>
        <v/>
      </c>
      <c r="CP491" s="1355" t="str">
        <f t="shared" si="1822"/>
        <v/>
      </c>
      <c r="CQ491" s="1355" t="str">
        <f t="shared" si="1822"/>
        <v/>
      </c>
      <c r="CR491" s="1355" t="str">
        <f t="shared" si="1822"/>
        <v/>
      </c>
      <c r="CS491" s="1354" t="str">
        <f t="shared" si="1822"/>
        <v/>
      </c>
      <c r="CT491" s="1357" t="str">
        <f t="shared" si="1822"/>
        <v/>
      </c>
      <c r="CU491" s="541" t="str">
        <f t="shared" si="1823"/>
        <v/>
      </c>
      <c r="CV491" s="542" t="str">
        <f t="shared" si="1824"/>
        <v/>
      </c>
      <c r="CW491" s="543" t="str">
        <f t="shared" si="1825"/>
        <v/>
      </c>
      <c r="CX491" s="543" t="str">
        <f t="shared" si="1826"/>
        <v/>
      </c>
      <c r="CY491" s="543" t="str">
        <f t="shared" si="1827"/>
        <v/>
      </c>
      <c r="CZ491" s="543" t="str">
        <f t="shared" si="1828"/>
        <v/>
      </c>
      <c r="DA491" s="543" t="str">
        <f t="shared" si="1829"/>
        <v/>
      </c>
      <c r="DB491" s="544" t="str">
        <f t="shared" si="1830"/>
        <v/>
      </c>
      <c r="DC491" s="544" t="str">
        <f t="shared" si="1831"/>
        <v/>
      </c>
      <c r="DD491" s="544" t="str">
        <f t="shared" si="1832"/>
        <v/>
      </c>
      <c r="DE491" s="543" t="str">
        <f t="shared" si="1833"/>
        <v/>
      </c>
      <c r="DF491" s="543" t="str">
        <f t="shared" si="1834"/>
        <v/>
      </c>
      <c r="DG491" s="543" t="str">
        <f t="shared" si="1835"/>
        <v/>
      </c>
      <c r="DH491" s="543" t="str">
        <f t="shared" si="1836"/>
        <v/>
      </c>
      <c r="DI491" s="543" t="str">
        <f t="shared" si="1837"/>
        <v/>
      </c>
      <c r="DJ491" s="542" t="str">
        <f t="shared" si="1838"/>
        <v/>
      </c>
      <c r="DK491" s="541" t="str">
        <f t="shared" si="1839"/>
        <v/>
      </c>
      <c r="DL491" s="658">
        <f t="shared" si="1840"/>
        <v>0</v>
      </c>
      <c r="DM491" s="106">
        <f t="shared" si="1841"/>
        <v>0</v>
      </c>
      <c r="DN491" s="106">
        <f t="shared" si="1842"/>
        <v>0</v>
      </c>
      <c r="DO491" s="106">
        <f t="shared" si="1843"/>
        <v>0</v>
      </c>
      <c r="DP491" s="487"/>
      <c r="DQ491" s="623"/>
      <c r="DR491" s="623"/>
      <c r="DS491" s="623"/>
      <c r="DT491" s="623"/>
      <c r="DU491" s="623"/>
      <c r="DV491" s="623"/>
      <c r="DW491" s="623"/>
      <c r="DX491" s="623"/>
      <c r="DY491" s="488"/>
    </row>
    <row r="492" spans="1:129" s="490" customFormat="1" ht="15.75" customHeight="1">
      <c r="A492" s="764" t="s">
        <v>284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7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7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7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7"/>
      <c r="BV492" s="323"/>
      <c r="BW492" s="323"/>
      <c r="BX492" s="323"/>
      <c r="BY492" s="323"/>
      <c r="BZ492" s="602" t="str">
        <f t="shared" si="1624"/>
        <v/>
      </c>
      <c r="CA492" s="602" t="str">
        <f t="shared" si="1625"/>
        <v/>
      </c>
      <c r="CB492" s="602" t="str">
        <f t="shared" si="1626"/>
        <v/>
      </c>
      <c r="CC492" s="692" t="str">
        <f t="shared" si="1627"/>
        <v/>
      </c>
      <c r="CD492" s="1348" t="str">
        <f t="shared" ref="CD492:CS493" si="185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856"/>
        <v/>
      </c>
      <c r="CF492" s="1350" t="str">
        <f t="shared" si="1856"/>
        <v/>
      </c>
      <c r="CG492" s="1350" t="str">
        <f t="shared" si="1856"/>
        <v/>
      </c>
      <c r="CH492" s="1350" t="str">
        <f t="shared" si="1856"/>
        <v/>
      </c>
      <c r="CI492" s="1350" t="str">
        <f t="shared" si="1856"/>
        <v/>
      </c>
      <c r="CJ492" s="1350" t="str">
        <f t="shared" si="1856"/>
        <v/>
      </c>
      <c r="CK492" s="1351" t="str">
        <f t="shared" si="1856"/>
        <v/>
      </c>
      <c r="CL492" s="1351" t="str">
        <f t="shared" si="1856"/>
        <v/>
      </c>
      <c r="CM492" s="1351" t="str">
        <f t="shared" si="1856"/>
        <v/>
      </c>
      <c r="CN492" s="1350" t="str">
        <f t="shared" si="1856"/>
        <v/>
      </c>
      <c r="CO492" s="1350" t="str">
        <f t="shared" si="1856"/>
        <v/>
      </c>
      <c r="CP492" s="1350" t="str">
        <f t="shared" si="1856"/>
        <v/>
      </c>
      <c r="CQ492" s="1350" t="str">
        <f t="shared" si="1856"/>
        <v/>
      </c>
      <c r="CR492" s="1350" t="str">
        <f t="shared" si="1856"/>
        <v/>
      </c>
      <c r="CS492" s="1349" t="str">
        <f t="shared" si="1856"/>
        <v/>
      </c>
      <c r="CT492" s="1352" t="str">
        <f t="shared" ref="CE492:CT493" si="1857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3" t="str">
        <f t="shared" si="1823"/>
        <v/>
      </c>
      <c r="CV492" s="554" t="str">
        <f t="shared" si="1824"/>
        <v/>
      </c>
      <c r="CW492" s="555" t="str">
        <f t="shared" si="1825"/>
        <v/>
      </c>
      <c r="CX492" s="555" t="str">
        <f t="shared" si="1826"/>
        <v/>
      </c>
      <c r="CY492" s="555" t="str">
        <f t="shared" si="1827"/>
        <v/>
      </c>
      <c r="CZ492" s="555" t="str">
        <f t="shared" si="1828"/>
        <v/>
      </c>
      <c r="DA492" s="555" t="str">
        <f t="shared" si="1829"/>
        <v/>
      </c>
      <c r="DB492" s="556" t="str">
        <f t="shared" si="1830"/>
        <v/>
      </c>
      <c r="DC492" s="556" t="str">
        <f t="shared" si="1831"/>
        <v/>
      </c>
      <c r="DD492" s="556" t="str">
        <f t="shared" si="1832"/>
        <v/>
      </c>
      <c r="DE492" s="555" t="str">
        <f t="shared" si="1833"/>
        <v/>
      </c>
      <c r="DF492" s="555" t="str">
        <f t="shared" si="1834"/>
        <v/>
      </c>
      <c r="DG492" s="555" t="str">
        <f t="shared" si="1835"/>
        <v/>
      </c>
      <c r="DH492" s="555" t="str">
        <f t="shared" si="1836"/>
        <v/>
      </c>
      <c r="DI492" s="555" t="str">
        <f t="shared" si="1837"/>
        <v/>
      </c>
      <c r="DJ492" s="554" t="str">
        <f t="shared" si="1838"/>
        <v/>
      </c>
      <c r="DK492" s="553" t="str">
        <f t="shared" si="1839"/>
        <v/>
      </c>
      <c r="DL492" s="658">
        <f t="shared" si="1840"/>
        <v>0</v>
      </c>
      <c r="DM492" s="106">
        <f t="shared" si="1841"/>
        <v>0</v>
      </c>
      <c r="DN492" s="106">
        <f t="shared" si="1842"/>
        <v>0</v>
      </c>
      <c r="DO492" s="106">
        <f t="shared" si="1843"/>
        <v>0</v>
      </c>
      <c r="DP492" s="487"/>
      <c r="DQ492" s="623"/>
      <c r="DR492" s="623"/>
      <c r="DS492" s="623"/>
      <c r="DT492" s="623"/>
      <c r="DU492" s="623"/>
      <c r="DV492" s="623"/>
      <c r="DW492" s="623"/>
      <c r="DX492" s="623"/>
      <c r="DY492" s="488"/>
    </row>
    <row r="493" spans="1:129" s="490" customFormat="1" ht="15.75" customHeight="1">
      <c r="A493" s="653" t="s">
        <v>285</v>
      </c>
      <c r="B493" s="634" t="str">
        <f t="shared" ref="B493:R493" si="1858">IF(B492="","",B487*B492*B488)</f>
        <v/>
      </c>
      <c r="C493" s="634" t="str">
        <f t="shared" si="1858"/>
        <v/>
      </c>
      <c r="D493" s="634" t="str">
        <f t="shared" si="1858"/>
        <v/>
      </c>
      <c r="E493" s="634" t="str">
        <f t="shared" si="1858"/>
        <v/>
      </c>
      <c r="F493" s="634" t="str">
        <f t="shared" si="1858"/>
        <v/>
      </c>
      <c r="G493" s="634" t="str">
        <f t="shared" si="1858"/>
        <v/>
      </c>
      <c r="H493" s="634" t="str">
        <f t="shared" si="1858"/>
        <v/>
      </c>
      <c r="I493" s="634" t="str">
        <f t="shared" si="1858"/>
        <v/>
      </c>
      <c r="J493" s="634" t="str">
        <f t="shared" si="1858"/>
        <v/>
      </c>
      <c r="K493" s="634" t="str">
        <f t="shared" si="1858"/>
        <v/>
      </c>
      <c r="L493" s="634" t="str">
        <f t="shared" si="1858"/>
        <v/>
      </c>
      <c r="M493" s="634" t="str">
        <f t="shared" si="1858"/>
        <v/>
      </c>
      <c r="N493" s="634" t="str">
        <f t="shared" si="1858"/>
        <v/>
      </c>
      <c r="O493" s="634" t="str">
        <f t="shared" si="1858"/>
        <v/>
      </c>
      <c r="P493" s="634" t="str">
        <f t="shared" si="1858"/>
        <v/>
      </c>
      <c r="Q493" s="634" t="str">
        <f t="shared" si="1858"/>
        <v/>
      </c>
      <c r="R493" s="634" t="str">
        <f t="shared" si="1858"/>
        <v/>
      </c>
      <c r="S493" s="667"/>
      <c r="T493" s="634" t="str">
        <f t="shared" ref="T493:AJ493" si="1859">IF(T492="","",T489*T492)</f>
        <v/>
      </c>
      <c r="U493" s="634" t="str">
        <f t="shared" si="1859"/>
        <v/>
      </c>
      <c r="V493" s="634" t="str">
        <f t="shared" si="1859"/>
        <v/>
      </c>
      <c r="W493" s="634" t="str">
        <f t="shared" si="1859"/>
        <v/>
      </c>
      <c r="X493" s="634" t="str">
        <f t="shared" si="1859"/>
        <v/>
      </c>
      <c r="Y493" s="634" t="str">
        <f t="shared" si="1859"/>
        <v/>
      </c>
      <c r="Z493" s="634" t="str">
        <f>IF(Z492="","",Z487*Z492*Z488)</f>
        <v/>
      </c>
      <c r="AA493" s="634" t="str">
        <f t="shared" si="1859"/>
        <v/>
      </c>
      <c r="AB493" s="634" t="str">
        <f t="shared" si="1859"/>
        <v/>
      </c>
      <c r="AC493" s="634" t="str">
        <f t="shared" si="1859"/>
        <v/>
      </c>
      <c r="AD493" s="634" t="str">
        <f t="shared" si="1859"/>
        <v/>
      </c>
      <c r="AE493" s="634" t="str">
        <f t="shared" si="1859"/>
        <v/>
      </c>
      <c r="AF493" s="634" t="str">
        <f t="shared" si="1859"/>
        <v/>
      </c>
      <c r="AG493" s="634" t="str">
        <f t="shared" si="1859"/>
        <v/>
      </c>
      <c r="AH493" s="634" t="str">
        <f t="shared" si="1859"/>
        <v/>
      </c>
      <c r="AI493" s="634" t="str">
        <f t="shared" si="1859"/>
        <v/>
      </c>
      <c r="AJ493" s="634" t="str">
        <f t="shared" si="1859"/>
        <v/>
      </c>
      <c r="AK493" s="667"/>
      <c r="AL493" s="634" t="str">
        <f t="shared" ref="AL493:BB493" si="1860">IF(AL492="","",AL489*AL492)</f>
        <v/>
      </c>
      <c r="AM493" s="634" t="str">
        <f t="shared" si="1860"/>
        <v/>
      </c>
      <c r="AN493" s="634" t="str">
        <f t="shared" si="1860"/>
        <v/>
      </c>
      <c r="AO493" s="634" t="str">
        <f t="shared" si="1860"/>
        <v/>
      </c>
      <c r="AP493" s="634" t="str">
        <f t="shared" si="1860"/>
        <v/>
      </c>
      <c r="AQ493" s="634" t="str">
        <f t="shared" si="1860"/>
        <v/>
      </c>
      <c r="AR493" s="634" t="str">
        <f t="shared" si="1860"/>
        <v/>
      </c>
      <c r="AS493" s="634" t="str">
        <f t="shared" si="1860"/>
        <v/>
      </c>
      <c r="AT493" s="634" t="str">
        <f t="shared" si="1860"/>
        <v/>
      </c>
      <c r="AU493" s="634" t="str">
        <f t="shared" si="1860"/>
        <v/>
      </c>
      <c r="AV493" s="634" t="str">
        <f t="shared" si="1860"/>
        <v/>
      </c>
      <c r="AW493" s="634" t="str">
        <f t="shared" si="1860"/>
        <v/>
      </c>
      <c r="AX493" s="634" t="str">
        <f t="shared" si="1860"/>
        <v/>
      </c>
      <c r="AY493" s="634" t="str">
        <f t="shared" si="1860"/>
        <v/>
      </c>
      <c r="AZ493" s="634" t="str">
        <f t="shared" si="1860"/>
        <v/>
      </c>
      <c r="BA493" s="634" t="str">
        <f t="shared" si="1860"/>
        <v/>
      </c>
      <c r="BB493" s="634" t="str">
        <f t="shared" si="1860"/>
        <v/>
      </c>
      <c r="BC493" s="667"/>
      <c r="BD493" s="634" t="str">
        <f t="shared" ref="BD493:BL493" si="1861">IF(BD492="","",BD489*BD492)</f>
        <v/>
      </c>
      <c r="BE493" s="634" t="str">
        <f t="shared" si="1861"/>
        <v/>
      </c>
      <c r="BF493" s="634" t="str">
        <f t="shared" si="1861"/>
        <v/>
      </c>
      <c r="BG493" s="634" t="str">
        <f t="shared" si="1861"/>
        <v/>
      </c>
      <c r="BH493" s="634" t="str">
        <f t="shared" si="1861"/>
        <v/>
      </c>
      <c r="BI493" s="634" t="str">
        <f t="shared" si="1861"/>
        <v/>
      </c>
      <c r="BJ493" s="634" t="str">
        <f t="shared" si="1861"/>
        <v/>
      </c>
      <c r="BK493" s="634" t="str">
        <f t="shared" si="1861"/>
        <v/>
      </c>
      <c r="BL493" s="634" t="str">
        <f t="shared" si="1861"/>
        <v/>
      </c>
      <c r="BM493" s="634" t="str">
        <f t="shared" ref="BM493:BT493" si="1862">IF(BM492="","",BM489*BM492)</f>
        <v/>
      </c>
      <c r="BN493" s="634" t="str">
        <f t="shared" si="1862"/>
        <v/>
      </c>
      <c r="BO493" s="634" t="str">
        <f t="shared" si="1862"/>
        <v/>
      </c>
      <c r="BP493" s="634" t="str">
        <f t="shared" si="1862"/>
        <v/>
      </c>
      <c r="BQ493" s="634" t="str">
        <f t="shared" si="1862"/>
        <v/>
      </c>
      <c r="BR493" s="634" t="str">
        <f t="shared" si="1862"/>
        <v/>
      </c>
      <c r="BS493" s="634" t="str">
        <f t="shared" si="1862"/>
        <v/>
      </c>
      <c r="BT493" s="634" t="str">
        <f t="shared" si="1862"/>
        <v/>
      </c>
      <c r="BU493" s="667"/>
      <c r="BV493" s="634" t="str">
        <f>IF(BV492="","",BV489*BV492)</f>
        <v/>
      </c>
      <c r="BW493" s="634" t="str">
        <f>IF(BW492="","",BW489*BW492)</f>
        <v/>
      </c>
      <c r="BX493" s="634" t="str">
        <f>IF(BX492="","",BX489*BX492)</f>
        <v/>
      </c>
      <c r="BY493" s="634" t="str">
        <f>IF(BY492="","",BY489*BY492)</f>
        <v/>
      </c>
      <c r="BZ493" s="602" t="str">
        <f t="shared" si="1624"/>
        <v/>
      </c>
      <c r="CA493" s="602" t="str">
        <f t="shared" si="1625"/>
        <v/>
      </c>
      <c r="CB493" s="602" t="str">
        <f t="shared" si="1626"/>
        <v/>
      </c>
      <c r="CC493" s="692" t="str">
        <f t="shared" si="1627"/>
        <v/>
      </c>
      <c r="CD493" s="1348" t="str">
        <f t="shared" si="1856"/>
        <v/>
      </c>
      <c r="CE493" s="1349" t="str">
        <f t="shared" si="1857"/>
        <v/>
      </c>
      <c r="CF493" s="1350" t="str">
        <f t="shared" si="1857"/>
        <v/>
      </c>
      <c r="CG493" s="1350" t="str">
        <f t="shared" si="1857"/>
        <v/>
      </c>
      <c r="CH493" s="1350" t="str">
        <f t="shared" si="1857"/>
        <v/>
      </c>
      <c r="CI493" s="1350" t="str">
        <f t="shared" si="1857"/>
        <v/>
      </c>
      <c r="CJ493" s="1350" t="str">
        <f t="shared" si="1857"/>
        <v/>
      </c>
      <c r="CK493" s="1351" t="str">
        <f t="shared" si="1857"/>
        <v/>
      </c>
      <c r="CL493" s="1351" t="str">
        <f t="shared" si="1857"/>
        <v/>
      </c>
      <c r="CM493" s="1351" t="str">
        <f t="shared" si="1857"/>
        <v/>
      </c>
      <c r="CN493" s="1350" t="str">
        <f t="shared" si="1857"/>
        <v/>
      </c>
      <c r="CO493" s="1350" t="str">
        <f t="shared" si="1857"/>
        <v/>
      </c>
      <c r="CP493" s="1350" t="str">
        <f t="shared" si="1857"/>
        <v/>
      </c>
      <c r="CQ493" s="1350" t="str">
        <f t="shared" si="1857"/>
        <v/>
      </c>
      <c r="CR493" s="1350" t="str">
        <f t="shared" si="1857"/>
        <v/>
      </c>
      <c r="CS493" s="1349" t="str">
        <f t="shared" si="1857"/>
        <v/>
      </c>
      <c r="CT493" s="1352" t="str">
        <f t="shared" si="1857"/>
        <v/>
      </c>
      <c r="CU493" s="553" t="str">
        <f t="shared" si="1823"/>
        <v/>
      </c>
      <c r="CV493" s="554" t="str">
        <f t="shared" si="1824"/>
        <v/>
      </c>
      <c r="CW493" s="555" t="str">
        <f t="shared" si="1825"/>
        <v/>
      </c>
      <c r="CX493" s="555" t="str">
        <f t="shared" si="1826"/>
        <v/>
      </c>
      <c r="CY493" s="555" t="str">
        <f t="shared" si="1827"/>
        <v/>
      </c>
      <c r="CZ493" s="555" t="str">
        <f t="shared" si="1828"/>
        <v/>
      </c>
      <c r="DA493" s="555" t="str">
        <f t="shared" si="1829"/>
        <v/>
      </c>
      <c r="DB493" s="556" t="str">
        <f t="shared" si="1830"/>
        <v/>
      </c>
      <c r="DC493" s="556" t="str">
        <f t="shared" si="1831"/>
        <v/>
      </c>
      <c r="DD493" s="556" t="str">
        <f t="shared" si="1832"/>
        <v/>
      </c>
      <c r="DE493" s="555" t="str">
        <f t="shared" si="1833"/>
        <v/>
      </c>
      <c r="DF493" s="555" t="str">
        <f t="shared" si="1834"/>
        <v/>
      </c>
      <c r="DG493" s="555" t="str">
        <f t="shared" si="1835"/>
        <v/>
      </c>
      <c r="DH493" s="555" t="str">
        <f t="shared" si="1836"/>
        <v/>
      </c>
      <c r="DI493" s="555" t="str">
        <f t="shared" si="1837"/>
        <v/>
      </c>
      <c r="DJ493" s="554" t="str">
        <f t="shared" si="1838"/>
        <v/>
      </c>
      <c r="DK493" s="553" t="str">
        <f t="shared" si="1839"/>
        <v/>
      </c>
      <c r="DL493" s="658">
        <f t="shared" si="1840"/>
        <v>0</v>
      </c>
      <c r="DM493" s="106">
        <f t="shared" si="1841"/>
        <v>0</v>
      </c>
      <c r="DN493" s="106">
        <f t="shared" si="1842"/>
        <v>0</v>
      </c>
      <c r="DO493" s="106">
        <f t="shared" si="1843"/>
        <v>0</v>
      </c>
      <c r="DP493" s="487"/>
      <c r="DQ493" s="623"/>
      <c r="DR493" s="623"/>
      <c r="DS493" s="623"/>
      <c r="DT493" s="623"/>
      <c r="DU493" s="623"/>
      <c r="DV493" s="623"/>
      <c r="DW493" s="623"/>
      <c r="DX493" s="623"/>
      <c r="DY493" s="488"/>
    </row>
    <row r="494" spans="1:129" s="490" customFormat="1" ht="15.75" customHeight="1">
      <c r="A494" s="1451" t="s">
        <v>730</v>
      </c>
      <c r="B494" s="646" t="s">
        <v>723</v>
      </c>
      <c r="C494" s="646" t="s">
        <v>723</v>
      </c>
      <c r="D494" s="646" t="s">
        <v>723</v>
      </c>
      <c r="E494" s="646" t="s">
        <v>723</v>
      </c>
      <c r="F494" s="646" t="s">
        <v>723</v>
      </c>
      <c r="G494" s="646" t="s">
        <v>723</v>
      </c>
      <c r="H494" s="646" t="s">
        <v>723</v>
      </c>
      <c r="I494" s="646" t="s">
        <v>723</v>
      </c>
      <c r="J494" s="646" t="s">
        <v>723</v>
      </c>
      <c r="K494" s="646" t="s">
        <v>723</v>
      </c>
      <c r="L494" s="646" t="s">
        <v>723</v>
      </c>
      <c r="M494" s="646" t="s">
        <v>723</v>
      </c>
      <c r="N494" s="646" t="s">
        <v>723</v>
      </c>
      <c r="O494" s="646" t="s">
        <v>723</v>
      </c>
      <c r="P494" s="646" t="s">
        <v>723</v>
      </c>
      <c r="Q494" s="646" t="s">
        <v>723</v>
      </c>
      <c r="R494" s="646" t="s">
        <v>723</v>
      </c>
      <c r="S494" s="708"/>
      <c r="T494" s="646" t="s">
        <v>723</v>
      </c>
      <c r="U494" s="646" t="s">
        <v>723</v>
      </c>
      <c r="V494" s="646" t="s">
        <v>723</v>
      </c>
      <c r="W494" s="646" t="s">
        <v>723</v>
      </c>
      <c r="X494" s="646" t="s">
        <v>723</v>
      </c>
      <c r="Y494" s="646" t="s">
        <v>723</v>
      </c>
      <c r="Z494" s="646" t="s">
        <v>723</v>
      </c>
      <c r="AA494" s="646" t="s">
        <v>723</v>
      </c>
      <c r="AB494" s="646" t="s">
        <v>723</v>
      </c>
      <c r="AC494" s="646" t="s">
        <v>723</v>
      </c>
      <c r="AD494" s="646" t="s">
        <v>723</v>
      </c>
      <c r="AE494" s="646" t="s">
        <v>723</v>
      </c>
      <c r="AF494" s="646" t="s">
        <v>723</v>
      </c>
      <c r="AG494" s="646" t="s">
        <v>723</v>
      </c>
      <c r="AH494" s="646" t="s">
        <v>723</v>
      </c>
      <c r="AI494" s="646" t="s">
        <v>723</v>
      </c>
      <c r="AJ494" s="646" t="s">
        <v>723</v>
      </c>
      <c r="AK494" s="708"/>
      <c r="AL494" s="646" t="s">
        <v>723</v>
      </c>
      <c r="AM494" s="646" t="s">
        <v>723</v>
      </c>
      <c r="AN494" s="646" t="s">
        <v>723</v>
      </c>
      <c r="AO494" s="646" t="s">
        <v>723</v>
      </c>
      <c r="AP494" s="646" t="s">
        <v>723</v>
      </c>
      <c r="AQ494" s="646" t="s">
        <v>723</v>
      </c>
      <c r="AR494" s="646" t="s">
        <v>723</v>
      </c>
      <c r="AS494" s="646" t="s">
        <v>723</v>
      </c>
      <c r="AT494" s="646" t="s">
        <v>723</v>
      </c>
      <c r="AU494" s="646" t="s">
        <v>723</v>
      </c>
      <c r="AV494" s="646" t="s">
        <v>723</v>
      </c>
      <c r="AW494" s="646" t="s">
        <v>723</v>
      </c>
      <c r="AX494" s="646" t="s">
        <v>723</v>
      </c>
      <c r="AY494" s="646" t="s">
        <v>723</v>
      </c>
      <c r="AZ494" s="646" t="s">
        <v>723</v>
      </c>
      <c r="BA494" s="646" t="s">
        <v>723</v>
      </c>
      <c r="BB494" s="646" t="s">
        <v>723</v>
      </c>
      <c r="BC494" s="708"/>
      <c r="BD494" s="646" t="s">
        <v>723</v>
      </c>
      <c r="BE494" s="646" t="s">
        <v>723</v>
      </c>
      <c r="BF494" s="646" t="s">
        <v>723</v>
      </c>
      <c r="BG494" s="646" t="s">
        <v>723</v>
      </c>
      <c r="BH494" s="646" t="s">
        <v>723</v>
      </c>
      <c r="BI494" s="646" t="s">
        <v>723</v>
      </c>
      <c r="BJ494" s="646" t="s">
        <v>723</v>
      </c>
      <c r="BK494" s="646" t="s">
        <v>723</v>
      </c>
      <c r="BL494" s="646" t="s">
        <v>723</v>
      </c>
      <c r="BM494" s="646" t="s">
        <v>723</v>
      </c>
      <c r="BN494" s="646" t="s">
        <v>723</v>
      </c>
      <c r="BO494" s="646" t="s">
        <v>723</v>
      </c>
      <c r="BP494" s="646" t="s">
        <v>723</v>
      </c>
      <c r="BQ494" s="646" t="s">
        <v>723</v>
      </c>
      <c r="BR494" s="646" t="s">
        <v>723</v>
      </c>
      <c r="BS494" s="646" t="s">
        <v>723</v>
      </c>
      <c r="BT494" s="646" t="s">
        <v>723</v>
      </c>
      <c r="BU494" s="633"/>
      <c r="BV494" s="646" t="s">
        <v>723</v>
      </c>
      <c r="BW494" s="646" t="s">
        <v>723</v>
      </c>
      <c r="BX494" s="646" t="s">
        <v>723</v>
      </c>
      <c r="BY494" s="646" t="s">
        <v>723</v>
      </c>
      <c r="BZ494" s="594" t="str">
        <f t="shared" si="1624"/>
        <v/>
      </c>
      <c r="CA494" s="594" t="str">
        <f t="shared" si="1625"/>
        <v/>
      </c>
      <c r="CB494" s="594" t="str">
        <f t="shared" si="1626"/>
        <v/>
      </c>
      <c r="CC494" s="691" t="str">
        <f t="shared" si="1627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3"/>
      <c r="DM494" s="108"/>
      <c r="DN494" s="108"/>
      <c r="DO494" s="108"/>
      <c r="DP494" s="596"/>
      <c r="DQ494" s="622"/>
      <c r="DR494" s="622"/>
      <c r="DS494" s="622"/>
      <c r="DT494" s="622"/>
      <c r="DU494" s="622"/>
      <c r="DV494" s="622"/>
      <c r="DW494" s="622"/>
      <c r="DX494" s="622"/>
      <c r="DY494" s="488"/>
    </row>
    <row r="495" spans="1:129" s="490" customFormat="1" ht="15.75" customHeight="1">
      <c r="A495" s="713" t="s">
        <v>262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0.7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9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9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9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3"/>
      <c r="BV495" s="227">
        <v>0.7</v>
      </c>
      <c r="BW495" s="227">
        <v>0.7</v>
      </c>
      <c r="BX495" s="227">
        <v>1</v>
      </c>
      <c r="BY495" s="227">
        <v>1</v>
      </c>
      <c r="BZ495" s="602">
        <f t="shared" si="1624"/>
        <v>0.69999999999999984</v>
      </c>
      <c r="CA495" s="602">
        <f t="shared" si="1625"/>
        <v>0.69999999999999984</v>
      </c>
      <c r="CB495" s="602">
        <f t="shared" si="1626"/>
        <v>0.69999999999999984</v>
      </c>
      <c r="CC495" s="692">
        <f t="shared" si="1627"/>
        <v>0.69999999999999984</v>
      </c>
      <c r="CD495" s="1348">
        <f t="shared" ref="CD495:CS495" si="186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863"/>
        <v>0.7</v>
      </c>
      <c r="CF495" s="1350">
        <f t="shared" si="1863"/>
        <v>0.7</v>
      </c>
      <c r="CG495" s="1350">
        <f t="shared" si="1863"/>
        <v>0.7</v>
      </c>
      <c r="CH495" s="1350">
        <f t="shared" si="1863"/>
        <v>0.7</v>
      </c>
      <c r="CI495" s="1350">
        <f t="shared" si="1863"/>
        <v>0.7</v>
      </c>
      <c r="CJ495" s="1350">
        <f t="shared" si="1863"/>
        <v>0.7</v>
      </c>
      <c r="CK495" s="1351">
        <f t="shared" si="1863"/>
        <v>0.7</v>
      </c>
      <c r="CL495" s="1351">
        <f t="shared" si="1863"/>
        <v>0.7</v>
      </c>
      <c r="CM495" s="1351">
        <f t="shared" si="1863"/>
        <v>0.7</v>
      </c>
      <c r="CN495" s="1350">
        <f t="shared" si="1863"/>
        <v>0.7</v>
      </c>
      <c r="CO495" s="1350">
        <f t="shared" si="1863"/>
        <v>0.7</v>
      </c>
      <c r="CP495" s="1350">
        <f t="shared" si="1863"/>
        <v>0.7</v>
      </c>
      <c r="CQ495" s="1350">
        <f t="shared" si="1863"/>
        <v>0.7</v>
      </c>
      <c r="CR495" s="1350">
        <f t="shared" si="1863"/>
        <v>0.7</v>
      </c>
      <c r="CS495" s="1349">
        <f t="shared" si="1863"/>
        <v>0.7</v>
      </c>
      <c r="CT495" s="1352">
        <f t="shared" ref="CE495:CT500" si="1864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3">
        <f t="shared" ref="CU495:CU558" si="186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4">
        <f t="shared" ref="CV495:CV558" si="186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5">
        <f t="shared" ref="CW495:CW558" si="186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5">
        <f t="shared" ref="CX495:CX558" si="186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5">
        <f t="shared" ref="CY495:CY558" si="186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5">
        <f t="shared" ref="CZ495:CZ558" si="187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5">
        <f t="shared" ref="DA495:DA558" si="187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6">
        <f t="shared" ref="DB495:DB558" si="187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6">
        <f t="shared" ref="DC495:DC558" si="187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6">
        <f t="shared" ref="DD495:DD558" si="187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5">
        <f t="shared" ref="DE495:DE558" si="187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5">
        <f t="shared" ref="DF495:DF558" si="187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5">
        <f t="shared" ref="DG495:DG558" si="1877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5">
        <f t="shared" ref="DH495:DH558" si="1878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5">
        <f t="shared" ref="DI495:DI558" si="1879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4">
        <f t="shared" ref="DJ495:DJ558" si="1880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3">
        <f t="shared" ref="DK495:DK558" si="1881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8">
        <f t="shared" ref="DL495:DL520" si="1882">COUNT(B495:R495)</f>
        <v>17</v>
      </c>
      <c r="DM495" s="106">
        <f t="shared" ref="DM495:DM520" si="1883">COUNT(T495:AJ495)</f>
        <v>17</v>
      </c>
      <c r="DN495" s="106">
        <f t="shared" ref="DN495:DN520" si="1884">COUNT(AL495:BB495)</f>
        <v>17</v>
      </c>
      <c r="DO495" s="106">
        <f t="shared" ref="DO495:DO520" si="1885">COUNT(BD495:BT495)</f>
        <v>17</v>
      </c>
      <c r="DP495" s="487"/>
      <c r="DQ495" s="623"/>
      <c r="DR495" s="623"/>
      <c r="DS495" s="623"/>
      <c r="DT495" s="623"/>
      <c r="DU495" s="623"/>
      <c r="DV495" s="623"/>
      <c r="DW495" s="623"/>
      <c r="DX495" s="623"/>
      <c r="DY495" s="488"/>
    </row>
    <row r="496" spans="1:129" s="490" customFormat="1" ht="15.75" customHeight="1">
      <c r="A496" s="713" t="s">
        <v>282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9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9"/>
      <c r="AL496" s="227">
        <v>4</v>
      </c>
      <c r="AM496" s="227"/>
      <c r="AN496" s="227"/>
      <c r="AO496" s="227"/>
      <c r="AP496" s="227">
        <v>2</v>
      </c>
      <c r="AQ496" s="227"/>
      <c r="AR496" s="227"/>
      <c r="AS496" s="227"/>
      <c r="AT496" s="227">
        <v>1</v>
      </c>
      <c r="AU496" s="227"/>
      <c r="AV496" s="227"/>
      <c r="AW496" s="227"/>
      <c r="AX496" s="227"/>
      <c r="AY496" s="227"/>
      <c r="AZ496" s="227"/>
      <c r="BA496" s="227"/>
      <c r="BB496" s="227"/>
      <c r="BC496" s="659"/>
      <c r="BD496" s="227"/>
      <c r="BE496" s="227"/>
      <c r="BF496" s="227"/>
      <c r="BG496" s="227"/>
      <c r="BH496" s="227">
        <v>1</v>
      </c>
      <c r="BI496" s="227">
        <v>4</v>
      </c>
      <c r="BJ496" s="227">
        <v>5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3"/>
      <c r="BV496" s="227"/>
      <c r="BW496" s="227"/>
      <c r="BX496" s="227">
        <v>2</v>
      </c>
      <c r="BY496" s="227">
        <v>4</v>
      </c>
      <c r="BZ496" s="602" t="str">
        <f t="shared" si="1624"/>
        <v/>
      </c>
      <c r="CA496" s="602" t="str">
        <f t="shared" si="1625"/>
        <v/>
      </c>
      <c r="CB496" s="602">
        <f t="shared" si="1626"/>
        <v>2</v>
      </c>
      <c r="CC496" s="692">
        <f t="shared" si="1627"/>
        <v>4</v>
      </c>
      <c r="CD496" s="1348" t="str">
        <f t="shared" ref="CD496:CD526" si="188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864"/>
        <v/>
      </c>
      <c r="CF496" s="1350" t="str">
        <f t="shared" si="1864"/>
        <v/>
      </c>
      <c r="CG496" s="1350" t="str">
        <f t="shared" si="1864"/>
        <v/>
      </c>
      <c r="CH496" s="1350" t="str">
        <f t="shared" si="1864"/>
        <v/>
      </c>
      <c r="CI496" s="1350" t="str">
        <f t="shared" si="1864"/>
        <v/>
      </c>
      <c r="CJ496" s="1350" t="str">
        <f t="shared" si="1864"/>
        <v/>
      </c>
      <c r="CK496" s="1351" t="str">
        <f t="shared" si="1864"/>
        <v/>
      </c>
      <c r="CL496" s="1351" t="str">
        <f t="shared" si="1864"/>
        <v/>
      </c>
      <c r="CM496" s="1351" t="str">
        <f t="shared" si="1864"/>
        <v/>
      </c>
      <c r="CN496" s="1350" t="str">
        <f t="shared" si="1864"/>
        <v/>
      </c>
      <c r="CO496" s="1350" t="str">
        <f t="shared" si="1864"/>
        <v/>
      </c>
      <c r="CP496" s="1350" t="str">
        <f t="shared" si="1864"/>
        <v/>
      </c>
      <c r="CQ496" s="1350" t="str">
        <f t="shared" si="1864"/>
        <v/>
      </c>
      <c r="CR496" s="1350" t="str">
        <f t="shared" si="1864"/>
        <v/>
      </c>
      <c r="CS496" s="1349" t="str">
        <f t="shared" si="1864"/>
        <v/>
      </c>
      <c r="CT496" s="1352" t="str">
        <f t="shared" si="1864"/>
        <v/>
      </c>
      <c r="CU496" s="553" t="str">
        <f t="shared" si="1865"/>
        <v/>
      </c>
      <c r="CV496" s="554" t="str">
        <f t="shared" si="1866"/>
        <v/>
      </c>
      <c r="CW496" s="555" t="str">
        <f t="shared" si="1867"/>
        <v/>
      </c>
      <c r="CX496" s="555" t="str">
        <f t="shared" si="1868"/>
        <v/>
      </c>
      <c r="CY496" s="555" t="str">
        <f t="shared" si="1869"/>
        <v/>
      </c>
      <c r="CZ496" s="555" t="str">
        <f t="shared" si="1870"/>
        <v/>
      </c>
      <c r="DA496" s="555" t="str">
        <f t="shared" si="1871"/>
        <v/>
      </c>
      <c r="DB496" s="556" t="str">
        <f t="shared" si="1872"/>
        <v/>
      </c>
      <c r="DC496" s="556" t="str">
        <f t="shared" si="1873"/>
        <v/>
      </c>
      <c r="DD496" s="556" t="str">
        <f t="shared" si="1874"/>
        <v/>
      </c>
      <c r="DE496" s="555" t="str">
        <f t="shared" si="1875"/>
        <v/>
      </c>
      <c r="DF496" s="555" t="str">
        <f t="shared" si="1876"/>
        <v/>
      </c>
      <c r="DG496" s="555" t="str">
        <f t="shared" si="1877"/>
        <v/>
      </c>
      <c r="DH496" s="555" t="str">
        <f t="shared" si="1878"/>
        <v/>
      </c>
      <c r="DI496" s="555" t="str">
        <f t="shared" si="1879"/>
        <v/>
      </c>
      <c r="DJ496" s="554" t="str">
        <f t="shared" si="1880"/>
        <v/>
      </c>
      <c r="DK496" s="553" t="str">
        <f t="shared" si="1881"/>
        <v/>
      </c>
      <c r="DL496" s="658">
        <f t="shared" si="1882"/>
        <v>0</v>
      </c>
      <c r="DM496" s="106">
        <f t="shared" si="1883"/>
        <v>0</v>
      </c>
      <c r="DN496" s="106">
        <f t="shared" si="1884"/>
        <v>3</v>
      </c>
      <c r="DO496" s="106">
        <f t="shared" si="1885"/>
        <v>3</v>
      </c>
      <c r="DP496" s="487"/>
      <c r="DQ496" s="623"/>
      <c r="DR496" s="623"/>
      <c r="DS496" s="623"/>
      <c r="DT496" s="623"/>
      <c r="DU496" s="623"/>
      <c r="DV496" s="623"/>
      <c r="DW496" s="623"/>
      <c r="DX496" s="623"/>
      <c r="DY496" s="488"/>
    </row>
    <row r="497" spans="1:129" s="490" customFormat="1" ht="15.75" customHeight="1">
      <c r="A497" s="653" t="s">
        <v>283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7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7"/>
      <c r="AL497" s="227">
        <v>12</v>
      </c>
      <c r="AM497" s="227"/>
      <c r="AN497" s="227"/>
      <c r="AO497" s="227"/>
      <c r="AP497" s="227">
        <v>12</v>
      </c>
      <c r="AQ497" s="227"/>
      <c r="AR497" s="227"/>
      <c r="AS497" s="227"/>
      <c r="AT497" s="227">
        <v>12</v>
      </c>
      <c r="AU497" s="227"/>
      <c r="AV497" s="227"/>
      <c r="AW497" s="227"/>
      <c r="AX497" s="227"/>
      <c r="AY497" s="227"/>
      <c r="AZ497" s="227"/>
      <c r="BA497" s="227"/>
      <c r="BB497" s="227"/>
      <c r="BC497" s="647"/>
      <c r="BD497" s="227"/>
      <c r="BE497" s="227"/>
      <c r="BF497" s="227"/>
      <c r="BG497" s="227"/>
      <c r="BH497" s="227">
        <v>12</v>
      </c>
      <c r="BI497" s="227">
        <v>2</v>
      </c>
      <c r="BJ497" s="227">
        <v>12</v>
      </c>
      <c r="BK497" s="227"/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7"/>
      <c r="BV497" s="227">
        <v>12</v>
      </c>
      <c r="BW497" s="227">
        <v>12</v>
      </c>
      <c r="BX497" s="227">
        <v>12</v>
      </c>
      <c r="BY497" s="227">
        <v>12</v>
      </c>
      <c r="BZ497" s="602" t="str">
        <f t="shared" si="1624"/>
        <v/>
      </c>
      <c r="CA497" s="602" t="str">
        <f t="shared" si="1625"/>
        <v/>
      </c>
      <c r="CB497" s="602">
        <f t="shared" si="1626"/>
        <v>12</v>
      </c>
      <c r="CC497" s="692">
        <f t="shared" si="1627"/>
        <v>12</v>
      </c>
      <c r="CD497" s="1348" t="str">
        <f t="shared" si="1886"/>
        <v/>
      </c>
      <c r="CE497" s="1349" t="str">
        <f t="shared" si="1864"/>
        <v/>
      </c>
      <c r="CF497" s="1350" t="str">
        <f t="shared" si="1864"/>
        <v/>
      </c>
      <c r="CG497" s="1350" t="str">
        <f t="shared" si="1864"/>
        <v/>
      </c>
      <c r="CH497" s="1350" t="str">
        <f t="shared" si="1864"/>
        <v/>
      </c>
      <c r="CI497" s="1350" t="str">
        <f t="shared" si="1864"/>
        <v/>
      </c>
      <c r="CJ497" s="1350" t="str">
        <f t="shared" si="1864"/>
        <v/>
      </c>
      <c r="CK497" s="1351" t="str">
        <f t="shared" si="1864"/>
        <v/>
      </c>
      <c r="CL497" s="1351" t="str">
        <f t="shared" si="1864"/>
        <v/>
      </c>
      <c r="CM497" s="1351" t="str">
        <f t="shared" si="1864"/>
        <v/>
      </c>
      <c r="CN497" s="1350" t="str">
        <f t="shared" si="1864"/>
        <v/>
      </c>
      <c r="CO497" s="1350" t="str">
        <f t="shared" si="1864"/>
        <v/>
      </c>
      <c r="CP497" s="1350" t="str">
        <f t="shared" si="1864"/>
        <v/>
      </c>
      <c r="CQ497" s="1350" t="str">
        <f t="shared" si="1864"/>
        <v/>
      </c>
      <c r="CR497" s="1350" t="str">
        <f t="shared" si="1864"/>
        <v/>
      </c>
      <c r="CS497" s="1349" t="str">
        <f t="shared" si="1864"/>
        <v/>
      </c>
      <c r="CT497" s="1352" t="str">
        <f t="shared" si="1864"/>
        <v/>
      </c>
      <c r="CU497" s="553" t="str">
        <f t="shared" si="1865"/>
        <v/>
      </c>
      <c r="CV497" s="554" t="str">
        <f t="shared" si="1866"/>
        <v/>
      </c>
      <c r="CW497" s="555" t="str">
        <f t="shared" si="1867"/>
        <v/>
      </c>
      <c r="CX497" s="555" t="str">
        <f t="shared" si="1868"/>
        <v/>
      </c>
      <c r="CY497" s="555" t="str">
        <f t="shared" si="1869"/>
        <v/>
      </c>
      <c r="CZ497" s="555" t="str">
        <f t="shared" si="1870"/>
        <v/>
      </c>
      <c r="DA497" s="555" t="str">
        <f t="shared" si="1871"/>
        <v/>
      </c>
      <c r="DB497" s="556" t="str">
        <f t="shared" si="1872"/>
        <v/>
      </c>
      <c r="DC497" s="556" t="str">
        <f t="shared" si="1873"/>
        <v/>
      </c>
      <c r="DD497" s="556" t="str">
        <f t="shared" si="1874"/>
        <v/>
      </c>
      <c r="DE497" s="555" t="str">
        <f t="shared" si="1875"/>
        <v/>
      </c>
      <c r="DF497" s="555" t="str">
        <f t="shared" si="1876"/>
        <v/>
      </c>
      <c r="DG497" s="555" t="str">
        <f t="shared" si="1877"/>
        <v/>
      </c>
      <c r="DH497" s="555" t="str">
        <f t="shared" si="1878"/>
        <v/>
      </c>
      <c r="DI497" s="555" t="str">
        <f t="shared" si="1879"/>
        <v/>
      </c>
      <c r="DJ497" s="554" t="str">
        <f t="shared" si="1880"/>
        <v/>
      </c>
      <c r="DK497" s="553" t="str">
        <f t="shared" si="1881"/>
        <v/>
      </c>
      <c r="DL497" s="658">
        <f t="shared" si="1882"/>
        <v>0</v>
      </c>
      <c r="DM497" s="106">
        <f t="shared" si="1883"/>
        <v>0</v>
      </c>
      <c r="DN497" s="106">
        <f t="shared" si="1884"/>
        <v>3</v>
      </c>
      <c r="DO497" s="106">
        <f t="shared" si="1885"/>
        <v>3</v>
      </c>
      <c r="DP497" s="487"/>
      <c r="DQ497" s="623"/>
      <c r="DR497" s="623"/>
      <c r="DS497" s="623"/>
      <c r="DT497" s="623"/>
      <c r="DU497" s="623"/>
      <c r="DV497" s="623"/>
      <c r="DW497" s="623"/>
      <c r="DX497" s="623"/>
      <c r="DY497" s="488"/>
    </row>
    <row r="498" spans="1:129" s="490" customFormat="1" ht="15.75" customHeight="1">
      <c r="A498" s="705" t="s">
        <v>263</v>
      </c>
      <c r="B498" s="634" t="str">
        <f t="shared" ref="B498:R498" si="1887">IF(B496="","",B495*B496*B497)</f>
        <v/>
      </c>
      <c r="C498" s="634" t="str">
        <f t="shared" si="1887"/>
        <v/>
      </c>
      <c r="D498" s="634" t="str">
        <f t="shared" si="1887"/>
        <v/>
      </c>
      <c r="E498" s="634" t="str">
        <f t="shared" si="1887"/>
        <v/>
      </c>
      <c r="F498" s="634" t="str">
        <f t="shared" si="1887"/>
        <v/>
      </c>
      <c r="G498" s="634" t="str">
        <f t="shared" si="1887"/>
        <v/>
      </c>
      <c r="H498" s="634" t="str">
        <f t="shared" si="1887"/>
        <v/>
      </c>
      <c r="I498" s="634" t="str">
        <f t="shared" si="1887"/>
        <v/>
      </c>
      <c r="J498" s="634" t="str">
        <f t="shared" si="1887"/>
        <v/>
      </c>
      <c r="K498" s="634" t="str">
        <f t="shared" si="1887"/>
        <v/>
      </c>
      <c r="L498" s="634" t="str">
        <f t="shared" si="1887"/>
        <v/>
      </c>
      <c r="M498" s="634" t="str">
        <f t="shared" si="1887"/>
        <v/>
      </c>
      <c r="N498" s="634" t="str">
        <f t="shared" si="1887"/>
        <v/>
      </c>
      <c r="O498" s="634" t="str">
        <f t="shared" si="1887"/>
        <v/>
      </c>
      <c r="P498" s="634" t="str">
        <f t="shared" si="1887"/>
        <v/>
      </c>
      <c r="Q498" s="634" t="str">
        <f t="shared" si="1887"/>
        <v/>
      </c>
      <c r="R498" s="634" t="str">
        <f t="shared" si="1887"/>
        <v/>
      </c>
      <c r="S498" s="667"/>
      <c r="T498" s="634" t="str">
        <f t="shared" ref="T498:AJ498" si="1888">IF(T496="","",T495*T496*T497)</f>
        <v/>
      </c>
      <c r="U498" s="634" t="str">
        <f t="shared" si="1888"/>
        <v/>
      </c>
      <c r="V498" s="634" t="str">
        <f t="shared" si="1888"/>
        <v/>
      </c>
      <c r="W498" s="634" t="str">
        <f t="shared" si="1888"/>
        <v/>
      </c>
      <c r="X498" s="634" t="str">
        <f t="shared" si="1888"/>
        <v/>
      </c>
      <c r="Y498" s="634" t="str">
        <f t="shared" si="1888"/>
        <v/>
      </c>
      <c r="Z498" s="634" t="str">
        <f t="shared" si="1888"/>
        <v/>
      </c>
      <c r="AA498" s="634" t="str">
        <f t="shared" si="1888"/>
        <v/>
      </c>
      <c r="AB498" s="634" t="str">
        <f t="shared" si="1888"/>
        <v/>
      </c>
      <c r="AC498" s="634" t="str">
        <f t="shared" si="1888"/>
        <v/>
      </c>
      <c r="AD498" s="634" t="str">
        <f t="shared" si="1888"/>
        <v/>
      </c>
      <c r="AE498" s="634" t="str">
        <f t="shared" si="1888"/>
        <v/>
      </c>
      <c r="AF498" s="634" t="str">
        <f t="shared" si="1888"/>
        <v/>
      </c>
      <c r="AG498" s="634" t="str">
        <f t="shared" si="1888"/>
        <v/>
      </c>
      <c r="AH498" s="634" t="str">
        <f t="shared" si="1888"/>
        <v/>
      </c>
      <c r="AI498" s="634" t="str">
        <f t="shared" si="1888"/>
        <v/>
      </c>
      <c r="AJ498" s="634" t="str">
        <f t="shared" si="1888"/>
        <v/>
      </c>
      <c r="AK498" s="667"/>
      <c r="AL498" s="634">
        <f t="shared" ref="AL498:BB498" si="1889">IF(AL496="","",AL495*AL496*AL497)</f>
        <v>33.599999999999994</v>
      </c>
      <c r="AM498" s="634" t="str">
        <f t="shared" si="1889"/>
        <v/>
      </c>
      <c r="AN498" s="634" t="str">
        <f t="shared" si="1889"/>
        <v/>
      </c>
      <c r="AO498" s="634" t="str">
        <f t="shared" si="1889"/>
        <v/>
      </c>
      <c r="AP498" s="634">
        <f t="shared" si="1889"/>
        <v>16.799999999999997</v>
      </c>
      <c r="AQ498" s="634" t="str">
        <f t="shared" si="1889"/>
        <v/>
      </c>
      <c r="AR498" s="634" t="str">
        <f t="shared" si="1889"/>
        <v/>
      </c>
      <c r="AS498" s="634" t="str">
        <f t="shared" si="1889"/>
        <v/>
      </c>
      <c r="AT498" s="634">
        <f t="shared" si="1889"/>
        <v>8.3999999999999986</v>
      </c>
      <c r="AU498" s="634" t="str">
        <f t="shared" si="1889"/>
        <v/>
      </c>
      <c r="AV498" s="634" t="str">
        <f t="shared" si="1889"/>
        <v/>
      </c>
      <c r="AW498" s="634" t="str">
        <f t="shared" si="1889"/>
        <v/>
      </c>
      <c r="AX498" s="634" t="str">
        <f t="shared" si="1889"/>
        <v/>
      </c>
      <c r="AY498" s="634" t="str">
        <f t="shared" si="1889"/>
        <v/>
      </c>
      <c r="AZ498" s="634" t="str">
        <f t="shared" si="1889"/>
        <v/>
      </c>
      <c r="BA498" s="634" t="str">
        <f t="shared" si="1889"/>
        <v/>
      </c>
      <c r="BB498" s="634" t="str">
        <f t="shared" si="1889"/>
        <v/>
      </c>
      <c r="BC498" s="667"/>
      <c r="BD498" s="634" t="str">
        <f>IF(BD496="","",BD495*BD496*BD497)</f>
        <v/>
      </c>
      <c r="BE498" s="634" t="str">
        <f>IF(BE496="","",BE495*BE496*BE497)</f>
        <v/>
      </c>
      <c r="BF498" s="634" t="str">
        <f t="shared" ref="BF498:BT498" si="1890">IF(BF496="","",BF495*BF496*BF497)</f>
        <v/>
      </c>
      <c r="BG498" s="634" t="str">
        <f t="shared" si="1890"/>
        <v/>
      </c>
      <c r="BH498" s="634">
        <f t="shared" si="1890"/>
        <v>8.3999999999999986</v>
      </c>
      <c r="BI498" s="634">
        <f t="shared" si="1890"/>
        <v>5.6</v>
      </c>
      <c r="BJ498" s="634">
        <f t="shared" si="1890"/>
        <v>42</v>
      </c>
      <c r="BK498" s="634" t="str">
        <f t="shared" si="1890"/>
        <v/>
      </c>
      <c r="BL498" s="634" t="str">
        <f t="shared" si="1890"/>
        <v/>
      </c>
      <c r="BM498" s="634" t="str">
        <f t="shared" si="1890"/>
        <v/>
      </c>
      <c r="BN498" s="634" t="str">
        <f t="shared" si="1890"/>
        <v/>
      </c>
      <c r="BO498" s="634" t="str">
        <f t="shared" si="1890"/>
        <v/>
      </c>
      <c r="BP498" s="634" t="str">
        <f t="shared" si="1890"/>
        <v/>
      </c>
      <c r="BQ498" s="634" t="str">
        <f t="shared" si="1890"/>
        <v/>
      </c>
      <c r="BR498" s="634" t="str">
        <f t="shared" si="1890"/>
        <v/>
      </c>
      <c r="BS498" s="634" t="str">
        <f t="shared" si="1890"/>
        <v/>
      </c>
      <c r="BT498" s="634" t="str">
        <f t="shared" si="1890"/>
        <v/>
      </c>
      <c r="BU498" s="667"/>
      <c r="BV498" s="634" t="str">
        <f>IF(BV496="","",BV495*BV496*BV497)</f>
        <v/>
      </c>
      <c r="BW498" s="634" t="str">
        <f>IF(BW496="","",BW495*BW496*BW497)</f>
        <v/>
      </c>
      <c r="BX498" s="634">
        <f>IF(BX496="","",BX495*BX496*BX497)</f>
        <v>24</v>
      </c>
      <c r="BY498" s="634">
        <f>IF(BY496="","",BY495*BY496*BY497)</f>
        <v>48</v>
      </c>
      <c r="BZ498" s="602" t="str">
        <f t="shared" si="1624"/>
        <v/>
      </c>
      <c r="CA498" s="602" t="str">
        <f t="shared" si="1625"/>
        <v/>
      </c>
      <c r="CB498" s="602">
        <f t="shared" si="1626"/>
        <v>16.799999999999997</v>
      </c>
      <c r="CC498" s="692">
        <f t="shared" si="1627"/>
        <v>8.3999999999999986</v>
      </c>
      <c r="CD498" s="1348" t="str">
        <f t="shared" si="1886"/>
        <v/>
      </c>
      <c r="CE498" s="1349" t="str">
        <f t="shared" si="1864"/>
        <v/>
      </c>
      <c r="CF498" s="1350" t="str">
        <f t="shared" si="1864"/>
        <v/>
      </c>
      <c r="CG498" s="1350" t="str">
        <f t="shared" si="1864"/>
        <v/>
      </c>
      <c r="CH498" s="1350" t="str">
        <f t="shared" si="1864"/>
        <v/>
      </c>
      <c r="CI498" s="1350" t="str">
        <f t="shared" si="1864"/>
        <v/>
      </c>
      <c r="CJ498" s="1350" t="str">
        <f t="shared" si="1864"/>
        <v/>
      </c>
      <c r="CK498" s="1351" t="str">
        <f t="shared" si="1864"/>
        <v/>
      </c>
      <c r="CL498" s="1351" t="str">
        <f t="shared" si="1864"/>
        <v/>
      </c>
      <c r="CM498" s="1351" t="str">
        <f t="shared" si="1864"/>
        <v/>
      </c>
      <c r="CN498" s="1350" t="str">
        <f t="shared" si="1864"/>
        <v/>
      </c>
      <c r="CO498" s="1350" t="str">
        <f t="shared" si="1864"/>
        <v/>
      </c>
      <c r="CP498" s="1350" t="str">
        <f t="shared" si="1864"/>
        <v/>
      </c>
      <c r="CQ498" s="1350" t="str">
        <f t="shared" si="1864"/>
        <v/>
      </c>
      <c r="CR498" s="1350" t="str">
        <f t="shared" si="1864"/>
        <v/>
      </c>
      <c r="CS498" s="1349" t="str">
        <f t="shared" si="1864"/>
        <v/>
      </c>
      <c r="CT498" s="1352" t="str">
        <f t="shared" si="1864"/>
        <v/>
      </c>
      <c r="CU498" s="553" t="str">
        <f t="shared" si="1865"/>
        <v/>
      </c>
      <c r="CV498" s="554" t="str">
        <f t="shared" si="1866"/>
        <v/>
      </c>
      <c r="CW498" s="555" t="str">
        <f t="shared" si="1867"/>
        <v/>
      </c>
      <c r="CX498" s="555" t="str">
        <f t="shared" si="1868"/>
        <v/>
      </c>
      <c r="CY498" s="555" t="str">
        <f t="shared" si="1869"/>
        <v/>
      </c>
      <c r="CZ498" s="555" t="str">
        <f t="shared" si="1870"/>
        <v/>
      </c>
      <c r="DA498" s="555" t="str">
        <f t="shared" si="1871"/>
        <v/>
      </c>
      <c r="DB498" s="556" t="str">
        <f t="shared" si="1872"/>
        <v/>
      </c>
      <c r="DC498" s="556" t="str">
        <f t="shared" si="1873"/>
        <v/>
      </c>
      <c r="DD498" s="556" t="str">
        <f t="shared" si="1874"/>
        <v/>
      </c>
      <c r="DE498" s="555" t="str">
        <f t="shared" si="1875"/>
        <v/>
      </c>
      <c r="DF498" s="555" t="str">
        <f t="shared" si="1876"/>
        <v/>
      </c>
      <c r="DG498" s="555" t="str">
        <f t="shared" si="1877"/>
        <v/>
      </c>
      <c r="DH498" s="555" t="str">
        <f t="shared" si="1878"/>
        <v/>
      </c>
      <c r="DI498" s="555" t="str">
        <f t="shared" si="1879"/>
        <v/>
      </c>
      <c r="DJ498" s="554" t="str">
        <f t="shared" si="1880"/>
        <v/>
      </c>
      <c r="DK498" s="553" t="str">
        <f t="shared" si="1881"/>
        <v/>
      </c>
      <c r="DL498" s="658">
        <f t="shared" si="1882"/>
        <v>0</v>
      </c>
      <c r="DM498" s="106">
        <f t="shared" si="1883"/>
        <v>0</v>
      </c>
      <c r="DN498" s="106">
        <f t="shared" si="1884"/>
        <v>3</v>
      </c>
      <c r="DO498" s="106">
        <f t="shared" si="1885"/>
        <v>3</v>
      </c>
      <c r="DP498" s="487"/>
      <c r="DQ498" s="623"/>
      <c r="DR498" s="623"/>
      <c r="DS498" s="623"/>
      <c r="DT498" s="623"/>
      <c r="DU498" s="623"/>
      <c r="DV498" s="623"/>
      <c r="DW498" s="623"/>
      <c r="DX498" s="623"/>
      <c r="DY498" s="488"/>
    </row>
    <row r="499" spans="1:129" s="490" customFormat="1" ht="15.75" customHeight="1">
      <c r="A499" s="705" t="str">
        <f>$H$1 &amp; "/kg"</f>
        <v>kcal/kg</v>
      </c>
      <c r="B499" s="766">
        <f>2640*$K$1</f>
        <v>2640</v>
      </c>
      <c r="C499" s="766">
        <f>2640*$K$1</f>
        <v>2640</v>
      </c>
      <c r="D499" s="766">
        <f t="shared" ref="D499:R499" si="1891">2640*$K$1</f>
        <v>2640</v>
      </c>
      <c r="E499" s="766">
        <f t="shared" si="1891"/>
        <v>2640</v>
      </c>
      <c r="F499" s="766">
        <f t="shared" si="1891"/>
        <v>2640</v>
      </c>
      <c r="G499" s="766">
        <f t="shared" si="1891"/>
        <v>2640</v>
      </c>
      <c r="H499" s="766">
        <f t="shared" si="1891"/>
        <v>2640</v>
      </c>
      <c r="I499" s="766">
        <f t="shared" si="1891"/>
        <v>2640</v>
      </c>
      <c r="J499" s="766">
        <f t="shared" si="1891"/>
        <v>2640</v>
      </c>
      <c r="K499" s="766">
        <f t="shared" si="1891"/>
        <v>2640</v>
      </c>
      <c r="L499" s="766">
        <f t="shared" si="1891"/>
        <v>2640</v>
      </c>
      <c r="M499" s="766">
        <f t="shared" si="1891"/>
        <v>2640</v>
      </c>
      <c r="N499" s="766">
        <f t="shared" si="1891"/>
        <v>2640</v>
      </c>
      <c r="O499" s="766">
        <f t="shared" si="1891"/>
        <v>2640</v>
      </c>
      <c r="P499" s="766">
        <f t="shared" si="1891"/>
        <v>2640</v>
      </c>
      <c r="Q499" s="766">
        <f t="shared" si="1891"/>
        <v>2640</v>
      </c>
      <c r="R499" s="766">
        <f t="shared" si="1891"/>
        <v>2640</v>
      </c>
      <c r="S499" s="760"/>
      <c r="T499" s="766">
        <f>2640*$K$1</f>
        <v>2640</v>
      </c>
      <c r="U499" s="766">
        <f>2640*$K$1</f>
        <v>2640</v>
      </c>
      <c r="V499" s="766">
        <f t="shared" ref="V499:AJ499" si="1892">2640*$K$1</f>
        <v>2640</v>
      </c>
      <c r="W499" s="766">
        <f t="shared" si="1892"/>
        <v>2640</v>
      </c>
      <c r="X499" s="766">
        <f t="shared" si="1892"/>
        <v>2640</v>
      </c>
      <c r="Y499" s="766">
        <f t="shared" si="1892"/>
        <v>2640</v>
      </c>
      <c r="Z499" s="766">
        <f t="shared" si="1892"/>
        <v>2640</v>
      </c>
      <c r="AA499" s="766">
        <f t="shared" si="1892"/>
        <v>2640</v>
      </c>
      <c r="AB499" s="766">
        <f t="shared" si="1892"/>
        <v>2640</v>
      </c>
      <c r="AC499" s="766">
        <f t="shared" si="1892"/>
        <v>2640</v>
      </c>
      <c r="AD499" s="766">
        <f t="shared" si="1892"/>
        <v>2640</v>
      </c>
      <c r="AE499" s="766">
        <f t="shared" si="1892"/>
        <v>2640</v>
      </c>
      <c r="AF499" s="766">
        <f t="shared" si="1892"/>
        <v>2640</v>
      </c>
      <c r="AG499" s="766">
        <f t="shared" si="1892"/>
        <v>2640</v>
      </c>
      <c r="AH499" s="766">
        <f t="shared" si="1892"/>
        <v>2640</v>
      </c>
      <c r="AI499" s="766">
        <f t="shared" si="1892"/>
        <v>2640</v>
      </c>
      <c r="AJ499" s="766">
        <f t="shared" si="1892"/>
        <v>2640</v>
      </c>
      <c r="AK499" s="760"/>
      <c r="AL499" s="766">
        <f>2640*$K$1</f>
        <v>2640</v>
      </c>
      <c r="AM499" s="766">
        <f>2640*$K$1</f>
        <v>2640</v>
      </c>
      <c r="AN499" s="766">
        <f t="shared" ref="AN499:BB499" si="1893">2640*$K$1</f>
        <v>2640</v>
      </c>
      <c r="AO499" s="766">
        <f t="shared" si="1893"/>
        <v>2640</v>
      </c>
      <c r="AP499" s="766">
        <f t="shared" si="1893"/>
        <v>2640</v>
      </c>
      <c r="AQ499" s="766">
        <f t="shared" si="1893"/>
        <v>2640</v>
      </c>
      <c r="AR499" s="766">
        <f t="shared" si="1893"/>
        <v>2640</v>
      </c>
      <c r="AS499" s="766">
        <f t="shared" si="1893"/>
        <v>2640</v>
      </c>
      <c r="AT499" s="766">
        <f t="shared" si="1893"/>
        <v>2640</v>
      </c>
      <c r="AU499" s="766">
        <f t="shared" si="1893"/>
        <v>2640</v>
      </c>
      <c r="AV499" s="766">
        <f t="shared" si="1893"/>
        <v>2640</v>
      </c>
      <c r="AW499" s="766">
        <f t="shared" si="1893"/>
        <v>2640</v>
      </c>
      <c r="AX499" s="766">
        <f t="shared" si="1893"/>
        <v>2640</v>
      </c>
      <c r="AY499" s="766">
        <f t="shared" si="1893"/>
        <v>2640</v>
      </c>
      <c r="AZ499" s="766">
        <f t="shared" si="1893"/>
        <v>2640</v>
      </c>
      <c r="BA499" s="766">
        <f t="shared" si="1893"/>
        <v>2640</v>
      </c>
      <c r="BB499" s="766">
        <f t="shared" si="1893"/>
        <v>2640</v>
      </c>
      <c r="BC499" s="760"/>
      <c r="BD499" s="766">
        <f>2640*$K$1</f>
        <v>2640</v>
      </c>
      <c r="BE499" s="766">
        <f>2640*$K$1</f>
        <v>2640</v>
      </c>
      <c r="BF499" s="766">
        <f t="shared" ref="BF499:BY499" si="1894">2640*$K$1</f>
        <v>2640</v>
      </c>
      <c r="BG499" s="766">
        <f t="shared" si="1894"/>
        <v>2640</v>
      </c>
      <c r="BH499" s="766">
        <f t="shared" si="1894"/>
        <v>2640</v>
      </c>
      <c r="BI499" s="766">
        <f t="shared" si="1894"/>
        <v>2640</v>
      </c>
      <c r="BJ499" s="766">
        <f t="shared" si="1894"/>
        <v>2640</v>
      </c>
      <c r="BK499" s="766">
        <f t="shared" si="1894"/>
        <v>2640</v>
      </c>
      <c r="BL499" s="766">
        <f t="shared" si="1894"/>
        <v>2640</v>
      </c>
      <c r="BM499" s="766">
        <f t="shared" si="1894"/>
        <v>2640</v>
      </c>
      <c r="BN499" s="766">
        <f t="shared" si="1894"/>
        <v>2640</v>
      </c>
      <c r="BO499" s="766">
        <f t="shared" si="1894"/>
        <v>2640</v>
      </c>
      <c r="BP499" s="766">
        <f t="shared" si="1894"/>
        <v>2640</v>
      </c>
      <c r="BQ499" s="766">
        <f t="shared" si="1894"/>
        <v>2640</v>
      </c>
      <c r="BR499" s="766">
        <f t="shared" si="1894"/>
        <v>2640</v>
      </c>
      <c r="BS499" s="766">
        <f t="shared" si="1894"/>
        <v>2640</v>
      </c>
      <c r="BT499" s="766">
        <f t="shared" si="1894"/>
        <v>2640</v>
      </c>
      <c r="BU499" s="760"/>
      <c r="BV499" s="766">
        <f t="shared" si="1894"/>
        <v>2640</v>
      </c>
      <c r="BW499" s="766">
        <f t="shared" si="1894"/>
        <v>2640</v>
      </c>
      <c r="BX499" s="766">
        <f t="shared" si="1894"/>
        <v>2640</v>
      </c>
      <c r="BY499" s="766">
        <f t="shared" si="1894"/>
        <v>2640</v>
      </c>
      <c r="BZ499" s="602">
        <f t="shared" si="1624"/>
        <v>2640</v>
      </c>
      <c r="CA499" s="602">
        <f t="shared" si="1625"/>
        <v>2640</v>
      </c>
      <c r="CB499" s="602">
        <f t="shared" si="1626"/>
        <v>2640</v>
      </c>
      <c r="CC499" s="692">
        <f t="shared" si="1627"/>
        <v>2640</v>
      </c>
      <c r="CD499" s="1348">
        <f t="shared" si="1886"/>
        <v>2640</v>
      </c>
      <c r="CE499" s="1349">
        <f t="shared" si="1864"/>
        <v>2640</v>
      </c>
      <c r="CF499" s="1350">
        <f t="shared" si="1864"/>
        <v>2640</v>
      </c>
      <c r="CG499" s="1350">
        <f t="shared" si="1864"/>
        <v>2640</v>
      </c>
      <c r="CH499" s="1350">
        <f t="shared" si="1864"/>
        <v>2640</v>
      </c>
      <c r="CI499" s="1350">
        <f t="shared" si="1864"/>
        <v>2640</v>
      </c>
      <c r="CJ499" s="1350">
        <f t="shared" si="1864"/>
        <v>2640</v>
      </c>
      <c r="CK499" s="1351">
        <f t="shared" si="1864"/>
        <v>2640</v>
      </c>
      <c r="CL499" s="1351">
        <f t="shared" si="1864"/>
        <v>2640</v>
      </c>
      <c r="CM499" s="1351">
        <f t="shared" si="1864"/>
        <v>2640</v>
      </c>
      <c r="CN499" s="1350">
        <f t="shared" si="1864"/>
        <v>2640</v>
      </c>
      <c r="CO499" s="1350">
        <f t="shared" si="1864"/>
        <v>2640</v>
      </c>
      <c r="CP499" s="1350">
        <f t="shared" si="1864"/>
        <v>2640</v>
      </c>
      <c r="CQ499" s="1350">
        <f t="shared" si="1864"/>
        <v>2640</v>
      </c>
      <c r="CR499" s="1350">
        <f t="shared" si="1864"/>
        <v>2640</v>
      </c>
      <c r="CS499" s="1349">
        <f t="shared" si="1864"/>
        <v>2640</v>
      </c>
      <c r="CT499" s="1352">
        <f t="shared" si="1864"/>
        <v>2640</v>
      </c>
      <c r="CU499" s="553">
        <f t="shared" si="1865"/>
        <v>2640</v>
      </c>
      <c r="CV499" s="554">
        <f t="shared" si="1866"/>
        <v>2640</v>
      </c>
      <c r="CW499" s="555">
        <f t="shared" si="1867"/>
        <v>2640</v>
      </c>
      <c r="CX499" s="555">
        <f t="shared" si="1868"/>
        <v>2640</v>
      </c>
      <c r="CY499" s="555">
        <f t="shared" si="1869"/>
        <v>2640</v>
      </c>
      <c r="CZ499" s="555">
        <f t="shared" si="1870"/>
        <v>2640</v>
      </c>
      <c r="DA499" s="555">
        <f t="shared" si="1871"/>
        <v>2640</v>
      </c>
      <c r="DB499" s="556">
        <f t="shared" si="1872"/>
        <v>2640</v>
      </c>
      <c r="DC499" s="556">
        <f t="shared" si="1873"/>
        <v>2640</v>
      </c>
      <c r="DD499" s="556">
        <f t="shared" si="1874"/>
        <v>2640</v>
      </c>
      <c r="DE499" s="555">
        <f t="shared" si="1875"/>
        <v>2640</v>
      </c>
      <c r="DF499" s="555">
        <f t="shared" si="1876"/>
        <v>2640</v>
      </c>
      <c r="DG499" s="555">
        <f t="shared" si="1877"/>
        <v>2640</v>
      </c>
      <c r="DH499" s="555">
        <f t="shared" si="1878"/>
        <v>2640</v>
      </c>
      <c r="DI499" s="555">
        <f t="shared" si="1879"/>
        <v>2640</v>
      </c>
      <c r="DJ499" s="554">
        <f t="shared" si="1880"/>
        <v>2640</v>
      </c>
      <c r="DK499" s="553">
        <f t="shared" si="1881"/>
        <v>2640</v>
      </c>
      <c r="DL499" s="658">
        <f t="shared" si="1882"/>
        <v>17</v>
      </c>
      <c r="DM499" s="106">
        <f t="shared" si="1883"/>
        <v>17</v>
      </c>
      <c r="DN499" s="106">
        <f t="shared" si="1884"/>
        <v>17</v>
      </c>
      <c r="DO499" s="106">
        <f t="shared" si="1885"/>
        <v>17</v>
      </c>
      <c r="DP499" s="487"/>
      <c r="DQ499" s="623"/>
      <c r="DR499" s="623"/>
      <c r="DS499" s="623"/>
      <c r="DT499" s="623"/>
      <c r="DU499" s="623"/>
      <c r="DV499" s="623"/>
      <c r="DW499" s="623"/>
      <c r="DX499" s="623"/>
      <c r="DY499" s="488"/>
    </row>
    <row r="500" spans="1:129" s="490" customFormat="1" ht="15.75" customHeight="1">
      <c r="A500" s="653" t="str">
        <f>$H$1 &amp; " (%)"</f>
        <v>kcal (%)</v>
      </c>
      <c r="B500" s="637" t="str">
        <f t="shared" ref="B500:R500" si="1895">IF(B498="","",B498*B499/B$46/365/$G$1)</f>
        <v/>
      </c>
      <c r="C500" s="637" t="str">
        <f t="shared" si="1895"/>
        <v/>
      </c>
      <c r="D500" s="637" t="str">
        <f t="shared" si="1895"/>
        <v/>
      </c>
      <c r="E500" s="637" t="str">
        <f t="shared" si="1895"/>
        <v/>
      </c>
      <c r="F500" s="637" t="str">
        <f t="shared" si="1895"/>
        <v/>
      </c>
      <c r="G500" s="637" t="str">
        <f t="shared" si="1895"/>
        <v/>
      </c>
      <c r="H500" s="637" t="str">
        <f t="shared" si="1895"/>
        <v/>
      </c>
      <c r="I500" s="637" t="str">
        <f t="shared" si="1895"/>
        <v/>
      </c>
      <c r="J500" s="637" t="str">
        <f t="shared" si="1895"/>
        <v/>
      </c>
      <c r="K500" s="637" t="str">
        <f t="shared" si="1895"/>
        <v/>
      </c>
      <c r="L500" s="637" t="str">
        <f t="shared" si="1895"/>
        <v/>
      </c>
      <c r="M500" s="637" t="str">
        <f t="shared" si="1895"/>
        <v/>
      </c>
      <c r="N500" s="637" t="str">
        <f t="shared" si="1895"/>
        <v/>
      </c>
      <c r="O500" s="637" t="str">
        <f t="shared" si="1895"/>
        <v/>
      </c>
      <c r="P500" s="637" t="str">
        <f t="shared" si="1895"/>
        <v/>
      </c>
      <c r="Q500" s="637" t="str">
        <f t="shared" si="1895"/>
        <v/>
      </c>
      <c r="R500" s="637" t="str">
        <f t="shared" si="1895"/>
        <v/>
      </c>
      <c r="S500" s="657"/>
      <c r="T500" s="637" t="str">
        <f t="shared" ref="T500:AJ500" si="1896">IF(T498="","",T498*T499/T$46/365/$G$1)</f>
        <v/>
      </c>
      <c r="U500" s="637" t="str">
        <f t="shared" si="1896"/>
        <v/>
      </c>
      <c r="V500" s="637" t="str">
        <f t="shared" si="1896"/>
        <v/>
      </c>
      <c r="W500" s="637" t="str">
        <f t="shared" si="1896"/>
        <v/>
      </c>
      <c r="X500" s="637" t="str">
        <f t="shared" si="1896"/>
        <v/>
      </c>
      <c r="Y500" s="637" t="str">
        <f t="shared" si="1896"/>
        <v/>
      </c>
      <c r="Z500" s="637" t="str">
        <f t="shared" si="1896"/>
        <v/>
      </c>
      <c r="AA500" s="637" t="str">
        <f t="shared" si="1896"/>
        <v/>
      </c>
      <c r="AB500" s="637" t="str">
        <f t="shared" si="1896"/>
        <v/>
      </c>
      <c r="AC500" s="637" t="str">
        <f t="shared" si="1896"/>
        <v/>
      </c>
      <c r="AD500" s="637" t="str">
        <f t="shared" si="1896"/>
        <v/>
      </c>
      <c r="AE500" s="637" t="str">
        <f t="shared" si="1896"/>
        <v/>
      </c>
      <c r="AF500" s="637" t="str">
        <f t="shared" si="1896"/>
        <v/>
      </c>
      <c r="AG500" s="637" t="str">
        <f t="shared" si="1896"/>
        <v/>
      </c>
      <c r="AH500" s="637" t="str">
        <f t="shared" si="1896"/>
        <v/>
      </c>
      <c r="AI500" s="637" t="str">
        <f t="shared" si="1896"/>
        <v/>
      </c>
      <c r="AJ500" s="637" t="str">
        <f t="shared" si="1896"/>
        <v/>
      </c>
      <c r="AK500" s="657"/>
      <c r="AL500" s="637">
        <f t="shared" ref="AL500:BB500" si="1897">IF(AL498="","",AL498*AL499/AL$46/365/$G$1)</f>
        <v>1.1572602739726025E-2</v>
      </c>
      <c r="AM500" s="637" t="str">
        <f t="shared" si="1897"/>
        <v/>
      </c>
      <c r="AN500" s="637" t="str">
        <f t="shared" si="1897"/>
        <v/>
      </c>
      <c r="AO500" s="637" t="str">
        <f t="shared" si="1897"/>
        <v/>
      </c>
      <c r="AP500" s="637">
        <f t="shared" si="1897"/>
        <v>9.6438356164383551E-3</v>
      </c>
      <c r="AQ500" s="637" t="str">
        <f t="shared" si="1897"/>
        <v/>
      </c>
      <c r="AR500" s="637" t="str">
        <f t="shared" si="1897"/>
        <v/>
      </c>
      <c r="AS500" s="637" t="str">
        <f t="shared" si="1897"/>
        <v/>
      </c>
      <c r="AT500" s="637">
        <f t="shared" si="1897"/>
        <v>5.7863013698630124E-3</v>
      </c>
      <c r="AU500" s="637" t="str">
        <f t="shared" si="1897"/>
        <v/>
      </c>
      <c r="AV500" s="637" t="str">
        <f t="shared" si="1897"/>
        <v/>
      </c>
      <c r="AW500" s="637" t="str">
        <f t="shared" si="1897"/>
        <v/>
      </c>
      <c r="AX500" s="637" t="str">
        <f t="shared" si="1897"/>
        <v/>
      </c>
      <c r="AY500" s="637" t="str">
        <f t="shared" si="1897"/>
        <v/>
      </c>
      <c r="AZ500" s="637" t="str">
        <f t="shared" si="1897"/>
        <v/>
      </c>
      <c r="BA500" s="637" t="str">
        <f t="shared" si="1897"/>
        <v/>
      </c>
      <c r="BB500" s="637" t="str">
        <f t="shared" si="1897"/>
        <v/>
      </c>
      <c r="BC500" s="657"/>
      <c r="BD500" s="637" t="str">
        <f>IF(BD498="","",BD498*BD499/BD$46/365/$G$1)</f>
        <v/>
      </c>
      <c r="BE500" s="637" t="str">
        <f>IF(BE498="","",BE498*BE499/BE$46/365/$G$1)</f>
        <v/>
      </c>
      <c r="BF500" s="637" t="str">
        <f t="shared" ref="BF500:BT500" si="1898">IF(BF498="","",BF498*BF499/BF$46/365/$G$1)</f>
        <v/>
      </c>
      <c r="BG500" s="637" t="str">
        <f t="shared" si="1898"/>
        <v/>
      </c>
      <c r="BH500" s="637">
        <f t="shared" si="1898"/>
        <v>3.6164383561643827E-3</v>
      </c>
      <c r="BI500" s="637">
        <f t="shared" si="1898"/>
        <v>2.7553816046966724E-3</v>
      </c>
      <c r="BJ500" s="637">
        <f t="shared" si="1898"/>
        <v>3.6164383561643837E-2</v>
      </c>
      <c r="BK500" s="637" t="str">
        <f t="shared" si="1898"/>
        <v/>
      </c>
      <c r="BL500" s="637" t="str">
        <f t="shared" si="1898"/>
        <v/>
      </c>
      <c r="BM500" s="637" t="str">
        <f t="shared" si="1898"/>
        <v/>
      </c>
      <c r="BN500" s="637" t="str">
        <f t="shared" si="1898"/>
        <v/>
      </c>
      <c r="BO500" s="637" t="str">
        <f t="shared" si="1898"/>
        <v/>
      </c>
      <c r="BP500" s="637" t="str">
        <f t="shared" si="1898"/>
        <v/>
      </c>
      <c r="BQ500" s="637" t="str">
        <f t="shared" si="1898"/>
        <v/>
      </c>
      <c r="BR500" s="637" t="str">
        <f t="shared" si="1898"/>
        <v/>
      </c>
      <c r="BS500" s="637" t="str">
        <f t="shared" si="1898"/>
        <v/>
      </c>
      <c r="BT500" s="637" t="str">
        <f t="shared" si="1898"/>
        <v/>
      </c>
      <c r="BU500" s="657"/>
      <c r="BV500" s="637" t="str">
        <f>IF(BV498="","",BV498*BV499/BV$46/365/$G$1)</f>
        <v/>
      </c>
      <c r="BW500" s="637" t="str">
        <f>IF(BW498="","",BW498*BW499/BW$46/365/$G$1)</f>
        <v/>
      </c>
      <c r="BX500" s="637">
        <f>IF(BX498="","",BX498*BX499/BX$46/365/$G$1)</f>
        <v>1.1808778305842885E-2</v>
      </c>
      <c r="BY500" s="637">
        <f>IF(BY498="","",BY498*BY499/BY$46/365/$G$1)</f>
        <v>2.0665362035225052E-2</v>
      </c>
      <c r="BZ500" s="627" t="str">
        <f>IF(DL500&lt;3,"",(SUM(B500:R500)-MIN(B500:R500)-MAX(B500:R500))/(DL500-2))</f>
        <v/>
      </c>
      <c r="CA500" s="627" t="str">
        <f t="shared" si="1625"/>
        <v/>
      </c>
      <c r="CB500" s="627">
        <f t="shared" si="1626"/>
        <v>9.6438356164383551E-3</v>
      </c>
      <c r="CC500" s="627">
        <f t="shared" si="1627"/>
        <v>3.6164383561643892E-3</v>
      </c>
      <c r="CD500" s="1353" t="str">
        <f t="shared" si="1886"/>
        <v/>
      </c>
      <c r="CE500" s="1354" t="str">
        <f t="shared" si="1864"/>
        <v/>
      </c>
      <c r="CF500" s="1355" t="str">
        <f t="shared" si="1864"/>
        <v/>
      </c>
      <c r="CG500" s="1355" t="str">
        <f t="shared" si="1864"/>
        <v/>
      </c>
      <c r="CH500" s="1355" t="str">
        <f t="shared" si="1864"/>
        <v/>
      </c>
      <c r="CI500" s="1355" t="str">
        <f t="shared" si="1864"/>
        <v/>
      </c>
      <c r="CJ500" s="1355" t="str">
        <f t="shared" si="1864"/>
        <v/>
      </c>
      <c r="CK500" s="1356" t="str">
        <f t="shared" si="1864"/>
        <v/>
      </c>
      <c r="CL500" s="1356" t="str">
        <f t="shared" si="1864"/>
        <v/>
      </c>
      <c r="CM500" s="1356" t="str">
        <f t="shared" si="1864"/>
        <v/>
      </c>
      <c r="CN500" s="1355" t="str">
        <f t="shared" si="1864"/>
        <v/>
      </c>
      <c r="CO500" s="1355" t="str">
        <f t="shared" si="1864"/>
        <v/>
      </c>
      <c r="CP500" s="1355" t="str">
        <f t="shared" si="1864"/>
        <v/>
      </c>
      <c r="CQ500" s="1355" t="str">
        <f t="shared" si="1864"/>
        <v/>
      </c>
      <c r="CR500" s="1355" t="str">
        <f t="shared" si="1864"/>
        <v/>
      </c>
      <c r="CS500" s="1354" t="str">
        <f t="shared" si="1864"/>
        <v/>
      </c>
      <c r="CT500" s="1357" t="str">
        <f t="shared" si="1864"/>
        <v/>
      </c>
      <c r="CU500" s="541" t="str">
        <f t="shared" si="1865"/>
        <v/>
      </c>
      <c r="CV500" s="542" t="str">
        <f t="shared" si="1866"/>
        <v/>
      </c>
      <c r="CW500" s="543" t="str">
        <f t="shared" si="1867"/>
        <v/>
      </c>
      <c r="CX500" s="543" t="str">
        <f t="shared" si="1868"/>
        <v/>
      </c>
      <c r="CY500" s="543" t="str">
        <f t="shared" si="1869"/>
        <v/>
      </c>
      <c r="CZ500" s="543" t="str">
        <f t="shared" si="1870"/>
        <v/>
      </c>
      <c r="DA500" s="543" t="str">
        <f t="shared" si="1871"/>
        <v/>
      </c>
      <c r="DB500" s="544" t="str">
        <f t="shared" si="1872"/>
        <v/>
      </c>
      <c r="DC500" s="544" t="str">
        <f t="shared" si="1873"/>
        <v/>
      </c>
      <c r="DD500" s="544" t="str">
        <f t="shared" si="1874"/>
        <v/>
      </c>
      <c r="DE500" s="543" t="str">
        <f t="shared" si="1875"/>
        <v/>
      </c>
      <c r="DF500" s="543" t="str">
        <f t="shared" si="1876"/>
        <v/>
      </c>
      <c r="DG500" s="543" t="str">
        <f t="shared" si="1877"/>
        <v/>
      </c>
      <c r="DH500" s="543" t="str">
        <f t="shared" si="1878"/>
        <v/>
      </c>
      <c r="DI500" s="543" t="str">
        <f t="shared" si="1879"/>
        <v/>
      </c>
      <c r="DJ500" s="542" t="str">
        <f t="shared" si="1880"/>
        <v/>
      </c>
      <c r="DK500" s="541" t="str">
        <f t="shared" si="1881"/>
        <v/>
      </c>
      <c r="DL500" s="658">
        <f t="shared" si="1882"/>
        <v>0</v>
      </c>
      <c r="DM500" s="106">
        <f t="shared" si="1883"/>
        <v>0</v>
      </c>
      <c r="DN500" s="106">
        <f t="shared" si="1884"/>
        <v>3</v>
      </c>
      <c r="DO500" s="106">
        <f t="shared" si="1885"/>
        <v>3</v>
      </c>
      <c r="DP500" s="487"/>
      <c r="DQ500" s="623"/>
      <c r="DR500" s="623"/>
      <c r="DS500" s="623"/>
      <c r="DT500" s="623"/>
      <c r="DU500" s="623"/>
      <c r="DV500" s="623"/>
      <c r="DW500" s="623"/>
      <c r="DX500" s="623"/>
      <c r="DY500" s="488"/>
    </row>
    <row r="501" spans="1:129" s="490" customFormat="1" ht="15.75" customHeight="1">
      <c r="A501" s="764" t="s">
        <v>287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9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9"/>
      <c r="AL501" s="323">
        <v>10</v>
      </c>
      <c r="AM501" s="323"/>
      <c r="AN501" s="323"/>
      <c r="AO501" s="323"/>
      <c r="AP501" s="323">
        <v>10</v>
      </c>
      <c r="AQ501" s="323"/>
      <c r="AR501" s="323"/>
      <c r="AS501" s="323"/>
      <c r="AT501" s="323">
        <v>6</v>
      </c>
      <c r="AU501" s="323"/>
      <c r="AV501" s="323"/>
      <c r="AW501" s="323"/>
      <c r="AX501" s="323"/>
      <c r="AY501" s="323"/>
      <c r="AZ501" s="323"/>
      <c r="BA501" s="323"/>
      <c r="BB501" s="323"/>
      <c r="BC501" s="659"/>
      <c r="BD501" s="323"/>
      <c r="BE501" s="323"/>
      <c r="BF501" s="323"/>
      <c r="BG501" s="323"/>
      <c r="BH501" s="323">
        <v>4.2</v>
      </c>
      <c r="BI501" s="323"/>
      <c r="BJ501" s="323">
        <v>5</v>
      </c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3"/>
      <c r="BV501" s="323"/>
      <c r="BW501" s="323"/>
      <c r="BX501" s="323"/>
      <c r="BY501" s="323"/>
      <c r="BZ501" s="602" t="str">
        <f t="shared" si="1624"/>
        <v/>
      </c>
      <c r="CA501" s="602" t="str">
        <f t="shared" si="1625"/>
        <v/>
      </c>
      <c r="CB501" s="602">
        <f t="shared" si="1626"/>
        <v>10</v>
      </c>
      <c r="CC501" s="692" t="str">
        <f t="shared" si="1627"/>
        <v/>
      </c>
      <c r="CD501" s="1348" t="str">
        <f t="shared" si="1886"/>
        <v/>
      </c>
      <c r="CE501" s="1349" t="str">
        <f t="shared" ref="CE501:CS501" si="189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899"/>
        <v/>
      </c>
      <c r="CG501" s="1350" t="str">
        <f t="shared" si="1899"/>
        <v/>
      </c>
      <c r="CH501" s="1350" t="str">
        <f t="shared" si="1899"/>
        <v/>
      </c>
      <c r="CI501" s="1350" t="str">
        <f t="shared" si="1899"/>
        <v/>
      </c>
      <c r="CJ501" s="1350" t="str">
        <f t="shared" si="1899"/>
        <v/>
      </c>
      <c r="CK501" s="1351" t="str">
        <f t="shared" si="1899"/>
        <v/>
      </c>
      <c r="CL501" s="1351" t="str">
        <f t="shared" si="1899"/>
        <v/>
      </c>
      <c r="CM501" s="1351" t="str">
        <f t="shared" si="1899"/>
        <v/>
      </c>
      <c r="CN501" s="1350" t="str">
        <f t="shared" si="1899"/>
        <v/>
      </c>
      <c r="CO501" s="1350" t="str">
        <f t="shared" si="1899"/>
        <v/>
      </c>
      <c r="CP501" s="1350" t="str">
        <f t="shared" si="1899"/>
        <v/>
      </c>
      <c r="CQ501" s="1350" t="str">
        <f t="shared" si="1899"/>
        <v/>
      </c>
      <c r="CR501" s="1350" t="str">
        <f t="shared" si="1899"/>
        <v/>
      </c>
      <c r="CS501" s="1349" t="str">
        <f t="shared" si="1899"/>
        <v/>
      </c>
      <c r="CT501" s="1352" t="str">
        <f t="shared" ref="CE501:CT506" si="1900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3" t="str">
        <f t="shared" si="1865"/>
        <v/>
      </c>
      <c r="CV501" s="554" t="str">
        <f t="shared" si="1866"/>
        <v/>
      </c>
      <c r="CW501" s="555" t="str">
        <f t="shared" si="1867"/>
        <v/>
      </c>
      <c r="CX501" s="555" t="str">
        <f t="shared" si="1868"/>
        <v/>
      </c>
      <c r="CY501" s="555" t="str">
        <f t="shared" si="1869"/>
        <v/>
      </c>
      <c r="CZ501" s="555" t="str">
        <f t="shared" si="1870"/>
        <v/>
      </c>
      <c r="DA501" s="555" t="str">
        <f t="shared" si="1871"/>
        <v/>
      </c>
      <c r="DB501" s="556" t="str">
        <f t="shared" si="1872"/>
        <v/>
      </c>
      <c r="DC501" s="556" t="str">
        <f t="shared" si="1873"/>
        <v/>
      </c>
      <c r="DD501" s="556" t="str">
        <f t="shared" si="1874"/>
        <v/>
      </c>
      <c r="DE501" s="555" t="str">
        <f t="shared" si="1875"/>
        <v/>
      </c>
      <c r="DF501" s="555" t="str">
        <f t="shared" si="1876"/>
        <v/>
      </c>
      <c r="DG501" s="555" t="str">
        <f t="shared" si="1877"/>
        <v/>
      </c>
      <c r="DH501" s="555" t="str">
        <f t="shared" si="1878"/>
        <v/>
      </c>
      <c r="DI501" s="555" t="str">
        <f t="shared" si="1879"/>
        <v/>
      </c>
      <c r="DJ501" s="554" t="str">
        <f t="shared" si="1880"/>
        <v/>
      </c>
      <c r="DK501" s="553" t="str">
        <f t="shared" si="1881"/>
        <v/>
      </c>
      <c r="DL501" s="658">
        <f t="shared" si="1882"/>
        <v>0</v>
      </c>
      <c r="DM501" s="106">
        <f t="shared" si="1883"/>
        <v>0</v>
      </c>
      <c r="DN501" s="106">
        <f t="shared" si="1884"/>
        <v>3</v>
      </c>
      <c r="DO501" s="106">
        <f t="shared" si="1885"/>
        <v>2</v>
      </c>
      <c r="DP501" s="487"/>
      <c r="DQ501" s="623"/>
      <c r="DR501" s="623"/>
      <c r="DS501" s="623"/>
      <c r="DT501" s="623"/>
      <c r="DU501" s="623"/>
      <c r="DV501" s="623"/>
      <c r="DW501" s="623"/>
      <c r="DX501" s="623"/>
      <c r="DY501" s="488"/>
    </row>
    <row r="502" spans="1:129" s="490" customFormat="1" ht="15.75" customHeight="1">
      <c r="A502" s="653" t="s">
        <v>285</v>
      </c>
      <c r="B502" s="634" t="str">
        <f t="shared" ref="B502:R502" si="1901">IF(B501="","",B496*B501*B497)</f>
        <v/>
      </c>
      <c r="C502" s="634" t="str">
        <f t="shared" si="1901"/>
        <v/>
      </c>
      <c r="D502" s="634" t="str">
        <f t="shared" si="1901"/>
        <v/>
      </c>
      <c r="E502" s="634" t="str">
        <f t="shared" si="1901"/>
        <v/>
      </c>
      <c r="F502" s="634" t="str">
        <f t="shared" si="1901"/>
        <v/>
      </c>
      <c r="G502" s="634" t="str">
        <f t="shared" si="1901"/>
        <v/>
      </c>
      <c r="H502" s="634" t="str">
        <f t="shared" si="1901"/>
        <v/>
      </c>
      <c r="I502" s="634" t="str">
        <f t="shared" si="1901"/>
        <v/>
      </c>
      <c r="J502" s="634" t="str">
        <f t="shared" si="1901"/>
        <v/>
      </c>
      <c r="K502" s="634" t="str">
        <f t="shared" si="1901"/>
        <v/>
      </c>
      <c r="L502" s="634" t="str">
        <f t="shared" si="1901"/>
        <v/>
      </c>
      <c r="M502" s="634" t="str">
        <f t="shared" si="1901"/>
        <v/>
      </c>
      <c r="N502" s="634" t="str">
        <f t="shared" si="1901"/>
        <v/>
      </c>
      <c r="O502" s="634" t="str">
        <f t="shared" si="1901"/>
        <v/>
      </c>
      <c r="P502" s="634" t="str">
        <f t="shared" si="1901"/>
        <v/>
      </c>
      <c r="Q502" s="634" t="str">
        <f t="shared" si="1901"/>
        <v/>
      </c>
      <c r="R502" s="634" t="str">
        <f t="shared" si="1901"/>
        <v/>
      </c>
      <c r="S502" s="667"/>
      <c r="T502" s="634" t="str">
        <f t="shared" ref="T502:AJ502" si="1902">IF(T501="","",T496*T501*T497)</f>
        <v/>
      </c>
      <c r="U502" s="634" t="str">
        <f t="shared" si="1902"/>
        <v/>
      </c>
      <c r="V502" s="634" t="str">
        <f t="shared" si="1902"/>
        <v/>
      </c>
      <c r="W502" s="634" t="str">
        <f t="shared" si="1902"/>
        <v/>
      </c>
      <c r="X502" s="634" t="str">
        <f t="shared" si="1902"/>
        <v/>
      </c>
      <c r="Y502" s="634" t="str">
        <f t="shared" si="1902"/>
        <v/>
      </c>
      <c r="Z502" s="634" t="str">
        <f t="shared" si="1902"/>
        <v/>
      </c>
      <c r="AA502" s="634" t="str">
        <f t="shared" si="1902"/>
        <v/>
      </c>
      <c r="AB502" s="634" t="str">
        <f t="shared" si="1902"/>
        <v/>
      </c>
      <c r="AC502" s="634" t="str">
        <f t="shared" si="1902"/>
        <v/>
      </c>
      <c r="AD502" s="634" t="str">
        <f t="shared" si="1902"/>
        <v/>
      </c>
      <c r="AE502" s="634" t="str">
        <f t="shared" si="1902"/>
        <v/>
      </c>
      <c r="AF502" s="634" t="str">
        <f t="shared" si="1902"/>
        <v/>
      </c>
      <c r="AG502" s="634" t="str">
        <f t="shared" si="1902"/>
        <v/>
      </c>
      <c r="AH502" s="634" t="str">
        <f t="shared" si="1902"/>
        <v/>
      </c>
      <c r="AI502" s="634" t="str">
        <f t="shared" si="1902"/>
        <v/>
      </c>
      <c r="AJ502" s="634" t="str">
        <f t="shared" si="1902"/>
        <v/>
      </c>
      <c r="AK502" s="667"/>
      <c r="AL502" s="634">
        <f t="shared" ref="AL502:BB502" si="1903">IF(AL501="","",AL496*AL501*AL497)</f>
        <v>480</v>
      </c>
      <c r="AM502" s="634" t="str">
        <f t="shared" si="1903"/>
        <v/>
      </c>
      <c r="AN502" s="634" t="str">
        <f t="shared" si="1903"/>
        <v/>
      </c>
      <c r="AO502" s="634" t="str">
        <f t="shared" si="1903"/>
        <v/>
      </c>
      <c r="AP502" s="634">
        <f t="shared" si="1903"/>
        <v>240</v>
      </c>
      <c r="AQ502" s="634" t="str">
        <f t="shared" si="1903"/>
        <v/>
      </c>
      <c r="AR502" s="634" t="str">
        <f t="shared" si="1903"/>
        <v/>
      </c>
      <c r="AS502" s="634" t="str">
        <f t="shared" si="1903"/>
        <v/>
      </c>
      <c r="AT502" s="634">
        <f t="shared" si="1903"/>
        <v>72</v>
      </c>
      <c r="AU502" s="634" t="str">
        <f t="shared" si="1903"/>
        <v/>
      </c>
      <c r="AV502" s="634" t="str">
        <f t="shared" si="1903"/>
        <v/>
      </c>
      <c r="AW502" s="634" t="str">
        <f t="shared" si="1903"/>
        <v/>
      </c>
      <c r="AX502" s="634" t="str">
        <f t="shared" si="1903"/>
        <v/>
      </c>
      <c r="AY502" s="634" t="str">
        <f t="shared" si="1903"/>
        <v/>
      </c>
      <c r="AZ502" s="634" t="str">
        <f t="shared" si="1903"/>
        <v/>
      </c>
      <c r="BA502" s="634" t="str">
        <f t="shared" si="1903"/>
        <v/>
      </c>
      <c r="BB502" s="634" t="str">
        <f t="shared" si="1903"/>
        <v/>
      </c>
      <c r="BC502" s="667"/>
      <c r="BD502" s="634" t="str">
        <f>IF(BD501="","",BD496*BD501*BD497)</f>
        <v/>
      </c>
      <c r="BE502" s="634" t="str">
        <f>IF(BE501="","",BE496*BE501*BE497)</f>
        <v/>
      </c>
      <c r="BF502" s="634" t="str">
        <f t="shared" ref="BF502:BT502" si="1904">IF(BF501="","",BF496*BF501*BF497)</f>
        <v/>
      </c>
      <c r="BG502" s="634" t="str">
        <f t="shared" si="1904"/>
        <v/>
      </c>
      <c r="BH502" s="634">
        <f t="shared" si="1904"/>
        <v>50.400000000000006</v>
      </c>
      <c r="BI502" s="634" t="str">
        <f t="shared" si="1904"/>
        <v/>
      </c>
      <c r="BJ502" s="634">
        <f t="shared" si="1904"/>
        <v>300</v>
      </c>
      <c r="BK502" s="634" t="str">
        <f t="shared" si="1904"/>
        <v/>
      </c>
      <c r="BL502" s="634" t="str">
        <f t="shared" si="1904"/>
        <v/>
      </c>
      <c r="BM502" s="634" t="str">
        <f t="shared" si="1904"/>
        <v/>
      </c>
      <c r="BN502" s="634" t="str">
        <f t="shared" si="1904"/>
        <v/>
      </c>
      <c r="BO502" s="634" t="str">
        <f t="shared" si="1904"/>
        <v/>
      </c>
      <c r="BP502" s="634" t="str">
        <f t="shared" si="1904"/>
        <v/>
      </c>
      <c r="BQ502" s="634" t="str">
        <f t="shared" si="1904"/>
        <v/>
      </c>
      <c r="BR502" s="634" t="str">
        <f t="shared" si="1904"/>
        <v/>
      </c>
      <c r="BS502" s="634" t="str">
        <f t="shared" si="1904"/>
        <v/>
      </c>
      <c r="BT502" s="634" t="str">
        <f t="shared" si="1904"/>
        <v/>
      </c>
      <c r="BU502" s="667"/>
      <c r="BV502" s="634" t="str">
        <f>IF(BV501="","",BV496*BV501*BV497)</f>
        <v/>
      </c>
      <c r="BW502" s="634" t="str">
        <f>IF(BW501="","",BW496*BW501*BW497)</f>
        <v/>
      </c>
      <c r="BX502" s="634" t="str">
        <f>IF(BX501="","",BX496*BX501*BX497)</f>
        <v/>
      </c>
      <c r="BY502" s="634" t="str">
        <f>IF(BY501="","",BY496*BY501*BY497)</f>
        <v/>
      </c>
      <c r="BZ502" s="602" t="str">
        <f t="shared" si="1624"/>
        <v/>
      </c>
      <c r="CA502" s="602" t="str">
        <f t="shared" si="1625"/>
        <v/>
      </c>
      <c r="CB502" s="602">
        <f t="shared" si="1626"/>
        <v>240</v>
      </c>
      <c r="CC502" s="692" t="str">
        <f t="shared" si="1627"/>
        <v/>
      </c>
      <c r="CD502" s="1348" t="str">
        <f t="shared" si="1886"/>
        <v/>
      </c>
      <c r="CE502" s="1349" t="str">
        <f t="shared" si="1900"/>
        <v/>
      </c>
      <c r="CF502" s="1350" t="str">
        <f t="shared" si="1900"/>
        <v/>
      </c>
      <c r="CG502" s="1350" t="str">
        <f t="shared" si="1900"/>
        <v/>
      </c>
      <c r="CH502" s="1350" t="str">
        <f t="shared" si="1900"/>
        <v/>
      </c>
      <c r="CI502" s="1350" t="str">
        <f t="shared" si="1900"/>
        <v/>
      </c>
      <c r="CJ502" s="1350" t="str">
        <f t="shared" si="1900"/>
        <v/>
      </c>
      <c r="CK502" s="1351" t="str">
        <f t="shared" si="1900"/>
        <v/>
      </c>
      <c r="CL502" s="1351" t="str">
        <f t="shared" si="1900"/>
        <v/>
      </c>
      <c r="CM502" s="1351" t="str">
        <f t="shared" si="1900"/>
        <v/>
      </c>
      <c r="CN502" s="1350" t="str">
        <f t="shared" si="1900"/>
        <v/>
      </c>
      <c r="CO502" s="1350" t="str">
        <f t="shared" si="1900"/>
        <v/>
      </c>
      <c r="CP502" s="1350" t="str">
        <f t="shared" si="1900"/>
        <v/>
      </c>
      <c r="CQ502" s="1350" t="str">
        <f t="shared" si="1900"/>
        <v/>
      </c>
      <c r="CR502" s="1350" t="str">
        <f t="shared" si="1900"/>
        <v/>
      </c>
      <c r="CS502" s="1349" t="str">
        <f t="shared" si="1900"/>
        <v/>
      </c>
      <c r="CT502" s="1352" t="str">
        <f t="shared" si="1900"/>
        <v/>
      </c>
      <c r="CU502" s="553" t="str">
        <f t="shared" si="1865"/>
        <v/>
      </c>
      <c r="CV502" s="554" t="str">
        <f t="shared" si="1866"/>
        <v/>
      </c>
      <c r="CW502" s="555" t="str">
        <f t="shared" si="1867"/>
        <v/>
      </c>
      <c r="CX502" s="555" t="str">
        <f t="shared" si="1868"/>
        <v/>
      </c>
      <c r="CY502" s="555" t="str">
        <f t="shared" si="1869"/>
        <v/>
      </c>
      <c r="CZ502" s="555" t="str">
        <f t="shared" si="1870"/>
        <v/>
      </c>
      <c r="DA502" s="555" t="str">
        <f t="shared" si="1871"/>
        <v/>
      </c>
      <c r="DB502" s="556" t="str">
        <f t="shared" si="1872"/>
        <v/>
      </c>
      <c r="DC502" s="556" t="str">
        <f t="shared" si="1873"/>
        <v/>
      </c>
      <c r="DD502" s="556" t="str">
        <f t="shared" si="1874"/>
        <v/>
      </c>
      <c r="DE502" s="555" t="str">
        <f t="shared" si="1875"/>
        <v/>
      </c>
      <c r="DF502" s="555" t="str">
        <f t="shared" si="1876"/>
        <v/>
      </c>
      <c r="DG502" s="555" t="str">
        <f t="shared" si="1877"/>
        <v/>
      </c>
      <c r="DH502" s="555" t="str">
        <f t="shared" si="1878"/>
        <v/>
      </c>
      <c r="DI502" s="555" t="str">
        <f t="shared" si="1879"/>
        <v/>
      </c>
      <c r="DJ502" s="554" t="str">
        <f t="shared" si="1880"/>
        <v/>
      </c>
      <c r="DK502" s="553" t="str">
        <f t="shared" si="1881"/>
        <v/>
      </c>
      <c r="DL502" s="658">
        <f t="shared" si="1882"/>
        <v>0</v>
      </c>
      <c r="DM502" s="106">
        <f t="shared" si="1883"/>
        <v>0</v>
      </c>
      <c r="DN502" s="106">
        <f t="shared" si="1884"/>
        <v>3</v>
      </c>
      <c r="DO502" s="106">
        <f t="shared" si="1885"/>
        <v>2</v>
      </c>
      <c r="DP502" s="487"/>
      <c r="DQ502" s="623"/>
      <c r="DR502" s="623"/>
      <c r="DS502" s="623"/>
      <c r="DT502" s="623"/>
      <c r="DU502" s="623"/>
      <c r="DV502" s="623"/>
      <c r="DW502" s="623"/>
      <c r="DX502" s="623"/>
      <c r="DY502" s="488"/>
    </row>
    <row r="503" spans="1:129" s="490" customFormat="1" ht="15.75" customHeight="1">
      <c r="A503" s="1453" t="s">
        <v>733</v>
      </c>
      <c r="B503" s="683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7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3"/>
      <c r="AF503" s="683"/>
      <c r="AG503" s="683"/>
      <c r="AH503" s="683"/>
      <c r="AI503" s="683"/>
      <c r="AJ503" s="683"/>
      <c r="AK503" s="607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3"/>
      <c r="AX503" s="683"/>
      <c r="AY503" s="683"/>
      <c r="AZ503" s="683"/>
      <c r="BA503" s="683"/>
      <c r="BB503" s="683"/>
      <c r="BC503" s="647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3"/>
      <c r="BP503" s="683"/>
      <c r="BQ503" s="683"/>
      <c r="BR503" s="683"/>
      <c r="BS503" s="683"/>
      <c r="BT503" s="683"/>
      <c r="BU503" s="647"/>
      <c r="BV503" s="323"/>
      <c r="BW503" s="323"/>
      <c r="BX503" s="323"/>
      <c r="BY503" s="323"/>
      <c r="BZ503" s="602" t="str">
        <f t="shared" si="1624"/>
        <v/>
      </c>
      <c r="CA503" s="602" t="str">
        <f t="shared" si="1625"/>
        <v/>
      </c>
      <c r="CB503" s="602" t="str">
        <f t="shared" si="1626"/>
        <v/>
      </c>
      <c r="CC503" s="692" t="str">
        <f t="shared" si="1627"/>
        <v/>
      </c>
      <c r="CD503" s="1348" t="str">
        <f t="shared" si="1886"/>
        <v/>
      </c>
      <c r="CE503" s="1349" t="str">
        <f t="shared" si="1900"/>
        <v/>
      </c>
      <c r="CF503" s="1350" t="str">
        <f t="shared" si="1900"/>
        <v/>
      </c>
      <c r="CG503" s="1350" t="str">
        <f t="shared" si="1900"/>
        <v/>
      </c>
      <c r="CH503" s="1350" t="str">
        <f t="shared" si="1900"/>
        <v/>
      </c>
      <c r="CI503" s="1350" t="str">
        <f t="shared" si="1900"/>
        <v/>
      </c>
      <c r="CJ503" s="1350" t="str">
        <f t="shared" si="1900"/>
        <v/>
      </c>
      <c r="CK503" s="1351" t="str">
        <f t="shared" si="1900"/>
        <v/>
      </c>
      <c r="CL503" s="1351" t="str">
        <f t="shared" si="1900"/>
        <v/>
      </c>
      <c r="CM503" s="1351" t="str">
        <f t="shared" si="1900"/>
        <v/>
      </c>
      <c r="CN503" s="1350" t="str">
        <f t="shared" si="1900"/>
        <v/>
      </c>
      <c r="CO503" s="1350" t="str">
        <f t="shared" si="1900"/>
        <v/>
      </c>
      <c r="CP503" s="1350" t="str">
        <f t="shared" si="1900"/>
        <v/>
      </c>
      <c r="CQ503" s="1350" t="str">
        <f t="shared" si="1900"/>
        <v/>
      </c>
      <c r="CR503" s="1350" t="str">
        <f t="shared" si="1900"/>
        <v/>
      </c>
      <c r="CS503" s="1349" t="str">
        <f t="shared" si="1900"/>
        <v/>
      </c>
      <c r="CT503" s="1352" t="str">
        <f t="shared" si="1900"/>
        <v/>
      </c>
      <c r="CU503" s="553" t="str">
        <f t="shared" si="1865"/>
        <v/>
      </c>
      <c r="CV503" s="554" t="str">
        <f t="shared" si="1866"/>
        <v/>
      </c>
      <c r="CW503" s="555" t="str">
        <f t="shared" si="1867"/>
        <v/>
      </c>
      <c r="CX503" s="555" t="str">
        <f t="shared" si="1868"/>
        <v/>
      </c>
      <c r="CY503" s="555" t="str">
        <f t="shared" si="1869"/>
        <v/>
      </c>
      <c r="CZ503" s="555" t="str">
        <f t="shared" si="1870"/>
        <v/>
      </c>
      <c r="DA503" s="555" t="str">
        <f t="shared" si="1871"/>
        <v/>
      </c>
      <c r="DB503" s="556" t="str">
        <f t="shared" si="1872"/>
        <v/>
      </c>
      <c r="DC503" s="556" t="str">
        <f t="shared" si="1873"/>
        <v/>
      </c>
      <c r="DD503" s="556" t="str">
        <f t="shared" si="1874"/>
        <v/>
      </c>
      <c r="DE503" s="555" t="str">
        <f t="shared" si="1875"/>
        <v/>
      </c>
      <c r="DF503" s="555" t="str">
        <f t="shared" si="1876"/>
        <v/>
      </c>
      <c r="DG503" s="555" t="str">
        <f t="shared" si="1877"/>
        <v/>
      </c>
      <c r="DH503" s="555" t="str">
        <f t="shared" si="1878"/>
        <v/>
      </c>
      <c r="DI503" s="555" t="str">
        <f t="shared" si="1879"/>
        <v/>
      </c>
      <c r="DJ503" s="554" t="str">
        <f t="shared" si="1880"/>
        <v/>
      </c>
      <c r="DK503" s="553" t="str">
        <f t="shared" si="1881"/>
        <v/>
      </c>
      <c r="DL503" s="658">
        <f t="shared" si="1882"/>
        <v>0</v>
      </c>
      <c r="DM503" s="106">
        <f t="shared" si="1883"/>
        <v>0</v>
      </c>
      <c r="DN503" s="106">
        <f t="shared" si="1884"/>
        <v>0</v>
      </c>
      <c r="DO503" s="106">
        <f t="shared" si="1885"/>
        <v>0</v>
      </c>
      <c r="DP503" s="487"/>
      <c r="DQ503" s="623"/>
      <c r="DR503" s="623"/>
      <c r="DS503" s="623"/>
      <c r="DT503" s="623"/>
      <c r="DU503" s="623"/>
      <c r="DV503" s="623"/>
      <c r="DW503" s="623"/>
      <c r="DX503" s="623"/>
      <c r="DY503" s="488"/>
    </row>
    <row r="504" spans="1:129" s="700" customFormat="1" ht="15.75" customHeight="1">
      <c r="A504" s="653" t="s">
        <v>288</v>
      </c>
      <c r="B504" s="683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7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3"/>
      <c r="AF504" s="683"/>
      <c r="AG504" s="683"/>
      <c r="AH504" s="683"/>
      <c r="AI504" s="683"/>
      <c r="AJ504" s="683"/>
      <c r="AK504" s="607"/>
      <c r="AL504" s="323"/>
      <c r="AM504" s="323"/>
      <c r="AN504" s="323"/>
      <c r="AO504" s="323"/>
      <c r="AP504" s="323"/>
      <c r="AQ504" s="323"/>
      <c r="AR504" s="323"/>
      <c r="AS504" s="323"/>
      <c r="AT504" s="323"/>
      <c r="AU504" s="323"/>
      <c r="AV504" s="323"/>
      <c r="AW504" s="683"/>
      <c r="AX504" s="683"/>
      <c r="AY504" s="683"/>
      <c r="AZ504" s="683"/>
      <c r="BA504" s="683"/>
      <c r="BB504" s="683"/>
      <c r="BC504" s="647"/>
      <c r="BD504" s="323"/>
      <c r="BE504" s="323"/>
      <c r="BF504" s="323"/>
      <c r="BG504" s="323"/>
      <c r="BH504" s="323"/>
      <c r="BI504" s="323"/>
      <c r="BJ504" s="323"/>
      <c r="BK504" s="323"/>
      <c r="BL504" s="323"/>
      <c r="BM504" s="323"/>
      <c r="BN504" s="323"/>
      <c r="BO504" s="683"/>
      <c r="BP504" s="683"/>
      <c r="BQ504" s="683"/>
      <c r="BR504" s="683"/>
      <c r="BS504" s="683"/>
      <c r="BT504" s="683"/>
      <c r="BU504" s="647"/>
      <c r="BV504" s="323">
        <v>12</v>
      </c>
      <c r="BW504" s="323">
        <v>12</v>
      </c>
      <c r="BX504" s="323">
        <v>12</v>
      </c>
      <c r="BY504" s="323">
        <v>12</v>
      </c>
      <c r="BZ504" s="602" t="str">
        <f t="shared" si="1624"/>
        <v/>
      </c>
      <c r="CA504" s="602" t="str">
        <f t="shared" si="1625"/>
        <v/>
      </c>
      <c r="CB504" s="602" t="str">
        <f t="shared" si="1626"/>
        <v/>
      </c>
      <c r="CC504" s="692" t="str">
        <f t="shared" si="1627"/>
        <v/>
      </c>
      <c r="CD504" s="1348" t="str">
        <f t="shared" si="1886"/>
        <v/>
      </c>
      <c r="CE504" s="1349" t="str">
        <f t="shared" si="1900"/>
        <v/>
      </c>
      <c r="CF504" s="1350" t="str">
        <f t="shared" si="1900"/>
        <v/>
      </c>
      <c r="CG504" s="1350" t="str">
        <f t="shared" si="1900"/>
        <v/>
      </c>
      <c r="CH504" s="1350" t="str">
        <f t="shared" si="1900"/>
        <v/>
      </c>
      <c r="CI504" s="1350" t="str">
        <f t="shared" si="1900"/>
        <v/>
      </c>
      <c r="CJ504" s="1350" t="str">
        <f t="shared" si="1900"/>
        <v/>
      </c>
      <c r="CK504" s="1351" t="str">
        <f t="shared" si="1900"/>
        <v/>
      </c>
      <c r="CL504" s="1351" t="str">
        <f t="shared" si="1900"/>
        <v/>
      </c>
      <c r="CM504" s="1351" t="str">
        <f t="shared" si="1900"/>
        <v/>
      </c>
      <c r="CN504" s="1350" t="str">
        <f t="shared" si="1900"/>
        <v/>
      </c>
      <c r="CO504" s="1350" t="str">
        <f t="shared" si="1900"/>
        <v/>
      </c>
      <c r="CP504" s="1350" t="str">
        <f t="shared" si="1900"/>
        <v/>
      </c>
      <c r="CQ504" s="1350" t="str">
        <f t="shared" si="1900"/>
        <v/>
      </c>
      <c r="CR504" s="1350" t="str">
        <f t="shared" si="1900"/>
        <v/>
      </c>
      <c r="CS504" s="1349" t="str">
        <f t="shared" si="1900"/>
        <v/>
      </c>
      <c r="CT504" s="1352" t="str">
        <f t="shared" si="1900"/>
        <v/>
      </c>
      <c r="CU504" s="553" t="str">
        <f t="shared" si="1865"/>
        <v/>
      </c>
      <c r="CV504" s="554" t="str">
        <f t="shared" si="1866"/>
        <v/>
      </c>
      <c r="CW504" s="555" t="str">
        <f t="shared" si="1867"/>
        <v/>
      </c>
      <c r="CX504" s="555" t="str">
        <f t="shared" si="1868"/>
        <v/>
      </c>
      <c r="CY504" s="555" t="str">
        <f t="shared" si="1869"/>
        <v/>
      </c>
      <c r="CZ504" s="555" t="str">
        <f t="shared" si="1870"/>
        <v/>
      </c>
      <c r="DA504" s="555" t="str">
        <f t="shared" si="1871"/>
        <v/>
      </c>
      <c r="DB504" s="556" t="str">
        <f t="shared" si="1872"/>
        <v/>
      </c>
      <c r="DC504" s="556" t="str">
        <f t="shared" si="1873"/>
        <v/>
      </c>
      <c r="DD504" s="556" t="str">
        <f t="shared" si="1874"/>
        <v/>
      </c>
      <c r="DE504" s="555" t="str">
        <f t="shared" si="1875"/>
        <v/>
      </c>
      <c r="DF504" s="555" t="str">
        <f t="shared" si="1876"/>
        <v/>
      </c>
      <c r="DG504" s="555" t="str">
        <f t="shared" si="1877"/>
        <v/>
      </c>
      <c r="DH504" s="555" t="str">
        <f t="shared" si="1878"/>
        <v/>
      </c>
      <c r="DI504" s="555" t="str">
        <f t="shared" si="1879"/>
        <v/>
      </c>
      <c r="DJ504" s="554" t="str">
        <f t="shared" si="1880"/>
        <v/>
      </c>
      <c r="DK504" s="553" t="str">
        <f t="shared" si="1881"/>
        <v/>
      </c>
      <c r="DL504" s="658">
        <f t="shared" si="1882"/>
        <v>0</v>
      </c>
      <c r="DM504" s="106">
        <f t="shared" si="1883"/>
        <v>0</v>
      </c>
      <c r="DN504" s="106">
        <f t="shared" si="1884"/>
        <v>0</v>
      </c>
      <c r="DO504" s="106">
        <f t="shared" si="1885"/>
        <v>0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700" customFormat="1" ht="15.75" customHeight="1">
      <c r="A505" s="705" t="str">
        <f>$H$1 &amp; "/kg"</f>
        <v>kcal/kg</v>
      </c>
      <c r="B505" s="766">
        <f>1140*$K$1</f>
        <v>1140</v>
      </c>
      <c r="C505" s="766">
        <f>1140*$K$1</f>
        <v>1140</v>
      </c>
      <c r="D505" s="766">
        <f t="shared" ref="D505:R505" si="1905">1140*$K$1</f>
        <v>1140</v>
      </c>
      <c r="E505" s="766">
        <f t="shared" si="1905"/>
        <v>1140</v>
      </c>
      <c r="F505" s="766">
        <f t="shared" si="1905"/>
        <v>1140</v>
      </c>
      <c r="G505" s="766">
        <f t="shared" si="1905"/>
        <v>1140</v>
      </c>
      <c r="H505" s="766">
        <f t="shared" si="1905"/>
        <v>1140</v>
      </c>
      <c r="I505" s="766">
        <f t="shared" si="1905"/>
        <v>1140</v>
      </c>
      <c r="J505" s="766">
        <f t="shared" si="1905"/>
        <v>1140</v>
      </c>
      <c r="K505" s="766">
        <f t="shared" si="1905"/>
        <v>1140</v>
      </c>
      <c r="L505" s="766">
        <f t="shared" si="1905"/>
        <v>1140</v>
      </c>
      <c r="M505" s="766">
        <f t="shared" si="1905"/>
        <v>1140</v>
      </c>
      <c r="N505" s="766">
        <f t="shared" si="1905"/>
        <v>1140</v>
      </c>
      <c r="O505" s="766">
        <f t="shared" si="1905"/>
        <v>1140</v>
      </c>
      <c r="P505" s="766">
        <f t="shared" si="1905"/>
        <v>1140</v>
      </c>
      <c r="Q505" s="766">
        <f t="shared" si="1905"/>
        <v>1140</v>
      </c>
      <c r="R505" s="766">
        <f t="shared" si="1905"/>
        <v>1140</v>
      </c>
      <c r="S505" s="760"/>
      <c r="T505" s="766">
        <f>1140*$K$1</f>
        <v>1140</v>
      </c>
      <c r="U505" s="766">
        <f>1140*$K$1</f>
        <v>1140</v>
      </c>
      <c r="V505" s="766">
        <f t="shared" ref="V505:AJ505" si="1906">1140*$K$1</f>
        <v>1140</v>
      </c>
      <c r="W505" s="766">
        <f t="shared" si="1906"/>
        <v>1140</v>
      </c>
      <c r="X505" s="766">
        <f t="shared" si="1906"/>
        <v>1140</v>
      </c>
      <c r="Y505" s="766">
        <f t="shared" si="1906"/>
        <v>1140</v>
      </c>
      <c r="Z505" s="766">
        <f t="shared" si="1906"/>
        <v>1140</v>
      </c>
      <c r="AA505" s="766">
        <f t="shared" si="1906"/>
        <v>1140</v>
      </c>
      <c r="AB505" s="766">
        <f t="shared" si="1906"/>
        <v>1140</v>
      </c>
      <c r="AC505" s="766">
        <f t="shared" si="1906"/>
        <v>1140</v>
      </c>
      <c r="AD505" s="766">
        <f t="shared" si="1906"/>
        <v>1140</v>
      </c>
      <c r="AE505" s="766">
        <f t="shared" si="1906"/>
        <v>1140</v>
      </c>
      <c r="AF505" s="766">
        <f t="shared" si="1906"/>
        <v>1140</v>
      </c>
      <c r="AG505" s="766">
        <f t="shared" si="1906"/>
        <v>1140</v>
      </c>
      <c r="AH505" s="766">
        <f t="shared" si="1906"/>
        <v>1140</v>
      </c>
      <c r="AI505" s="766">
        <f t="shared" si="1906"/>
        <v>1140</v>
      </c>
      <c r="AJ505" s="766">
        <f t="shared" si="1906"/>
        <v>1140</v>
      </c>
      <c r="AK505" s="760"/>
      <c r="AL505" s="766">
        <f>1140*$K$1</f>
        <v>1140</v>
      </c>
      <c r="AM505" s="766">
        <f>1140*$K$1</f>
        <v>1140</v>
      </c>
      <c r="AN505" s="766">
        <f t="shared" ref="AN505:BB505" si="1907">1140*$K$1</f>
        <v>1140</v>
      </c>
      <c r="AO505" s="766">
        <f t="shared" si="1907"/>
        <v>1140</v>
      </c>
      <c r="AP505" s="766">
        <f t="shared" si="1907"/>
        <v>1140</v>
      </c>
      <c r="AQ505" s="766">
        <f t="shared" si="1907"/>
        <v>1140</v>
      </c>
      <c r="AR505" s="766">
        <f t="shared" si="1907"/>
        <v>1140</v>
      </c>
      <c r="AS505" s="766">
        <f t="shared" si="1907"/>
        <v>1140</v>
      </c>
      <c r="AT505" s="766">
        <f t="shared" si="1907"/>
        <v>1140</v>
      </c>
      <c r="AU505" s="766">
        <f t="shared" si="1907"/>
        <v>1140</v>
      </c>
      <c r="AV505" s="766">
        <f t="shared" si="1907"/>
        <v>1140</v>
      </c>
      <c r="AW505" s="766">
        <f t="shared" si="1907"/>
        <v>1140</v>
      </c>
      <c r="AX505" s="766">
        <f t="shared" si="1907"/>
        <v>1140</v>
      </c>
      <c r="AY505" s="766">
        <f t="shared" si="1907"/>
        <v>1140</v>
      </c>
      <c r="AZ505" s="766">
        <f t="shared" si="1907"/>
        <v>1140</v>
      </c>
      <c r="BA505" s="766">
        <f t="shared" si="1907"/>
        <v>1140</v>
      </c>
      <c r="BB505" s="766">
        <f t="shared" si="1907"/>
        <v>1140</v>
      </c>
      <c r="BC505" s="760"/>
      <c r="BD505" s="766">
        <f>1140*$K$1</f>
        <v>1140</v>
      </c>
      <c r="BE505" s="766">
        <f>1140*$K$1</f>
        <v>1140</v>
      </c>
      <c r="BF505" s="766">
        <f t="shared" ref="BF505:BY505" si="1908">1140*$K$1</f>
        <v>1140</v>
      </c>
      <c r="BG505" s="766">
        <f t="shared" si="1908"/>
        <v>1140</v>
      </c>
      <c r="BH505" s="766">
        <f t="shared" si="1908"/>
        <v>1140</v>
      </c>
      <c r="BI505" s="766">
        <f t="shared" si="1908"/>
        <v>1140</v>
      </c>
      <c r="BJ505" s="766">
        <f t="shared" si="1908"/>
        <v>1140</v>
      </c>
      <c r="BK505" s="766">
        <f t="shared" si="1908"/>
        <v>1140</v>
      </c>
      <c r="BL505" s="766">
        <f t="shared" si="1908"/>
        <v>1140</v>
      </c>
      <c r="BM505" s="766">
        <f t="shared" si="1908"/>
        <v>1140</v>
      </c>
      <c r="BN505" s="766">
        <f t="shared" si="1908"/>
        <v>1140</v>
      </c>
      <c r="BO505" s="766">
        <f t="shared" si="1908"/>
        <v>1140</v>
      </c>
      <c r="BP505" s="766">
        <f t="shared" si="1908"/>
        <v>1140</v>
      </c>
      <c r="BQ505" s="766">
        <f t="shared" si="1908"/>
        <v>1140</v>
      </c>
      <c r="BR505" s="766">
        <f t="shared" si="1908"/>
        <v>1140</v>
      </c>
      <c r="BS505" s="766">
        <f t="shared" si="1908"/>
        <v>1140</v>
      </c>
      <c r="BT505" s="766">
        <f t="shared" si="1908"/>
        <v>1140</v>
      </c>
      <c r="BU505" s="760"/>
      <c r="BV505" s="766">
        <f t="shared" si="1908"/>
        <v>1140</v>
      </c>
      <c r="BW505" s="766">
        <f t="shared" si="1908"/>
        <v>1140</v>
      </c>
      <c r="BX505" s="766">
        <f t="shared" si="1908"/>
        <v>1140</v>
      </c>
      <c r="BY505" s="766">
        <f t="shared" si="1908"/>
        <v>1140</v>
      </c>
      <c r="BZ505" s="602">
        <f t="shared" si="1624"/>
        <v>1140</v>
      </c>
      <c r="CA505" s="602">
        <f t="shared" si="1625"/>
        <v>1140</v>
      </c>
      <c r="CB505" s="602">
        <f t="shared" si="1626"/>
        <v>1140</v>
      </c>
      <c r="CC505" s="692">
        <f t="shared" si="1627"/>
        <v>1140</v>
      </c>
      <c r="CD505" s="1348">
        <f t="shared" si="1886"/>
        <v>1140</v>
      </c>
      <c r="CE505" s="1349">
        <f t="shared" si="1900"/>
        <v>1140</v>
      </c>
      <c r="CF505" s="1350">
        <f t="shared" si="1900"/>
        <v>1140</v>
      </c>
      <c r="CG505" s="1350">
        <f t="shared" si="1900"/>
        <v>1140</v>
      </c>
      <c r="CH505" s="1350">
        <f t="shared" si="1900"/>
        <v>1140</v>
      </c>
      <c r="CI505" s="1350">
        <f t="shared" si="1900"/>
        <v>1140</v>
      </c>
      <c r="CJ505" s="1350">
        <f t="shared" si="1900"/>
        <v>1140</v>
      </c>
      <c r="CK505" s="1351">
        <f t="shared" si="1900"/>
        <v>1140</v>
      </c>
      <c r="CL505" s="1351">
        <f t="shared" si="1900"/>
        <v>1140</v>
      </c>
      <c r="CM505" s="1351">
        <f t="shared" si="1900"/>
        <v>1140</v>
      </c>
      <c r="CN505" s="1350">
        <f t="shared" si="1900"/>
        <v>1140</v>
      </c>
      <c r="CO505" s="1350">
        <f t="shared" si="1900"/>
        <v>1140</v>
      </c>
      <c r="CP505" s="1350">
        <f t="shared" si="1900"/>
        <v>1140</v>
      </c>
      <c r="CQ505" s="1350">
        <f t="shared" si="1900"/>
        <v>1140</v>
      </c>
      <c r="CR505" s="1350">
        <f t="shared" si="1900"/>
        <v>1140</v>
      </c>
      <c r="CS505" s="1349">
        <f t="shared" si="1900"/>
        <v>1140</v>
      </c>
      <c r="CT505" s="1352">
        <f t="shared" si="1900"/>
        <v>1140</v>
      </c>
      <c r="CU505" s="553">
        <f t="shared" si="1865"/>
        <v>1140</v>
      </c>
      <c r="CV505" s="554">
        <f t="shared" si="1866"/>
        <v>1140</v>
      </c>
      <c r="CW505" s="555">
        <f t="shared" si="1867"/>
        <v>1140</v>
      </c>
      <c r="CX505" s="555">
        <f t="shared" si="1868"/>
        <v>1140</v>
      </c>
      <c r="CY505" s="555">
        <f t="shared" si="1869"/>
        <v>1140</v>
      </c>
      <c r="CZ505" s="555">
        <f t="shared" si="1870"/>
        <v>1140</v>
      </c>
      <c r="DA505" s="555">
        <f t="shared" si="1871"/>
        <v>1140</v>
      </c>
      <c r="DB505" s="556">
        <f t="shared" si="1872"/>
        <v>1140</v>
      </c>
      <c r="DC505" s="556">
        <f t="shared" si="1873"/>
        <v>1140</v>
      </c>
      <c r="DD505" s="556">
        <f t="shared" si="1874"/>
        <v>1140</v>
      </c>
      <c r="DE505" s="555">
        <f t="shared" si="1875"/>
        <v>1140</v>
      </c>
      <c r="DF505" s="555">
        <f t="shared" si="1876"/>
        <v>1140</v>
      </c>
      <c r="DG505" s="555">
        <f t="shared" si="1877"/>
        <v>1140</v>
      </c>
      <c r="DH505" s="555">
        <f t="shared" si="1878"/>
        <v>1140</v>
      </c>
      <c r="DI505" s="555">
        <f t="shared" si="1879"/>
        <v>1140</v>
      </c>
      <c r="DJ505" s="554">
        <f t="shared" si="1880"/>
        <v>1140</v>
      </c>
      <c r="DK505" s="553">
        <f t="shared" si="1881"/>
        <v>1140</v>
      </c>
      <c r="DL505" s="658">
        <f t="shared" si="1882"/>
        <v>17</v>
      </c>
      <c r="DM505" s="106">
        <f t="shared" si="1883"/>
        <v>17</v>
      </c>
      <c r="DN505" s="106">
        <f t="shared" si="1884"/>
        <v>17</v>
      </c>
      <c r="DO505" s="106">
        <f t="shared" si="1885"/>
        <v>17</v>
      </c>
      <c r="DP505" s="697"/>
      <c r="DQ505" s="698"/>
      <c r="DR505" s="698"/>
      <c r="DS505" s="698"/>
      <c r="DT505" s="698"/>
      <c r="DU505" s="698"/>
      <c r="DV505" s="698"/>
      <c r="DW505" s="698"/>
      <c r="DX505" s="698"/>
      <c r="DY505" s="699"/>
    </row>
    <row r="506" spans="1:129" s="490" customFormat="1" ht="15.75" customHeight="1">
      <c r="A506" s="653" t="str">
        <f>$H$1 &amp; " (%)"</f>
        <v>kcal (%)</v>
      </c>
      <c r="B506" s="770" t="str">
        <f t="shared" ref="B506:R506" si="1909">IF(B503="","",B503*B504*B505/B$46/365/$G$1)</f>
        <v/>
      </c>
      <c r="C506" s="637" t="str">
        <f t="shared" si="1909"/>
        <v/>
      </c>
      <c r="D506" s="770" t="str">
        <f t="shared" si="1909"/>
        <v/>
      </c>
      <c r="E506" s="637" t="str">
        <f t="shared" si="1909"/>
        <v/>
      </c>
      <c r="F506" s="770" t="str">
        <f t="shared" si="1909"/>
        <v/>
      </c>
      <c r="G506" s="637" t="str">
        <f t="shared" si="1909"/>
        <v/>
      </c>
      <c r="H506" s="770" t="str">
        <f t="shared" si="1909"/>
        <v/>
      </c>
      <c r="I506" s="637" t="str">
        <f t="shared" si="1909"/>
        <v/>
      </c>
      <c r="J506" s="770" t="str">
        <f t="shared" si="1909"/>
        <v/>
      </c>
      <c r="K506" s="770" t="str">
        <f t="shared" si="1909"/>
        <v/>
      </c>
      <c r="L506" s="770" t="str">
        <f t="shared" si="1909"/>
        <v/>
      </c>
      <c r="M506" s="770" t="str">
        <f t="shared" si="1909"/>
        <v/>
      </c>
      <c r="N506" s="770" t="str">
        <f t="shared" si="1909"/>
        <v/>
      </c>
      <c r="O506" s="770" t="str">
        <f t="shared" si="1909"/>
        <v/>
      </c>
      <c r="P506" s="770" t="str">
        <f t="shared" si="1909"/>
        <v/>
      </c>
      <c r="Q506" s="770" t="str">
        <f t="shared" si="1909"/>
        <v/>
      </c>
      <c r="R506" s="770" t="str">
        <f t="shared" si="1909"/>
        <v/>
      </c>
      <c r="S506" s="657"/>
      <c r="T506" s="770" t="str">
        <f t="shared" ref="T506:AJ506" si="1910">IF(T503="","",T503*T504*T505/T$46/365/$G$1)</f>
        <v/>
      </c>
      <c r="U506" s="637" t="str">
        <f t="shared" si="1910"/>
        <v/>
      </c>
      <c r="V506" s="637" t="str">
        <f t="shared" si="1910"/>
        <v/>
      </c>
      <c r="W506" s="637" t="str">
        <f t="shared" si="1910"/>
        <v/>
      </c>
      <c r="X506" s="637" t="str">
        <f t="shared" si="1910"/>
        <v/>
      </c>
      <c r="Y506" s="637" t="str">
        <f t="shared" si="1910"/>
        <v/>
      </c>
      <c r="Z506" s="770" t="str">
        <f t="shared" si="1910"/>
        <v/>
      </c>
      <c r="AA506" s="637" t="str">
        <f t="shared" si="1910"/>
        <v/>
      </c>
      <c r="AB506" s="637" t="str">
        <f t="shared" si="1910"/>
        <v/>
      </c>
      <c r="AC506" s="637" t="str">
        <f t="shared" si="1910"/>
        <v/>
      </c>
      <c r="AD506" s="637" t="str">
        <f t="shared" si="1910"/>
        <v/>
      </c>
      <c r="AE506" s="637" t="str">
        <f t="shared" si="1910"/>
        <v/>
      </c>
      <c r="AF506" s="637" t="str">
        <f t="shared" si="1910"/>
        <v/>
      </c>
      <c r="AG506" s="637" t="str">
        <f t="shared" si="1910"/>
        <v/>
      </c>
      <c r="AH506" s="637" t="str">
        <f t="shared" si="1910"/>
        <v/>
      </c>
      <c r="AI506" s="637" t="str">
        <f t="shared" si="1910"/>
        <v/>
      </c>
      <c r="AJ506" s="637" t="str">
        <f t="shared" si="1910"/>
        <v/>
      </c>
      <c r="AK506" s="657"/>
      <c r="AL506" s="637" t="str">
        <f t="shared" ref="AL506:AT506" si="1911">IF(AL503="","",AL503*AL504*AL505/AL$46/365/$G$1)</f>
        <v/>
      </c>
      <c r="AM506" s="637" t="str">
        <f t="shared" si="1911"/>
        <v/>
      </c>
      <c r="AN506" s="637" t="str">
        <f t="shared" si="1911"/>
        <v/>
      </c>
      <c r="AO506" s="637" t="str">
        <f t="shared" si="1911"/>
        <v/>
      </c>
      <c r="AP506" s="637" t="str">
        <f t="shared" si="1911"/>
        <v/>
      </c>
      <c r="AQ506" s="637" t="str">
        <f t="shared" si="1911"/>
        <v/>
      </c>
      <c r="AR506" s="637" t="str">
        <f t="shared" si="1911"/>
        <v/>
      </c>
      <c r="AS506" s="637" t="str">
        <f t="shared" si="1911"/>
        <v/>
      </c>
      <c r="AT506" s="637" t="str">
        <f t="shared" si="1911"/>
        <v/>
      </c>
      <c r="AU506" s="637"/>
      <c r="AV506" s="637"/>
      <c r="AW506" s="637" t="str">
        <f t="shared" ref="AW506:BB506" si="1912">IF(AW503="","",AW503*AW504*AW505/AW$46/365/$G$1)</f>
        <v/>
      </c>
      <c r="AX506" s="637" t="str">
        <f t="shared" si="1912"/>
        <v/>
      </c>
      <c r="AY506" s="637" t="str">
        <f t="shared" si="1912"/>
        <v/>
      </c>
      <c r="AZ506" s="637" t="str">
        <f t="shared" si="1912"/>
        <v/>
      </c>
      <c r="BA506" s="637" t="str">
        <f t="shared" si="1912"/>
        <v/>
      </c>
      <c r="BB506" s="637" t="str">
        <f t="shared" si="1912"/>
        <v/>
      </c>
      <c r="BC506" s="657"/>
      <c r="BD506" s="637" t="str">
        <f>IF(BD503="","",BD503*BD504*BD505/BD$46/365/$G$1)</f>
        <v/>
      </c>
      <c r="BE506" s="637" t="str">
        <f>IF(BE503="","",BE503*BE504*BE505/BE$46/365/$G$1)</f>
        <v/>
      </c>
      <c r="BF506" s="637" t="str">
        <f>IF(BF503="","",BF503*BF504*BF505/BF$46/365/$G$1)</f>
        <v/>
      </c>
      <c r="BG506" s="637" t="str">
        <f>IF(BG503="","",BG503*BG504*BG505/BG$46/365/$G$1)</f>
        <v/>
      </c>
      <c r="BH506" s="637"/>
      <c r="BI506" s="637"/>
      <c r="BJ506" s="637" t="str">
        <f t="shared" ref="BJ506:BT506" si="1913">IF(BJ503="","",BJ503*BJ504*BJ505/BJ$46/365/$G$1)</f>
        <v/>
      </c>
      <c r="BK506" s="637" t="str">
        <f t="shared" si="1913"/>
        <v/>
      </c>
      <c r="BL506" s="637" t="str">
        <f t="shared" si="1913"/>
        <v/>
      </c>
      <c r="BM506" s="637" t="str">
        <f t="shared" si="1913"/>
        <v/>
      </c>
      <c r="BN506" s="637" t="str">
        <f t="shared" si="1913"/>
        <v/>
      </c>
      <c r="BO506" s="637" t="str">
        <f t="shared" si="1913"/>
        <v/>
      </c>
      <c r="BP506" s="637" t="str">
        <f t="shared" si="1913"/>
        <v/>
      </c>
      <c r="BQ506" s="637" t="str">
        <f t="shared" si="1913"/>
        <v/>
      </c>
      <c r="BR506" s="637" t="str">
        <f t="shared" si="1913"/>
        <v/>
      </c>
      <c r="BS506" s="637" t="str">
        <f t="shared" si="1913"/>
        <v/>
      </c>
      <c r="BT506" s="637" t="str">
        <f t="shared" si="1913"/>
        <v/>
      </c>
      <c r="BU506" s="657"/>
      <c r="BV506" s="637" t="str">
        <f>IF(BV503="","",BV503*BV504*BV505/BV$46/365/$G$1)</f>
        <v/>
      </c>
      <c r="BW506" s="637" t="str">
        <f>IF(BW503="","",BW503*BW504*BW505/BW$46/365/$G$1)</f>
        <v/>
      </c>
      <c r="BX506" s="637" t="str">
        <f>IF(BX503="","",BX503*BX504*BX505/BX$46/365/$G$1)</f>
        <v/>
      </c>
      <c r="BY506" s="637" t="str">
        <f>IF(BY503="","",BY503*BY504*BY505/BY$46/365/$G$1)</f>
        <v/>
      </c>
      <c r="BZ506" s="627" t="str">
        <f>IF(DL506&lt;3,"",(SUM(B506:R506)-MIN(B506:R506)-MAX(B506:R506))/(DL506-2))</f>
        <v/>
      </c>
      <c r="CA506" s="627" t="str">
        <f t="shared" si="1625"/>
        <v/>
      </c>
      <c r="CB506" s="627" t="str">
        <f t="shared" si="1626"/>
        <v/>
      </c>
      <c r="CC506" s="627" t="str">
        <f t="shared" si="1627"/>
        <v/>
      </c>
      <c r="CD506" s="1353" t="str">
        <f t="shared" si="1886"/>
        <v/>
      </c>
      <c r="CE506" s="1354" t="str">
        <f t="shared" si="1900"/>
        <v/>
      </c>
      <c r="CF506" s="1355" t="str">
        <f t="shared" si="1900"/>
        <v/>
      </c>
      <c r="CG506" s="1355" t="str">
        <f t="shared" si="1900"/>
        <v/>
      </c>
      <c r="CH506" s="1355" t="str">
        <f t="shared" si="1900"/>
        <v/>
      </c>
      <c r="CI506" s="1355" t="str">
        <f t="shared" si="1900"/>
        <v/>
      </c>
      <c r="CJ506" s="1355" t="str">
        <f t="shared" si="1900"/>
        <v/>
      </c>
      <c r="CK506" s="1356" t="str">
        <f t="shared" si="1900"/>
        <v/>
      </c>
      <c r="CL506" s="1356" t="str">
        <f t="shared" si="1900"/>
        <v/>
      </c>
      <c r="CM506" s="1356" t="str">
        <f t="shared" si="1900"/>
        <v/>
      </c>
      <c r="CN506" s="1355" t="str">
        <f t="shared" si="1900"/>
        <v/>
      </c>
      <c r="CO506" s="1355" t="str">
        <f t="shared" si="1900"/>
        <v/>
      </c>
      <c r="CP506" s="1355" t="str">
        <f t="shared" si="1900"/>
        <v/>
      </c>
      <c r="CQ506" s="1355" t="str">
        <f t="shared" si="1900"/>
        <v/>
      </c>
      <c r="CR506" s="1355" t="str">
        <f t="shared" si="1900"/>
        <v/>
      </c>
      <c r="CS506" s="1354" t="str">
        <f t="shared" si="1900"/>
        <v/>
      </c>
      <c r="CT506" s="1357" t="str">
        <f t="shared" si="1900"/>
        <v/>
      </c>
      <c r="CU506" s="541" t="str">
        <f t="shared" si="1865"/>
        <v/>
      </c>
      <c r="CV506" s="542" t="str">
        <f t="shared" si="1866"/>
        <v/>
      </c>
      <c r="CW506" s="543" t="str">
        <f t="shared" si="1867"/>
        <v/>
      </c>
      <c r="CX506" s="543" t="str">
        <f t="shared" si="1868"/>
        <v/>
      </c>
      <c r="CY506" s="543" t="str">
        <f t="shared" si="1869"/>
        <v/>
      </c>
      <c r="CZ506" s="543" t="str">
        <f t="shared" si="1870"/>
        <v/>
      </c>
      <c r="DA506" s="543" t="str">
        <f t="shared" si="1871"/>
        <v/>
      </c>
      <c r="DB506" s="544" t="str">
        <f t="shared" si="1872"/>
        <v/>
      </c>
      <c r="DC506" s="544" t="str">
        <f t="shared" si="1873"/>
        <v/>
      </c>
      <c r="DD506" s="544" t="str">
        <f t="shared" si="1874"/>
        <v/>
      </c>
      <c r="DE506" s="543" t="str">
        <f t="shared" si="1875"/>
        <v/>
      </c>
      <c r="DF506" s="543" t="str">
        <f t="shared" si="1876"/>
        <v/>
      </c>
      <c r="DG506" s="543" t="str">
        <f t="shared" si="1877"/>
        <v/>
      </c>
      <c r="DH506" s="543" t="str">
        <f t="shared" si="1878"/>
        <v/>
      </c>
      <c r="DI506" s="543" t="str">
        <f t="shared" si="1879"/>
        <v/>
      </c>
      <c r="DJ506" s="542" t="str">
        <f t="shared" si="1880"/>
        <v/>
      </c>
      <c r="DK506" s="541" t="str">
        <f t="shared" si="1881"/>
        <v/>
      </c>
      <c r="DL506" s="658">
        <f t="shared" si="1882"/>
        <v>0</v>
      </c>
      <c r="DM506" s="106">
        <f t="shared" si="1883"/>
        <v>0</v>
      </c>
      <c r="DN506" s="106">
        <f t="shared" si="1884"/>
        <v>0</v>
      </c>
      <c r="DO506" s="106">
        <f t="shared" si="1885"/>
        <v>0</v>
      </c>
      <c r="DP506" s="487"/>
      <c r="DQ506" s="623"/>
      <c r="DR506" s="623"/>
      <c r="DS506" s="623"/>
      <c r="DT506" s="623"/>
      <c r="DU506" s="623"/>
      <c r="DV506" s="623"/>
      <c r="DW506" s="623"/>
      <c r="DX506" s="623"/>
      <c r="DY506" s="488"/>
    </row>
    <row r="507" spans="1:129" s="490" customFormat="1" ht="15.75" customHeight="1">
      <c r="A507" s="767" t="s">
        <v>287</v>
      </c>
      <c r="B507" s="648"/>
      <c r="C507" s="646"/>
      <c r="D507" s="646"/>
      <c r="E507" s="646"/>
      <c r="F507" s="646"/>
      <c r="G507" s="646"/>
      <c r="H507" s="646"/>
      <c r="I507" s="646"/>
      <c r="J507" s="646"/>
      <c r="K507" s="646"/>
      <c r="L507" s="646"/>
      <c r="M507" s="646"/>
      <c r="N507" s="646"/>
      <c r="O507" s="646"/>
      <c r="P507" s="646"/>
      <c r="Q507" s="646"/>
      <c r="R507" s="646"/>
      <c r="S507" s="593"/>
      <c r="T507" s="646"/>
      <c r="U507" s="646"/>
      <c r="V507" s="646"/>
      <c r="W507" s="646"/>
      <c r="X507" s="646"/>
      <c r="Y507" s="646"/>
      <c r="Z507" s="646"/>
      <c r="AA507" s="646"/>
      <c r="AB507" s="646"/>
      <c r="AC507" s="646"/>
      <c r="AD507" s="646"/>
      <c r="AE507" s="648"/>
      <c r="AF507" s="648"/>
      <c r="AG507" s="648"/>
      <c r="AH507" s="646"/>
      <c r="AI507" s="648"/>
      <c r="AJ507" s="648"/>
      <c r="AK507" s="593"/>
      <c r="AL507" s="646"/>
      <c r="AM507" s="646"/>
      <c r="AN507" s="646"/>
      <c r="AO507" s="646"/>
      <c r="AP507" s="646"/>
      <c r="AQ507" s="646"/>
      <c r="AR507" s="646"/>
      <c r="AS507" s="646"/>
      <c r="AT507" s="646"/>
      <c r="AU507" s="646"/>
      <c r="AV507" s="646"/>
      <c r="AW507" s="648"/>
      <c r="AX507" s="646"/>
      <c r="AY507" s="648"/>
      <c r="AZ507" s="648"/>
      <c r="BA507" s="648"/>
      <c r="BB507" s="648"/>
      <c r="BC507" s="659"/>
      <c r="BD507" s="646"/>
      <c r="BE507" s="646"/>
      <c r="BF507" s="646"/>
      <c r="BG507" s="646"/>
      <c r="BH507" s="646"/>
      <c r="BI507" s="646"/>
      <c r="BJ507" s="646"/>
      <c r="BK507" s="646"/>
      <c r="BL507" s="646"/>
      <c r="BM507" s="646"/>
      <c r="BN507" s="646"/>
      <c r="BO507" s="648"/>
      <c r="BP507" s="646"/>
      <c r="BQ507" s="646"/>
      <c r="BR507" s="648"/>
      <c r="BS507" s="648"/>
      <c r="BT507" s="648"/>
      <c r="BU507" s="659"/>
      <c r="BV507" s="646"/>
      <c r="BW507" s="646"/>
      <c r="BX507" s="646"/>
      <c r="BY507" s="646"/>
      <c r="BZ507" s="602" t="str">
        <f t="shared" si="1624"/>
        <v/>
      </c>
      <c r="CA507" s="602" t="str">
        <f t="shared" si="1625"/>
        <v/>
      </c>
      <c r="CB507" s="602" t="str">
        <f t="shared" si="1626"/>
        <v/>
      </c>
      <c r="CC507" s="692" t="str">
        <f t="shared" si="1627"/>
        <v/>
      </c>
      <c r="CD507" s="1348" t="str">
        <f t="shared" si="1886"/>
        <v/>
      </c>
      <c r="CE507" s="1349" t="str">
        <f t="shared" ref="CE507:CS507" si="191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914"/>
        <v/>
      </c>
      <c r="CG507" s="1350" t="str">
        <f t="shared" si="1914"/>
        <v/>
      </c>
      <c r="CH507" s="1350" t="str">
        <f t="shared" si="1914"/>
        <v/>
      </c>
      <c r="CI507" s="1350" t="str">
        <f t="shared" si="1914"/>
        <v/>
      </c>
      <c r="CJ507" s="1350" t="str">
        <f t="shared" si="1914"/>
        <v/>
      </c>
      <c r="CK507" s="1351" t="str">
        <f t="shared" si="1914"/>
        <v/>
      </c>
      <c r="CL507" s="1351" t="str">
        <f t="shared" si="1914"/>
        <v/>
      </c>
      <c r="CM507" s="1351" t="str">
        <f t="shared" si="1914"/>
        <v/>
      </c>
      <c r="CN507" s="1350" t="str">
        <f t="shared" si="1914"/>
        <v/>
      </c>
      <c r="CO507" s="1350" t="str">
        <f t="shared" si="1914"/>
        <v/>
      </c>
      <c r="CP507" s="1350" t="str">
        <f t="shared" si="1914"/>
        <v/>
      </c>
      <c r="CQ507" s="1350" t="str">
        <f t="shared" si="1914"/>
        <v/>
      </c>
      <c r="CR507" s="1350" t="str">
        <f t="shared" si="1914"/>
        <v/>
      </c>
      <c r="CS507" s="1349" t="str">
        <f t="shared" si="1914"/>
        <v/>
      </c>
      <c r="CT507" s="1352" t="str">
        <f t="shared" ref="CE507:CT511" si="1915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3" t="str">
        <f t="shared" si="1865"/>
        <v/>
      </c>
      <c r="CV507" s="554" t="str">
        <f t="shared" si="1866"/>
        <v/>
      </c>
      <c r="CW507" s="555" t="str">
        <f t="shared" si="1867"/>
        <v/>
      </c>
      <c r="CX507" s="555" t="str">
        <f t="shared" si="1868"/>
        <v/>
      </c>
      <c r="CY507" s="555" t="str">
        <f t="shared" si="1869"/>
        <v/>
      </c>
      <c r="CZ507" s="555" t="str">
        <f t="shared" si="1870"/>
        <v/>
      </c>
      <c r="DA507" s="555" t="str">
        <f t="shared" si="1871"/>
        <v/>
      </c>
      <c r="DB507" s="556" t="str">
        <f t="shared" si="1872"/>
        <v/>
      </c>
      <c r="DC507" s="556" t="str">
        <f t="shared" si="1873"/>
        <v/>
      </c>
      <c r="DD507" s="556" t="str">
        <f t="shared" si="1874"/>
        <v/>
      </c>
      <c r="DE507" s="555" t="str">
        <f t="shared" si="1875"/>
        <v/>
      </c>
      <c r="DF507" s="555" t="str">
        <f t="shared" si="1876"/>
        <v/>
      </c>
      <c r="DG507" s="555" t="str">
        <f t="shared" si="1877"/>
        <v/>
      </c>
      <c r="DH507" s="555" t="str">
        <f t="shared" si="1878"/>
        <v/>
      </c>
      <c r="DI507" s="555" t="str">
        <f t="shared" si="1879"/>
        <v/>
      </c>
      <c r="DJ507" s="554" t="str">
        <f t="shared" si="1880"/>
        <v/>
      </c>
      <c r="DK507" s="553" t="str">
        <f t="shared" si="1881"/>
        <v/>
      </c>
      <c r="DL507" s="658">
        <f t="shared" si="1882"/>
        <v>0</v>
      </c>
      <c r="DM507" s="106">
        <f t="shared" si="1883"/>
        <v>0</v>
      </c>
      <c r="DN507" s="106">
        <f t="shared" si="1884"/>
        <v>0</v>
      </c>
      <c r="DO507" s="106">
        <f t="shared" si="1885"/>
        <v>0</v>
      </c>
      <c r="DP507" s="487"/>
      <c r="DQ507" s="623"/>
      <c r="DR507" s="623"/>
      <c r="DS507" s="623"/>
      <c r="DT507" s="623"/>
      <c r="DU507" s="623"/>
      <c r="DV507" s="623"/>
      <c r="DW507" s="623"/>
      <c r="DX507" s="623"/>
      <c r="DY507" s="488"/>
    </row>
    <row r="508" spans="1:129" s="490" customFormat="1" ht="15.75" customHeight="1">
      <c r="A508" s="653" t="s">
        <v>285</v>
      </c>
      <c r="B508" s="634" t="str">
        <f>IF(B507="","",B503*B507*B504)</f>
        <v/>
      </c>
      <c r="C508" s="634" t="str">
        <f>IF(C507="","",C503*C507*C504)</f>
        <v/>
      </c>
      <c r="D508" s="634" t="str">
        <f>IF(D507="","",D503*D504*D507)</f>
        <v/>
      </c>
      <c r="E508" s="634" t="str">
        <f>IF(E507="","",E503*E504*E507)</f>
        <v/>
      </c>
      <c r="F508" s="634" t="str">
        <f t="shared" ref="F508:R508" si="1916">IF(F507="","",F503*F504*F507)</f>
        <v/>
      </c>
      <c r="G508" s="634" t="str">
        <f t="shared" si="1916"/>
        <v/>
      </c>
      <c r="H508" s="634" t="str">
        <f t="shared" si="1916"/>
        <v/>
      </c>
      <c r="I508" s="634" t="str">
        <f t="shared" si="1916"/>
        <v/>
      </c>
      <c r="J508" s="634" t="str">
        <f t="shared" si="1916"/>
        <v/>
      </c>
      <c r="K508" s="634" t="str">
        <f t="shared" si="1916"/>
        <v/>
      </c>
      <c r="L508" s="634" t="str">
        <f t="shared" si="1916"/>
        <v/>
      </c>
      <c r="M508" s="634" t="str">
        <f t="shared" si="1916"/>
        <v/>
      </c>
      <c r="N508" s="634" t="str">
        <f t="shared" si="1916"/>
        <v/>
      </c>
      <c r="O508" s="634" t="str">
        <f t="shared" si="1916"/>
        <v/>
      </c>
      <c r="P508" s="634" t="str">
        <f t="shared" si="1916"/>
        <v/>
      </c>
      <c r="Q508" s="634" t="str">
        <f t="shared" si="1916"/>
        <v/>
      </c>
      <c r="R508" s="634" t="str">
        <f t="shared" si="1916"/>
        <v/>
      </c>
      <c r="S508" s="771"/>
      <c r="T508" s="634" t="str">
        <f>IF(T507="","",T503*T507*T504)</f>
        <v/>
      </c>
      <c r="U508" s="634" t="str">
        <f>IF(U507="","",U503*U507*U504)</f>
        <v/>
      </c>
      <c r="V508" s="634" t="str">
        <f>IF(V507="","",V503*V504*V507)</f>
        <v/>
      </c>
      <c r="W508" s="634" t="str">
        <f>IF(W507="","",W503*W504*W507)</f>
        <v/>
      </c>
      <c r="X508" s="634" t="str">
        <f>IF(X507="","",X503*X504*X507)</f>
        <v/>
      </c>
      <c r="Y508" s="634" t="str">
        <f>IF(Y507="","",Y503*Y504*Y507)</f>
        <v/>
      </c>
      <c r="Z508" s="634" t="str">
        <f t="shared" ref="Z508:AJ508" si="1917">IF(Z507="","",Z503*Z504*Z507)</f>
        <v/>
      </c>
      <c r="AA508" s="634" t="str">
        <f t="shared" si="1917"/>
        <v/>
      </c>
      <c r="AB508" s="634" t="str">
        <f t="shared" si="1917"/>
        <v/>
      </c>
      <c r="AC508" s="634" t="str">
        <f t="shared" si="1917"/>
        <v/>
      </c>
      <c r="AD508" s="634" t="str">
        <f t="shared" si="1917"/>
        <v/>
      </c>
      <c r="AE508" s="634" t="str">
        <f t="shared" si="1917"/>
        <v/>
      </c>
      <c r="AF508" s="634" t="str">
        <f t="shared" si="1917"/>
        <v/>
      </c>
      <c r="AG508" s="634" t="str">
        <f t="shared" si="1917"/>
        <v/>
      </c>
      <c r="AH508" s="634" t="str">
        <f t="shared" si="1917"/>
        <v/>
      </c>
      <c r="AI508" s="634" t="str">
        <f t="shared" si="1917"/>
        <v/>
      </c>
      <c r="AJ508" s="634" t="str">
        <f t="shared" si="1917"/>
        <v/>
      </c>
      <c r="AK508" s="771"/>
      <c r="AL508" s="634" t="str">
        <f>IF(AL507="","",AL503*AL507*AL504)</f>
        <v/>
      </c>
      <c r="AM508" s="634" t="str">
        <f>IF(AM507="","",AM503*AM507*AM504)</f>
        <v/>
      </c>
      <c r="AN508" s="634" t="str">
        <f t="shared" ref="AN508:BB508" si="1918">IF(AN507="","",AN503*AN504*AN507)</f>
        <v/>
      </c>
      <c r="AO508" s="634" t="str">
        <f t="shared" si="1918"/>
        <v/>
      </c>
      <c r="AP508" s="634" t="str">
        <f t="shared" si="1918"/>
        <v/>
      </c>
      <c r="AQ508" s="634" t="str">
        <f t="shared" si="1918"/>
        <v/>
      </c>
      <c r="AR508" s="634" t="str">
        <f t="shared" si="1918"/>
        <v/>
      </c>
      <c r="AS508" s="634" t="str">
        <f t="shared" si="1918"/>
        <v/>
      </c>
      <c r="AT508" s="634" t="str">
        <f t="shared" si="1918"/>
        <v/>
      </c>
      <c r="AU508" s="634" t="str">
        <f t="shared" si="1918"/>
        <v/>
      </c>
      <c r="AV508" s="634" t="str">
        <f t="shared" si="1918"/>
        <v/>
      </c>
      <c r="AW508" s="634" t="str">
        <f t="shared" si="1918"/>
        <v/>
      </c>
      <c r="AX508" s="634" t="str">
        <f t="shared" si="1918"/>
        <v/>
      </c>
      <c r="AY508" s="634" t="str">
        <f t="shared" si="1918"/>
        <v/>
      </c>
      <c r="AZ508" s="634" t="str">
        <f t="shared" si="1918"/>
        <v/>
      </c>
      <c r="BA508" s="634" t="str">
        <f t="shared" si="1918"/>
        <v/>
      </c>
      <c r="BB508" s="634" t="str">
        <f t="shared" si="1918"/>
        <v/>
      </c>
      <c r="BC508" s="771"/>
      <c r="BD508" s="634" t="str">
        <f>IF(BD507="","",BD503*BD507*BD504)</f>
        <v/>
      </c>
      <c r="BE508" s="634" t="str">
        <f>IF(BE507="","",BE503*BE507*BE504)</f>
        <v/>
      </c>
      <c r="BF508" s="634" t="str">
        <f>IF(BF507="","",BF503*BF504*BF507)</f>
        <v/>
      </c>
      <c r="BG508" s="634" t="str">
        <f>IF(BG507="","",BG503*BG504*BG507)</f>
        <v/>
      </c>
      <c r="BH508" s="634" t="str">
        <f t="shared" ref="BH508:BT508" si="1919">IF(BH507="","",BH503*BH504*BH507)</f>
        <v/>
      </c>
      <c r="BI508" s="634" t="str">
        <f t="shared" si="1919"/>
        <v/>
      </c>
      <c r="BJ508" s="634" t="str">
        <f t="shared" si="1919"/>
        <v/>
      </c>
      <c r="BK508" s="634" t="str">
        <f t="shared" si="1919"/>
        <v/>
      </c>
      <c r="BL508" s="634" t="str">
        <f t="shared" si="1919"/>
        <v/>
      </c>
      <c r="BM508" s="634" t="str">
        <f t="shared" si="1919"/>
        <v/>
      </c>
      <c r="BN508" s="634" t="str">
        <f t="shared" si="1919"/>
        <v/>
      </c>
      <c r="BO508" s="634" t="str">
        <f t="shared" si="1919"/>
        <v/>
      </c>
      <c r="BP508" s="634" t="str">
        <f t="shared" si="1919"/>
        <v/>
      </c>
      <c r="BQ508" s="634" t="str">
        <f t="shared" si="1919"/>
        <v/>
      </c>
      <c r="BR508" s="634" t="str">
        <f t="shared" si="1919"/>
        <v/>
      </c>
      <c r="BS508" s="634" t="str">
        <f t="shared" si="1919"/>
        <v/>
      </c>
      <c r="BT508" s="634" t="str">
        <f t="shared" si="1919"/>
        <v/>
      </c>
      <c r="BU508" s="771"/>
      <c r="BV508" s="634" t="str">
        <f>IF(BV507="","",BV503*BV507*BV504)</f>
        <v/>
      </c>
      <c r="BW508" s="634" t="str">
        <f>IF(BW507="","",BW503*BW507*BW504)</f>
        <v/>
      </c>
      <c r="BX508" s="634" t="str">
        <f>IF(BX507="","",BX503*BX504*BX507)</f>
        <v/>
      </c>
      <c r="BY508" s="634" t="str">
        <f>IF(BY507="","",BY503*BY504*BY507)</f>
        <v/>
      </c>
      <c r="BZ508" s="602" t="str">
        <f t="shared" si="1624"/>
        <v/>
      </c>
      <c r="CA508" s="602" t="str">
        <f t="shared" si="1625"/>
        <v/>
      </c>
      <c r="CB508" s="602" t="str">
        <f t="shared" si="1626"/>
        <v/>
      </c>
      <c r="CC508" s="692" t="str">
        <f t="shared" si="1627"/>
        <v/>
      </c>
      <c r="CD508" s="1348" t="str">
        <f t="shared" si="1886"/>
        <v/>
      </c>
      <c r="CE508" s="1349" t="str">
        <f t="shared" si="1915"/>
        <v/>
      </c>
      <c r="CF508" s="1350" t="str">
        <f t="shared" si="1915"/>
        <v/>
      </c>
      <c r="CG508" s="1350" t="str">
        <f t="shared" si="1915"/>
        <v/>
      </c>
      <c r="CH508" s="1350" t="str">
        <f t="shared" si="1915"/>
        <v/>
      </c>
      <c r="CI508" s="1350" t="str">
        <f t="shared" si="1915"/>
        <v/>
      </c>
      <c r="CJ508" s="1350" t="str">
        <f t="shared" si="1915"/>
        <v/>
      </c>
      <c r="CK508" s="1351" t="str">
        <f t="shared" si="1915"/>
        <v/>
      </c>
      <c r="CL508" s="1351" t="str">
        <f t="shared" si="1915"/>
        <v/>
      </c>
      <c r="CM508" s="1351" t="str">
        <f t="shared" si="1915"/>
        <v/>
      </c>
      <c r="CN508" s="1350" t="str">
        <f t="shared" si="1915"/>
        <v/>
      </c>
      <c r="CO508" s="1350" t="str">
        <f t="shared" si="1915"/>
        <v/>
      </c>
      <c r="CP508" s="1350" t="str">
        <f t="shared" si="1915"/>
        <v/>
      </c>
      <c r="CQ508" s="1350" t="str">
        <f t="shared" si="1915"/>
        <v/>
      </c>
      <c r="CR508" s="1350" t="str">
        <f t="shared" si="1915"/>
        <v/>
      </c>
      <c r="CS508" s="1349" t="str">
        <f t="shared" si="1915"/>
        <v/>
      </c>
      <c r="CT508" s="1352" t="str">
        <f t="shared" si="1915"/>
        <v/>
      </c>
      <c r="CU508" s="553" t="str">
        <f t="shared" si="1865"/>
        <v/>
      </c>
      <c r="CV508" s="554" t="str">
        <f t="shared" si="1866"/>
        <v/>
      </c>
      <c r="CW508" s="555" t="str">
        <f t="shared" si="1867"/>
        <v/>
      </c>
      <c r="CX508" s="555" t="str">
        <f t="shared" si="1868"/>
        <v/>
      </c>
      <c r="CY508" s="555" t="str">
        <f t="shared" si="1869"/>
        <v/>
      </c>
      <c r="CZ508" s="555" t="str">
        <f t="shared" si="1870"/>
        <v/>
      </c>
      <c r="DA508" s="555" t="str">
        <f t="shared" si="1871"/>
        <v/>
      </c>
      <c r="DB508" s="556" t="str">
        <f t="shared" si="1872"/>
        <v/>
      </c>
      <c r="DC508" s="556" t="str">
        <f t="shared" si="1873"/>
        <v/>
      </c>
      <c r="DD508" s="556" t="str">
        <f t="shared" si="1874"/>
        <v/>
      </c>
      <c r="DE508" s="555" t="str">
        <f t="shared" si="1875"/>
        <v/>
      </c>
      <c r="DF508" s="555" t="str">
        <f t="shared" si="1876"/>
        <v/>
      </c>
      <c r="DG508" s="555" t="str">
        <f t="shared" si="1877"/>
        <v/>
      </c>
      <c r="DH508" s="555" t="str">
        <f t="shared" si="1878"/>
        <v/>
      </c>
      <c r="DI508" s="555" t="str">
        <f t="shared" si="1879"/>
        <v/>
      </c>
      <c r="DJ508" s="554" t="str">
        <f t="shared" si="1880"/>
        <v/>
      </c>
      <c r="DK508" s="553" t="str">
        <f t="shared" si="1881"/>
        <v/>
      </c>
      <c r="DL508" s="658">
        <f t="shared" si="1882"/>
        <v>0</v>
      </c>
      <c r="DM508" s="106">
        <f t="shared" si="1883"/>
        <v>0</v>
      </c>
      <c r="DN508" s="106">
        <f t="shared" si="1884"/>
        <v>0</v>
      </c>
      <c r="DO508" s="106">
        <f t="shared" si="1885"/>
        <v>0</v>
      </c>
      <c r="DP508" s="487"/>
      <c r="DQ508" s="623"/>
      <c r="DR508" s="623"/>
      <c r="DS508" s="623"/>
      <c r="DT508" s="623"/>
      <c r="DU508" s="623"/>
      <c r="DV508" s="623"/>
      <c r="DW508" s="623"/>
      <c r="DX508" s="623"/>
      <c r="DY508" s="488"/>
    </row>
    <row r="509" spans="1:129" s="490" customFormat="1" ht="15.75" customHeight="1">
      <c r="A509" s="1453" t="s">
        <v>734</v>
      </c>
      <c r="B509" s="683">
        <v>0.5</v>
      </c>
      <c r="C509" s="323">
        <v>2</v>
      </c>
      <c r="D509" s="323">
        <v>1</v>
      </c>
      <c r="E509" s="323">
        <v>1</v>
      </c>
      <c r="F509" s="323">
        <v>1</v>
      </c>
      <c r="G509" s="323">
        <v>1</v>
      </c>
      <c r="H509" s="323">
        <v>2</v>
      </c>
      <c r="I509" s="323">
        <v>1</v>
      </c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7"/>
      <c r="T509" s="323">
        <v>1</v>
      </c>
      <c r="U509" s="323">
        <v>1</v>
      </c>
      <c r="V509" s="323">
        <v>1</v>
      </c>
      <c r="W509" s="323">
        <v>1</v>
      </c>
      <c r="X509" s="323">
        <v>1</v>
      </c>
      <c r="Y509" s="323">
        <v>1</v>
      </c>
      <c r="Z509" s="323">
        <v>2</v>
      </c>
      <c r="AA509" s="323">
        <v>1</v>
      </c>
      <c r="AB509" s="323">
        <v>1</v>
      </c>
      <c r="AC509" s="323"/>
      <c r="AD509" s="323"/>
      <c r="AE509" s="323"/>
      <c r="AF509" s="323"/>
      <c r="AG509" s="683"/>
      <c r="AH509" s="683"/>
      <c r="AI509" s="683"/>
      <c r="AJ509" s="683"/>
      <c r="AK509" s="647"/>
      <c r="AL509" s="323">
        <v>104</v>
      </c>
      <c r="AM509" s="323">
        <v>1</v>
      </c>
      <c r="AN509" s="323">
        <v>2</v>
      </c>
      <c r="AO509" s="323">
        <v>52</v>
      </c>
      <c r="AP509" s="323">
        <v>104</v>
      </c>
      <c r="AQ509" s="323">
        <v>4</v>
      </c>
      <c r="AR509" s="323">
        <v>12</v>
      </c>
      <c r="AS509" s="323">
        <v>1</v>
      </c>
      <c r="AT509" s="323">
        <v>52</v>
      </c>
      <c r="AU509" s="323"/>
      <c r="AV509" s="323"/>
      <c r="AW509" s="323"/>
      <c r="AX509" s="323"/>
      <c r="AY509" s="323"/>
      <c r="AZ509" s="323"/>
      <c r="BA509" s="323"/>
      <c r="BB509" s="323"/>
      <c r="BC509" s="647"/>
      <c r="BD509" s="323">
        <v>2</v>
      </c>
      <c r="BE509" s="323">
        <v>2</v>
      </c>
      <c r="BF509" s="323">
        <v>2</v>
      </c>
      <c r="BG509" s="323">
        <v>5</v>
      </c>
      <c r="BH509" s="323">
        <v>5</v>
      </c>
      <c r="BI509" s="323">
        <v>4</v>
      </c>
      <c r="BJ509" s="323">
        <v>1</v>
      </c>
      <c r="BK509" s="323">
        <v>1</v>
      </c>
      <c r="BL509" s="323">
        <v>2</v>
      </c>
      <c r="BM509" s="323"/>
      <c r="BN509" s="323"/>
      <c r="BO509" s="323"/>
      <c r="BP509" s="323"/>
      <c r="BQ509" s="323"/>
      <c r="BR509" s="323"/>
      <c r="BS509" s="323"/>
      <c r="BT509" s="323"/>
      <c r="BU509" s="647"/>
      <c r="BV509" s="323">
        <v>1</v>
      </c>
      <c r="BW509" s="323">
        <v>1</v>
      </c>
      <c r="BX509" s="323">
        <v>6</v>
      </c>
      <c r="BY509" s="323">
        <v>5</v>
      </c>
      <c r="BZ509" s="602">
        <f t="shared" si="1624"/>
        <v>1.1428571428571428</v>
      </c>
      <c r="CA509" s="602">
        <f t="shared" si="1625"/>
        <v>1</v>
      </c>
      <c r="CB509" s="602">
        <f t="shared" si="1626"/>
        <v>32.428571428571431</v>
      </c>
      <c r="CC509" s="692">
        <f t="shared" si="1627"/>
        <v>2.5714285714285716</v>
      </c>
      <c r="CD509" s="1348" t="str">
        <f t="shared" si="1886"/>
        <v/>
      </c>
      <c r="CE509" s="1349" t="str">
        <f t="shared" si="1915"/>
        <v/>
      </c>
      <c r="CF509" s="1350" t="str">
        <f t="shared" si="1915"/>
        <v/>
      </c>
      <c r="CG509" s="1350" t="str">
        <f t="shared" si="1915"/>
        <v/>
      </c>
      <c r="CH509" s="1350">
        <f t="shared" si="1915"/>
        <v>0.5</v>
      </c>
      <c r="CI509" s="1350">
        <f t="shared" si="1915"/>
        <v>1</v>
      </c>
      <c r="CJ509" s="1350">
        <f t="shared" si="1915"/>
        <v>1</v>
      </c>
      <c r="CK509" s="1351">
        <f t="shared" si="1915"/>
        <v>1</v>
      </c>
      <c r="CL509" s="1351">
        <f t="shared" si="1915"/>
        <v>1</v>
      </c>
      <c r="CM509" s="1351">
        <f t="shared" si="1915"/>
        <v>1</v>
      </c>
      <c r="CN509" s="1350">
        <f t="shared" si="1915"/>
        <v>1</v>
      </c>
      <c r="CO509" s="1350">
        <f t="shared" si="1915"/>
        <v>2</v>
      </c>
      <c r="CP509" s="1350">
        <f t="shared" si="1915"/>
        <v>2</v>
      </c>
      <c r="CQ509" s="1350" t="str">
        <f t="shared" si="1915"/>
        <v/>
      </c>
      <c r="CR509" s="1350" t="str">
        <f t="shared" si="1915"/>
        <v/>
      </c>
      <c r="CS509" s="1349" t="str">
        <f t="shared" si="1915"/>
        <v/>
      </c>
      <c r="CT509" s="1352" t="str">
        <f t="shared" si="1915"/>
        <v/>
      </c>
      <c r="CU509" s="553" t="str">
        <f t="shared" si="1865"/>
        <v/>
      </c>
      <c r="CV509" s="554" t="str">
        <f t="shared" si="1866"/>
        <v/>
      </c>
      <c r="CW509" s="555" t="str">
        <f t="shared" si="1867"/>
        <v/>
      </c>
      <c r="CX509" s="555" t="str">
        <f t="shared" si="1868"/>
        <v/>
      </c>
      <c r="CY509" s="555">
        <f t="shared" si="1869"/>
        <v>1</v>
      </c>
      <c r="CZ509" s="555">
        <f t="shared" si="1870"/>
        <v>1</v>
      </c>
      <c r="DA509" s="555">
        <f t="shared" si="1871"/>
        <v>1</v>
      </c>
      <c r="DB509" s="556">
        <f t="shared" si="1872"/>
        <v>1</v>
      </c>
      <c r="DC509" s="556">
        <f t="shared" si="1873"/>
        <v>1</v>
      </c>
      <c r="DD509" s="556">
        <f t="shared" si="1874"/>
        <v>1</v>
      </c>
      <c r="DE509" s="555">
        <f t="shared" si="1875"/>
        <v>1</v>
      </c>
      <c r="DF509" s="555">
        <f t="shared" si="1876"/>
        <v>1</v>
      </c>
      <c r="DG509" s="555">
        <f t="shared" si="1877"/>
        <v>2</v>
      </c>
      <c r="DH509" s="555" t="str">
        <f t="shared" si="1878"/>
        <v/>
      </c>
      <c r="DI509" s="555" t="str">
        <f t="shared" si="1879"/>
        <v/>
      </c>
      <c r="DJ509" s="554" t="str">
        <f t="shared" si="1880"/>
        <v/>
      </c>
      <c r="DK509" s="553" t="str">
        <f t="shared" si="1881"/>
        <v/>
      </c>
      <c r="DL509" s="658">
        <f t="shared" si="1882"/>
        <v>9</v>
      </c>
      <c r="DM509" s="106">
        <f t="shared" si="1883"/>
        <v>9</v>
      </c>
      <c r="DN509" s="106">
        <f t="shared" si="1884"/>
        <v>9</v>
      </c>
      <c r="DO509" s="106">
        <f t="shared" si="1885"/>
        <v>9</v>
      </c>
      <c r="DP509" s="487"/>
      <c r="DQ509" s="623"/>
      <c r="DR509" s="623"/>
      <c r="DS509" s="623"/>
      <c r="DT509" s="623"/>
      <c r="DU509" s="623"/>
      <c r="DV509" s="623"/>
      <c r="DW509" s="623"/>
      <c r="DX509" s="623"/>
      <c r="DY509" s="488"/>
    </row>
    <row r="510" spans="1:129" s="490" customFormat="1" ht="15.75" customHeight="1">
      <c r="A510" s="653" t="s">
        <v>288</v>
      </c>
      <c r="B510" s="648">
        <v>12</v>
      </c>
      <c r="C510" s="646">
        <v>12</v>
      </c>
      <c r="D510" s="646">
        <v>12</v>
      </c>
      <c r="E510" s="646">
        <v>12</v>
      </c>
      <c r="F510" s="646">
        <v>12</v>
      </c>
      <c r="G510" s="646">
        <v>12</v>
      </c>
      <c r="H510" s="646">
        <v>12</v>
      </c>
      <c r="I510" s="646">
        <v>12</v>
      </c>
      <c r="J510" s="646">
        <v>12</v>
      </c>
      <c r="K510" s="646"/>
      <c r="L510" s="646"/>
      <c r="M510" s="646"/>
      <c r="N510" s="646"/>
      <c r="O510" s="646"/>
      <c r="P510" s="646"/>
      <c r="Q510" s="646"/>
      <c r="R510" s="646"/>
      <c r="S510" s="708"/>
      <c r="T510" s="646">
        <v>12</v>
      </c>
      <c r="U510" s="646">
        <v>52</v>
      </c>
      <c r="V510" s="646">
        <v>52</v>
      </c>
      <c r="W510" s="646">
        <v>52</v>
      </c>
      <c r="X510" s="646">
        <v>52</v>
      </c>
      <c r="Y510" s="646">
        <v>52</v>
      </c>
      <c r="Z510" s="646">
        <v>12</v>
      </c>
      <c r="AA510" s="646">
        <v>52</v>
      </c>
      <c r="AB510" s="646">
        <v>52</v>
      </c>
      <c r="AC510" s="646"/>
      <c r="AD510" s="646"/>
      <c r="AE510" s="646"/>
      <c r="AF510" s="646"/>
      <c r="AG510" s="648"/>
      <c r="AH510" s="648"/>
      <c r="AI510" s="648"/>
      <c r="AJ510" s="648"/>
      <c r="AK510" s="708"/>
      <c r="AL510" s="646">
        <v>2</v>
      </c>
      <c r="AM510" s="646">
        <v>12</v>
      </c>
      <c r="AN510" s="646">
        <v>12</v>
      </c>
      <c r="AO510" s="646">
        <v>1</v>
      </c>
      <c r="AP510" s="646">
        <v>1</v>
      </c>
      <c r="AQ510" s="646">
        <v>12</v>
      </c>
      <c r="AR510" s="646">
        <v>12</v>
      </c>
      <c r="AS510" s="646">
        <v>52</v>
      </c>
      <c r="AT510" s="646">
        <v>1</v>
      </c>
      <c r="AU510" s="646"/>
      <c r="AV510" s="646"/>
      <c r="AW510" s="646"/>
      <c r="AX510" s="646"/>
      <c r="AY510" s="646"/>
      <c r="AZ510" s="646"/>
      <c r="BA510" s="646"/>
      <c r="BB510" s="646"/>
      <c r="BC510" s="708"/>
      <c r="BD510" s="646">
        <v>12</v>
      </c>
      <c r="BE510" s="646">
        <v>12</v>
      </c>
      <c r="BF510" s="646">
        <v>12</v>
      </c>
      <c r="BG510" s="646">
        <v>3</v>
      </c>
      <c r="BH510" s="646">
        <v>12</v>
      </c>
      <c r="BI510" s="646">
        <v>12</v>
      </c>
      <c r="BJ510" s="646">
        <v>12</v>
      </c>
      <c r="BK510" s="646">
        <v>12</v>
      </c>
      <c r="BL510" s="646">
        <v>12</v>
      </c>
      <c r="BM510" s="646"/>
      <c r="BN510" s="646"/>
      <c r="BO510" s="646"/>
      <c r="BP510" s="646"/>
      <c r="BQ510" s="646"/>
      <c r="BR510" s="646"/>
      <c r="BS510" s="646"/>
      <c r="BT510" s="646"/>
      <c r="BU510" s="708"/>
      <c r="BV510" s="646">
        <v>12</v>
      </c>
      <c r="BW510" s="646">
        <v>46</v>
      </c>
      <c r="BX510" s="646">
        <v>12</v>
      </c>
      <c r="BY510" s="646">
        <v>6</v>
      </c>
      <c r="BZ510" s="602">
        <f t="shared" si="1624"/>
        <v>12</v>
      </c>
      <c r="CA510" s="602">
        <f t="shared" si="1625"/>
        <v>46.285714285714285</v>
      </c>
      <c r="CB510" s="602">
        <f t="shared" si="1626"/>
        <v>7.4285714285714288</v>
      </c>
      <c r="CC510" s="692">
        <f t="shared" si="1627"/>
        <v>12</v>
      </c>
      <c r="CD510" s="1348" t="str">
        <f t="shared" si="1886"/>
        <v/>
      </c>
      <c r="CE510" s="1349" t="str">
        <f t="shared" si="1915"/>
        <v/>
      </c>
      <c r="CF510" s="1350" t="str">
        <f t="shared" si="1915"/>
        <v/>
      </c>
      <c r="CG510" s="1350" t="str">
        <f t="shared" si="1915"/>
        <v/>
      </c>
      <c r="CH510" s="1350">
        <f t="shared" si="1915"/>
        <v>12</v>
      </c>
      <c r="CI510" s="1350">
        <f t="shared" si="1915"/>
        <v>12</v>
      </c>
      <c r="CJ510" s="1350">
        <f t="shared" si="1915"/>
        <v>12</v>
      </c>
      <c r="CK510" s="1351">
        <f t="shared" si="1915"/>
        <v>12</v>
      </c>
      <c r="CL510" s="1351">
        <f t="shared" si="1915"/>
        <v>12</v>
      </c>
      <c r="CM510" s="1351">
        <f t="shared" si="1915"/>
        <v>12</v>
      </c>
      <c r="CN510" s="1350">
        <f t="shared" si="1915"/>
        <v>12</v>
      </c>
      <c r="CO510" s="1350">
        <f t="shared" si="1915"/>
        <v>12</v>
      </c>
      <c r="CP510" s="1350">
        <f t="shared" si="1915"/>
        <v>12</v>
      </c>
      <c r="CQ510" s="1350" t="str">
        <f t="shared" si="1915"/>
        <v/>
      </c>
      <c r="CR510" s="1350" t="str">
        <f t="shared" si="1915"/>
        <v/>
      </c>
      <c r="CS510" s="1349" t="str">
        <f t="shared" si="1915"/>
        <v/>
      </c>
      <c r="CT510" s="1352" t="str">
        <f t="shared" si="1915"/>
        <v/>
      </c>
      <c r="CU510" s="553" t="str">
        <f t="shared" si="1865"/>
        <v/>
      </c>
      <c r="CV510" s="554" t="str">
        <f t="shared" si="1866"/>
        <v/>
      </c>
      <c r="CW510" s="555" t="str">
        <f t="shared" si="1867"/>
        <v/>
      </c>
      <c r="CX510" s="555" t="str">
        <f t="shared" si="1868"/>
        <v/>
      </c>
      <c r="CY510" s="555">
        <f t="shared" si="1869"/>
        <v>12</v>
      </c>
      <c r="CZ510" s="555">
        <f t="shared" si="1870"/>
        <v>12</v>
      </c>
      <c r="DA510" s="555">
        <f t="shared" si="1871"/>
        <v>52</v>
      </c>
      <c r="DB510" s="556">
        <f t="shared" si="1872"/>
        <v>52</v>
      </c>
      <c r="DC510" s="556">
        <f t="shared" si="1873"/>
        <v>52</v>
      </c>
      <c r="DD510" s="556">
        <f t="shared" si="1874"/>
        <v>52</v>
      </c>
      <c r="DE510" s="555">
        <f t="shared" si="1875"/>
        <v>52</v>
      </c>
      <c r="DF510" s="555">
        <f t="shared" si="1876"/>
        <v>52</v>
      </c>
      <c r="DG510" s="555">
        <f t="shared" si="1877"/>
        <v>52</v>
      </c>
      <c r="DH510" s="555" t="str">
        <f t="shared" si="1878"/>
        <v/>
      </c>
      <c r="DI510" s="555" t="str">
        <f t="shared" si="1879"/>
        <v/>
      </c>
      <c r="DJ510" s="554" t="str">
        <f t="shared" si="1880"/>
        <v/>
      </c>
      <c r="DK510" s="553" t="str">
        <f t="shared" si="1881"/>
        <v/>
      </c>
      <c r="DL510" s="658">
        <f t="shared" si="1882"/>
        <v>9</v>
      </c>
      <c r="DM510" s="106">
        <f t="shared" si="1883"/>
        <v>9</v>
      </c>
      <c r="DN510" s="106">
        <f t="shared" si="1884"/>
        <v>9</v>
      </c>
      <c r="DO510" s="106">
        <f t="shared" si="1885"/>
        <v>9</v>
      </c>
      <c r="DP510" s="487"/>
      <c r="DQ510" s="623"/>
      <c r="DR510" s="623"/>
      <c r="DS510" s="623"/>
      <c r="DT510" s="623"/>
      <c r="DU510" s="623"/>
      <c r="DV510" s="623"/>
      <c r="DW510" s="623"/>
      <c r="DX510" s="623"/>
      <c r="DY510" s="488"/>
    </row>
    <row r="511" spans="1:129" s="490" customFormat="1" ht="15.75" customHeight="1">
      <c r="A511" s="705" t="str">
        <f>$H$1 &amp; "/kg"</f>
        <v>kcal/kg</v>
      </c>
      <c r="B511" s="766">
        <f t="shared" ref="B511:K511" si="1920">4000*$K$1</f>
        <v>4000</v>
      </c>
      <c r="C511" s="766">
        <f t="shared" si="1920"/>
        <v>4000</v>
      </c>
      <c r="D511" s="766">
        <f t="shared" si="1920"/>
        <v>4000</v>
      </c>
      <c r="E511" s="766">
        <f t="shared" si="1920"/>
        <v>4000</v>
      </c>
      <c r="F511" s="766">
        <f t="shared" si="1920"/>
        <v>4000</v>
      </c>
      <c r="G511" s="766">
        <f t="shared" si="1920"/>
        <v>4000</v>
      </c>
      <c r="H511" s="766">
        <f t="shared" si="1920"/>
        <v>4000</v>
      </c>
      <c r="I511" s="766">
        <f t="shared" si="1920"/>
        <v>4000</v>
      </c>
      <c r="J511" s="766">
        <f t="shared" si="1920"/>
        <v>4000</v>
      </c>
      <c r="K511" s="766">
        <f t="shared" si="1920"/>
        <v>4000</v>
      </c>
      <c r="L511" s="766">
        <f>4000*$K$1</f>
        <v>4000</v>
      </c>
      <c r="M511" s="766">
        <f t="shared" ref="M511:R511" si="1921">4000*$K$1</f>
        <v>4000</v>
      </c>
      <c r="N511" s="766">
        <f t="shared" si="1921"/>
        <v>4000</v>
      </c>
      <c r="O511" s="766">
        <f t="shared" si="1921"/>
        <v>4000</v>
      </c>
      <c r="P511" s="766">
        <f t="shared" si="1921"/>
        <v>4000</v>
      </c>
      <c r="Q511" s="766">
        <f t="shared" si="1921"/>
        <v>4000</v>
      </c>
      <c r="R511" s="766">
        <f t="shared" si="1921"/>
        <v>4000</v>
      </c>
      <c r="S511" s="607"/>
      <c r="T511" s="766">
        <f t="shared" ref="T511:AC511" si="1922">4000*$K$1</f>
        <v>4000</v>
      </c>
      <c r="U511" s="766">
        <f t="shared" si="1922"/>
        <v>4000</v>
      </c>
      <c r="V511" s="766">
        <f t="shared" si="1922"/>
        <v>4000</v>
      </c>
      <c r="W511" s="766">
        <f t="shared" si="1922"/>
        <v>4000</v>
      </c>
      <c r="X511" s="766">
        <f t="shared" si="1922"/>
        <v>4000</v>
      </c>
      <c r="Y511" s="766">
        <f t="shared" si="1922"/>
        <v>4000</v>
      </c>
      <c r="Z511" s="766">
        <f t="shared" si="1922"/>
        <v>4000</v>
      </c>
      <c r="AA511" s="766">
        <f t="shared" si="1922"/>
        <v>4000</v>
      </c>
      <c r="AB511" s="766">
        <f t="shared" si="1922"/>
        <v>4000</v>
      </c>
      <c r="AC511" s="766">
        <f t="shared" si="1922"/>
        <v>4000</v>
      </c>
      <c r="AD511" s="766">
        <f>4000*$K$1</f>
        <v>4000</v>
      </c>
      <c r="AE511" s="766">
        <f t="shared" ref="AE511:AJ511" si="1923">4000*$K$1</f>
        <v>4000</v>
      </c>
      <c r="AF511" s="766">
        <f t="shared" si="1923"/>
        <v>4000</v>
      </c>
      <c r="AG511" s="766">
        <f t="shared" si="1923"/>
        <v>4000</v>
      </c>
      <c r="AH511" s="766">
        <f t="shared" si="1923"/>
        <v>4000</v>
      </c>
      <c r="AI511" s="766">
        <f t="shared" si="1923"/>
        <v>4000</v>
      </c>
      <c r="AJ511" s="766">
        <f t="shared" si="1923"/>
        <v>4000</v>
      </c>
      <c r="AK511" s="607"/>
      <c r="AL511" s="766">
        <f t="shared" ref="AL511:AU511" si="1924">4000*$K$1</f>
        <v>4000</v>
      </c>
      <c r="AM511" s="766">
        <f t="shared" si="1924"/>
        <v>4000</v>
      </c>
      <c r="AN511" s="766">
        <f t="shared" si="1924"/>
        <v>4000</v>
      </c>
      <c r="AO511" s="766">
        <f t="shared" si="1924"/>
        <v>4000</v>
      </c>
      <c r="AP511" s="766">
        <f t="shared" si="1924"/>
        <v>4000</v>
      </c>
      <c r="AQ511" s="766">
        <f t="shared" si="1924"/>
        <v>4000</v>
      </c>
      <c r="AR511" s="766">
        <f t="shared" si="1924"/>
        <v>4000</v>
      </c>
      <c r="AS511" s="766">
        <f t="shared" si="1924"/>
        <v>4000</v>
      </c>
      <c r="AT511" s="766">
        <f t="shared" si="1924"/>
        <v>4000</v>
      </c>
      <c r="AU511" s="766">
        <f t="shared" si="1924"/>
        <v>4000</v>
      </c>
      <c r="AV511" s="766">
        <f>4000*$K$1</f>
        <v>4000</v>
      </c>
      <c r="AW511" s="766">
        <f t="shared" ref="AW511:BB511" si="1925">4000*$K$1</f>
        <v>4000</v>
      </c>
      <c r="AX511" s="766">
        <f t="shared" si="1925"/>
        <v>4000</v>
      </c>
      <c r="AY511" s="766">
        <f t="shared" si="1925"/>
        <v>4000</v>
      </c>
      <c r="AZ511" s="766">
        <f t="shared" si="1925"/>
        <v>4000</v>
      </c>
      <c r="BA511" s="766">
        <f t="shared" si="1925"/>
        <v>4000</v>
      </c>
      <c r="BB511" s="766">
        <f t="shared" si="1925"/>
        <v>4000</v>
      </c>
      <c r="BC511" s="760"/>
      <c r="BD511" s="766">
        <f>4000*$K$1</f>
        <v>4000</v>
      </c>
      <c r="BE511" s="766">
        <f>4000*$K$1</f>
        <v>4000</v>
      </c>
      <c r="BF511" s="766">
        <f t="shared" ref="BF511:BM511" si="1926">4000*$K$1</f>
        <v>4000</v>
      </c>
      <c r="BG511" s="766">
        <f t="shared" si="1926"/>
        <v>4000</v>
      </c>
      <c r="BH511" s="766">
        <f t="shared" si="1926"/>
        <v>4000</v>
      </c>
      <c r="BI511" s="766">
        <f t="shared" si="1926"/>
        <v>4000</v>
      </c>
      <c r="BJ511" s="766">
        <f t="shared" si="1926"/>
        <v>4000</v>
      </c>
      <c r="BK511" s="766">
        <f t="shared" si="1926"/>
        <v>4000</v>
      </c>
      <c r="BL511" s="766">
        <f t="shared" si="1926"/>
        <v>4000</v>
      </c>
      <c r="BM511" s="766">
        <f t="shared" si="1926"/>
        <v>4000</v>
      </c>
      <c r="BN511" s="766">
        <f>4000*$K$1</f>
        <v>4000</v>
      </c>
      <c r="BO511" s="766">
        <f t="shared" ref="BO511:BY511" si="1927">4000*$K$1</f>
        <v>4000</v>
      </c>
      <c r="BP511" s="766">
        <f t="shared" si="1927"/>
        <v>4000</v>
      </c>
      <c r="BQ511" s="766">
        <f t="shared" si="1927"/>
        <v>4000</v>
      </c>
      <c r="BR511" s="766">
        <f t="shared" si="1927"/>
        <v>4000</v>
      </c>
      <c r="BS511" s="766">
        <f t="shared" si="1927"/>
        <v>4000</v>
      </c>
      <c r="BT511" s="766">
        <f t="shared" si="1927"/>
        <v>4000</v>
      </c>
      <c r="BU511" s="760"/>
      <c r="BV511" s="766">
        <f t="shared" si="1927"/>
        <v>4000</v>
      </c>
      <c r="BW511" s="766">
        <f t="shared" si="1927"/>
        <v>4000</v>
      </c>
      <c r="BX511" s="766">
        <f t="shared" si="1927"/>
        <v>4000</v>
      </c>
      <c r="BY511" s="766">
        <f t="shared" si="1927"/>
        <v>4000</v>
      </c>
      <c r="BZ511" s="602">
        <f t="shared" si="1624"/>
        <v>4000</v>
      </c>
      <c r="CA511" s="602">
        <f t="shared" si="1625"/>
        <v>4000</v>
      </c>
      <c r="CB511" s="602">
        <f t="shared" si="1626"/>
        <v>4000</v>
      </c>
      <c r="CC511" s="692">
        <f t="shared" si="1627"/>
        <v>4000</v>
      </c>
      <c r="CD511" s="1348">
        <f t="shared" si="1886"/>
        <v>4000</v>
      </c>
      <c r="CE511" s="1349">
        <f t="shared" si="1915"/>
        <v>4000</v>
      </c>
      <c r="CF511" s="1350">
        <f t="shared" si="1915"/>
        <v>4000</v>
      </c>
      <c r="CG511" s="1350">
        <f t="shared" si="1915"/>
        <v>4000</v>
      </c>
      <c r="CH511" s="1350">
        <f t="shared" si="1915"/>
        <v>4000</v>
      </c>
      <c r="CI511" s="1350">
        <f t="shared" si="1915"/>
        <v>4000</v>
      </c>
      <c r="CJ511" s="1350">
        <f t="shared" si="1915"/>
        <v>4000</v>
      </c>
      <c r="CK511" s="1351">
        <f t="shared" si="1915"/>
        <v>4000</v>
      </c>
      <c r="CL511" s="1351">
        <f t="shared" si="1915"/>
        <v>4000</v>
      </c>
      <c r="CM511" s="1351">
        <f t="shared" si="1915"/>
        <v>4000</v>
      </c>
      <c r="CN511" s="1350">
        <f t="shared" si="1915"/>
        <v>4000</v>
      </c>
      <c r="CO511" s="1350">
        <f t="shared" si="1915"/>
        <v>4000</v>
      </c>
      <c r="CP511" s="1350">
        <f t="shared" si="1915"/>
        <v>4000</v>
      </c>
      <c r="CQ511" s="1350">
        <f t="shared" si="1915"/>
        <v>4000</v>
      </c>
      <c r="CR511" s="1350">
        <f t="shared" si="1915"/>
        <v>4000</v>
      </c>
      <c r="CS511" s="1349">
        <f t="shared" si="1915"/>
        <v>4000</v>
      </c>
      <c r="CT511" s="1352">
        <f t="shared" si="1915"/>
        <v>4000</v>
      </c>
      <c r="CU511" s="553">
        <f t="shared" si="1865"/>
        <v>4000</v>
      </c>
      <c r="CV511" s="554">
        <f t="shared" si="1866"/>
        <v>4000</v>
      </c>
      <c r="CW511" s="555">
        <f t="shared" si="1867"/>
        <v>4000</v>
      </c>
      <c r="CX511" s="555">
        <f t="shared" si="1868"/>
        <v>4000</v>
      </c>
      <c r="CY511" s="555">
        <f t="shared" si="1869"/>
        <v>4000</v>
      </c>
      <c r="CZ511" s="555">
        <f t="shared" si="1870"/>
        <v>4000</v>
      </c>
      <c r="DA511" s="555">
        <f t="shared" si="1871"/>
        <v>4000</v>
      </c>
      <c r="DB511" s="556">
        <f t="shared" si="1872"/>
        <v>4000</v>
      </c>
      <c r="DC511" s="556">
        <f t="shared" si="1873"/>
        <v>4000</v>
      </c>
      <c r="DD511" s="556">
        <f t="shared" si="1874"/>
        <v>4000</v>
      </c>
      <c r="DE511" s="555">
        <f t="shared" si="1875"/>
        <v>4000</v>
      </c>
      <c r="DF511" s="555">
        <f t="shared" si="1876"/>
        <v>4000</v>
      </c>
      <c r="DG511" s="555">
        <f t="shared" si="1877"/>
        <v>4000</v>
      </c>
      <c r="DH511" s="555">
        <f t="shared" si="1878"/>
        <v>4000</v>
      </c>
      <c r="DI511" s="555">
        <f t="shared" si="1879"/>
        <v>4000</v>
      </c>
      <c r="DJ511" s="554">
        <f t="shared" si="1880"/>
        <v>4000</v>
      </c>
      <c r="DK511" s="553">
        <f t="shared" si="1881"/>
        <v>4000</v>
      </c>
      <c r="DL511" s="658">
        <f t="shared" si="1882"/>
        <v>17</v>
      </c>
      <c r="DM511" s="106">
        <f t="shared" si="1883"/>
        <v>17</v>
      </c>
      <c r="DN511" s="106">
        <f t="shared" si="1884"/>
        <v>17</v>
      </c>
      <c r="DO511" s="106">
        <f t="shared" si="1885"/>
        <v>17</v>
      </c>
      <c r="DP511" s="487"/>
      <c r="DQ511" s="623"/>
      <c r="DR511" s="623"/>
      <c r="DS511" s="623"/>
      <c r="DT511" s="623"/>
      <c r="DU511" s="623"/>
      <c r="DV511" s="623"/>
      <c r="DW511" s="623"/>
      <c r="DX511" s="623"/>
      <c r="DY511" s="488"/>
    </row>
    <row r="512" spans="1:129" s="490" customFormat="1" ht="15.75" customHeight="1">
      <c r="A512" s="653" t="str">
        <f>$H$1 &amp; " (%)"</f>
        <v>kcal (%)</v>
      </c>
      <c r="B512" s="770">
        <f t="shared" ref="B512:R512" si="1928">IF(B509="","",B509*B510*B511/B$46/365/$G$1)</f>
        <v>2.6092628832354858E-3</v>
      </c>
      <c r="C512" s="637">
        <f t="shared" si="1928"/>
        <v>3.1311154598825837E-2</v>
      </c>
      <c r="D512" s="770">
        <f t="shared" si="1928"/>
        <v>1.2524461839530331E-2</v>
      </c>
      <c r="E512" s="637">
        <f t="shared" si="1928"/>
        <v>2.0874103065883887E-2</v>
      </c>
      <c r="F512" s="770">
        <f t="shared" si="1928"/>
        <v>1.2524461839530331E-2</v>
      </c>
      <c r="G512" s="637">
        <f t="shared" si="1928"/>
        <v>1.5655577299412918E-2</v>
      </c>
      <c r="H512" s="637">
        <f t="shared" si="1928"/>
        <v>3.1311154598825837E-2</v>
      </c>
      <c r="I512" s="770">
        <f t="shared" si="1928"/>
        <v>1.2524461839530331E-2</v>
      </c>
      <c r="J512" s="770">
        <f t="shared" si="1928"/>
        <v>2.0874103065883887E-2</v>
      </c>
      <c r="K512" s="637" t="str">
        <f t="shared" si="1928"/>
        <v/>
      </c>
      <c r="L512" s="770" t="str">
        <f t="shared" si="1928"/>
        <v/>
      </c>
      <c r="M512" s="637" t="str">
        <f t="shared" si="1928"/>
        <v/>
      </c>
      <c r="N512" s="770" t="str">
        <f t="shared" si="1928"/>
        <v/>
      </c>
      <c r="O512" s="637" t="str">
        <f t="shared" si="1928"/>
        <v/>
      </c>
      <c r="P512" s="770" t="str">
        <f t="shared" si="1928"/>
        <v/>
      </c>
      <c r="Q512" s="637" t="str">
        <f t="shared" si="1928"/>
        <v/>
      </c>
      <c r="R512" s="770" t="str">
        <f t="shared" si="1928"/>
        <v/>
      </c>
      <c r="S512" s="593"/>
      <c r="T512" s="637">
        <f t="shared" ref="T512:AJ512" si="1929">IF(T509="","",T509*T510*T511/T$46/365/$G$1)</f>
        <v>1.2524461839530331E-2</v>
      </c>
      <c r="U512" s="637">
        <f t="shared" si="1929"/>
        <v>2.7136333985649054E-2</v>
      </c>
      <c r="V512" s="637">
        <f t="shared" si="1929"/>
        <v>4.5227223309415088E-2</v>
      </c>
      <c r="W512" s="637">
        <f t="shared" si="1929"/>
        <v>6.7840834964122632E-2</v>
      </c>
      <c r="X512" s="637">
        <f t="shared" si="1929"/>
        <v>3.3920417482061316E-2</v>
      </c>
      <c r="Y512" s="637">
        <f t="shared" si="1929"/>
        <v>3.3920417482061316E-2</v>
      </c>
      <c r="Z512" s="637">
        <f t="shared" si="1929"/>
        <v>1.789208834218619E-2</v>
      </c>
      <c r="AA512" s="637">
        <f t="shared" si="1929"/>
        <v>3.8766191408070076E-2</v>
      </c>
      <c r="AB512" s="637">
        <f t="shared" si="1929"/>
        <v>4.5227223309415088E-2</v>
      </c>
      <c r="AC512" s="637" t="str">
        <f t="shared" si="1929"/>
        <v/>
      </c>
      <c r="AD512" s="637" t="str">
        <f t="shared" si="1929"/>
        <v/>
      </c>
      <c r="AE512" s="637" t="str">
        <f t="shared" si="1929"/>
        <v/>
      </c>
      <c r="AF512" s="637" t="str">
        <f t="shared" si="1929"/>
        <v/>
      </c>
      <c r="AG512" s="637" t="str">
        <f t="shared" si="1929"/>
        <v/>
      </c>
      <c r="AH512" s="637" t="str">
        <f t="shared" si="1929"/>
        <v/>
      </c>
      <c r="AI512" s="637" t="str">
        <f t="shared" si="1929"/>
        <v/>
      </c>
      <c r="AJ512" s="637" t="str">
        <f t="shared" si="1929"/>
        <v/>
      </c>
      <c r="AK512" s="593"/>
      <c r="AL512" s="637">
        <f t="shared" ref="AL512:BB512" si="1930">IF(AL509="","",AL509*AL510*AL511/AL$46/365/$G$1)</f>
        <v>0.10854533594259622</v>
      </c>
      <c r="AM512" s="637">
        <f t="shared" si="1930"/>
        <v>1.5655577299412918E-2</v>
      </c>
      <c r="AN512" s="637">
        <f t="shared" si="1930"/>
        <v>2.0874103065883887E-2</v>
      </c>
      <c r="AO512" s="637">
        <f t="shared" si="1930"/>
        <v>4.5227223309415088E-2</v>
      </c>
      <c r="AP512" s="637">
        <f t="shared" si="1930"/>
        <v>9.0454446618830175E-2</v>
      </c>
      <c r="AQ512" s="637">
        <f t="shared" si="1930"/>
        <v>5.0097847358121325E-2</v>
      </c>
      <c r="AR512" s="637">
        <f t="shared" si="1930"/>
        <v>0.18786692759295498</v>
      </c>
      <c r="AS512" s="637">
        <f t="shared" si="1930"/>
        <v>5.4272667971298108E-2</v>
      </c>
      <c r="AT512" s="637">
        <f t="shared" si="1930"/>
        <v>5.4272667971298108E-2</v>
      </c>
      <c r="AU512" s="637" t="str">
        <f t="shared" si="1930"/>
        <v/>
      </c>
      <c r="AV512" s="637" t="str">
        <f t="shared" si="1930"/>
        <v/>
      </c>
      <c r="AW512" s="637" t="str">
        <f t="shared" si="1930"/>
        <v/>
      </c>
      <c r="AX512" s="637" t="str">
        <f t="shared" si="1930"/>
        <v/>
      </c>
      <c r="AY512" s="637" t="str">
        <f t="shared" si="1930"/>
        <v/>
      </c>
      <c r="AZ512" s="637" t="str">
        <f t="shared" si="1930"/>
        <v/>
      </c>
      <c r="BA512" s="637" t="str">
        <f t="shared" si="1930"/>
        <v/>
      </c>
      <c r="BB512" s="637" t="str">
        <f t="shared" si="1930"/>
        <v/>
      </c>
      <c r="BC512" s="657"/>
      <c r="BD512" s="637">
        <f>IF(BD509="","",BD509*BD510*BD511/BD$46/365/$G$1)</f>
        <v>1.5655577299412918E-2</v>
      </c>
      <c r="BE512" s="637">
        <f>IF(BE509="","",BE509*BE510*BE511/BE$46/365/$G$1)</f>
        <v>1.789208834218619E-2</v>
      </c>
      <c r="BF512" s="637">
        <f>IF(BF509="","",BF509*BF510*BF511/BF$46/365/$G$1)</f>
        <v>1.5655577299412918E-2</v>
      </c>
      <c r="BG512" s="637">
        <f>IF(BG509="","",BG509*BG510*BG511/BG$46/365/$G$1)</f>
        <v>9.7847358121330719E-3</v>
      </c>
      <c r="BH512" s="637">
        <f t="shared" ref="BH512:BT512" si="1931">IF(BH509="","",BH509*BH510*BH511/BH$46/365/$G$1)</f>
        <v>3.9138943248532287E-2</v>
      </c>
      <c r="BI512" s="637">
        <f t="shared" si="1931"/>
        <v>3.5784176684372379E-2</v>
      </c>
      <c r="BJ512" s="637">
        <f>IF(BJ509="","",BJ509*BJ510*BJ511/BJ$46/365/$G$1)</f>
        <v>1.5655577299412918E-2</v>
      </c>
      <c r="BK512" s="637">
        <f t="shared" si="1931"/>
        <v>1.5655577299412918E-2</v>
      </c>
      <c r="BL512" s="637">
        <f t="shared" si="1931"/>
        <v>1.5655577299412918E-2</v>
      </c>
      <c r="BM512" s="637" t="str">
        <f t="shared" si="1931"/>
        <v/>
      </c>
      <c r="BN512" s="637" t="str">
        <f t="shared" si="1931"/>
        <v/>
      </c>
      <c r="BO512" s="637" t="str">
        <f t="shared" si="1931"/>
        <v/>
      </c>
      <c r="BP512" s="637" t="str">
        <f t="shared" si="1931"/>
        <v/>
      </c>
      <c r="BQ512" s="637" t="str">
        <f t="shared" si="1931"/>
        <v/>
      </c>
      <c r="BR512" s="637" t="str">
        <f t="shared" si="1931"/>
        <v/>
      </c>
      <c r="BS512" s="637" t="str">
        <f t="shared" si="1931"/>
        <v/>
      </c>
      <c r="BT512" s="637" t="str">
        <f t="shared" si="1931"/>
        <v/>
      </c>
      <c r="BU512" s="657"/>
      <c r="BV512" s="637">
        <f>IF(BV509="","",BV509*BV510*BV511/BV$46/365/$G$1)</f>
        <v>1.5655577299412918E-2</v>
      </c>
      <c r="BW512" s="637">
        <f>IF(BW509="","",BW509*BW510*BW511/BW$46/365/$G$1)</f>
        <v>4.0008697542944123E-2</v>
      </c>
      <c r="BX512" s="637">
        <f>IF(BX509="","",BX509*BX510*BX511/BX$46/365/$G$1)</f>
        <v>5.3676265026558576E-2</v>
      </c>
      <c r="BY512" s="637">
        <f>IF(BY509="","",BY509*BY510*BY511/BY$46/365/$G$1)</f>
        <v>1.9569471624266144E-2</v>
      </c>
      <c r="BZ512" s="627">
        <f>IF(DL512&lt;3,"",(SUM(B512:R512)-MIN(B512:R512)-MAX(B512:R512))/(DL512-2))</f>
        <v>1.8041189078371073E-2</v>
      </c>
      <c r="CA512" s="627">
        <f t="shared" si="1625"/>
        <v>3.4584270759836881E-2</v>
      </c>
      <c r="CB512" s="627">
        <f t="shared" si="1626"/>
        <v>6.0534898891063289E-2</v>
      </c>
      <c r="CC512" s="627">
        <f t="shared" si="1627"/>
        <v>1.8850593074803308E-2</v>
      </c>
      <c r="CD512" s="1353" t="str">
        <f t="shared" si="1886"/>
        <v/>
      </c>
      <c r="CE512" s="1354" t="str">
        <f t="shared" ref="CE512:CT518" si="193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932"/>
        <v/>
      </c>
      <c r="CG512" s="1355" t="str">
        <f t="shared" si="1932"/>
        <v/>
      </c>
      <c r="CH512" s="1355">
        <f t="shared" si="1932"/>
        <v>2.6092628832354858E-3</v>
      </c>
      <c r="CI512" s="1355">
        <f t="shared" si="1932"/>
        <v>1.2524461839530331E-2</v>
      </c>
      <c r="CJ512" s="1355">
        <f t="shared" si="1932"/>
        <v>1.2524461839530331E-2</v>
      </c>
      <c r="CK512" s="1356">
        <f t="shared" si="1932"/>
        <v>1.2524461839530331E-2</v>
      </c>
      <c r="CL512" s="1356">
        <f t="shared" si="1932"/>
        <v>1.5655577299412918E-2</v>
      </c>
      <c r="CM512" s="1356">
        <f t="shared" si="1932"/>
        <v>2.0874103065883887E-2</v>
      </c>
      <c r="CN512" s="1355">
        <f t="shared" si="1932"/>
        <v>2.0874103065883887E-2</v>
      </c>
      <c r="CO512" s="1355">
        <f t="shared" si="1932"/>
        <v>3.1311154598825837E-2</v>
      </c>
      <c r="CP512" s="1355">
        <f t="shared" si="1932"/>
        <v>3.1311154598825837E-2</v>
      </c>
      <c r="CQ512" s="1355" t="str">
        <f t="shared" si="1932"/>
        <v/>
      </c>
      <c r="CR512" s="1355" t="str">
        <f t="shared" si="1932"/>
        <v/>
      </c>
      <c r="CS512" s="1354" t="str">
        <f t="shared" si="1932"/>
        <v/>
      </c>
      <c r="CT512" s="1357" t="str">
        <f t="shared" si="1932"/>
        <v/>
      </c>
      <c r="CU512" s="541" t="str">
        <f t="shared" si="1865"/>
        <v/>
      </c>
      <c r="CV512" s="542" t="str">
        <f t="shared" si="1866"/>
        <v/>
      </c>
      <c r="CW512" s="543" t="str">
        <f t="shared" si="1867"/>
        <v/>
      </c>
      <c r="CX512" s="543" t="str">
        <f t="shared" si="1868"/>
        <v/>
      </c>
      <c r="CY512" s="543">
        <f t="shared" si="1869"/>
        <v>1.2524461839530331E-2</v>
      </c>
      <c r="CZ512" s="543">
        <f t="shared" si="1870"/>
        <v>1.789208834218619E-2</v>
      </c>
      <c r="DA512" s="543">
        <f t="shared" si="1871"/>
        <v>2.7136333985649054E-2</v>
      </c>
      <c r="DB512" s="544">
        <f t="shared" si="1872"/>
        <v>3.3920417482061316E-2</v>
      </c>
      <c r="DC512" s="544">
        <f t="shared" si="1873"/>
        <v>3.3920417482061316E-2</v>
      </c>
      <c r="DD512" s="544">
        <f t="shared" si="1874"/>
        <v>3.8766191408070076E-2</v>
      </c>
      <c r="DE512" s="543">
        <f t="shared" si="1875"/>
        <v>4.5227223309415088E-2</v>
      </c>
      <c r="DF512" s="543">
        <f t="shared" si="1876"/>
        <v>4.5227223309415088E-2</v>
      </c>
      <c r="DG512" s="543">
        <f t="shared" si="1877"/>
        <v>6.7840834964122632E-2</v>
      </c>
      <c r="DH512" s="543" t="str">
        <f t="shared" si="1878"/>
        <v/>
      </c>
      <c r="DI512" s="543" t="str">
        <f t="shared" si="1879"/>
        <v/>
      </c>
      <c r="DJ512" s="542" t="str">
        <f t="shared" si="1880"/>
        <v/>
      </c>
      <c r="DK512" s="541" t="str">
        <f t="shared" si="1881"/>
        <v/>
      </c>
      <c r="DL512" s="658">
        <f t="shared" si="1882"/>
        <v>9</v>
      </c>
      <c r="DM512" s="106">
        <f t="shared" si="1883"/>
        <v>9</v>
      </c>
      <c r="DN512" s="106">
        <f t="shared" si="1884"/>
        <v>9</v>
      </c>
      <c r="DO512" s="106">
        <f t="shared" si="1885"/>
        <v>9</v>
      </c>
      <c r="DP512" s="487"/>
      <c r="DQ512" s="623"/>
      <c r="DR512" s="623"/>
      <c r="DS512" s="623"/>
      <c r="DT512" s="623"/>
      <c r="DU512" s="623"/>
      <c r="DV512" s="623"/>
      <c r="DW512" s="623"/>
      <c r="DX512" s="623"/>
      <c r="DY512" s="488"/>
    </row>
    <row r="513" spans="1:129" s="490" customFormat="1" ht="15.75" customHeight="1">
      <c r="A513" s="767" t="s">
        <v>287</v>
      </c>
      <c r="B513" s="648">
        <v>20</v>
      </c>
      <c r="C513" s="646">
        <v>10</v>
      </c>
      <c r="D513" s="646">
        <v>11</v>
      </c>
      <c r="E513" s="646">
        <v>11</v>
      </c>
      <c r="F513" s="646">
        <v>12</v>
      </c>
      <c r="G513" s="646">
        <v>11</v>
      </c>
      <c r="H513" s="646">
        <v>10</v>
      </c>
      <c r="I513" s="646">
        <v>12</v>
      </c>
      <c r="J513" s="646">
        <v>10</v>
      </c>
      <c r="K513" s="646"/>
      <c r="L513" s="646"/>
      <c r="M513" s="646"/>
      <c r="N513" s="646"/>
      <c r="O513" s="646"/>
      <c r="P513" s="646"/>
      <c r="Q513" s="646"/>
      <c r="R513" s="646"/>
      <c r="S513" s="659"/>
      <c r="T513" s="646">
        <v>10</v>
      </c>
      <c r="U513" s="646">
        <v>10</v>
      </c>
      <c r="V513" s="646">
        <v>7.5</v>
      </c>
      <c r="W513" s="646">
        <v>10</v>
      </c>
      <c r="X513" s="646">
        <v>10</v>
      </c>
      <c r="Y513" s="646">
        <v>10</v>
      </c>
      <c r="Z513" s="646">
        <v>10</v>
      </c>
      <c r="AA513" s="646">
        <v>10</v>
      </c>
      <c r="AB513" s="646">
        <v>10</v>
      </c>
      <c r="AC513" s="646"/>
      <c r="AD513" s="646"/>
      <c r="AE513" s="646"/>
      <c r="AF513" s="646"/>
      <c r="AG513" s="648"/>
      <c r="AH513" s="646"/>
      <c r="AI513" s="646"/>
      <c r="AJ513" s="648"/>
      <c r="AK513" s="659"/>
      <c r="AL513" s="646">
        <v>6</v>
      </c>
      <c r="AM513" s="646">
        <v>9</v>
      </c>
      <c r="AN513" s="646">
        <v>10</v>
      </c>
      <c r="AO513" s="646">
        <v>10</v>
      </c>
      <c r="AP513" s="646">
        <v>10</v>
      </c>
      <c r="AQ513" s="646">
        <v>0</v>
      </c>
      <c r="AR513" s="646">
        <v>10</v>
      </c>
      <c r="AS513" s="646">
        <v>12</v>
      </c>
      <c r="AT513" s="646">
        <v>12</v>
      </c>
      <c r="AU513" s="646"/>
      <c r="AV513" s="646"/>
      <c r="AW513" s="646"/>
      <c r="AX513" s="646"/>
      <c r="AY513" s="646"/>
      <c r="AZ513" s="646"/>
      <c r="BA513" s="646"/>
      <c r="BB513" s="646"/>
      <c r="BC513" s="659"/>
      <c r="BD513" s="646">
        <v>10</v>
      </c>
      <c r="BE513" s="646">
        <v>10</v>
      </c>
      <c r="BF513" s="646">
        <v>10</v>
      </c>
      <c r="BG513" s="646">
        <v>10</v>
      </c>
      <c r="BH513" s="646">
        <v>10</v>
      </c>
      <c r="BI513" s="646">
        <v>10</v>
      </c>
      <c r="BJ513" s="646">
        <v>10</v>
      </c>
      <c r="BK513" s="646">
        <v>10</v>
      </c>
      <c r="BL513" s="646">
        <v>10</v>
      </c>
      <c r="BM513" s="646"/>
      <c r="BN513" s="646"/>
      <c r="BO513" s="646"/>
      <c r="BP513" s="646"/>
      <c r="BQ513" s="646"/>
      <c r="BR513" s="646"/>
      <c r="BS513" s="646"/>
      <c r="BT513" s="646"/>
      <c r="BU513" s="659"/>
      <c r="BV513" s="646">
        <v>11</v>
      </c>
      <c r="BW513" s="646">
        <v>10</v>
      </c>
      <c r="BX513" s="646">
        <v>10</v>
      </c>
      <c r="BY513" s="646">
        <v>10</v>
      </c>
      <c r="BZ513" s="602">
        <f t="shared" si="1624"/>
        <v>11</v>
      </c>
      <c r="CA513" s="602">
        <f t="shared" si="1625"/>
        <v>10</v>
      </c>
      <c r="CB513" s="602">
        <f t="shared" si="1626"/>
        <v>9.5714285714285712</v>
      </c>
      <c r="CC513" s="692">
        <f t="shared" si="1627"/>
        <v>10</v>
      </c>
      <c r="CD513" s="1348" t="str">
        <f t="shared" si="1886"/>
        <v/>
      </c>
      <c r="CE513" s="1349" t="str">
        <f t="shared" ref="CE513:CS513" si="19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933"/>
        <v/>
      </c>
      <c r="CG513" s="1350" t="str">
        <f t="shared" si="1933"/>
        <v/>
      </c>
      <c r="CH513" s="1350">
        <f t="shared" si="1933"/>
        <v>10</v>
      </c>
      <c r="CI513" s="1350">
        <f t="shared" si="1933"/>
        <v>10</v>
      </c>
      <c r="CJ513" s="1350">
        <f t="shared" si="1933"/>
        <v>10</v>
      </c>
      <c r="CK513" s="1351">
        <f t="shared" si="1933"/>
        <v>11</v>
      </c>
      <c r="CL513" s="1351">
        <f t="shared" si="1933"/>
        <v>11</v>
      </c>
      <c r="CM513" s="1351">
        <f t="shared" si="1933"/>
        <v>11</v>
      </c>
      <c r="CN513" s="1350">
        <f t="shared" si="1933"/>
        <v>12</v>
      </c>
      <c r="CO513" s="1350">
        <f t="shared" si="1933"/>
        <v>12</v>
      </c>
      <c r="CP513" s="1350">
        <f t="shared" si="1933"/>
        <v>20</v>
      </c>
      <c r="CQ513" s="1350" t="str">
        <f t="shared" si="1933"/>
        <v/>
      </c>
      <c r="CR513" s="1350" t="str">
        <f t="shared" si="1933"/>
        <v/>
      </c>
      <c r="CS513" s="1349" t="str">
        <f t="shared" si="1933"/>
        <v/>
      </c>
      <c r="CT513" s="1352" t="str">
        <f t="shared" si="1932"/>
        <v/>
      </c>
      <c r="CU513" s="553" t="str">
        <f t="shared" si="1865"/>
        <v/>
      </c>
      <c r="CV513" s="554" t="str">
        <f t="shared" si="1866"/>
        <v/>
      </c>
      <c r="CW513" s="555" t="str">
        <f t="shared" si="1867"/>
        <v/>
      </c>
      <c r="CX513" s="555" t="str">
        <f t="shared" si="1868"/>
        <v/>
      </c>
      <c r="CY513" s="555">
        <f t="shared" si="1869"/>
        <v>7.5</v>
      </c>
      <c r="CZ513" s="555">
        <f t="shared" si="1870"/>
        <v>10</v>
      </c>
      <c r="DA513" s="555">
        <f t="shared" si="1871"/>
        <v>10</v>
      </c>
      <c r="DB513" s="556">
        <f t="shared" si="1872"/>
        <v>10</v>
      </c>
      <c r="DC513" s="556">
        <f t="shared" si="1873"/>
        <v>10</v>
      </c>
      <c r="DD513" s="556">
        <f t="shared" si="1874"/>
        <v>10</v>
      </c>
      <c r="DE513" s="555">
        <f t="shared" si="1875"/>
        <v>10</v>
      </c>
      <c r="DF513" s="555">
        <f t="shared" si="1876"/>
        <v>10</v>
      </c>
      <c r="DG513" s="555">
        <f t="shared" si="1877"/>
        <v>10</v>
      </c>
      <c r="DH513" s="555" t="str">
        <f t="shared" si="1878"/>
        <v/>
      </c>
      <c r="DI513" s="555" t="str">
        <f t="shared" si="1879"/>
        <v/>
      </c>
      <c r="DJ513" s="554" t="str">
        <f t="shared" si="1880"/>
        <v/>
      </c>
      <c r="DK513" s="553" t="str">
        <f t="shared" si="1881"/>
        <v/>
      </c>
      <c r="DL513" s="658">
        <f t="shared" si="1882"/>
        <v>9</v>
      </c>
      <c r="DM513" s="106">
        <f t="shared" si="1883"/>
        <v>9</v>
      </c>
      <c r="DN513" s="106">
        <f t="shared" si="1884"/>
        <v>9</v>
      </c>
      <c r="DO513" s="106">
        <f t="shared" si="1885"/>
        <v>9</v>
      </c>
      <c r="DP513" s="487"/>
      <c r="DQ513" s="623"/>
      <c r="DR513" s="623"/>
      <c r="DS513" s="623"/>
      <c r="DT513" s="623"/>
      <c r="DU513" s="623"/>
      <c r="DV513" s="623"/>
      <c r="DW513" s="623"/>
      <c r="DX513" s="623"/>
      <c r="DY513" s="488"/>
    </row>
    <row r="514" spans="1:129" s="700" customFormat="1" ht="15.75" customHeight="1">
      <c r="A514" s="653" t="s">
        <v>285</v>
      </c>
      <c r="B514" s="765">
        <f t="shared" ref="B514:R514" si="1934">IF(B513="","",B509*B510*B513)</f>
        <v>120</v>
      </c>
      <c r="C514" s="765">
        <f t="shared" si="1934"/>
        <v>240</v>
      </c>
      <c r="D514" s="765">
        <f t="shared" si="1934"/>
        <v>132</v>
      </c>
      <c r="E514" s="765">
        <f t="shared" si="1934"/>
        <v>132</v>
      </c>
      <c r="F514" s="765">
        <f t="shared" si="1934"/>
        <v>144</v>
      </c>
      <c r="G514" s="765">
        <f t="shared" si="1934"/>
        <v>132</v>
      </c>
      <c r="H514" s="765">
        <f t="shared" si="1934"/>
        <v>240</v>
      </c>
      <c r="I514" s="765">
        <f t="shared" si="1934"/>
        <v>144</v>
      </c>
      <c r="J514" s="765">
        <f t="shared" si="1934"/>
        <v>120</v>
      </c>
      <c r="K514" s="765" t="str">
        <f t="shared" si="1934"/>
        <v/>
      </c>
      <c r="L514" s="765" t="str">
        <f t="shared" si="1934"/>
        <v/>
      </c>
      <c r="M514" s="765" t="str">
        <f t="shared" si="1934"/>
        <v/>
      </c>
      <c r="N514" s="765" t="str">
        <f t="shared" si="1934"/>
        <v/>
      </c>
      <c r="O514" s="765" t="str">
        <f t="shared" si="1934"/>
        <v/>
      </c>
      <c r="P514" s="765" t="str">
        <f t="shared" si="1934"/>
        <v/>
      </c>
      <c r="Q514" s="765" t="str">
        <f t="shared" si="1934"/>
        <v/>
      </c>
      <c r="R514" s="765" t="str">
        <f t="shared" si="1934"/>
        <v/>
      </c>
      <c r="S514" s="771"/>
      <c r="T514" s="765">
        <f t="shared" ref="T514:AJ514" si="1935">IF(T513="","",T509*T510*T513)</f>
        <v>120</v>
      </c>
      <c r="U514" s="765">
        <f t="shared" si="1935"/>
        <v>520</v>
      </c>
      <c r="V514" s="765">
        <f t="shared" si="1935"/>
        <v>390</v>
      </c>
      <c r="W514" s="765">
        <f t="shared" si="1935"/>
        <v>520</v>
      </c>
      <c r="X514" s="765">
        <f t="shared" si="1935"/>
        <v>520</v>
      </c>
      <c r="Y514" s="765">
        <f t="shared" si="1935"/>
        <v>520</v>
      </c>
      <c r="Z514" s="765">
        <f t="shared" si="1935"/>
        <v>240</v>
      </c>
      <c r="AA514" s="765">
        <f t="shared" si="1935"/>
        <v>520</v>
      </c>
      <c r="AB514" s="765">
        <f t="shared" si="1935"/>
        <v>520</v>
      </c>
      <c r="AC514" s="765" t="str">
        <f t="shared" si="1935"/>
        <v/>
      </c>
      <c r="AD514" s="765" t="str">
        <f t="shared" si="1935"/>
        <v/>
      </c>
      <c r="AE514" s="765" t="str">
        <f t="shared" si="1935"/>
        <v/>
      </c>
      <c r="AF514" s="765" t="str">
        <f t="shared" si="1935"/>
        <v/>
      </c>
      <c r="AG514" s="765" t="str">
        <f t="shared" si="1935"/>
        <v/>
      </c>
      <c r="AH514" s="765" t="str">
        <f t="shared" si="1935"/>
        <v/>
      </c>
      <c r="AI514" s="765" t="str">
        <f t="shared" si="1935"/>
        <v/>
      </c>
      <c r="AJ514" s="765" t="str">
        <f t="shared" si="1935"/>
        <v/>
      </c>
      <c r="AK514" s="771"/>
      <c r="AL514" s="765">
        <f t="shared" ref="AL514:BB514" si="1936">IF(AL513="","",AL509*AL510*AL513)</f>
        <v>1248</v>
      </c>
      <c r="AM514" s="765">
        <f t="shared" si="1936"/>
        <v>108</v>
      </c>
      <c r="AN514" s="765">
        <f t="shared" si="1936"/>
        <v>240</v>
      </c>
      <c r="AO514" s="765">
        <f t="shared" si="1936"/>
        <v>520</v>
      </c>
      <c r="AP514" s="765">
        <f t="shared" si="1936"/>
        <v>1040</v>
      </c>
      <c r="AQ514" s="765">
        <f t="shared" si="1936"/>
        <v>0</v>
      </c>
      <c r="AR514" s="765">
        <f t="shared" si="1936"/>
        <v>1440</v>
      </c>
      <c r="AS514" s="765">
        <f t="shared" si="1936"/>
        <v>624</v>
      </c>
      <c r="AT514" s="765">
        <f t="shared" si="1936"/>
        <v>624</v>
      </c>
      <c r="AU514" s="765" t="str">
        <f t="shared" si="1936"/>
        <v/>
      </c>
      <c r="AV514" s="765" t="str">
        <f t="shared" si="1936"/>
        <v/>
      </c>
      <c r="AW514" s="765" t="str">
        <f t="shared" si="1936"/>
        <v/>
      </c>
      <c r="AX514" s="765" t="str">
        <f t="shared" si="1936"/>
        <v/>
      </c>
      <c r="AY514" s="765" t="str">
        <f t="shared" si="1936"/>
        <v/>
      </c>
      <c r="AZ514" s="765" t="str">
        <f t="shared" si="1936"/>
        <v/>
      </c>
      <c r="BA514" s="765" t="str">
        <f t="shared" si="1936"/>
        <v/>
      </c>
      <c r="BB514" s="765" t="str">
        <f t="shared" si="1936"/>
        <v/>
      </c>
      <c r="BC514" s="771"/>
      <c r="BD514" s="765">
        <f>IF(BD513="","",BD509*BD510*BD513)</f>
        <v>240</v>
      </c>
      <c r="BE514" s="765">
        <f>IF(BE513="","",BE509*BE510*BE513)</f>
        <v>240</v>
      </c>
      <c r="BF514" s="765">
        <f t="shared" ref="BF514:BT514" si="1937">IF(BF513="","",BF509*BF510*BF513)</f>
        <v>240</v>
      </c>
      <c r="BG514" s="765">
        <f t="shared" si="1937"/>
        <v>150</v>
      </c>
      <c r="BH514" s="765">
        <f t="shared" si="1937"/>
        <v>600</v>
      </c>
      <c r="BI514" s="765">
        <f t="shared" si="1937"/>
        <v>480</v>
      </c>
      <c r="BJ514" s="765">
        <f t="shared" si="1937"/>
        <v>120</v>
      </c>
      <c r="BK514" s="765">
        <f t="shared" si="1937"/>
        <v>120</v>
      </c>
      <c r="BL514" s="765">
        <f t="shared" si="1937"/>
        <v>240</v>
      </c>
      <c r="BM514" s="765" t="str">
        <f t="shared" si="1937"/>
        <v/>
      </c>
      <c r="BN514" s="765" t="str">
        <f t="shared" si="1937"/>
        <v/>
      </c>
      <c r="BO514" s="765" t="str">
        <f t="shared" si="1937"/>
        <v/>
      </c>
      <c r="BP514" s="765" t="str">
        <f t="shared" si="1937"/>
        <v/>
      </c>
      <c r="BQ514" s="765" t="str">
        <f t="shared" si="1937"/>
        <v/>
      </c>
      <c r="BR514" s="765" t="str">
        <f t="shared" si="1937"/>
        <v/>
      </c>
      <c r="BS514" s="765" t="str">
        <f t="shared" si="1937"/>
        <v/>
      </c>
      <c r="BT514" s="765" t="str">
        <f t="shared" si="1937"/>
        <v/>
      </c>
      <c r="BU514" s="771"/>
      <c r="BV514" s="765">
        <f>IF(BV513="","",BV509*BV510*BV513)</f>
        <v>132</v>
      </c>
      <c r="BW514" s="765">
        <f>IF(BW513="","",BW509*BW510*BW513)</f>
        <v>460</v>
      </c>
      <c r="BX514" s="765">
        <f>IF(BX513="","",BX509*BX510*BX513)</f>
        <v>720</v>
      </c>
      <c r="BY514" s="765">
        <f>IF(BY513="","",BY509*BY510*BY513)</f>
        <v>300</v>
      </c>
      <c r="BZ514" s="602">
        <f t="shared" si="1624"/>
        <v>149.14285714285714</v>
      </c>
      <c r="CA514" s="602">
        <f t="shared" si="1625"/>
        <v>461.42857142857144</v>
      </c>
      <c r="CB514" s="602">
        <f t="shared" si="1626"/>
        <v>629.14285714285711</v>
      </c>
      <c r="CC514" s="692">
        <f t="shared" si="1627"/>
        <v>244.28571428571428</v>
      </c>
      <c r="CD514" s="1348" t="str">
        <f t="shared" si="1886"/>
        <v/>
      </c>
      <c r="CE514" s="1349" t="str">
        <f t="shared" si="1932"/>
        <v/>
      </c>
      <c r="CF514" s="1350" t="str">
        <f t="shared" si="1932"/>
        <v/>
      </c>
      <c r="CG514" s="1350" t="str">
        <f t="shared" si="1932"/>
        <v/>
      </c>
      <c r="CH514" s="1350">
        <f t="shared" si="1932"/>
        <v>120</v>
      </c>
      <c r="CI514" s="1350">
        <f t="shared" si="1932"/>
        <v>120</v>
      </c>
      <c r="CJ514" s="1350">
        <f t="shared" si="1932"/>
        <v>132</v>
      </c>
      <c r="CK514" s="1351">
        <f t="shared" si="1932"/>
        <v>132</v>
      </c>
      <c r="CL514" s="1351">
        <f t="shared" si="1932"/>
        <v>132</v>
      </c>
      <c r="CM514" s="1351">
        <f t="shared" si="1932"/>
        <v>144</v>
      </c>
      <c r="CN514" s="1350">
        <f t="shared" si="1932"/>
        <v>144</v>
      </c>
      <c r="CO514" s="1350">
        <f t="shared" si="1932"/>
        <v>240</v>
      </c>
      <c r="CP514" s="1350">
        <f t="shared" si="1932"/>
        <v>240</v>
      </c>
      <c r="CQ514" s="1350" t="str">
        <f t="shared" si="1932"/>
        <v/>
      </c>
      <c r="CR514" s="1350" t="str">
        <f t="shared" si="1932"/>
        <v/>
      </c>
      <c r="CS514" s="1349" t="str">
        <f t="shared" si="1932"/>
        <v/>
      </c>
      <c r="CT514" s="1352" t="str">
        <f t="shared" si="1932"/>
        <v/>
      </c>
      <c r="CU514" s="553" t="str">
        <f t="shared" si="1865"/>
        <v/>
      </c>
      <c r="CV514" s="554" t="str">
        <f t="shared" si="1866"/>
        <v/>
      </c>
      <c r="CW514" s="555" t="str">
        <f t="shared" si="1867"/>
        <v/>
      </c>
      <c r="CX514" s="555" t="str">
        <f t="shared" si="1868"/>
        <v/>
      </c>
      <c r="CY514" s="555">
        <f t="shared" si="1869"/>
        <v>120</v>
      </c>
      <c r="CZ514" s="555">
        <f t="shared" si="1870"/>
        <v>240</v>
      </c>
      <c r="DA514" s="555">
        <f t="shared" si="1871"/>
        <v>390</v>
      </c>
      <c r="DB514" s="556">
        <f t="shared" si="1872"/>
        <v>520</v>
      </c>
      <c r="DC514" s="556">
        <f t="shared" si="1873"/>
        <v>520</v>
      </c>
      <c r="DD514" s="556">
        <f t="shared" si="1874"/>
        <v>520</v>
      </c>
      <c r="DE514" s="555">
        <f t="shared" si="1875"/>
        <v>520</v>
      </c>
      <c r="DF514" s="555">
        <f t="shared" si="1876"/>
        <v>520</v>
      </c>
      <c r="DG514" s="555">
        <f t="shared" si="1877"/>
        <v>520</v>
      </c>
      <c r="DH514" s="555" t="str">
        <f t="shared" si="1878"/>
        <v/>
      </c>
      <c r="DI514" s="555" t="str">
        <f t="shared" si="1879"/>
        <v/>
      </c>
      <c r="DJ514" s="554" t="str">
        <f t="shared" si="1880"/>
        <v/>
      </c>
      <c r="DK514" s="553" t="str">
        <f t="shared" si="1881"/>
        <v/>
      </c>
      <c r="DL514" s="658">
        <f t="shared" si="1882"/>
        <v>9</v>
      </c>
      <c r="DM514" s="106">
        <f t="shared" si="1883"/>
        <v>9</v>
      </c>
      <c r="DN514" s="106">
        <f t="shared" si="1884"/>
        <v>9</v>
      </c>
      <c r="DO514" s="106">
        <f t="shared" si="1885"/>
        <v>9</v>
      </c>
      <c r="DP514" s="697"/>
      <c r="DQ514" s="698"/>
      <c r="DR514" s="698"/>
      <c r="DS514" s="698"/>
      <c r="DT514" s="698"/>
      <c r="DU514" s="698"/>
      <c r="DV514" s="698"/>
      <c r="DW514" s="698"/>
      <c r="DX514" s="698"/>
      <c r="DY514" s="699"/>
    </row>
    <row r="515" spans="1:129" s="490" customFormat="1" ht="15.75" customHeight="1">
      <c r="A515" s="1455" t="s">
        <v>289</v>
      </c>
      <c r="B515" s="683">
        <v>1</v>
      </c>
      <c r="C515" s="323">
        <v>1</v>
      </c>
      <c r="D515" s="323">
        <v>0.75</v>
      </c>
      <c r="E515" s="323">
        <v>1.5</v>
      </c>
      <c r="F515" s="323">
        <v>0.75</v>
      </c>
      <c r="G515" s="323">
        <v>0.75</v>
      </c>
      <c r="H515" s="323">
        <v>0.75</v>
      </c>
      <c r="I515" s="323">
        <v>2</v>
      </c>
      <c r="J515" s="323">
        <v>0.75</v>
      </c>
      <c r="K515" s="323"/>
      <c r="L515" s="323"/>
      <c r="M515" s="323"/>
      <c r="N515" s="323"/>
      <c r="O515" s="323"/>
      <c r="P515" s="323"/>
      <c r="Q515" s="323"/>
      <c r="R515" s="323"/>
      <c r="S515" s="647"/>
      <c r="T515" s="323">
        <v>1.5</v>
      </c>
      <c r="U515" s="323">
        <v>1.5</v>
      </c>
      <c r="V515" s="323">
        <v>1.5</v>
      </c>
      <c r="W515" s="323">
        <v>1.5</v>
      </c>
      <c r="X515" s="323">
        <v>1.5</v>
      </c>
      <c r="Y515" s="323">
        <v>1.5</v>
      </c>
      <c r="Z515" s="323">
        <v>0.75</v>
      </c>
      <c r="AA515" s="323">
        <v>1.5</v>
      </c>
      <c r="AB515" s="323">
        <v>1.5</v>
      </c>
      <c r="AC515" s="323"/>
      <c r="AD515" s="323"/>
      <c r="AE515" s="683"/>
      <c r="AF515" s="683"/>
      <c r="AG515" s="683"/>
      <c r="AH515" s="683"/>
      <c r="AI515" s="683"/>
      <c r="AJ515" s="683"/>
      <c r="AK515" s="647"/>
      <c r="AL515" s="323">
        <v>78</v>
      </c>
      <c r="AM515" s="323">
        <v>1</v>
      </c>
      <c r="AN515" s="323">
        <v>2.5</v>
      </c>
      <c r="AO515" s="323">
        <v>39</v>
      </c>
      <c r="AP515" s="323">
        <v>39</v>
      </c>
      <c r="AQ515" s="323">
        <v>0.75</v>
      </c>
      <c r="AR515" s="323">
        <v>0.75</v>
      </c>
      <c r="AS515" s="323">
        <v>0.75</v>
      </c>
      <c r="AT515" s="323">
        <v>39</v>
      </c>
      <c r="AU515" s="323"/>
      <c r="AV515" s="323"/>
      <c r="AW515" s="323"/>
      <c r="AX515" s="323"/>
      <c r="AY515" s="323"/>
      <c r="AZ515" s="323"/>
      <c r="BA515" s="323"/>
      <c r="BB515" s="323"/>
      <c r="BC515" s="647"/>
      <c r="BD515" s="323">
        <v>5</v>
      </c>
      <c r="BE515" s="323">
        <v>4</v>
      </c>
      <c r="BF515" s="323">
        <v>4</v>
      </c>
      <c r="BG515" s="323">
        <v>4</v>
      </c>
      <c r="BH515" s="323">
        <v>4</v>
      </c>
      <c r="BI515" s="323">
        <v>4</v>
      </c>
      <c r="BJ515" s="323">
        <v>4</v>
      </c>
      <c r="BK515" s="323">
        <v>4</v>
      </c>
      <c r="BL515" s="323">
        <v>4</v>
      </c>
      <c r="BM515" s="323"/>
      <c r="BN515" s="323"/>
      <c r="BO515" s="323"/>
      <c r="BP515" s="323"/>
      <c r="BQ515" s="323"/>
      <c r="BR515" s="323"/>
      <c r="BS515" s="323"/>
      <c r="BT515" s="323"/>
      <c r="BU515" s="647"/>
      <c r="BV515" s="323">
        <v>1</v>
      </c>
      <c r="BW515" s="323">
        <v>2</v>
      </c>
      <c r="BX515" s="323">
        <v>3</v>
      </c>
      <c r="BY515" s="323">
        <v>4</v>
      </c>
      <c r="BZ515" s="602">
        <f t="shared" si="1624"/>
        <v>0.9285714285714286</v>
      </c>
      <c r="CA515" s="602">
        <f t="shared" si="1625"/>
        <v>1.5</v>
      </c>
      <c r="CB515" s="602">
        <f t="shared" si="1626"/>
        <v>17.428571428571427</v>
      </c>
      <c r="CC515" s="692">
        <f t="shared" si="1627"/>
        <v>4</v>
      </c>
      <c r="CD515" s="1348" t="str">
        <f t="shared" si="1886"/>
        <v/>
      </c>
      <c r="CE515" s="1349" t="str">
        <f t="shared" si="1932"/>
        <v/>
      </c>
      <c r="CF515" s="1350" t="str">
        <f t="shared" si="1932"/>
        <v/>
      </c>
      <c r="CG515" s="1350" t="str">
        <f t="shared" si="1932"/>
        <v/>
      </c>
      <c r="CH515" s="1350">
        <f t="shared" si="1932"/>
        <v>0.75</v>
      </c>
      <c r="CI515" s="1350">
        <f t="shared" si="1932"/>
        <v>0.75</v>
      </c>
      <c r="CJ515" s="1350">
        <f t="shared" si="1932"/>
        <v>0.75</v>
      </c>
      <c r="CK515" s="1351">
        <f t="shared" si="1932"/>
        <v>0.75</v>
      </c>
      <c r="CL515" s="1351">
        <f t="shared" si="1932"/>
        <v>0.75</v>
      </c>
      <c r="CM515" s="1351">
        <f t="shared" si="1932"/>
        <v>1</v>
      </c>
      <c r="CN515" s="1350">
        <f t="shared" si="1932"/>
        <v>1</v>
      </c>
      <c r="CO515" s="1350">
        <f t="shared" si="1932"/>
        <v>1.5</v>
      </c>
      <c r="CP515" s="1350">
        <f t="shared" si="1932"/>
        <v>2</v>
      </c>
      <c r="CQ515" s="1350" t="str">
        <f t="shared" si="1932"/>
        <v/>
      </c>
      <c r="CR515" s="1350" t="str">
        <f t="shared" si="1932"/>
        <v/>
      </c>
      <c r="CS515" s="1349" t="str">
        <f t="shared" si="1932"/>
        <v/>
      </c>
      <c r="CT515" s="1352" t="str">
        <f t="shared" si="1932"/>
        <v/>
      </c>
      <c r="CU515" s="553" t="str">
        <f t="shared" si="1865"/>
        <v/>
      </c>
      <c r="CV515" s="554" t="str">
        <f t="shared" si="1866"/>
        <v/>
      </c>
      <c r="CW515" s="555" t="str">
        <f t="shared" si="1867"/>
        <v/>
      </c>
      <c r="CX515" s="555" t="str">
        <f t="shared" si="1868"/>
        <v/>
      </c>
      <c r="CY515" s="555">
        <f t="shared" si="1869"/>
        <v>0.75</v>
      </c>
      <c r="CZ515" s="555">
        <f t="shared" si="1870"/>
        <v>1.5</v>
      </c>
      <c r="DA515" s="555">
        <f t="shared" si="1871"/>
        <v>1.5</v>
      </c>
      <c r="DB515" s="556">
        <f t="shared" si="1872"/>
        <v>1.5</v>
      </c>
      <c r="DC515" s="556">
        <f t="shared" si="1873"/>
        <v>1.5</v>
      </c>
      <c r="DD515" s="556">
        <f t="shared" si="1874"/>
        <v>1.5</v>
      </c>
      <c r="DE515" s="555">
        <f t="shared" si="1875"/>
        <v>1.5</v>
      </c>
      <c r="DF515" s="555">
        <f t="shared" si="1876"/>
        <v>1.5</v>
      </c>
      <c r="DG515" s="555">
        <f t="shared" si="1877"/>
        <v>1.5</v>
      </c>
      <c r="DH515" s="555" t="str">
        <f t="shared" si="1878"/>
        <v/>
      </c>
      <c r="DI515" s="555" t="str">
        <f t="shared" si="1879"/>
        <v/>
      </c>
      <c r="DJ515" s="554" t="str">
        <f t="shared" si="1880"/>
        <v/>
      </c>
      <c r="DK515" s="553" t="str">
        <f t="shared" si="1881"/>
        <v/>
      </c>
      <c r="DL515" s="658">
        <f t="shared" si="1882"/>
        <v>9</v>
      </c>
      <c r="DM515" s="106">
        <f t="shared" si="1883"/>
        <v>9</v>
      </c>
      <c r="DN515" s="106">
        <f t="shared" si="1884"/>
        <v>9</v>
      </c>
      <c r="DO515" s="106">
        <f t="shared" si="1885"/>
        <v>9</v>
      </c>
      <c r="DP515" s="487"/>
      <c r="DQ515" s="623"/>
      <c r="DR515" s="623"/>
      <c r="DS515" s="623"/>
      <c r="DT515" s="623"/>
      <c r="DU515" s="623"/>
      <c r="DV515" s="623"/>
      <c r="DW515" s="623"/>
      <c r="DX515" s="623"/>
      <c r="DY515" s="488"/>
    </row>
    <row r="516" spans="1:129" s="490" customFormat="1" ht="15.75" customHeight="1">
      <c r="A516" s="653" t="s">
        <v>288</v>
      </c>
      <c r="B516" s="683">
        <v>10</v>
      </c>
      <c r="C516" s="323">
        <v>9</v>
      </c>
      <c r="D516" s="323">
        <v>12</v>
      </c>
      <c r="E516" s="323">
        <v>12</v>
      </c>
      <c r="F516" s="323">
        <v>12</v>
      </c>
      <c r="G516" s="323">
        <v>12</v>
      </c>
      <c r="H516" s="323">
        <v>24</v>
      </c>
      <c r="I516" s="323">
        <v>12</v>
      </c>
      <c r="J516" s="323">
        <v>12</v>
      </c>
      <c r="K516" s="323"/>
      <c r="L516" s="323"/>
      <c r="M516" s="323"/>
      <c r="N516" s="323"/>
      <c r="O516" s="323"/>
      <c r="P516" s="323"/>
      <c r="Q516" s="323"/>
      <c r="R516" s="323"/>
      <c r="S516" s="647"/>
      <c r="T516" s="323">
        <v>12</v>
      </c>
      <c r="U516" s="323">
        <v>52</v>
      </c>
      <c r="V516" s="323">
        <v>12</v>
      </c>
      <c r="W516" s="323">
        <v>52</v>
      </c>
      <c r="X516" s="323">
        <v>52</v>
      </c>
      <c r="Y516" s="323">
        <v>52</v>
      </c>
      <c r="Z516" s="323">
        <v>24</v>
      </c>
      <c r="AA516" s="323">
        <v>52</v>
      </c>
      <c r="AB516" s="323">
        <v>12</v>
      </c>
      <c r="AC516" s="323"/>
      <c r="AD516" s="323"/>
      <c r="AE516" s="683"/>
      <c r="AF516" s="683"/>
      <c r="AG516" s="683"/>
      <c r="AH516" s="683"/>
      <c r="AI516" s="683"/>
      <c r="AJ516" s="683"/>
      <c r="AK516" s="647"/>
      <c r="AL516" s="323">
        <v>1</v>
      </c>
      <c r="AM516" s="323">
        <v>39</v>
      </c>
      <c r="AN516" s="323">
        <v>12</v>
      </c>
      <c r="AO516" s="323">
        <v>1</v>
      </c>
      <c r="AP516" s="323">
        <v>1</v>
      </c>
      <c r="AQ516" s="323">
        <v>52</v>
      </c>
      <c r="AR516" s="323">
        <v>52</v>
      </c>
      <c r="AS516" s="323">
        <v>52</v>
      </c>
      <c r="AT516" s="323">
        <v>1</v>
      </c>
      <c r="AU516" s="323"/>
      <c r="AV516" s="323"/>
      <c r="AW516" s="323"/>
      <c r="AX516" s="323"/>
      <c r="AY516" s="323"/>
      <c r="AZ516" s="323"/>
      <c r="BA516" s="323"/>
      <c r="BB516" s="323"/>
      <c r="BC516" s="647"/>
      <c r="BD516" s="323">
        <v>12</v>
      </c>
      <c r="BE516" s="323">
        <v>12</v>
      </c>
      <c r="BF516" s="323">
        <v>12</v>
      </c>
      <c r="BG516" s="323">
        <v>12</v>
      </c>
      <c r="BH516" s="323">
        <v>12</v>
      </c>
      <c r="BI516" s="323">
        <v>12</v>
      </c>
      <c r="BJ516" s="323">
        <v>12</v>
      </c>
      <c r="BK516" s="323">
        <v>12</v>
      </c>
      <c r="BL516" s="323">
        <v>12</v>
      </c>
      <c r="BM516" s="323"/>
      <c r="BN516" s="323"/>
      <c r="BO516" s="323"/>
      <c r="BP516" s="323"/>
      <c r="BQ516" s="323"/>
      <c r="BR516" s="323"/>
      <c r="BS516" s="323"/>
      <c r="BT516" s="323"/>
      <c r="BU516" s="647"/>
      <c r="BV516" s="323">
        <v>12</v>
      </c>
      <c r="BW516" s="323">
        <v>12</v>
      </c>
      <c r="BX516" s="323">
        <v>12</v>
      </c>
      <c r="BY516" s="323">
        <v>12</v>
      </c>
      <c r="BZ516" s="602">
        <f t="shared" si="1624"/>
        <v>11.714285714285714</v>
      </c>
      <c r="CA516" s="602">
        <f t="shared" si="1625"/>
        <v>36.571428571428569</v>
      </c>
      <c r="CB516" s="602">
        <f t="shared" si="1626"/>
        <v>22.571428571428573</v>
      </c>
      <c r="CC516" s="692">
        <f t="shared" si="1627"/>
        <v>12</v>
      </c>
      <c r="CD516" s="1348" t="str">
        <f t="shared" si="1886"/>
        <v/>
      </c>
      <c r="CE516" s="1349" t="str">
        <f t="shared" si="1932"/>
        <v/>
      </c>
      <c r="CF516" s="1350" t="str">
        <f t="shared" si="1932"/>
        <v/>
      </c>
      <c r="CG516" s="1350" t="str">
        <f t="shared" si="1932"/>
        <v/>
      </c>
      <c r="CH516" s="1350">
        <f t="shared" si="1932"/>
        <v>9</v>
      </c>
      <c r="CI516" s="1350">
        <f t="shared" si="1932"/>
        <v>10</v>
      </c>
      <c r="CJ516" s="1350">
        <f t="shared" si="1932"/>
        <v>12</v>
      </c>
      <c r="CK516" s="1351">
        <f t="shared" si="1932"/>
        <v>12</v>
      </c>
      <c r="CL516" s="1351">
        <f t="shared" si="1932"/>
        <v>12</v>
      </c>
      <c r="CM516" s="1351">
        <f t="shared" si="1932"/>
        <v>12</v>
      </c>
      <c r="CN516" s="1350">
        <f t="shared" si="1932"/>
        <v>12</v>
      </c>
      <c r="CO516" s="1350">
        <f t="shared" si="1932"/>
        <v>12</v>
      </c>
      <c r="CP516" s="1350">
        <f t="shared" si="1932"/>
        <v>24</v>
      </c>
      <c r="CQ516" s="1350" t="str">
        <f t="shared" si="1932"/>
        <v/>
      </c>
      <c r="CR516" s="1350" t="str">
        <f t="shared" si="1932"/>
        <v/>
      </c>
      <c r="CS516" s="1349" t="str">
        <f t="shared" si="1932"/>
        <v/>
      </c>
      <c r="CT516" s="1352" t="str">
        <f t="shared" si="1932"/>
        <v/>
      </c>
      <c r="CU516" s="553" t="str">
        <f t="shared" si="1865"/>
        <v/>
      </c>
      <c r="CV516" s="554" t="str">
        <f t="shared" si="1866"/>
        <v/>
      </c>
      <c r="CW516" s="555" t="str">
        <f t="shared" si="1867"/>
        <v/>
      </c>
      <c r="CX516" s="555" t="str">
        <f t="shared" si="1868"/>
        <v/>
      </c>
      <c r="CY516" s="555">
        <f t="shared" si="1869"/>
        <v>12</v>
      </c>
      <c r="CZ516" s="555">
        <f t="shared" si="1870"/>
        <v>12</v>
      </c>
      <c r="DA516" s="555">
        <f t="shared" si="1871"/>
        <v>12</v>
      </c>
      <c r="DB516" s="556">
        <f t="shared" si="1872"/>
        <v>24</v>
      </c>
      <c r="DC516" s="556">
        <f t="shared" si="1873"/>
        <v>52</v>
      </c>
      <c r="DD516" s="556">
        <f t="shared" si="1874"/>
        <v>52</v>
      </c>
      <c r="DE516" s="555">
        <f t="shared" si="1875"/>
        <v>52</v>
      </c>
      <c r="DF516" s="555">
        <f t="shared" si="1876"/>
        <v>52</v>
      </c>
      <c r="DG516" s="555">
        <f t="shared" si="1877"/>
        <v>52</v>
      </c>
      <c r="DH516" s="555" t="str">
        <f t="shared" si="1878"/>
        <v/>
      </c>
      <c r="DI516" s="555" t="str">
        <f t="shared" si="1879"/>
        <v/>
      </c>
      <c r="DJ516" s="554" t="str">
        <f t="shared" si="1880"/>
        <v/>
      </c>
      <c r="DK516" s="553" t="str">
        <f t="shared" si="1881"/>
        <v/>
      </c>
      <c r="DL516" s="658">
        <f t="shared" si="1882"/>
        <v>9</v>
      </c>
      <c r="DM516" s="106">
        <f t="shared" si="1883"/>
        <v>9</v>
      </c>
      <c r="DN516" s="106">
        <f t="shared" si="1884"/>
        <v>9</v>
      </c>
      <c r="DO516" s="106">
        <f t="shared" si="1885"/>
        <v>9</v>
      </c>
      <c r="DP516" s="487"/>
      <c r="DQ516" s="623"/>
      <c r="DR516" s="623"/>
      <c r="DS516" s="623"/>
      <c r="DT516" s="623"/>
      <c r="DU516" s="623"/>
      <c r="DV516" s="623"/>
      <c r="DW516" s="623"/>
      <c r="DX516" s="623"/>
      <c r="DY516" s="488"/>
    </row>
    <row r="517" spans="1:129" s="490" customFormat="1" ht="15.75" customHeight="1">
      <c r="A517" s="705" t="str">
        <f>$H$1 &amp; "/kg"</f>
        <v>kcal/kg</v>
      </c>
      <c r="B517" s="766">
        <f t="shared" ref="B517:R517" si="1938">9000*$K$1</f>
        <v>9000</v>
      </c>
      <c r="C517" s="766">
        <f t="shared" si="1938"/>
        <v>9000</v>
      </c>
      <c r="D517" s="766">
        <f t="shared" si="1938"/>
        <v>9000</v>
      </c>
      <c r="E517" s="766">
        <f t="shared" si="1938"/>
        <v>9000</v>
      </c>
      <c r="F517" s="766">
        <f t="shared" si="1938"/>
        <v>9000</v>
      </c>
      <c r="G517" s="766">
        <f t="shared" si="1938"/>
        <v>9000</v>
      </c>
      <c r="H517" s="766">
        <f t="shared" si="1938"/>
        <v>9000</v>
      </c>
      <c r="I517" s="766">
        <f t="shared" si="1938"/>
        <v>9000</v>
      </c>
      <c r="J517" s="766">
        <f t="shared" si="1938"/>
        <v>9000</v>
      </c>
      <c r="K517" s="766">
        <f t="shared" si="1938"/>
        <v>9000</v>
      </c>
      <c r="L517" s="766">
        <f t="shared" si="1938"/>
        <v>9000</v>
      </c>
      <c r="M517" s="766">
        <f t="shared" si="1938"/>
        <v>9000</v>
      </c>
      <c r="N517" s="766">
        <f t="shared" si="1938"/>
        <v>9000</v>
      </c>
      <c r="O517" s="766">
        <f t="shared" si="1938"/>
        <v>9000</v>
      </c>
      <c r="P517" s="766">
        <f t="shared" si="1938"/>
        <v>9000</v>
      </c>
      <c r="Q517" s="766">
        <f t="shared" si="1938"/>
        <v>9000</v>
      </c>
      <c r="R517" s="766">
        <f t="shared" si="1938"/>
        <v>9000</v>
      </c>
      <c r="S517" s="760"/>
      <c r="T517" s="766">
        <f t="shared" ref="T517:AJ517" si="1939">9000*$K$1</f>
        <v>9000</v>
      </c>
      <c r="U517" s="766">
        <f t="shared" si="1939"/>
        <v>9000</v>
      </c>
      <c r="V517" s="766">
        <f t="shared" si="1939"/>
        <v>9000</v>
      </c>
      <c r="W517" s="766">
        <f t="shared" si="1939"/>
        <v>9000</v>
      </c>
      <c r="X517" s="766">
        <f t="shared" si="1939"/>
        <v>9000</v>
      </c>
      <c r="Y517" s="766">
        <f t="shared" si="1939"/>
        <v>9000</v>
      </c>
      <c r="Z517" s="766">
        <f t="shared" si="1939"/>
        <v>9000</v>
      </c>
      <c r="AA517" s="766">
        <f t="shared" si="1939"/>
        <v>9000</v>
      </c>
      <c r="AB517" s="766">
        <f t="shared" si="1939"/>
        <v>9000</v>
      </c>
      <c r="AC517" s="766">
        <f t="shared" si="1939"/>
        <v>9000</v>
      </c>
      <c r="AD517" s="766">
        <f t="shared" si="1939"/>
        <v>9000</v>
      </c>
      <c r="AE517" s="766">
        <f t="shared" si="1939"/>
        <v>9000</v>
      </c>
      <c r="AF517" s="766">
        <f t="shared" si="1939"/>
        <v>9000</v>
      </c>
      <c r="AG517" s="766">
        <f t="shared" si="1939"/>
        <v>9000</v>
      </c>
      <c r="AH517" s="766">
        <f t="shared" si="1939"/>
        <v>9000</v>
      </c>
      <c r="AI517" s="766">
        <f t="shared" si="1939"/>
        <v>9000</v>
      </c>
      <c r="AJ517" s="766">
        <f t="shared" si="1939"/>
        <v>9000</v>
      </c>
      <c r="AK517" s="760"/>
      <c r="AL517" s="766">
        <f t="shared" ref="AL517:BB517" si="1940">9000*$K$1</f>
        <v>9000</v>
      </c>
      <c r="AM517" s="766">
        <f t="shared" si="1940"/>
        <v>9000</v>
      </c>
      <c r="AN517" s="766">
        <f t="shared" si="1940"/>
        <v>9000</v>
      </c>
      <c r="AO517" s="766">
        <f t="shared" si="1940"/>
        <v>9000</v>
      </c>
      <c r="AP517" s="766">
        <f t="shared" si="1940"/>
        <v>9000</v>
      </c>
      <c r="AQ517" s="766">
        <f t="shared" si="1940"/>
        <v>9000</v>
      </c>
      <c r="AR517" s="766">
        <f t="shared" si="1940"/>
        <v>9000</v>
      </c>
      <c r="AS517" s="766">
        <f t="shared" si="1940"/>
        <v>9000</v>
      </c>
      <c r="AT517" s="766">
        <f t="shared" si="1940"/>
        <v>9000</v>
      </c>
      <c r="AU517" s="766">
        <f t="shared" si="1940"/>
        <v>9000</v>
      </c>
      <c r="AV517" s="766">
        <f t="shared" si="1940"/>
        <v>9000</v>
      </c>
      <c r="AW517" s="766">
        <f t="shared" si="1940"/>
        <v>9000</v>
      </c>
      <c r="AX517" s="766">
        <f t="shared" si="1940"/>
        <v>9000</v>
      </c>
      <c r="AY517" s="766">
        <f t="shared" si="1940"/>
        <v>9000</v>
      </c>
      <c r="AZ517" s="766">
        <f t="shared" si="1940"/>
        <v>9000</v>
      </c>
      <c r="BA517" s="766">
        <f t="shared" si="1940"/>
        <v>9000</v>
      </c>
      <c r="BB517" s="766">
        <f t="shared" si="1940"/>
        <v>9000</v>
      </c>
      <c r="BC517" s="760"/>
      <c r="BD517" s="766">
        <f>9000*$K$1</f>
        <v>9000</v>
      </c>
      <c r="BE517" s="766">
        <f>9000*$K$1</f>
        <v>9000</v>
      </c>
      <c r="BF517" s="766">
        <f t="shared" ref="BF517:BT517" si="1941">9000*$K$1</f>
        <v>9000</v>
      </c>
      <c r="BG517" s="766">
        <f t="shared" si="1941"/>
        <v>9000</v>
      </c>
      <c r="BH517" s="766">
        <f t="shared" si="1941"/>
        <v>9000</v>
      </c>
      <c r="BI517" s="766">
        <f t="shared" si="1941"/>
        <v>9000</v>
      </c>
      <c r="BJ517" s="766">
        <f t="shared" si="1941"/>
        <v>9000</v>
      </c>
      <c r="BK517" s="766">
        <f t="shared" si="1941"/>
        <v>9000</v>
      </c>
      <c r="BL517" s="766">
        <f t="shared" si="1941"/>
        <v>9000</v>
      </c>
      <c r="BM517" s="766">
        <f t="shared" si="1941"/>
        <v>9000</v>
      </c>
      <c r="BN517" s="766">
        <f t="shared" si="1941"/>
        <v>9000</v>
      </c>
      <c r="BO517" s="766">
        <f t="shared" si="1941"/>
        <v>9000</v>
      </c>
      <c r="BP517" s="766">
        <f t="shared" si="1941"/>
        <v>9000</v>
      </c>
      <c r="BQ517" s="766">
        <f t="shared" si="1941"/>
        <v>9000</v>
      </c>
      <c r="BR517" s="766">
        <f t="shared" si="1941"/>
        <v>9000</v>
      </c>
      <c r="BS517" s="766">
        <f t="shared" si="1941"/>
        <v>9000</v>
      </c>
      <c r="BT517" s="766">
        <f t="shared" si="1941"/>
        <v>9000</v>
      </c>
      <c r="BU517" s="760"/>
      <c r="BV517" s="766">
        <f>9000*$K$1</f>
        <v>9000</v>
      </c>
      <c r="BW517" s="766">
        <f>9000*$K$1</f>
        <v>9000</v>
      </c>
      <c r="BX517" s="766">
        <f>9000*$K$1</f>
        <v>9000</v>
      </c>
      <c r="BY517" s="766">
        <f>9000*$K$1</f>
        <v>9000</v>
      </c>
      <c r="BZ517" s="602">
        <f t="shared" si="1624"/>
        <v>9000</v>
      </c>
      <c r="CA517" s="602">
        <f t="shared" si="1625"/>
        <v>9000</v>
      </c>
      <c r="CB517" s="602">
        <f t="shared" si="1626"/>
        <v>9000</v>
      </c>
      <c r="CC517" s="692">
        <f t="shared" si="1627"/>
        <v>9000</v>
      </c>
      <c r="CD517" s="1348">
        <f t="shared" si="1886"/>
        <v>9000</v>
      </c>
      <c r="CE517" s="1349">
        <f t="shared" si="1932"/>
        <v>9000</v>
      </c>
      <c r="CF517" s="1350">
        <f t="shared" si="1932"/>
        <v>9000</v>
      </c>
      <c r="CG517" s="1350">
        <f t="shared" si="1932"/>
        <v>9000</v>
      </c>
      <c r="CH517" s="1350">
        <f t="shared" si="1932"/>
        <v>9000</v>
      </c>
      <c r="CI517" s="1350">
        <f t="shared" si="1932"/>
        <v>9000</v>
      </c>
      <c r="CJ517" s="1350">
        <f t="shared" si="1932"/>
        <v>9000</v>
      </c>
      <c r="CK517" s="1351">
        <f t="shared" si="1932"/>
        <v>9000</v>
      </c>
      <c r="CL517" s="1351">
        <f t="shared" si="1932"/>
        <v>9000</v>
      </c>
      <c r="CM517" s="1351">
        <f t="shared" si="1932"/>
        <v>9000</v>
      </c>
      <c r="CN517" s="1350">
        <f t="shared" si="1932"/>
        <v>9000</v>
      </c>
      <c r="CO517" s="1350">
        <f t="shared" si="1932"/>
        <v>9000</v>
      </c>
      <c r="CP517" s="1350">
        <f t="shared" si="1932"/>
        <v>9000</v>
      </c>
      <c r="CQ517" s="1350">
        <f t="shared" si="1932"/>
        <v>9000</v>
      </c>
      <c r="CR517" s="1350">
        <f t="shared" si="1932"/>
        <v>9000</v>
      </c>
      <c r="CS517" s="1349">
        <f t="shared" si="1932"/>
        <v>9000</v>
      </c>
      <c r="CT517" s="1352">
        <f t="shared" si="1932"/>
        <v>9000</v>
      </c>
      <c r="CU517" s="553">
        <f t="shared" si="1865"/>
        <v>9000</v>
      </c>
      <c r="CV517" s="554">
        <f t="shared" si="1866"/>
        <v>9000</v>
      </c>
      <c r="CW517" s="555">
        <f t="shared" si="1867"/>
        <v>9000</v>
      </c>
      <c r="CX517" s="555">
        <f t="shared" si="1868"/>
        <v>9000</v>
      </c>
      <c r="CY517" s="555">
        <f t="shared" si="1869"/>
        <v>9000</v>
      </c>
      <c r="CZ517" s="555">
        <f t="shared" si="1870"/>
        <v>9000</v>
      </c>
      <c r="DA517" s="555">
        <f t="shared" si="1871"/>
        <v>9000</v>
      </c>
      <c r="DB517" s="556">
        <f t="shared" si="1872"/>
        <v>9000</v>
      </c>
      <c r="DC517" s="556">
        <f t="shared" si="1873"/>
        <v>9000</v>
      </c>
      <c r="DD517" s="556">
        <f t="shared" si="1874"/>
        <v>9000</v>
      </c>
      <c r="DE517" s="555">
        <f t="shared" si="1875"/>
        <v>9000</v>
      </c>
      <c r="DF517" s="555">
        <f t="shared" si="1876"/>
        <v>9000</v>
      </c>
      <c r="DG517" s="555">
        <f t="shared" si="1877"/>
        <v>9000</v>
      </c>
      <c r="DH517" s="555">
        <f t="shared" si="1878"/>
        <v>9000</v>
      </c>
      <c r="DI517" s="555">
        <f t="shared" si="1879"/>
        <v>9000</v>
      </c>
      <c r="DJ517" s="554">
        <f t="shared" si="1880"/>
        <v>9000</v>
      </c>
      <c r="DK517" s="553">
        <f t="shared" si="1881"/>
        <v>9000</v>
      </c>
      <c r="DL517" s="658">
        <f t="shared" si="1882"/>
        <v>17</v>
      </c>
      <c r="DM517" s="106">
        <f t="shared" si="1883"/>
        <v>17</v>
      </c>
      <c r="DN517" s="106">
        <f t="shared" si="1884"/>
        <v>17</v>
      </c>
      <c r="DO517" s="106">
        <f t="shared" si="1885"/>
        <v>17</v>
      </c>
      <c r="DP517" s="487"/>
      <c r="DQ517" s="623"/>
      <c r="DR517" s="623"/>
      <c r="DS517" s="623"/>
      <c r="DT517" s="623"/>
      <c r="DU517" s="623"/>
      <c r="DV517" s="623"/>
      <c r="DW517" s="623"/>
      <c r="DX517" s="623"/>
      <c r="DY517" s="488"/>
    </row>
    <row r="518" spans="1:129" s="490" customFormat="1" ht="15.75" customHeight="1">
      <c r="A518" s="653" t="str">
        <f>$H$1 &amp; " (%)"</f>
        <v>kcal (%)</v>
      </c>
      <c r="B518" s="770">
        <f t="shared" ref="B518:R518" si="1942">IF(B515="","",B515*B516*B517/B$46/365/$G$1)</f>
        <v>9.7847358121330719E-3</v>
      </c>
      <c r="C518" s="637">
        <f t="shared" si="1942"/>
        <v>2.6418786692759298E-2</v>
      </c>
      <c r="D518" s="770">
        <f t="shared" si="1942"/>
        <v>2.1135029354207437E-2</v>
      </c>
      <c r="E518" s="637">
        <f t="shared" si="1942"/>
        <v>7.0450097847358117E-2</v>
      </c>
      <c r="F518" s="770">
        <f t="shared" si="1942"/>
        <v>2.1135029354207437E-2</v>
      </c>
      <c r="G518" s="637">
        <f t="shared" si="1942"/>
        <v>2.6418786692759298E-2</v>
      </c>
      <c r="H518" s="770">
        <f t="shared" si="1942"/>
        <v>5.2837573385518595E-2</v>
      </c>
      <c r="I518" s="637">
        <f t="shared" si="1942"/>
        <v>5.6360078277886499E-2</v>
      </c>
      <c r="J518" s="770">
        <f t="shared" si="1942"/>
        <v>3.5225048923679059E-2</v>
      </c>
      <c r="K518" s="637" t="str">
        <f t="shared" si="1942"/>
        <v/>
      </c>
      <c r="L518" s="770" t="str">
        <f t="shared" si="1942"/>
        <v/>
      </c>
      <c r="M518" s="637" t="str">
        <f t="shared" si="1942"/>
        <v/>
      </c>
      <c r="N518" s="770" t="str">
        <f t="shared" si="1942"/>
        <v/>
      </c>
      <c r="O518" s="637" t="str">
        <f t="shared" si="1942"/>
        <v/>
      </c>
      <c r="P518" s="770" t="str">
        <f t="shared" si="1942"/>
        <v/>
      </c>
      <c r="Q518" s="637" t="str">
        <f t="shared" si="1942"/>
        <v/>
      </c>
      <c r="R518" s="770" t="str">
        <f t="shared" si="1942"/>
        <v/>
      </c>
      <c r="S518" s="657"/>
      <c r="T518" s="770">
        <f t="shared" ref="T518:AJ518" si="1943">IF(T515="","",T515*T516*T517/T$46/365/$G$1)</f>
        <v>4.2270058708414875E-2</v>
      </c>
      <c r="U518" s="637">
        <f t="shared" si="1943"/>
        <v>9.1585127201565558E-2</v>
      </c>
      <c r="V518" s="770">
        <f t="shared" si="1943"/>
        <v>3.5225048923679059E-2</v>
      </c>
      <c r="W518" s="637">
        <f t="shared" si="1943"/>
        <v>0.22896281800391388</v>
      </c>
      <c r="X518" s="770">
        <f t="shared" si="1943"/>
        <v>0.11448140900195694</v>
      </c>
      <c r="Y518" s="637">
        <f t="shared" si="1943"/>
        <v>0.11448140900195694</v>
      </c>
      <c r="Z518" s="770">
        <f t="shared" si="1943"/>
        <v>3.0192899077439193E-2</v>
      </c>
      <c r="AA518" s="637">
        <f t="shared" si="1943"/>
        <v>0.13083589600223652</v>
      </c>
      <c r="AB518" s="770">
        <f t="shared" si="1943"/>
        <v>3.5225048923679059E-2</v>
      </c>
      <c r="AC518" s="637" t="str">
        <f t="shared" si="1943"/>
        <v/>
      </c>
      <c r="AD518" s="770" t="str">
        <f t="shared" si="1943"/>
        <v/>
      </c>
      <c r="AE518" s="637" t="str">
        <f t="shared" si="1943"/>
        <v/>
      </c>
      <c r="AF518" s="770" t="str">
        <f t="shared" si="1943"/>
        <v/>
      </c>
      <c r="AG518" s="637" t="str">
        <f t="shared" si="1943"/>
        <v/>
      </c>
      <c r="AH518" s="770" t="str">
        <f t="shared" si="1943"/>
        <v/>
      </c>
      <c r="AI518" s="637" t="str">
        <f t="shared" si="1943"/>
        <v/>
      </c>
      <c r="AJ518" s="770" t="str">
        <f t="shared" si="1943"/>
        <v/>
      </c>
      <c r="AK518" s="657"/>
      <c r="AL518" s="770">
        <f t="shared" ref="AL518:BB518" si="1944">IF(AL515="","",AL515*AL516*AL517/AL$46/365/$G$1)</f>
        <v>9.1585127201565558E-2</v>
      </c>
      <c r="AM518" s="637">
        <f t="shared" si="1944"/>
        <v>0.11448140900195694</v>
      </c>
      <c r="AN518" s="770">
        <f t="shared" si="1944"/>
        <v>5.8708414872798438E-2</v>
      </c>
      <c r="AO518" s="637">
        <f t="shared" si="1944"/>
        <v>7.6320939334637961E-2</v>
      </c>
      <c r="AP518" s="770">
        <f t="shared" si="1944"/>
        <v>7.6320939334637961E-2</v>
      </c>
      <c r="AQ518" s="637">
        <f t="shared" si="1944"/>
        <v>9.1585127201565558E-2</v>
      </c>
      <c r="AR518" s="770">
        <f t="shared" si="1944"/>
        <v>0.11448140900195694</v>
      </c>
      <c r="AS518" s="637">
        <f t="shared" si="1944"/>
        <v>9.1585127201565558E-2</v>
      </c>
      <c r="AT518" s="770">
        <f t="shared" si="1944"/>
        <v>9.1585127201565558E-2</v>
      </c>
      <c r="AU518" s="637" t="str">
        <f t="shared" si="1944"/>
        <v/>
      </c>
      <c r="AV518" s="770" t="str">
        <f t="shared" si="1944"/>
        <v/>
      </c>
      <c r="AW518" s="637" t="str">
        <f t="shared" si="1944"/>
        <v/>
      </c>
      <c r="AX518" s="770" t="str">
        <f t="shared" si="1944"/>
        <v/>
      </c>
      <c r="AY518" s="637" t="str">
        <f t="shared" si="1944"/>
        <v/>
      </c>
      <c r="AZ518" s="770" t="str">
        <f t="shared" si="1944"/>
        <v/>
      </c>
      <c r="BA518" s="637" t="str">
        <f t="shared" si="1944"/>
        <v/>
      </c>
      <c r="BB518" s="770" t="str">
        <f t="shared" si="1944"/>
        <v/>
      </c>
      <c r="BC518" s="657"/>
      <c r="BD518" s="770">
        <f>IF(BD515="","",BD515*BD516*BD517/BD$46/365/$G$1)</f>
        <v>8.8062622309197647E-2</v>
      </c>
      <c r="BE518" s="770">
        <f>IF(BE515="","",BE515*BE516*BE517/BE$46/365/$G$1)</f>
        <v>8.0514397539837856E-2</v>
      </c>
      <c r="BF518" s="770">
        <f t="shared" ref="BF518:BT518" si="1945">IF(BF515="","",BF515*BF516*BF517/BF$46/365/$G$1)</f>
        <v>7.0450097847358117E-2</v>
      </c>
      <c r="BG518" s="770">
        <f t="shared" si="1945"/>
        <v>7.0450097847358117E-2</v>
      </c>
      <c r="BH518" s="637">
        <f t="shared" si="1945"/>
        <v>7.0450097847358117E-2</v>
      </c>
      <c r="BI518" s="770">
        <f t="shared" si="1945"/>
        <v>8.0514397539837856E-2</v>
      </c>
      <c r="BJ518" s="637">
        <f t="shared" si="1945"/>
        <v>0.14090019569471623</v>
      </c>
      <c r="BK518" s="770">
        <f t="shared" si="1945"/>
        <v>0.14090019569471623</v>
      </c>
      <c r="BL518" s="637">
        <f t="shared" si="1945"/>
        <v>7.0450097847358117E-2</v>
      </c>
      <c r="BM518" s="770" t="str">
        <f t="shared" si="1945"/>
        <v/>
      </c>
      <c r="BN518" s="637" t="str">
        <f t="shared" si="1945"/>
        <v/>
      </c>
      <c r="BO518" s="770" t="str">
        <f t="shared" si="1945"/>
        <v/>
      </c>
      <c r="BP518" s="637" t="str">
        <f t="shared" si="1945"/>
        <v/>
      </c>
      <c r="BQ518" s="770" t="str">
        <f t="shared" si="1945"/>
        <v/>
      </c>
      <c r="BR518" s="637" t="str">
        <f t="shared" si="1945"/>
        <v/>
      </c>
      <c r="BS518" s="770" t="str">
        <f t="shared" si="1945"/>
        <v/>
      </c>
      <c r="BT518" s="637" t="str">
        <f t="shared" si="1945"/>
        <v/>
      </c>
      <c r="BU518" s="657"/>
      <c r="BV518" s="770">
        <f>IF(BV515="","",BV515*BV516*BV517/BV$46/365/$G$1)</f>
        <v>3.5225048923679059E-2</v>
      </c>
      <c r="BW518" s="637">
        <f>IF(BW515="","",BW515*BW516*BW517/BW$46/365/$G$1)</f>
        <v>4.6966731898238745E-2</v>
      </c>
      <c r="BX518" s="770">
        <f>IF(BX515="","",BX515*BX516*BX517/BX$46/365/$G$1)</f>
        <v>6.0385798154878385E-2</v>
      </c>
      <c r="BY518" s="637">
        <f>IF(BY515="","",BY515*BY516*BY517/BY$46/365/$G$1)</f>
        <v>7.0450097847358117E-2</v>
      </c>
      <c r="BZ518" s="627">
        <f>IF(DL518&lt;3,"",(SUM(B518:R518)-MIN(B518:R518)-MAX(B518:R518))/(DL518-2))</f>
        <v>3.4218618954431082E-2</v>
      </c>
      <c r="CA518" s="627">
        <f>IF(DM518&lt;3,"",(SUM(T518:AJ518)-MIN(T518:AJ518)-MAX(T518:AJ518))/(DM518-2))</f>
        <v>8.0586285394784143E-2</v>
      </c>
      <c r="CB518" s="627">
        <f>IF(DN518&lt;3,"",(SUM(AL518:BB518)-MIN(AL518:BB518)-MAX(AL518:BB518))/(DN518-2))</f>
        <v>9.0494828068213587E-2</v>
      </c>
      <c r="CC518" s="627">
        <f>IF(DO518&lt;3,"",(SUM(BD518:BT518)-MIN(BD518:BT518)-MAX(BD518:BT518))/(DO518-2))</f>
        <v>8.5905986660809147E-2</v>
      </c>
      <c r="CD518" s="1353" t="str">
        <f t="shared" si="1886"/>
        <v/>
      </c>
      <c r="CE518" s="1354" t="str">
        <f t="shared" si="1932"/>
        <v/>
      </c>
      <c r="CF518" s="1355" t="str">
        <f t="shared" si="1932"/>
        <v/>
      </c>
      <c r="CG518" s="1355" t="str">
        <f t="shared" si="1932"/>
        <v/>
      </c>
      <c r="CH518" s="1355">
        <f t="shared" si="1932"/>
        <v>9.7847358121330719E-3</v>
      </c>
      <c r="CI518" s="1355">
        <f t="shared" si="1932"/>
        <v>2.1135029354207437E-2</v>
      </c>
      <c r="CJ518" s="1355">
        <f t="shared" si="1932"/>
        <v>2.1135029354207437E-2</v>
      </c>
      <c r="CK518" s="1356">
        <f t="shared" si="1932"/>
        <v>2.6418786692759298E-2</v>
      </c>
      <c r="CL518" s="1356">
        <f t="shared" si="1932"/>
        <v>2.6418786692759298E-2</v>
      </c>
      <c r="CM518" s="1356">
        <f t="shared" si="1932"/>
        <v>3.5225048923679059E-2</v>
      </c>
      <c r="CN518" s="1355">
        <f t="shared" si="1932"/>
        <v>5.2837573385518595E-2</v>
      </c>
      <c r="CO518" s="1355">
        <f t="shared" si="1932"/>
        <v>5.6360078277886499E-2</v>
      </c>
      <c r="CP518" s="1355">
        <f t="shared" si="1932"/>
        <v>7.0450097847358117E-2</v>
      </c>
      <c r="CQ518" s="1355" t="str">
        <f t="shared" si="1932"/>
        <v/>
      </c>
      <c r="CR518" s="1355" t="str">
        <f t="shared" si="1932"/>
        <v/>
      </c>
      <c r="CS518" s="1354" t="str">
        <f t="shared" si="1932"/>
        <v/>
      </c>
      <c r="CT518" s="1357" t="str">
        <f t="shared" si="1932"/>
        <v/>
      </c>
      <c r="CU518" s="541" t="str">
        <f t="shared" si="1865"/>
        <v/>
      </c>
      <c r="CV518" s="542" t="str">
        <f t="shared" si="1866"/>
        <v/>
      </c>
      <c r="CW518" s="543" t="str">
        <f t="shared" si="1867"/>
        <v/>
      </c>
      <c r="CX518" s="543" t="str">
        <f t="shared" si="1868"/>
        <v/>
      </c>
      <c r="CY518" s="543">
        <f t="shared" si="1869"/>
        <v>3.0192899077439193E-2</v>
      </c>
      <c r="CZ518" s="543">
        <f t="shared" si="1870"/>
        <v>3.5225048923679059E-2</v>
      </c>
      <c r="DA518" s="543">
        <f t="shared" si="1871"/>
        <v>3.5225048923679059E-2</v>
      </c>
      <c r="DB518" s="544">
        <f t="shared" si="1872"/>
        <v>4.2270058708414875E-2</v>
      </c>
      <c r="DC518" s="544">
        <f t="shared" si="1873"/>
        <v>9.1585127201565558E-2</v>
      </c>
      <c r="DD518" s="544">
        <f t="shared" si="1874"/>
        <v>0.11448140900195694</v>
      </c>
      <c r="DE518" s="543">
        <f t="shared" si="1875"/>
        <v>0.11448140900195694</v>
      </c>
      <c r="DF518" s="543">
        <f t="shared" si="1876"/>
        <v>0.13083589600223652</v>
      </c>
      <c r="DG518" s="543">
        <f t="shared" si="1877"/>
        <v>0.22896281800391388</v>
      </c>
      <c r="DH518" s="543" t="str">
        <f t="shared" si="1878"/>
        <v/>
      </c>
      <c r="DI518" s="543" t="str">
        <f t="shared" si="1879"/>
        <v/>
      </c>
      <c r="DJ518" s="542" t="str">
        <f t="shared" si="1880"/>
        <v/>
      </c>
      <c r="DK518" s="541" t="str">
        <f t="shared" si="1881"/>
        <v/>
      </c>
      <c r="DL518" s="658">
        <f t="shared" si="1882"/>
        <v>9</v>
      </c>
      <c r="DM518" s="106">
        <f t="shared" si="1883"/>
        <v>9</v>
      </c>
      <c r="DN518" s="106">
        <f t="shared" si="1884"/>
        <v>9</v>
      </c>
      <c r="DO518" s="106">
        <f t="shared" si="1885"/>
        <v>9</v>
      </c>
      <c r="DP518" s="487"/>
      <c r="DQ518" s="623"/>
      <c r="DR518" s="623"/>
      <c r="DS518" s="623"/>
      <c r="DT518" s="623"/>
      <c r="DU518" s="623"/>
      <c r="DV518" s="623"/>
      <c r="DW518" s="623"/>
      <c r="DX518" s="623"/>
      <c r="DY518" s="488"/>
    </row>
    <row r="519" spans="1:129" s="490" customFormat="1" ht="15.75" customHeight="1">
      <c r="A519" s="767" t="s">
        <v>287</v>
      </c>
      <c r="B519" s="683">
        <v>10</v>
      </c>
      <c r="C519" s="323">
        <v>13.33</v>
      </c>
      <c r="D519" s="323">
        <v>13.3</v>
      </c>
      <c r="E519" s="323">
        <v>1.33</v>
      </c>
      <c r="F519" s="323">
        <v>13.3</v>
      </c>
      <c r="G519" s="323">
        <v>16</v>
      </c>
      <c r="H519" s="323">
        <v>10</v>
      </c>
      <c r="I519" s="323">
        <v>14</v>
      </c>
      <c r="J519" s="323">
        <v>13.3</v>
      </c>
      <c r="K519" s="323"/>
      <c r="L519" s="323"/>
      <c r="M519" s="323"/>
      <c r="N519" s="323"/>
      <c r="O519" s="323"/>
      <c r="P519" s="323"/>
      <c r="Q519" s="323"/>
      <c r="R519" s="323"/>
      <c r="S519" s="647"/>
      <c r="T519" s="323">
        <v>9</v>
      </c>
      <c r="U519" s="323">
        <v>10</v>
      </c>
      <c r="V519" s="323">
        <v>10</v>
      </c>
      <c r="W519" s="323">
        <v>10</v>
      </c>
      <c r="X519" s="323">
        <v>12</v>
      </c>
      <c r="Y519" s="323">
        <v>12</v>
      </c>
      <c r="Z519" s="323">
        <v>10</v>
      </c>
      <c r="AA519" s="323">
        <v>10</v>
      </c>
      <c r="AB519" s="323">
        <v>10</v>
      </c>
      <c r="AC519" s="323"/>
      <c r="AD519" s="323"/>
      <c r="AE519" s="683"/>
      <c r="AF519" s="683"/>
      <c r="AG519" s="683"/>
      <c r="AH519" s="323"/>
      <c r="AI519" s="683"/>
      <c r="AJ519" s="683"/>
      <c r="AK519" s="647"/>
      <c r="AL519" s="323">
        <v>13</v>
      </c>
      <c r="AM519" s="323">
        <v>32</v>
      </c>
      <c r="AN519" s="323">
        <v>14</v>
      </c>
      <c r="AO519" s="323">
        <v>13.33</v>
      </c>
      <c r="AP519" s="323">
        <v>13.33</v>
      </c>
      <c r="AQ519" s="323">
        <v>16</v>
      </c>
      <c r="AR519" s="323">
        <v>10</v>
      </c>
      <c r="AS519" s="323">
        <v>14</v>
      </c>
      <c r="AT519" s="323">
        <v>16</v>
      </c>
      <c r="AU519" s="323"/>
      <c r="AV519" s="323"/>
      <c r="AW519" s="323"/>
      <c r="AX519" s="323"/>
      <c r="AY519" s="323"/>
      <c r="AZ519" s="323"/>
      <c r="BA519" s="323"/>
      <c r="BB519" s="323"/>
      <c r="BC519" s="647"/>
      <c r="BD519" s="323">
        <v>35</v>
      </c>
      <c r="BE519" s="323">
        <v>35</v>
      </c>
      <c r="BF519" s="323">
        <v>14</v>
      </c>
      <c r="BG519" s="323">
        <v>35</v>
      </c>
      <c r="BH519" s="323">
        <v>35</v>
      </c>
      <c r="BI519" s="323">
        <v>14</v>
      </c>
      <c r="BJ519" s="323">
        <v>35</v>
      </c>
      <c r="BK519" s="323">
        <v>35</v>
      </c>
      <c r="BL519" s="323">
        <v>35</v>
      </c>
      <c r="BM519" s="323"/>
      <c r="BN519" s="323"/>
      <c r="BO519" s="323"/>
      <c r="BP519" s="323"/>
      <c r="BQ519" s="323"/>
      <c r="BR519" s="323"/>
      <c r="BS519" s="323"/>
      <c r="BT519" s="323"/>
      <c r="BU519" s="647"/>
      <c r="BV519" s="323">
        <v>12</v>
      </c>
      <c r="BW519" s="323">
        <v>10</v>
      </c>
      <c r="BX519" s="323">
        <v>12</v>
      </c>
      <c r="BY519" s="323">
        <v>10</v>
      </c>
      <c r="BZ519" s="602">
        <f t="shared" si="1624"/>
        <v>12.46142857142857</v>
      </c>
      <c r="CA519" s="602">
        <f t="shared" si="1625"/>
        <v>10.285714285714286</v>
      </c>
      <c r="CB519" s="602">
        <f t="shared" si="1626"/>
        <v>14.237142857142857</v>
      </c>
      <c r="CC519" s="692">
        <f t="shared" si="1627"/>
        <v>32</v>
      </c>
      <c r="CD519" s="1348" t="str">
        <f t="shared" si="1886"/>
        <v/>
      </c>
      <c r="CE519" s="1349" t="str">
        <f t="shared" ref="CE519:CS519" si="194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946"/>
        <v/>
      </c>
      <c r="CG519" s="1350" t="str">
        <f t="shared" si="1946"/>
        <v/>
      </c>
      <c r="CH519" s="1350">
        <f t="shared" si="1946"/>
        <v>1.33</v>
      </c>
      <c r="CI519" s="1350">
        <f t="shared" si="1946"/>
        <v>10</v>
      </c>
      <c r="CJ519" s="1350">
        <f t="shared" si="1946"/>
        <v>10</v>
      </c>
      <c r="CK519" s="1351">
        <f t="shared" si="1946"/>
        <v>13.3</v>
      </c>
      <c r="CL519" s="1351">
        <f t="shared" si="1946"/>
        <v>13.3</v>
      </c>
      <c r="CM519" s="1351">
        <f t="shared" si="1946"/>
        <v>13.3</v>
      </c>
      <c r="CN519" s="1350">
        <f t="shared" si="1946"/>
        <v>13.33</v>
      </c>
      <c r="CO519" s="1350">
        <f t="shared" si="1946"/>
        <v>14</v>
      </c>
      <c r="CP519" s="1350">
        <f t="shared" si="1946"/>
        <v>16</v>
      </c>
      <c r="CQ519" s="1350" t="str">
        <f t="shared" si="1946"/>
        <v/>
      </c>
      <c r="CR519" s="1350" t="str">
        <f t="shared" si="1946"/>
        <v/>
      </c>
      <c r="CS519" s="1349" t="str">
        <f t="shared" si="1946"/>
        <v/>
      </c>
      <c r="CT519" s="1352" t="str">
        <f t="shared" ref="CE519:CT531" si="1947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3" t="str">
        <f t="shared" si="1865"/>
        <v/>
      </c>
      <c r="CV519" s="554" t="str">
        <f t="shared" si="1866"/>
        <v/>
      </c>
      <c r="CW519" s="555" t="str">
        <f t="shared" si="1867"/>
        <v/>
      </c>
      <c r="CX519" s="555" t="str">
        <f t="shared" si="1868"/>
        <v/>
      </c>
      <c r="CY519" s="555">
        <f t="shared" si="1869"/>
        <v>9</v>
      </c>
      <c r="CZ519" s="555">
        <f t="shared" si="1870"/>
        <v>10</v>
      </c>
      <c r="DA519" s="555">
        <f t="shared" si="1871"/>
        <v>10</v>
      </c>
      <c r="DB519" s="556">
        <f t="shared" si="1872"/>
        <v>10</v>
      </c>
      <c r="DC519" s="556">
        <f t="shared" si="1873"/>
        <v>10</v>
      </c>
      <c r="DD519" s="556">
        <f t="shared" si="1874"/>
        <v>10</v>
      </c>
      <c r="DE519" s="555">
        <f t="shared" si="1875"/>
        <v>10</v>
      </c>
      <c r="DF519" s="555">
        <f t="shared" si="1876"/>
        <v>12</v>
      </c>
      <c r="DG519" s="555">
        <f t="shared" si="1877"/>
        <v>12</v>
      </c>
      <c r="DH519" s="555" t="str">
        <f t="shared" si="1878"/>
        <v/>
      </c>
      <c r="DI519" s="555" t="str">
        <f t="shared" si="1879"/>
        <v/>
      </c>
      <c r="DJ519" s="554" t="str">
        <f t="shared" si="1880"/>
        <v/>
      </c>
      <c r="DK519" s="553" t="str">
        <f t="shared" si="1881"/>
        <v/>
      </c>
      <c r="DL519" s="658">
        <f t="shared" si="1882"/>
        <v>9</v>
      </c>
      <c r="DM519" s="106">
        <f t="shared" si="1883"/>
        <v>9</v>
      </c>
      <c r="DN519" s="106">
        <f t="shared" si="1884"/>
        <v>9</v>
      </c>
      <c r="DO519" s="106">
        <f t="shared" si="1885"/>
        <v>9</v>
      </c>
      <c r="DP519" s="487"/>
      <c r="DQ519" s="623"/>
      <c r="DR519" s="623"/>
      <c r="DS519" s="623"/>
      <c r="DT519" s="623"/>
      <c r="DU519" s="623"/>
      <c r="DV519" s="623"/>
      <c r="DW519" s="623"/>
      <c r="DX519" s="623"/>
      <c r="DY519" s="488"/>
    </row>
    <row r="520" spans="1:129" s="490" customFormat="1" ht="15.75" customHeight="1">
      <c r="A520" s="653" t="s">
        <v>285</v>
      </c>
      <c r="B520" s="765">
        <f t="shared" ref="B520:R520" si="1948">IF(B519="","",B515*B516*B519)</f>
        <v>100</v>
      </c>
      <c r="C520" s="765">
        <f t="shared" si="1948"/>
        <v>119.97</v>
      </c>
      <c r="D520" s="765">
        <f t="shared" si="1948"/>
        <v>119.7</v>
      </c>
      <c r="E520" s="765">
        <f t="shared" si="1948"/>
        <v>23.94</v>
      </c>
      <c r="F520" s="765">
        <f t="shared" si="1948"/>
        <v>119.7</v>
      </c>
      <c r="G520" s="765">
        <f t="shared" si="1948"/>
        <v>144</v>
      </c>
      <c r="H520" s="765">
        <f t="shared" si="1948"/>
        <v>180</v>
      </c>
      <c r="I520" s="765">
        <f t="shared" si="1948"/>
        <v>336</v>
      </c>
      <c r="J520" s="765">
        <f t="shared" si="1948"/>
        <v>119.7</v>
      </c>
      <c r="K520" s="765" t="str">
        <f t="shared" si="1948"/>
        <v/>
      </c>
      <c r="L520" s="765" t="str">
        <f t="shared" si="1948"/>
        <v/>
      </c>
      <c r="M520" s="765" t="str">
        <f t="shared" si="1948"/>
        <v/>
      </c>
      <c r="N520" s="765" t="str">
        <f t="shared" si="1948"/>
        <v/>
      </c>
      <c r="O520" s="765" t="str">
        <f t="shared" si="1948"/>
        <v/>
      </c>
      <c r="P520" s="765" t="str">
        <f t="shared" si="1948"/>
        <v/>
      </c>
      <c r="Q520" s="765" t="str">
        <f t="shared" si="1948"/>
        <v/>
      </c>
      <c r="R520" s="765" t="str">
        <f t="shared" si="1948"/>
        <v/>
      </c>
      <c r="S520" s="771"/>
      <c r="T520" s="765">
        <f t="shared" ref="T520:AJ520" si="1949">IF(T519="","",T515*T516*T519)</f>
        <v>162</v>
      </c>
      <c r="U520" s="765">
        <f t="shared" si="1949"/>
        <v>780</v>
      </c>
      <c r="V520" s="765">
        <f t="shared" si="1949"/>
        <v>180</v>
      </c>
      <c r="W520" s="765">
        <f t="shared" si="1949"/>
        <v>780</v>
      </c>
      <c r="X520" s="765">
        <f t="shared" si="1949"/>
        <v>936</v>
      </c>
      <c r="Y520" s="765">
        <f t="shared" si="1949"/>
        <v>936</v>
      </c>
      <c r="Z520" s="765">
        <f t="shared" si="1949"/>
        <v>180</v>
      </c>
      <c r="AA520" s="765">
        <f t="shared" si="1949"/>
        <v>780</v>
      </c>
      <c r="AB520" s="765">
        <f t="shared" si="1949"/>
        <v>180</v>
      </c>
      <c r="AC520" s="765" t="str">
        <f t="shared" si="1949"/>
        <v/>
      </c>
      <c r="AD520" s="765" t="str">
        <f t="shared" si="1949"/>
        <v/>
      </c>
      <c r="AE520" s="765" t="str">
        <f t="shared" si="1949"/>
        <v/>
      </c>
      <c r="AF520" s="765" t="str">
        <f t="shared" si="1949"/>
        <v/>
      </c>
      <c r="AG520" s="765" t="str">
        <f t="shared" si="1949"/>
        <v/>
      </c>
      <c r="AH520" s="765" t="str">
        <f t="shared" si="1949"/>
        <v/>
      </c>
      <c r="AI520" s="765" t="str">
        <f t="shared" si="1949"/>
        <v/>
      </c>
      <c r="AJ520" s="765" t="str">
        <f t="shared" si="1949"/>
        <v/>
      </c>
      <c r="AK520" s="771"/>
      <c r="AL520" s="765">
        <f t="shared" ref="AL520:BB520" si="1950">IF(AL519="","",AL515*AL516*AL519)</f>
        <v>1014</v>
      </c>
      <c r="AM520" s="765">
        <f t="shared" si="1950"/>
        <v>1248</v>
      </c>
      <c r="AN520" s="765">
        <f t="shared" si="1950"/>
        <v>420</v>
      </c>
      <c r="AO520" s="765">
        <f t="shared" si="1950"/>
        <v>519.87</v>
      </c>
      <c r="AP520" s="765">
        <f t="shared" si="1950"/>
        <v>519.87</v>
      </c>
      <c r="AQ520" s="765">
        <f t="shared" si="1950"/>
        <v>624</v>
      </c>
      <c r="AR520" s="765">
        <f t="shared" si="1950"/>
        <v>390</v>
      </c>
      <c r="AS520" s="765">
        <f t="shared" si="1950"/>
        <v>546</v>
      </c>
      <c r="AT520" s="765">
        <f t="shared" si="1950"/>
        <v>624</v>
      </c>
      <c r="AU520" s="765" t="str">
        <f t="shared" si="1950"/>
        <v/>
      </c>
      <c r="AV520" s="765" t="str">
        <f t="shared" si="1950"/>
        <v/>
      </c>
      <c r="AW520" s="765" t="str">
        <f t="shared" si="1950"/>
        <v/>
      </c>
      <c r="AX520" s="765" t="str">
        <f t="shared" si="1950"/>
        <v/>
      </c>
      <c r="AY520" s="765" t="str">
        <f t="shared" si="1950"/>
        <v/>
      </c>
      <c r="AZ520" s="765" t="str">
        <f t="shared" si="1950"/>
        <v/>
      </c>
      <c r="BA520" s="765" t="str">
        <f t="shared" si="1950"/>
        <v/>
      </c>
      <c r="BB520" s="765" t="str">
        <f t="shared" si="1950"/>
        <v/>
      </c>
      <c r="BC520" s="771"/>
      <c r="BD520" s="765">
        <f>IF(BD519="","",BD515*BD516*BD519)</f>
        <v>2100</v>
      </c>
      <c r="BE520" s="765">
        <f>IF(BE519="","",BE515*BE516*BE519)</f>
        <v>1680</v>
      </c>
      <c r="BF520" s="765">
        <f t="shared" ref="BF520:BT520" si="1951">IF(BF519="","",BF515*BF516*BF519)</f>
        <v>672</v>
      </c>
      <c r="BG520" s="765">
        <f t="shared" si="1951"/>
        <v>1680</v>
      </c>
      <c r="BH520" s="765">
        <f t="shared" si="1951"/>
        <v>1680</v>
      </c>
      <c r="BI520" s="765">
        <f t="shared" si="1951"/>
        <v>672</v>
      </c>
      <c r="BJ520" s="765">
        <f t="shared" si="1951"/>
        <v>1680</v>
      </c>
      <c r="BK520" s="765">
        <f t="shared" si="1951"/>
        <v>1680</v>
      </c>
      <c r="BL520" s="765">
        <f t="shared" si="1951"/>
        <v>1680</v>
      </c>
      <c r="BM520" s="765" t="str">
        <f t="shared" si="1951"/>
        <v/>
      </c>
      <c r="BN520" s="765" t="str">
        <f t="shared" si="1951"/>
        <v/>
      </c>
      <c r="BO520" s="765" t="str">
        <f t="shared" si="1951"/>
        <v/>
      </c>
      <c r="BP520" s="765" t="str">
        <f t="shared" si="1951"/>
        <v/>
      </c>
      <c r="BQ520" s="765" t="str">
        <f t="shared" si="1951"/>
        <v/>
      </c>
      <c r="BR520" s="765" t="str">
        <f t="shared" si="1951"/>
        <v/>
      </c>
      <c r="BS520" s="765" t="str">
        <f t="shared" si="1951"/>
        <v/>
      </c>
      <c r="BT520" s="765" t="str">
        <f t="shared" si="1951"/>
        <v/>
      </c>
      <c r="BU520" s="771"/>
      <c r="BV520" s="765">
        <f>IF(BV519="","",BV515*BV516*BV519)</f>
        <v>144</v>
      </c>
      <c r="BW520" s="765">
        <f>IF(BW519="","",BW515*BW516*BW519)</f>
        <v>240</v>
      </c>
      <c r="BX520" s="765">
        <f>IF(BX519="","",BX515*BX516*BX519)</f>
        <v>432</v>
      </c>
      <c r="BY520" s="765">
        <f>IF(BY519="","",BY515*BY516*BY519)</f>
        <v>480</v>
      </c>
      <c r="BZ520" s="602">
        <f t="shared" si="1624"/>
        <v>129.01</v>
      </c>
      <c r="CA520" s="602">
        <f t="shared" si="1625"/>
        <v>545.14285714285711</v>
      </c>
      <c r="CB520" s="602">
        <f t="shared" si="1626"/>
        <v>609.67714285714283</v>
      </c>
      <c r="CC520" s="692">
        <f t="shared" si="1627"/>
        <v>1536</v>
      </c>
      <c r="CD520" s="1348" t="str">
        <f t="shared" si="1886"/>
        <v/>
      </c>
      <c r="CE520" s="1349" t="str">
        <f t="shared" si="1947"/>
        <v/>
      </c>
      <c r="CF520" s="1350" t="str">
        <f t="shared" si="1947"/>
        <v/>
      </c>
      <c r="CG520" s="1350" t="str">
        <f t="shared" si="1947"/>
        <v/>
      </c>
      <c r="CH520" s="1350">
        <f t="shared" si="1947"/>
        <v>23.94</v>
      </c>
      <c r="CI520" s="1350">
        <f t="shared" si="1947"/>
        <v>100</v>
      </c>
      <c r="CJ520" s="1350">
        <f t="shared" si="1947"/>
        <v>119.7</v>
      </c>
      <c r="CK520" s="1351">
        <f t="shared" si="1947"/>
        <v>119.7</v>
      </c>
      <c r="CL520" s="1351">
        <f t="shared" si="1947"/>
        <v>119.7</v>
      </c>
      <c r="CM520" s="1351">
        <f t="shared" si="1947"/>
        <v>119.97</v>
      </c>
      <c r="CN520" s="1350">
        <f t="shared" si="1947"/>
        <v>144</v>
      </c>
      <c r="CO520" s="1350">
        <f t="shared" si="1947"/>
        <v>180</v>
      </c>
      <c r="CP520" s="1350">
        <f t="shared" si="1947"/>
        <v>336</v>
      </c>
      <c r="CQ520" s="1350" t="str">
        <f t="shared" si="1947"/>
        <v/>
      </c>
      <c r="CR520" s="1350" t="str">
        <f t="shared" si="1947"/>
        <v/>
      </c>
      <c r="CS520" s="1349" t="str">
        <f t="shared" si="1947"/>
        <v/>
      </c>
      <c r="CT520" s="1352" t="str">
        <f t="shared" si="1947"/>
        <v/>
      </c>
      <c r="CU520" s="553" t="str">
        <f t="shared" si="1865"/>
        <v/>
      </c>
      <c r="CV520" s="554" t="str">
        <f t="shared" si="1866"/>
        <v/>
      </c>
      <c r="CW520" s="555" t="str">
        <f t="shared" si="1867"/>
        <v/>
      </c>
      <c r="CX520" s="555" t="str">
        <f t="shared" si="1868"/>
        <v/>
      </c>
      <c r="CY520" s="555">
        <f t="shared" si="1869"/>
        <v>162</v>
      </c>
      <c r="CZ520" s="555">
        <f t="shared" si="1870"/>
        <v>180</v>
      </c>
      <c r="DA520" s="555">
        <f t="shared" si="1871"/>
        <v>180</v>
      </c>
      <c r="DB520" s="556">
        <f t="shared" si="1872"/>
        <v>180</v>
      </c>
      <c r="DC520" s="556">
        <f t="shared" si="1873"/>
        <v>780</v>
      </c>
      <c r="DD520" s="556">
        <f t="shared" si="1874"/>
        <v>780</v>
      </c>
      <c r="DE520" s="555">
        <f t="shared" si="1875"/>
        <v>780</v>
      </c>
      <c r="DF520" s="555">
        <f t="shared" si="1876"/>
        <v>936</v>
      </c>
      <c r="DG520" s="555">
        <f t="shared" si="1877"/>
        <v>936</v>
      </c>
      <c r="DH520" s="555" t="str">
        <f t="shared" si="1878"/>
        <v/>
      </c>
      <c r="DI520" s="555" t="str">
        <f t="shared" si="1879"/>
        <v/>
      </c>
      <c r="DJ520" s="554" t="str">
        <f t="shared" si="1880"/>
        <v/>
      </c>
      <c r="DK520" s="553" t="str">
        <f t="shared" si="1881"/>
        <v/>
      </c>
      <c r="DL520" s="658">
        <f t="shared" si="1882"/>
        <v>9</v>
      </c>
      <c r="DM520" s="106">
        <f t="shared" si="1883"/>
        <v>9</v>
      </c>
      <c r="DN520" s="106">
        <f t="shared" si="1884"/>
        <v>9</v>
      </c>
      <c r="DO520" s="106">
        <f t="shared" si="1885"/>
        <v>9</v>
      </c>
      <c r="DP520" s="487"/>
      <c r="DQ520" s="623"/>
      <c r="DR520" s="623"/>
      <c r="DS520" s="623"/>
      <c r="DT520" s="623"/>
      <c r="DU520" s="623"/>
      <c r="DV520" s="623"/>
      <c r="DW520" s="623"/>
      <c r="DX520" s="623"/>
      <c r="DY520" s="488"/>
    </row>
    <row r="521" spans="1:129" s="490" customFormat="1" ht="15.75" customHeight="1">
      <c r="A521" s="1455" t="s">
        <v>290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7"/>
      <c r="AL521" s="227"/>
      <c r="AM521" s="227">
        <v>0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7"/>
      <c r="BD521" s="227">
        <v>3</v>
      </c>
      <c r="BE521" s="227"/>
      <c r="BF521" s="227"/>
      <c r="BG521" s="227"/>
      <c r="BH521" s="227"/>
      <c r="BI521" s="227">
        <v>3</v>
      </c>
      <c r="BJ521" s="227">
        <v>3</v>
      </c>
      <c r="BK521" s="227"/>
      <c r="BL521" s="227">
        <v>2</v>
      </c>
      <c r="BM521" s="227"/>
      <c r="BN521" s="227"/>
      <c r="BO521" s="227"/>
      <c r="BP521" s="227"/>
      <c r="BQ521" s="227"/>
      <c r="BR521" s="227"/>
      <c r="BS521" s="227"/>
      <c r="BT521" s="227"/>
      <c r="BU521" s="607"/>
      <c r="BV521" s="227"/>
      <c r="BW521" s="227"/>
      <c r="BX521" s="227"/>
      <c r="BY521" s="227">
        <v>3</v>
      </c>
      <c r="BZ521" s="602" t="str">
        <f t="shared" ref="BZ521:BZ526" si="1952">IF(DL521&lt;3,"",(SUM(B521:R521)-MIN(B521:R521)-MAX(B521:R521))/(DL521-2))</f>
        <v/>
      </c>
      <c r="CA521" s="602" t="str">
        <f t="shared" ref="CA521:CA526" si="1953">IF(DM521&lt;3,"",(SUM(T521:AJ521)-MIN(T521:AJ521)-MAX(T521:AJ521))/(DM521-2))</f>
        <v/>
      </c>
      <c r="CB521" s="602" t="str">
        <f t="shared" ref="CB521:CB526" si="1954">IF(DN521&lt;3,"",(SUM(AL521:BB521)-MIN(AL521:BB521)-MAX(AL521:BB521))/(DN521-2))</f>
        <v/>
      </c>
      <c r="CC521" s="692">
        <f t="shared" ref="CC521:CC526" si="1955">IF(DO521&lt;3,"",(SUM(BD521:BT521)-MIN(BD521:BT521)-MAX(BD521:BT521))/(DO521-2))</f>
        <v>3</v>
      </c>
      <c r="CD521" s="1348" t="str">
        <f t="shared" si="1886"/>
        <v/>
      </c>
      <c r="CE521" s="1349" t="str">
        <f t="shared" si="1947"/>
        <v/>
      </c>
      <c r="CF521" s="1350" t="str">
        <f t="shared" si="1947"/>
        <v/>
      </c>
      <c r="CG521" s="1350" t="str">
        <f t="shared" si="1947"/>
        <v/>
      </c>
      <c r="CH521" s="1350" t="str">
        <f t="shared" si="1947"/>
        <v/>
      </c>
      <c r="CI521" s="1350" t="str">
        <f t="shared" si="1947"/>
        <v/>
      </c>
      <c r="CJ521" s="1350" t="str">
        <f t="shared" si="1947"/>
        <v/>
      </c>
      <c r="CK521" s="1351" t="str">
        <f t="shared" si="1947"/>
        <v/>
      </c>
      <c r="CL521" s="1351" t="str">
        <f t="shared" si="1947"/>
        <v/>
      </c>
      <c r="CM521" s="1351" t="str">
        <f t="shared" si="1947"/>
        <v/>
      </c>
      <c r="CN521" s="1350" t="str">
        <f t="shared" si="1947"/>
        <v/>
      </c>
      <c r="CO521" s="1350" t="str">
        <f t="shared" si="1947"/>
        <v/>
      </c>
      <c r="CP521" s="1350" t="str">
        <f t="shared" si="1947"/>
        <v/>
      </c>
      <c r="CQ521" s="1350" t="str">
        <f t="shared" si="1947"/>
        <v/>
      </c>
      <c r="CR521" s="1350" t="str">
        <f t="shared" si="1947"/>
        <v/>
      </c>
      <c r="CS521" s="1349" t="str">
        <f t="shared" si="1947"/>
        <v/>
      </c>
      <c r="CT521" s="1352" t="str">
        <f t="shared" si="1947"/>
        <v/>
      </c>
      <c r="CU521" s="553" t="str">
        <f t="shared" si="1865"/>
        <v/>
      </c>
      <c r="CV521" s="554" t="str">
        <f t="shared" si="1866"/>
        <v/>
      </c>
      <c r="CW521" s="555" t="str">
        <f t="shared" si="1867"/>
        <v/>
      </c>
      <c r="CX521" s="555" t="str">
        <f t="shared" si="1868"/>
        <v/>
      </c>
      <c r="CY521" s="555" t="str">
        <f t="shared" si="1869"/>
        <v/>
      </c>
      <c r="CZ521" s="555" t="str">
        <f t="shared" si="1870"/>
        <v/>
      </c>
      <c r="DA521" s="555" t="str">
        <f t="shared" si="1871"/>
        <v/>
      </c>
      <c r="DB521" s="556" t="str">
        <f t="shared" si="1872"/>
        <v/>
      </c>
      <c r="DC521" s="556" t="str">
        <f t="shared" si="1873"/>
        <v/>
      </c>
      <c r="DD521" s="556" t="str">
        <f t="shared" si="1874"/>
        <v/>
      </c>
      <c r="DE521" s="555" t="str">
        <f t="shared" si="1875"/>
        <v/>
      </c>
      <c r="DF521" s="555" t="str">
        <f t="shared" si="1876"/>
        <v/>
      </c>
      <c r="DG521" s="555" t="str">
        <f t="shared" si="1877"/>
        <v/>
      </c>
      <c r="DH521" s="555" t="str">
        <f t="shared" si="1878"/>
        <v/>
      </c>
      <c r="DI521" s="555" t="str">
        <f t="shared" si="1879"/>
        <v/>
      </c>
      <c r="DJ521" s="554" t="str">
        <f t="shared" si="1880"/>
        <v/>
      </c>
      <c r="DK521" s="553" t="str">
        <f t="shared" si="1881"/>
        <v/>
      </c>
      <c r="DL521" s="658">
        <f t="shared" ref="DL521:DL526" si="1956">COUNT(B521:R521)</f>
        <v>0</v>
      </c>
      <c r="DM521" s="106">
        <f t="shared" ref="DM521:DM526" si="1957">COUNT(T521:AJ521)</f>
        <v>0</v>
      </c>
      <c r="DN521" s="106">
        <f t="shared" ref="DN521:DN526" si="1958">COUNT(AL521:BB521)</f>
        <v>1</v>
      </c>
      <c r="DO521" s="106">
        <f t="shared" ref="DO521:DO526" si="1959">COUNT(BD521:BT521)</f>
        <v>4</v>
      </c>
      <c r="DP521" s="487"/>
      <c r="DQ521" s="623"/>
      <c r="DR521" s="623"/>
      <c r="DS521" s="623"/>
      <c r="DT521" s="623"/>
      <c r="DU521" s="623"/>
      <c r="DV521" s="623"/>
      <c r="DW521" s="623"/>
      <c r="DX521" s="623"/>
      <c r="DY521" s="488"/>
    </row>
    <row r="522" spans="1:129" s="490" customFormat="1" ht="15.75" customHeight="1">
      <c r="A522" s="653" t="s">
        <v>288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7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7"/>
      <c r="AL522" s="227"/>
      <c r="AM522" s="227">
        <v>39</v>
      </c>
      <c r="AN522" s="227"/>
      <c r="AO522" s="227"/>
      <c r="AP522" s="227"/>
      <c r="AQ522" s="227"/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7"/>
      <c r="BD522" s="227">
        <v>3</v>
      </c>
      <c r="BE522" s="227"/>
      <c r="BF522" s="227"/>
      <c r="BG522" s="227"/>
      <c r="BH522" s="227"/>
      <c r="BI522" s="227">
        <v>5</v>
      </c>
      <c r="BJ522" s="227">
        <v>3</v>
      </c>
      <c r="BK522" s="227"/>
      <c r="BL522" s="227">
        <v>1</v>
      </c>
      <c r="BM522" s="227"/>
      <c r="BN522" s="227"/>
      <c r="BO522" s="227"/>
      <c r="BP522" s="227"/>
      <c r="BQ522" s="227"/>
      <c r="BR522" s="227"/>
      <c r="BS522" s="227"/>
      <c r="BT522" s="227"/>
      <c r="BU522" s="607"/>
      <c r="BV522" s="227">
        <v>12</v>
      </c>
      <c r="BW522" s="227">
        <v>12</v>
      </c>
      <c r="BX522" s="227">
        <v>12</v>
      </c>
      <c r="BY522" s="227">
        <v>3</v>
      </c>
      <c r="BZ522" s="602" t="str">
        <f t="shared" si="1952"/>
        <v/>
      </c>
      <c r="CA522" s="602" t="str">
        <f t="shared" si="1953"/>
        <v/>
      </c>
      <c r="CB522" s="602" t="str">
        <f t="shared" si="1954"/>
        <v/>
      </c>
      <c r="CC522" s="692">
        <f t="shared" si="1955"/>
        <v>3</v>
      </c>
      <c r="CD522" s="1348" t="str">
        <f t="shared" si="1886"/>
        <v/>
      </c>
      <c r="CE522" s="1349" t="str">
        <f t="shared" si="1947"/>
        <v/>
      </c>
      <c r="CF522" s="1350" t="str">
        <f t="shared" si="1947"/>
        <v/>
      </c>
      <c r="CG522" s="1350" t="str">
        <f t="shared" si="1947"/>
        <v/>
      </c>
      <c r="CH522" s="1350" t="str">
        <f t="shared" si="1947"/>
        <v/>
      </c>
      <c r="CI522" s="1350" t="str">
        <f t="shared" si="1947"/>
        <v/>
      </c>
      <c r="CJ522" s="1350" t="str">
        <f t="shared" si="1947"/>
        <v/>
      </c>
      <c r="CK522" s="1351" t="str">
        <f t="shared" si="1947"/>
        <v/>
      </c>
      <c r="CL522" s="1351" t="str">
        <f t="shared" si="1947"/>
        <v/>
      </c>
      <c r="CM522" s="1351" t="str">
        <f t="shared" si="1947"/>
        <v/>
      </c>
      <c r="CN522" s="1350" t="str">
        <f t="shared" si="1947"/>
        <v/>
      </c>
      <c r="CO522" s="1350" t="str">
        <f t="shared" si="1947"/>
        <v/>
      </c>
      <c r="CP522" s="1350" t="str">
        <f t="shared" si="1947"/>
        <v/>
      </c>
      <c r="CQ522" s="1350" t="str">
        <f t="shared" si="1947"/>
        <v/>
      </c>
      <c r="CR522" s="1350" t="str">
        <f t="shared" si="1947"/>
        <v/>
      </c>
      <c r="CS522" s="1349" t="str">
        <f t="shared" si="1947"/>
        <v/>
      </c>
      <c r="CT522" s="1352" t="str">
        <f t="shared" si="1947"/>
        <v/>
      </c>
      <c r="CU522" s="553" t="str">
        <f t="shared" si="1865"/>
        <v/>
      </c>
      <c r="CV522" s="554" t="str">
        <f t="shared" si="1866"/>
        <v/>
      </c>
      <c r="CW522" s="555" t="str">
        <f t="shared" si="1867"/>
        <v/>
      </c>
      <c r="CX522" s="555" t="str">
        <f t="shared" si="1868"/>
        <v/>
      </c>
      <c r="CY522" s="555" t="str">
        <f t="shared" si="1869"/>
        <v/>
      </c>
      <c r="CZ522" s="555" t="str">
        <f t="shared" si="1870"/>
        <v/>
      </c>
      <c r="DA522" s="555" t="str">
        <f t="shared" si="1871"/>
        <v/>
      </c>
      <c r="DB522" s="556" t="str">
        <f t="shared" si="1872"/>
        <v/>
      </c>
      <c r="DC522" s="556" t="str">
        <f t="shared" si="1873"/>
        <v/>
      </c>
      <c r="DD522" s="556" t="str">
        <f t="shared" si="1874"/>
        <v/>
      </c>
      <c r="DE522" s="555" t="str">
        <f t="shared" si="1875"/>
        <v/>
      </c>
      <c r="DF522" s="555" t="str">
        <f t="shared" si="1876"/>
        <v/>
      </c>
      <c r="DG522" s="555" t="str">
        <f t="shared" si="1877"/>
        <v/>
      </c>
      <c r="DH522" s="555" t="str">
        <f t="shared" si="1878"/>
        <v/>
      </c>
      <c r="DI522" s="555" t="str">
        <f t="shared" si="1879"/>
        <v/>
      </c>
      <c r="DJ522" s="554" t="str">
        <f t="shared" si="1880"/>
        <v/>
      </c>
      <c r="DK522" s="553" t="str">
        <f t="shared" si="1881"/>
        <v/>
      </c>
      <c r="DL522" s="658">
        <f t="shared" si="1956"/>
        <v>0</v>
      </c>
      <c r="DM522" s="106">
        <f t="shared" si="1957"/>
        <v>0</v>
      </c>
      <c r="DN522" s="106">
        <f t="shared" si="1958"/>
        <v>1</v>
      </c>
      <c r="DO522" s="106">
        <f t="shared" si="1959"/>
        <v>4</v>
      </c>
      <c r="DP522" s="487"/>
      <c r="DQ522" s="623"/>
      <c r="DR522" s="623"/>
      <c r="DS522" s="623"/>
      <c r="DT522" s="623"/>
      <c r="DU522" s="623"/>
      <c r="DV522" s="623"/>
      <c r="DW522" s="623"/>
      <c r="DX522" s="623"/>
      <c r="DY522" s="488"/>
    </row>
    <row r="523" spans="1:129" s="490" customFormat="1" ht="15.75" customHeight="1">
      <c r="A523" s="705" t="str">
        <f>$H$1 &amp; "/kg"</f>
        <v>kcal/kg</v>
      </c>
      <c r="B523" s="766">
        <f>640*$K$1</f>
        <v>640</v>
      </c>
      <c r="C523" s="766">
        <f>640*$K$1</f>
        <v>640</v>
      </c>
      <c r="D523" s="766">
        <f t="shared" ref="D523:R523" si="1960">640*$K$1</f>
        <v>640</v>
      </c>
      <c r="E523" s="766">
        <f t="shared" si="1960"/>
        <v>640</v>
      </c>
      <c r="F523" s="766">
        <f t="shared" si="1960"/>
        <v>640</v>
      </c>
      <c r="G523" s="766">
        <f t="shared" si="1960"/>
        <v>640</v>
      </c>
      <c r="H523" s="766">
        <f t="shared" si="1960"/>
        <v>640</v>
      </c>
      <c r="I523" s="766">
        <f t="shared" si="1960"/>
        <v>640</v>
      </c>
      <c r="J523" s="766">
        <f t="shared" si="1960"/>
        <v>640</v>
      </c>
      <c r="K523" s="766">
        <f t="shared" si="1960"/>
        <v>640</v>
      </c>
      <c r="L523" s="766">
        <f t="shared" si="1960"/>
        <v>640</v>
      </c>
      <c r="M523" s="766">
        <f t="shared" si="1960"/>
        <v>640</v>
      </c>
      <c r="N523" s="766">
        <f t="shared" si="1960"/>
        <v>640</v>
      </c>
      <c r="O523" s="766">
        <f t="shared" si="1960"/>
        <v>640</v>
      </c>
      <c r="P523" s="766">
        <f t="shared" si="1960"/>
        <v>640</v>
      </c>
      <c r="Q523" s="766">
        <f t="shared" si="1960"/>
        <v>640</v>
      </c>
      <c r="R523" s="766">
        <f t="shared" si="1960"/>
        <v>640</v>
      </c>
      <c r="S523" s="760"/>
      <c r="T523" s="766">
        <f>640*$K$1</f>
        <v>640</v>
      </c>
      <c r="U523" s="766">
        <f>640*$K$1</f>
        <v>640</v>
      </c>
      <c r="V523" s="766">
        <f t="shared" ref="V523:AJ523" si="1961">640*$K$1</f>
        <v>640</v>
      </c>
      <c r="W523" s="766">
        <f t="shared" si="1961"/>
        <v>640</v>
      </c>
      <c r="X523" s="766">
        <f t="shared" si="1961"/>
        <v>640</v>
      </c>
      <c r="Y523" s="766">
        <f t="shared" si="1961"/>
        <v>640</v>
      </c>
      <c r="Z523" s="766">
        <f t="shared" si="1961"/>
        <v>640</v>
      </c>
      <c r="AA523" s="766">
        <f t="shared" si="1961"/>
        <v>640</v>
      </c>
      <c r="AB523" s="766">
        <f t="shared" si="1961"/>
        <v>640</v>
      </c>
      <c r="AC523" s="766">
        <f t="shared" si="1961"/>
        <v>640</v>
      </c>
      <c r="AD523" s="766">
        <f t="shared" si="1961"/>
        <v>640</v>
      </c>
      <c r="AE523" s="766">
        <f t="shared" si="1961"/>
        <v>640</v>
      </c>
      <c r="AF523" s="766">
        <f t="shared" si="1961"/>
        <v>640</v>
      </c>
      <c r="AG523" s="766">
        <f t="shared" si="1961"/>
        <v>640</v>
      </c>
      <c r="AH523" s="766">
        <f t="shared" si="1961"/>
        <v>640</v>
      </c>
      <c r="AI523" s="766">
        <f t="shared" si="1961"/>
        <v>640</v>
      </c>
      <c r="AJ523" s="766">
        <f t="shared" si="1961"/>
        <v>640</v>
      </c>
      <c r="AK523" s="760"/>
      <c r="AL523" s="766">
        <f>640*$K$1</f>
        <v>640</v>
      </c>
      <c r="AM523" s="766">
        <f>640*$K$1</f>
        <v>640</v>
      </c>
      <c r="AN523" s="766">
        <f t="shared" ref="AN523:BB523" si="1962">640*$K$1</f>
        <v>640</v>
      </c>
      <c r="AO523" s="766">
        <v>640</v>
      </c>
      <c r="AP523" s="766">
        <f t="shared" si="1962"/>
        <v>640</v>
      </c>
      <c r="AQ523" s="766">
        <f t="shared" si="1962"/>
        <v>640</v>
      </c>
      <c r="AR523" s="766">
        <f t="shared" si="1962"/>
        <v>640</v>
      </c>
      <c r="AS523" s="766">
        <f t="shared" si="1962"/>
        <v>640</v>
      </c>
      <c r="AT523" s="766">
        <f t="shared" si="1962"/>
        <v>640</v>
      </c>
      <c r="AU523" s="766">
        <f t="shared" si="1962"/>
        <v>640</v>
      </c>
      <c r="AV523" s="766">
        <f t="shared" si="1962"/>
        <v>640</v>
      </c>
      <c r="AW523" s="766">
        <f t="shared" si="1962"/>
        <v>640</v>
      </c>
      <c r="AX523" s="766">
        <f t="shared" si="1962"/>
        <v>640</v>
      </c>
      <c r="AY523" s="766">
        <f t="shared" si="1962"/>
        <v>640</v>
      </c>
      <c r="AZ523" s="766">
        <f t="shared" si="1962"/>
        <v>640</v>
      </c>
      <c r="BA523" s="766">
        <f t="shared" si="1962"/>
        <v>640</v>
      </c>
      <c r="BB523" s="766">
        <f t="shared" si="1962"/>
        <v>640</v>
      </c>
      <c r="BC523" s="760"/>
      <c r="BD523" s="766">
        <f>640*$K$1</f>
        <v>640</v>
      </c>
      <c r="BE523" s="766">
        <f>640*$K$1</f>
        <v>640</v>
      </c>
      <c r="BF523" s="766">
        <f t="shared" ref="BF523:BY523" si="1963">640*$K$1</f>
        <v>640</v>
      </c>
      <c r="BG523" s="766">
        <f t="shared" si="1963"/>
        <v>640</v>
      </c>
      <c r="BH523" s="766">
        <f t="shared" si="1963"/>
        <v>640</v>
      </c>
      <c r="BI523" s="766">
        <f t="shared" si="1963"/>
        <v>640</v>
      </c>
      <c r="BJ523" s="766">
        <f t="shared" si="1963"/>
        <v>640</v>
      </c>
      <c r="BK523" s="766">
        <f t="shared" si="1963"/>
        <v>640</v>
      </c>
      <c r="BL523" s="766">
        <f t="shared" si="1963"/>
        <v>640</v>
      </c>
      <c r="BM523" s="766">
        <f t="shared" si="1963"/>
        <v>640</v>
      </c>
      <c r="BN523" s="766">
        <f t="shared" si="1963"/>
        <v>640</v>
      </c>
      <c r="BO523" s="766">
        <f t="shared" si="1963"/>
        <v>640</v>
      </c>
      <c r="BP523" s="766">
        <f t="shared" si="1963"/>
        <v>640</v>
      </c>
      <c r="BQ523" s="766">
        <f t="shared" si="1963"/>
        <v>640</v>
      </c>
      <c r="BR523" s="766">
        <f t="shared" si="1963"/>
        <v>640</v>
      </c>
      <c r="BS523" s="766">
        <f t="shared" si="1963"/>
        <v>640</v>
      </c>
      <c r="BT523" s="766">
        <f t="shared" si="1963"/>
        <v>640</v>
      </c>
      <c r="BU523" s="760"/>
      <c r="BV523" s="766">
        <f t="shared" si="1963"/>
        <v>640</v>
      </c>
      <c r="BW523" s="766">
        <f t="shared" si="1963"/>
        <v>640</v>
      </c>
      <c r="BX523" s="766">
        <f t="shared" si="1963"/>
        <v>640</v>
      </c>
      <c r="BY523" s="766">
        <f t="shared" si="1963"/>
        <v>640</v>
      </c>
      <c r="BZ523" s="602">
        <f t="shared" si="1952"/>
        <v>640</v>
      </c>
      <c r="CA523" s="602">
        <f t="shared" si="1953"/>
        <v>640</v>
      </c>
      <c r="CB523" s="602">
        <f t="shared" si="1954"/>
        <v>640</v>
      </c>
      <c r="CC523" s="692">
        <f t="shared" si="1955"/>
        <v>640</v>
      </c>
      <c r="CD523" s="1348">
        <f t="shared" si="1886"/>
        <v>640</v>
      </c>
      <c r="CE523" s="1349">
        <f t="shared" ref="CE523:CT526" si="1964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964"/>
        <v>640</v>
      </c>
      <c r="CG523" s="1350">
        <f t="shared" si="1964"/>
        <v>640</v>
      </c>
      <c r="CH523" s="1350">
        <f t="shared" si="1964"/>
        <v>640</v>
      </c>
      <c r="CI523" s="1350">
        <f t="shared" si="1964"/>
        <v>640</v>
      </c>
      <c r="CJ523" s="1350">
        <f t="shared" si="1964"/>
        <v>640</v>
      </c>
      <c r="CK523" s="1351">
        <f t="shared" si="1964"/>
        <v>640</v>
      </c>
      <c r="CL523" s="1351">
        <f t="shared" si="1964"/>
        <v>640</v>
      </c>
      <c r="CM523" s="1351">
        <f t="shared" si="1964"/>
        <v>640</v>
      </c>
      <c r="CN523" s="1350">
        <f t="shared" si="1964"/>
        <v>640</v>
      </c>
      <c r="CO523" s="1350">
        <f t="shared" si="1964"/>
        <v>640</v>
      </c>
      <c r="CP523" s="1350">
        <f t="shared" si="1964"/>
        <v>640</v>
      </c>
      <c r="CQ523" s="1350">
        <f t="shared" si="1964"/>
        <v>640</v>
      </c>
      <c r="CR523" s="1350">
        <f t="shared" si="1964"/>
        <v>640</v>
      </c>
      <c r="CS523" s="1349">
        <f t="shared" si="1964"/>
        <v>640</v>
      </c>
      <c r="CT523" s="1352">
        <f t="shared" si="1964"/>
        <v>640</v>
      </c>
      <c r="CU523" s="553">
        <f t="shared" si="1865"/>
        <v>640</v>
      </c>
      <c r="CV523" s="554">
        <f t="shared" si="1866"/>
        <v>640</v>
      </c>
      <c r="CW523" s="555">
        <f t="shared" si="1867"/>
        <v>640</v>
      </c>
      <c r="CX523" s="555">
        <f t="shared" si="1868"/>
        <v>640</v>
      </c>
      <c r="CY523" s="555">
        <f t="shared" si="1869"/>
        <v>640</v>
      </c>
      <c r="CZ523" s="555">
        <f t="shared" si="1870"/>
        <v>640</v>
      </c>
      <c r="DA523" s="555">
        <f t="shared" si="1871"/>
        <v>640</v>
      </c>
      <c r="DB523" s="556">
        <f t="shared" si="1872"/>
        <v>640</v>
      </c>
      <c r="DC523" s="556">
        <f t="shared" si="1873"/>
        <v>640</v>
      </c>
      <c r="DD523" s="556">
        <f t="shared" si="1874"/>
        <v>640</v>
      </c>
      <c r="DE523" s="555">
        <f t="shared" si="1875"/>
        <v>640</v>
      </c>
      <c r="DF523" s="555">
        <f t="shared" si="1876"/>
        <v>640</v>
      </c>
      <c r="DG523" s="555">
        <f t="shared" si="1877"/>
        <v>640</v>
      </c>
      <c r="DH523" s="555">
        <f t="shared" si="1878"/>
        <v>640</v>
      </c>
      <c r="DI523" s="555">
        <f t="shared" si="1879"/>
        <v>640</v>
      </c>
      <c r="DJ523" s="554">
        <f t="shared" si="1880"/>
        <v>640</v>
      </c>
      <c r="DK523" s="553">
        <f t="shared" si="1881"/>
        <v>640</v>
      </c>
      <c r="DL523" s="658">
        <f t="shared" si="1956"/>
        <v>17</v>
      </c>
      <c r="DM523" s="106">
        <f t="shared" si="1957"/>
        <v>17</v>
      </c>
      <c r="DN523" s="106">
        <f t="shared" si="1958"/>
        <v>17</v>
      </c>
      <c r="DO523" s="106">
        <f t="shared" si="1959"/>
        <v>17</v>
      </c>
      <c r="DP523" s="487"/>
      <c r="DQ523" s="623"/>
      <c r="DR523" s="623"/>
      <c r="DS523" s="623"/>
      <c r="DT523" s="623"/>
      <c r="DU523" s="623"/>
      <c r="DV523" s="623"/>
      <c r="DW523" s="623"/>
      <c r="DX523" s="623"/>
      <c r="DY523" s="488"/>
    </row>
    <row r="524" spans="1:129" s="490" customFormat="1" ht="15.75" customHeight="1">
      <c r="A524" s="653" t="str">
        <f>$H$1 &amp; " (%)"</f>
        <v>kcal (%)</v>
      </c>
      <c r="B524" s="770" t="str">
        <f t="shared" ref="B524:R524" si="1965">IF(B521="","",B521*B522*B523/B$46/365/$G$1)</f>
        <v/>
      </c>
      <c r="C524" s="637" t="str">
        <f t="shared" si="1965"/>
        <v/>
      </c>
      <c r="D524" s="770" t="str">
        <f t="shared" si="1965"/>
        <v/>
      </c>
      <c r="E524" s="637" t="str">
        <f t="shared" si="1965"/>
        <v/>
      </c>
      <c r="F524" s="770" t="str">
        <f t="shared" si="1965"/>
        <v/>
      </c>
      <c r="G524" s="637" t="str">
        <f t="shared" si="1965"/>
        <v/>
      </c>
      <c r="H524" s="770" t="str">
        <f t="shared" si="1965"/>
        <v/>
      </c>
      <c r="I524" s="637" t="str">
        <f t="shared" si="1965"/>
        <v/>
      </c>
      <c r="J524" s="770" t="str">
        <f t="shared" si="1965"/>
        <v/>
      </c>
      <c r="K524" s="637" t="str">
        <f t="shared" si="1965"/>
        <v/>
      </c>
      <c r="L524" s="770" t="str">
        <f t="shared" si="1965"/>
        <v/>
      </c>
      <c r="M524" s="637" t="str">
        <f t="shared" si="1965"/>
        <v/>
      </c>
      <c r="N524" s="770" t="str">
        <f t="shared" si="1965"/>
        <v/>
      </c>
      <c r="O524" s="637" t="str">
        <f t="shared" si="1965"/>
        <v/>
      </c>
      <c r="P524" s="770" t="str">
        <f t="shared" si="1965"/>
        <v/>
      </c>
      <c r="Q524" s="637" t="str">
        <f t="shared" si="1965"/>
        <v/>
      </c>
      <c r="R524" s="770" t="str">
        <f t="shared" si="1965"/>
        <v/>
      </c>
      <c r="S524" s="657"/>
      <c r="T524" s="770" t="str">
        <f t="shared" ref="T524:AJ524" si="1966">IF(T521="","",T521*T522*T523/T$46/365/$G$1)</f>
        <v/>
      </c>
      <c r="U524" s="637" t="str">
        <f t="shared" si="1966"/>
        <v/>
      </c>
      <c r="V524" s="770" t="str">
        <f t="shared" si="1966"/>
        <v/>
      </c>
      <c r="W524" s="637" t="str">
        <f t="shared" si="1966"/>
        <v/>
      </c>
      <c r="X524" s="770" t="str">
        <f t="shared" si="1966"/>
        <v/>
      </c>
      <c r="Y524" s="637" t="str">
        <f t="shared" si="1966"/>
        <v/>
      </c>
      <c r="Z524" s="770" t="str">
        <f t="shared" si="1966"/>
        <v/>
      </c>
      <c r="AA524" s="637" t="str">
        <f t="shared" si="1966"/>
        <v/>
      </c>
      <c r="AB524" s="770" t="str">
        <f t="shared" si="1966"/>
        <v/>
      </c>
      <c r="AC524" s="637" t="str">
        <f t="shared" si="1966"/>
        <v/>
      </c>
      <c r="AD524" s="770" t="str">
        <f t="shared" si="1966"/>
        <v/>
      </c>
      <c r="AE524" s="637" t="str">
        <f t="shared" si="1966"/>
        <v/>
      </c>
      <c r="AF524" s="770" t="str">
        <f t="shared" si="1966"/>
        <v/>
      </c>
      <c r="AG524" s="637" t="str">
        <f t="shared" si="1966"/>
        <v/>
      </c>
      <c r="AH524" s="770" t="str">
        <f t="shared" si="1966"/>
        <v/>
      </c>
      <c r="AI524" s="637" t="str">
        <f t="shared" si="1966"/>
        <v/>
      </c>
      <c r="AJ524" s="770" t="str">
        <f t="shared" si="1966"/>
        <v/>
      </c>
      <c r="AK524" s="657"/>
      <c r="AL524" s="770" t="str">
        <f t="shared" ref="AL524:BB524" si="1967">IF(AL521="","",AL521*AL522*AL523/AL$46/365/$G$1)</f>
        <v/>
      </c>
      <c r="AM524" s="637">
        <f t="shared" si="1967"/>
        <v>0</v>
      </c>
      <c r="AN524" s="770" t="str">
        <f t="shared" si="1967"/>
        <v/>
      </c>
      <c r="AO524" s="637" t="str">
        <f t="shared" si="1967"/>
        <v/>
      </c>
      <c r="AP524" s="770" t="str">
        <f t="shared" si="1967"/>
        <v/>
      </c>
      <c r="AQ524" s="637" t="str">
        <f t="shared" si="1967"/>
        <v/>
      </c>
      <c r="AR524" s="770" t="str">
        <f t="shared" si="1967"/>
        <v/>
      </c>
      <c r="AS524" s="637" t="str">
        <f t="shared" si="1967"/>
        <v/>
      </c>
      <c r="AT524" s="770" t="str">
        <f t="shared" si="1967"/>
        <v/>
      </c>
      <c r="AU524" s="637" t="str">
        <f t="shared" si="1967"/>
        <v/>
      </c>
      <c r="AV524" s="770" t="str">
        <f t="shared" si="1967"/>
        <v/>
      </c>
      <c r="AW524" s="637" t="str">
        <f t="shared" si="1967"/>
        <v/>
      </c>
      <c r="AX524" s="770" t="str">
        <f t="shared" si="1967"/>
        <v/>
      </c>
      <c r="AY524" s="637" t="str">
        <f t="shared" si="1967"/>
        <v/>
      </c>
      <c r="AZ524" s="770" t="str">
        <f t="shared" si="1967"/>
        <v/>
      </c>
      <c r="BA524" s="637" t="str">
        <f t="shared" si="1967"/>
        <v/>
      </c>
      <c r="BB524" s="770" t="str">
        <f t="shared" si="1967"/>
        <v/>
      </c>
      <c r="BC524" s="657"/>
      <c r="BD524" s="770">
        <f>IF(BD521="","",BD521*BD522*BD523/BD$46/365/$G$1)</f>
        <v>9.3933463796477487E-4</v>
      </c>
      <c r="BE524" s="770" t="str">
        <f>IF(BE521="","",BE521*BE522*BE523/BE$46/365/$G$1)</f>
        <v/>
      </c>
      <c r="BF524" s="770" t="str">
        <f t="shared" ref="BF524:BT524" si="1968">IF(BF521="","",BF521*BF522*BF523/BF$46/365/$G$1)</f>
        <v/>
      </c>
      <c r="BG524" s="770" t="str">
        <f t="shared" si="1968"/>
        <v/>
      </c>
      <c r="BH524" s="637" t="str">
        <f t="shared" si="1968"/>
        <v/>
      </c>
      <c r="BI524" s="770">
        <f t="shared" si="1968"/>
        <v>1.7892088342186189E-3</v>
      </c>
      <c r="BJ524" s="637">
        <f t="shared" si="1968"/>
        <v>1.8786692759295497E-3</v>
      </c>
      <c r="BK524" s="770" t="str">
        <f t="shared" si="1968"/>
        <v/>
      </c>
      <c r="BL524" s="637">
        <f t="shared" si="1968"/>
        <v>2.0874103065883886E-4</v>
      </c>
      <c r="BM524" s="770" t="str">
        <f t="shared" si="1968"/>
        <v/>
      </c>
      <c r="BN524" s="637" t="str">
        <f t="shared" si="1968"/>
        <v/>
      </c>
      <c r="BO524" s="770" t="str">
        <f t="shared" si="1968"/>
        <v/>
      </c>
      <c r="BP524" s="637" t="str">
        <f t="shared" si="1968"/>
        <v/>
      </c>
      <c r="BQ524" s="770" t="str">
        <f t="shared" si="1968"/>
        <v/>
      </c>
      <c r="BR524" s="637" t="str">
        <f t="shared" si="1968"/>
        <v/>
      </c>
      <c r="BS524" s="770" t="str">
        <f t="shared" si="1968"/>
        <v/>
      </c>
      <c r="BT524" s="637" t="str">
        <f t="shared" si="1968"/>
        <v/>
      </c>
      <c r="BU524" s="657"/>
      <c r="BV524" s="770" t="str">
        <f>IF(BV521="","",BV521*BV522*BV523/BV$46/365/$G$1)</f>
        <v/>
      </c>
      <c r="BW524" s="637" t="str">
        <f>IF(BW521="","",BW521*BW522*BW523/BW$46/365/$G$1)</f>
        <v/>
      </c>
      <c r="BX524" s="770" t="str">
        <f>IF(BX521="","",BX521*BX522*BX523/BX$46/365/$G$1)</f>
        <v/>
      </c>
      <c r="BY524" s="637">
        <f>IF(BY521="","",BY521*BY522*BY523/BY$46/365/$G$1)</f>
        <v>9.3933463796477487E-4</v>
      </c>
      <c r="BZ524" s="627" t="str">
        <f t="shared" si="1952"/>
        <v/>
      </c>
      <c r="CA524" s="627" t="str">
        <f t="shared" si="1953"/>
        <v/>
      </c>
      <c r="CB524" s="627" t="str">
        <f t="shared" si="1954"/>
        <v/>
      </c>
      <c r="CC524" s="627">
        <f t="shared" si="1955"/>
        <v>1.3642717360916969E-3</v>
      </c>
      <c r="CD524" s="1353" t="str">
        <f t="shared" si="1886"/>
        <v/>
      </c>
      <c r="CE524" s="1354" t="str">
        <f t="shared" si="1964"/>
        <v/>
      </c>
      <c r="CF524" s="1355" t="str">
        <f t="shared" si="1964"/>
        <v/>
      </c>
      <c r="CG524" s="1355" t="str">
        <f t="shared" si="1964"/>
        <v/>
      </c>
      <c r="CH524" s="1355" t="str">
        <f t="shared" si="1964"/>
        <v/>
      </c>
      <c r="CI524" s="1355" t="str">
        <f t="shared" si="1964"/>
        <v/>
      </c>
      <c r="CJ524" s="1355" t="str">
        <f t="shared" si="1964"/>
        <v/>
      </c>
      <c r="CK524" s="1356" t="str">
        <f t="shared" si="1964"/>
        <v/>
      </c>
      <c r="CL524" s="1356" t="str">
        <f t="shared" si="1964"/>
        <v/>
      </c>
      <c r="CM524" s="1356" t="str">
        <f t="shared" si="1964"/>
        <v/>
      </c>
      <c r="CN524" s="1355" t="str">
        <f t="shared" si="1964"/>
        <v/>
      </c>
      <c r="CO524" s="1355" t="str">
        <f t="shared" si="1964"/>
        <v/>
      </c>
      <c r="CP524" s="1355" t="str">
        <f t="shared" si="1964"/>
        <v/>
      </c>
      <c r="CQ524" s="1355" t="str">
        <f t="shared" si="1964"/>
        <v/>
      </c>
      <c r="CR524" s="1355" t="str">
        <f t="shared" si="1964"/>
        <v/>
      </c>
      <c r="CS524" s="1354" t="str">
        <f t="shared" si="1964"/>
        <v/>
      </c>
      <c r="CT524" s="1357" t="str">
        <f t="shared" si="1964"/>
        <v/>
      </c>
      <c r="CU524" s="553" t="str">
        <f t="shared" si="1865"/>
        <v/>
      </c>
      <c r="CV524" s="554" t="str">
        <f t="shared" si="1866"/>
        <v/>
      </c>
      <c r="CW524" s="555" t="str">
        <f t="shared" si="1867"/>
        <v/>
      </c>
      <c r="CX524" s="555" t="str">
        <f t="shared" si="1868"/>
        <v/>
      </c>
      <c r="CY524" s="555" t="str">
        <f t="shared" si="1869"/>
        <v/>
      </c>
      <c r="CZ524" s="555" t="str">
        <f t="shared" si="1870"/>
        <v/>
      </c>
      <c r="DA524" s="555" t="str">
        <f t="shared" si="1871"/>
        <v/>
      </c>
      <c r="DB524" s="556" t="str">
        <f t="shared" si="1872"/>
        <v/>
      </c>
      <c r="DC524" s="556" t="str">
        <f t="shared" si="1873"/>
        <v/>
      </c>
      <c r="DD524" s="556" t="str">
        <f t="shared" si="1874"/>
        <v/>
      </c>
      <c r="DE524" s="555" t="str">
        <f t="shared" si="1875"/>
        <v/>
      </c>
      <c r="DF524" s="555" t="str">
        <f t="shared" si="1876"/>
        <v/>
      </c>
      <c r="DG524" s="555" t="str">
        <f t="shared" si="1877"/>
        <v/>
      </c>
      <c r="DH524" s="555" t="str">
        <f t="shared" si="1878"/>
        <v/>
      </c>
      <c r="DI524" s="555" t="str">
        <f t="shared" si="1879"/>
        <v/>
      </c>
      <c r="DJ524" s="554" t="str">
        <f t="shared" si="1880"/>
        <v/>
      </c>
      <c r="DK524" s="553" t="str">
        <f t="shared" si="1881"/>
        <v/>
      </c>
      <c r="DL524" s="658">
        <f t="shared" si="1956"/>
        <v>0</v>
      </c>
      <c r="DM524" s="106">
        <f t="shared" si="1957"/>
        <v>0</v>
      </c>
      <c r="DN524" s="106">
        <f t="shared" si="1958"/>
        <v>1</v>
      </c>
      <c r="DO524" s="106">
        <f t="shared" si="1959"/>
        <v>4</v>
      </c>
      <c r="DP524" s="487"/>
      <c r="DQ524" s="623"/>
      <c r="DR524" s="623"/>
      <c r="DS524" s="623"/>
      <c r="DT524" s="623"/>
      <c r="DU524" s="623"/>
      <c r="DV524" s="623"/>
      <c r="DW524" s="623"/>
      <c r="DX524" s="623"/>
      <c r="DY524" s="488"/>
    </row>
    <row r="525" spans="1:129" s="490" customFormat="1" ht="15.75" customHeight="1">
      <c r="A525" s="767" t="s">
        <v>287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3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3"/>
      <c r="AL525" s="227"/>
      <c r="AM525" s="227">
        <v>0</v>
      </c>
      <c r="AN525" s="227"/>
      <c r="AO525" s="227"/>
      <c r="AP525" s="227"/>
      <c r="AQ525" s="227"/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3"/>
      <c r="BD525" s="227"/>
      <c r="BE525" s="227"/>
      <c r="BF525" s="227"/>
      <c r="BG525" s="227"/>
      <c r="BH525" s="227"/>
      <c r="BI525" s="227">
        <v>35</v>
      </c>
      <c r="BJ525" s="227">
        <v>35</v>
      </c>
      <c r="BK525" s="227"/>
      <c r="BL525" s="227">
        <v>30</v>
      </c>
      <c r="BM525" s="227"/>
      <c r="BN525" s="227"/>
      <c r="BO525" s="227"/>
      <c r="BP525" s="227"/>
      <c r="BQ525" s="227"/>
      <c r="BR525" s="227"/>
      <c r="BS525" s="227"/>
      <c r="BT525" s="227"/>
      <c r="BU525" s="593"/>
      <c r="BV525" s="227"/>
      <c r="BW525" s="227"/>
      <c r="BX525" s="227"/>
      <c r="BY525" s="227">
        <v>35</v>
      </c>
      <c r="BZ525" s="602" t="str">
        <f t="shared" si="1952"/>
        <v/>
      </c>
      <c r="CA525" s="602" t="str">
        <f t="shared" si="1953"/>
        <v/>
      </c>
      <c r="CB525" s="602" t="str">
        <f t="shared" si="1954"/>
        <v/>
      </c>
      <c r="CC525" s="692">
        <f t="shared" si="1955"/>
        <v>35</v>
      </c>
      <c r="CD525" s="1348" t="str">
        <f t="shared" si="1886"/>
        <v/>
      </c>
      <c r="CE525" s="1349" t="str">
        <f t="shared" si="1964"/>
        <v/>
      </c>
      <c r="CF525" s="1350" t="str">
        <f t="shared" si="1964"/>
        <v/>
      </c>
      <c r="CG525" s="1350" t="str">
        <f t="shared" si="1964"/>
        <v/>
      </c>
      <c r="CH525" s="1350" t="str">
        <f t="shared" si="1964"/>
        <v/>
      </c>
      <c r="CI525" s="1350" t="str">
        <f t="shared" si="1964"/>
        <v/>
      </c>
      <c r="CJ525" s="1350" t="str">
        <f t="shared" si="1964"/>
        <v/>
      </c>
      <c r="CK525" s="1351" t="str">
        <f t="shared" si="1964"/>
        <v/>
      </c>
      <c r="CL525" s="1351" t="str">
        <f t="shared" si="1964"/>
        <v/>
      </c>
      <c r="CM525" s="1351" t="str">
        <f t="shared" si="1964"/>
        <v/>
      </c>
      <c r="CN525" s="1350" t="str">
        <f t="shared" si="1964"/>
        <v/>
      </c>
      <c r="CO525" s="1350" t="str">
        <f t="shared" si="1964"/>
        <v/>
      </c>
      <c r="CP525" s="1350" t="str">
        <f t="shared" si="1964"/>
        <v/>
      </c>
      <c r="CQ525" s="1350" t="str">
        <f t="shared" si="1964"/>
        <v/>
      </c>
      <c r="CR525" s="1350" t="str">
        <f t="shared" si="1964"/>
        <v/>
      </c>
      <c r="CS525" s="1349" t="str">
        <f t="shared" si="1964"/>
        <v/>
      </c>
      <c r="CT525" s="1352" t="str">
        <f t="shared" si="1964"/>
        <v/>
      </c>
      <c r="CU525" s="553" t="str">
        <f t="shared" si="1865"/>
        <v/>
      </c>
      <c r="CV525" s="554" t="str">
        <f t="shared" si="1866"/>
        <v/>
      </c>
      <c r="CW525" s="555" t="str">
        <f t="shared" si="1867"/>
        <v/>
      </c>
      <c r="CX525" s="555" t="str">
        <f t="shared" si="1868"/>
        <v/>
      </c>
      <c r="CY525" s="555" t="str">
        <f t="shared" si="1869"/>
        <v/>
      </c>
      <c r="CZ525" s="555" t="str">
        <f t="shared" si="1870"/>
        <v/>
      </c>
      <c r="DA525" s="555" t="str">
        <f t="shared" si="1871"/>
        <v/>
      </c>
      <c r="DB525" s="556" t="str">
        <f t="shared" si="1872"/>
        <v/>
      </c>
      <c r="DC525" s="556" t="str">
        <f t="shared" si="1873"/>
        <v/>
      </c>
      <c r="DD525" s="556" t="str">
        <f t="shared" si="1874"/>
        <v/>
      </c>
      <c r="DE525" s="555" t="str">
        <f t="shared" si="1875"/>
        <v/>
      </c>
      <c r="DF525" s="555" t="str">
        <f t="shared" si="1876"/>
        <v/>
      </c>
      <c r="DG525" s="555" t="str">
        <f t="shared" si="1877"/>
        <v/>
      </c>
      <c r="DH525" s="555" t="str">
        <f t="shared" si="1878"/>
        <v/>
      </c>
      <c r="DI525" s="555" t="str">
        <f t="shared" si="1879"/>
        <v/>
      </c>
      <c r="DJ525" s="554" t="str">
        <f t="shared" si="1880"/>
        <v/>
      </c>
      <c r="DK525" s="553" t="str">
        <f t="shared" si="1881"/>
        <v/>
      </c>
      <c r="DL525" s="658">
        <f t="shared" si="1956"/>
        <v>0</v>
      </c>
      <c r="DM525" s="106">
        <f t="shared" si="1957"/>
        <v>0</v>
      </c>
      <c r="DN525" s="106">
        <f t="shared" si="1958"/>
        <v>1</v>
      </c>
      <c r="DO525" s="106">
        <f t="shared" si="1959"/>
        <v>3</v>
      </c>
      <c r="DP525" s="487"/>
      <c r="DQ525" s="623"/>
      <c r="DR525" s="623"/>
      <c r="DS525" s="623"/>
      <c r="DT525" s="623"/>
      <c r="DU525" s="623"/>
      <c r="DV525" s="623"/>
      <c r="DW525" s="623"/>
      <c r="DX525" s="623"/>
      <c r="DY525" s="488"/>
    </row>
    <row r="526" spans="1:129" s="490" customFormat="1" ht="15.75" customHeight="1">
      <c r="A526" s="653" t="s">
        <v>285</v>
      </c>
      <c r="B526" s="765" t="str">
        <f t="shared" ref="B526:R526" si="1969">IF(B525="","",B521*B522*B525)</f>
        <v/>
      </c>
      <c r="C526" s="765" t="str">
        <f t="shared" si="1969"/>
        <v/>
      </c>
      <c r="D526" s="765" t="str">
        <f t="shared" si="1969"/>
        <v/>
      </c>
      <c r="E526" s="765" t="str">
        <f t="shared" si="1969"/>
        <v/>
      </c>
      <c r="F526" s="765" t="str">
        <f t="shared" si="1969"/>
        <v/>
      </c>
      <c r="G526" s="765" t="str">
        <f t="shared" si="1969"/>
        <v/>
      </c>
      <c r="H526" s="765" t="str">
        <f t="shared" si="1969"/>
        <v/>
      </c>
      <c r="I526" s="765" t="str">
        <f t="shared" si="1969"/>
        <v/>
      </c>
      <c r="J526" s="765" t="str">
        <f t="shared" si="1969"/>
        <v/>
      </c>
      <c r="K526" s="765" t="str">
        <f t="shared" si="1969"/>
        <v/>
      </c>
      <c r="L526" s="765" t="str">
        <f t="shared" si="1969"/>
        <v/>
      </c>
      <c r="M526" s="765" t="str">
        <f t="shared" si="1969"/>
        <v/>
      </c>
      <c r="N526" s="765" t="str">
        <f t="shared" si="1969"/>
        <v/>
      </c>
      <c r="O526" s="765" t="str">
        <f t="shared" si="1969"/>
        <v/>
      </c>
      <c r="P526" s="765" t="str">
        <f t="shared" si="1969"/>
        <v/>
      </c>
      <c r="Q526" s="765" t="str">
        <f t="shared" si="1969"/>
        <v/>
      </c>
      <c r="R526" s="765" t="str">
        <f t="shared" si="1969"/>
        <v/>
      </c>
      <c r="S526" s="771"/>
      <c r="T526" s="765" t="str">
        <f t="shared" ref="T526:AJ526" si="1970">IF(T525="","",T521*T522*T525)</f>
        <v/>
      </c>
      <c r="U526" s="765" t="str">
        <f t="shared" si="1970"/>
        <v/>
      </c>
      <c r="V526" s="765" t="str">
        <f t="shared" si="1970"/>
        <v/>
      </c>
      <c r="W526" s="765" t="str">
        <f t="shared" si="1970"/>
        <v/>
      </c>
      <c r="X526" s="765" t="str">
        <f t="shared" si="1970"/>
        <v/>
      </c>
      <c r="Y526" s="765" t="str">
        <f t="shared" si="1970"/>
        <v/>
      </c>
      <c r="Z526" s="765" t="str">
        <f t="shared" si="1970"/>
        <v/>
      </c>
      <c r="AA526" s="765" t="str">
        <f t="shared" si="1970"/>
        <v/>
      </c>
      <c r="AB526" s="765" t="str">
        <f t="shared" si="1970"/>
        <v/>
      </c>
      <c r="AC526" s="765" t="str">
        <f t="shared" si="1970"/>
        <v/>
      </c>
      <c r="AD526" s="765" t="str">
        <f t="shared" si="1970"/>
        <v/>
      </c>
      <c r="AE526" s="765" t="str">
        <f t="shared" si="1970"/>
        <v/>
      </c>
      <c r="AF526" s="765" t="str">
        <f t="shared" si="1970"/>
        <v/>
      </c>
      <c r="AG526" s="765" t="str">
        <f t="shared" si="1970"/>
        <v/>
      </c>
      <c r="AH526" s="765" t="str">
        <f t="shared" si="1970"/>
        <v/>
      </c>
      <c r="AI526" s="765" t="str">
        <f t="shared" si="1970"/>
        <v/>
      </c>
      <c r="AJ526" s="765" t="str">
        <f t="shared" si="1970"/>
        <v/>
      </c>
      <c r="AK526" s="771"/>
      <c r="AL526" s="765" t="str">
        <f t="shared" ref="AL526:BB526" si="1971">IF(AL525="","",AL521*AL522*AL525)</f>
        <v/>
      </c>
      <c r="AM526" s="765">
        <f t="shared" si="1971"/>
        <v>0</v>
      </c>
      <c r="AN526" s="765" t="str">
        <f t="shared" si="1971"/>
        <v/>
      </c>
      <c r="AO526" s="765" t="str">
        <f t="shared" si="1971"/>
        <v/>
      </c>
      <c r="AP526" s="765" t="str">
        <f t="shared" si="1971"/>
        <v/>
      </c>
      <c r="AQ526" s="765" t="str">
        <f t="shared" si="1971"/>
        <v/>
      </c>
      <c r="AR526" s="765" t="str">
        <f t="shared" si="1971"/>
        <v/>
      </c>
      <c r="AS526" s="765" t="str">
        <f t="shared" si="1971"/>
        <v/>
      </c>
      <c r="AT526" s="765" t="str">
        <f t="shared" si="1971"/>
        <v/>
      </c>
      <c r="AU526" s="765" t="str">
        <f t="shared" si="1971"/>
        <v/>
      </c>
      <c r="AV526" s="765" t="str">
        <f t="shared" si="1971"/>
        <v/>
      </c>
      <c r="AW526" s="765" t="str">
        <f t="shared" si="1971"/>
        <v/>
      </c>
      <c r="AX526" s="765" t="str">
        <f t="shared" si="1971"/>
        <v/>
      </c>
      <c r="AY526" s="765" t="str">
        <f t="shared" si="1971"/>
        <v/>
      </c>
      <c r="AZ526" s="765" t="str">
        <f t="shared" si="1971"/>
        <v/>
      </c>
      <c r="BA526" s="765" t="str">
        <f t="shared" si="1971"/>
        <v/>
      </c>
      <c r="BB526" s="765" t="str">
        <f t="shared" si="1971"/>
        <v/>
      </c>
      <c r="BC526" s="771"/>
      <c r="BD526" s="765" t="str">
        <f>IF(BD525="","",BD521*BD522*BD525)</f>
        <v/>
      </c>
      <c r="BE526" s="765" t="str">
        <f>IF(BE525="","",BE521*BE522*BE525)</f>
        <v/>
      </c>
      <c r="BF526" s="765" t="str">
        <f t="shared" ref="BF526:BT526" si="1972">IF(BF525="","",BF521*BF522*BF525)</f>
        <v/>
      </c>
      <c r="BG526" s="765" t="str">
        <f t="shared" si="1972"/>
        <v/>
      </c>
      <c r="BH526" s="765" t="str">
        <f t="shared" si="1972"/>
        <v/>
      </c>
      <c r="BI526" s="765">
        <f t="shared" si="1972"/>
        <v>525</v>
      </c>
      <c r="BJ526" s="765">
        <f t="shared" si="1972"/>
        <v>315</v>
      </c>
      <c r="BK526" s="765" t="str">
        <f t="shared" si="1972"/>
        <v/>
      </c>
      <c r="BL526" s="765">
        <f t="shared" si="1972"/>
        <v>60</v>
      </c>
      <c r="BM526" s="765" t="str">
        <f t="shared" si="1972"/>
        <v/>
      </c>
      <c r="BN526" s="765" t="str">
        <f t="shared" si="1972"/>
        <v/>
      </c>
      <c r="BO526" s="765" t="str">
        <f t="shared" si="1972"/>
        <v/>
      </c>
      <c r="BP526" s="765" t="str">
        <f t="shared" si="1972"/>
        <v/>
      </c>
      <c r="BQ526" s="765" t="str">
        <f t="shared" si="1972"/>
        <v/>
      </c>
      <c r="BR526" s="765" t="str">
        <f t="shared" si="1972"/>
        <v/>
      </c>
      <c r="BS526" s="765" t="str">
        <f t="shared" si="1972"/>
        <v/>
      </c>
      <c r="BT526" s="765" t="str">
        <f t="shared" si="1972"/>
        <v/>
      </c>
      <c r="BU526" s="771"/>
      <c r="BV526" s="765" t="str">
        <f>IF(BV525="","",BV521*BV522*BV525)</f>
        <v/>
      </c>
      <c r="BW526" s="765" t="str">
        <f>IF(BW525="","",BW521*BW522*BW525)</f>
        <v/>
      </c>
      <c r="BX526" s="765" t="str">
        <f>IF(BX525="","",BX521*BX522*BX525)</f>
        <v/>
      </c>
      <c r="BY526" s="765">
        <f>IF(BY525="","",BY521*BY522*BY525)</f>
        <v>315</v>
      </c>
      <c r="BZ526" s="602" t="str">
        <f t="shared" si="1952"/>
        <v/>
      </c>
      <c r="CA526" s="602" t="str">
        <f t="shared" si="1953"/>
        <v/>
      </c>
      <c r="CB526" s="602" t="str">
        <f t="shared" si="1954"/>
        <v/>
      </c>
      <c r="CC526" s="692">
        <f t="shared" si="1955"/>
        <v>315</v>
      </c>
      <c r="CD526" s="1348" t="str">
        <f t="shared" si="1886"/>
        <v/>
      </c>
      <c r="CE526" s="1349" t="str">
        <f t="shared" si="1964"/>
        <v/>
      </c>
      <c r="CF526" s="1350" t="str">
        <f t="shared" si="1964"/>
        <v/>
      </c>
      <c r="CG526" s="1350" t="str">
        <f t="shared" si="1964"/>
        <v/>
      </c>
      <c r="CH526" s="1350" t="str">
        <f t="shared" si="1964"/>
        <v/>
      </c>
      <c r="CI526" s="1350" t="str">
        <f t="shared" si="1964"/>
        <v/>
      </c>
      <c r="CJ526" s="1350" t="str">
        <f t="shared" si="1964"/>
        <v/>
      </c>
      <c r="CK526" s="1351" t="str">
        <f t="shared" si="1964"/>
        <v/>
      </c>
      <c r="CL526" s="1351" t="str">
        <f t="shared" si="1964"/>
        <v/>
      </c>
      <c r="CM526" s="1351" t="str">
        <f t="shared" si="1964"/>
        <v/>
      </c>
      <c r="CN526" s="1350" t="str">
        <f t="shared" si="1964"/>
        <v/>
      </c>
      <c r="CO526" s="1350" t="str">
        <f t="shared" si="1964"/>
        <v/>
      </c>
      <c r="CP526" s="1350" t="str">
        <f t="shared" si="1964"/>
        <v/>
      </c>
      <c r="CQ526" s="1350" t="str">
        <f t="shared" si="1964"/>
        <v/>
      </c>
      <c r="CR526" s="1350" t="str">
        <f t="shared" si="1964"/>
        <v/>
      </c>
      <c r="CS526" s="1349" t="str">
        <f t="shared" si="1964"/>
        <v/>
      </c>
      <c r="CT526" s="1352" t="str">
        <f t="shared" si="1964"/>
        <v/>
      </c>
      <c r="CU526" s="553" t="str">
        <f t="shared" si="1865"/>
        <v/>
      </c>
      <c r="CV526" s="554" t="str">
        <f t="shared" si="1866"/>
        <v/>
      </c>
      <c r="CW526" s="555" t="str">
        <f t="shared" si="1867"/>
        <v/>
      </c>
      <c r="CX526" s="555" t="str">
        <f t="shared" si="1868"/>
        <v/>
      </c>
      <c r="CY526" s="555" t="str">
        <f t="shared" si="1869"/>
        <v/>
      </c>
      <c r="CZ526" s="555" t="str">
        <f t="shared" si="1870"/>
        <v/>
      </c>
      <c r="DA526" s="555" t="str">
        <f t="shared" si="1871"/>
        <v/>
      </c>
      <c r="DB526" s="556" t="str">
        <f t="shared" si="1872"/>
        <v/>
      </c>
      <c r="DC526" s="556" t="str">
        <f t="shared" si="1873"/>
        <v/>
      </c>
      <c r="DD526" s="556" t="str">
        <f t="shared" si="1874"/>
        <v/>
      </c>
      <c r="DE526" s="555" t="str">
        <f t="shared" si="1875"/>
        <v/>
      </c>
      <c r="DF526" s="555" t="str">
        <f t="shared" si="1876"/>
        <v/>
      </c>
      <c r="DG526" s="555" t="str">
        <f t="shared" si="1877"/>
        <v/>
      </c>
      <c r="DH526" s="555" t="str">
        <f t="shared" si="1878"/>
        <v/>
      </c>
      <c r="DI526" s="555" t="str">
        <f t="shared" si="1879"/>
        <v/>
      </c>
      <c r="DJ526" s="554" t="str">
        <f t="shared" si="1880"/>
        <v/>
      </c>
      <c r="DK526" s="553" t="str">
        <f t="shared" si="1881"/>
        <v/>
      </c>
      <c r="DL526" s="658">
        <f t="shared" si="1956"/>
        <v>0</v>
      </c>
      <c r="DM526" s="106">
        <f t="shared" si="1957"/>
        <v>0</v>
      </c>
      <c r="DN526" s="106">
        <f t="shared" si="1958"/>
        <v>1</v>
      </c>
      <c r="DO526" s="106">
        <f t="shared" si="1959"/>
        <v>3</v>
      </c>
      <c r="DP526" s="487"/>
      <c r="DQ526" s="623"/>
      <c r="DR526" s="623"/>
      <c r="DS526" s="623"/>
      <c r="DT526" s="623"/>
      <c r="DU526" s="623"/>
      <c r="DV526" s="623"/>
      <c r="DW526" s="623"/>
      <c r="DX526" s="623"/>
      <c r="DY526" s="488"/>
    </row>
    <row r="527" spans="1:129" s="490" customFormat="1" ht="15.75" customHeight="1">
      <c r="A527" s="1455" t="s">
        <v>736</v>
      </c>
      <c r="B527" s="683">
        <v>1</v>
      </c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7"/>
      <c r="T527" s="323"/>
      <c r="U527" s="323"/>
      <c r="V527" s="323"/>
      <c r="W527" s="323"/>
      <c r="X527" s="323"/>
      <c r="Y527" s="323"/>
      <c r="Z527" s="323"/>
      <c r="AA527" s="323" t="s">
        <v>263</v>
      </c>
      <c r="AB527" s="323"/>
      <c r="AC527" s="323"/>
      <c r="AD527" s="323"/>
      <c r="AE527" s="323"/>
      <c r="AF527" s="323"/>
      <c r="AG527" s="683"/>
      <c r="AH527" s="683"/>
      <c r="AI527" s="683"/>
      <c r="AJ527" s="683"/>
      <c r="AK527" s="647"/>
      <c r="AL527" s="323"/>
      <c r="AM527" s="323"/>
      <c r="AN527" s="323" t="s">
        <v>831</v>
      </c>
      <c r="AO527" s="323" t="s">
        <v>263</v>
      </c>
      <c r="AP527" s="323"/>
      <c r="AQ527" s="323" t="s">
        <v>263</v>
      </c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7"/>
      <c r="BD527" s="323">
        <v>30</v>
      </c>
      <c r="BE527" s="323">
        <v>20</v>
      </c>
      <c r="BF527" s="323" t="s">
        <v>831</v>
      </c>
      <c r="BG527" s="323"/>
      <c r="BH527" s="323"/>
      <c r="BI527" s="323" t="s">
        <v>263</v>
      </c>
      <c r="BJ527" s="227">
        <v>0</v>
      </c>
      <c r="BK527" s="227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7"/>
      <c r="BV527" s="323"/>
      <c r="BW527" s="323"/>
      <c r="BX527" s="323"/>
      <c r="BY527" s="323"/>
      <c r="BZ527" s="902"/>
      <c r="CA527" s="902"/>
      <c r="CB527" s="902"/>
      <c r="CC527" s="903"/>
      <c r="CD527" s="904"/>
      <c r="CE527" s="904"/>
      <c r="CF527" s="904"/>
      <c r="CG527" s="904"/>
      <c r="CH527" s="904"/>
      <c r="CI527" s="904"/>
      <c r="CJ527" s="904"/>
      <c r="CK527" s="904"/>
      <c r="CL527" s="904"/>
      <c r="CM527" s="904"/>
      <c r="CN527" s="904"/>
      <c r="CO527" s="904"/>
      <c r="CP527" s="904"/>
      <c r="CQ527" s="904"/>
      <c r="CR527" s="904"/>
      <c r="CS527" s="904"/>
      <c r="CT527" s="905"/>
      <c r="CU527" s="553" t="str">
        <f t="shared" si="1865"/>
        <v/>
      </c>
      <c r="CV527" s="554" t="str">
        <f t="shared" si="1866"/>
        <v/>
      </c>
      <c r="CW527" s="555" t="str">
        <f t="shared" si="1867"/>
        <v/>
      </c>
      <c r="CX527" s="555" t="str">
        <f t="shared" si="1868"/>
        <v/>
      </c>
      <c r="CY527" s="555" t="str">
        <f t="shared" si="1869"/>
        <v/>
      </c>
      <c r="CZ527" s="555" t="str">
        <f t="shared" si="1870"/>
        <v/>
      </c>
      <c r="DA527" s="555" t="str">
        <f t="shared" si="1871"/>
        <v/>
      </c>
      <c r="DB527" s="556" t="str">
        <f t="shared" si="1872"/>
        <v/>
      </c>
      <c r="DC527" s="556" t="str">
        <f t="shared" si="1873"/>
        <v/>
      </c>
      <c r="DD527" s="556" t="str">
        <f t="shared" si="1874"/>
        <v/>
      </c>
      <c r="DE527" s="555" t="str">
        <f t="shared" si="1875"/>
        <v/>
      </c>
      <c r="DF527" s="555" t="str">
        <f t="shared" si="1876"/>
        <v/>
      </c>
      <c r="DG527" s="555" t="str">
        <f t="shared" si="1877"/>
        <v/>
      </c>
      <c r="DH527" s="555" t="str">
        <f t="shared" si="1878"/>
        <v/>
      </c>
      <c r="DI527" s="555" t="str">
        <f t="shared" si="1879"/>
        <v/>
      </c>
      <c r="DJ527" s="554" t="str">
        <f t="shared" si="1880"/>
        <v/>
      </c>
      <c r="DK527" s="553" t="str">
        <f t="shared" si="1881"/>
        <v/>
      </c>
      <c r="DL527" s="658">
        <f t="shared" ref="DL527:DL562" si="1973">COUNT(B527:R527)</f>
        <v>1</v>
      </c>
      <c r="DM527" s="106">
        <f t="shared" ref="DM527:DM562" si="1974">COUNT(T527:AJ527)</f>
        <v>0</v>
      </c>
      <c r="DN527" s="106">
        <f t="shared" ref="DN527:DN562" si="1975">COUNT(AL527:BB527)</f>
        <v>0</v>
      </c>
      <c r="DO527" s="106">
        <f t="shared" ref="DO527:DO562" si="1976">COUNT(BD527:BT527)</f>
        <v>3</v>
      </c>
      <c r="DP527" s="487"/>
      <c r="DQ527" s="623"/>
      <c r="DR527" s="623"/>
      <c r="DS527" s="623"/>
      <c r="DT527" s="623"/>
      <c r="DU527" s="623"/>
      <c r="DV527" s="623"/>
      <c r="DW527" s="623"/>
      <c r="DX527" s="623"/>
      <c r="DY527" s="488"/>
    </row>
    <row r="528" spans="1:129" s="490" customFormat="1" ht="15.75" customHeight="1">
      <c r="A528" s="653" t="s">
        <v>291</v>
      </c>
      <c r="B528" s="648">
        <v>3</v>
      </c>
      <c r="C528" s="646"/>
      <c r="D528" s="646"/>
      <c r="E528" s="646"/>
      <c r="F528" s="646"/>
      <c r="G528" s="646"/>
      <c r="H528" s="646"/>
      <c r="I528" s="646"/>
      <c r="J528" s="646"/>
      <c r="K528" s="646"/>
      <c r="L528" s="646"/>
      <c r="M528" s="646"/>
      <c r="N528" s="646"/>
      <c r="O528" s="646"/>
      <c r="P528" s="646"/>
      <c r="Q528" s="646"/>
      <c r="R528" s="646"/>
      <c r="S528" s="708"/>
      <c r="T528" s="646"/>
      <c r="U528" s="646"/>
      <c r="V528" s="646"/>
      <c r="W528" s="646"/>
      <c r="X528" s="646"/>
      <c r="Y528" s="646"/>
      <c r="Z528" s="646"/>
      <c r="AA528" s="646">
        <v>11.7</v>
      </c>
      <c r="AB528" s="646"/>
      <c r="AC528" s="646"/>
      <c r="AD528" s="646"/>
      <c r="AE528" s="646"/>
      <c r="AF528" s="646"/>
      <c r="AG528" s="648"/>
      <c r="AH528" s="648"/>
      <c r="AI528" s="648"/>
      <c r="AJ528" s="648"/>
      <c r="AK528" s="708"/>
      <c r="AL528" s="227"/>
      <c r="AM528" s="227"/>
      <c r="AN528" s="227">
        <v>40</v>
      </c>
      <c r="AO528" s="227">
        <v>45</v>
      </c>
      <c r="AP528" s="227"/>
      <c r="AQ528" s="227">
        <v>85</v>
      </c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8"/>
      <c r="BD528" s="227">
        <v>30</v>
      </c>
      <c r="BE528" s="227">
        <v>20</v>
      </c>
      <c r="BF528" s="227">
        <v>40</v>
      </c>
      <c r="BG528" s="227"/>
      <c r="BH528" s="227"/>
      <c r="BI528" s="227">
        <v>90</v>
      </c>
      <c r="BJ528" s="227">
        <v>30</v>
      </c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8"/>
      <c r="BV528" s="227">
        <v>3</v>
      </c>
      <c r="BW528" s="227">
        <v>12</v>
      </c>
      <c r="BX528" s="227">
        <v>40</v>
      </c>
      <c r="BY528" s="227">
        <v>65</v>
      </c>
      <c r="BZ528" s="602" t="str">
        <f t="shared" ref="BZ528:BZ562" si="1977">IF(DL528&lt;3,"",(SUM(B528:R528)-MIN(B528:R528)-MAX(B528:R528))/(DL528-2))</f>
        <v/>
      </c>
      <c r="CA528" s="602" t="str">
        <f t="shared" ref="CA528:CA562" si="1978">IF(DM528&lt;3,"",(SUM(T528:AJ528)-MIN(T528:AJ528)-MAX(T528:AJ528))/(DM528-2))</f>
        <v/>
      </c>
      <c r="CB528" s="602">
        <f t="shared" ref="CB528:CB562" si="1979">IF(DN528&lt;3,"",(SUM(AL528:BB528)-MIN(AL528:BB528)-MAX(AL528:BB528))/(DN528-2))</f>
        <v>45</v>
      </c>
      <c r="CC528" s="692">
        <f t="shared" ref="CC528:CC562" si="1980">IF(DO528&lt;3,"",(SUM(BD528:BT528)-MIN(BD528:BT528)-MAX(BD528:BT528))/(DO528-2))</f>
        <v>33.333333333333336</v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947"/>
        <v/>
      </c>
      <c r="CF528" s="1350" t="str">
        <f t="shared" si="1947"/>
        <v/>
      </c>
      <c r="CG528" s="1350" t="str">
        <f t="shared" si="1947"/>
        <v/>
      </c>
      <c r="CH528" s="1350" t="str">
        <f t="shared" si="1947"/>
        <v/>
      </c>
      <c r="CI528" s="1350" t="str">
        <f t="shared" si="1947"/>
        <v/>
      </c>
      <c r="CJ528" s="1350" t="str">
        <f t="shared" si="1947"/>
        <v/>
      </c>
      <c r="CK528" s="1351" t="str">
        <f t="shared" si="1947"/>
        <v/>
      </c>
      <c r="CL528" s="1351">
        <f t="shared" si="1947"/>
        <v>3</v>
      </c>
      <c r="CM528" s="1351" t="str">
        <f t="shared" si="1947"/>
        <v/>
      </c>
      <c r="CN528" s="1350" t="str">
        <f t="shared" si="1947"/>
        <v/>
      </c>
      <c r="CO528" s="1350" t="str">
        <f t="shared" si="1947"/>
        <v/>
      </c>
      <c r="CP528" s="1350" t="str">
        <f t="shared" si="1947"/>
        <v/>
      </c>
      <c r="CQ528" s="1350" t="str">
        <f t="shared" si="1947"/>
        <v/>
      </c>
      <c r="CR528" s="1350" t="str">
        <f t="shared" si="1947"/>
        <v/>
      </c>
      <c r="CS528" s="1349" t="str">
        <f t="shared" si="1947"/>
        <v/>
      </c>
      <c r="CT528" s="1352" t="str">
        <f t="shared" si="1947"/>
        <v/>
      </c>
      <c r="CU528" s="553" t="str">
        <f t="shared" si="1865"/>
        <v/>
      </c>
      <c r="CV528" s="554" t="str">
        <f t="shared" si="1866"/>
        <v/>
      </c>
      <c r="CW528" s="555" t="str">
        <f t="shared" si="1867"/>
        <v/>
      </c>
      <c r="CX528" s="555" t="str">
        <f t="shared" si="1868"/>
        <v/>
      </c>
      <c r="CY528" s="555" t="str">
        <f t="shared" si="1869"/>
        <v/>
      </c>
      <c r="CZ528" s="555" t="str">
        <f t="shared" si="1870"/>
        <v/>
      </c>
      <c r="DA528" s="555" t="str">
        <f t="shared" si="1871"/>
        <v/>
      </c>
      <c r="DB528" s="556" t="str">
        <f t="shared" si="1872"/>
        <v/>
      </c>
      <c r="DC528" s="556">
        <f t="shared" si="1873"/>
        <v>11.7</v>
      </c>
      <c r="DD528" s="556" t="str">
        <f t="shared" si="1874"/>
        <v/>
      </c>
      <c r="DE528" s="555" t="str">
        <f t="shared" si="1875"/>
        <v/>
      </c>
      <c r="DF528" s="555" t="str">
        <f t="shared" si="1876"/>
        <v/>
      </c>
      <c r="DG528" s="555" t="str">
        <f t="shared" si="1877"/>
        <v/>
      </c>
      <c r="DH528" s="555" t="str">
        <f t="shared" si="1878"/>
        <v/>
      </c>
      <c r="DI528" s="555" t="str">
        <f t="shared" si="1879"/>
        <v/>
      </c>
      <c r="DJ528" s="554" t="str">
        <f t="shared" si="1880"/>
        <v/>
      </c>
      <c r="DK528" s="553" t="str">
        <f t="shared" si="1881"/>
        <v/>
      </c>
      <c r="DL528" s="658">
        <f t="shared" si="1973"/>
        <v>1</v>
      </c>
      <c r="DM528" s="106">
        <f t="shared" si="1974"/>
        <v>1</v>
      </c>
      <c r="DN528" s="106">
        <f t="shared" si="1975"/>
        <v>3</v>
      </c>
      <c r="DO528" s="106">
        <f t="shared" si="1976"/>
        <v>5</v>
      </c>
      <c r="DP528" s="487"/>
      <c r="DQ528" s="623"/>
      <c r="DR528" s="623"/>
      <c r="DS528" s="623"/>
      <c r="DT528" s="623"/>
      <c r="DU528" s="623"/>
      <c r="DV528" s="623"/>
      <c r="DW528" s="623"/>
      <c r="DX528" s="623"/>
      <c r="DY528" s="488"/>
    </row>
    <row r="529" spans="1:129" s="490" customFormat="1" ht="15.75" customHeight="1">
      <c r="A529" s="705" t="str">
        <f>$H$1 &amp; "/kg"</f>
        <v>kcal/kg</v>
      </c>
      <c r="B529" s="766">
        <f>1580*$K$1</f>
        <v>1580</v>
      </c>
      <c r="C529" s="766">
        <f>1580*$K$1</f>
        <v>1580</v>
      </c>
      <c r="D529" s="766">
        <f t="shared" ref="D529:R529" si="1981">1580*$K$1</f>
        <v>1580</v>
      </c>
      <c r="E529" s="766">
        <f t="shared" si="1981"/>
        <v>1580</v>
      </c>
      <c r="F529" s="766">
        <f t="shared" si="1981"/>
        <v>1580</v>
      </c>
      <c r="G529" s="766">
        <f t="shared" si="1981"/>
        <v>1580</v>
      </c>
      <c r="H529" s="766">
        <f t="shared" si="1981"/>
        <v>1580</v>
      </c>
      <c r="I529" s="766">
        <f t="shared" si="1981"/>
        <v>1580</v>
      </c>
      <c r="J529" s="766">
        <f t="shared" si="1981"/>
        <v>1580</v>
      </c>
      <c r="K529" s="766">
        <f t="shared" si="1981"/>
        <v>1580</v>
      </c>
      <c r="L529" s="766">
        <f t="shared" si="1981"/>
        <v>1580</v>
      </c>
      <c r="M529" s="766">
        <f t="shared" si="1981"/>
        <v>1580</v>
      </c>
      <c r="N529" s="766">
        <f t="shared" si="1981"/>
        <v>1580</v>
      </c>
      <c r="O529" s="766">
        <f t="shared" si="1981"/>
        <v>1580</v>
      </c>
      <c r="P529" s="766">
        <f t="shared" si="1981"/>
        <v>1580</v>
      </c>
      <c r="Q529" s="766">
        <f t="shared" si="1981"/>
        <v>1580</v>
      </c>
      <c r="R529" s="766">
        <f t="shared" si="1981"/>
        <v>1580</v>
      </c>
      <c r="S529" s="607"/>
      <c r="T529" s="766">
        <f>1580*$K$1</f>
        <v>1580</v>
      </c>
      <c r="U529" s="766">
        <f>1580*$K$1</f>
        <v>1580</v>
      </c>
      <c r="V529" s="766">
        <f t="shared" ref="V529:AJ529" si="1982">1580*$K$1</f>
        <v>1580</v>
      </c>
      <c r="W529" s="766">
        <f t="shared" si="1982"/>
        <v>1580</v>
      </c>
      <c r="X529" s="766">
        <f t="shared" si="1982"/>
        <v>1580</v>
      </c>
      <c r="Y529" s="766">
        <f t="shared" si="1982"/>
        <v>1580</v>
      </c>
      <c r="Z529" s="766">
        <f t="shared" si="1982"/>
        <v>1580</v>
      </c>
      <c r="AA529" s="766">
        <f t="shared" si="1982"/>
        <v>1580</v>
      </c>
      <c r="AB529" s="766">
        <f t="shared" si="1982"/>
        <v>1580</v>
      </c>
      <c r="AC529" s="766">
        <f t="shared" si="1982"/>
        <v>1580</v>
      </c>
      <c r="AD529" s="766">
        <f t="shared" si="1982"/>
        <v>1580</v>
      </c>
      <c r="AE529" s="766">
        <f t="shared" si="1982"/>
        <v>1580</v>
      </c>
      <c r="AF529" s="766">
        <f t="shared" si="1982"/>
        <v>1580</v>
      </c>
      <c r="AG529" s="766">
        <f t="shared" si="1982"/>
        <v>1580</v>
      </c>
      <c r="AH529" s="766">
        <f t="shared" si="1982"/>
        <v>1580</v>
      </c>
      <c r="AI529" s="766">
        <f t="shared" si="1982"/>
        <v>1580</v>
      </c>
      <c r="AJ529" s="766">
        <f t="shared" si="1982"/>
        <v>1580</v>
      </c>
      <c r="AK529" s="607"/>
      <c r="AL529" s="766">
        <f>1580*$K$1</f>
        <v>1580</v>
      </c>
      <c r="AM529" s="766">
        <f>1580*$K$1</f>
        <v>1580</v>
      </c>
      <c r="AN529" s="766">
        <f t="shared" ref="AN529:BB529" si="1983">1580*$K$1</f>
        <v>1580</v>
      </c>
      <c r="AO529" s="766">
        <f t="shared" si="1983"/>
        <v>1580</v>
      </c>
      <c r="AP529" s="766">
        <f t="shared" si="1983"/>
        <v>1580</v>
      </c>
      <c r="AQ529" s="766">
        <f t="shared" si="1983"/>
        <v>1580</v>
      </c>
      <c r="AR529" s="766">
        <f t="shared" si="1983"/>
        <v>1580</v>
      </c>
      <c r="AS529" s="766">
        <f t="shared" si="1983"/>
        <v>1580</v>
      </c>
      <c r="AT529" s="766">
        <f t="shared" si="1983"/>
        <v>1580</v>
      </c>
      <c r="AU529" s="766">
        <f t="shared" si="1983"/>
        <v>1580</v>
      </c>
      <c r="AV529" s="766">
        <f t="shared" si="1983"/>
        <v>1580</v>
      </c>
      <c r="AW529" s="766">
        <f t="shared" si="1983"/>
        <v>1580</v>
      </c>
      <c r="AX529" s="766">
        <f t="shared" si="1983"/>
        <v>1580</v>
      </c>
      <c r="AY529" s="766">
        <f t="shared" si="1983"/>
        <v>1580</v>
      </c>
      <c r="AZ529" s="766">
        <f t="shared" si="1983"/>
        <v>1580</v>
      </c>
      <c r="BA529" s="766">
        <f t="shared" si="1983"/>
        <v>1580</v>
      </c>
      <c r="BB529" s="766">
        <f t="shared" si="1983"/>
        <v>1580</v>
      </c>
      <c r="BC529" s="760"/>
      <c r="BD529" s="766">
        <f>1580*$K$1</f>
        <v>1580</v>
      </c>
      <c r="BE529" s="766">
        <f>1580*$K$1</f>
        <v>1580</v>
      </c>
      <c r="BF529" s="766">
        <f t="shared" ref="BF529:BY529" si="1984">1580*$K$1</f>
        <v>1580</v>
      </c>
      <c r="BG529" s="766">
        <f t="shared" si="1984"/>
        <v>1580</v>
      </c>
      <c r="BH529" s="766">
        <f t="shared" si="1984"/>
        <v>1580</v>
      </c>
      <c r="BI529" s="766">
        <f t="shared" si="1984"/>
        <v>1580</v>
      </c>
      <c r="BJ529" s="766">
        <f t="shared" si="1984"/>
        <v>1580</v>
      </c>
      <c r="BK529" s="766">
        <f t="shared" si="1984"/>
        <v>1580</v>
      </c>
      <c r="BL529" s="766">
        <f t="shared" si="1984"/>
        <v>1580</v>
      </c>
      <c r="BM529" s="766">
        <f t="shared" si="1984"/>
        <v>1580</v>
      </c>
      <c r="BN529" s="766">
        <f t="shared" si="1984"/>
        <v>1580</v>
      </c>
      <c r="BO529" s="766">
        <f t="shared" si="1984"/>
        <v>1580</v>
      </c>
      <c r="BP529" s="766">
        <f t="shared" si="1984"/>
        <v>1580</v>
      </c>
      <c r="BQ529" s="766">
        <f t="shared" si="1984"/>
        <v>1580</v>
      </c>
      <c r="BR529" s="766">
        <f t="shared" si="1984"/>
        <v>1580</v>
      </c>
      <c r="BS529" s="766">
        <f t="shared" si="1984"/>
        <v>1580</v>
      </c>
      <c r="BT529" s="766">
        <f t="shared" si="1984"/>
        <v>1580</v>
      </c>
      <c r="BU529" s="760"/>
      <c r="BV529" s="766">
        <f t="shared" si="1984"/>
        <v>1580</v>
      </c>
      <c r="BW529" s="766">
        <f t="shared" si="1984"/>
        <v>1580</v>
      </c>
      <c r="BX529" s="766">
        <f t="shared" si="1984"/>
        <v>1580</v>
      </c>
      <c r="BY529" s="766">
        <f t="shared" si="1984"/>
        <v>1580</v>
      </c>
      <c r="BZ529" s="602">
        <f t="shared" si="1977"/>
        <v>1580</v>
      </c>
      <c r="CA529" s="602">
        <f t="shared" si="1978"/>
        <v>1580</v>
      </c>
      <c r="CB529" s="602">
        <f t="shared" si="1979"/>
        <v>1580</v>
      </c>
      <c r="CC529" s="692">
        <f t="shared" si="1980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947"/>
        <v>1580</v>
      </c>
      <c r="CF529" s="1350">
        <f t="shared" si="1947"/>
        <v>1580</v>
      </c>
      <c r="CG529" s="1350">
        <f t="shared" si="1947"/>
        <v>1580</v>
      </c>
      <c r="CH529" s="1350">
        <f t="shared" si="1947"/>
        <v>1580</v>
      </c>
      <c r="CI529" s="1350">
        <f t="shared" si="1947"/>
        <v>1580</v>
      </c>
      <c r="CJ529" s="1350">
        <f t="shared" si="1947"/>
        <v>1580</v>
      </c>
      <c r="CK529" s="1351">
        <f t="shared" si="1947"/>
        <v>1580</v>
      </c>
      <c r="CL529" s="1351">
        <f t="shared" si="1947"/>
        <v>1580</v>
      </c>
      <c r="CM529" s="1351">
        <f t="shared" si="1947"/>
        <v>1580</v>
      </c>
      <c r="CN529" s="1350">
        <f t="shared" si="1947"/>
        <v>1580</v>
      </c>
      <c r="CO529" s="1350">
        <f t="shared" si="1947"/>
        <v>1580</v>
      </c>
      <c r="CP529" s="1350">
        <f t="shared" si="1947"/>
        <v>1580</v>
      </c>
      <c r="CQ529" s="1350">
        <f t="shared" si="1947"/>
        <v>1580</v>
      </c>
      <c r="CR529" s="1350">
        <f t="shared" si="1947"/>
        <v>1580</v>
      </c>
      <c r="CS529" s="1349">
        <f t="shared" si="1947"/>
        <v>1580</v>
      </c>
      <c r="CT529" s="1352">
        <f t="shared" si="1947"/>
        <v>1580</v>
      </c>
      <c r="CU529" s="553">
        <f t="shared" si="1865"/>
        <v>1580</v>
      </c>
      <c r="CV529" s="554">
        <f t="shared" si="1866"/>
        <v>1580</v>
      </c>
      <c r="CW529" s="555">
        <f t="shared" si="1867"/>
        <v>1580</v>
      </c>
      <c r="CX529" s="555">
        <f t="shared" si="1868"/>
        <v>1580</v>
      </c>
      <c r="CY529" s="555">
        <f t="shared" si="1869"/>
        <v>1580</v>
      </c>
      <c r="CZ529" s="555">
        <f t="shared" si="1870"/>
        <v>1580</v>
      </c>
      <c r="DA529" s="555">
        <f t="shared" si="1871"/>
        <v>1580</v>
      </c>
      <c r="DB529" s="556">
        <f t="shared" si="1872"/>
        <v>1580</v>
      </c>
      <c r="DC529" s="556">
        <f t="shared" si="1873"/>
        <v>1580</v>
      </c>
      <c r="DD529" s="556">
        <f t="shared" si="1874"/>
        <v>1580</v>
      </c>
      <c r="DE529" s="555">
        <f t="shared" si="1875"/>
        <v>1580</v>
      </c>
      <c r="DF529" s="555">
        <f t="shared" si="1876"/>
        <v>1580</v>
      </c>
      <c r="DG529" s="555">
        <f t="shared" si="1877"/>
        <v>1580</v>
      </c>
      <c r="DH529" s="555">
        <f t="shared" si="1878"/>
        <v>1580</v>
      </c>
      <c r="DI529" s="555">
        <f t="shared" si="1879"/>
        <v>1580</v>
      </c>
      <c r="DJ529" s="554">
        <f t="shared" si="1880"/>
        <v>1580</v>
      </c>
      <c r="DK529" s="553">
        <f t="shared" si="1881"/>
        <v>1580</v>
      </c>
      <c r="DL529" s="658">
        <f t="shared" si="1973"/>
        <v>17</v>
      </c>
      <c r="DM529" s="106">
        <f t="shared" si="1974"/>
        <v>17</v>
      </c>
      <c r="DN529" s="106">
        <f t="shared" si="1975"/>
        <v>17</v>
      </c>
      <c r="DO529" s="106">
        <f t="shared" si="1976"/>
        <v>17</v>
      </c>
      <c r="DP529" s="487"/>
      <c r="DQ529" s="623"/>
      <c r="DR529" s="623"/>
      <c r="DS529" s="623"/>
      <c r="DT529" s="623"/>
      <c r="DU529" s="623"/>
      <c r="DV529" s="623"/>
      <c r="DW529" s="623"/>
      <c r="DX529" s="623"/>
      <c r="DY529" s="488"/>
    </row>
    <row r="530" spans="1:129" s="490" customFormat="1" ht="15.75" customHeight="1">
      <c r="A530" s="653" t="str">
        <f>$H$1 &amp; " (%)"</f>
        <v>kcal (%)</v>
      </c>
      <c r="B530" s="770">
        <f>IF(B528="","",B528*B529/B$46/365/$G$1)</f>
        <v>5.1532941943900851E-4</v>
      </c>
      <c r="C530" s="770" t="str">
        <f>IF(C528="","",C528*C529/C$46/365/$G$1)</f>
        <v/>
      </c>
      <c r="D530" s="770" t="str">
        <f t="shared" ref="D530:R530" si="1985">IF(D528="","",D528*D529/D$46/365/$G$1)</f>
        <v/>
      </c>
      <c r="E530" s="770" t="str">
        <f t="shared" si="1985"/>
        <v/>
      </c>
      <c r="F530" s="770" t="str">
        <f t="shared" si="1985"/>
        <v/>
      </c>
      <c r="G530" s="770" t="str">
        <f t="shared" si="1985"/>
        <v/>
      </c>
      <c r="H530" s="770" t="str">
        <f t="shared" si="1985"/>
        <v/>
      </c>
      <c r="I530" s="770" t="str">
        <f t="shared" si="1985"/>
        <v/>
      </c>
      <c r="J530" s="770" t="str">
        <f t="shared" si="1985"/>
        <v/>
      </c>
      <c r="K530" s="770" t="str">
        <f t="shared" si="1985"/>
        <v/>
      </c>
      <c r="L530" s="770" t="str">
        <f t="shared" si="1985"/>
        <v/>
      </c>
      <c r="M530" s="770" t="str">
        <f t="shared" si="1985"/>
        <v/>
      </c>
      <c r="N530" s="770" t="str">
        <f t="shared" si="1985"/>
        <v/>
      </c>
      <c r="O530" s="770" t="str">
        <f t="shared" si="1985"/>
        <v/>
      </c>
      <c r="P530" s="770" t="str">
        <f t="shared" si="1985"/>
        <v/>
      </c>
      <c r="Q530" s="770" t="str">
        <f t="shared" si="1985"/>
        <v/>
      </c>
      <c r="R530" s="770" t="str">
        <f t="shared" si="1985"/>
        <v/>
      </c>
      <c r="S530" s="593"/>
      <c r="T530" s="770" t="str">
        <f t="shared" ref="T530:AJ530" si="1986">IF(T528="","",T528*T529/T$46/365/$G$1)</f>
        <v/>
      </c>
      <c r="U530" s="770" t="str">
        <f t="shared" si="1986"/>
        <v/>
      </c>
      <c r="V530" s="770" t="str">
        <f t="shared" si="1986"/>
        <v/>
      </c>
      <c r="W530" s="770" t="str">
        <f t="shared" si="1986"/>
        <v/>
      </c>
      <c r="X530" s="770" t="str">
        <f t="shared" si="1986"/>
        <v/>
      </c>
      <c r="Y530" s="770" t="str">
        <f t="shared" si="1986"/>
        <v/>
      </c>
      <c r="Z530" s="770" t="str">
        <f t="shared" si="1986"/>
        <v/>
      </c>
      <c r="AA530" s="770">
        <f t="shared" si="1986"/>
        <v>3.4453452613922276E-3</v>
      </c>
      <c r="AB530" s="770" t="str">
        <f t="shared" si="1986"/>
        <v/>
      </c>
      <c r="AC530" s="770" t="str">
        <f t="shared" si="1986"/>
        <v/>
      </c>
      <c r="AD530" s="770" t="str">
        <f t="shared" si="1986"/>
        <v/>
      </c>
      <c r="AE530" s="770" t="str">
        <f t="shared" si="1986"/>
        <v/>
      </c>
      <c r="AF530" s="770" t="str">
        <f t="shared" si="1986"/>
        <v/>
      </c>
      <c r="AG530" s="770" t="str">
        <f t="shared" si="1986"/>
        <v/>
      </c>
      <c r="AH530" s="770" t="str">
        <f t="shared" si="1986"/>
        <v/>
      </c>
      <c r="AI530" s="770" t="str">
        <f t="shared" si="1986"/>
        <v/>
      </c>
      <c r="AJ530" s="770" t="str">
        <f t="shared" si="1986"/>
        <v/>
      </c>
      <c r="AK530" s="593"/>
      <c r="AL530" s="770" t="str">
        <f t="shared" ref="AL530:BB530" si="1987">IF(AL528="","",AL528*AL529/AL$46/365/$G$1)</f>
        <v/>
      </c>
      <c r="AM530" s="770" t="str">
        <f t="shared" si="1987"/>
        <v/>
      </c>
      <c r="AN530" s="770">
        <f t="shared" si="1987"/>
        <v>1.3742117851706894E-2</v>
      </c>
      <c r="AO530" s="770">
        <f t="shared" si="1987"/>
        <v>1.5459882583170255E-2</v>
      </c>
      <c r="AP530" s="770" t="str">
        <f t="shared" si="1987"/>
        <v/>
      </c>
      <c r="AQ530" s="770">
        <f t="shared" si="1987"/>
        <v>3.5042400521852576E-2</v>
      </c>
      <c r="AR530" s="770" t="str">
        <f t="shared" si="1987"/>
        <v/>
      </c>
      <c r="AS530" s="770" t="str">
        <f t="shared" si="1987"/>
        <v/>
      </c>
      <c r="AT530" s="770" t="str">
        <f t="shared" si="1987"/>
        <v/>
      </c>
      <c r="AU530" s="770" t="str">
        <f t="shared" si="1987"/>
        <v/>
      </c>
      <c r="AV530" s="770" t="str">
        <f t="shared" si="1987"/>
        <v/>
      </c>
      <c r="AW530" s="770" t="str">
        <f t="shared" si="1987"/>
        <v/>
      </c>
      <c r="AX530" s="770" t="str">
        <f t="shared" si="1987"/>
        <v/>
      </c>
      <c r="AY530" s="770" t="str">
        <f t="shared" si="1987"/>
        <v/>
      </c>
      <c r="AZ530" s="770" t="str">
        <f t="shared" si="1987"/>
        <v/>
      </c>
      <c r="BA530" s="770" t="str">
        <f t="shared" si="1987"/>
        <v/>
      </c>
      <c r="BB530" s="770" t="str">
        <f t="shared" si="1987"/>
        <v/>
      </c>
      <c r="BC530" s="657"/>
      <c r="BD530" s="770">
        <f>IF(BD528="","",BD528*BD529/BD$46/365/$G$1)</f>
        <v>7.7299412915851273E-3</v>
      </c>
      <c r="BE530" s="770">
        <f>IF(BE528="","",BE528*BE529/BE$46/365/$G$1)</f>
        <v>5.8894790793029544E-3</v>
      </c>
      <c r="BF530" s="770">
        <f t="shared" ref="BF530:BT530" si="1988">IF(BF528="","",BF528*BF529/BF$46/365/$G$1)</f>
        <v>1.030658838878017E-2</v>
      </c>
      <c r="BG530" s="770" t="str">
        <f t="shared" si="1988"/>
        <v/>
      </c>
      <c r="BH530" s="770" t="str">
        <f t="shared" si="1988"/>
        <v/>
      </c>
      <c r="BI530" s="770">
        <f t="shared" si="1988"/>
        <v>2.6502655856863292E-2</v>
      </c>
      <c r="BJ530" s="770">
        <f t="shared" si="1988"/>
        <v>1.5459882583170255E-2</v>
      </c>
      <c r="BK530" s="770" t="str">
        <f t="shared" si="1988"/>
        <v/>
      </c>
      <c r="BL530" s="770" t="str">
        <f t="shared" si="1988"/>
        <v/>
      </c>
      <c r="BM530" s="770" t="str">
        <f t="shared" si="1988"/>
        <v/>
      </c>
      <c r="BN530" s="770" t="str">
        <f t="shared" si="1988"/>
        <v/>
      </c>
      <c r="BO530" s="770" t="str">
        <f t="shared" si="1988"/>
        <v/>
      </c>
      <c r="BP530" s="770" t="str">
        <f t="shared" si="1988"/>
        <v/>
      </c>
      <c r="BQ530" s="770" t="str">
        <f t="shared" si="1988"/>
        <v/>
      </c>
      <c r="BR530" s="770" t="str">
        <f t="shared" si="1988"/>
        <v/>
      </c>
      <c r="BS530" s="770" t="str">
        <f t="shared" si="1988"/>
        <v/>
      </c>
      <c r="BT530" s="770" t="str">
        <f t="shared" si="1988"/>
        <v/>
      </c>
      <c r="BU530" s="657"/>
      <c r="BV530" s="770">
        <f>IF(BV528="","",BV528*BV529/BV$46/365/$G$1)</f>
        <v>1.5459882583170254E-3</v>
      </c>
      <c r="BW530" s="770">
        <f>IF(BW528="","",BW528*BW529/BW$46/365/$G$1)</f>
        <v>4.1226353555120681E-3</v>
      </c>
      <c r="BX530" s="770">
        <f>IF(BX528="","",BX528*BX529/BX$46/365/$G$1)</f>
        <v>1.1778958158605909E-2</v>
      </c>
      <c r="BY530" s="770">
        <f>IF(BY528="","",BY528*BY529/BY$46/365/$G$1)</f>
        <v>1.6748206131767775E-2</v>
      </c>
      <c r="BZ530" s="627" t="str">
        <f t="shared" si="1977"/>
        <v/>
      </c>
      <c r="CA530" s="627" t="str">
        <f t="shared" si="1978"/>
        <v/>
      </c>
      <c r="CB530" s="627">
        <f t="shared" si="1979"/>
        <v>1.5459882583170256E-2</v>
      </c>
      <c r="CC530" s="627">
        <f t="shared" si="1980"/>
        <v>1.1165470754511853E-2</v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947"/>
        <v/>
      </c>
      <c r="CF530" s="1355" t="str">
        <f t="shared" si="1947"/>
        <v/>
      </c>
      <c r="CG530" s="1355" t="str">
        <f t="shared" si="1947"/>
        <v/>
      </c>
      <c r="CH530" s="1355" t="str">
        <f t="shared" si="1947"/>
        <v/>
      </c>
      <c r="CI530" s="1355" t="str">
        <f t="shared" si="1947"/>
        <v/>
      </c>
      <c r="CJ530" s="1355" t="str">
        <f t="shared" si="1947"/>
        <v/>
      </c>
      <c r="CK530" s="1356" t="str">
        <f t="shared" si="1947"/>
        <v/>
      </c>
      <c r="CL530" s="1356">
        <f t="shared" si="1947"/>
        <v>5.1532941943900851E-4</v>
      </c>
      <c r="CM530" s="1356" t="str">
        <f t="shared" si="1947"/>
        <v/>
      </c>
      <c r="CN530" s="1355" t="str">
        <f t="shared" si="1947"/>
        <v/>
      </c>
      <c r="CO530" s="1355" t="str">
        <f t="shared" si="1947"/>
        <v/>
      </c>
      <c r="CP530" s="1355" t="str">
        <f t="shared" si="1947"/>
        <v/>
      </c>
      <c r="CQ530" s="1355" t="str">
        <f t="shared" si="1947"/>
        <v/>
      </c>
      <c r="CR530" s="1355" t="str">
        <f t="shared" si="1947"/>
        <v/>
      </c>
      <c r="CS530" s="1354" t="str">
        <f t="shared" si="1947"/>
        <v/>
      </c>
      <c r="CT530" s="1357" t="str">
        <f t="shared" si="1947"/>
        <v/>
      </c>
      <c r="CU530" s="541" t="str">
        <f t="shared" si="1865"/>
        <v/>
      </c>
      <c r="CV530" s="542" t="str">
        <f t="shared" si="1866"/>
        <v/>
      </c>
      <c r="CW530" s="543" t="str">
        <f t="shared" si="1867"/>
        <v/>
      </c>
      <c r="CX530" s="543" t="str">
        <f t="shared" si="1868"/>
        <v/>
      </c>
      <c r="CY530" s="543" t="str">
        <f t="shared" si="1869"/>
        <v/>
      </c>
      <c r="CZ530" s="543" t="str">
        <f t="shared" si="1870"/>
        <v/>
      </c>
      <c r="DA530" s="543" t="str">
        <f t="shared" si="1871"/>
        <v/>
      </c>
      <c r="DB530" s="544" t="str">
        <f t="shared" si="1872"/>
        <v/>
      </c>
      <c r="DC530" s="544">
        <f t="shared" si="1873"/>
        <v>3.4453452613922276E-3</v>
      </c>
      <c r="DD530" s="544" t="str">
        <f t="shared" si="1874"/>
        <v/>
      </c>
      <c r="DE530" s="543" t="str">
        <f t="shared" si="1875"/>
        <v/>
      </c>
      <c r="DF530" s="543" t="str">
        <f t="shared" si="1876"/>
        <v/>
      </c>
      <c r="DG530" s="543" t="str">
        <f t="shared" si="1877"/>
        <v/>
      </c>
      <c r="DH530" s="543" t="str">
        <f t="shared" si="1878"/>
        <v/>
      </c>
      <c r="DI530" s="543" t="str">
        <f t="shared" si="1879"/>
        <v/>
      </c>
      <c r="DJ530" s="542" t="str">
        <f t="shared" si="1880"/>
        <v/>
      </c>
      <c r="DK530" s="541" t="str">
        <f t="shared" si="1881"/>
        <v/>
      </c>
      <c r="DL530" s="658">
        <f t="shared" si="1973"/>
        <v>1</v>
      </c>
      <c r="DM530" s="106">
        <f t="shared" si="1974"/>
        <v>1</v>
      </c>
      <c r="DN530" s="106">
        <f t="shared" si="1975"/>
        <v>3</v>
      </c>
      <c r="DO530" s="106">
        <f t="shared" si="1976"/>
        <v>5</v>
      </c>
      <c r="DP530" s="487"/>
      <c r="DQ530" s="623"/>
      <c r="DR530" s="623"/>
      <c r="DS530" s="623"/>
      <c r="DT530" s="623"/>
      <c r="DU530" s="623"/>
      <c r="DV530" s="623"/>
      <c r="DW530" s="623"/>
      <c r="DX530" s="623"/>
      <c r="DY530" s="488"/>
    </row>
    <row r="531" spans="1:129" s="490" customFormat="1" ht="15.75" customHeight="1">
      <c r="A531" s="767" t="s">
        <v>287</v>
      </c>
      <c r="B531" s="648">
        <v>10</v>
      </c>
      <c r="C531" s="646"/>
      <c r="D531" s="646"/>
      <c r="E531" s="646"/>
      <c r="F531" s="646"/>
      <c r="G531" s="646"/>
      <c r="H531" s="646"/>
      <c r="I531" s="646"/>
      <c r="J531" s="646"/>
      <c r="K531" s="646"/>
      <c r="L531" s="646"/>
      <c r="M531" s="646"/>
      <c r="N531" s="646"/>
      <c r="O531" s="646"/>
      <c r="P531" s="646"/>
      <c r="Q531" s="646"/>
      <c r="R531" s="646"/>
      <c r="S531" s="659"/>
      <c r="T531" s="646"/>
      <c r="U531" s="646"/>
      <c r="V531" s="646"/>
      <c r="W531" s="646"/>
      <c r="X531" s="646"/>
      <c r="Y531" s="646"/>
      <c r="Z531" s="646"/>
      <c r="AA531" s="646">
        <v>22.22</v>
      </c>
      <c r="AB531" s="646"/>
      <c r="AC531" s="646"/>
      <c r="AD531" s="646"/>
      <c r="AE531" s="646"/>
      <c r="AF531" s="646"/>
      <c r="AG531" s="648"/>
      <c r="AH531" s="646"/>
      <c r="AI531" s="646"/>
      <c r="AJ531" s="648"/>
      <c r="AK531" s="659"/>
      <c r="AL531" s="323"/>
      <c r="AM531" s="323"/>
      <c r="AN531" s="323">
        <v>25</v>
      </c>
      <c r="AO531" s="323">
        <v>8</v>
      </c>
      <c r="AP531" s="323"/>
      <c r="AQ531" s="323">
        <v>4.5199999999999996</v>
      </c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8"/>
      <c r="BD531" s="323">
        <v>25</v>
      </c>
      <c r="BE531" s="323">
        <v>25</v>
      </c>
      <c r="BF531" s="323">
        <v>25</v>
      </c>
      <c r="BG531" s="323"/>
      <c r="BH531" s="323"/>
      <c r="BI531" s="323">
        <v>30</v>
      </c>
      <c r="BJ531" s="323">
        <v>25</v>
      </c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8"/>
      <c r="BV531" s="323">
        <v>10</v>
      </c>
      <c r="BW531" s="323">
        <v>22</v>
      </c>
      <c r="BX531" s="323">
        <v>20</v>
      </c>
      <c r="BY531" s="323">
        <v>25</v>
      </c>
      <c r="BZ531" s="602" t="str">
        <f t="shared" si="1977"/>
        <v/>
      </c>
      <c r="CA531" s="602" t="str">
        <f t="shared" si="1978"/>
        <v/>
      </c>
      <c r="CB531" s="602">
        <f t="shared" si="1979"/>
        <v>8</v>
      </c>
      <c r="CC531" s="692">
        <f t="shared" si="1980"/>
        <v>25</v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947"/>
        <v/>
      </c>
      <c r="CF531" s="1350" t="str">
        <f t="shared" si="1947"/>
        <v/>
      </c>
      <c r="CG531" s="1350" t="str">
        <f t="shared" si="1947"/>
        <v/>
      </c>
      <c r="CH531" s="1350" t="str">
        <f t="shared" si="1947"/>
        <v/>
      </c>
      <c r="CI531" s="1350" t="str">
        <f t="shared" si="1947"/>
        <v/>
      </c>
      <c r="CJ531" s="1350" t="str">
        <f t="shared" si="1947"/>
        <v/>
      </c>
      <c r="CK531" s="1351" t="str">
        <f t="shared" si="1947"/>
        <v/>
      </c>
      <c r="CL531" s="1351">
        <f t="shared" si="1947"/>
        <v>10</v>
      </c>
      <c r="CM531" s="1351" t="str">
        <f t="shared" si="1947"/>
        <v/>
      </c>
      <c r="CN531" s="1350" t="str">
        <f t="shared" si="1947"/>
        <v/>
      </c>
      <c r="CO531" s="1350" t="str">
        <f t="shared" si="1947"/>
        <v/>
      </c>
      <c r="CP531" s="1350" t="str">
        <f t="shared" si="1947"/>
        <v/>
      </c>
      <c r="CQ531" s="1350" t="str">
        <f t="shared" si="1947"/>
        <v/>
      </c>
      <c r="CR531" s="1350" t="str">
        <f t="shared" si="1947"/>
        <v/>
      </c>
      <c r="CS531" s="1349" t="str">
        <f t="shared" ref="CE531:CT547" si="1989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989"/>
        <v/>
      </c>
      <c r="CU531" s="553" t="str">
        <f t="shared" si="1865"/>
        <v/>
      </c>
      <c r="CV531" s="554" t="str">
        <f t="shared" si="1866"/>
        <v/>
      </c>
      <c r="CW531" s="555" t="str">
        <f t="shared" si="1867"/>
        <v/>
      </c>
      <c r="CX531" s="555" t="str">
        <f t="shared" si="1868"/>
        <v/>
      </c>
      <c r="CY531" s="555" t="str">
        <f t="shared" si="1869"/>
        <v/>
      </c>
      <c r="CZ531" s="555" t="str">
        <f t="shared" si="1870"/>
        <v/>
      </c>
      <c r="DA531" s="555" t="str">
        <f t="shared" si="1871"/>
        <v/>
      </c>
      <c r="DB531" s="556" t="str">
        <f t="shared" si="1872"/>
        <v/>
      </c>
      <c r="DC531" s="556">
        <f t="shared" si="1873"/>
        <v>22.22</v>
      </c>
      <c r="DD531" s="556" t="str">
        <f t="shared" si="1874"/>
        <v/>
      </c>
      <c r="DE531" s="555" t="str">
        <f t="shared" si="1875"/>
        <v/>
      </c>
      <c r="DF531" s="555" t="str">
        <f t="shared" si="1876"/>
        <v/>
      </c>
      <c r="DG531" s="555" t="str">
        <f t="shared" si="1877"/>
        <v/>
      </c>
      <c r="DH531" s="555" t="str">
        <f t="shared" si="1878"/>
        <v/>
      </c>
      <c r="DI531" s="555" t="str">
        <f t="shared" si="1879"/>
        <v/>
      </c>
      <c r="DJ531" s="554" t="str">
        <f t="shared" si="1880"/>
        <v/>
      </c>
      <c r="DK531" s="553" t="str">
        <f t="shared" si="1881"/>
        <v/>
      </c>
      <c r="DL531" s="658">
        <f t="shared" si="1973"/>
        <v>1</v>
      </c>
      <c r="DM531" s="106">
        <f t="shared" si="1974"/>
        <v>1</v>
      </c>
      <c r="DN531" s="106">
        <f t="shared" si="1975"/>
        <v>3</v>
      </c>
      <c r="DO531" s="106">
        <f t="shared" si="1976"/>
        <v>5</v>
      </c>
      <c r="DP531" s="487"/>
      <c r="DQ531" s="623"/>
      <c r="DR531" s="623"/>
      <c r="DS531" s="623"/>
      <c r="DT531" s="623"/>
      <c r="DU531" s="623"/>
      <c r="DV531" s="623"/>
      <c r="DW531" s="623"/>
      <c r="DX531" s="623"/>
      <c r="DY531" s="488"/>
    </row>
    <row r="532" spans="1:129" s="490" customFormat="1" ht="15.75" customHeight="1">
      <c r="A532" s="653" t="s">
        <v>285</v>
      </c>
      <c r="B532" s="765">
        <f>IF(B531="","",B528*B531)</f>
        <v>30</v>
      </c>
      <c r="C532" s="765" t="str">
        <f>IF(C531="","",C528*C531)</f>
        <v/>
      </c>
      <c r="D532" s="765" t="str">
        <f t="shared" ref="D532:R532" si="1990">IF(D531="","",D528*D531)</f>
        <v/>
      </c>
      <c r="E532" s="765" t="str">
        <f t="shared" si="1990"/>
        <v/>
      </c>
      <c r="F532" s="765" t="str">
        <f t="shared" si="1990"/>
        <v/>
      </c>
      <c r="G532" s="765" t="str">
        <f t="shared" si="1990"/>
        <v/>
      </c>
      <c r="H532" s="765" t="str">
        <f t="shared" si="1990"/>
        <v/>
      </c>
      <c r="I532" s="765" t="str">
        <f t="shared" si="1990"/>
        <v/>
      </c>
      <c r="J532" s="765" t="str">
        <f t="shared" si="1990"/>
        <v/>
      </c>
      <c r="K532" s="765" t="str">
        <f t="shared" si="1990"/>
        <v/>
      </c>
      <c r="L532" s="765" t="str">
        <f t="shared" si="1990"/>
        <v/>
      </c>
      <c r="M532" s="765" t="str">
        <f t="shared" si="1990"/>
        <v/>
      </c>
      <c r="N532" s="765" t="str">
        <f t="shared" si="1990"/>
        <v/>
      </c>
      <c r="O532" s="765" t="str">
        <f t="shared" si="1990"/>
        <v/>
      </c>
      <c r="P532" s="765" t="str">
        <f t="shared" si="1990"/>
        <v/>
      </c>
      <c r="Q532" s="765" t="str">
        <f t="shared" si="1990"/>
        <v/>
      </c>
      <c r="R532" s="765" t="str">
        <f t="shared" si="1990"/>
        <v/>
      </c>
      <c r="S532" s="771"/>
      <c r="T532" s="765" t="str">
        <f t="shared" ref="T532:AJ532" si="1991">IF(T531="","",T528*T531)</f>
        <v/>
      </c>
      <c r="U532" s="765" t="str">
        <f t="shared" si="1991"/>
        <v/>
      </c>
      <c r="V532" s="765" t="str">
        <f t="shared" si="1991"/>
        <v/>
      </c>
      <c r="W532" s="765" t="str">
        <f t="shared" si="1991"/>
        <v/>
      </c>
      <c r="X532" s="765" t="str">
        <f t="shared" si="1991"/>
        <v/>
      </c>
      <c r="Y532" s="765" t="str">
        <f t="shared" si="1991"/>
        <v/>
      </c>
      <c r="Z532" s="765" t="str">
        <f t="shared" si="1991"/>
        <v/>
      </c>
      <c r="AA532" s="765">
        <f t="shared" si="1991"/>
        <v>259.97399999999999</v>
      </c>
      <c r="AB532" s="765" t="str">
        <f t="shared" si="1991"/>
        <v/>
      </c>
      <c r="AC532" s="765" t="str">
        <f t="shared" si="1991"/>
        <v/>
      </c>
      <c r="AD532" s="765" t="str">
        <f t="shared" si="1991"/>
        <v/>
      </c>
      <c r="AE532" s="765" t="str">
        <f t="shared" si="1991"/>
        <v/>
      </c>
      <c r="AF532" s="765" t="str">
        <f t="shared" si="1991"/>
        <v/>
      </c>
      <c r="AG532" s="765" t="str">
        <f t="shared" si="1991"/>
        <v/>
      </c>
      <c r="AH532" s="765" t="str">
        <f t="shared" si="1991"/>
        <v/>
      </c>
      <c r="AI532" s="765" t="str">
        <f t="shared" si="1991"/>
        <v/>
      </c>
      <c r="AJ532" s="765" t="str">
        <f t="shared" si="1991"/>
        <v/>
      </c>
      <c r="AK532" s="771"/>
      <c r="AL532" s="765" t="str">
        <f t="shared" ref="AL532:BB532" si="1992">IF(AL531="","",AL528*AL531)</f>
        <v/>
      </c>
      <c r="AM532" s="765" t="str">
        <f t="shared" si="1992"/>
        <v/>
      </c>
      <c r="AN532" s="765">
        <f t="shared" si="1992"/>
        <v>1000</v>
      </c>
      <c r="AO532" s="765">
        <f t="shared" si="1992"/>
        <v>360</v>
      </c>
      <c r="AP532" s="765" t="str">
        <f t="shared" si="1992"/>
        <v/>
      </c>
      <c r="AQ532" s="765">
        <f t="shared" si="1992"/>
        <v>384.2</v>
      </c>
      <c r="AR532" s="765" t="str">
        <f t="shared" si="1992"/>
        <v/>
      </c>
      <c r="AS532" s="765" t="str">
        <f t="shared" si="1992"/>
        <v/>
      </c>
      <c r="AT532" s="765" t="str">
        <f t="shared" si="1992"/>
        <v/>
      </c>
      <c r="AU532" s="765" t="str">
        <f t="shared" si="1992"/>
        <v/>
      </c>
      <c r="AV532" s="765" t="str">
        <f t="shared" si="1992"/>
        <v/>
      </c>
      <c r="AW532" s="765" t="str">
        <f t="shared" si="1992"/>
        <v/>
      </c>
      <c r="AX532" s="765" t="str">
        <f t="shared" si="1992"/>
        <v/>
      </c>
      <c r="AY532" s="765" t="str">
        <f t="shared" si="1992"/>
        <v/>
      </c>
      <c r="AZ532" s="765" t="str">
        <f t="shared" si="1992"/>
        <v/>
      </c>
      <c r="BA532" s="765" t="str">
        <f t="shared" si="1992"/>
        <v/>
      </c>
      <c r="BB532" s="765" t="str">
        <f t="shared" si="1992"/>
        <v/>
      </c>
      <c r="BC532" s="771"/>
      <c r="BD532" s="765">
        <f>IF(BD531="","",BD528*BD531)</f>
        <v>750</v>
      </c>
      <c r="BE532" s="765">
        <f>IF(BE531="","",BE528*BE531)</f>
        <v>500</v>
      </c>
      <c r="BF532" s="765">
        <f t="shared" ref="BF532:BT532" si="1993">IF(BF531="","",BF528*BF531)</f>
        <v>1000</v>
      </c>
      <c r="BG532" s="765" t="str">
        <f t="shared" si="1993"/>
        <v/>
      </c>
      <c r="BH532" s="765" t="str">
        <f t="shared" si="1993"/>
        <v/>
      </c>
      <c r="BI532" s="765">
        <f t="shared" si="1993"/>
        <v>2700</v>
      </c>
      <c r="BJ532" s="765">
        <f t="shared" si="1993"/>
        <v>750</v>
      </c>
      <c r="BK532" s="765" t="str">
        <f t="shared" si="1993"/>
        <v/>
      </c>
      <c r="BL532" s="765" t="str">
        <f t="shared" si="1993"/>
        <v/>
      </c>
      <c r="BM532" s="765" t="str">
        <f t="shared" si="1993"/>
        <v/>
      </c>
      <c r="BN532" s="765" t="str">
        <f t="shared" si="1993"/>
        <v/>
      </c>
      <c r="BO532" s="765" t="str">
        <f t="shared" si="1993"/>
        <v/>
      </c>
      <c r="BP532" s="765" t="str">
        <f t="shared" si="1993"/>
        <v/>
      </c>
      <c r="BQ532" s="765" t="str">
        <f t="shared" si="1993"/>
        <v/>
      </c>
      <c r="BR532" s="765" t="str">
        <f t="shared" si="1993"/>
        <v/>
      </c>
      <c r="BS532" s="765" t="str">
        <f t="shared" si="1993"/>
        <v/>
      </c>
      <c r="BT532" s="765" t="str">
        <f t="shared" si="1993"/>
        <v/>
      </c>
      <c r="BU532" s="771"/>
      <c r="BV532" s="765">
        <f>IF(BV531="","",BV528*BV531)</f>
        <v>30</v>
      </c>
      <c r="BW532" s="765">
        <f>IF(BW531="","",BW528*BW531)</f>
        <v>264</v>
      </c>
      <c r="BX532" s="765">
        <f>IF(BX531="","",BX528*BX531)</f>
        <v>800</v>
      </c>
      <c r="BY532" s="765">
        <f>IF(BY531="","",BY528*BY531)</f>
        <v>1625</v>
      </c>
      <c r="BZ532" s="602" t="str">
        <f t="shared" si="1977"/>
        <v/>
      </c>
      <c r="CA532" s="602" t="str">
        <f t="shared" si="1978"/>
        <v/>
      </c>
      <c r="CB532" s="602">
        <f t="shared" si="1979"/>
        <v>384.20000000000005</v>
      </c>
      <c r="CC532" s="692">
        <f t="shared" si="1980"/>
        <v>833.33333333333337</v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989"/>
        <v/>
      </c>
      <c r="CF532" s="1350" t="str">
        <f t="shared" si="1989"/>
        <v/>
      </c>
      <c r="CG532" s="1350" t="str">
        <f t="shared" si="1989"/>
        <v/>
      </c>
      <c r="CH532" s="1350" t="str">
        <f t="shared" si="1989"/>
        <v/>
      </c>
      <c r="CI532" s="1350" t="str">
        <f t="shared" si="1989"/>
        <v/>
      </c>
      <c r="CJ532" s="1350" t="str">
        <f t="shared" si="1989"/>
        <v/>
      </c>
      <c r="CK532" s="1351" t="str">
        <f t="shared" si="1989"/>
        <v/>
      </c>
      <c r="CL532" s="1351">
        <f t="shared" si="1989"/>
        <v>30</v>
      </c>
      <c r="CM532" s="1351" t="str">
        <f t="shared" si="1989"/>
        <v/>
      </c>
      <c r="CN532" s="1350" t="str">
        <f t="shared" si="1989"/>
        <v/>
      </c>
      <c r="CO532" s="1350" t="str">
        <f t="shared" si="1989"/>
        <v/>
      </c>
      <c r="CP532" s="1350" t="str">
        <f t="shared" si="1989"/>
        <v/>
      </c>
      <c r="CQ532" s="1350" t="str">
        <f t="shared" si="1989"/>
        <v/>
      </c>
      <c r="CR532" s="1350" t="str">
        <f t="shared" si="1989"/>
        <v/>
      </c>
      <c r="CS532" s="1349" t="str">
        <f t="shared" si="1989"/>
        <v/>
      </c>
      <c r="CT532" s="1352" t="str">
        <f t="shared" si="1989"/>
        <v/>
      </c>
      <c r="CU532" s="553" t="str">
        <f t="shared" si="1865"/>
        <v/>
      </c>
      <c r="CV532" s="554" t="str">
        <f t="shared" si="1866"/>
        <v/>
      </c>
      <c r="CW532" s="555" t="str">
        <f t="shared" si="1867"/>
        <v/>
      </c>
      <c r="CX532" s="555" t="str">
        <f t="shared" si="1868"/>
        <v/>
      </c>
      <c r="CY532" s="555" t="str">
        <f t="shared" si="1869"/>
        <v/>
      </c>
      <c r="CZ532" s="555" t="str">
        <f t="shared" si="1870"/>
        <v/>
      </c>
      <c r="DA532" s="555" t="str">
        <f t="shared" si="1871"/>
        <v/>
      </c>
      <c r="DB532" s="556" t="str">
        <f t="shared" si="1872"/>
        <v/>
      </c>
      <c r="DC532" s="556">
        <f t="shared" si="1873"/>
        <v>259.97399999999999</v>
      </c>
      <c r="DD532" s="556" t="str">
        <f t="shared" si="1874"/>
        <v/>
      </c>
      <c r="DE532" s="555" t="str">
        <f t="shared" si="1875"/>
        <v/>
      </c>
      <c r="DF532" s="555" t="str">
        <f t="shared" si="1876"/>
        <v/>
      </c>
      <c r="DG532" s="555" t="str">
        <f t="shared" si="1877"/>
        <v/>
      </c>
      <c r="DH532" s="555" t="str">
        <f t="shared" si="1878"/>
        <v/>
      </c>
      <c r="DI532" s="555" t="str">
        <f t="shared" si="1879"/>
        <v/>
      </c>
      <c r="DJ532" s="554" t="str">
        <f t="shared" si="1880"/>
        <v/>
      </c>
      <c r="DK532" s="553" t="str">
        <f t="shared" si="1881"/>
        <v/>
      </c>
      <c r="DL532" s="658">
        <f t="shared" si="1973"/>
        <v>1</v>
      </c>
      <c r="DM532" s="106">
        <f t="shared" si="1974"/>
        <v>1</v>
      </c>
      <c r="DN532" s="106">
        <f t="shared" si="1975"/>
        <v>3</v>
      </c>
      <c r="DO532" s="106">
        <f t="shared" si="1976"/>
        <v>5</v>
      </c>
      <c r="DP532" s="487"/>
      <c r="DQ532" s="623"/>
      <c r="DR532" s="623"/>
      <c r="DS532" s="623"/>
      <c r="DT532" s="623"/>
      <c r="DU532" s="623"/>
      <c r="DV532" s="623"/>
      <c r="DW532" s="623"/>
      <c r="DX532" s="623"/>
      <c r="DY532" s="488"/>
    </row>
    <row r="533" spans="1:129" s="490" customFormat="1" ht="15.75" customHeight="1">
      <c r="A533" s="1455" t="s">
        <v>737</v>
      </c>
      <c r="B533" s="646" t="s">
        <v>263</v>
      </c>
      <c r="C533" s="646" t="s">
        <v>263</v>
      </c>
      <c r="D533" s="646" t="s">
        <v>263</v>
      </c>
      <c r="E533" s="646" t="s">
        <v>263</v>
      </c>
      <c r="F533" s="646" t="s">
        <v>263</v>
      </c>
      <c r="G533" s="646" t="s">
        <v>263</v>
      </c>
      <c r="H533" s="646" t="s">
        <v>263</v>
      </c>
      <c r="I533" s="646" t="s">
        <v>263</v>
      </c>
      <c r="J533" s="646" t="s">
        <v>263</v>
      </c>
      <c r="K533" s="646" t="s">
        <v>263</v>
      </c>
      <c r="L533" s="646" t="s">
        <v>263</v>
      </c>
      <c r="M533" s="646" t="s">
        <v>263</v>
      </c>
      <c r="N533" s="646" t="s">
        <v>263</v>
      </c>
      <c r="O533" s="646" t="s">
        <v>263</v>
      </c>
      <c r="P533" s="646" t="s">
        <v>263</v>
      </c>
      <c r="Q533" s="646" t="s">
        <v>263</v>
      </c>
      <c r="R533" s="646" t="s">
        <v>263</v>
      </c>
      <c r="S533" s="718"/>
      <c r="T533" s="646" t="s">
        <v>263</v>
      </c>
      <c r="U533" s="646" t="s">
        <v>263</v>
      </c>
      <c r="V533" s="646" t="s">
        <v>263</v>
      </c>
      <c r="W533" s="646" t="s">
        <v>263</v>
      </c>
      <c r="X533" s="646" t="s">
        <v>263</v>
      </c>
      <c r="Y533" s="646" t="s">
        <v>263</v>
      </c>
      <c r="Z533" s="646" t="s">
        <v>263</v>
      </c>
      <c r="AA533" s="646" t="s">
        <v>263</v>
      </c>
      <c r="AB533" s="646" t="s">
        <v>263</v>
      </c>
      <c r="AC533" s="646" t="s">
        <v>263</v>
      </c>
      <c r="AD533" s="646" t="s">
        <v>263</v>
      </c>
      <c r="AE533" s="646" t="s">
        <v>263</v>
      </c>
      <c r="AF533" s="646" t="s">
        <v>263</v>
      </c>
      <c r="AG533" s="646" t="s">
        <v>263</v>
      </c>
      <c r="AH533" s="646" t="s">
        <v>263</v>
      </c>
      <c r="AI533" s="646" t="s">
        <v>263</v>
      </c>
      <c r="AJ533" s="646" t="s">
        <v>263</v>
      </c>
      <c r="AK533" s="718"/>
      <c r="AL533" s="646" t="s">
        <v>263</v>
      </c>
      <c r="AM533" s="646" t="s">
        <v>263</v>
      </c>
      <c r="AN533" s="646" t="s">
        <v>263</v>
      </c>
      <c r="AO533" s="646" t="s">
        <v>263</v>
      </c>
      <c r="AP533" s="646" t="s">
        <v>263</v>
      </c>
      <c r="AQ533" s="646" t="s">
        <v>263</v>
      </c>
      <c r="AR533" s="646" t="s">
        <v>263</v>
      </c>
      <c r="AS533" s="646" t="s">
        <v>263</v>
      </c>
      <c r="AT533" s="646" t="s">
        <v>263</v>
      </c>
      <c r="AU533" s="646" t="s">
        <v>263</v>
      </c>
      <c r="AV533" s="646" t="s">
        <v>263</v>
      </c>
      <c r="AW533" s="646" t="s">
        <v>263</v>
      </c>
      <c r="AX533" s="646" t="s">
        <v>263</v>
      </c>
      <c r="AY533" s="646" t="s">
        <v>263</v>
      </c>
      <c r="AZ533" s="646" t="s">
        <v>263</v>
      </c>
      <c r="BA533" s="646" t="s">
        <v>263</v>
      </c>
      <c r="BB533" s="646" t="s">
        <v>263</v>
      </c>
      <c r="BC533" s="718"/>
      <c r="BD533" s="646" t="s">
        <v>263</v>
      </c>
      <c r="BE533" s="646" t="s">
        <v>263</v>
      </c>
      <c r="BF533" s="646" t="s">
        <v>263</v>
      </c>
      <c r="BG533" s="646" t="s">
        <v>263</v>
      </c>
      <c r="BH533" s="646" t="s">
        <v>263</v>
      </c>
      <c r="BI533" s="646" t="s">
        <v>263</v>
      </c>
      <c r="BJ533" s="646" t="s">
        <v>263</v>
      </c>
      <c r="BK533" s="646" t="s">
        <v>263</v>
      </c>
      <c r="BL533" s="646" t="s">
        <v>263</v>
      </c>
      <c r="BM533" s="646" t="s">
        <v>263</v>
      </c>
      <c r="BN533" s="646" t="s">
        <v>263</v>
      </c>
      <c r="BO533" s="646" t="s">
        <v>263</v>
      </c>
      <c r="BP533" s="646" t="s">
        <v>263</v>
      </c>
      <c r="BQ533" s="646" t="s">
        <v>263</v>
      </c>
      <c r="BR533" s="646" t="s">
        <v>263</v>
      </c>
      <c r="BS533" s="646" t="s">
        <v>263</v>
      </c>
      <c r="BT533" s="646" t="s">
        <v>263</v>
      </c>
      <c r="BU533" s="718"/>
      <c r="BV533" s="646" t="s">
        <v>263</v>
      </c>
      <c r="BW533" s="646" t="s">
        <v>263</v>
      </c>
      <c r="BX533" s="646" t="s">
        <v>263</v>
      </c>
      <c r="BY533" s="646" t="s">
        <v>263</v>
      </c>
      <c r="BZ533" s="902"/>
      <c r="CA533" s="902"/>
      <c r="CB533" s="902"/>
      <c r="CC533" s="903"/>
      <c r="CD533" s="904"/>
      <c r="CE533" s="904"/>
      <c r="CF533" s="904"/>
      <c r="CG533" s="904"/>
      <c r="CH533" s="904"/>
      <c r="CI533" s="904"/>
      <c r="CJ533" s="904"/>
      <c r="CK533" s="904"/>
      <c r="CL533" s="904"/>
      <c r="CM533" s="904"/>
      <c r="CN533" s="904"/>
      <c r="CO533" s="904"/>
      <c r="CP533" s="904"/>
      <c r="CQ533" s="904"/>
      <c r="CR533" s="904"/>
      <c r="CS533" s="904"/>
      <c r="CT533" s="905"/>
      <c r="CU533" s="553" t="str">
        <f t="shared" si="1865"/>
        <v/>
      </c>
      <c r="CV533" s="554" t="str">
        <f t="shared" si="1866"/>
        <v/>
      </c>
      <c r="CW533" s="555" t="str">
        <f t="shared" si="1867"/>
        <v/>
      </c>
      <c r="CX533" s="555" t="str">
        <f t="shared" si="1868"/>
        <v/>
      </c>
      <c r="CY533" s="555" t="str">
        <f t="shared" si="1869"/>
        <v/>
      </c>
      <c r="CZ533" s="555" t="str">
        <f t="shared" si="1870"/>
        <v/>
      </c>
      <c r="DA533" s="555" t="str">
        <f t="shared" si="1871"/>
        <v/>
      </c>
      <c r="DB533" s="556" t="str">
        <f t="shared" si="1872"/>
        <v/>
      </c>
      <c r="DC533" s="556" t="str">
        <f t="shared" si="1873"/>
        <v/>
      </c>
      <c r="DD533" s="556" t="str">
        <f t="shared" si="1874"/>
        <v/>
      </c>
      <c r="DE533" s="555" t="str">
        <f t="shared" si="1875"/>
        <v/>
      </c>
      <c r="DF533" s="555" t="str">
        <f t="shared" si="1876"/>
        <v/>
      </c>
      <c r="DG533" s="555" t="str">
        <f t="shared" si="1877"/>
        <v/>
      </c>
      <c r="DH533" s="555" t="str">
        <f t="shared" si="1878"/>
        <v/>
      </c>
      <c r="DI533" s="555" t="str">
        <f t="shared" si="1879"/>
        <v/>
      </c>
      <c r="DJ533" s="554" t="str">
        <f t="shared" si="1880"/>
        <v/>
      </c>
      <c r="DK533" s="553" t="str">
        <f t="shared" si="1881"/>
        <v/>
      </c>
      <c r="DL533" s="658">
        <f t="shared" si="1973"/>
        <v>0</v>
      </c>
      <c r="DM533" s="106">
        <f t="shared" si="1974"/>
        <v>0</v>
      </c>
      <c r="DN533" s="106">
        <f t="shared" si="1975"/>
        <v>0</v>
      </c>
      <c r="DO533" s="106">
        <f t="shared" si="1976"/>
        <v>0</v>
      </c>
      <c r="DP533" s="487"/>
      <c r="DQ533" s="623"/>
      <c r="DR533" s="623"/>
      <c r="DS533" s="623"/>
      <c r="DT533" s="623"/>
      <c r="DU533" s="623"/>
      <c r="DV533" s="623"/>
      <c r="DW533" s="623"/>
      <c r="DX533" s="623"/>
      <c r="DY533" s="488"/>
    </row>
    <row r="534" spans="1:129" s="490" customFormat="1" ht="15.75" customHeight="1">
      <c r="A534" s="653" t="s">
        <v>291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8"/>
      <c r="T534" s="227"/>
      <c r="U534" s="227"/>
      <c r="V534" s="227"/>
      <c r="W534" s="227"/>
      <c r="X534" s="227"/>
      <c r="Y534" s="227"/>
      <c r="Z534" s="227"/>
      <c r="AA534" s="227"/>
      <c r="AB534" s="227"/>
      <c r="AC534" s="227"/>
      <c r="AD534" s="227"/>
      <c r="AE534" s="227"/>
      <c r="AF534" s="227"/>
      <c r="AG534" s="227"/>
      <c r="AH534" s="227"/>
      <c r="AI534" s="227"/>
      <c r="AJ534" s="227"/>
      <c r="AK534" s="718"/>
      <c r="AL534" s="227"/>
      <c r="AM534" s="227"/>
      <c r="AN534" s="227"/>
      <c r="AO534" s="227"/>
      <c r="AP534" s="227"/>
      <c r="AQ534" s="227"/>
      <c r="AR534" s="227"/>
      <c r="AS534" s="227"/>
      <c r="AT534" s="227"/>
      <c r="AU534" s="227"/>
      <c r="AV534" s="227"/>
      <c r="AW534" s="227"/>
      <c r="AX534" s="227"/>
      <c r="AY534" s="227"/>
      <c r="AZ534" s="227"/>
      <c r="BA534" s="227"/>
      <c r="BB534" s="227"/>
      <c r="BC534" s="718"/>
      <c r="BD534" s="227"/>
      <c r="BE534" s="227"/>
      <c r="BF534" s="227"/>
      <c r="BG534" s="227"/>
      <c r="BH534" s="227"/>
      <c r="BI534" s="227"/>
      <c r="BJ534" s="227"/>
      <c r="BK534" s="227"/>
      <c r="BL534" s="227"/>
      <c r="BM534" s="227"/>
      <c r="BN534" s="227"/>
      <c r="BO534" s="227"/>
      <c r="BP534" s="227"/>
      <c r="BQ534" s="227"/>
      <c r="BR534" s="227"/>
      <c r="BS534" s="227"/>
      <c r="BT534" s="227"/>
      <c r="BU534" s="718"/>
      <c r="BV534" s="227"/>
      <c r="BW534" s="227"/>
      <c r="BX534" s="227"/>
      <c r="BY534" s="227"/>
      <c r="BZ534" s="602" t="str">
        <f t="shared" si="1977"/>
        <v/>
      </c>
      <c r="CA534" s="602" t="str">
        <f t="shared" si="1978"/>
        <v/>
      </c>
      <c r="CB534" s="602" t="str">
        <f t="shared" si="1979"/>
        <v/>
      </c>
      <c r="CC534" s="692" t="str">
        <f t="shared" si="1980"/>
        <v/>
      </c>
      <c r="CD534" s="1348" t="str">
        <f t="shared" ref="CD534:CD544" si="199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989"/>
        <v/>
      </c>
      <c r="CF534" s="1350" t="str">
        <f t="shared" si="1989"/>
        <v/>
      </c>
      <c r="CG534" s="1350" t="str">
        <f t="shared" si="1989"/>
        <v/>
      </c>
      <c r="CH534" s="1350" t="str">
        <f t="shared" si="1989"/>
        <v/>
      </c>
      <c r="CI534" s="1350" t="str">
        <f t="shared" si="1989"/>
        <v/>
      </c>
      <c r="CJ534" s="1350" t="str">
        <f t="shared" si="1989"/>
        <v/>
      </c>
      <c r="CK534" s="1351" t="str">
        <f t="shared" si="1989"/>
        <v/>
      </c>
      <c r="CL534" s="1351" t="str">
        <f t="shared" si="1989"/>
        <v/>
      </c>
      <c r="CM534" s="1351" t="str">
        <f t="shared" si="1989"/>
        <v/>
      </c>
      <c r="CN534" s="1350" t="str">
        <f t="shared" si="1989"/>
        <v/>
      </c>
      <c r="CO534" s="1350" t="str">
        <f t="shared" si="1989"/>
        <v/>
      </c>
      <c r="CP534" s="1350" t="str">
        <f t="shared" si="1989"/>
        <v/>
      </c>
      <c r="CQ534" s="1350" t="str">
        <f t="shared" si="1989"/>
        <v/>
      </c>
      <c r="CR534" s="1350" t="str">
        <f t="shared" si="1989"/>
        <v/>
      </c>
      <c r="CS534" s="1349" t="str">
        <f t="shared" si="1989"/>
        <v/>
      </c>
      <c r="CT534" s="1352" t="str">
        <f t="shared" si="1989"/>
        <v/>
      </c>
      <c r="CU534" s="553" t="str">
        <f t="shared" si="1865"/>
        <v/>
      </c>
      <c r="CV534" s="554" t="str">
        <f t="shared" si="1866"/>
        <v/>
      </c>
      <c r="CW534" s="555" t="str">
        <f t="shared" si="1867"/>
        <v/>
      </c>
      <c r="CX534" s="555" t="str">
        <f t="shared" si="1868"/>
        <v/>
      </c>
      <c r="CY534" s="555" t="str">
        <f t="shared" si="1869"/>
        <v/>
      </c>
      <c r="CZ534" s="555" t="str">
        <f t="shared" si="1870"/>
        <v/>
      </c>
      <c r="DA534" s="555" t="str">
        <f t="shared" si="1871"/>
        <v/>
      </c>
      <c r="DB534" s="556" t="str">
        <f t="shared" si="1872"/>
        <v/>
      </c>
      <c r="DC534" s="556" t="str">
        <f t="shared" si="1873"/>
        <v/>
      </c>
      <c r="DD534" s="556" t="str">
        <f t="shared" si="1874"/>
        <v/>
      </c>
      <c r="DE534" s="555" t="str">
        <f t="shared" si="1875"/>
        <v/>
      </c>
      <c r="DF534" s="555" t="str">
        <f t="shared" si="1876"/>
        <v/>
      </c>
      <c r="DG534" s="555" t="str">
        <f t="shared" si="1877"/>
        <v/>
      </c>
      <c r="DH534" s="555" t="str">
        <f t="shared" si="1878"/>
        <v/>
      </c>
      <c r="DI534" s="555" t="str">
        <f t="shared" si="1879"/>
        <v/>
      </c>
      <c r="DJ534" s="554" t="str">
        <f t="shared" si="1880"/>
        <v/>
      </c>
      <c r="DK534" s="553" t="str">
        <f t="shared" si="1881"/>
        <v/>
      </c>
      <c r="DL534" s="658">
        <f t="shared" si="1973"/>
        <v>0</v>
      </c>
      <c r="DM534" s="106">
        <f t="shared" si="1974"/>
        <v>0</v>
      </c>
      <c r="DN534" s="106">
        <f t="shared" si="1975"/>
        <v>0</v>
      </c>
      <c r="DO534" s="106">
        <f t="shared" si="1976"/>
        <v>0</v>
      </c>
      <c r="DP534" s="487"/>
      <c r="DQ534" s="623"/>
      <c r="DR534" s="623"/>
      <c r="DS534" s="623"/>
      <c r="DT534" s="623"/>
      <c r="DU534" s="623"/>
      <c r="DV534" s="623"/>
      <c r="DW534" s="623"/>
      <c r="DX534" s="623"/>
      <c r="DY534" s="488"/>
    </row>
    <row r="535" spans="1:129" s="490" customFormat="1" ht="15.75" customHeight="1">
      <c r="A535" s="705" t="str">
        <f>$H$1 &amp; "/kg"</f>
        <v>kcal/kg</v>
      </c>
      <c r="B535" s="766">
        <f>2145*$K$1</f>
        <v>2145</v>
      </c>
      <c r="C535" s="766">
        <f>2145*$K$1</f>
        <v>2145</v>
      </c>
      <c r="D535" s="766">
        <f t="shared" ref="D535:R535" si="1995">2145*$K$1</f>
        <v>2145</v>
      </c>
      <c r="E535" s="766">
        <f t="shared" si="1995"/>
        <v>2145</v>
      </c>
      <c r="F535" s="766">
        <f t="shared" si="1995"/>
        <v>2145</v>
      </c>
      <c r="G535" s="766">
        <f t="shared" si="1995"/>
        <v>2145</v>
      </c>
      <c r="H535" s="766">
        <f t="shared" si="1995"/>
        <v>2145</v>
      </c>
      <c r="I535" s="766">
        <f t="shared" si="1995"/>
        <v>2145</v>
      </c>
      <c r="J535" s="766">
        <f t="shared" si="1995"/>
        <v>2145</v>
      </c>
      <c r="K535" s="766">
        <f t="shared" si="1995"/>
        <v>2145</v>
      </c>
      <c r="L535" s="766">
        <f t="shared" si="1995"/>
        <v>2145</v>
      </c>
      <c r="M535" s="766">
        <f t="shared" si="1995"/>
        <v>2145</v>
      </c>
      <c r="N535" s="766">
        <f t="shared" si="1995"/>
        <v>2145</v>
      </c>
      <c r="O535" s="766">
        <f t="shared" si="1995"/>
        <v>2145</v>
      </c>
      <c r="P535" s="766">
        <f t="shared" si="1995"/>
        <v>2145</v>
      </c>
      <c r="Q535" s="766">
        <f t="shared" si="1995"/>
        <v>2145</v>
      </c>
      <c r="R535" s="766">
        <f t="shared" si="1995"/>
        <v>2145</v>
      </c>
      <c r="S535" s="607"/>
      <c r="T535" s="766">
        <f>2145*$K$1</f>
        <v>2145</v>
      </c>
      <c r="U535" s="766">
        <f>2145*$K$1</f>
        <v>2145</v>
      </c>
      <c r="V535" s="766">
        <v>2145</v>
      </c>
      <c r="W535" s="766">
        <f>2145*$K$1</f>
        <v>2145</v>
      </c>
      <c r="X535" s="766">
        <f>2145*$K$1</f>
        <v>2145</v>
      </c>
      <c r="Y535" s="766">
        <f>2145*$K$1</f>
        <v>2145</v>
      </c>
      <c r="Z535" s="766">
        <f t="shared" ref="Z535:AJ535" si="1996">2145*$K$1</f>
        <v>2145</v>
      </c>
      <c r="AA535" s="766">
        <f t="shared" si="1996"/>
        <v>2145</v>
      </c>
      <c r="AB535" s="766">
        <f t="shared" si="1996"/>
        <v>2145</v>
      </c>
      <c r="AC535" s="766">
        <f t="shared" si="1996"/>
        <v>2145</v>
      </c>
      <c r="AD535" s="766">
        <f t="shared" si="1996"/>
        <v>2145</v>
      </c>
      <c r="AE535" s="766">
        <f t="shared" si="1996"/>
        <v>2145</v>
      </c>
      <c r="AF535" s="766">
        <f t="shared" si="1996"/>
        <v>2145</v>
      </c>
      <c r="AG535" s="766">
        <f t="shared" si="1996"/>
        <v>2145</v>
      </c>
      <c r="AH535" s="766">
        <f t="shared" si="1996"/>
        <v>2145</v>
      </c>
      <c r="AI535" s="766">
        <f t="shared" si="1996"/>
        <v>2145</v>
      </c>
      <c r="AJ535" s="766">
        <f t="shared" si="1996"/>
        <v>2145</v>
      </c>
      <c r="AK535" s="607"/>
      <c r="AL535" s="766">
        <f>2145*$K$1</f>
        <v>2145</v>
      </c>
      <c r="AM535" s="766">
        <f>2145*$K$1</f>
        <v>2145</v>
      </c>
      <c r="AN535" s="766">
        <f t="shared" ref="AN535:BB535" si="1997">2145*$K$1</f>
        <v>2145</v>
      </c>
      <c r="AO535" s="766">
        <f t="shared" si="1997"/>
        <v>2145</v>
      </c>
      <c r="AP535" s="766">
        <f t="shared" si="1997"/>
        <v>2145</v>
      </c>
      <c r="AQ535" s="766">
        <f t="shared" si="1997"/>
        <v>2145</v>
      </c>
      <c r="AR535" s="766">
        <f t="shared" si="1997"/>
        <v>2145</v>
      </c>
      <c r="AS535" s="766">
        <f t="shared" si="1997"/>
        <v>2145</v>
      </c>
      <c r="AT535" s="766">
        <f t="shared" si="1997"/>
        <v>2145</v>
      </c>
      <c r="AU535" s="766">
        <f t="shared" si="1997"/>
        <v>2145</v>
      </c>
      <c r="AV535" s="766">
        <f t="shared" si="1997"/>
        <v>2145</v>
      </c>
      <c r="AW535" s="766">
        <f t="shared" si="1997"/>
        <v>2145</v>
      </c>
      <c r="AX535" s="766">
        <f t="shared" si="1997"/>
        <v>2145</v>
      </c>
      <c r="AY535" s="766">
        <f t="shared" si="1997"/>
        <v>2145</v>
      </c>
      <c r="AZ535" s="766">
        <f t="shared" si="1997"/>
        <v>2145</v>
      </c>
      <c r="BA535" s="766">
        <f t="shared" si="1997"/>
        <v>2145</v>
      </c>
      <c r="BB535" s="766">
        <f t="shared" si="1997"/>
        <v>2145</v>
      </c>
      <c r="BC535" s="760"/>
      <c r="BD535" s="766">
        <f>2145*$K$1</f>
        <v>2145</v>
      </c>
      <c r="BE535" s="766">
        <f>2145*$K$1</f>
        <v>2145</v>
      </c>
      <c r="BF535" s="766">
        <f t="shared" ref="BF535:BY535" si="1998">2145*$K$1</f>
        <v>2145</v>
      </c>
      <c r="BG535" s="766">
        <f t="shared" si="1998"/>
        <v>2145</v>
      </c>
      <c r="BH535" s="766">
        <f t="shared" si="1998"/>
        <v>2145</v>
      </c>
      <c r="BI535" s="766">
        <f t="shared" si="1998"/>
        <v>2145</v>
      </c>
      <c r="BJ535" s="766">
        <f t="shared" si="1998"/>
        <v>2145</v>
      </c>
      <c r="BK535" s="766">
        <f t="shared" si="1998"/>
        <v>2145</v>
      </c>
      <c r="BL535" s="766">
        <f t="shared" si="1998"/>
        <v>2145</v>
      </c>
      <c r="BM535" s="766">
        <f t="shared" si="1998"/>
        <v>2145</v>
      </c>
      <c r="BN535" s="766">
        <f t="shared" si="1998"/>
        <v>2145</v>
      </c>
      <c r="BO535" s="766">
        <f t="shared" si="1998"/>
        <v>2145</v>
      </c>
      <c r="BP535" s="766">
        <f t="shared" si="1998"/>
        <v>2145</v>
      </c>
      <c r="BQ535" s="766">
        <f t="shared" si="1998"/>
        <v>2145</v>
      </c>
      <c r="BR535" s="766">
        <f t="shared" si="1998"/>
        <v>2145</v>
      </c>
      <c r="BS535" s="766">
        <f t="shared" si="1998"/>
        <v>2145</v>
      </c>
      <c r="BT535" s="766">
        <f t="shared" si="1998"/>
        <v>2145</v>
      </c>
      <c r="BU535" s="760"/>
      <c r="BV535" s="766">
        <f t="shared" si="1998"/>
        <v>2145</v>
      </c>
      <c r="BW535" s="766">
        <f t="shared" si="1998"/>
        <v>2145</v>
      </c>
      <c r="BX535" s="766">
        <f t="shared" si="1998"/>
        <v>2145</v>
      </c>
      <c r="BY535" s="766">
        <f t="shared" si="1998"/>
        <v>2145</v>
      </c>
      <c r="BZ535" s="602">
        <f t="shared" si="1977"/>
        <v>2145</v>
      </c>
      <c r="CA535" s="602">
        <f t="shared" si="1978"/>
        <v>2145</v>
      </c>
      <c r="CB535" s="602">
        <f t="shared" si="1979"/>
        <v>2145</v>
      </c>
      <c r="CC535" s="692">
        <f t="shared" si="1980"/>
        <v>2145</v>
      </c>
      <c r="CD535" s="1348">
        <f t="shared" si="1994"/>
        <v>2145</v>
      </c>
      <c r="CE535" s="1349">
        <f t="shared" si="1989"/>
        <v>2145</v>
      </c>
      <c r="CF535" s="1350">
        <f t="shared" si="1989"/>
        <v>2145</v>
      </c>
      <c r="CG535" s="1350">
        <f t="shared" si="1989"/>
        <v>2145</v>
      </c>
      <c r="CH535" s="1350">
        <f t="shared" si="1989"/>
        <v>2145</v>
      </c>
      <c r="CI535" s="1350">
        <f t="shared" si="1989"/>
        <v>2145</v>
      </c>
      <c r="CJ535" s="1350">
        <f t="shared" si="1989"/>
        <v>2145</v>
      </c>
      <c r="CK535" s="1351">
        <f t="shared" si="1989"/>
        <v>2145</v>
      </c>
      <c r="CL535" s="1351">
        <f t="shared" si="1989"/>
        <v>2145</v>
      </c>
      <c r="CM535" s="1351">
        <f t="shared" si="1989"/>
        <v>2145</v>
      </c>
      <c r="CN535" s="1350">
        <f t="shared" si="1989"/>
        <v>2145</v>
      </c>
      <c r="CO535" s="1350">
        <f t="shared" si="1989"/>
        <v>2145</v>
      </c>
      <c r="CP535" s="1350">
        <f t="shared" si="1989"/>
        <v>2145</v>
      </c>
      <c r="CQ535" s="1350">
        <f t="shared" si="1989"/>
        <v>2145</v>
      </c>
      <c r="CR535" s="1350">
        <f t="shared" si="1989"/>
        <v>2145</v>
      </c>
      <c r="CS535" s="1349">
        <f t="shared" si="1989"/>
        <v>2145</v>
      </c>
      <c r="CT535" s="1352">
        <f t="shared" si="1989"/>
        <v>2145</v>
      </c>
      <c r="CU535" s="553">
        <f t="shared" si="1865"/>
        <v>2145</v>
      </c>
      <c r="CV535" s="554">
        <f t="shared" si="1866"/>
        <v>2145</v>
      </c>
      <c r="CW535" s="555">
        <f t="shared" si="1867"/>
        <v>2145</v>
      </c>
      <c r="CX535" s="555">
        <f t="shared" si="1868"/>
        <v>2145</v>
      </c>
      <c r="CY535" s="555">
        <f t="shared" si="1869"/>
        <v>2145</v>
      </c>
      <c r="CZ535" s="555">
        <f t="shared" si="1870"/>
        <v>2145</v>
      </c>
      <c r="DA535" s="555">
        <f t="shared" si="1871"/>
        <v>2145</v>
      </c>
      <c r="DB535" s="556">
        <f t="shared" si="1872"/>
        <v>2145</v>
      </c>
      <c r="DC535" s="556">
        <f t="shared" si="1873"/>
        <v>2145</v>
      </c>
      <c r="DD535" s="556">
        <f t="shared" si="1874"/>
        <v>2145</v>
      </c>
      <c r="DE535" s="555">
        <f t="shared" si="1875"/>
        <v>2145</v>
      </c>
      <c r="DF535" s="555">
        <f t="shared" si="1876"/>
        <v>2145</v>
      </c>
      <c r="DG535" s="555">
        <f t="shared" si="1877"/>
        <v>2145</v>
      </c>
      <c r="DH535" s="555">
        <f t="shared" si="1878"/>
        <v>2145</v>
      </c>
      <c r="DI535" s="555">
        <f t="shared" si="1879"/>
        <v>2145</v>
      </c>
      <c r="DJ535" s="554">
        <f t="shared" si="1880"/>
        <v>2145</v>
      </c>
      <c r="DK535" s="553">
        <f t="shared" si="1881"/>
        <v>2145</v>
      </c>
      <c r="DL535" s="658">
        <f t="shared" si="1973"/>
        <v>17</v>
      </c>
      <c r="DM535" s="106">
        <f t="shared" si="1974"/>
        <v>17</v>
      </c>
      <c r="DN535" s="106">
        <f t="shared" si="1975"/>
        <v>17</v>
      </c>
      <c r="DO535" s="106">
        <f t="shared" si="1976"/>
        <v>17</v>
      </c>
      <c r="DP535" s="487"/>
      <c r="DQ535" s="623"/>
      <c r="DR535" s="623"/>
      <c r="DS535" s="623"/>
      <c r="DT535" s="623"/>
      <c r="DU535" s="623"/>
      <c r="DV535" s="623"/>
      <c r="DW535" s="623"/>
      <c r="DX535" s="623"/>
      <c r="DY535" s="488"/>
    </row>
    <row r="536" spans="1:129" s="490" customFormat="1" ht="15.75" customHeight="1">
      <c r="A536" s="653" t="str">
        <f>$H$1 &amp; " (%)"</f>
        <v>kcal (%)</v>
      </c>
      <c r="B536" s="770" t="str">
        <f t="shared" ref="B536:R536" si="1999">IF(B534="","",B534*B535/B$46/365/$G$1)</f>
        <v/>
      </c>
      <c r="C536" s="770" t="str">
        <f t="shared" si="1999"/>
        <v/>
      </c>
      <c r="D536" s="770" t="str">
        <f t="shared" si="1999"/>
        <v/>
      </c>
      <c r="E536" s="770" t="str">
        <f t="shared" si="1999"/>
        <v/>
      </c>
      <c r="F536" s="770" t="str">
        <f t="shared" si="1999"/>
        <v/>
      </c>
      <c r="G536" s="770" t="str">
        <f t="shared" si="1999"/>
        <v/>
      </c>
      <c r="H536" s="770" t="str">
        <f t="shared" si="1999"/>
        <v/>
      </c>
      <c r="I536" s="770" t="str">
        <f t="shared" si="1999"/>
        <v/>
      </c>
      <c r="J536" s="770" t="str">
        <f t="shared" si="1999"/>
        <v/>
      </c>
      <c r="K536" s="770" t="str">
        <f t="shared" si="1999"/>
        <v/>
      </c>
      <c r="L536" s="770" t="str">
        <f t="shared" si="1999"/>
        <v/>
      </c>
      <c r="M536" s="770" t="str">
        <f t="shared" si="1999"/>
        <v/>
      </c>
      <c r="N536" s="770" t="str">
        <f t="shared" si="1999"/>
        <v/>
      </c>
      <c r="O536" s="770" t="str">
        <f t="shared" si="1999"/>
        <v/>
      </c>
      <c r="P536" s="770" t="str">
        <f t="shared" si="1999"/>
        <v/>
      </c>
      <c r="Q536" s="770" t="str">
        <f t="shared" si="1999"/>
        <v/>
      </c>
      <c r="R536" s="770" t="str">
        <f t="shared" si="1999"/>
        <v/>
      </c>
      <c r="S536" s="593"/>
      <c r="T536" s="770" t="str">
        <f t="shared" ref="T536:AJ536" si="2000">IF(T534="","",T534*T535/T$46/365/$G$1)</f>
        <v/>
      </c>
      <c r="U536" s="770" t="str">
        <f t="shared" si="2000"/>
        <v/>
      </c>
      <c r="V536" s="770" t="str">
        <f t="shared" si="2000"/>
        <v/>
      </c>
      <c r="W536" s="770" t="str">
        <f t="shared" si="2000"/>
        <v/>
      </c>
      <c r="X536" s="770" t="str">
        <f t="shared" si="2000"/>
        <v/>
      </c>
      <c r="Y536" s="770" t="str">
        <f t="shared" si="2000"/>
        <v/>
      </c>
      <c r="Z536" s="770" t="str">
        <f t="shared" si="2000"/>
        <v/>
      </c>
      <c r="AA536" s="770" t="str">
        <f t="shared" si="2000"/>
        <v/>
      </c>
      <c r="AB536" s="770" t="str">
        <f t="shared" si="2000"/>
        <v/>
      </c>
      <c r="AC536" s="770" t="str">
        <f t="shared" si="2000"/>
        <v/>
      </c>
      <c r="AD536" s="770" t="str">
        <f t="shared" si="2000"/>
        <v/>
      </c>
      <c r="AE536" s="770" t="str">
        <f t="shared" si="2000"/>
        <v/>
      </c>
      <c r="AF536" s="770" t="str">
        <f t="shared" si="2000"/>
        <v/>
      </c>
      <c r="AG536" s="770" t="str">
        <f t="shared" si="2000"/>
        <v/>
      </c>
      <c r="AH536" s="770" t="str">
        <f t="shared" si="2000"/>
        <v/>
      </c>
      <c r="AI536" s="770" t="str">
        <f t="shared" si="2000"/>
        <v/>
      </c>
      <c r="AJ536" s="770" t="str">
        <f t="shared" si="2000"/>
        <v/>
      </c>
      <c r="AK536" s="593"/>
      <c r="AL536" s="770" t="str">
        <f t="shared" ref="AL536:BB536" si="2001">IF(AL534="","",AL534*AL535/AL$46/365/$G$1)</f>
        <v/>
      </c>
      <c r="AM536" s="770" t="str">
        <f t="shared" si="2001"/>
        <v/>
      </c>
      <c r="AN536" s="770" t="str">
        <f t="shared" si="2001"/>
        <v/>
      </c>
      <c r="AO536" s="770" t="str">
        <f t="shared" si="2001"/>
        <v/>
      </c>
      <c r="AP536" s="770" t="str">
        <f t="shared" si="2001"/>
        <v/>
      </c>
      <c r="AQ536" s="770" t="str">
        <f t="shared" si="2001"/>
        <v/>
      </c>
      <c r="AR536" s="770" t="str">
        <f t="shared" si="2001"/>
        <v/>
      </c>
      <c r="AS536" s="770" t="str">
        <f t="shared" si="2001"/>
        <v/>
      </c>
      <c r="AT536" s="770" t="str">
        <f t="shared" si="2001"/>
        <v/>
      </c>
      <c r="AU536" s="770" t="str">
        <f t="shared" si="2001"/>
        <v/>
      </c>
      <c r="AV536" s="770" t="str">
        <f t="shared" si="2001"/>
        <v/>
      </c>
      <c r="AW536" s="770" t="str">
        <f t="shared" si="2001"/>
        <v/>
      </c>
      <c r="AX536" s="770" t="str">
        <f t="shared" si="2001"/>
        <v/>
      </c>
      <c r="AY536" s="770" t="str">
        <f t="shared" si="2001"/>
        <v/>
      </c>
      <c r="AZ536" s="770" t="str">
        <f t="shared" si="2001"/>
        <v/>
      </c>
      <c r="BA536" s="770" t="str">
        <f t="shared" si="2001"/>
        <v/>
      </c>
      <c r="BB536" s="770" t="str">
        <f t="shared" si="2001"/>
        <v/>
      </c>
      <c r="BC536" s="657"/>
      <c r="BD536" s="770" t="str">
        <f>IF(BD534="","",BD534*BD535/BD$46/365/$G$1)</f>
        <v/>
      </c>
      <c r="BE536" s="770" t="str">
        <f>IF(BE534="","",BE534*BE535/BE$46/365/$G$1)</f>
        <v/>
      </c>
      <c r="BF536" s="770" t="str">
        <f t="shared" ref="BF536:BT536" si="2002">IF(BF534="","",BF534*BF535/BF$46/365/$G$1)</f>
        <v/>
      </c>
      <c r="BG536" s="770" t="str">
        <f t="shared" si="2002"/>
        <v/>
      </c>
      <c r="BH536" s="770" t="str">
        <f t="shared" si="2002"/>
        <v/>
      </c>
      <c r="BI536" s="770" t="str">
        <f t="shared" si="2002"/>
        <v/>
      </c>
      <c r="BJ536" s="770" t="str">
        <f t="shared" si="2002"/>
        <v/>
      </c>
      <c r="BK536" s="770" t="str">
        <f t="shared" si="2002"/>
        <v/>
      </c>
      <c r="BL536" s="770" t="str">
        <f t="shared" si="2002"/>
        <v/>
      </c>
      <c r="BM536" s="770" t="str">
        <f t="shared" si="2002"/>
        <v/>
      </c>
      <c r="BN536" s="770" t="str">
        <f t="shared" si="2002"/>
        <v/>
      </c>
      <c r="BO536" s="770" t="str">
        <f t="shared" si="2002"/>
        <v/>
      </c>
      <c r="BP536" s="770" t="str">
        <f t="shared" si="2002"/>
        <v/>
      </c>
      <c r="BQ536" s="770" t="str">
        <f t="shared" si="2002"/>
        <v/>
      </c>
      <c r="BR536" s="770" t="str">
        <f t="shared" si="2002"/>
        <v/>
      </c>
      <c r="BS536" s="770" t="str">
        <f t="shared" si="2002"/>
        <v/>
      </c>
      <c r="BT536" s="770" t="str">
        <f t="shared" si="2002"/>
        <v/>
      </c>
      <c r="BU536" s="657"/>
      <c r="BV536" s="770" t="str">
        <f>IF(BV534="","",BV534*BV535/BV$46/365/$G$1)</f>
        <v/>
      </c>
      <c r="BW536" s="770" t="str">
        <f>IF(BW534="","",BW534*BW535/BW$46/365/$G$1)</f>
        <v/>
      </c>
      <c r="BX536" s="770" t="str">
        <f>IF(BX534="","",BX534*BX535/BX$46/365/$G$1)</f>
        <v/>
      </c>
      <c r="BY536" s="770" t="str">
        <f>IF(BY534="","",BY534*BY535/BY$46/365/$G$1)</f>
        <v/>
      </c>
      <c r="BZ536" s="627" t="str">
        <f t="shared" si="1977"/>
        <v/>
      </c>
      <c r="CA536" s="627" t="str">
        <f t="shared" si="1978"/>
        <v/>
      </c>
      <c r="CB536" s="627" t="str">
        <f t="shared" si="1979"/>
        <v/>
      </c>
      <c r="CC536" s="627" t="str">
        <f t="shared" si="1980"/>
        <v/>
      </c>
      <c r="CD536" s="1353" t="str">
        <f t="shared" si="1994"/>
        <v/>
      </c>
      <c r="CE536" s="1354" t="str">
        <f t="shared" si="1989"/>
        <v/>
      </c>
      <c r="CF536" s="1355" t="str">
        <f t="shared" si="1989"/>
        <v/>
      </c>
      <c r="CG536" s="1355" t="str">
        <f t="shared" si="1989"/>
        <v/>
      </c>
      <c r="CH536" s="1355" t="str">
        <f t="shared" si="1989"/>
        <v/>
      </c>
      <c r="CI536" s="1355" t="str">
        <f t="shared" si="1989"/>
        <v/>
      </c>
      <c r="CJ536" s="1355" t="str">
        <f t="shared" si="1989"/>
        <v/>
      </c>
      <c r="CK536" s="1356" t="str">
        <f t="shared" si="1989"/>
        <v/>
      </c>
      <c r="CL536" s="1356" t="str">
        <f t="shared" si="1989"/>
        <v/>
      </c>
      <c r="CM536" s="1356" t="str">
        <f t="shared" si="1989"/>
        <v/>
      </c>
      <c r="CN536" s="1355" t="str">
        <f t="shared" si="1989"/>
        <v/>
      </c>
      <c r="CO536" s="1355" t="str">
        <f t="shared" si="1989"/>
        <v/>
      </c>
      <c r="CP536" s="1355" t="str">
        <f t="shared" si="1989"/>
        <v/>
      </c>
      <c r="CQ536" s="1355" t="str">
        <f t="shared" si="1989"/>
        <v/>
      </c>
      <c r="CR536" s="1355" t="str">
        <f t="shared" si="1989"/>
        <v/>
      </c>
      <c r="CS536" s="1354" t="str">
        <f t="shared" si="1989"/>
        <v/>
      </c>
      <c r="CT536" s="1357" t="str">
        <f t="shared" si="1989"/>
        <v/>
      </c>
      <c r="CU536" s="541" t="str">
        <f t="shared" si="1865"/>
        <v/>
      </c>
      <c r="CV536" s="542" t="str">
        <f t="shared" si="1866"/>
        <v/>
      </c>
      <c r="CW536" s="543" t="str">
        <f t="shared" si="1867"/>
        <v/>
      </c>
      <c r="CX536" s="543" t="str">
        <f t="shared" si="1868"/>
        <v/>
      </c>
      <c r="CY536" s="543" t="str">
        <f t="shared" si="1869"/>
        <v/>
      </c>
      <c r="CZ536" s="543" t="str">
        <f t="shared" si="1870"/>
        <v/>
      </c>
      <c r="DA536" s="543" t="str">
        <f t="shared" si="1871"/>
        <v/>
      </c>
      <c r="DB536" s="544" t="str">
        <f t="shared" si="1872"/>
        <v/>
      </c>
      <c r="DC536" s="544" t="str">
        <f t="shared" si="1873"/>
        <v/>
      </c>
      <c r="DD536" s="544" t="str">
        <f t="shared" si="1874"/>
        <v/>
      </c>
      <c r="DE536" s="543" t="str">
        <f t="shared" si="1875"/>
        <v/>
      </c>
      <c r="DF536" s="543" t="str">
        <f t="shared" si="1876"/>
        <v/>
      </c>
      <c r="DG536" s="543" t="str">
        <f t="shared" si="1877"/>
        <v/>
      </c>
      <c r="DH536" s="543" t="str">
        <f t="shared" si="1878"/>
        <v/>
      </c>
      <c r="DI536" s="543" t="str">
        <f t="shared" si="1879"/>
        <v/>
      </c>
      <c r="DJ536" s="542" t="str">
        <f t="shared" si="1880"/>
        <v/>
      </c>
      <c r="DK536" s="541" t="str">
        <f t="shared" si="1881"/>
        <v/>
      </c>
      <c r="DL536" s="658">
        <f t="shared" si="1973"/>
        <v>0</v>
      </c>
      <c r="DM536" s="106">
        <f t="shared" si="1974"/>
        <v>0</v>
      </c>
      <c r="DN536" s="106">
        <f t="shared" si="1975"/>
        <v>0</v>
      </c>
      <c r="DO536" s="106">
        <f t="shared" si="1976"/>
        <v>0</v>
      </c>
      <c r="DP536" s="487"/>
      <c r="DQ536" s="623"/>
      <c r="DR536" s="623"/>
      <c r="DS536" s="623"/>
      <c r="DT536" s="623"/>
      <c r="DU536" s="623"/>
      <c r="DV536" s="623"/>
      <c r="DW536" s="623"/>
      <c r="DX536" s="623"/>
      <c r="DY536" s="488"/>
    </row>
    <row r="537" spans="1:129" s="490" customFormat="1" ht="15.75" customHeight="1">
      <c r="A537" s="767" t="s">
        <v>287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8"/>
      <c r="T537" s="323"/>
      <c r="U537" s="323"/>
      <c r="V537" s="323"/>
      <c r="W537" s="323"/>
      <c r="X537" s="323"/>
      <c r="Y537" s="323"/>
      <c r="Z537" s="323"/>
      <c r="AA537" s="323"/>
      <c r="AB537" s="323"/>
      <c r="AC537" s="323"/>
      <c r="AD537" s="323"/>
      <c r="AE537" s="323"/>
      <c r="AF537" s="323"/>
      <c r="AG537" s="323"/>
      <c r="AH537" s="323"/>
      <c r="AI537" s="323"/>
      <c r="AJ537" s="323"/>
      <c r="AK537" s="718"/>
      <c r="AL537" s="323"/>
      <c r="AM537" s="323"/>
      <c r="AN537" s="323"/>
      <c r="AO537" s="323"/>
      <c r="AP537" s="32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8"/>
      <c r="BD537" s="323"/>
      <c r="BE537" s="323"/>
      <c r="BF537" s="323"/>
      <c r="BG537" s="323"/>
      <c r="BH537" s="323"/>
      <c r="BI537" s="323"/>
      <c r="BJ537" s="323"/>
      <c r="BK537" s="323"/>
      <c r="BL537" s="323"/>
      <c r="BM537" s="323"/>
      <c r="BN537" s="323"/>
      <c r="BO537" s="323"/>
      <c r="BP537" s="323"/>
      <c r="BQ537" s="323"/>
      <c r="BR537" s="323"/>
      <c r="BS537" s="323"/>
      <c r="BT537" s="323"/>
      <c r="BU537" s="718"/>
      <c r="BV537" s="323"/>
      <c r="BW537" s="323"/>
      <c r="BX537" s="323"/>
      <c r="BY537" s="323"/>
      <c r="BZ537" s="602" t="str">
        <f t="shared" si="1977"/>
        <v/>
      </c>
      <c r="CA537" s="602" t="str">
        <f t="shared" si="1978"/>
        <v/>
      </c>
      <c r="CB537" s="602" t="str">
        <f t="shared" si="1979"/>
        <v/>
      </c>
      <c r="CC537" s="692" t="str">
        <f t="shared" si="1980"/>
        <v/>
      </c>
      <c r="CD537" s="1348" t="str">
        <f t="shared" si="1994"/>
        <v/>
      </c>
      <c r="CE537" s="1349" t="str">
        <f t="shared" si="1989"/>
        <v/>
      </c>
      <c r="CF537" s="1350" t="str">
        <f t="shared" si="1989"/>
        <v/>
      </c>
      <c r="CG537" s="1350" t="str">
        <f t="shared" si="1989"/>
        <v/>
      </c>
      <c r="CH537" s="1350" t="str">
        <f t="shared" si="1989"/>
        <v/>
      </c>
      <c r="CI537" s="1350" t="str">
        <f t="shared" si="1989"/>
        <v/>
      </c>
      <c r="CJ537" s="1350" t="str">
        <f t="shared" si="1989"/>
        <v/>
      </c>
      <c r="CK537" s="1351" t="str">
        <f t="shared" si="1989"/>
        <v/>
      </c>
      <c r="CL537" s="1351" t="str">
        <f t="shared" si="1989"/>
        <v/>
      </c>
      <c r="CM537" s="1351" t="str">
        <f t="shared" si="1989"/>
        <v/>
      </c>
      <c r="CN537" s="1350" t="str">
        <f t="shared" si="1989"/>
        <v/>
      </c>
      <c r="CO537" s="1350" t="str">
        <f t="shared" si="1989"/>
        <v/>
      </c>
      <c r="CP537" s="1350" t="str">
        <f t="shared" si="1989"/>
        <v/>
      </c>
      <c r="CQ537" s="1350" t="str">
        <f t="shared" si="1989"/>
        <v/>
      </c>
      <c r="CR537" s="1350" t="str">
        <f t="shared" si="1989"/>
        <v/>
      </c>
      <c r="CS537" s="1349" t="str">
        <f t="shared" si="1989"/>
        <v/>
      </c>
      <c r="CT537" s="1352" t="str">
        <f t="shared" si="1989"/>
        <v/>
      </c>
      <c r="CU537" s="553" t="str">
        <f t="shared" si="1865"/>
        <v/>
      </c>
      <c r="CV537" s="554" t="str">
        <f t="shared" si="1866"/>
        <v/>
      </c>
      <c r="CW537" s="555" t="str">
        <f t="shared" si="1867"/>
        <v/>
      </c>
      <c r="CX537" s="555" t="str">
        <f t="shared" si="1868"/>
        <v/>
      </c>
      <c r="CY537" s="555" t="str">
        <f t="shared" si="1869"/>
        <v/>
      </c>
      <c r="CZ537" s="555" t="str">
        <f t="shared" si="1870"/>
        <v/>
      </c>
      <c r="DA537" s="555" t="str">
        <f t="shared" si="1871"/>
        <v/>
      </c>
      <c r="DB537" s="556" t="str">
        <f t="shared" si="1872"/>
        <v/>
      </c>
      <c r="DC537" s="556" t="str">
        <f t="shared" si="1873"/>
        <v/>
      </c>
      <c r="DD537" s="556" t="str">
        <f t="shared" si="1874"/>
        <v/>
      </c>
      <c r="DE537" s="555" t="str">
        <f t="shared" si="1875"/>
        <v/>
      </c>
      <c r="DF537" s="555" t="str">
        <f t="shared" si="1876"/>
        <v/>
      </c>
      <c r="DG537" s="555" t="str">
        <f t="shared" si="1877"/>
        <v/>
      </c>
      <c r="DH537" s="555" t="str">
        <f t="shared" si="1878"/>
        <v/>
      </c>
      <c r="DI537" s="555" t="str">
        <f t="shared" si="1879"/>
        <v/>
      </c>
      <c r="DJ537" s="554" t="str">
        <f t="shared" si="1880"/>
        <v/>
      </c>
      <c r="DK537" s="553" t="str">
        <f t="shared" si="1881"/>
        <v/>
      </c>
      <c r="DL537" s="658">
        <f t="shared" si="1973"/>
        <v>0</v>
      </c>
      <c r="DM537" s="106">
        <f t="shared" si="1974"/>
        <v>0</v>
      </c>
      <c r="DN537" s="106">
        <f t="shared" si="1975"/>
        <v>0</v>
      </c>
      <c r="DO537" s="106">
        <f t="shared" si="1976"/>
        <v>0</v>
      </c>
      <c r="DP537" s="487"/>
      <c r="DQ537" s="623"/>
      <c r="DR537" s="623"/>
      <c r="DS537" s="623"/>
      <c r="DT537" s="623"/>
      <c r="DU537" s="623"/>
      <c r="DV537" s="623"/>
      <c r="DW537" s="623"/>
      <c r="DX537" s="623"/>
      <c r="DY537" s="488"/>
    </row>
    <row r="538" spans="1:129" s="490" customFormat="1" ht="15.75" customHeight="1">
      <c r="A538" s="653" t="s">
        <v>285</v>
      </c>
      <c r="B538" s="765" t="str">
        <f t="shared" ref="B538:R538" si="2003">IF(B537="","",B534*B537)</f>
        <v/>
      </c>
      <c r="C538" s="765" t="str">
        <f t="shared" si="2003"/>
        <v/>
      </c>
      <c r="D538" s="765" t="str">
        <f t="shared" si="2003"/>
        <v/>
      </c>
      <c r="E538" s="765" t="str">
        <f t="shared" si="2003"/>
        <v/>
      </c>
      <c r="F538" s="765" t="str">
        <f t="shared" si="2003"/>
        <v/>
      </c>
      <c r="G538" s="765" t="str">
        <f t="shared" si="2003"/>
        <v/>
      </c>
      <c r="H538" s="765" t="str">
        <f t="shared" si="2003"/>
        <v/>
      </c>
      <c r="I538" s="765" t="str">
        <f t="shared" si="2003"/>
        <v/>
      </c>
      <c r="J538" s="765" t="str">
        <f t="shared" si="2003"/>
        <v/>
      </c>
      <c r="K538" s="765" t="str">
        <f t="shared" si="2003"/>
        <v/>
      </c>
      <c r="L538" s="765" t="str">
        <f t="shared" si="2003"/>
        <v/>
      </c>
      <c r="M538" s="765" t="str">
        <f t="shared" si="2003"/>
        <v/>
      </c>
      <c r="N538" s="765" t="str">
        <f t="shared" si="2003"/>
        <v/>
      </c>
      <c r="O538" s="765" t="str">
        <f t="shared" si="2003"/>
        <v/>
      </c>
      <c r="P538" s="765" t="str">
        <f t="shared" si="2003"/>
        <v/>
      </c>
      <c r="Q538" s="765" t="str">
        <f t="shared" si="2003"/>
        <v/>
      </c>
      <c r="R538" s="765" t="str">
        <f t="shared" si="2003"/>
        <v/>
      </c>
      <c r="S538" s="771"/>
      <c r="T538" s="765" t="str">
        <f t="shared" ref="T538:AJ538" si="2004">IF(T537="","",T534*T537)</f>
        <v/>
      </c>
      <c r="U538" s="765" t="str">
        <f t="shared" si="2004"/>
        <v/>
      </c>
      <c r="V538" s="765" t="str">
        <f t="shared" si="2004"/>
        <v/>
      </c>
      <c r="W538" s="765" t="str">
        <f t="shared" si="2004"/>
        <v/>
      </c>
      <c r="X538" s="765" t="str">
        <f t="shared" si="2004"/>
        <v/>
      </c>
      <c r="Y538" s="765" t="str">
        <f t="shared" si="2004"/>
        <v/>
      </c>
      <c r="Z538" s="765" t="str">
        <f t="shared" si="2004"/>
        <v/>
      </c>
      <c r="AA538" s="765" t="str">
        <f t="shared" si="2004"/>
        <v/>
      </c>
      <c r="AB538" s="765" t="str">
        <f t="shared" si="2004"/>
        <v/>
      </c>
      <c r="AC538" s="765" t="str">
        <f t="shared" si="2004"/>
        <v/>
      </c>
      <c r="AD538" s="765" t="str">
        <f t="shared" si="2004"/>
        <v/>
      </c>
      <c r="AE538" s="765" t="str">
        <f t="shared" si="2004"/>
        <v/>
      </c>
      <c r="AF538" s="765" t="str">
        <f t="shared" si="2004"/>
        <v/>
      </c>
      <c r="AG538" s="765" t="str">
        <f t="shared" si="2004"/>
        <v/>
      </c>
      <c r="AH538" s="765" t="str">
        <f t="shared" si="2004"/>
        <v/>
      </c>
      <c r="AI538" s="765" t="str">
        <f t="shared" si="2004"/>
        <v/>
      </c>
      <c r="AJ538" s="765" t="str">
        <f t="shared" si="2004"/>
        <v/>
      </c>
      <c r="AK538" s="771"/>
      <c r="AL538" s="765" t="str">
        <f t="shared" ref="AL538:BB538" si="2005">IF(AL537="","",AL534*AL537)</f>
        <v/>
      </c>
      <c r="AM538" s="765" t="str">
        <f t="shared" si="2005"/>
        <v/>
      </c>
      <c r="AN538" s="765" t="str">
        <f t="shared" si="2005"/>
        <v/>
      </c>
      <c r="AO538" s="765" t="str">
        <f t="shared" si="2005"/>
        <v/>
      </c>
      <c r="AP538" s="765" t="str">
        <f t="shared" si="2005"/>
        <v/>
      </c>
      <c r="AQ538" s="765" t="str">
        <f t="shared" si="2005"/>
        <v/>
      </c>
      <c r="AR538" s="765" t="str">
        <f t="shared" si="2005"/>
        <v/>
      </c>
      <c r="AS538" s="765" t="str">
        <f t="shared" si="2005"/>
        <v/>
      </c>
      <c r="AT538" s="765" t="str">
        <f t="shared" si="2005"/>
        <v/>
      </c>
      <c r="AU538" s="765" t="str">
        <f t="shared" si="2005"/>
        <v/>
      </c>
      <c r="AV538" s="765" t="str">
        <f t="shared" si="2005"/>
        <v/>
      </c>
      <c r="AW538" s="765" t="str">
        <f t="shared" si="2005"/>
        <v/>
      </c>
      <c r="AX538" s="765" t="str">
        <f t="shared" si="2005"/>
        <v/>
      </c>
      <c r="AY538" s="765" t="str">
        <f t="shared" si="2005"/>
        <v/>
      </c>
      <c r="AZ538" s="765" t="str">
        <f t="shared" si="2005"/>
        <v/>
      </c>
      <c r="BA538" s="765" t="str">
        <f t="shared" si="2005"/>
        <v/>
      </c>
      <c r="BB538" s="765" t="str">
        <f t="shared" si="2005"/>
        <v/>
      </c>
      <c r="BC538" s="771"/>
      <c r="BD538" s="765" t="str">
        <f>IF(BD537="","",BD534*BD537)</f>
        <v/>
      </c>
      <c r="BE538" s="765" t="str">
        <f>IF(BE537="","",BE534*BE537)</f>
        <v/>
      </c>
      <c r="BF538" s="765" t="str">
        <f t="shared" ref="BF538:BT538" si="2006">IF(BF537="","",BF534*BF537)</f>
        <v/>
      </c>
      <c r="BG538" s="765" t="str">
        <f t="shared" si="2006"/>
        <v/>
      </c>
      <c r="BH538" s="765" t="str">
        <f t="shared" si="2006"/>
        <v/>
      </c>
      <c r="BI538" s="765" t="str">
        <f t="shared" si="2006"/>
        <v/>
      </c>
      <c r="BJ538" s="765" t="str">
        <f t="shared" si="2006"/>
        <v/>
      </c>
      <c r="BK538" s="765" t="str">
        <f t="shared" si="2006"/>
        <v/>
      </c>
      <c r="BL538" s="765" t="str">
        <f t="shared" si="2006"/>
        <v/>
      </c>
      <c r="BM538" s="765" t="str">
        <f t="shared" si="2006"/>
        <v/>
      </c>
      <c r="BN538" s="765" t="str">
        <f t="shared" si="2006"/>
        <v/>
      </c>
      <c r="BO538" s="765" t="str">
        <f t="shared" si="2006"/>
        <v/>
      </c>
      <c r="BP538" s="765" t="str">
        <f t="shared" si="2006"/>
        <v/>
      </c>
      <c r="BQ538" s="765" t="str">
        <f t="shared" si="2006"/>
        <v/>
      </c>
      <c r="BR538" s="765" t="str">
        <f t="shared" si="2006"/>
        <v/>
      </c>
      <c r="BS538" s="765" t="str">
        <f t="shared" si="2006"/>
        <v/>
      </c>
      <c r="BT538" s="765" t="str">
        <f t="shared" si="2006"/>
        <v/>
      </c>
      <c r="BU538" s="771"/>
      <c r="BV538" s="765" t="str">
        <f>IF(BV537="","",BV534*BV537)</f>
        <v/>
      </c>
      <c r="BW538" s="765" t="str">
        <f>IF(BW537="","",BW534*BW537)</f>
        <v/>
      </c>
      <c r="BX538" s="765" t="str">
        <f>IF(BX537="","",BX534*BX537)</f>
        <v/>
      </c>
      <c r="BY538" s="765" t="str">
        <f>IF(BY537="","",BY534*BY537)</f>
        <v/>
      </c>
      <c r="BZ538" s="602" t="str">
        <f t="shared" si="1977"/>
        <v/>
      </c>
      <c r="CA538" s="602" t="str">
        <f t="shared" si="1978"/>
        <v/>
      </c>
      <c r="CB538" s="602" t="str">
        <f t="shared" si="1979"/>
        <v/>
      </c>
      <c r="CC538" s="692" t="str">
        <f t="shared" si="1980"/>
        <v/>
      </c>
      <c r="CD538" s="1348" t="str">
        <f t="shared" si="1994"/>
        <v/>
      </c>
      <c r="CE538" s="1349" t="str">
        <f t="shared" si="1989"/>
        <v/>
      </c>
      <c r="CF538" s="1350" t="str">
        <f t="shared" si="1989"/>
        <v/>
      </c>
      <c r="CG538" s="1350" t="str">
        <f t="shared" si="1989"/>
        <v/>
      </c>
      <c r="CH538" s="1350" t="str">
        <f t="shared" si="1989"/>
        <v/>
      </c>
      <c r="CI538" s="1350" t="str">
        <f t="shared" si="1989"/>
        <v/>
      </c>
      <c r="CJ538" s="1350" t="str">
        <f t="shared" si="1989"/>
        <v/>
      </c>
      <c r="CK538" s="1351" t="str">
        <f t="shared" si="1989"/>
        <v/>
      </c>
      <c r="CL538" s="1351" t="str">
        <f t="shared" si="1989"/>
        <v/>
      </c>
      <c r="CM538" s="1351" t="str">
        <f t="shared" si="1989"/>
        <v/>
      </c>
      <c r="CN538" s="1350" t="str">
        <f t="shared" si="1989"/>
        <v/>
      </c>
      <c r="CO538" s="1350" t="str">
        <f t="shared" si="1989"/>
        <v/>
      </c>
      <c r="CP538" s="1350" t="str">
        <f t="shared" si="1989"/>
        <v/>
      </c>
      <c r="CQ538" s="1350" t="str">
        <f t="shared" si="1989"/>
        <v/>
      </c>
      <c r="CR538" s="1350" t="str">
        <f t="shared" si="1989"/>
        <v/>
      </c>
      <c r="CS538" s="1349" t="str">
        <f t="shared" si="1989"/>
        <v/>
      </c>
      <c r="CT538" s="1352" t="str">
        <f t="shared" si="1989"/>
        <v/>
      </c>
      <c r="CU538" s="553" t="str">
        <f t="shared" si="1865"/>
        <v/>
      </c>
      <c r="CV538" s="554" t="str">
        <f t="shared" si="1866"/>
        <v/>
      </c>
      <c r="CW538" s="555" t="str">
        <f t="shared" si="1867"/>
        <v/>
      </c>
      <c r="CX538" s="555" t="str">
        <f t="shared" si="1868"/>
        <v/>
      </c>
      <c r="CY538" s="555" t="str">
        <f t="shared" si="1869"/>
        <v/>
      </c>
      <c r="CZ538" s="555" t="str">
        <f t="shared" si="1870"/>
        <v/>
      </c>
      <c r="DA538" s="555" t="str">
        <f t="shared" si="1871"/>
        <v/>
      </c>
      <c r="DB538" s="556" t="str">
        <f t="shared" si="1872"/>
        <v/>
      </c>
      <c r="DC538" s="556" t="str">
        <f t="shared" si="1873"/>
        <v/>
      </c>
      <c r="DD538" s="556" t="str">
        <f t="shared" si="1874"/>
        <v/>
      </c>
      <c r="DE538" s="555" t="str">
        <f t="shared" si="1875"/>
        <v/>
      </c>
      <c r="DF538" s="555" t="str">
        <f t="shared" si="1876"/>
        <v/>
      </c>
      <c r="DG538" s="555" t="str">
        <f t="shared" si="1877"/>
        <v/>
      </c>
      <c r="DH538" s="555" t="str">
        <f t="shared" si="1878"/>
        <v/>
      </c>
      <c r="DI538" s="555" t="str">
        <f t="shared" si="1879"/>
        <v/>
      </c>
      <c r="DJ538" s="554" t="str">
        <f t="shared" si="1880"/>
        <v/>
      </c>
      <c r="DK538" s="553" t="str">
        <f t="shared" si="1881"/>
        <v/>
      </c>
      <c r="DL538" s="658">
        <f t="shared" si="1973"/>
        <v>0</v>
      </c>
      <c r="DM538" s="106">
        <f t="shared" si="1974"/>
        <v>0</v>
      </c>
      <c r="DN538" s="106">
        <f t="shared" si="1975"/>
        <v>0</v>
      </c>
      <c r="DO538" s="106">
        <f t="shared" si="1976"/>
        <v>0</v>
      </c>
      <c r="DP538" s="487"/>
      <c r="DQ538" s="623"/>
      <c r="DR538" s="623"/>
      <c r="DS538" s="623"/>
      <c r="DT538" s="623"/>
      <c r="DU538" s="623"/>
      <c r="DV538" s="623"/>
      <c r="DW538" s="623"/>
      <c r="DX538" s="623"/>
      <c r="DY538" s="488"/>
    </row>
    <row r="539" spans="1:129" s="490" customFormat="1" ht="15.75" customHeight="1">
      <c r="A539" s="1455" t="s">
        <v>738</v>
      </c>
      <c r="B539" s="683">
        <v>3</v>
      </c>
      <c r="C539" s="323"/>
      <c r="D539" s="323">
        <v>0.5</v>
      </c>
      <c r="E539" s="323"/>
      <c r="F539" s="323"/>
      <c r="G539" s="323"/>
      <c r="H539" s="323"/>
      <c r="I539" s="323">
        <v>0.5</v>
      </c>
      <c r="J539" s="323">
        <v>0.5</v>
      </c>
      <c r="K539" s="323"/>
      <c r="L539" s="323"/>
      <c r="M539" s="323"/>
      <c r="N539" s="323"/>
      <c r="O539" s="323"/>
      <c r="P539" s="323"/>
      <c r="Q539" s="323"/>
      <c r="R539" s="323"/>
      <c r="S539" s="647"/>
      <c r="T539" s="323"/>
      <c r="U539" s="323"/>
      <c r="V539" s="323"/>
      <c r="W539" s="323"/>
      <c r="X539" s="323">
        <v>1</v>
      </c>
      <c r="Y539" s="323"/>
      <c r="Z539" s="323"/>
      <c r="AA539" s="323"/>
      <c r="AB539" s="323"/>
      <c r="AC539" s="323"/>
      <c r="AD539" s="323"/>
      <c r="AE539" s="323"/>
      <c r="AF539" s="323"/>
      <c r="AG539" s="683"/>
      <c r="AH539" s="683"/>
      <c r="AI539" s="683"/>
      <c r="AJ539" s="683"/>
      <c r="AK539" s="647"/>
      <c r="AL539" s="323">
        <v>3</v>
      </c>
      <c r="AM539" s="323">
        <v>1</v>
      </c>
      <c r="AN539" s="323">
        <v>2</v>
      </c>
      <c r="AO539" s="323"/>
      <c r="AP539" s="323"/>
      <c r="AQ539" s="323"/>
      <c r="AR539" s="323"/>
      <c r="AS539" s="323"/>
      <c r="AT539" s="323"/>
      <c r="AU539" s="323"/>
      <c r="AV539" s="323"/>
      <c r="AW539" s="323"/>
      <c r="AX539" s="323"/>
      <c r="AY539" s="323"/>
      <c r="AZ539" s="323"/>
      <c r="BA539" s="323"/>
      <c r="BB539" s="323"/>
      <c r="BC539" s="647"/>
      <c r="BD539" s="323">
        <v>10</v>
      </c>
      <c r="BE539" s="323">
        <v>5</v>
      </c>
      <c r="BF539" s="323">
        <v>2</v>
      </c>
      <c r="BG539" s="323">
        <v>5</v>
      </c>
      <c r="BH539" s="323">
        <v>3</v>
      </c>
      <c r="BI539" s="323">
        <v>5</v>
      </c>
      <c r="BJ539" s="323"/>
      <c r="BK539" s="323">
        <v>5</v>
      </c>
      <c r="BL539" s="323">
        <v>5</v>
      </c>
      <c r="BM539" s="323"/>
      <c r="BN539" s="323"/>
      <c r="BO539" s="323"/>
      <c r="BP539" s="323"/>
      <c r="BQ539" s="323"/>
      <c r="BR539" s="323"/>
      <c r="BS539" s="323"/>
      <c r="BT539" s="323"/>
      <c r="BU539" s="647"/>
      <c r="BV539" s="323">
        <v>0.5</v>
      </c>
      <c r="BW539" s="323">
        <v>1</v>
      </c>
      <c r="BX539" s="323">
        <v>2</v>
      </c>
      <c r="BY539" s="323">
        <v>5</v>
      </c>
      <c r="BZ539" s="602">
        <f>IF(DL539&lt;3,"",(SUM(B539:R539)-MIN(B539:R539)-MAX(B539:R539))/(DL539-2))</f>
        <v>0.5</v>
      </c>
      <c r="CA539" s="602" t="str">
        <f>IF(DM539&lt;3,"",(SUM(T539:AJ539)-MIN(T539:AJ539)-MAX(T539:AJ539))/(DM539-2))</f>
        <v/>
      </c>
      <c r="CB539" s="602">
        <f>IF(DN539&lt;3,"",(SUM(AL539:BB539)-MIN(AL539:BB539)-MAX(AL539:BB539))/(DN539-2))</f>
        <v>2</v>
      </c>
      <c r="CC539" s="692">
        <f>IF(DO539&lt;3,"",(SUM(BD539:BT539)-MIN(BD539:BT539)-MAX(BD539:BT539))/(DO539-2))</f>
        <v>4.666666666666667</v>
      </c>
      <c r="CD539" s="1348" t="str">
        <f t="shared" si="1994"/>
        <v/>
      </c>
      <c r="CE539" s="1349" t="str">
        <f t="shared" ref="CE539:CT539" si="2007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2007"/>
        <v/>
      </c>
      <c r="CG539" s="1350" t="str">
        <f t="shared" si="2007"/>
        <v/>
      </c>
      <c r="CH539" s="1350" t="str">
        <f t="shared" si="2007"/>
        <v/>
      </c>
      <c r="CI539" s="1350" t="str">
        <f t="shared" si="2007"/>
        <v/>
      </c>
      <c r="CJ539" s="1350" t="str">
        <f t="shared" si="2007"/>
        <v/>
      </c>
      <c r="CK539" s="1351">
        <f t="shared" si="2007"/>
        <v>0.5</v>
      </c>
      <c r="CL539" s="1351">
        <f t="shared" si="2007"/>
        <v>0.5</v>
      </c>
      <c r="CM539" s="1351">
        <f t="shared" si="2007"/>
        <v>0.5</v>
      </c>
      <c r="CN539" s="1350">
        <f t="shared" si="2007"/>
        <v>3</v>
      </c>
      <c r="CO539" s="1350" t="str">
        <f t="shared" si="2007"/>
        <v/>
      </c>
      <c r="CP539" s="1350" t="str">
        <f t="shared" si="2007"/>
        <v/>
      </c>
      <c r="CQ539" s="1350" t="str">
        <f t="shared" si="2007"/>
        <v/>
      </c>
      <c r="CR539" s="1350" t="str">
        <f t="shared" si="2007"/>
        <v/>
      </c>
      <c r="CS539" s="1349" t="str">
        <f t="shared" si="2007"/>
        <v/>
      </c>
      <c r="CT539" s="1352" t="str">
        <f t="shared" si="2007"/>
        <v/>
      </c>
      <c r="CU539" s="553" t="str">
        <f t="shared" si="1865"/>
        <v/>
      </c>
      <c r="CV539" s="554" t="str">
        <f t="shared" si="1866"/>
        <v/>
      </c>
      <c r="CW539" s="555" t="str">
        <f t="shared" si="1867"/>
        <v/>
      </c>
      <c r="CX539" s="555" t="str">
        <f t="shared" si="1868"/>
        <v/>
      </c>
      <c r="CY539" s="555" t="str">
        <f t="shared" si="1869"/>
        <v/>
      </c>
      <c r="CZ539" s="555" t="str">
        <f t="shared" si="1870"/>
        <v/>
      </c>
      <c r="DA539" s="555" t="str">
        <f t="shared" si="1871"/>
        <v/>
      </c>
      <c r="DB539" s="556" t="str">
        <f t="shared" si="1872"/>
        <v/>
      </c>
      <c r="DC539" s="556">
        <f t="shared" si="1873"/>
        <v>1</v>
      </c>
      <c r="DD539" s="556" t="str">
        <f t="shared" si="1874"/>
        <v/>
      </c>
      <c r="DE539" s="555" t="str">
        <f t="shared" si="1875"/>
        <v/>
      </c>
      <c r="DF539" s="555" t="str">
        <f t="shared" si="1876"/>
        <v/>
      </c>
      <c r="DG539" s="555" t="str">
        <f t="shared" si="1877"/>
        <v/>
      </c>
      <c r="DH539" s="555" t="str">
        <f t="shared" si="1878"/>
        <v/>
      </c>
      <c r="DI539" s="555" t="str">
        <f t="shared" si="1879"/>
        <v/>
      </c>
      <c r="DJ539" s="554" t="str">
        <f t="shared" si="1880"/>
        <v/>
      </c>
      <c r="DK539" s="553" t="str">
        <f t="shared" si="1881"/>
        <v/>
      </c>
      <c r="DL539" s="658">
        <f>COUNT(B539:R539)</f>
        <v>4</v>
      </c>
      <c r="DM539" s="106">
        <f>COUNT(T539:AJ539)</f>
        <v>1</v>
      </c>
      <c r="DN539" s="106">
        <f>COUNT(AL539:BB539)</f>
        <v>3</v>
      </c>
      <c r="DO539" s="106">
        <f>COUNT(BD539:BT539)</f>
        <v>8</v>
      </c>
      <c r="DP539" s="487"/>
      <c r="DQ539" s="623"/>
      <c r="DR539" s="623"/>
      <c r="DS539" s="623"/>
      <c r="DT539" s="623"/>
      <c r="DU539" s="623"/>
      <c r="DV539" s="623"/>
      <c r="DW539" s="623"/>
      <c r="DX539" s="623"/>
      <c r="DY539" s="488"/>
    </row>
    <row r="540" spans="1:129" s="490" customFormat="1" ht="15.75" customHeight="1">
      <c r="A540" s="653" t="s">
        <v>288</v>
      </c>
      <c r="B540" s="648">
        <v>6</v>
      </c>
      <c r="C540" s="646"/>
      <c r="D540" s="646">
        <v>12</v>
      </c>
      <c r="E540" s="646"/>
      <c r="F540" s="646"/>
      <c r="G540" s="646"/>
      <c r="H540" s="646"/>
      <c r="I540" s="646">
        <v>12</v>
      </c>
      <c r="J540" s="646">
        <v>12</v>
      </c>
      <c r="K540" s="646"/>
      <c r="L540" s="646"/>
      <c r="M540" s="646"/>
      <c r="N540" s="646"/>
      <c r="O540" s="646"/>
      <c r="P540" s="646"/>
      <c r="Q540" s="646"/>
      <c r="R540" s="646"/>
      <c r="S540" s="708"/>
      <c r="T540" s="646"/>
      <c r="U540" s="646"/>
      <c r="V540" s="646"/>
      <c r="W540" s="646"/>
      <c r="X540" s="646">
        <v>52</v>
      </c>
      <c r="Y540" s="646"/>
      <c r="Z540" s="646"/>
      <c r="AA540" s="646"/>
      <c r="AB540" s="646"/>
      <c r="AC540" s="646"/>
      <c r="AD540" s="646"/>
      <c r="AE540" s="646"/>
      <c r="AF540" s="646"/>
      <c r="AG540" s="648"/>
      <c r="AH540" s="648"/>
      <c r="AI540" s="648"/>
      <c r="AJ540" s="648"/>
      <c r="AK540" s="708"/>
      <c r="AL540" s="646">
        <v>12</v>
      </c>
      <c r="AM540" s="646">
        <v>30</v>
      </c>
      <c r="AN540" s="646">
        <v>3</v>
      </c>
      <c r="AO540" s="646"/>
      <c r="AP540" s="646"/>
      <c r="AQ540" s="646"/>
      <c r="AR540" s="646"/>
      <c r="AS540" s="646"/>
      <c r="AT540" s="646"/>
      <c r="AU540" s="646"/>
      <c r="AV540" s="646"/>
      <c r="AW540" s="646"/>
      <c r="AX540" s="646"/>
      <c r="AY540" s="646"/>
      <c r="AZ540" s="646"/>
      <c r="BA540" s="646"/>
      <c r="BB540" s="646"/>
      <c r="BC540" s="708"/>
      <c r="BD540" s="646">
        <v>12</v>
      </c>
      <c r="BE540" s="646">
        <v>2</v>
      </c>
      <c r="BF540" s="646">
        <v>3</v>
      </c>
      <c r="BG540" s="646">
        <v>12</v>
      </c>
      <c r="BH540" s="646">
        <v>12</v>
      </c>
      <c r="BI540" s="646">
        <v>2</v>
      </c>
      <c r="BJ540" s="646"/>
      <c r="BK540" s="646">
        <v>2</v>
      </c>
      <c r="BL540" s="646">
        <v>2</v>
      </c>
      <c r="BM540" s="646"/>
      <c r="BN540" s="646"/>
      <c r="BO540" s="646"/>
      <c r="BP540" s="646"/>
      <c r="BQ540" s="646"/>
      <c r="BR540" s="646"/>
      <c r="BS540" s="646"/>
      <c r="BT540" s="646"/>
      <c r="BU540" s="708"/>
      <c r="BV540" s="646">
        <v>12</v>
      </c>
      <c r="BW540" s="646">
        <v>12</v>
      </c>
      <c r="BX540" s="646">
        <v>12</v>
      </c>
      <c r="BY540" s="646">
        <v>6</v>
      </c>
      <c r="BZ540" s="602">
        <f t="shared" si="1977"/>
        <v>12</v>
      </c>
      <c r="CA540" s="602" t="str">
        <f t="shared" si="1978"/>
        <v/>
      </c>
      <c r="CB540" s="602">
        <f t="shared" si="1979"/>
        <v>12</v>
      </c>
      <c r="CC540" s="692">
        <f t="shared" si="1980"/>
        <v>5.5</v>
      </c>
      <c r="CD540" s="1348" t="str">
        <f t="shared" si="1994"/>
        <v/>
      </c>
      <c r="CE540" s="1349" t="str">
        <f t="shared" si="1989"/>
        <v/>
      </c>
      <c r="CF540" s="1350" t="str">
        <f t="shared" si="1989"/>
        <v/>
      </c>
      <c r="CG540" s="1350" t="str">
        <f t="shared" si="1989"/>
        <v/>
      </c>
      <c r="CH540" s="1350" t="str">
        <f t="shared" si="1989"/>
        <v/>
      </c>
      <c r="CI540" s="1350" t="str">
        <f t="shared" si="1989"/>
        <v/>
      </c>
      <c r="CJ540" s="1350" t="str">
        <f t="shared" si="1989"/>
        <v/>
      </c>
      <c r="CK540" s="1351">
        <f t="shared" si="1989"/>
        <v>6</v>
      </c>
      <c r="CL540" s="1351">
        <f t="shared" si="1989"/>
        <v>12</v>
      </c>
      <c r="CM540" s="1351">
        <f t="shared" si="1989"/>
        <v>12</v>
      </c>
      <c r="CN540" s="1350">
        <f t="shared" si="1989"/>
        <v>12</v>
      </c>
      <c r="CO540" s="1350" t="str">
        <f t="shared" si="1989"/>
        <v/>
      </c>
      <c r="CP540" s="1350" t="str">
        <f t="shared" si="1989"/>
        <v/>
      </c>
      <c r="CQ540" s="1350" t="str">
        <f t="shared" si="1989"/>
        <v/>
      </c>
      <c r="CR540" s="1350" t="str">
        <f t="shared" si="1989"/>
        <v/>
      </c>
      <c r="CS540" s="1349" t="str">
        <f t="shared" si="1989"/>
        <v/>
      </c>
      <c r="CT540" s="1352" t="str">
        <f t="shared" si="1989"/>
        <v/>
      </c>
      <c r="CU540" s="553" t="str">
        <f t="shared" si="1865"/>
        <v/>
      </c>
      <c r="CV540" s="554" t="str">
        <f t="shared" si="1866"/>
        <v/>
      </c>
      <c r="CW540" s="555" t="str">
        <f t="shared" si="1867"/>
        <v/>
      </c>
      <c r="CX540" s="555" t="str">
        <f t="shared" si="1868"/>
        <v/>
      </c>
      <c r="CY540" s="555" t="str">
        <f t="shared" si="1869"/>
        <v/>
      </c>
      <c r="CZ540" s="555" t="str">
        <f t="shared" si="1870"/>
        <v/>
      </c>
      <c r="DA540" s="555" t="str">
        <f t="shared" si="1871"/>
        <v/>
      </c>
      <c r="DB540" s="556" t="str">
        <f t="shared" si="1872"/>
        <v/>
      </c>
      <c r="DC540" s="556">
        <f t="shared" si="1873"/>
        <v>52</v>
      </c>
      <c r="DD540" s="556" t="str">
        <f t="shared" si="1874"/>
        <v/>
      </c>
      <c r="DE540" s="555" t="str">
        <f t="shared" si="1875"/>
        <v/>
      </c>
      <c r="DF540" s="555" t="str">
        <f t="shared" si="1876"/>
        <v/>
      </c>
      <c r="DG540" s="555" t="str">
        <f t="shared" si="1877"/>
        <v/>
      </c>
      <c r="DH540" s="555" t="str">
        <f t="shared" si="1878"/>
        <v/>
      </c>
      <c r="DI540" s="555" t="str">
        <f t="shared" si="1879"/>
        <v/>
      </c>
      <c r="DJ540" s="554" t="str">
        <f t="shared" si="1880"/>
        <v/>
      </c>
      <c r="DK540" s="553" t="str">
        <f t="shared" si="1881"/>
        <v/>
      </c>
      <c r="DL540" s="658">
        <f t="shared" si="1973"/>
        <v>4</v>
      </c>
      <c r="DM540" s="106">
        <f t="shared" si="1974"/>
        <v>1</v>
      </c>
      <c r="DN540" s="106">
        <f t="shared" si="1975"/>
        <v>3</v>
      </c>
      <c r="DO540" s="106">
        <f t="shared" si="1976"/>
        <v>8</v>
      </c>
      <c r="DP540" s="487"/>
      <c r="DQ540" s="623"/>
      <c r="DR540" s="623"/>
      <c r="DS540" s="623"/>
      <c r="DT540" s="623"/>
      <c r="DU540" s="623"/>
      <c r="DV540" s="623"/>
      <c r="DW540" s="623"/>
      <c r="DX540" s="623"/>
      <c r="DY540" s="488"/>
    </row>
    <row r="541" spans="1:129" s="490" customFormat="1" ht="15.75" customHeight="1">
      <c r="A541" s="705" t="str">
        <f>$H$1 &amp; "/kg"</f>
        <v>kcal/kg</v>
      </c>
      <c r="B541" s="766">
        <f>2350*$K$1</f>
        <v>2350</v>
      </c>
      <c r="C541" s="766">
        <f>2350*$K$1</f>
        <v>2350</v>
      </c>
      <c r="D541" s="766">
        <f t="shared" ref="D541:R541" si="2008">2350*$K$1</f>
        <v>2350</v>
      </c>
      <c r="E541" s="766">
        <f t="shared" si="2008"/>
        <v>2350</v>
      </c>
      <c r="F541" s="766">
        <f t="shared" si="2008"/>
        <v>2350</v>
      </c>
      <c r="G541" s="766">
        <f t="shared" si="2008"/>
        <v>2350</v>
      </c>
      <c r="H541" s="766">
        <f t="shared" si="2008"/>
        <v>2350</v>
      </c>
      <c r="I541" s="766">
        <f t="shared" si="2008"/>
        <v>2350</v>
      </c>
      <c r="J541" s="766">
        <f t="shared" si="2008"/>
        <v>2350</v>
      </c>
      <c r="K541" s="766">
        <f t="shared" si="2008"/>
        <v>2350</v>
      </c>
      <c r="L541" s="766">
        <f t="shared" si="2008"/>
        <v>2350</v>
      </c>
      <c r="M541" s="766">
        <f t="shared" si="2008"/>
        <v>2350</v>
      </c>
      <c r="N541" s="766">
        <f t="shared" si="2008"/>
        <v>2350</v>
      </c>
      <c r="O541" s="766">
        <f t="shared" si="2008"/>
        <v>2350</v>
      </c>
      <c r="P541" s="766">
        <f t="shared" si="2008"/>
        <v>2350</v>
      </c>
      <c r="Q541" s="766">
        <f t="shared" si="2008"/>
        <v>2350</v>
      </c>
      <c r="R541" s="766">
        <f t="shared" si="2008"/>
        <v>2350</v>
      </c>
      <c r="S541" s="607"/>
      <c r="T541" s="766">
        <f>2350*$K$1</f>
        <v>2350</v>
      </c>
      <c r="U541" s="766">
        <f>2350*$K$1</f>
        <v>2350</v>
      </c>
      <c r="V541" s="766">
        <f t="shared" ref="V541:AJ541" si="2009">2350*$K$1</f>
        <v>2350</v>
      </c>
      <c r="W541" s="766">
        <f t="shared" si="2009"/>
        <v>2350</v>
      </c>
      <c r="X541" s="766">
        <f t="shared" si="2009"/>
        <v>2350</v>
      </c>
      <c r="Y541" s="766">
        <f t="shared" si="2009"/>
        <v>2350</v>
      </c>
      <c r="Z541" s="766">
        <f t="shared" si="2009"/>
        <v>2350</v>
      </c>
      <c r="AA541" s="766">
        <f t="shared" si="2009"/>
        <v>2350</v>
      </c>
      <c r="AB541" s="766">
        <f t="shared" si="2009"/>
        <v>2350</v>
      </c>
      <c r="AC541" s="766">
        <f t="shared" si="2009"/>
        <v>2350</v>
      </c>
      <c r="AD541" s="766">
        <f t="shared" si="2009"/>
        <v>2350</v>
      </c>
      <c r="AE541" s="766">
        <f t="shared" si="2009"/>
        <v>2350</v>
      </c>
      <c r="AF541" s="766">
        <f t="shared" si="2009"/>
        <v>2350</v>
      </c>
      <c r="AG541" s="766">
        <f t="shared" si="2009"/>
        <v>2350</v>
      </c>
      <c r="AH541" s="766">
        <f t="shared" si="2009"/>
        <v>2350</v>
      </c>
      <c r="AI541" s="766">
        <f t="shared" si="2009"/>
        <v>2350</v>
      </c>
      <c r="AJ541" s="766">
        <f t="shared" si="2009"/>
        <v>2350</v>
      </c>
      <c r="AK541" s="607"/>
      <c r="AL541" s="766">
        <f>2350*$K$1</f>
        <v>2350</v>
      </c>
      <c r="AM541" s="766">
        <f>2350*$K$1</f>
        <v>2350</v>
      </c>
      <c r="AN541" s="766">
        <f t="shared" ref="AN541:BB541" si="2010">2350*$K$1</f>
        <v>2350</v>
      </c>
      <c r="AO541" s="766">
        <f t="shared" si="2010"/>
        <v>2350</v>
      </c>
      <c r="AP541" s="766">
        <f t="shared" si="2010"/>
        <v>2350</v>
      </c>
      <c r="AQ541" s="766">
        <f t="shared" si="2010"/>
        <v>2350</v>
      </c>
      <c r="AR541" s="766">
        <f t="shared" si="2010"/>
        <v>2350</v>
      </c>
      <c r="AS541" s="766">
        <f t="shared" si="2010"/>
        <v>2350</v>
      </c>
      <c r="AT541" s="766">
        <f t="shared" si="2010"/>
        <v>2350</v>
      </c>
      <c r="AU541" s="766">
        <f t="shared" si="2010"/>
        <v>2350</v>
      </c>
      <c r="AV541" s="766">
        <f t="shared" si="2010"/>
        <v>2350</v>
      </c>
      <c r="AW541" s="766">
        <f t="shared" si="2010"/>
        <v>2350</v>
      </c>
      <c r="AX541" s="766">
        <f t="shared" si="2010"/>
        <v>2350</v>
      </c>
      <c r="AY541" s="766">
        <f t="shared" si="2010"/>
        <v>2350</v>
      </c>
      <c r="AZ541" s="766">
        <f t="shared" si="2010"/>
        <v>2350</v>
      </c>
      <c r="BA541" s="766">
        <f t="shared" si="2010"/>
        <v>2350</v>
      </c>
      <c r="BB541" s="766">
        <f t="shared" si="2010"/>
        <v>2350</v>
      </c>
      <c r="BC541" s="760"/>
      <c r="BD541" s="766">
        <f>2350*$K$1</f>
        <v>2350</v>
      </c>
      <c r="BE541" s="766">
        <f>2350*$K$1</f>
        <v>2350</v>
      </c>
      <c r="BF541" s="766">
        <f t="shared" ref="BF541:BY541" si="2011">2350*$K$1</f>
        <v>2350</v>
      </c>
      <c r="BG541" s="766">
        <f t="shared" si="2011"/>
        <v>2350</v>
      </c>
      <c r="BH541" s="766">
        <f t="shared" si="2011"/>
        <v>2350</v>
      </c>
      <c r="BI541" s="766">
        <f t="shared" si="2011"/>
        <v>2350</v>
      </c>
      <c r="BJ541" s="766">
        <f t="shared" si="2011"/>
        <v>2350</v>
      </c>
      <c r="BK541" s="766">
        <f t="shared" si="2011"/>
        <v>2350</v>
      </c>
      <c r="BL541" s="766">
        <f t="shared" si="2011"/>
        <v>2350</v>
      </c>
      <c r="BM541" s="766">
        <f t="shared" si="2011"/>
        <v>2350</v>
      </c>
      <c r="BN541" s="766">
        <f t="shared" si="2011"/>
        <v>2350</v>
      </c>
      <c r="BO541" s="766">
        <f t="shared" si="2011"/>
        <v>2350</v>
      </c>
      <c r="BP541" s="766">
        <f t="shared" si="2011"/>
        <v>2350</v>
      </c>
      <c r="BQ541" s="766">
        <f t="shared" si="2011"/>
        <v>2350</v>
      </c>
      <c r="BR541" s="766">
        <f t="shared" si="2011"/>
        <v>2350</v>
      </c>
      <c r="BS541" s="766">
        <f t="shared" si="2011"/>
        <v>2350</v>
      </c>
      <c r="BT541" s="766">
        <f t="shared" si="2011"/>
        <v>2350</v>
      </c>
      <c r="BU541" s="760"/>
      <c r="BV541" s="766">
        <f t="shared" si="2011"/>
        <v>2350</v>
      </c>
      <c r="BW541" s="766">
        <f t="shared" si="2011"/>
        <v>2350</v>
      </c>
      <c r="BX541" s="766">
        <f t="shared" si="2011"/>
        <v>2350</v>
      </c>
      <c r="BY541" s="766">
        <f t="shared" si="2011"/>
        <v>2350</v>
      </c>
      <c r="BZ541" s="602">
        <f t="shared" si="1977"/>
        <v>2350</v>
      </c>
      <c r="CA541" s="602">
        <f t="shared" si="1978"/>
        <v>2350</v>
      </c>
      <c r="CB541" s="602">
        <f t="shared" si="1979"/>
        <v>2350</v>
      </c>
      <c r="CC541" s="692">
        <f t="shared" si="1980"/>
        <v>2350</v>
      </c>
      <c r="CD541" s="1348">
        <f t="shared" si="1994"/>
        <v>2350</v>
      </c>
      <c r="CE541" s="1349">
        <f t="shared" si="1989"/>
        <v>2350</v>
      </c>
      <c r="CF541" s="1350">
        <f t="shared" si="1989"/>
        <v>2350</v>
      </c>
      <c r="CG541" s="1350">
        <f t="shared" si="1989"/>
        <v>2350</v>
      </c>
      <c r="CH541" s="1350">
        <f t="shared" si="1989"/>
        <v>2350</v>
      </c>
      <c r="CI541" s="1350">
        <f t="shared" si="1989"/>
        <v>2350</v>
      </c>
      <c r="CJ541" s="1350">
        <f t="shared" si="1989"/>
        <v>2350</v>
      </c>
      <c r="CK541" s="1351">
        <f t="shared" si="1989"/>
        <v>2350</v>
      </c>
      <c r="CL541" s="1351">
        <f t="shared" si="1989"/>
        <v>2350</v>
      </c>
      <c r="CM541" s="1351">
        <f t="shared" si="1989"/>
        <v>2350</v>
      </c>
      <c r="CN541" s="1350">
        <f t="shared" si="1989"/>
        <v>2350</v>
      </c>
      <c r="CO541" s="1350">
        <f t="shared" si="1989"/>
        <v>2350</v>
      </c>
      <c r="CP541" s="1350">
        <f t="shared" si="1989"/>
        <v>2350</v>
      </c>
      <c r="CQ541" s="1350">
        <f t="shared" si="1989"/>
        <v>2350</v>
      </c>
      <c r="CR541" s="1350">
        <f t="shared" si="1989"/>
        <v>2350</v>
      </c>
      <c r="CS541" s="1349">
        <f t="shared" si="1989"/>
        <v>2350</v>
      </c>
      <c r="CT541" s="1352">
        <f t="shared" si="1989"/>
        <v>2350</v>
      </c>
      <c r="CU541" s="553">
        <f t="shared" si="1865"/>
        <v>2350</v>
      </c>
      <c r="CV541" s="554">
        <f t="shared" si="1866"/>
        <v>2350</v>
      </c>
      <c r="CW541" s="555">
        <f t="shared" si="1867"/>
        <v>2350</v>
      </c>
      <c r="CX541" s="555">
        <f t="shared" si="1868"/>
        <v>2350</v>
      </c>
      <c r="CY541" s="555">
        <f t="shared" si="1869"/>
        <v>2350</v>
      </c>
      <c r="CZ541" s="555">
        <f t="shared" si="1870"/>
        <v>2350</v>
      </c>
      <c r="DA541" s="555">
        <f t="shared" si="1871"/>
        <v>2350</v>
      </c>
      <c r="DB541" s="556">
        <f t="shared" si="1872"/>
        <v>2350</v>
      </c>
      <c r="DC541" s="556">
        <f t="shared" si="1873"/>
        <v>2350</v>
      </c>
      <c r="DD541" s="556">
        <f t="shared" si="1874"/>
        <v>2350</v>
      </c>
      <c r="DE541" s="555">
        <f t="shared" si="1875"/>
        <v>2350</v>
      </c>
      <c r="DF541" s="555">
        <f t="shared" si="1876"/>
        <v>2350</v>
      </c>
      <c r="DG541" s="555">
        <f t="shared" si="1877"/>
        <v>2350</v>
      </c>
      <c r="DH541" s="555">
        <f t="shared" si="1878"/>
        <v>2350</v>
      </c>
      <c r="DI541" s="555">
        <f t="shared" si="1879"/>
        <v>2350</v>
      </c>
      <c r="DJ541" s="554">
        <f t="shared" si="1880"/>
        <v>2350</v>
      </c>
      <c r="DK541" s="553">
        <f t="shared" si="1881"/>
        <v>2350</v>
      </c>
      <c r="DL541" s="658">
        <f t="shared" si="1973"/>
        <v>17</v>
      </c>
      <c r="DM541" s="106">
        <f t="shared" si="1974"/>
        <v>17</v>
      </c>
      <c r="DN541" s="106">
        <f t="shared" si="1975"/>
        <v>17</v>
      </c>
      <c r="DO541" s="106">
        <f t="shared" si="1976"/>
        <v>17</v>
      </c>
      <c r="DP541" s="487"/>
      <c r="DQ541" s="623"/>
      <c r="DR541" s="623"/>
      <c r="DS541" s="623"/>
      <c r="DT541" s="623"/>
      <c r="DU541" s="623"/>
      <c r="DV541" s="623"/>
      <c r="DW541" s="623"/>
      <c r="DX541" s="623"/>
      <c r="DY541" s="488"/>
    </row>
    <row r="542" spans="1:129" s="490" customFormat="1" ht="15.75" customHeight="1">
      <c r="A542" s="653" t="str">
        <f>$H$1 &amp; " (%)"</f>
        <v>kcal (%)</v>
      </c>
      <c r="B542" s="770">
        <f t="shared" ref="B542:R542" si="2012">IF(B539="","",B539*B540*B541/B$46/365/$G$1)</f>
        <v>4.5988258317025445E-3</v>
      </c>
      <c r="C542" s="637" t="str">
        <f t="shared" si="2012"/>
        <v/>
      </c>
      <c r="D542" s="770">
        <f t="shared" si="2012"/>
        <v>3.6790606653620351E-3</v>
      </c>
      <c r="E542" s="637" t="str">
        <f t="shared" si="2012"/>
        <v/>
      </c>
      <c r="F542" s="770" t="str">
        <f t="shared" si="2012"/>
        <v/>
      </c>
      <c r="G542" s="637" t="str">
        <f t="shared" si="2012"/>
        <v/>
      </c>
      <c r="H542" s="637" t="str">
        <f t="shared" si="2012"/>
        <v/>
      </c>
      <c r="I542" s="770">
        <f t="shared" si="2012"/>
        <v>3.6790606653620351E-3</v>
      </c>
      <c r="J542" s="770">
        <f t="shared" si="2012"/>
        <v>6.131767775603392E-3</v>
      </c>
      <c r="K542" s="637" t="str">
        <f t="shared" si="2012"/>
        <v/>
      </c>
      <c r="L542" s="770" t="str">
        <f t="shared" si="2012"/>
        <v/>
      </c>
      <c r="M542" s="637" t="str">
        <f t="shared" si="2012"/>
        <v/>
      </c>
      <c r="N542" s="770" t="str">
        <f t="shared" si="2012"/>
        <v/>
      </c>
      <c r="O542" s="637" t="str">
        <f t="shared" si="2012"/>
        <v/>
      </c>
      <c r="P542" s="770" t="str">
        <f t="shared" si="2012"/>
        <v/>
      </c>
      <c r="Q542" s="637" t="str">
        <f t="shared" si="2012"/>
        <v/>
      </c>
      <c r="R542" s="770" t="str">
        <f t="shared" si="2012"/>
        <v/>
      </c>
      <c r="S542" s="593"/>
      <c r="T542" s="637" t="str">
        <f t="shared" ref="T542:AJ542" si="2013">IF(T539="","",T539*T540*T541/T$46/365/$G$1)</f>
        <v/>
      </c>
      <c r="U542" s="637" t="str">
        <f t="shared" si="2013"/>
        <v/>
      </c>
      <c r="V542" s="637" t="str">
        <f t="shared" si="2013"/>
        <v/>
      </c>
      <c r="W542" s="637" t="str">
        <f t="shared" si="2013"/>
        <v/>
      </c>
      <c r="X542" s="637">
        <f t="shared" si="2013"/>
        <v>1.9928245270711024E-2</v>
      </c>
      <c r="Y542" s="637" t="str">
        <f t="shared" si="2013"/>
        <v/>
      </c>
      <c r="Z542" s="637" t="str">
        <f t="shared" si="2013"/>
        <v/>
      </c>
      <c r="AA542" s="637" t="str">
        <f t="shared" si="2013"/>
        <v/>
      </c>
      <c r="AB542" s="637" t="str">
        <f t="shared" si="2013"/>
        <v/>
      </c>
      <c r="AC542" s="637" t="str">
        <f t="shared" si="2013"/>
        <v/>
      </c>
      <c r="AD542" s="637" t="str">
        <f t="shared" si="2013"/>
        <v/>
      </c>
      <c r="AE542" s="637" t="str">
        <f t="shared" si="2013"/>
        <v/>
      </c>
      <c r="AF542" s="637" t="str">
        <f t="shared" si="2013"/>
        <v/>
      </c>
      <c r="AG542" s="637" t="str">
        <f t="shared" si="2013"/>
        <v/>
      </c>
      <c r="AH542" s="637" t="str">
        <f t="shared" si="2013"/>
        <v/>
      </c>
      <c r="AI542" s="637" t="str">
        <f t="shared" si="2013"/>
        <v/>
      </c>
      <c r="AJ542" s="637" t="str">
        <f t="shared" si="2013"/>
        <v/>
      </c>
      <c r="AK542" s="593"/>
      <c r="AL542" s="637">
        <f t="shared" ref="AL542:BB542" si="2014">IF(AL539="","",AL539*AL540*AL541/AL$46/365/$G$1)</f>
        <v>1.1037181996086104E-2</v>
      </c>
      <c r="AM542" s="637">
        <f t="shared" si="2014"/>
        <v>2.2994129158512719E-2</v>
      </c>
      <c r="AN542" s="637">
        <f t="shared" si="2014"/>
        <v>3.065883887801696E-3</v>
      </c>
      <c r="AO542" s="637" t="str">
        <f t="shared" si="2014"/>
        <v/>
      </c>
      <c r="AP542" s="637" t="str">
        <f t="shared" si="2014"/>
        <v/>
      </c>
      <c r="AQ542" s="637" t="str">
        <f t="shared" si="2014"/>
        <v/>
      </c>
      <c r="AR542" s="637" t="str">
        <f t="shared" si="2014"/>
        <v/>
      </c>
      <c r="AS542" s="637" t="str">
        <f t="shared" si="2014"/>
        <v/>
      </c>
      <c r="AT542" s="637" t="str">
        <f t="shared" si="2014"/>
        <v/>
      </c>
      <c r="AU542" s="637" t="str">
        <f t="shared" si="2014"/>
        <v/>
      </c>
      <c r="AV542" s="637" t="str">
        <f t="shared" si="2014"/>
        <v/>
      </c>
      <c r="AW542" s="637" t="str">
        <f t="shared" si="2014"/>
        <v/>
      </c>
      <c r="AX542" s="637" t="str">
        <f t="shared" si="2014"/>
        <v/>
      </c>
      <c r="AY542" s="637" t="str">
        <f t="shared" si="2014"/>
        <v/>
      </c>
      <c r="AZ542" s="637" t="str">
        <f t="shared" si="2014"/>
        <v/>
      </c>
      <c r="BA542" s="637" t="str">
        <f t="shared" si="2014"/>
        <v/>
      </c>
      <c r="BB542" s="637" t="str">
        <f t="shared" si="2014"/>
        <v/>
      </c>
      <c r="BC542" s="657"/>
      <c r="BD542" s="637">
        <f>IF(BD539="","",BD539*BD540*BD541/BD$46/365/$G$1)</f>
        <v>4.5988258317025438E-2</v>
      </c>
      <c r="BE542" s="637">
        <f>IF(BE539="","",BE539*BE540*BE541/BE$46/365/$G$1)</f>
        <v>4.3798341254309946E-3</v>
      </c>
      <c r="BF542" s="637">
        <f t="shared" ref="BF542:BT542" si="2015">IF(BF539="","",BF539*BF540*BF541/BF$46/365/$G$1)</f>
        <v>2.2994129158512722E-3</v>
      </c>
      <c r="BG542" s="637">
        <f t="shared" si="2015"/>
        <v>2.2994129158512719E-2</v>
      </c>
      <c r="BH542" s="637">
        <f t="shared" si="2015"/>
        <v>1.3796477495107632E-2</v>
      </c>
      <c r="BI542" s="637">
        <f t="shared" si="2015"/>
        <v>4.3798341254309946E-3</v>
      </c>
      <c r="BJ542" s="637" t="str">
        <f t="shared" si="2015"/>
        <v/>
      </c>
      <c r="BK542" s="637">
        <f t="shared" si="2015"/>
        <v>7.6647097195042405E-3</v>
      </c>
      <c r="BL542" s="637">
        <f t="shared" si="2015"/>
        <v>3.8323548597521202E-3</v>
      </c>
      <c r="BM542" s="637" t="str">
        <f t="shared" si="2015"/>
        <v/>
      </c>
      <c r="BN542" s="637" t="str">
        <f t="shared" si="2015"/>
        <v/>
      </c>
      <c r="BO542" s="637" t="str">
        <f t="shared" si="2015"/>
        <v/>
      </c>
      <c r="BP542" s="637" t="str">
        <f t="shared" si="2015"/>
        <v/>
      </c>
      <c r="BQ542" s="637" t="str">
        <f t="shared" si="2015"/>
        <v/>
      </c>
      <c r="BR542" s="637" t="str">
        <f t="shared" si="2015"/>
        <v/>
      </c>
      <c r="BS542" s="637" t="str">
        <f t="shared" si="2015"/>
        <v/>
      </c>
      <c r="BT542" s="637" t="str">
        <f t="shared" si="2015"/>
        <v/>
      </c>
      <c r="BU542" s="657"/>
      <c r="BV542" s="637">
        <f>IF(BV539="","",BV539*BV540*BV541/BV$46/365/$G$1)</f>
        <v>4.5988258317025445E-3</v>
      </c>
      <c r="BW542" s="637">
        <f>IF(BW539="","",BW539*BW540*BW541/BW$46/365/$G$1)</f>
        <v>6.131767775603392E-3</v>
      </c>
      <c r="BX542" s="637">
        <f>IF(BX539="","",BX539*BX540*BX541/BX$46/365/$G$1)</f>
        <v>1.0511601901034385E-2</v>
      </c>
      <c r="BY542" s="637">
        <f>IF(BY539="","",BY539*BY540*BY541/BY$46/365/$G$1)</f>
        <v>1.1497064579256359E-2</v>
      </c>
      <c r="BZ542" s="627">
        <f t="shared" si="1977"/>
        <v>4.1389432485322902E-3</v>
      </c>
      <c r="CA542" s="627" t="str">
        <f t="shared" si="1978"/>
        <v/>
      </c>
      <c r="CB542" s="627">
        <f t="shared" si="1979"/>
        <v>1.1037181996086103E-2</v>
      </c>
      <c r="CC542" s="627">
        <f t="shared" si="1980"/>
        <v>9.5078899139564525E-3</v>
      </c>
      <c r="CD542" s="1353" t="str">
        <f t="shared" si="1994"/>
        <v/>
      </c>
      <c r="CE542" s="1354" t="str">
        <f t="shared" si="1989"/>
        <v/>
      </c>
      <c r="CF542" s="1355" t="str">
        <f t="shared" si="1989"/>
        <v/>
      </c>
      <c r="CG542" s="1355" t="str">
        <f t="shared" si="1989"/>
        <v/>
      </c>
      <c r="CH542" s="1355" t="str">
        <f t="shared" si="1989"/>
        <v/>
      </c>
      <c r="CI542" s="1355" t="str">
        <f t="shared" si="1989"/>
        <v/>
      </c>
      <c r="CJ542" s="1355" t="str">
        <f t="shared" si="1989"/>
        <v/>
      </c>
      <c r="CK542" s="1356">
        <f t="shared" si="1989"/>
        <v>3.6790606653620351E-3</v>
      </c>
      <c r="CL542" s="1356">
        <f t="shared" si="1989"/>
        <v>3.6790606653620351E-3</v>
      </c>
      <c r="CM542" s="1356">
        <f t="shared" si="1989"/>
        <v>4.5988258317025445E-3</v>
      </c>
      <c r="CN542" s="1355">
        <f t="shared" si="1989"/>
        <v>6.131767775603392E-3</v>
      </c>
      <c r="CO542" s="1355" t="str">
        <f t="shared" si="1989"/>
        <v/>
      </c>
      <c r="CP542" s="1355" t="str">
        <f t="shared" si="1989"/>
        <v/>
      </c>
      <c r="CQ542" s="1355" t="str">
        <f t="shared" si="1989"/>
        <v/>
      </c>
      <c r="CR542" s="1355" t="str">
        <f t="shared" si="1989"/>
        <v/>
      </c>
      <c r="CS542" s="1354" t="str">
        <f t="shared" si="1989"/>
        <v/>
      </c>
      <c r="CT542" s="1357" t="str">
        <f t="shared" si="1989"/>
        <v/>
      </c>
      <c r="CU542" s="541" t="str">
        <f t="shared" si="1865"/>
        <v/>
      </c>
      <c r="CV542" s="542" t="str">
        <f t="shared" si="1866"/>
        <v/>
      </c>
      <c r="CW542" s="543" t="str">
        <f t="shared" si="1867"/>
        <v/>
      </c>
      <c r="CX542" s="543" t="str">
        <f t="shared" si="1868"/>
        <v/>
      </c>
      <c r="CY542" s="543" t="str">
        <f t="shared" si="1869"/>
        <v/>
      </c>
      <c r="CZ542" s="543" t="str">
        <f t="shared" si="1870"/>
        <v/>
      </c>
      <c r="DA542" s="543" t="str">
        <f t="shared" si="1871"/>
        <v/>
      </c>
      <c r="DB542" s="544" t="str">
        <f t="shared" si="1872"/>
        <v/>
      </c>
      <c r="DC542" s="544">
        <f t="shared" si="1873"/>
        <v>1.9928245270711024E-2</v>
      </c>
      <c r="DD542" s="544" t="str">
        <f t="shared" si="1874"/>
        <v/>
      </c>
      <c r="DE542" s="543" t="str">
        <f t="shared" si="1875"/>
        <v/>
      </c>
      <c r="DF542" s="543" t="str">
        <f t="shared" si="1876"/>
        <v/>
      </c>
      <c r="DG542" s="543" t="str">
        <f t="shared" si="1877"/>
        <v/>
      </c>
      <c r="DH542" s="543" t="str">
        <f t="shared" si="1878"/>
        <v/>
      </c>
      <c r="DI542" s="543" t="str">
        <f t="shared" si="1879"/>
        <v/>
      </c>
      <c r="DJ542" s="542" t="str">
        <f t="shared" si="1880"/>
        <v/>
      </c>
      <c r="DK542" s="541" t="str">
        <f t="shared" si="1881"/>
        <v/>
      </c>
      <c r="DL542" s="658">
        <f t="shared" si="1973"/>
        <v>4</v>
      </c>
      <c r="DM542" s="106">
        <f t="shared" si="1974"/>
        <v>1</v>
      </c>
      <c r="DN542" s="106">
        <f t="shared" si="1975"/>
        <v>3</v>
      </c>
      <c r="DO542" s="106">
        <f t="shared" si="1976"/>
        <v>8</v>
      </c>
      <c r="DP542" s="487"/>
      <c r="DQ542" s="623"/>
      <c r="DR542" s="623"/>
      <c r="DS542" s="623"/>
      <c r="DT542" s="623"/>
      <c r="DU542" s="623"/>
      <c r="DV542" s="623"/>
      <c r="DW542" s="623"/>
      <c r="DX542" s="623"/>
      <c r="DY542" s="488"/>
    </row>
    <row r="543" spans="1:129" s="490" customFormat="1" ht="15.75" customHeight="1">
      <c r="A543" s="767" t="s">
        <v>287</v>
      </c>
      <c r="B543" s="648">
        <v>20</v>
      </c>
      <c r="C543" s="646"/>
      <c r="D543" s="646">
        <v>8</v>
      </c>
      <c r="E543" s="646"/>
      <c r="F543" s="646"/>
      <c r="G543" s="646"/>
      <c r="H543" s="646"/>
      <c r="I543" s="646">
        <v>13</v>
      </c>
      <c r="J543" s="646">
        <v>12</v>
      </c>
      <c r="K543" s="646"/>
      <c r="L543" s="646"/>
      <c r="M543" s="646"/>
      <c r="N543" s="646"/>
      <c r="O543" s="646"/>
      <c r="P543" s="646"/>
      <c r="Q543" s="646"/>
      <c r="R543" s="646"/>
      <c r="S543" s="659"/>
      <c r="T543" s="646"/>
      <c r="U543" s="646"/>
      <c r="V543" s="646"/>
      <c r="W543" s="646"/>
      <c r="X543" s="646">
        <v>15</v>
      </c>
      <c r="Y543" s="646"/>
      <c r="Z543" s="646"/>
      <c r="AA543" s="646"/>
      <c r="AB543" s="646"/>
      <c r="AC543" s="646"/>
      <c r="AD543" s="646"/>
      <c r="AE543" s="646"/>
      <c r="AF543" s="646"/>
      <c r="AG543" s="648"/>
      <c r="AH543" s="646"/>
      <c r="AI543" s="646"/>
      <c r="AJ543" s="648"/>
      <c r="AK543" s="659"/>
      <c r="AL543" s="646">
        <v>12</v>
      </c>
      <c r="AM543" s="646">
        <v>14</v>
      </c>
      <c r="AN543" s="646">
        <v>45</v>
      </c>
      <c r="AO543" s="646"/>
      <c r="AP543" s="646"/>
      <c r="AQ543" s="646"/>
      <c r="AR543" s="646"/>
      <c r="AS543" s="646"/>
      <c r="AT543" s="646"/>
      <c r="AU543" s="646"/>
      <c r="AV543" s="646"/>
      <c r="AW543" s="646"/>
      <c r="AX543" s="646"/>
      <c r="AY543" s="646"/>
      <c r="AZ543" s="646"/>
      <c r="BA543" s="646"/>
      <c r="BB543" s="646"/>
      <c r="BC543" s="659"/>
      <c r="BD543" s="646">
        <v>45</v>
      </c>
      <c r="BE543" s="646">
        <v>45</v>
      </c>
      <c r="BF543" s="646">
        <v>45</v>
      </c>
      <c r="BG543" s="646">
        <v>20</v>
      </c>
      <c r="BH543" s="646">
        <v>20</v>
      </c>
      <c r="BI543" s="646">
        <v>45</v>
      </c>
      <c r="BJ543" s="646"/>
      <c r="BK543" s="646">
        <v>40</v>
      </c>
      <c r="BL543" s="646">
        <v>45</v>
      </c>
      <c r="BM543" s="646"/>
      <c r="BN543" s="646"/>
      <c r="BO543" s="646"/>
      <c r="BP543" s="646"/>
      <c r="BQ543" s="646"/>
      <c r="BR543" s="646"/>
      <c r="BS543" s="646"/>
      <c r="BT543" s="646"/>
      <c r="BU543" s="659"/>
      <c r="BV543" s="646">
        <v>12</v>
      </c>
      <c r="BW543" s="646">
        <v>15</v>
      </c>
      <c r="BX543" s="646">
        <v>14</v>
      </c>
      <c r="BY543" s="646">
        <v>20</v>
      </c>
      <c r="BZ543" s="602">
        <f t="shared" si="1977"/>
        <v>12.5</v>
      </c>
      <c r="CA543" s="602" t="str">
        <f t="shared" si="1978"/>
        <v/>
      </c>
      <c r="CB543" s="602">
        <f t="shared" si="1979"/>
        <v>14</v>
      </c>
      <c r="CC543" s="692">
        <f t="shared" si="1980"/>
        <v>40</v>
      </c>
      <c r="CD543" s="1348" t="str">
        <f t="shared" si="1994"/>
        <v/>
      </c>
      <c r="CE543" s="1349" t="str">
        <f t="shared" si="1989"/>
        <v/>
      </c>
      <c r="CF543" s="1350" t="str">
        <f t="shared" si="1989"/>
        <v/>
      </c>
      <c r="CG543" s="1350" t="str">
        <f t="shared" si="1989"/>
        <v/>
      </c>
      <c r="CH543" s="1350" t="str">
        <f t="shared" si="1989"/>
        <v/>
      </c>
      <c r="CI543" s="1350" t="str">
        <f t="shared" si="1989"/>
        <v/>
      </c>
      <c r="CJ543" s="1350" t="str">
        <f t="shared" si="1989"/>
        <v/>
      </c>
      <c r="CK543" s="1351">
        <f t="shared" si="1989"/>
        <v>8</v>
      </c>
      <c r="CL543" s="1351">
        <f t="shared" si="1989"/>
        <v>12</v>
      </c>
      <c r="CM543" s="1351">
        <f t="shared" si="1989"/>
        <v>13</v>
      </c>
      <c r="CN543" s="1350">
        <f t="shared" si="1989"/>
        <v>20</v>
      </c>
      <c r="CO543" s="1350" t="str">
        <f t="shared" si="1989"/>
        <v/>
      </c>
      <c r="CP543" s="1350" t="str">
        <f t="shared" si="1989"/>
        <v/>
      </c>
      <c r="CQ543" s="1350" t="str">
        <f t="shared" si="1989"/>
        <v/>
      </c>
      <c r="CR543" s="1350" t="str">
        <f t="shared" si="1989"/>
        <v/>
      </c>
      <c r="CS543" s="1349" t="str">
        <f t="shared" si="1989"/>
        <v/>
      </c>
      <c r="CT543" s="1352" t="str">
        <f t="shared" si="1989"/>
        <v/>
      </c>
      <c r="CU543" s="553" t="str">
        <f t="shared" si="1865"/>
        <v/>
      </c>
      <c r="CV543" s="554" t="str">
        <f t="shared" si="1866"/>
        <v/>
      </c>
      <c r="CW543" s="555" t="str">
        <f t="shared" si="1867"/>
        <v/>
      </c>
      <c r="CX543" s="555" t="str">
        <f t="shared" si="1868"/>
        <v/>
      </c>
      <c r="CY543" s="555" t="str">
        <f t="shared" si="1869"/>
        <v/>
      </c>
      <c r="CZ543" s="555" t="str">
        <f t="shared" si="1870"/>
        <v/>
      </c>
      <c r="DA543" s="555" t="str">
        <f t="shared" si="1871"/>
        <v/>
      </c>
      <c r="DB543" s="556" t="str">
        <f t="shared" si="1872"/>
        <v/>
      </c>
      <c r="DC543" s="556">
        <f t="shared" si="1873"/>
        <v>15</v>
      </c>
      <c r="DD543" s="556" t="str">
        <f t="shared" si="1874"/>
        <v/>
      </c>
      <c r="DE543" s="555" t="str">
        <f t="shared" si="1875"/>
        <v/>
      </c>
      <c r="DF543" s="555" t="str">
        <f t="shared" si="1876"/>
        <v/>
      </c>
      <c r="DG543" s="555" t="str">
        <f t="shared" si="1877"/>
        <v/>
      </c>
      <c r="DH543" s="555" t="str">
        <f t="shared" si="1878"/>
        <v/>
      </c>
      <c r="DI543" s="555" t="str">
        <f t="shared" si="1879"/>
        <v/>
      </c>
      <c r="DJ543" s="554" t="str">
        <f t="shared" si="1880"/>
        <v/>
      </c>
      <c r="DK543" s="553" t="str">
        <f t="shared" si="1881"/>
        <v/>
      </c>
      <c r="DL543" s="658">
        <f t="shared" si="1973"/>
        <v>4</v>
      </c>
      <c r="DM543" s="106">
        <f t="shared" si="1974"/>
        <v>1</v>
      </c>
      <c r="DN543" s="106">
        <f t="shared" si="1975"/>
        <v>3</v>
      </c>
      <c r="DO543" s="106">
        <f t="shared" si="1976"/>
        <v>8</v>
      </c>
      <c r="DP543" s="487"/>
      <c r="DQ543" s="623"/>
      <c r="DR543" s="623"/>
      <c r="DS543" s="623"/>
      <c r="DT543" s="623"/>
      <c r="DU543" s="623"/>
      <c r="DV543" s="623"/>
      <c r="DW543" s="623"/>
      <c r="DX543" s="623"/>
      <c r="DY543" s="488"/>
    </row>
    <row r="544" spans="1:129" s="490" customFormat="1" ht="15.75" customHeight="1">
      <c r="A544" s="653" t="s">
        <v>285</v>
      </c>
      <c r="B544" s="765">
        <f t="shared" ref="B544:R544" si="2016">IF(B543="","",B539*B540*B543)</f>
        <v>360</v>
      </c>
      <c r="C544" s="765" t="str">
        <f t="shared" si="2016"/>
        <v/>
      </c>
      <c r="D544" s="765">
        <f t="shared" si="2016"/>
        <v>48</v>
      </c>
      <c r="E544" s="765" t="str">
        <f t="shared" si="2016"/>
        <v/>
      </c>
      <c r="F544" s="765" t="str">
        <f t="shared" si="2016"/>
        <v/>
      </c>
      <c r="G544" s="765" t="str">
        <f t="shared" si="2016"/>
        <v/>
      </c>
      <c r="H544" s="765" t="str">
        <f t="shared" si="2016"/>
        <v/>
      </c>
      <c r="I544" s="765">
        <f t="shared" si="2016"/>
        <v>78</v>
      </c>
      <c r="J544" s="765">
        <f t="shared" si="2016"/>
        <v>72</v>
      </c>
      <c r="K544" s="765" t="str">
        <f t="shared" si="2016"/>
        <v/>
      </c>
      <c r="L544" s="765" t="str">
        <f t="shared" si="2016"/>
        <v/>
      </c>
      <c r="M544" s="765" t="str">
        <f t="shared" si="2016"/>
        <v/>
      </c>
      <c r="N544" s="765" t="str">
        <f t="shared" si="2016"/>
        <v/>
      </c>
      <c r="O544" s="765" t="str">
        <f t="shared" si="2016"/>
        <v/>
      </c>
      <c r="P544" s="765" t="str">
        <f t="shared" si="2016"/>
        <v/>
      </c>
      <c r="Q544" s="765" t="str">
        <f t="shared" si="2016"/>
        <v/>
      </c>
      <c r="R544" s="765" t="str">
        <f t="shared" si="2016"/>
        <v/>
      </c>
      <c r="S544" s="771"/>
      <c r="T544" s="765" t="str">
        <f t="shared" ref="T544:AJ544" si="2017">IF(T543="","",T539*T540*T543)</f>
        <v/>
      </c>
      <c r="U544" s="765" t="str">
        <f t="shared" si="2017"/>
        <v/>
      </c>
      <c r="V544" s="765" t="str">
        <f t="shared" si="2017"/>
        <v/>
      </c>
      <c r="W544" s="765" t="str">
        <f t="shared" si="2017"/>
        <v/>
      </c>
      <c r="X544" s="765">
        <f t="shared" si="2017"/>
        <v>780</v>
      </c>
      <c r="Y544" s="765" t="str">
        <f t="shared" si="2017"/>
        <v/>
      </c>
      <c r="Z544" s="765" t="str">
        <f t="shared" si="2017"/>
        <v/>
      </c>
      <c r="AA544" s="765" t="str">
        <f t="shared" si="2017"/>
        <v/>
      </c>
      <c r="AB544" s="765" t="str">
        <f t="shared" si="2017"/>
        <v/>
      </c>
      <c r="AC544" s="765" t="str">
        <f t="shared" si="2017"/>
        <v/>
      </c>
      <c r="AD544" s="765" t="str">
        <f t="shared" si="2017"/>
        <v/>
      </c>
      <c r="AE544" s="765" t="str">
        <f t="shared" si="2017"/>
        <v/>
      </c>
      <c r="AF544" s="765" t="str">
        <f t="shared" si="2017"/>
        <v/>
      </c>
      <c r="AG544" s="765" t="str">
        <f t="shared" si="2017"/>
        <v/>
      </c>
      <c r="AH544" s="765" t="str">
        <f t="shared" si="2017"/>
        <v/>
      </c>
      <c r="AI544" s="765" t="str">
        <f t="shared" si="2017"/>
        <v/>
      </c>
      <c r="AJ544" s="765" t="str">
        <f t="shared" si="2017"/>
        <v/>
      </c>
      <c r="AK544" s="771"/>
      <c r="AL544" s="765">
        <f t="shared" ref="AL544:BB544" si="2018">IF(AL543="","",AL539*AL540*AL543)</f>
        <v>432</v>
      </c>
      <c r="AM544" s="765">
        <f t="shared" si="2018"/>
        <v>420</v>
      </c>
      <c r="AN544" s="765">
        <f t="shared" si="2018"/>
        <v>270</v>
      </c>
      <c r="AO544" s="765" t="str">
        <f t="shared" si="2018"/>
        <v/>
      </c>
      <c r="AP544" s="765" t="str">
        <f t="shared" si="2018"/>
        <v/>
      </c>
      <c r="AQ544" s="765" t="str">
        <f t="shared" si="2018"/>
        <v/>
      </c>
      <c r="AR544" s="765" t="str">
        <f t="shared" si="2018"/>
        <v/>
      </c>
      <c r="AS544" s="765" t="str">
        <f t="shared" si="2018"/>
        <v/>
      </c>
      <c r="AT544" s="765" t="str">
        <f t="shared" si="2018"/>
        <v/>
      </c>
      <c r="AU544" s="765" t="str">
        <f t="shared" si="2018"/>
        <v/>
      </c>
      <c r="AV544" s="765" t="str">
        <f t="shared" si="2018"/>
        <v/>
      </c>
      <c r="AW544" s="765" t="str">
        <f t="shared" si="2018"/>
        <v/>
      </c>
      <c r="AX544" s="765" t="str">
        <f t="shared" si="2018"/>
        <v/>
      </c>
      <c r="AY544" s="765" t="str">
        <f t="shared" si="2018"/>
        <v/>
      </c>
      <c r="AZ544" s="765" t="str">
        <f t="shared" si="2018"/>
        <v/>
      </c>
      <c r="BA544" s="765" t="str">
        <f t="shared" si="2018"/>
        <v/>
      </c>
      <c r="BB544" s="765" t="str">
        <f t="shared" si="2018"/>
        <v/>
      </c>
      <c r="BC544" s="771"/>
      <c r="BD544" s="765">
        <f>IF(BD543="","",BD539*BD540*BD543)</f>
        <v>5400</v>
      </c>
      <c r="BE544" s="765">
        <f>IF(BE543="","",BE539*BE540*BE543)</f>
        <v>450</v>
      </c>
      <c r="BF544" s="765">
        <f t="shared" ref="BF544:BT544" si="2019">IF(BF543="","",BF539*BF540*BF543)</f>
        <v>270</v>
      </c>
      <c r="BG544" s="765">
        <f t="shared" si="2019"/>
        <v>1200</v>
      </c>
      <c r="BH544" s="765">
        <f t="shared" si="2019"/>
        <v>720</v>
      </c>
      <c r="BI544" s="765">
        <f t="shared" si="2019"/>
        <v>450</v>
      </c>
      <c r="BJ544" s="765" t="str">
        <f t="shared" si="2019"/>
        <v/>
      </c>
      <c r="BK544" s="765">
        <f t="shared" si="2019"/>
        <v>400</v>
      </c>
      <c r="BL544" s="765">
        <f t="shared" si="2019"/>
        <v>450</v>
      </c>
      <c r="BM544" s="765" t="str">
        <f t="shared" si="2019"/>
        <v/>
      </c>
      <c r="BN544" s="765" t="str">
        <f t="shared" si="2019"/>
        <v/>
      </c>
      <c r="BO544" s="765" t="str">
        <f t="shared" si="2019"/>
        <v/>
      </c>
      <c r="BP544" s="765" t="str">
        <f t="shared" si="2019"/>
        <v/>
      </c>
      <c r="BQ544" s="765" t="str">
        <f t="shared" si="2019"/>
        <v/>
      </c>
      <c r="BR544" s="765" t="str">
        <f t="shared" si="2019"/>
        <v/>
      </c>
      <c r="BS544" s="765" t="str">
        <f t="shared" si="2019"/>
        <v/>
      </c>
      <c r="BT544" s="765" t="str">
        <f t="shared" si="2019"/>
        <v/>
      </c>
      <c r="BU544" s="771"/>
      <c r="BV544" s="765">
        <f>IF(BV543="","",BV539*BV540*BV543)</f>
        <v>72</v>
      </c>
      <c r="BW544" s="765">
        <f>IF(BW543="","",BW539*BW540*BW543)</f>
        <v>180</v>
      </c>
      <c r="BX544" s="765">
        <f>IF(BX543="","",BX539*BX540*BX543)</f>
        <v>336</v>
      </c>
      <c r="BY544" s="765">
        <f>IF(BY543="","",BY539*BY540*BY543)</f>
        <v>600</v>
      </c>
      <c r="BZ544" s="602">
        <f t="shared" si="1977"/>
        <v>75</v>
      </c>
      <c r="CA544" s="602" t="str">
        <f t="shared" si="1978"/>
        <v/>
      </c>
      <c r="CB544" s="602">
        <f t="shared" si="1979"/>
        <v>420</v>
      </c>
      <c r="CC544" s="692">
        <f t="shared" si="1980"/>
        <v>611.66666666666663</v>
      </c>
      <c r="CD544" s="1348" t="str">
        <f t="shared" si="1994"/>
        <v/>
      </c>
      <c r="CE544" s="1349" t="str">
        <f t="shared" si="1989"/>
        <v/>
      </c>
      <c r="CF544" s="1350" t="str">
        <f t="shared" si="1989"/>
        <v/>
      </c>
      <c r="CG544" s="1350" t="str">
        <f t="shared" si="1989"/>
        <v/>
      </c>
      <c r="CH544" s="1350" t="str">
        <f t="shared" si="1989"/>
        <v/>
      </c>
      <c r="CI544" s="1350" t="str">
        <f t="shared" si="1989"/>
        <v/>
      </c>
      <c r="CJ544" s="1350" t="str">
        <f t="shared" si="1989"/>
        <v/>
      </c>
      <c r="CK544" s="1351">
        <f t="shared" si="1989"/>
        <v>48</v>
      </c>
      <c r="CL544" s="1351">
        <f t="shared" si="1989"/>
        <v>72</v>
      </c>
      <c r="CM544" s="1351">
        <f t="shared" si="1989"/>
        <v>78</v>
      </c>
      <c r="CN544" s="1350">
        <f t="shared" si="1989"/>
        <v>360</v>
      </c>
      <c r="CO544" s="1350" t="str">
        <f t="shared" si="1989"/>
        <v/>
      </c>
      <c r="CP544" s="1350" t="str">
        <f t="shared" si="1989"/>
        <v/>
      </c>
      <c r="CQ544" s="1350" t="str">
        <f t="shared" si="1989"/>
        <v/>
      </c>
      <c r="CR544" s="1350" t="str">
        <f t="shared" si="1989"/>
        <v/>
      </c>
      <c r="CS544" s="1349" t="str">
        <f t="shared" si="1989"/>
        <v/>
      </c>
      <c r="CT544" s="1352" t="str">
        <f t="shared" si="1989"/>
        <v/>
      </c>
      <c r="CU544" s="553" t="str">
        <f t="shared" si="1865"/>
        <v/>
      </c>
      <c r="CV544" s="554" t="str">
        <f t="shared" si="1866"/>
        <v/>
      </c>
      <c r="CW544" s="555" t="str">
        <f t="shared" si="1867"/>
        <v/>
      </c>
      <c r="CX544" s="555" t="str">
        <f t="shared" si="1868"/>
        <v/>
      </c>
      <c r="CY544" s="555" t="str">
        <f t="shared" si="1869"/>
        <v/>
      </c>
      <c r="CZ544" s="555" t="str">
        <f t="shared" si="1870"/>
        <v/>
      </c>
      <c r="DA544" s="555" t="str">
        <f t="shared" si="1871"/>
        <v/>
      </c>
      <c r="DB544" s="556" t="str">
        <f t="shared" si="1872"/>
        <v/>
      </c>
      <c r="DC544" s="556">
        <f t="shared" si="1873"/>
        <v>780</v>
      </c>
      <c r="DD544" s="556" t="str">
        <f t="shared" si="1874"/>
        <v/>
      </c>
      <c r="DE544" s="555" t="str">
        <f t="shared" si="1875"/>
        <v/>
      </c>
      <c r="DF544" s="555" t="str">
        <f t="shared" si="1876"/>
        <v/>
      </c>
      <c r="DG544" s="555" t="str">
        <f t="shared" si="1877"/>
        <v/>
      </c>
      <c r="DH544" s="555" t="str">
        <f t="shared" si="1878"/>
        <v/>
      </c>
      <c r="DI544" s="555" t="str">
        <f t="shared" si="1879"/>
        <v/>
      </c>
      <c r="DJ544" s="554" t="str">
        <f t="shared" si="1880"/>
        <v/>
      </c>
      <c r="DK544" s="553" t="str">
        <f t="shared" si="1881"/>
        <v/>
      </c>
      <c r="DL544" s="658">
        <f t="shared" si="1973"/>
        <v>4</v>
      </c>
      <c r="DM544" s="106">
        <f t="shared" si="1974"/>
        <v>1</v>
      </c>
      <c r="DN544" s="106">
        <f t="shared" si="1975"/>
        <v>3</v>
      </c>
      <c r="DO544" s="106">
        <f t="shared" si="1976"/>
        <v>8</v>
      </c>
      <c r="DP544" s="487"/>
      <c r="DQ544" s="623"/>
      <c r="DR544" s="623"/>
      <c r="DS544" s="623"/>
      <c r="DT544" s="623"/>
      <c r="DU544" s="623"/>
      <c r="DV544" s="623"/>
      <c r="DW544" s="623"/>
      <c r="DX544" s="623"/>
      <c r="DY544" s="488"/>
    </row>
    <row r="545" spans="1:129" s="490" customFormat="1" ht="15.75" customHeight="1">
      <c r="A545" s="1455" t="s">
        <v>739</v>
      </c>
      <c r="B545" s="683"/>
      <c r="C545" s="323"/>
      <c r="D545" s="323"/>
      <c r="E545" s="323"/>
      <c r="F545" s="323" t="s">
        <v>263</v>
      </c>
      <c r="G545" s="323"/>
      <c r="H545" s="323" t="s">
        <v>263</v>
      </c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7"/>
      <c r="T545" s="323"/>
      <c r="U545" s="323"/>
      <c r="V545" s="323" t="s">
        <v>263</v>
      </c>
      <c r="W545" s="323"/>
      <c r="X545" s="323"/>
      <c r="Y545" s="323"/>
      <c r="Z545" s="323" t="s">
        <v>263</v>
      </c>
      <c r="AA545" s="323" t="s">
        <v>263</v>
      </c>
      <c r="AB545" s="323"/>
      <c r="AC545" s="323"/>
      <c r="AD545" s="323"/>
      <c r="AE545" s="323"/>
      <c r="AF545" s="323"/>
      <c r="AG545" s="683"/>
      <c r="AH545" s="683"/>
      <c r="AI545" s="683"/>
      <c r="AJ545" s="683"/>
      <c r="AK545" s="647"/>
      <c r="AL545" s="323" t="s">
        <v>827</v>
      </c>
      <c r="AM545" s="323" t="s">
        <v>263</v>
      </c>
      <c r="AN545" s="323"/>
      <c r="AO545" s="323"/>
      <c r="AP545" s="323" t="s">
        <v>263</v>
      </c>
      <c r="AQ545" s="323" t="s">
        <v>263</v>
      </c>
      <c r="AR545" s="323"/>
      <c r="AS545" s="323"/>
      <c r="AT545" s="323" t="s">
        <v>263</v>
      </c>
      <c r="AU545" s="323"/>
      <c r="AV545" s="323"/>
      <c r="AW545" s="323"/>
      <c r="AX545" s="323"/>
      <c r="AY545" s="323"/>
      <c r="AZ545" s="323"/>
      <c r="BA545" s="323"/>
      <c r="BB545" s="323"/>
      <c r="BC545" s="647"/>
      <c r="BD545" s="323"/>
      <c r="BE545" s="323"/>
      <c r="BF545" s="323"/>
      <c r="BG545" s="323"/>
      <c r="BH545" s="323"/>
      <c r="BI545" s="323"/>
      <c r="BJ545" s="323" t="s">
        <v>263</v>
      </c>
      <c r="BK545" s="323" t="s">
        <v>263</v>
      </c>
      <c r="BL545" s="323" t="s">
        <v>263</v>
      </c>
      <c r="BM545" s="323"/>
      <c r="BN545" s="323"/>
      <c r="BO545" s="323"/>
      <c r="BP545" s="323"/>
      <c r="BQ545" s="323"/>
      <c r="BR545" s="323"/>
      <c r="BS545" s="323"/>
      <c r="BT545" s="323"/>
      <c r="BU545" s="647"/>
      <c r="BV545" s="323"/>
      <c r="BW545" s="323"/>
      <c r="BX545" s="323"/>
      <c r="BY545" s="323"/>
      <c r="BZ545" s="902"/>
      <c r="CA545" s="902"/>
      <c r="CB545" s="902"/>
      <c r="CC545" s="903"/>
      <c r="CD545" s="904"/>
      <c r="CE545" s="904"/>
      <c r="CF545" s="904"/>
      <c r="CG545" s="904"/>
      <c r="CH545" s="904"/>
      <c r="CI545" s="904"/>
      <c r="CJ545" s="904"/>
      <c r="CK545" s="904"/>
      <c r="CL545" s="904"/>
      <c r="CM545" s="904"/>
      <c r="CN545" s="904"/>
      <c r="CO545" s="904"/>
      <c r="CP545" s="904"/>
      <c r="CQ545" s="904"/>
      <c r="CR545" s="904"/>
      <c r="CS545" s="904"/>
      <c r="CT545" s="905"/>
      <c r="CU545" s="553" t="str">
        <f t="shared" si="1865"/>
        <v/>
      </c>
      <c r="CV545" s="554" t="str">
        <f t="shared" si="1866"/>
        <v/>
      </c>
      <c r="CW545" s="555" t="str">
        <f t="shared" si="1867"/>
        <v/>
      </c>
      <c r="CX545" s="555" t="str">
        <f t="shared" si="1868"/>
        <v/>
      </c>
      <c r="CY545" s="555" t="str">
        <f t="shared" si="1869"/>
        <v/>
      </c>
      <c r="CZ545" s="555" t="str">
        <f t="shared" si="1870"/>
        <v/>
      </c>
      <c r="DA545" s="555" t="str">
        <f t="shared" si="1871"/>
        <v/>
      </c>
      <c r="DB545" s="556" t="str">
        <f t="shared" si="1872"/>
        <v/>
      </c>
      <c r="DC545" s="556" t="str">
        <f t="shared" si="1873"/>
        <v/>
      </c>
      <c r="DD545" s="556" t="str">
        <f t="shared" si="1874"/>
        <v/>
      </c>
      <c r="DE545" s="555" t="str">
        <f t="shared" si="1875"/>
        <v/>
      </c>
      <c r="DF545" s="555" t="str">
        <f t="shared" si="1876"/>
        <v/>
      </c>
      <c r="DG545" s="555" t="str">
        <f t="shared" si="1877"/>
        <v/>
      </c>
      <c r="DH545" s="555" t="str">
        <f t="shared" si="1878"/>
        <v/>
      </c>
      <c r="DI545" s="555" t="str">
        <f t="shared" si="1879"/>
        <v/>
      </c>
      <c r="DJ545" s="554" t="str">
        <f t="shared" si="1880"/>
        <v/>
      </c>
      <c r="DK545" s="553" t="str">
        <f t="shared" si="1881"/>
        <v/>
      </c>
      <c r="DL545" s="658">
        <f t="shared" si="1973"/>
        <v>0</v>
      </c>
      <c r="DM545" s="106">
        <f t="shared" si="1974"/>
        <v>0</v>
      </c>
      <c r="DN545" s="106">
        <f t="shared" si="1975"/>
        <v>0</v>
      </c>
      <c r="DO545" s="106">
        <f t="shared" si="1976"/>
        <v>0</v>
      </c>
      <c r="DP545" s="487"/>
      <c r="DQ545" s="623"/>
      <c r="DR545" s="623"/>
      <c r="DS545" s="623"/>
      <c r="DT545" s="623"/>
      <c r="DU545" s="623"/>
      <c r="DV545" s="623"/>
      <c r="DW545" s="623"/>
      <c r="DX545" s="623"/>
      <c r="DY545" s="488"/>
    </row>
    <row r="546" spans="1:129" s="490" customFormat="1" ht="15.75" customHeight="1">
      <c r="A546" s="653" t="s">
        <v>291</v>
      </c>
      <c r="B546" s="648"/>
      <c r="C546" s="646"/>
      <c r="D546" s="646"/>
      <c r="E546" s="646"/>
      <c r="F546" s="646">
        <v>15</v>
      </c>
      <c r="G546" s="646"/>
      <c r="H546" s="646">
        <v>15</v>
      </c>
      <c r="I546" s="646"/>
      <c r="J546" s="646"/>
      <c r="K546" s="646"/>
      <c r="L546" s="646"/>
      <c r="M546" s="646"/>
      <c r="N546" s="646"/>
      <c r="O546" s="646"/>
      <c r="P546" s="646"/>
      <c r="Q546" s="646"/>
      <c r="R546" s="646"/>
      <c r="S546" s="708"/>
      <c r="T546" s="646"/>
      <c r="U546" s="646"/>
      <c r="V546" s="646">
        <v>24</v>
      </c>
      <c r="W546" s="646"/>
      <c r="X546" s="646"/>
      <c r="Y546" s="646"/>
      <c r="Z546" s="646">
        <v>15</v>
      </c>
      <c r="AA546" s="646">
        <v>24</v>
      </c>
      <c r="AB546" s="646"/>
      <c r="AC546" s="646"/>
      <c r="AD546" s="646"/>
      <c r="AE546" s="646"/>
      <c r="AF546" s="646"/>
      <c r="AG546" s="648"/>
      <c r="AH546" s="648"/>
      <c r="AI546" s="648"/>
      <c r="AJ546" s="648"/>
      <c r="AK546" s="708"/>
      <c r="AL546" s="646">
        <v>2.2000000000000002</v>
      </c>
      <c r="AM546" s="646"/>
      <c r="AN546" s="646"/>
      <c r="AO546" s="646"/>
      <c r="AP546" s="646">
        <v>24</v>
      </c>
      <c r="AQ546" s="646">
        <v>12</v>
      </c>
      <c r="AR546" s="646"/>
      <c r="AS546" s="646"/>
      <c r="AT546" s="646">
        <v>6</v>
      </c>
      <c r="AU546" s="646"/>
      <c r="AV546" s="646"/>
      <c r="AW546" s="646"/>
      <c r="AX546" s="646"/>
      <c r="AY546" s="646"/>
      <c r="AZ546" s="646"/>
      <c r="BA546" s="646"/>
      <c r="BB546" s="646"/>
      <c r="BC546" s="708"/>
      <c r="BD546" s="646"/>
      <c r="BE546" s="646"/>
      <c r="BF546" s="646"/>
      <c r="BG546" s="646"/>
      <c r="BH546" s="646"/>
      <c r="BI546" s="646"/>
      <c r="BJ546" s="646">
        <v>35</v>
      </c>
      <c r="BK546" s="646">
        <v>36</v>
      </c>
      <c r="BL546" s="646">
        <v>18</v>
      </c>
      <c r="BM546" s="646"/>
      <c r="BN546" s="646"/>
      <c r="BO546" s="646"/>
      <c r="BP546" s="646"/>
      <c r="BQ546" s="646"/>
      <c r="BR546" s="646"/>
      <c r="BS546" s="646"/>
      <c r="BT546" s="646"/>
      <c r="BU546" s="708"/>
      <c r="BV546" s="646">
        <v>10</v>
      </c>
      <c r="BW546" s="646">
        <v>15</v>
      </c>
      <c r="BX546" s="646">
        <v>15</v>
      </c>
      <c r="BY546" s="646">
        <v>35</v>
      </c>
      <c r="BZ546" s="602" t="str">
        <f t="shared" si="1977"/>
        <v/>
      </c>
      <c r="CA546" s="602">
        <f t="shared" si="1978"/>
        <v>24</v>
      </c>
      <c r="CB546" s="602">
        <f t="shared" si="1979"/>
        <v>9</v>
      </c>
      <c r="CC546" s="692">
        <f t="shared" si="1980"/>
        <v>35</v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989"/>
        <v/>
      </c>
      <c r="CF546" s="1350" t="str">
        <f t="shared" si="1989"/>
        <v/>
      </c>
      <c r="CG546" s="1350" t="str">
        <f t="shared" si="1989"/>
        <v/>
      </c>
      <c r="CH546" s="1350" t="str">
        <f t="shared" si="1989"/>
        <v/>
      </c>
      <c r="CI546" s="1350" t="str">
        <f t="shared" si="1989"/>
        <v/>
      </c>
      <c r="CJ546" s="1350" t="str">
        <f t="shared" si="1989"/>
        <v/>
      </c>
      <c r="CK546" s="1351" t="str">
        <f t="shared" si="1989"/>
        <v/>
      </c>
      <c r="CL546" s="1351">
        <f t="shared" si="1989"/>
        <v>15</v>
      </c>
      <c r="CM546" s="1351">
        <f t="shared" si="1989"/>
        <v>15</v>
      </c>
      <c r="CN546" s="1350" t="str">
        <f t="shared" si="1989"/>
        <v/>
      </c>
      <c r="CO546" s="1350" t="str">
        <f t="shared" si="1989"/>
        <v/>
      </c>
      <c r="CP546" s="1350" t="str">
        <f t="shared" si="1989"/>
        <v/>
      </c>
      <c r="CQ546" s="1350" t="str">
        <f t="shared" si="1989"/>
        <v/>
      </c>
      <c r="CR546" s="1350" t="str">
        <f t="shared" si="1989"/>
        <v/>
      </c>
      <c r="CS546" s="1349" t="str">
        <f t="shared" si="1989"/>
        <v/>
      </c>
      <c r="CT546" s="1352" t="str">
        <f t="shared" si="1989"/>
        <v/>
      </c>
      <c r="CU546" s="553" t="str">
        <f t="shared" si="1865"/>
        <v/>
      </c>
      <c r="CV546" s="554" t="str">
        <f t="shared" si="1866"/>
        <v/>
      </c>
      <c r="CW546" s="555" t="str">
        <f t="shared" si="1867"/>
        <v/>
      </c>
      <c r="CX546" s="555" t="str">
        <f t="shared" si="1868"/>
        <v/>
      </c>
      <c r="CY546" s="555" t="str">
        <f t="shared" si="1869"/>
        <v/>
      </c>
      <c r="CZ546" s="555" t="str">
        <f t="shared" si="1870"/>
        <v/>
      </c>
      <c r="DA546" s="555" t="str">
        <f t="shared" si="1871"/>
        <v/>
      </c>
      <c r="DB546" s="556">
        <f t="shared" si="1872"/>
        <v>15</v>
      </c>
      <c r="DC546" s="556">
        <f t="shared" si="1873"/>
        <v>24</v>
      </c>
      <c r="DD546" s="556">
        <f t="shared" si="1874"/>
        <v>24</v>
      </c>
      <c r="DE546" s="555" t="str">
        <f t="shared" si="1875"/>
        <v/>
      </c>
      <c r="DF546" s="555" t="str">
        <f t="shared" si="1876"/>
        <v/>
      </c>
      <c r="DG546" s="555" t="str">
        <f t="shared" si="1877"/>
        <v/>
      </c>
      <c r="DH546" s="555" t="str">
        <f t="shared" si="1878"/>
        <v/>
      </c>
      <c r="DI546" s="555" t="str">
        <f t="shared" si="1879"/>
        <v/>
      </c>
      <c r="DJ546" s="554" t="str">
        <f t="shared" si="1880"/>
        <v/>
      </c>
      <c r="DK546" s="553" t="str">
        <f t="shared" si="1881"/>
        <v/>
      </c>
      <c r="DL546" s="658">
        <f t="shared" si="1973"/>
        <v>2</v>
      </c>
      <c r="DM546" s="106">
        <f t="shared" si="1974"/>
        <v>3</v>
      </c>
      <c r="DN546" s="106">
        <f t="shared" si="1975"/>
        <v>4</v>
      </c>
      <c r="DO546" s="106">
        <f t="shared" si="1976"/>
        <v>3</v>
      </c>
      <c r="DP546" s="487"/>
      <c r="DQ546" s="623"/>
      <c r="DR546" s="623"/>
      <c r="DS546" s="623"/>
      <c r="DT546" s="623"/>
      <c r="DU546" s="623"/>
      <c r="DV546" s="623"/>
      <c r="DW546" s="623"/>
      <c r="DX546" s="623"/>
      <c r="DY546" s="488"/>
    </row>
    <row r="547" spans="1:129" s="490" customFormat="1" ht="15.75" customHeight="1">
      <c r="A547" s="705" t="str">
        <f>$H$1 &amp; "/kg"</f>
        <v>kcal/kg</v>
      </c>
      <c r="B547" s="766">
        <f>1450*$K$1</f>
        <v>1450</v>
      </c>
      <c r="C547" s="766">
        <f>1450*$K$1</f>
        <v>1450</v>
      </c>
      <c r="D547" s="766">
        <f t="shared" ref="D547:R547" si="2020">1450*$K$1</f>
        <v>1450</v>
      </c>
      <c r="E547" s="766">
        <f t="shared" si="2020"/>
        <v>1450</v>
      </c>
      <c r="F547" s="766">
        <f t="shared" si="2020"/>
        <v>1450</v>
      </c>
      <c r="G547" s="766">
        <f t="shared" si="2020"/>
        <v>1450</v>
      </c>
      <c r="H547" s="766">
        <f t="shared" si="2020"/>
        <v>1450</v>
      </c>
      <c r="I547" s="766">
        <f t="shared" si="2020"/>
        <v>1450</v>
      </c>
      <c r="J547" s="766">
        <f t="shared" si="2020"/>
        <v>1450</v>
      </c>
      <c r="K547" s="766">
        <f t="shared" si="2020"/>
        <v>1450</v>
      </c>
      <c r="L547" s="766">
        <f t="shared" si="2020"/>
        <v>1450</v>
      </c>
      <c r="M547" s="766">
        <f t="shared" si="2020"/>
        <v>1450</v>
      </c>
      <c r="N547" s="766">
        <f t="shared" si="2020"/>
        <v>1450</v>
      </c>
      <c r="O547" s="766">
        <f t="shared" si="2020"/>
        <v>1450</v>
      </c>
      <c r="P547" s="766">
        <f t="shared" si="2020"/>
        <v>1450</v>
      </c>
      <c r="Q547" s="766">
        <f t="shared" si="2020"/>
        <v>1450</v>
      </c>
      <c r="R547" s="766">
        <f t="shared" si="2020"/>
        <v>1450</v>
      </c>
      <c r="S547" s="607"/>
      <c r="T547" s="766">
        <f>1450*$K$1</f>
        <v>1450</v>
      </c>
      <c r="U547" s="766">
        <f>1450*$K$1</f>
        <v>1450</v>
      </c>
      <c r="V547" s="766">
        <f t="shared" ref="V547:AJ547" si="2021">1450*$K$1</f>
        <v>1450</v>
      </c>
      <c r="W547" s="766">
        <f t="shared" si="2021"/>
        <v>1450</v>
      </c>
      <c r="X547" s="766">
        <f t="shared" si="2021"/>
        <v>1450</v>
      </c>
      <c r="Y547" s="766">
        <f t="shared" si="2021"/>
        <v>1450</v>
      </c>
      <c r="Z547" s="766">
        <f t="shared" si="2021"/>
        <v>1450</v>
      </c>
      <c r="AA547" s="766">
        <f t="shared" si="2021"/>
        <v>1450</v>
      </c>
      <c r="AB547" s="766">
        <f t="shared" si="2021"/>
        <v>1450</v>
      </c>
      <c r="AC547" s="766">
        <f t="shared" si="2021"/>
        <v>1450</v>
      </c>
      <c r="AD547" s="766">
        <f t="shared" si="2021"/>
        <v>1450</v>
      </c>
      <c r="AE547" s="766">
        <f t="shared" si="2021"/>
        <v>1450</v>
      </c>
      <c r="AF547" s="766">
        <f t="shared" si="2021"/>
        <v>1450</v>
      </c>
      <c r="AG547" s="766">
        <f t="shared" si="2021"/>
        <v>1450</v>
      </c>
      <c r="AH547" s="766">
        <f t="shared" si="2021"/>
        <v>1450</v>
      </c>
      <c r="AI547" s="766">
        <f t="shared" si="2021"/>
        <v>1450</v>
      </c>
      <c r="AJ547" s="766">
        <f t="shared" si="2021"/>
        <v>1450</v>
      </c>
      <c r="AK547" s="607"/>
      <c r="AL547" s="766">
        <f>1450*$K$1</f>
        <v>1450</v>
      </c>
      <c r="AM547" s="766">
        <f>1450*$K$1</f>
        <v>1450</v>
      </c>
      <c r="AN547" s="766">
        <f t="shared" ref="AN547:BB547" si="2022">1450*$K$1</f>
        <v>1450</v>
      </c>
      <c r="AO547" s="766">
        <f t="shared" si="2022"/>
        <v>1450</v>
      </c>
      <c r="AP547" s="766">
        <f t="shared" si="2022"/>
        <v>1450</v>
      </c>
      <c r="AQ547" s="766">
        <f t="shared" si="2022"/>
        <v>1450</v>
      </c>
      <c r="AR547" s="766">
        <f t="shared" si="2022"/>
        <v>1450</v>
      </c>
      <c r="AS547" s="766">
        <f t="shared" si="2022"/>
        <v>1450</v>
      </c>
      <c r="AT547" s="766">
        <f t="shared" si="2022"/>
        <v>1450</v>
      </c>
      <c r="AU547" s="766">
        <f t="shared" si="2022"/>
        <v>1450</v>
      </c>
      <c r="AV547" s="766">
        <f t="shared" si="2022"/>
        <v>1450</v>
      </c>
      <c r="AW547" s="766">
        <f t="shared" si="2022"/>
        <v>1450</v>
      </c>
      <c r="AX547" s="766">
        <f t="shared" si="2022"/>
        <v>1450</v>
      </c>
      <c r="AY547" s="766">
        <f t="shared" si="2022"/>
        <v>1450</v>
      </c>
      <c r="AZ547" s="766">
        <f t="shared" si="2022"/>
        <v>1450</v>
      </c>
      <c r="BA547" s="766">
        <f t="shared" si="2022"/>
        <v>1450</v>
      </c>
      <c r="BB547" s="766">
        <f t="shared" si="2022"/>
        <v>1450</v>
      </c>
      <c r="BC547" s="760"/>
      <c r="BD547" s="766">
        <f>1450*$K$1</f>
        <v>1450</v>
      </c>
      <c r="BE547" s="766">
        <f>1450*$K$1</f>
        <v>1450</v>
      </c>
      <c r="BF547" s="766">
        <f t="shared" ref="BF547:BY547" si="2023">1450*$K$1</f>
        <v>1450</v>
      </c>
      <c r="BG547" s="766">
        <f t="shared" si="2023"/>
        <v>1450</v>
      </c>
      <c r="BH547" s="766">
        <f t="shared" si="2023"/>
        <v>1450</v>
      </c>
      <c r="BI547" s="766">
        <f t="shared" si="2023"/>
        <v>1450</v>
      </c>
      <c r="BJ547" s="766">
        <f t="shared" si="2023"/>
        <v>1450</v>
      </c>
      <c r="BK547" s="766">
        <f t="shared" si="2023"/>
        <v>1450</v>
      </c>
      <c r="BL547" s="766">
        <f t="shared" si="2023"/>
        <v>1450</v>
      </c>
      <c r="BM547" s="766">
        <f t="shared" si="2023"/>
        <v>1450</v>
      </c>
      <c r="BN547" s="766">
        <f t="shared" si="2023"/>
        <v>1450</v>
      </c>
      <c r="BO547" s="766">
        <f t="shared" si="2023"/>
        <v>1450</v>
      </c>
      <c r="BP547" s="766">
        <f t="shared" si="2023"/>
        <v>1450</v>
      </c>
      <c r="BQ547" s="766">
        <f t="shared" si="2023"/>
        <v>1450</v>
      </c>
      <c r="BR547" s="766">
        <f t="shared" si="2023"/>
        <v>1450</v>
      </c>
      <c r="BS547" s="766">
        <f t="shared" si="2023"/>
        <v>1450</v>
      </c>
      <c r="BT547" s="766">
        <f t="shared" si="2023"/>
        <v>1450</v>
      </c>
      <c r="BU547" s="760"/>
      <c r="BV547" s="766">
        <f t="shared" si="2023"/>
        <v>1450</v>
      </c>
      <c r="BW547" s="766">
        <f t="shared" si="2023"/>
        <v>1450</v>
      </c>
      <c r="BX547" s="766">
        <f t="shared" si="2023"/>
        <v>1450</v>
      </c>
      <c r="BY547" s="766">
        <f t="shared" si="2023"/>
        <v>1450</v>
      </c>
      <c r="BZ547" s="602">
        <f t="shared" si="1977"/>
        <v>1450</v>
      </c>
      <c r="CA547" s="602">
        <f t="shared" si="1978"/>
        <v>1450</v>
      </c>
      <c r="CB547" s="602">
        <f t="shared" si="1979"/>
        <v>1450</v>
      </c>
      <c r="CC547" s="692">
        <f t="shared" si="1980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989"/>
        <v>1450</v>
      </c>
      <c r="CF547" s="1350">
        <f t="shared" si="1989"/>
        <v>1450</v>
      </c>
      <c r="CG547" s="1350">
        <f t="shared" si="1989"/>
        <v>1450</v>
      </c>
      <c r="CH547" s="1350">
        <f t="shared" si="1989"/>
        <v>1450</v>
      </c>
      <c r="CI547" s="1350">
        <f t="shared" si="1989"/>
        <v>1450</v>
      </c>
      <c r="CJ547" s="1350">
        <f t="shared" si="1989"/>
        <v>1450</v>
      </c>
      <c r="CK547" s="1351">
        <f t="shared" si="1989"/>
        <v>1450</v>
      </c>
      <c r="CL547" s="1351">
        <f t="shared" si="1989"/>
        <v>1450</v>
      </c>
      <c r="CM547" s="1351">
        <f t="shared" si="1989"/>
        <v>1450</v>
      </c>
      <c r="CN547" s="1350">
        <f t="shared" si="1989"/>
        <v>1450</v>
      </c>
      <c r="CO547" s="1350">
        <f t="shared" si="1989"/>
        <v>1450</v>
      </c>
      <c r="CP547" s="1350">
        <f t="shared" si="1989"/>
        <v>1450</v>
      </c>
      <c r="CQ547" s="1350">
        <f t="shared" si="1989"/>
        <v>1450</v>
      </c>
      <c r="CR547" s="1350">
        <f t="shared" ref="CE547:CT562" si="2024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2024"/>
        <v>1450</v>
      </c>
      <c r="CT547" s="1352">
        <f t="shared" si="2024"/>
        <v>1450</v>
      </c>
      <c r="CU547" s="553">
        <f t="shared" si="1865"/>
        <v>1450</v>
      </c>
      <c r="CV547" s="554">
        <f t="shared" si="1866"/>
        <v>1450</v>
      </c>
      <c r="CW547" s="555">
        <f t="shared" si="1867"/>
        <v>1450</v>
      </c>
      <c r="CX547" s="555">
        <f t="shared" si="1868"/>
        <v>1450</v>
      </c>
      <c r="CY547" s="555">
        <f t="shared" si="1869"/>
        <v>1450</v>
      </c>
      <c r="CZ547" s="555">
        <f t="shared" si="1870"/>
        <v>1450</v>
      </c>
      <c r="DA547" s="555">
        <f t="shared" si="1871"/>
        <v>1450</v>
      </c>
      <c r="DB547" s="556">
        <f t="shared" si="1872"/>
        <v>1450</v>
      </c>
      <c r="DC547" s="556">
        <f t="shared" si="1873"/>
        <v>1450</v>
      </c>
      <c r="DD547" s="556">
        <f t="shared" si="1874"/>
        <v>1450</v>
      </c>
      <c r="DE547" s="555">
        <f t="shared" si="1875"/>
        <v>1450</v>
      </c>
      <c r="DF547" s="555">
        <f t="shared" si="1876"/>
        <v>1450</v>
      </c>
      <c r="DG547" s="555">
        <f t="shared" si="1877"/>
        <v>1450</v>
      </c>
      <c r="DH547" s="555">
        <f t="shared" si="1878"/>
        <v>1450</v>
      </c>
      <c r="DI547" s="555">
        <f t="shared" si="1879"/>
        <v>1450</v>
      </c>
      <c r="DJ547" s="554">
        <f t="shared" si="1880"/>
        <v>1450</v>
      </c>
      <c r="DK547" s="553">
        <f t="shared" si="1881"/>
        <v>1450</v>
      </c>
      <c r="DL547" s="658">
        <f t="shared" si="1973"/>
        <v>17</v>
      </c>
      <c r="DM547" s="106">
        <f t="shared" si="1974"/>
        <v>17</v>
      </c>
      <c r="DN547" s="106">
        <f t="shared" si="1975"/>
        <v>17</v>
      </c>
      <c r="DO547" s="106">
        <f t="shared" si="1976"/>
        <v>17</v>
      </c>
      <c r="DP547" s="487"/>
      <c r="DQ547" s="623"/>
      <c r="DR547" s="623"/>
      <c r="DS547" s="623"/>
      <c r="DT547" s="623"/>
      <c r="DU547" s="623"/>
      <c r="DV547" s="623"/>
      <c r="DW547" s="623"/>
      <c r="DX547" s="623"/>
      <c r="DY547" s="488"/>
    </row>
    <row r="548" spans="1:129" s="490" customFormat="1" ht="15.75" customHeight="1">
      <c r="A548" s="653" t="str">
        <f>$H$1 &amp; " (%)"</f>
        <v>kcal (%)</v>
      </c>
      <c r="B548" s="770" t="str">
        <f t="shared" ref="B548:R548" si="2025">IF(B546="","",B546*B547/B$46/365/$G$1)</f>
        <v/>
      </c>
      <c r="C548" s="770" t="str">
        <f t="shared" si="2025"/>
        <v/>
      </c>
      <c r="D548" s="770" t="str">
        <f t="shared" si="2025"/>
        <v/>
      </c>
      <c r="E548" s="770" t="str">
        <f t="shared" si="2025"/>
        <v/>
      </c>
      <c r="F548" s="770">
        <f t="shared" si="2025"/>
        <v>5.6751467710371819E-3</v>
      </c>
      <c r="G548" s="770" t="str">
        <f t="shared" si="2025"/>
        <v/>
      </c>
      <c r="H548" s="770">
        <f t="shared" si="2025"/>
        <v>7.0939334637964771E-3</v>
      </c>
      <c r="I548" s="770" t="str">
        <f t="shared" si="2025"/>
        <v/>
      </c>
      <c r="J548" s="770" t="str">
        <f t="shared" si="2025"/>
        <v/>
      </c>
      <c r="K548" s="770" t="str">
        <f t="shared" si="2025"/>
        <v/>
      </c>
      <c r="L548" s="770" t="str">
        <f t="shared" si="2025"/>
        <v/>
      </c>
      <c r="M548" s="770" t="str">
        <f t="shared" si="2025"/>
        <v/>
      </c>
      <c r="N548" s="770" t="str">
        <f t="shared" si="2025"/>
        <v/>
      </c>
      <c r="O548" s="770" t="str">
        <f t="shared" si="2025"/>
        <v/>
      </c>
      <c r="P548" s="770" t="str">
        <f t="shared" si="2025"/>
        <v/>
      </c>
      <c r="Q548" s="770" t="str">
        <f t="shared" si="2025"/>
        <v/>
      </c>
      <c r="R548" s="770" t="str">
        <f t="shared" si="2025"/>
        <v/>
      </c>
      <c r="S548" s="593"/>
      <c r="T548" s="770" t="str">
        <f t="shared" ref="T548:AJ548" si="2026">IF(T546="","",T546*T547/T$46/365/$G$1)</f>
        <v/>
      </c>
      <c r="U548" s="770" t="str">
        <f t="shared" si="2026"/>
        <v/>
      </c>
      <c r="V548" s="770">
        <f t="shared" si="2026"/>
        <v>7.5668623613829094E-3</v>
      </c>
      <c r="W548" s="770" t="str">
        <f t="shared" si="2026"/>
        <v/>
      </c>
      <c r="X548" s="770" t="str">
        <f t="shared" si="2026"/>
        <v/>
      </c>
      <c r="Y548" s="770" t="str">
        <f t="shared" si="2026"/>
        <v/>
      </c>
      <c r="Z548" s="770">
        <f t="shared" si="2026"/>
        <v>4.0536762650265588E-3</v>
      </c>
      <c r="AA548" s="770">
        <f t="shared" si="2026"/>
        <v>6.4858820240424938E-3</v>
      </c>
      <c r="AB548" s="770" t="str">
        <f t="shared" si="2026"/>
        <v/>
      </c>
      <c r="AC548" s="770" t="str">
        <f t="shared" si="2026"/>
        <v/>
      </c>
      <c r="AD548" s="770" t="str">
        <f t="shared" si="2026"/>
        <v/>
      </c>
      <c r="AE548" s="770" t="str">
        <f t="shared" si="2026"/>
        <v/>
      </c>
      <c r="AF548" s="770" t="str">
        <f t="shared" si="2026"/>
        <v/>
      </c>
      <c r="AG548" s="770" t="str">
        <f t="shared" si="2026"/>
        <v/>
      </c>
      <c r="AH548" s="770" t="str">
        <f t="shared" si="2026"/>
        <v/>
      </c>
      <c r="AI548" s="770" t="str">
        <f t="shared" si="2026"/>
        <v/>
      </c>
      <c r="AJ548" s="770" t="str">
        <f t="shared" si="2026"/>
        <v/>
      </c>
      <c r="AK548" s="593"/>
      <c r="AL548" s="770">
        <f t="shared" ref="AL548:BB548" si="2027">IF(AL546="","",AL546*AL547/AL$46/365/$G$1)</f>
        <v>4.1617742987606009E-4</v>
      </c>
      <c r="AM548" s="770" t="str">
        <f t="shared" si="2027"/>
        <v/>
      </c>
      <c r="AN548" s="770" t="str">
        <f t="shared" si="2027"/>
        <v/>
      </c>
      <c r="AO548" s="770" t="str">
        <f t="shared" si="2027"/>
        <v/>
      </c>
      <c r="AP548" s="770">
        <f t="shared" si="2027"/>
        <v>7.5668623613829094E-3</v>
      </c>
      <c r="AQ548" s="770">
        <f t="shared" si="2027"/>
        <v>4.5401174168297458E-3</v>
      </c>
      <c r="AR548" s="770" t="str">
        <f t="shared" si="2027"/>
        <v/>
      </c>
      <c r="AS548" s="770" t="str">
        <f t="shared" si="2027"/>
        <v/>
      </c>
      <c r="AT548" s="770">
        <f t="shared" si="2027"/>
        <v>2.2700587084148729E-3</v>
      </c>
      <c r="AU548" s="770" t="str">
        <f t="shared" si="2027"/>
        <v/>
      </c>
      <c r="AV548" s="770" t="str">
        <f t="shared" si="2027"/>
        <v/>
      </c>
      <c r="AW548" s="770" t="str">
        <f t="shared" si="2027"/>
        <v/>
      </c>
      <c r="AX548" s="770" t="str">
        <f t="shared" si="2027"/>
        <v/>
      </c>
      <c r="AY548" s="770" t="str">
        <f t="shared" si="2027"/>
        <v/>
      </c>
      <c r="AZ548" s="770" t="str">
        <f t="shared" si="2027"/>
        <v/>
      </c>
      <c r="BA548" s="770" t="str">
        <f t="shared" si="2027"/>
        <v/>
      </c>
      <c r="BB548" s="770" t="str">
        <f t="shared" si="2027"/>
        <v/>
      </c>
      <c r="BC548" s="657"/>
      <c r="BD548" s="770" t="str">
        <f>IF(BD546="","",BD546*BD547/BD$46/365/$G$1)</f>
        <v/>
      </c>
      <c r="BE548" s="770" t="str">
        <f>IF(BE546="","",BE546*BE547/BE$46/365/$G$1)</f>
        <v/>
      </c>
      <c r="BF548" s="770" t="str">
        <f t="shared" ref="BF548:BT548" si="2028">IF(BF546="","",BF546*BF547/BF$46/365/$G$1)</f>
        <v/>
      </c>
      <c r="BG548" s="770" t="str">
        <f t="shared" si="2028"/>
        <v/>
      </c>
      <c r="BH548" s="770" t="str">
        <f t="shared" si="2028"/>
        <v/>
      </c>
      <c r="BI548" s="770" t="str">
        <f t="shared" si="2028"/>
        <v/>
      </c>
      <c r="BJ548" s="770">
        <f t="shared" si="2028"/>
        <v>1.6552511415525113E-2</v>
      </c>
      <c r="BK548" s="770">
        <f t="shared" si="2028"/>
        <v>1.7025440313111546E-2</v>
      </c>
      <c r="BL548" s="770">
        <f t="shared" si="2028"/>
        <v>4.2563600782778866E-3</v>
      </c>
      <c r="BM548" s="770" t="str">
        <f t="shared" si="2028"/>
        <v/>
      </c>
      <c r="BN548" s="770" t="str">
        <f t="shared" si="2028"/>
        <v/>
      </c>
      <c r="BO548" s="770" t="str">
        <f t="shared" si="2028"/>
        <v/>
      </c>
      <c r="BP548" s="770" t="str">
        <f t="shared" si="2028"/>
        <v/>
      </c>
      <c r="BQ548" s="770" t="str">
        <f t="shared" si="2028"/>
        <v/>
      </c>
      <c r="BR548" s="770" t="str">
        <f t="shared" si="2028"/>
        <v/>
      </c>
      <c r="BS548" s="770" t="str">
        <f t="shared" si="2028"/>
        <v/>
      </c>
      <c r="BT548" s="770" t="str">
        <f t="shared" si="2028"/>
        <v/>
      </c>
      <c r="BU548" s="657"/>
      <c r="BV548" s="770">
        <f>IF(BV546="","",BV546*BV547/BV$46/365/$G$1)</f>
        <v>4.7292889758643181E-3</v>
      </c>
      <c r="BW548" s="770">
        <f>IF(BW546="","",BW546*BW547/BW$46/365/$G$1)</f>
        <v>4.7292889758643181E-3</v>
      </c>
      <c r="BX548" s="770">
        <f>IF(BX546="","",BX546*BX547/BX$46/365/$G$1)</f>
        <v>4.0536762650265588E-3</v>
      </c>
      <c r="BY548" s="770">
        <f>IF(BY546="","",BY546*BY547/BY$46/365/$G$1)</f>
        <v>8.2762557077625566E-3</v>
      </c>
      <c r="BZ548" s="627" t="str">
        <f t="shared" si="1977"/>
        <v/>
      </c>
      <c r="CA548" s="627">
        <f t="shared" si="1978"/>
        <v>6.4858820240424929E-3</v>
      </c>
      <c r="CB548" s="627">
        <f t="shared" si="1979"/>
        <v>3.4050880626223085E-3</v>
      </c>
      <c r="CC548" s="627">
        <f t="shared" si="1980"/>
        <v>1.6552511415525113E-2</v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2029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2029"/>
        <v/>
      </c>
      <c r="CG548" s="1355" t="str">
        <f t="shared" si="2029"/>
        <v/>
      </c>
      <c r="CH548" s="1355" t="str">
        <f t="shared" si="2029"/>
        <v/>
      </c>
      <c r="CI548" s="1355" t="str">
        <f t="shared" si="2029"/>
        <v/>
      </c>
      <c r="CJ548" s="1355" t="str">
        <f t="shared" si="2029"/>
        <v/>
      </c>
      <c r="CK548" s="1356" t="str">
        <f t="shared" si="2029"/>
        <v/>
      </c>
      <c r="CL548" s="1356">
        <f t="shared" si="2029"/>
        <v>5.6751467710371819E-3</v>
      </c>
      <c r="CM548" s="1356">
        <f t="shared" si="2029"/>
        <v>7.0939334637964771E-3</v>
      </c>
      <c r="CN548" s="1355" t="str">
        <f t="shared" si="2029"/>
        <v/>
      </c>
      <c r="CO548" s="1355" t="str">
        <f t="shared" si="2029"/>
        <v/>
      </c>
      <c r="CP548" s="1355" t="str">
        <f t="shared" si="2029"/>
        <v/>
      </c>
      <c r="CQ548" s="1355" t="str">
        <f t="shared" si="2029"/>
        <v/>
      </c>
      <c r="CR548" s="1355" t="str">
        <f t="shared" si="2029"/>
        <v/>
      </c>
      <c r="CS548" s="1354" t="str">
        <f t="shared" si="2029"/>
        <v/>
      </c>
      <c r="CT548" s="1357" t="str">
        <f t="shared" si="2029"/>
        <v/>
      </c>
      <c r="CU548" s="541" t="str">
        <f t="shared" si="1865"/>
        <v/>
      </c>
      <c r="CV548" s="542" t="str">
        <f t="shared" si="1866"/>
        <v/>
      </c>
      <c r="CW548" s="543" t="str">
        <f t="shared" si="1867"/>
        <v/>
      </c>
      <c r="CX548" s="543" t="str">
        <f t="shared" si="1868"/>
        <v/>
      </c>
      <c r="CY548" s="543" t="str">
        <f t="shared" si="1869"/>
        <v/>
      </c>
      <c r="CZ548" s="543" t="str">
        <f t="shared" si="1870"/>
        <v/>
      </c>
      <c r="DA548" s="543" t="str">
        <f t="shared" si="1871"/>
        <v/>
      </c>
      <c r="DB548" s="544">
        <f t="shared" si="1872"/>
        <v>4.0536762650265588E-3</v>
      </c>
      <c r="DC548" s="544">
        <f t="shared" si="1873"/>
        <v>6.4858820240424938E-3</v>
      </c>
      <c r="DD548" s="544">
        <f t="shared" si="1874"/>
        <v>7.5668623613829094E-3</v>
      </c>
      <c r="DE548" s="543" t="str">
        <f t="shared" si="1875"/>
        <v/>
      </c>
      <c r="DF548" s="543" t="str">
        <f t="shared" si="1876"/>
        <v/>
      </c>
      <c r="DG548" s="543" t="str">
        <f t="shared" si="1877"/>
        <v/>
      </c>
      <c r="DH548" s="543" t="str">
        <f t="shared" si="1878"/>
        <v/>
      </c>
      <c r="DI548" s="543" t="str">
        <f t="shared" si="1879"/>
        <v/>
      </c>
      <c r="DJ548" s="542" t="str">
        <f t="shared" si="1880"/>
        <v/>
      </c>
      <c r="DK548" s="541" t="str">
        <f t="shared" si="1881"/>
        <v/>
      </c>
      <c r="DL548" s="658">
        <f t="shared" si="1973"/>
        <v>2</v>
      </c>
      <c r="DM548" s="106">
        <f t="shared" si="1974"/>
        <v>3</v>
      </c>
      <c r="DN548" s="106">
        <f t="shared" si="1975"/>
        <v>4</v>
      </c>
      <c r="DO548" s="106">
        <f t="shared" si="1976"/>
        <v>3</v>
      </c>
      <c r="DP548" s="487"/>
      <c r="DQ548" s="623"/>
      <c r="DR548" s="623"/>
      <c r="DS548" s="623"/>
      <c r="DT548" s="623"/>
      <c r="DU548" s="623"/>
      <c r="DV548" s="623"/>
      <c r="DW548" s="623"/>
      <c r="DX548" s="623"/>
      <c r="DY548" s="488"/>
    </row>
    <row r="549" spans="1:129" s="490" customFormat="1" ht="15.75" customHeight="1">
      <c r="A549" s="767" t="s">
        <v>287</v>
      </c>
      <c r="B549" s="648"/>
      <c r="C549" s="646"/>
      <c r="D549" s="646"/>
      <c r="E549" s="646"/>
      <c r="F549" s="646">
        <v>7</v>
      </c>
      <c r="G549" s="646"/>
      <c r="H549" s="646">
        <v>8</v>
      </c>
      <c r="I549" s="646"/>
      <c r="J549" s="646"/>
      <c r="K549" s="646"/>
      <c r="L549" s="646"/>
      <c r="M549" s="646"/>
      <c r="N549" s="646"/>
      <c r="O549" s="646"/>
      <c r="P549" s="646"/>
      <c r="Q549" s="646"/>
      <c r="R549" s="646"/>
      <c r="S549" s="659"/>
      <c r="T549" s="646"/>
      <c r="U549" s="646"/>
      <c r="V549" s="646">
        <v>25</v>
      </c>
      <c r="W549" s="646"/>
      <c r="X549" s="646"/>
      <c r="Y549" s="646"/>
      <c r="Z549" s="646">
        <v>8</v>
      </c>
      <c r="AA549" s="646">
        <v>15</v>
      </c>
      <c r="AB549" s="646"/>
      <c r="AC549" s="646"/>
      <c r="AD549" s="646"/>
      <c r="AE549" s="646"/>
      <c r="AF549" s="646"/>
      <c r="AG549" s="648"/>
      <c r="AH549" s="646"/>
      <c r="AI549" s="646"/>
      <c r="AJ549" s="648"/>
      <c r="AK549" s="659"/>
      <c r="AL549" s="646">
        <v>24</v>
      </c>
      <c r="AM549" s="646"/>
      <c r="AN549" s="646"/>
      <c r="AO549" s="646"/>
      <c r="AP549" s="646">
        <v>20</v>
      </c>
      <c r="AQ549" s="646">
        <v>0</v>
      </c>
      <c r="AR549" s="646"/>
      <c r="AS549" s="646"/>
      <c r="AT549" s="646">
        <v>30</v>
      </c>
      <c r="AU549" s="646"/>
      <c r="AV549" s="646"/>
      <c r="AW549" s="646"/>
      <c r="AX549" s="646"/>
      <c r="AY549" s="646"/>
      <c r="AZ549" s="646"/>
      <c r="BA549" s="646"/>
      <c r="BB549" s="646"/>
      <c r="BC549" s="659"/>
      <c r="BD549" s="646"/>
      <c r="BE549" s="646"/>
      <c r="BF549" s="646"/>
      <c r="BG549" s="646"/>
      <c r="BH549" s="646"/>
      <c r="BI549" s="646"/>
      <c r="BJ549" s="646">
        <v>25</v>
      </c>
      <c r="BK549" s="646">
        <v>50</v>
      </c>
      <c r="BL549" s="646">
        <v>30</v>
      </c>
      <c r="BM549" s="646"/>
      <c r="BN549" s="646"/>
      <c r="BO549" s="646"/>
      <c r="BP549" s="646"/>
      <c r="BQ549" s="646"/>
      <c r="BR549" s="646"/>
      <c r="BS549" s="646"/>
      <c r="BT549" s="646"/>
      <c r="BU549" s="659"/>
      <c r="BV549" s="646">
        <v>7</v>
      </c>
      <c r="BW549" s="646">
        <v>15</v>
      </c>
      <c r="BX549" s="646">
        <v>20</v>
      </c>
      <c r="BY549" s="646">
        <v>30</v>
      </c>
      <c r="BZ549" s="602" t="str">
        <f t="shared" si="1977"/>
        <v/>
      </c>
      <c r="CA549" s="602">
        <f t="shared" si="1978"/>
        <v>15</v>
      </c>
      <c r="CB549" s="602">
        <f t="shared" si="1979"/>
        <v>22</v>
      </c>
      <c r="CC549" s="692">
        <f t="shared" si="1980"/>
        <v>30</v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2024"/>
        <v/>
      </c>
      <c r="CF549" s="1350" t="str">
        <f t="shared" si="2024"/>
        <v/>
      </c>
      <c r="CG549" s="1350" t="str">
        <f t="shared" si="2024"/>
        <v/>
      </c>
      <c r="CH549" s="1350" t="str">
        <f t="shared" si="2024"/>
        <v/>
      </c>
      <c r="CI549" s="1350" t="str">
        <f t="shared" si="2024"/>
        <v/>
      </c>
      <c r="CJ549" s="1350" t="str">
        <f t="shared" si="2024"/>
        <v/>
      </c>
      <c r="CK549" s="1351" t="str">
        <f t="shared" si="2024"/>
        <v/>
      </c>
      <c r="CL549" s="1351">
        <f t="shared" si="2024"/>
        <v>7</v>
      </c>
      <c r="CM549" s="1351">
        <f t="shared" si="2024"/>
        <v>8</v>
      </c>
      <c r="CN549" s="1350" t="str">
        <f t="shared" si="2024"/>
        <v/>
      </c>
      <c r="CO549" s="1350" t="str">
        <f t="shared" si="2024"/>
        <v/>
      </c>
      <c r="CP549" s="1350" t="str">
        <f t="shared" si="2024"/>
        <v/>
      </c>
      <c r="CQ549" s="1350" t="str">
        <f t="shared" si="2024"/>
        <v/>
      </c>
      <c r="CR549" s="1350" t="str">
        <f t="shared" si="2024"/>
        <v/>
      </c>
      <c r="CS549" s="1349" t="str">
        <f t="shared" si="2024"/>
        <v/>
      </c>
      <c r="CT549" s="1352" t="str">
        <f t="shared" si="2024"/>
        <v/>
      </c>
      <c r="CU549" s="553" t="str">
        <f t="shared" si="1865"/>
        <v/>
      </c>
      <c r="CV549" s="554" t="str">
        <f t="shared" si="1866"/>
        <v/>
      </c>
      <c r="CW549" s="555" t="str">
        <f t="shared" si="1867"/>
        <v/>
      </c>
      <c r="CX549" s="555" t="str">
        <f t="shared" si="1868"/>
        <v/>
      </c>
      <c r="CY549" s="555" t="str">
        <f t="shared" si="1869"/>
        <v/>
      </c>
      <c r="CZ549" s="555" t="str">
        <f t="shared" si="1870"/>
        <v/>
      </c>
      <c r="DA549" s="555" t="str">
        <f t="shared" si="1871"/>
        <v/>
      </c>
      <c r="DB549" s="556">
        <f t="shared" si="1872"/>
        <v>8</v>
      </c>
      <c r="DC549" s="556">
        <f t="shared" si="1873"/>
        <v>15</v>
      </c>
      <c r="DD549" s="556">
        <f t="shared" si="1874"/>
        <v>25</v>
      </c>
      <c r="DE549" s="555" t="str">
        <f t="shared" si="1875"/>
        <v/>
      </c>
      <c r="DF549" s="555" t="str">
        <f t="shared" si="1876"/>
        <v/>
      </c>
      <c r="DG549" s="555" t="str">
        <f t="shared" si="1877"/>
        <v/>
      </c>
      <c r="DH549" s="555" t="str">
        <f t="shared" si="1878"/>
        <v/>
      </c>
      <c r="DI549" s="555" t="str">
        <f t="shared" si="1879"/>
        <v/>
      </c>
      <c r="DJ549" s="554" t="str">
        <f t="shared" si="1880"/>
        <v/>
      </c>
      <c r="DK549" s="553" t="str">
        <f t="shared" si="1881"/>
        <v/>
      </c>
      <c r="DL549" s="658">
        <f t="shared" si="1973"/>
        <v>2</v>
      </c>
      <c r="DM549" s="106">
        <f t="shared" si="1974"/>
        <v>3</v>
      </c>
      <c r="DN549" s="106">
        <f t="shared" si="1975"/>
        <v>4</v>
      </c>
      <c r="DO549" s="106">
        <f t="shared" si="1976"/>
        <v>3</v>
      </c>
      <c r="DP549" s="487"/>
      <c r="DQ549" s="623"/>
      <c r="DR549" s="623"/>
      <c r="DS549" s="623"/>
      <c r="DT549" s="623"/>
      <c r="DU549" s="623"/>
      <c r="DV549" s="623"/>
      <c r="DW549" s="623"/>
      <c r="DX549" s="623"/>
      <c r="DY549" s="488"/>
    </row>
    <row r="550" spans="1:129" s="490" customFormat="1" ht="15.75" customHeight="1">
      <c r="A550" s="653" t="s">
        <v>285</v>
      </c>
      <c r="B550" s="765" t="str">
        <f t="shared" ref="B550:R550" si="2030">IF(B549="","",B546*B549)</f>
        <v/>
      </c>
      <c r="C550" s="765" t="str">
        <f t="shared" si="2030"/>
        <v/>
      </c>
      <c r="D550" s="765" t="str">
        <f t="shared" si="2030"/>
        <v/>
      </c>
      <c r="E550" s="765" t="str">
        <f t="shared" si="2030"/>
        <v/>
      </c>
      <c r="F550" s="765">
        <f t="shared" si="2030"/>
        <v>105</v>
      </c>
      <c r="G550" s="765" t="str">
        <f t="shared" si="2030"/>
        <v/>
      </c>
      <c r="H550" s="765">
        <f t="shared" si="2030"/>
        <v>120</v>
      </c>
      <c r="I550" s="765" t="str">
        <f t="shared" si="2030"/>
        <v/>
      </c>
      <c r="J550" s="765" t="str">
        <f t="shared" si="2030"/>
        <v/>
      </c>
      <c r="K550" s="765" t="str">
        <f t="shared" si="2030"/>
        <v/>
      </c>
      <c r="L550" s="765" t="str">
        <f t="shared" si="2030"/>
        <v/>
      </c>
      <c r="M550" s="765" t="str">
        <f t="shared" si="2030"/>
        <v/>
      </c>
      <c r="N550" s="765" t="str">
        <f t="shared" si="2030"/>
        <v/>
      </c>
      <c r="O550" s="765" t="str">
        <f t="shared" si="2030"/>
        <v/>
      </c>
      <c r="P550" s="765" t="str">
        <f t="shared" si="2030"/>
        <v/>
      </c>
      <c r="Q550" s="765" t="str">
        <f t="shared" si="2030"/>
        <v/>
      </c>
      <c r="R550" s="765" t="str">
        <f t="shared" si="2030"/>
        <v/>
      </c>
      <c r="S550" s="771"/>
      <c r="T550" s="765" t="str">
        <f t="shared" ref="T550:AJ550" si="2031">IF(T549="","",T546*T549)</f>
        <v/>
      </c>
      <c r="U550" s="765" t="str">
        <f t="shared" si="2031"/>
        <v/>
      </c>
      <c r="V550" s="765">
        <f t="shared" si="2031"/>
        <v>600</v>
      </c>
      <c r="W550" s="765" t="str">
        <f t="shared" si="2031"/>
        <v/>
      </c>
      <c r="X550" s="765" t="str">
        <f t="shared" si="2031"/>
        <v/>
      </c>
      <c r="Y550" s="765" t="str">
        <f t="shared" si="2031"/>
        <v/>
      </c>
      <c r="Z550" s="765">
        <f t="shared" si="2031"/>
        <v>120</v>
      </c>
      <c r="AA550" s="765">
        <f t="shared" si="2031"/>
        <v>360</v>
      </c>
      <c r="AB550" s="765" t="str">
        <f t="shared" si="2031"/>
        <v/>
      </c>
      <c r="AC550" s="765" t="str">
        <f t="shared" si="2031"/>
        <v/>
      </c>
      <c r="AD550" s="765" t="str">
        <f t="shared" si="2031"/>
        <v/>
      </c>
      <c r="AE550" s="765" t="str">
        <f t="shared" si="2031"/>
        <v/>
      </c>
      <c r="AF550" s="765" t="str">
        <f t="shared" si="2031"/>
        <v/>
      </c>
      <c r="AG550" s="765" t="str">
        <f t="shared" si="2031"/>
        <v/>
      </c>
      <c r="AH550" s="765" t="str">
        <f t="shared" si="2031"/>
        <v/>
      </c>
      <c r="AI550" s="765" t="str">
        <f t="shared" si="2031"/>
        <v/>
      </c>
      <c r="AJ550" s="765" t="str">
        <f t="shared" si="2031"/>
        <v/>
      </c>
      <c r="AK550" s="771"/>
      <c r="AL550" s="765">
        <f t="shared" ref="AL550:BB550" si="2032">IF(AL549="","",AL546*AL549)</f>
        <v>52.800000000000004</v>
      </c>
      <c r="AM550" s="765" t="str">
        <f t="shared" si="2032"/>
        <v/>
      </c>
      <c r="AN550" s="765" t="str">
        <f t="shared" si="2032"/>
        <v/>
      </c>
      <c r="AO550" s="765" t="str">
        <f t="shared" si="2032"/>
        <v/>
      </c>
      <c r="AP550" s="765">
        <f t="shared" si="2032"/>
        <v>480</v>
      </c>
      <c r="AQ550" s="765">
        <f t="shared" si="2032"/>
        <v>0</v>
      </c>
      <c r="AR550" s="765" t="str">
        <f t="shared" si="2032"/>
        <v/>
      </c>
      <c r="AS550" s="765" t="str">
        <f t="shared" si="2032"/>
        <v/>
      </c>
      <c r="AT550" s="765">
        <f t="shared" si="2032"/>
        <v>180</v>
      </c>
      <c r="AU550" s="765" t="str">
        <f t="shared" si="2032"/>
        <v/>
      </c>
      <c r="AV550" s="765" t="str">
        <f t="shared" si="2032"/>
        <v/>
      </c>
      <c r="AW550" s="765" t="str">
        <f t="shared" si="2032"/>
        <v/>
      </c>
      <c r="AX550" s="765" t="str">
        <f t="shared" si="2032"/>
        <v/>
      </c>
      <c r="AY550" s="765" t="str">
        <f t="shared" si="2032"/>
        <v/>
      </c>
      <c r="AZ550" s="765" t="str">
        <f t="shared" si="2032"/>
        <v/>
      </c>
      <c r="BA550" s="765" t="str">
        <f t="shared" si="2032"/>
        <v/>
      </c>
      <c r="BB550" s="765" t="str">
        <f t="shared" si="2032"/>
        <v/>
      </c>
      <c r="BC550" s="771"/>
      <c r="BD550" s="765" t="str">
        <f>IF(BD549="","",BD546*BD549)</f>
        <v/>
      </c>
      <c r="BE550" s="765" t="str">
        <f>IF(BE549="","",BE546*BE549)</f>
        <v/>
      </c>
      <c r="BF550" s="765" t="str">
        <f t="shared" ref="BF550:BT550" si="2033">IF(BF549="","",BF546*BF549)</f>
        <v/>
      </c>
      <c r="BG550" s="765" t="str">
        <f t="shared" si="2033"/>
        <v/>
      </c>
      <c r="BH550" s="765" t="str">
        <f t="shared" si="2033"/>
        <v/>
      </c>
      <c r="BI550" s="765" t="str">
        <f t="shared" si="2033"/>
        <v/>
      </c>
      <c r="BJ550" s="765">
        <f t="shared" si="2033"/>
        <v>875</v>
      </c>
      <c r="BK550" s="765">
        <f t="shared" si="2033"/>
        <v>1800</v>
      </c>
      <c r="BL550" s="765">
        <f t="shared" si="2033"/>
        <v>540</v>
      </c>
      <c r="BM550" s="765" t="str">
        <f t="shared" si="2033"/>
        <v/>
      </c>
      <c r="BN550" s="765" t="str">
        <f t="shared" si="2033"/>
        <v/>
      </c>
      <c r="BO550" s="765" t="str">
        <f t="shared" si="2033"/>
        <v/>
      </c>
      <c r="BP550" s="765" t="str">
        <f t="shared" si="2033"/>
        <v/>
      </c>
      <c r="BQ550" s="765" t="str">
        <f t="shared" si="2033"/>
        <v/>
      </c>
      <c r="BR550" s="765" t="str">
        <f t="shared" si="2033"/>
        <v/>
      </c>
      <c r="BS550" s="765" t="str">
        <f t="shared" si="2033"/>
        <v/>
      </c>
      <c r="BT550" s="765" t="str">
        <f t="shared" si="2033"/>
        <v/>
      </c>
      <c r="BU550" s="771"/>
      <c r="BV550" s="765">
        <f>IF(BV549="","",BV546*BV549)</f>
        <v>70</v>
      </c>
      <c r="BW550" s="765">
        <f>IF(BW549="","",BW546*BW549)</f>
        <v>225</v>
      </c>
      <c r="BX550" s="765">
        <f>IF(BX549="","",BX546*BX549)</f>
        <v>300</v>
      </c>
      <c r="BY550" s="765">
        <f>IF(BY549="","",BY546*BY549)</f>
        <v>1050</v>
      </c>
      <c r="BZ550" s="602" t="str">
        <f t="shared" si="1977"/>
        <v/>
      </c>
      <c r="CA550" s="602">
        <f t="shared" si="1978"/>
        <v>360</v>
      </c>
      <c r="CB550" s="602">
        <f t="shared" si="1979"/>
        <v>116.39999999999998</v>
      </c>
      <c r="CC550" s="692">
        <f t="shared" si="1980"/>
        <v>875</v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2024"/>
        <v/>
      </c>
      <c r="CF550" s="1350" t="str">
        <f t="shared" si="2024"/>
        <v/>
      </c>
      <c r="CG550" s="1350" t="str">
        <f t="shared" si="2024"/>
        <v/>
      </c>
      <c r="CH550" s="1350" t="str">
        <f t="shared" si="2024"/>
        <v/>
      </c>
      <c r="CI550" s="1350" t="str">
        <f t="shared" si="2024"/>
        <v/>
      </c>
      <c r="CJ550" s="1350" t="str">
        <f t="shared" si="2024"/>
        <v/>
      </c>
      <c r="CK550" s="1351" t="str">
        <f t="shared" si="2024"/>
        <v/>
      </c>
      <c r="CL550" s="1351">
        <f t="shared" si="2024"/>
        <v>105</v>
      </c>
      <c r="CM550" s="1351">
        <f t="shared" si="2024"/>
        <v>120</v>
      </c>
      <c r="CN550" s="1350" t="str">
        <f t="shared" si="2024"/>
        <v/>
      </c>
      <c r="CO550" s="1350" t="str">
        <f t="shared" si="2024"/>
        <v/>
      </c>
      <c r="CP550" s="1350" t="str">
        <f t="shared" si="2024"/>
        <v/>
      </c>
      <c r="CQ550" s="1350" t="str">
        <f t="shared" si="2024"/>
        <v/>
      </c>
      <c r="CR550" s="1350" t="str">
        <f t="shared" si="2024"/>
        <v/>
      </c>
      <c r="CS550" s="1349" t="str">
        <f t="shared" si="2024"/>
        <v/>
      </c>
      <c r="CT550" s="1352" t="str">
        <f t="shared" si="2024"/>
        <v/>
      </c>
      <c r="CU550" s="553" t="str">
        <f t="shared" si="1865"/>
        <v/>
      </c>
      <c r="CV550" s="554" t="str">
        <f t="shared" si="1866"/>
        <v/>
      </c>
      <c r="CW550" s="555" t="str">
        <f t="shared" si="1867"/>
        <v/>
      </c>
      <c r="CX550" s="555" t="str">
        <f t="shared" si="1868"/>
        <v/>
      </c>
      <c r="CY550" s="555" t="str">
        <f t="shared" si="1869"/>
        <v/>
      </c>
      <c r="CZ550" s="555" t="str">
        <f t="shared" si="1870"/>
        <v/>
      </c>
      <c r="DA550" s="555" t="str">
        <f t="shared" si="1871"/>
        <v/>
      </c>
      <c r="DB550" s="556">
        <f t="shared" si="1872"/>
        <v>120</v>
      </c>
      <c r="DC550" s="556">
        <f t="shared" si="1873"/>
        <v>360</v>
      </c>
      <c r="DD550" s="556">
        <f t="shared" si="1874"/>
        <v>600</v>
      </c>
      <c r="DE550" s="555" t="str">
        <f t="shared" si="1875"/>
        <v/>
      </c>
      <c r="DF550" s="555" t="str">
        <f t="shared" si="1876"/>
        <v/>
      </c>
      <c r="DG550" s="555" t="str">
        <f t="shared" si="1877"/>
        <v/>
      </c>
      <c r="DH550" s="555" t="str">
        <f t="shared" si="1878"/>
        <v/>
      </c>
      <c r="DI550" s="555" t="str">
        <f t="shared" si="1879"/>
        <v/>
      </c>
      <c r="DJ550" s="554" t="str">
        <f t="shared" si="1880"/>
        <v/>
      </c>
      <c r="DK550" s="553" t="str">
        <f t="shared" si="1881"/>
        <v/>
      </c>
      <c r="DL550" s="658">
        <f t="shared" si="1973"/>
        <v>2</v>
      </c>
      <c r="DM550" s="106">
        <f t="shared" si="1974"/>
        <v>3</v>
      </c>
      <c r="DN550" s="106">
        <f t="shared" si="1975"/>
        <v>4</v>
      </c>
      <c r="DO550" s="106">
        <f t="shared" si="1976"/>
        <v>3</v>
      </c>
      <c r="DP550" s="487"/>
      <c r="DQ550" s="623"/>
      <c r="DR550" s="623"/>
      <c r="DS550" s="623"/>
      <c r="DT550" s="623"/>
      <c r="DU550" s="623"/>
      <c r="DV550" s="623"/>
      <c r="DW550" s="623"/>
      <c r="DX550" s="623"/>
      <c r="DY550" s="488"/>
    </row>
    <row r="551" spans="1:129" s="490" customFormat="1" ht="15.75" customHeight="1">
      <c r="A551" s="1455" t="s">
        <v>742</v>
      </c>
      <c r="B551" s="648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7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3"/>
      <c r="AH551" s="683"/>
      <c r="AI551" s="683"/>
      <c r="AJ551" s="683"/>
      <c r="AK551" s="647"/>
      <c r="AL551" s="323" t="s">
        <v>827</v>
      </c>
      <c r="AM551" s="323" t="s">
        <v>263</v>
      </c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7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7"/>
      <c r="BV551" s="323"/>
      <c r="BW551" s="323"/>
      <c r="BX551" s="323"/>
      <c r="BY551" s="323"/>
      <c r="BZ551" s="902"/>
      <c r="CA551" s="902"/>
      <c r="CB551" s="902"/>
      <c r="CC551" s="903"/>
      <c r="CD551" s="904"/>
      <c r="CE551" s="904"/>
      <c r="CF551" s="904"/>
      <c r="CG551" s="904"/>
      <c r="CH551" s="904"/>
      <c r="CI551" s="904"/>
      <c r="CJ551" s="904"/>
      <c r="CK551" s="904"/>
      <c r="CL551" s="904"/>
      <c r="CM551" s="904"/>
      <c r="CN551" s="904"/>
      <c r="CO551" s="904"/>
      <c r="CP551" s="904"/>
      <c r="CQ551" s="904"/>
      <c r="CR551" s="904"/>
      <c r="CS551" s="904"/>
      <c r="CT551" s="905"/>
      <c r="CU551" s="553" t="str">
        <f t="shared" si="1865"/>
        <v/>
      </c>
      <c r="CV551" s="554" t="str">
        <f t="shared" si="1866"/>
        <v/>
      </c>
      <c r="CW551" s="555" t="str">
        <f t="shared" si="1867"/>
        <v/>
      </c>
      <c r="CX551" s="555" t="str">
        <f t="shared" si="1868"/>
        <v/>
      </c>
      <c r="CY551" s="555" t="str">
        <f t="shared" si="1869"/>
        <v/>
      </c>
      <c r="CZ551" s="555" t="str">
        <f t="shared" si="1870"/>
        <v/>
      </c>
      <c r="DA551" s="555" t="str">
        <f t="shared" si="1871"/>
        <v/>
      </c>
      <c r="DB551" s="556" t="str">
        <f t="shared" si="1872"/>
        <v/>
      </c>
      <c r="DC551" s="556" t="str">
        <f t="shared" si="1873"/>
        <v/>
      </c>
      <c r="DD551" s="556" t="str">
        <f t="shared" si="1874"/>
        <v/>
      </c>
      <c r="DE551" s="555" t="str">
        <f t="shared" si="1875"/>
        <v/>
      </c>
      <c r="DF551" s="555" t="str">
        <f t="shared" si="1876"/>
        <v/>
      </c>
      <c r="DG551" s="555" t="str">
        <f t="shared" si="1877"/>
        <v/>
      </c>
      <c r="DH551" s="555" t="str">
        <f t="shared" si="1878"/>
        <v/>
      </c>
      <c r="DI551" s="555" t="str">
        <f t="shared" si="1879"/>
        <v/>
      </c>
      <c r="DJ551" s="554" t="str">
        <f t="shared" si="1880"/>
        <v/>
      </c>
      <c r="DK551" s="553" t="str">
        <f t="shared" si="1881"/>
        <v/>
      </c>
      <c r="DL551" s="658">
        <f t="shared" si="1973"/>
        <v>0</v>
      </c>
      <c r="DM551" s="106">
        <f t="shared" si="1974"/>
        <v>0</v>
      </c>
      <c r="DN551" s="106">
        <f t="shared" si="1975"/>
        <v>0</v>
      </c>
      <c r="DO551" s="106">
        <f t="shared" si="1976"/>
        <v>0</v>
      </c>
      <c r="DP551" s="487"/>
      <c r="DQ551" s="623"/>
      <c r="DR551" s="623"/>
      <c r="DS551" s="623"/>
      <c r="DT551" s="623"/>
      <c r="DU551" s="623"/>
      <c r="DV551" s="623"/>
      <c r="DW551" s="623"/>
      <c r="DX551" s="623"/>
      <c r="DY551" s="488"/>
    </row>
    <row r="552" spans="1:129" s="490" customFormat="1" ht="15.75" customHeight="1">
      <c r="A552" s="653" t="s">
        <v>291</v>
      </c>
      <c r="B552" s="648"/>
      <c r="C552" s="646"/>
      <c r="D552" s="646"/>
      <c r="E552" s="646"/>
      <c r="F552" s="646"/>
      <c r="G552" s="646"/>
      <c r="H552" s="646"/>
      <c r="I552" s="646"/>
      <c r="J552" s="646"/>
      <c r="K552" s="646"/>
      <c r="L552" s="646"/>
      <c r="M552" s="646"/>
      <c r="N552" s="646"/>
      <c r="O552" s="646"/>
      <c r="P552" s="646"/>
      <c r="Q552" s="646"/>
      <c r="R552" s="646"/>
      <c r="S552" s="708"/>
      <c r="T552" s="646"/>
      <c r="U552" s="646"/>
      <c r="V552" s="646"/>
      <c r="W552" s="646"/>
      <c r="X552" s="646"/>
      <c r="Y552" s="646"/>
      <c r="Z552" s="646"/>
      <c r="AA552" s="646"/>
      <c r="AB552" s="646"/>
      <c r="AC552" s="646"/>
      <c r="AD552" s="646"/>
      <c r="AE552" s="646"/>
      <c r="AF552" s="646"/>
      <c r="AG552" s="648"/>
      <c r="AH552" s="648"/>
      <c r="AI552" s="648"/>
      <c r="AJ552" s="648"/>
      <c r="AK552" s="708"/>
      <c r="AL552" s="646"/>
      <c r="AM552" s="646"/>
      <c r="AN552" s="646"/>
      <c r="AO552" s="646"/>
      <c r="AP552" s="646"/>
      <c r="AQ552" s="646"/>
      <c r="AR552" s="646"/>
      <c r="AS552" s="646"/>
      <c r="AT552" s="646"/>
      <c r="AU552" s="646"/>
      <c r="AV552" s="646"/>
      <c r="AW552" s="646"/>
      <c r="AX552" s="646"/>
      <c r="AY552" s="646"/>
      <c r="AZ552" s="646"/>
      <c r="BA552" s="646"/>
      <c r="BB552" s="646"/>
      <c r="BC552" s="708"/>
      <c r="BD552" s="646"/>
      <c r="BE552" s="646"/>
      <c r="BF552" s="646"/>
      <c r="BG552" s="646"/>
      <c r="BH552" s="646"/>
      <c r="BI552" s="646"/>
      <c r="BJ552" s="646"/>
      <c r="BK552" s="646"/>
      <c r="BL552" s="646"/>
      <c r="BM552" s="646"/>
      <c r="BN552" s="646"/>
      <c r="BO552" s="646"/>
      <c r="BP552" s="646"/>
      <c r="BQ552" s="646"/>
      <c r="BR552" s="646"/>
      <c r="BS552" s="646"/>
      <c r="BT552" s="646"/>
      <c r="BU552" s="708"/>
      <c r="BV552" s="646"/>
      <c r="BW552" s="646"/>
      <c r="BX552" s="646"/>
      <c r="BY552" s="646"/>
      <c r="BZ552" s="602" t="str">
        <f t="shared" si="1977"/>
        <v/>
      </c>
      <c r="CA552" s="602" t="str">
        <f t="shared" si="1978"/>
        <v/>
      </c>
      <c r="CB552" s="602" t="str">
        <f t="shared" si="1979"/>
        <v/>
      </c>
      <c r="CC552" s="692" t="str">
        <f t="shared" si="1980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2024"/>
        <v/>
      </c>
      <c r="CF552" s="1350" t="str">
        <f t="shared" si="2024"/>
        <v/>
      </c>
      <c r="CG552" s="1350" t="str">
        <f t="shared" si="2024"/>
        <v/>
      </c>
      <c r="CH552" s="1350" t="str">
        <f t="shared" si="2024"/>
        <v/>
      </c>
      <c r="CI552" s="1350" t="str">
        <f t="shared" si="2024"/>
        <v/>
      </c>
      <c r="CJ552" s="1350" t="str">
        <f t="shared" si="2024"/>
        <v/>
      </c>
      <c r="CK552" s="1351" t="str">
        <f t="shared" si="2024"/>
        <v/>
      </c>
      <c r="CL552" s="1351" t="str">
        <f t="shared" si="2024"/>
        <v/>
      </c>
      <c r="CM552" s="1351" t="str">
        <f t="shared" si="2024"/>
        <v/>
      </c>
      <c r="CN552" s="1350" t="str">
        <f t="shared" si="2024"/>
        <v/>
      </c>
      <c r="CO552" s="1350" t="str">
        <f t="shared" si="2024"/>
        <v/>
      </c>
      <c r="CP552" s="1350" t="str">
        <f t="shared" si="2024"/>
        <v/>
      </c>
      <c r="CQ552" s="1350" t="str">
        <f t="shared" si="2024"/>
        <v/>
      </c>
      <c r="CR552" s="1350" t="str">
        <f t="shared" si="2024"/>
        <v/>
      </c>
      <c r="CS552" s="1349" t="str">
        <f t="shared" si="2024"/>
        <v/>
      </c>
      <c r="CT552" s="1352" t="str">
        <f t="shared" si="2024"/>
        <v/>
      </c>
      <c r="CU552" s="553" t="str">
        <f t="shared" si="1865"/>
        <v/>
      </c>
      <c r="CV552" s="554" t="str">
        <f t="shared" si="1866"/>
        <v/>
      </c>
      <c r="CW552" s="555" t="str">
        <f t="shared" si="1867"/>
        <v/>
      </c>
      <c r="CX552" s="555" t="str">
        <f t="shared" si="1868"/>
        <v/>
      </c>
      <c r="CY552" s="555" t="str">
        <f t="shared" si="1869"/>
        <v/>
      </c>
      <c r="CZ552" s="555" t="str">
        <f t="shared" si="1870"/>
        <v/>
      </c>
      <c r="DA552" s="555" t="str">
        <f t="shared" si="1871"/>
        <v/>
      </c>
      <c r="DB552" s="556" t="str">
        <f t="shared" si="1872"/>
        <v/>
      </c>
      <c r="DC552" s="556" t="str">
        <f t="shared" si="1873"/>
        <v/>
      </c>
      <c r="DD552" s="556" t="str">
        <f t="shared" si="1874"/>
        <v/>
      </c>
      <c r="DE552" s="555" t="str">
        <f t="shared" si="1875"/>
        <v/>
      </c>
      <c r="DF552" s="555" t="str">
        <f t="shared" si="1876"/>
        <v/>
      </c>
      <c r="DG552" s="555" t="str">
        <f t="shared" si="1877"/>
        <v/>
      </c>
      <c r="DH552" s="555" t="str">
        <f t="shared" si="1878"/>
        <v/>
      </c>
      <c r="DI552" s="555" t="str">
        <f t="shared" si="1879"/>
        <v/>
      </c>
      <c r="DJ552" s="554" t="str">
        <f t="shared" si="1880"/>
        <v/>
      </c>
      <c r="DK552" s="553" t="str">
        <f t="shared" si="1881"/>
        <v/>
      </c>
      <c r="DL552" s="658">
        <f t="shared" si="1973"/>
        <v>0</v>
      </c>
      <c r="DM552" s="106">
        <f t="shared" si="1974"/>
        <v>0</v>
      </c>
      <c r="DN552" s="106">
        <f t="shared" si="1975"/>
        <v>0</v>
      </c>
      <c r="DO552" s="106">
        <f t="shared" si="1976"/>
        <v>0</v>
      </c>
      <c r="DP552" s="487"/>
      <c r="DQ552" s="623"/>
      <c r="DR552" s="623"/>
      <c r="DS552" s="623"/>
      <c r="DT552" s="623"/>
      <c r="DU552" s="623"/>
      <c r="DV552" s="623"/>
      <c r="DW552" s="623"/>
      <c r="DX552" s="623"/>
      <c r="DY552" s="488"/>
    </row>
    <row r="553" spans="1:129" s="490" customFormat="1" ht="15.75" customHeight="1">
      <c r="A553" s="705" t="str">
        <f>$H$1 &amp; "/kg"</f>
        <v>kcal/kg</v>
      </c>
      <c r="B553" s="766">
        <f>630*$K$1</f>
        <v>630</v>
      </c>
      <c r="C553" s="766">
        <f>630*$K$1</f>
        <v>630</v>
      </c>
      <c r="D553" s="766">
        <f t="shared" ref="D553:R553" si="2034">630*$K$1</f>
        <v>630</v>
      </c>
      <c r="E553" s="766">
        <f t="shared" si="2034"/>
        <v>630</v>
      </c>
      <c r="F553" s="766">
        <f t="shared" si="2034"/>
        <v>630</v>
      </c>
      <c r="G553" s="766">
        <f t="shared" si="2034"/>
        <v>630</v>
      </c>
      <c r="H553" s="766">
        <f t="shared" si="2034"/>
        <v>630</v>
      </c>
      <c r="I553" s="766">
        <f t="shared" si="2034"/>
        <v>630</v>
      </c>
      <c r="J553" s="766">
        <f t="shared" si="2034"/>
        <v>630</v>
      </c>
      <c r="K553" s="766">
        <f t="shared" si="2034"/>
        <v>630</v>
      </c>
      <c r="L553" s="766">
        <f t="shared" si="2034"/>
        <v>630</v>
      </c>
      <c r="M553" s="766">
        <f t="shared" si="2034"/>
        <v>630</v>
      </c>
      <c r="N553" s="766">
        <f t="shared" si="2034"/>
        <v>630</v>
      </c>
      <c r="O553" s="766">
        <f t="shared" si="2034"/>
        <v>630</v>
      </c>
      <c r="P553" s="766">
        <f t="shared" si="2034"/>
        <v>630</v>
      </c>
      <c r="Q553" s="766">
        <f t="shared" si="2034"/>
        <v>630</v>
      </c>
      <c r="R553" s="766">
        <f t="shared" si="2034"/>
        <v>630</v>
      </c>
      <c r="S553" s="607"/>
      <c r="T553" s="766">
        <f>630*$K$1</f>
        <v>630</v>
      </c>
      <c r="U553" s="766">
        <f>630*$K$1</f>
        <v>630</v>
      </c>
      <c r="V553" s="766">
        <f t="shared" ref="V553:AJ553" si="2035">630*$K$1</f>
        <v>630</v>
      </c>
      <c r="W553" s="766">
        <f t="shared" si="2035"/>
        <v>630</v>
      </c>
      <c r="X553" s="766">
        <f t="shared" si="2035"/>
        <v>630</v>
      </c>
      <c r="Y553" s="766">
        <f t="shared" si="2035"/>
        <v>630</v>
      </c>
      <c r="Z553" s="766">
        <f t="shared" si="2035"/>
        <v>630</v>
      </c>
      <c r="AA553" s="766">
        <f t="shared" si="2035"/>
        <v>630</v>
      </c>
      <c r="AB553" s="766">
        <f t="shared" si="2035"/>
        <v>630</v>
      </c>
      <c r="AC553" s="766">
        <f t="shared" si="2035"/>
        <v>630</v>
      </c>
      <c r="AD553" s="766">
        <f t="shared" si="2035"/>
        <v>630</v>
      </c>
      <c r="AE553" s="766">
        <f t="shared" si="2035"/>
        <v>630</v>
      </c>
      <c r="AF553" s="766">
        <f t="shared" si="2035"/>
        <v>630</v>
      </c>
      <c r="AG553" s="766">
        <f t="shared" si="2035"/>
        <v>630</v>
      </c>
      <c r="AH553" s="766">
        <f t="shared" si="2035"/>
        <v>630</v>
      </c>
      <c r="AI553" s="766">
        <f t="shared" si="2035"/>
        <v>630</v>
      </c>
      <c r="AJ553" s="766">
        <f t="shared" si="2035"/>
        <v>630</v>
      </c>
      <c r="AK553" s="607"/>
      <c r="AL553" s="766">
        <f>630*$K$1</f>
        <v>630</v>
      </c>
      <c r="AM553" s="766">
        <f>630*$K$1</f>
        <v>630</v>
      </c>
      <c r="AN553" s="766">
        <f t="shared" ref="AN553:BB553" si="2036">630*$K$1</f>
        <v>630</v>
      </c>
      <c r="AO553" s="766">
        <f t="shared" si="2036"/>
        <v>630</v>
      </c>
      <c r="AP553" s="766">
        <f t="shared" si="2036"/>
        <v>630</v>
      </c>
      <c r="AQ553" s="766">
        <f t="shared" si="2036"/>
        <v>630</v>
      </c>
      <c r="AR553" s="766">
        <f t="shared" si="2036"/>
        <v>630</v>
      </c>
      <c r="AS553" s="766">
        <f t="shared" si="2036"/>
        <v>630</v>
      </c>
      <c r="AT553" s="766">
        <f t="shared" si="2036"/>
        <v>630</v>
      </c>
      <c r="AU553" s="766">
        <f t="shared" si="2036"/>
        <v>630</v>
      </c>
      <c r="AV553" s="766">
        <f t="shared" si="2036"/>
        <v>630</v>
      </c>
      <c r="AW553" s="766">
        <f t="shared" si="2036"/>
        <v>630</v>
      </c>
      <c r="AX553" s="766">
        <f t="shared" si="2036"/>
        <v>630</v>
      </c>
      <c r="AY553" s="766">
        <f t="shared" si="2036"/>
        <v>630</v>
      </c>
      <c r="AZ553" s="766">
        <f t="shared" si="2036"/>
        <v>630</v>
      </c>
      <c r="BA553" s="766">
        <f t="shared" si="2036"/>
        <v>630</v>
      </c>
      <c r="BB553" s="766">
        <f t="shared" si="2036"/>
        <v>630</v>
      </c>
      <c r="BC553" s="760"/>
      <c r="BD553" s="766">
        <f>630*$K$1</f>
        <v>630</v>
      </c>
      <c r="BE553" s="766">
        <f>630*$K$1</f>
        <v>630</v>
      </c>
      <c r="BF553" s="766">
        <f t="shared" ref="BF553:BY553" si="2037">630*$K$1</f>
        <v>630</v>
      </c>
      <c r="BG553" s="766">
        <f t="shared" si="2037"/>
        <v>630</v>
      </c>
      <c r="BH553" s="766">
        <f t="shared" si="2037"/>
        <v>630</v>
      </c>
      <c r="BI553" s="766">
        <f t="shared" si="2037"/>
        <v>630</v>
      </c>
      <c r="BJ553" s="766">
        <f t="shared" si="2037"/>
        <v>630</v>
      </c>
      <c r="BK553" s="766">
        <f t="shared" si="2037"/>
        <v>630</v>
      </c>
      <c r="BL553" s="766">
        <f t="shared" si="2037"/>
        <v>630</v>
      </c>
      <c r="BM553" s="766">
        <f t="shared" si="2037"/>
        <v>630</v>
      </c>
      <c r="BN553" s="766">
        <f t="shared" si="2037"/>
        <v>630</v>
      </c>
      <c r="BO553" s="766">
        <f t="shared" si="2037"/>
        <v>630</v>
      </c>
      <c r="BP553" s="766">
        <f t="shared" si="2037"/>
        <v>630</v>
      </c>
      <c r="BQ553" s="766">
        <f t="shared" si="2037"/>
        <v>630</v>
      </c>
      <c r="BR553" s="766">
        <f t="shared" si="2037"/>
        <v>630</v>
      </c>
      <c r="BS553" s="766">
        <f t="shared" si="2037"/>
        <v>630</v>
      </c>
      <c r="BT553" s="766">
        <f t="shared" si="2037"/>
        <v>630</v>
      </c>
      <c r="BU553" s="760"/>
      <c r="BV553" s="766">
        <f t="shared" si="2037"/>
        <v>630</v>
      </c>
      <c r="BW553" s="766">
        <f t="shared" si="2037"/>
        <v>630</v>
      </c>
      <c r="BX553" s="766">
        <f t="shared" si="2037"/>
        <v>630</v>
      </c>
      <c r="BY553" s="766">
        <f t="shared" si="2037"/>
        <v>630</v>
      </c>
      <c r="BZ553" s="602">
        <f t="shared" si="1977"/>
        <v>630</v>
      </c>
      <c r="CA553" s="602">
        <f t="shared" si="1978"/>
        <v>630</v>
      </c>
      <c r="CB553" s="602">
        <f t="shared" si="1979"/>
        <v>630</v>
      </c>
      <c r="CC553" s="692">
        <f t="shared" si="1980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2024"/>
        <v>630</v>
      </c>
      <c r="CF553" s="1350">
        <f t="shared" si="2024"/>
        <v>630</v>
      </c>
      <c r="CG553" s="1350">
        <f t="shared" si="2024"/>
        <v>630</v>
      </c>
      <c r="CH553" s="1350">
        <f t="shared" si="2024"/>
        <v>630</v>
      </c>
      <c r="CI553" s="1350">
        <f t="shared" si="2024"/>
        <v>630</v>
      </c>
      <c r="CJ553" s="1350">
        <f t="shared" si="2024"/>
        <v>630</v>
      </c>
      <c r="CK553" s="1351">
        <f t="shared" si="2024"/>
        <v>630</v>
      </c>
      <c r="CL553" s="1351">
        <f t="shared" si="2024"/>
        <v>630</v>
      </c>
      <c r="CM553" s="1351">
        <f t="shared" si="2024"/>
        <v>630</v>
      </c>
      <c r="CN553" s="1350">
        <f t="shared" si="2024"/>
        <v>630</v>
      </c>
      <c r="CO553" s="1350">
        <f t="shared" si="2024"/>
        <v>630</v>
      </c>
      <c r="CP553" s="1350">
        <f t="shared" si="2024"/>
        <v>630</v>
      </c>
      <c r="CQ553" s="1350">
        <f t="shared" si="2024"/>
        <v>630</v>
      </c>
      <c r="CR553" s="1350">
        <f t="shared" si="2024"/>
        <v>630</v>
      </c>
      <c r="CS553" s="1349">
        <f t="shared" si="2024"/>
        <v>630</v>
      </c>
      <c r="CT553" s="1352">
        <f t="shared" si="2024"/>
        <v>630</v>
      </c>
      <c r="CU553" s="553">
        <f t="shared" si="1865"/>
        <v>630</v>
      </c>
      <c r="CV553" s="554">
        <f t="shared" si="1866"/>
        <v>630</v>
      </c>
      <c r="CW553" s="555">
        <f t="shared" si="1867"/>
        <v>630</v>
      </c>
      <c r="CX553" s="555">
        <f t="shared" si="1868"/>
        <v>630</v>
      </c>
      <c r="CY553" s="555">
        <f t="shared" si="1869"/>
        <v>630</v>
      </c>
      <c r="CZ553" s="555">
        <f t="shared" si="1870"/>
        <v>630</v>
      </c>
      <c r="DA553" s="555">
        <f t="shared" si="1871"/>
        <v>630</v>
      </c>
      <c r="DB553" s="556">
        <f t="shared" si="1872"/>
        <v>630</v>
      </c>
      <c r="DC553" s="556">
        <f t="shared" si="1873"/>
        <v>630</v>
      </c>
      <c r="DD553" s="556">
        <f t="shared" si="1874"/>
        <v>630</v>
      </c>
      <c r="DE553" s="555">
        <f t="shared" si="1875"/>
        <v>630</v>
      </c>
      <c r="DF553" s="555">
        <f t="shared" si="1876"/>
        <v>630</v>
      </c>
      <c r="DG553" s="555">
        <f t="shared" si="1877"/>
        <v>630</v>
      </c>
      <c r="DH553" s="555">
        <f t="shared" si="1878"/>
        <v>630</v>
      </c>
      <c r="DI553" s="555">
        <f t="shared" si="1879"/>
        <v>630</v>
      </c>
      <c r="DJ553" s="554">
        <f t="shared" si="1880"/>
        <v>630</v>
      </c>
      <c r="DK553" s="553">
        <f t="shared" si="1881"/>
        <v>630</v>
      </c>
      <c r="DL553" s="658">
        <f t="shared" si="1973"/>
        <v>17</v>
      </c>
      <c r="DM553" s="106">
        <f t="shared" si="1974"/>
        <v>17</v>
      </c>
      <c r="DN553" s="106">
        <f t="shared" si="1975"/>
        <v>17</v>
      </c>
      <c r="DO553" s="106">
        <f t="shared" si="1976"/>
        <v>17</v>
      </c>
      <c r="DP553" s="487"/>
      <c r="DQ553" s="623"/>
      <c r="DR553" s="623"/>
      <c r="DS553" s="623"/>
      <c r="DT553" s="623"/>
      <c r="DU553" s="623"/>
      <c r="DV553" s="623"/>
      <c r="DW553" s="623"/>
      <c r="DX553" s="623"/>
      <c r="DY553" s="488"/>
    </row>
    <row r="554" spans="1:129" s="490" customFormat="1" ht="15.75" customHeight="1">
      <c r="A554" s="653" t="str">
        <f>$H$1 &amp; " (%)"</f>
        <v>kcal (%)</v>
      </c>
      <c r="B554" s="770" t="str">
        <f t="shared" ref="B554:R554" si="2038">IF(B552="","",B552*B553/B$46/365/$G$1)</f>
        <v/>
      </c>
      <c r="C554" s="770" t="str">
        <f t="shared" si="2038"/>
        <v/>
      </c>
      <c r="D554" s="770" t="str">
        <f t="shared" si="2038"/>
        <v/>
      </c>
      <c r="E554" s="770" t="str">
        <f t="shared" si="2038"/>
        <v/>
      </c>
      <c r="F554" s="770" t="str">
        <f t="shared" si="2038"/>
        <v/>
      </c>
      <c r="G554" s="770" t="str">
        <f t="shared" si="2038"/>
        <v/>
      </c>
      <c r="H554" s="770" t="str">
        <f t="shared" si="2038"/>
        <v/>
      </c>
      <c r="I554" s="770" t="str">
        <f t="shared" si="2038"/>
        <v/>
      </c>
      <c r="J554" s="770" t="str">
        <f t="shared" si="2038"/>
        <v/>
      </c>
      <c r="K554" s="770" t="str">
        <f t="shared" si="2038"/>
        <v/>
      </c>
      <c r="L554" s="770" t="str">
        <f t="shared" si="2038"/>
        <v/>
      </c>
      <c r="M554" s="770" t="str">
        <f t="shared" si="2038"/>
        <v/>
      </c>
      <c r="N554" s="770" t="str">
        <f t="shared" si="2038"/>
        <v/>
      </c>
      <c r="O554" s="770" t="str">
        <f t="shared" si="2038"/>
        <v/>
      </c>
      <c r="P554" s="770" t="str">
        <f t="shared" si="2038"/>
        <v/>
      </c>
      <c r="Q554" s="770" t="str">
        <f t="shared" si="2038"/>
        <v/>
      </c>
      <c r="R554" s="770" t="str">
        <f t="shared" si="2038"/>
        <v/>
      </c>
      <c r="S554" s="593"/>
      <c r="T554" s="770" t="str">
        <f t="shared" ref="T554:AJ554" si="2039">IF(T552="","",T552*T553/T$46/365/$G$1)</f>
        <v/>
      </c>
      <c r="U554" s="770" t="str">
        <f t="shared" si="2039"/>
        <v/>
      </c>
      <c r="V554" s="770" t="str">
        <f t="shared" si="2039"/>
        <v/>
      </c>
      <c r="W554" s="770" t="str">
        <f t="shared" si="2039"/>
        <v/>
      </c>
      <c r="X554" s="770" t="str">
        <f t="shared" si="2039"/>
        <v/>
      </c>
      <c r="Y554" s="770" t="str">
        <f t="shared" si="2039"/>
        <v/>
      </c>
      <c r="Z554" s="770" t="str">
        <f t="shared" si="2039"/>
        <v/>
      </c>
      <c r="AA554" s="770" t="str">
        <f t="shared" si="2039"/>
        <v/>
      </c>
      <c r="AB554" s="770" t="str">
        <f t="shared" si="2039"/>
        <v/>
      </c>
      <c r="AC554" s="770" t="str">
        <f t="shared" si="2039"/>
        <v/>
      </c>
      <c r="AD554" s="770" t="str">
        <f t="shared" si="2039"/>
        <v/>
      </c>
      <c r="AE554" s="770" t="str">
        <f t="shared" si="2039"/>
        <v/>
      </c>
      <c r="AF554" s="770" t="str">
        <f t="shared" si="2039"/>
        <v/>
      </c>
      <c r="AG554" s="770" t="str">
        <f t="shared" si="2039"/>
        <v/>
      </c>
      <c r="AH554" s="770" t="str">
        <f t="shared" si="2039"/>
        <v/>
      </c>
      <c r="AI554" s="770" t="str">
        <f t="shared" si="2039"/>
        <v/>
      </c>
      <c r="AJ554" s="770" t="str">
        <f t="shared" si="2039"/>
        <v/>
      </c>
      <c r="AK554" s="593"/>
      <c r="AL554" s="770" t="str">
        <f t="shared" ref="AL554:BB554" si="2040">IF(AL552="","",AL552*AL553/AL$46/365/$G$1)</f>
        <v/>
      </c>
      <c r="AM554" s="770" t="str">
        <f t="shared" si="2040"/>
        <v/>
      </c>
      <c r="AN554" s="770" t="str">
        <f t="shared" si="2040"/>
        <v/>
      </c>
      <c r="AO554" s="770" t="str">
        <f t="shared" si="2040"/>
        <v/>
      </c>
      <c r="AP554" s="770" t="str">
        <f t="shared" si="2040"/>
        <v/>
      </c>
      <c r="AQ554" s="770" t="str">
        <f t="shared" si="2040"/>
        <v/>
      </c>
      <c r="AR554" s="770" t="str">
        <f t="shared" si="2040"/>
        <v/>
      </c>
      <c r="AS554" s="770" t="str">
        <f t="shared" si="2040"/>
        <v/>
      </c>
      <c r="AT554" s="770" t="str">
        <f t="shared" si="2040"/>
        <v/>
      </c>
      <c r="AU554" s="770" t="str">
        <f t="shared" si="2040"/>
        <v/>
      </c>
      <c r="AV554" s="770" t="str">
        <f t="shared" si="2040"/>
        <v/>
      </c>
      <c r="AW554" s="770" t="str">
        <f t="shared" si="2040"/>
        <v/>
      </c>
      <c r="AX554" s="770" t="str">
        <f t="shared" si="2040"/>
        <v/>
      </c>
      <c r="AY554" s="770" t="str">
        <f t="shared" si="2040"/>
        <v/>
      </c>
      <c r="AZ554" s="770" t="str">
        <f t="shared" si="2040"/>
        <v/>
      </c>
      <c r="BA554" s="770" t="str">
        <f t="shared" si="2040"/>
        <v/>
      </c>
      <c r="BB554" s="770" t="str">
        <f t="shared" si="2040"/>
        <v/>
      </c>
      <c r="BC554" s="657"/>
      <c r="BD554" s="770" t="str">
        <f>IF(BD552="","",BD552*BD553/BD$46/365/$G$1)</f>
        <v/>
      </c>
      <c r="BE554" s="770" t="str">
        <f>IF(BE552="","",BE552*BE553/BE$46/365/$G$1)</f>
        <v/>
      </c>
      <c r="BF554" s="770" t="str">
        <f t="shared" ref="BF554:BT554" si="2041">IF(BF552="","",BF552*BF553/BF$46/365/$G$1)</f>
        <v/>
      </c>
      <c r="BG554" s="770" t="str">
        <f t="shared" si="2041"/>
        <v/>
      </c>
      <c r="BH554" s="770" t="str">
        <f t="shared" si="2041"/>
        <v/>
      </c>
      <c r="BI554" s="770" t="str">
        <f t="shared" si="2041"/>
        <v/>
      </c>
      <c r="BJ554" s="770" t="str">
        <f t="shared" si="2041"/>
        <v/>
      </c>
      <c r="BK554" s="770" t="str">
        <f t="shared" si="2041"/>
        <v/>
      </c>
      <c r="BL554" s="770" t="str">
        <f t="shared" si="2041"/>
        <v/>
      </c>
      <c r="BM554" s="770" t="str">
        <f t="shared" si="2041"/>
        <v/>
      </c>
      <c r="BN554" s="770" t="str">
        <f t="shared" si="2041"/>
        <v/>
      </c>
      <c r="BO554" s="770" t="str">
        <f t="shared" si="2041"/>
        <v/>
      </c>
      <c r="BP554" s="770" t="str">
        <f t="shared" si="2041"/>
        <v/>
      </c>
      <c r="BQ554" s="770" t="str">
        <f t="shared" si="2041"/>
        <v/>
      </c>
      <c r="BR554" s="770" t="str">
        <f t="shared" si="2041"/>
        <v/>
      </c>
      <c r="BS554" s="770" t="str">
        <f t="shared" si="2041"/>
        <v/>
      </c>
      <c r="BT554" s="770" t="str">
        <f t="shared" si="2041"/>
        <v/>
      </c>
      <c r="BU554" s="657"/>
      <c r="BV554" s="770" t="str">
        <f>IF(BV552="","",BV552*BV553/BV$46/365/$G$1)</f>
        <v/>
      </c>
      <c r="BW554" s="770" t="str">
        <f>IF(BW552="","",BW552*BW553/BW$46/365/$G$1)</f>
        <v/>
      </c>
      <c r="BX554" s="770" t="str">
        <f>IF(BX552="","",BX552*BX553/BX$46/365/$G$1)</f>
        <v/>
      </c>
      <c r="BY554" s="770" t="str">
        <f>IF(BY552="","",BY552*BY553/BY$46/365/$G$1)</f>
        <v/>
      </c>
      <c r="BZ554" s="627" t="str">
        <f t="shared" si="1977"/>
        <v/>
      </c>
      <c r="CA554" s="627" t="str">
        <f t="shared" si="1978"/>
        <v/>
      </c>
      <c r="CB554" s="627" t="str">
        <f t="shared" si="1979"/>
        <v/>
      </c>
      <c r="CC554" s="627" t="str">
        <f t="shared" si="1980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2024"/>
        <v/>
      </c>
      <c r="CF554" s="1355" t="str">
        <f t="shared" si="2024"/>
        <v/>
      </c>
      <c r="CG554" s="1355" t="str">
        <f t="shared" si="2024"/>
        <v/>
      </c>
      <c r="CH554" s="1355" t="str">
        <f t="shared" si="2024"/>
        <v/>
      </c>
      <c r="CI554" s="1355" t="str">
        <f t="shared" si="2024"/>
        <v/>
      </c>
      <c r="CJ554" s="1355" t="str">
        <f t="shared" si="2024"/>
        <v/>
      </c>
      <c r="CK554" s="1356" t="str">
        <f t="shared" si="2024"/>
        <v/>
      </c>
      <c r="CL554" s="1356" t="str">
        <f t="shared" si="2024"/>
        <v/>
      </c>
      <c r="CM554" s="1356" t="str">
        <f t="shared" si="2024"/>
        <v/>
      </c>
      <c r="CN554" s="1355" t="str">
        <f t="shared" si="2024"/>
        <v/>
      </c>
      <c r="CO554" s="1355" t="str">
        <f t="shared" si="2024"/>
        <v/>
      </c>
      <c r="CP554" s="1355" t="str">
        <f t="shared" si="2024"/>
        <v/>
      </c>
      <c r="CQ554" s="1355" t="str">
        <f t="shared" si="2024"/>
        <v/>
      </c>
      <c r="CR554" s="1355" t="str">
        <f t="shared" si="2024"/>
        <v/>
      </c>
      <c r="CS554" s="1354" t="str">
        <f t="shared" si="2024"/>
        <v/>
      </c>
      <c r="CT554" s="1357" t="str">
        <f t="shared" si="2024"/>
        <v/>
      </c>
      <c r="CU554" s="541" t="str">
        <f t="shared" si="1865"/>
        <v/>
      </c>
      <c r="CV554" s="542" t="str">
        <f t="shared" si="1866"/>
        <v/>
      </c>
      <c r="CW554" s="543" t="str">
        <f t="shared" si="1867"/>
        <v/>
      </c>
      <c r="CX554" s="543" t="str">
        <f t="shared" si="1868"/>
        <v/>
      </c>
      <c r="CY554" s="543" t="str">
        <f t="shared" si="1869"/>
        <v/>
      </c>
      <c r="CZ554" s="543" t="str">
        <f t="shared" si="1870"/>
        <v/>
      </c>
      <c r="DA554" s="543" t="str">
        <f t="shared" si="1871"/>
        <v/>
      </c>
      <c r="DB554" s="544" t="str">
        <f t="shared" si="1872"/>
        <v/>
      </c>
      <c r="DC554" s="544" t="str">
        <f t="shared" si="1873"/>
        <v/>
      </c>
      <c r="DD554" s="544" t="str">
        <f t="shared" si="1874"/>
        <v/>
      </c>
      <c r="DE554" s="543" t="str">
        <f t="shared" si="1875"/>
        <v/>
      </c>
      <c r="DF554" s="543" t="str">
        <f t="shared" si="1876"/>
        <v/>
      </c>
      <c r="DG554" s="543" t="str">
        <f t="shared" si="1877"/>
        <v/>
      </c>
      <c r="DH554" s="543" t="str">
        <f t="shared" si="1878"/>
        <v/>
      </c>
      <c r="DI554" s="543" t="str">
        <f t="shared" si="1879"/>
        <v/>
      </c>
      <c r="DJ554" s="542" t="str">
        <f t="shared" si="1880"/>
        <v/>
      </c>
      <c r="DK554" s="541" t="str">
        <f t="shared" si="1881"/>
        <v/>
      </c>
      <c r="DL554" s="658">
        <f t="shared" si="1973"/>
        <v>0</v>
      </c>
      <c r="DM554" s="106">
        <f t="shared" si="1974"/>
        <v>0</v>
      </c>
      <c r="DN554" s="106">
        <f t="shared" si="1975"/>
        <v>0</v>
      </c>
      <c r="DO554" s="106">
        <f t="shared" si="1976"/>
        <v>0</v>
      </c>
      <c r="DP554" s="487"/>
      <c r="DQ554" s="623"/>
      <c r="DR554" s="623"/>
      <c r="DS554" s="623"/>
      <c r="DT554" s="623"/>
      <c r="DU554" s="623"/>
      <c r="DV554" s="623"/>
      <c r="DW554" s="623"/>
      <c r="DX554" s="623"/>
      <c r="DY554" s="488"/>
    </row>
    <row r="555" spans="1:129" s="490" customFormat="1" ht="15.75" customHeight="1">
      <c r="A555" s="767" t="s">
        <v>287</v>
      </c>
      <c r="B555" s="648"/>
      <c r="C555" s="648"/>
      <c r="D555" s="683"/>
      <c r="E555" s="648"/>
      <c r="F555" s="683"/>
      <c r="G555" s="648"/>
      <c r="H555" s="683"/>
      <c r="I555" s="648"/>
      <c r="J555" s="683"/>
      <c r="K555" s="648"/>
      <c r="L555" s="648"/>
      <c r="M555" s="683"/>
      <c r="N555" s="648"/>
      <c r="O555" s="648"/>
      <c r="P555" s="683"/>
      <c r="Q555" s="648"/>
      <c r="R555" s="648"/>
      <c r="S555" s="1020"/>
      <c r="T555" s="648"/>
      <c r="U555" s="683"/>
      <c r="V555" s="648"/>
      <c r="W555" s="683"/>
      <c r="X555" s="648"/>
      <c r="Y555" s="683"/>
      <c r="Z555" s="683"/>
      <c r="AA555" s="683"/>
      <c r="AB555" s="648"/>
      <c r="AC555" s="683"/>
      <c r="AD555" s="648"/>
      <c r="AE555" s="683"/>
      <c r="AF555" s="648"/>
      <c r="AG555" s="683"/>
      <c r="AH555" s="648"/>
      <c r="AI555" s="683"/>
      <c r="AJ555" s="648"/>
      <c r="AK555" s="1020"/>
      <c r="AL555" s="648"/>
      <c r="AM555" s="648"/>
      <c r="AN555" s="648"/>
      <c r="AO555" s="648"/>
      <c r="AP555" s="648"/>
      <c r="AQ555" s="648"/>
      <c r="AR555" s="648"/>
      <c r="AS555" s="648"/>
      <c r="AT555" s="648"/>
      <c r="AU555" s="683"/>
      <c r="AV555" s="648"/>
      <c r="AW555" s="683"/>
      <c r="AX555" s="648"/>
      <c r="AY555" s="683"/>
      <c r="AZ555" s="648"/>
      <c r="BA555" s="683"/>
      <c r="BB555" s="648"/>
      <c r="BC555" s="1020"/>
      <c r="BD555" s="648"/>
      <c r="BE555" s="648"/>
      <c r="BF555" s="648"/>
      <c r="BG555" s="648"/>
      <c r="BH555" s="683"/>
      <c r="BI555" s="648"/>
      <c r="BJ555" s="683"/>
      <c r="BK555" s="648"/>
      <c r="BL555" s="683"/>
      <c r="BM555" s="648"/>
      <c r="BN555" s="683"/>
      <c r="BO555" s="648"/>
      <c r="BP555" s="683"/>
      <c r="BQ555" s="648"/>
      <c r="BR555" s="683"/>
      <c r="BS555" s="648"/>
      <c r="BT555" s="683"/>
      <c r="BU555" s="1020"/>
      <c r="BV555" s="648"/>
      <c r="BW555" s="683"/>
      <c r="BX555" s="648"/>
      <c r="BY555" s="683"/>
      <c r="BZ555" s="602" t="str">
        <f t="shared" si="1977"/>
        <v/>
      </c>
      <c r="CA555" s="602" t="str">
        <f t="shared" si="1978"/>
        <v/>
      </c>
      <c r="CB555" s="602" t="str">
        <f t="shared" si="1979"/>
        <v/>
      </c>
      <c r="CC555" s="692" t="str">
        <f t="shared" si="1980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2024"/>
        <v/>
      </c>
      <c r="CF555" s="1350" t="str">
        <f t="shared" si="2024"/>
        <v/>
      </c>
      <c r="CG555" s="1350" t="str">
        <f t="shared" si="2024"/>
        <v/>
      </c>
      <c r="CH555" s="1350" t="str">
        <f t="shared" si="2024"/>
        <v/>
      </c>
      <c r="CI555" s="1350" t="str">
        <f t="shared" si="2024"/>
        <v/>
      </c>
      <c r="CJ555" s="1350" t="str">
        <f t="shared" si="2024"/>
        <v/>
      </c>
      <c r="CK555" s="1351" t="str">
        <f t="shared" si="2024"/>
        <v/>
      </c>
      <c r="CL555" s="1351" t="str">
        <f t="shared" si="2024"/>
        <v/>
      </c>
      <c r="CM555" s="1351" t="str">
        <f t="shared" si="2024"/>
        <v/>
      </c>
      <c r="CN555" s="1350" t="str">
        <f t="shared" si="2024"/>
        <v/>
      </c>
      <c r="CO555" s="1350" t="str">
        <f t="shared" si="2024"/>
        <v/>
      </c>
      <c r="CP555" s="1350" t="str">
        <f t="shared" si="2024"/>
        <v/>
      </c>
      <c r="CQ555" s="1350" t="str">
        <f t="shared" si="2024"/>
        <v/>
      </c>
      <c r="CR555" s="1350" t="str">
        <f t="shared" si="2024"/>
        <v/>
      </c>
      <c r="CS555" s="1349" t="str">
        <f t="shared" si="2024"/>
        <v/>
      </c>
      <c r="CT555" s="1352" t="str">
        <f t="shared" si="2024"/>
        <v/>
      </c>
      <c r="CU555" s="553" t="str">
        <f t="shared" si="1865"/>
        <v/>
      </c>
      <c r="CV555" s="554" t="str">
        <f t="shared" si="1866"/>
        <v/>
      </c>
      <c r="CW555" s="555" t="str">
        <f t="shared" si="1867"/>
        <v/>
      </c>
      <c r="CX555" s="555" t="str">
        <f t="shared" si="1868"/>
        <v/>
      </c>
      <c r="CY555" s="555" t="str">
        <f t="shared" si="1869"/>
        <v/>
      </c>
      <c r="CZ555" s="555" t="str">
        <f t="shared" si="1870"/>
        <v/>
      </c>
      <c r="DA555" s="555" t="str">
        <f t="shared" si="1871"/>
        <v/>
      </c>
      <c r="DB555" s="556" t="str">
        <f t="shared" si="1872"/>
        <v/>
      </c>
      <c r="DC555" s="556" t="str">
        <f t="shared" si="1873"/>
        <v/>
      </c>
      <c r="DD555" s="556" t="str">
        <f t="shared" si="1874"/>
        <v/>
      </c>
      <c r="DE555" s="555" t="str">
        <f t="shared" si="1875"/>
        <v/>
      </c>
      <c r="DF555" s="555" t="str">
        <f t="shared" si="1876"/>
        <v/>
      </c>
      <c r="DG555" s="555" t="str">
        <f t="shared" si="1877"/>
        <v/>
      </c>
      <c r="DH555" s="555" t="str">
        <f t="shared" si="1878"/>
        <v/>
      </c>
      <c r="DI555" s="555" t="str">
        <f t="shared" si="1879"/>
        <v/>
      </c>
      <c r="DJ555" s="554" t="str">
        <f t="shared" si="1880"/>
        <v/>
      </c>
      <c r="DK555" s="553" t="str">
        <f t="shared" si="1881"/>
        <v/>
      </c>
      <c r="DL555" s="658">
        <f t="shared" si="1973"/>
        <v>0</v>
      </c>
      <c r="DM555" s="106">
        <f t="shared" si="1974"/>
        <v>0</v>
      </c>
      <c r="DN555" s="106">
        <f t="shared" si="1975"/>
        <v>0</v>
      </c>
      <c r="DO555" s="106">
        <f t="shared" si="1976"/>
        <v>0</v>
      </c>
      <c r="DP555" s="487"/>
      <c r="DQ555" s="623"/>
      <c r="DR555" s="623"/>
      <c r="DS555" s="623"/>
      <c r="DT555" s="623"/>
      <c r="DU555" s="623"/>
      <c r="DV555" s="623"/>
      <c r="DW555" s="623"/>
      <c r="DX555" s="623"/>
      <c r="DY555" s="488"/>
    </row>
    <row r="556" spans="1:129" s="490" customFormat="1" ht="15.75" customHeight="1">
      <c r="A556" s="653" t="s">
        <v>285</v>
      </c>
      <c r="B556" s="765" t="str">
        <f t="shared" ref="B556:R556" si="2042">IF(B555="","",B552*B555)</f>
        <v/>
      </c>
      <c r="C556" s="765" t="str">
        <f t="shared" si="2042"/>
        <v/>
      </c>
      <c r="D556" s="765" t="str">
        <f t="shared" si="2042"/>
        <v/>
      </c>
      <c r="E556" s="765" t="str">
        <f t="shared" si="2042"/>
        <v/>
      </c>
      <c r="F556" s="765" t="str">
        <f t="shared" si="2042"/>
        <v/>
      </c>
      <c r="G556" s="765" t="str">
        <f t="shared" si="2042"/>
        <v/>
      </c>
      <c r="H556" s="765" t="str">
        <f t="shared" si="2042"/>
        <v/>
      </c>
      <c r="I556" s="765" t="str">
        <f t="shared" si="2042"/>
        <v/>
      </c>
      <c r="J556" s="765" t="str">
        <f t="shared" si="2042"/>
        <v/>
      </c>
      <c r="K556" s="765" t="str">
        <f t="shared" si="2042"/>
        <v/>
      </c>
      <c r="L556" s="765" t="str">
        <f t="shared" si="2042"/>
        <v/>
      </c>
      <c r="M556" s="765" t="str">
        <f t="shared" si="2042"/>
        <v/>
      </c>
      <c r="N556" s="765" t="str">
        <f t="shared" si="2042"/>
        <v/>
      </c>
      <c r="O556" s="765" t="str">
        <f t="shared" si="2042"/>
        <v/>
      </c>
      <c r="P556" s="765" t="str">
        <f t="shared" si="2042"/>
        <v/>
      </c>
      <c r="Q556" s="765" t="str">
        <f t="shared" si="2042"/>
        <v/>
      </c>
      <c r="R556" s="765" t="str">
        <f t="shared" si="2042"/>
        <v/>
      </c>
      <c r="S556" s="771"/>
      <c r="T556" s="765" t="str">
        <f t="shared" ref="T556:AJ556" si="2043">IF(T555="","",T552*T555)</f>
        <v/>
      </c>
      <c r="U556" s="765" t="str">
        <f t="shared" si="2043"/>
        <v/>
      </c>
      <c r="V556" s="765" t="str">
        <f t="shared" si="2043"/>
        <v/>
      </c>
      <c r="W556" s="765" t="str">
        <f t="shared" si="2043"/>
        <v/>
      </c>
      <c r="X556" s="765" t="str">
        <f t="shared" si="2043"/>
        <v/>
      </c>
      <c r="Y556" s="765" t="str">
        <f t="shared" si="2043"/>
        <v/>
      </c>
      <c r="Z556" s="765" t="str">
        <f t="shared" si="2043"/>
        <v/>
      </c>
      <c r="AA556" s="765" t="str">
        <f t="shared" si="2043"/>
        <v/>
      </c>
      <c r="AB556" s="765" t="str">
        <f t="shared" si="2043"/>
        <v/>
      </c>
      <c r="AC556" s="765" t="str">
        <f t="shared" si="2043"/>
        <v/>
      </c>
      <c r="AD556" s="765" t="str">
        <f t="shared" si="2043"/>
        <v/>
      </c>
      <c r="AE556" s="765" t="str">
        <f t="shared" si="2043"/>
        <v/>
      </c>
      <c r="AF556" s="765" t="str">
        <f t="shared" si="2043"/>
        <v/>
      </c>
      <c r="AG556" s="765" t="str">
        <f t="shared" si="2043"/>
        <v/>
      </c>
      <c r="AH556" s="765" t="str">
        <f t="shared" si="2043"/>
        <v/>
      </c>
      <c r="AI556" s="765" t="str">
        <f t="shared" si="2043"/>
        <v/>
      </c>
      <c r="AJ556" s="765" t="str">
        <f t="shared" si="2043"/>
        <v/>
      </c>
      <c r="AK556" s="771"/>
      <c r="AL556" s="765" t="str">
        <f t="shared" ref="AL556:BB556" si="2044">IF(AL555="","",AL552*AL555)</f>
        <v/>
      </c>
      <c r="AM556" s="765" t="str">
        <f t="shared" si="2044"/>
        <v/>
      </c>
      <c r="AN556" s="765" t="str">
        <f t="shared" si="2044"/>
        <v/>
      </c>
      <c r="AO556" s="765" t="str">
        <f t="shared" si="2044"/>
        <v/>
      </c>
      <c r="AP556" s="765" t="str">
        <f t="shared" si="2044"/>
        <v/>
      </c>
      <c r="AQ556" s="765" t="str">
        <f t="shared" si="2044"/>
        <v/>
      </c>
      <c r="AR556" s="765" t="str">
        <f t="shared" si="2044"/>
        <v/>
      </c>
      <c r="AS556" s="765" t="str">
        <f t="shared" si="2044"/>
        <v/>
      </c>
      <c r="AT556" s="765" t="str">
        <f t="shared" si="2044"/>
        <v/>
      </c>
      <c r="AU556" s="765" t="str">
        <f t="shared" si="2044"/>
        <v/>
      </c>
      <c r="AV556" s="765" t="str">
        <f t="shared" si="2044"/>
        <v/>
      </c>
      <c r="AW556" s="765" t="str">
        <f t="shared" si="2044"/>
        <v/>
      </c>
      <c r="AX556" s="765" t="str">
        <f t="shared" si="2044"/>
        <v/>
      </c>
      <c r="AY556" s="765" t="str">
        <f t="shared" si="2044"/>
        <v/>
      </c>
      <c r="AZ556" s="765" t="str">
        <f t="shared" si="2044"/>
        <v/>
      </c>
      <c r="BA556" s="765" t="str">
        <f t="shared" si="2044"/>
        <v/>
      </c>
      <c r="BB556" s="765" t="str">
        <f t="shared" si="2044"/>
        <v/>
      </c>
      <c r="BC556" s="771"/>
      <c r="BD556" s="765" t="str">
        <f t="shared" ref="BD556:BM556" si="2045">IF(BD555="","",BD552*BD555)</f>
        <v/>
      </c>
      <c r="BE556" s="765" t="str">
        <f t="shared" si="2045"/>
        <v/>
      </c>
      <c r="BF556" s="765" t="str">
        <f t="shared" si="2045"/>
        <v/>
      </c>
      <c r="BG556" s="765" t="str">
        <f t="shared" si="2045"/>
        <v/>
      </c>
      <c r="BH556" s="765" t="str">
        <f t="shared" si="2045"/>
        <v/>
      </c>
      <c r="BI556" s="765" t="str">
        <f t="shared" si="2045"/>
        <v/>
      </c>
      <c r="BJ556" s="765" t="str">
        <f t="shared" si="2045"/>
        <v/>
      </c>
      <c r="BK556" s="765" t="str">
        <f t="shared" si="2045"/>
        <v/>
      </c>
      <c r="BL556" s="765" t="str">
        <f t="shared" si="2045"/>
        <v/>
      </c>
      <c r="BM556" s="765" t="str">
        <f t="shared" si="2045"/>
        <v/>
      </c>
      <c r="BN556" s="765" t="str">
        <f t="shared" ref="BN556:BT556" si="2046">IF(BN555="","",BN552*BN555)</f>
        <v/>
      </c>
      <c r="BO556" s="765" t="str">
        <f t="shared" si="2046"/>
        <v/>
      </c>
      <c r="BP556" s="765" t="str">
        <f t="shared" si="2046"/>
        <v/>
      </c>
      <c r="BQ556" s="765" t="str">
        <f t="shared" si="2046"/>
        <v/>
      </c>
      <c r="BR556" s="765" t="str">
        <f t="shared" si="2046"/>
        <v/>
      </c>
      <c r="BS556" s="765" t="str">
        <f t="shared" si="2046"/>
        <v/>
      </c>
      <c r="BT556" s="765" t="str">
        <f t="shared" si="2046"/>
        <v/>
      </c>
      <c r="BU556" s="771"/>
      <c r="BV556" s="765" t="str">
        <f>IF(BV555="","",BV552*BV555)</f>
        <v/>
      </c>
      <c r="BW556" s="765" t="str">
        <f>IF(BW555="","",BW552*BW555)</f>
        <v/>
      </c>
      <c r="BX556" s="765" t="str">
        <f>IF(BX555="","",BX552*BX555)</f>
        <v/>
      </c>
      <c r="BY556" s="765" t="str">
        <f>IF(BY555="","",BY552*BY555)</f>
        <v/>
      </c>
      <c r="BZ556" s="602" t="str">
        <f t="shared" si="1977"/>
        <v/>
      </c>
      <c r="CA556" s="602" t="str">
        <f t="shared" si="1978"/>
        <v/>
      </c>
      <c r="CB556" s="602" t="str">
        <f t="shared" si="1979"/>
        <v/>
      </c>
      <c r="CC556" s="692" t="str">
        <f t="shared" si="1980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2024"/>
        <v/>
      </c>
      <c r="CF556" s="1350" t="str">
        <f t="shared" si="2024"/>
        <v/>
      </c>
      <c r="CG556" s="1350" t="str">
        <f t="shared" si="2024"/>
        <v/>
      </c>
      <c r="CH556" s="1350" t="str">
        <f t="shared" si="2024"/>
        <v/>
      </c>
      <c r="CI556" s="1350" t="str">
        <f t="shared" si="2024"/>
        <v/>
      </c>
      <c r="CJ556" s="1350" t="str">
        <f t="shared" si="2024"/>
        <v/>
      </c>
      <c r="CK556" s="1351" t="str">
        <f t="shared" si="2024"/>
        <v/>
      </c>
      <c r="CL556" s="1351" t="str">
        <f t="shared" si="2024"/>
        <v/>
      </c>
      <c r="CM556" s="1351" t="str">
        <f t="shared" si="2024"/>
        <v/>
      </c>
      <c r="CN556" s="1350" t="str">
        <f t="shared" si="2024"/>
        <v/>
      </c>
      <c r="CO556" s="1350" t="str">
        <f t="shared" si="2024"/>
        <v/>
      </c>
      <c r="CP556" s="1350" t="str">
        <f t="shared" si="2024"/>
        <v/>
      </c>
      <c r="CQ556" s="1350" t="str">
        <f t="shared" si="2024"/>
        <v/>
      </c>
      <c r="CR556" s="1350" t="str">
        <f t="shared" si="2024"/>
        <v/>
      </c>
      <c r="CS556" s="1349" t="str">
        <f t="shared" si="2024"/>
        <v/>
      </c>
      <c r="CT556" s="1352" t="str">
        <f t="shared" si="2024"/>
        <v/>
      </c>
      <c r="CU556" s="553" t="str">
        <f t="shared" si="1865"/>
        <v/>
      </c>
      <c r="CV556" s="554" t="str">
        <f t="shared" si="1866"/>
        <v/>
      </c>
      <c r="CW556" s="555" t="str">
        <f t="shared" si="1867"/>
        <v/>
      </c>
      <c r="CX556" s="555" t="str">
        <f t="shared" si="1868"/>
        <v/>
      </c>
      <c r="CY556" s="555" t="str">
        <f t="shared" si="1869"/>
        <v/>
      </c>
      <c r="CZ556" s="555" t="str">
        <f t="shared" si="1870"/>
        <v/>
      </c>
      <c r="DA556" s="555" t="str">
        <f t="shared" si="1871"/>
        <v/>
      </c>
      <c r="DB556" s="556" t="str">
        <f t="shared" si="1872"/>
        <v/>
      </c>
      <c r="DC556" s="556" t="str">
        <f t="shared" si="1873"/>
        <v/>
      </c>
      <c r="DD556" s="556" t="str">
        <f t="shared" si="1874"/>
        <v/>
      </c>
      <c r="DE556" s="555" t="str">
        <f t="shared" si="1875"/>
        <v/>
      </c>
      <c r="DF556" s="555" t="str">
        <f t="shared" si="1876"/>
        <v/>
      </c>
      <c r="DG556" s="555" t="str">
        <f t="shared" si="1877"/>
        <v/>
      </c>
      <c r="DH556" s="555" t="str">
        <f t="shared" si="1878"/>
        <v/>
      </c>
      <c r="DI556" s="555" t="str">
        <f t="shared" si="1879"/>
        <v/>
      </c>
      <c r="DJ556" s="554" t="str">
        <f t="shared" si="1880"/>
        <v/>
      </c>
      <c r="DK556" s="553" t="str">
        <f t="shared" si="1881"/>
        <v/>
      </c>
      <c r="DL556" s="658">
        <f t="shared" si="1973"/>
        <v>0</v>
      </c>
      <c r="DM556" s="106">
        <f t="shared" si="1974"/>
        <v>0</v>
      </c>
      <c r="DN556" s="106">
        <f t="shared" si="1975"/>
        <v>0</v>
      </c>
      <c r="DO556" s="106">
        <f t="shared" si="1976"/>
        <v>0</v>
      </c>
      <c r="DP556" s="487"/>
      <c r="DQ556" s="623"/>
      <c r="DR556" s="623"/>
      <c r="DS556" s="623"/>
      <c r="DT556" s="623"/>
      <c r="DU556" s="623"/>
      <c r="DV556" s="623"/>
      <c r="DW556" s="623"/>
      <c r="DX556" s="623"/>
      <c r="DY556" s="488"/>
    </row>
    <row r="557" spans="1:129" s="490" customFormat="1" ht="15.75" customHeight="1">
      <c r="A557" s="1455" t="s">
        <v>740</v>
      </c>
      <c r="B557" s="683" t="s">
        <v>821</v>
      </c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7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3"/>
      <c r="AH557" s="683"/>
      <c r="AI557" s="683"/>
      <c r="AJ557" s="683"/>
      <c r="AK557" s="647"/>
      <c r="AL557" s="323" t="s">
        <v>828</v>
      </c>
      <c r="AM557" s="323" t="s">
        <v>263</v>
      </c>
      <c r="AN557" s="323"/>
      <c r="AO557" s="323" t="s">
        <v>263</v>
      </c>
      <c r="AP557" s="323" t="s">
        <v>263</v>
      </c>
      <c r="AQ557" s="323" t="s">
        <v>263</v>
      </c>
      <c r="AR557" s="323" t="s">
        <v>263</v>
      </c>
      <c r="AS557" s="323" t="s">
        <v>263</v>
      </c>
      <c r="AT557" s="323" t="s">
        <v>263</v>
      </c>
      <c r="AU557" s="323"/>
      <c r="AV557" s="323"/>
      <c r="AW557" s="323"/>
      <c r="AX557" s="323"/>
      <c r="AY557" s="323"/>
      <c r="AZ557" s="323"/>
      <c r="BA557" s="323"/>
      <c r="BB557" s="323"/>
      <c r="BC557" s="647"/>
      <c r="BD557" s="323"/>
      <c r="BE557" s="323" t="s">
        <v>263</v>
      </c>
      <c r="BF557" s="323"/>
      <c r="BG557" s="323" t="s">
        <v>263</v>
      </c>
      <c r="BH557" s="323" t="s">
        <v>263</v>
      </c>
      <c r="BI557" s="323" t="s">
        <v>263</v>
      </c>
      <c r="BJ557" s="323" t="s">
        <v>263</v>
      </c>
      <c r="BK557" s="323" t="s">
        <v>263</v>
      </c>
      <c r="BL557" s="323" t="s">
        <v>263</v>
      </c>
      <c r="BM557" s="323"/>
      <c r="BN557" s="323"/>
      <c r="BO557" s="323"/>
      <c r="BP557" s="323"/>
      <c r="BQ557" s="323"/>
      <c r="BR557" s="323"/>
      <c r="BS557" s="323"/>
      <c r="BT557" s="323"/>
      <c r="BU557" s="647"/>
      <c r="BV557" s="323"/>
      <c r="BW557" s="323"/>
      <c r="BX557" s="323"/>
      <c r="BY557" s="323"/>
      <c r="BZ557" s="902"/>
      <c r="CA557" s="902"/>
      <c r="CB557" s="902"/>
      <c r="CC557" s="903"/>
      <c r="CD557" s="904"/>
      <c r="CE557" s="904"/>
      <c r="CF557" s="904"/>
      <c r="CG557" s="904"/>
      <c r="CH557" s="904"/>
      <c r="CI557" s="904"/>
      <c r="CJ557" s="904"/>
      <c r="CK557" s="904"/>
      <c r="CL557" s="904"/>
      <c r="CM557" s="904"/>
      <c r="CN557" s="904"/>
      <c r="CO557" s="904"/>
      <c r="CP557" s="904"/>
      <c r="CQ557" s="904"/>
      <c r="CR557" s="904"/>
      <c r="CS557" s="904"/>
      <c r="CT557" s="905"/>
      <c r="CU557" s="553" t="str">
        <f t="shared" si="1865"/>
        <v/>
      </c>
      <c r="CV557" s="554" t="str">
        <f t="shared" si="1866"/>
        <v/>
      </c>
      <c r="CW557" s="555" t="str">
        <f t="shared" si="1867"/>
        <v/>
      </c>
      <c r="CX557" s="555" t="str">
        <f t="shared" si="1868"/>
        <v/>
      </c>
      <c r="CY557" s="555" t="str">
        <f t="shared" si="1869"/>
        <v/>
      </c>
      <c r="CZ557" s="555" t="str">
        <f t="shared" si="1870"/>
        <v/>
      </c>
      <c r="DA557" s="555" t="str">
        <f t="shared" si="1871"/>
        <v/>
      </c>
      <c r="DB557" s="556" t="str">
        <f t="shared" si="1872"/>
        <v/>
      </c>
      <c r="DC557" s="556" t="str">
        <f t="shared" si="1873"/>
        <v/>
      </c>
      <c r="DD557" s="556" t="str">
        <f t="shared" si="1874"/>
        <v/>
      </c>
      <c r="DE557" s="555" t="str">
        <f t="shared" si="1875"/>
        <v/>
      </c>
      <c r="DF557" s="555" t="str">
        <f t="shared" si="1876"/>
        <v/>
      </c>
      <c r="DG557" s="555" t="str">
        <f t="shared" si="1877"/>
        <v/>
      </c>
      <c r="DH557" s="555" t="str">
        <f t="shared" si="1878"/>
        <v/>
      </c>
      <c r="DI557" s="555" t="str">
        <f t="shared" si="1879"/>
        <v/>
      </c>
      <c r="DJ557" s="554" t="str">
        <f t="shared" si="1880"/>
        <v/>
      </c>
      <c r="DK557" s="553" t="str">
        <f t="shared" si="1881"/>
        <v/>
      </c>
      <c r="DL557" s="658">
        <f t="shared" si="1973"/>
        <v>0</v>
      </c>
      <c r="DM557" s="106">
        <f t="shared" si="1974"/>
        <v>0</v>
      </c>
      <c r="DN557" s="106">
        <f t="shared" si="1975"/>
        <v>0</v>
      </c>
      <c r="DO557" s="106">
        <f t="shared" si="1976"/>
        <v>0</v>
      </c>
      <c r="DP557" s="487"/>
      <c r="DQ557" s="623"/>
      <c r="DR557" s="623"/>
      <c r="DS557" s="623"/>
      <c r="DT557" s="623"/>
      <c r="DU557" s="623"/>
      <c r="DV557" s="623"/>
      <c r="DW557" s="623"/>
      <c r="DX557" s="623"/>
      <c r="DY557" s="488"/>
    </row>
    <row r="558" spans="1:129" s="490" customFormat="1" ht="15.75" customHeight="1">
      <c r="A558" s="653" t="s">
        <v>291</v>
      </c>
      <c r="B558" s="227">
        <v>120</v>
      </c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8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8"/>
      <c r="AL558" s="227">
        <v>36</v>
      </c>
      <c r="AM558" s="227">
        <v>156</v>
      </c>
      <c r="AN558" s="227"/>
      <c r="AO558" s="227">
        <v>260</v>
      </c>
      <c r="AP558" s="227">
        <v>208</v>
      </c>
      <c r="AQ558" s="227">
        <v>286</v>
      </c>
      <c r="AR558" s="227">
        <v>312</v>
      </c>
      <c r="AS558" s="227">
        <v>85</v>
      </c>
      <c r="AT558" s="227">
        <v>260</v>
      </c>
      <c r="AU558" s="227"/>
      <c r="AV558" s="227"/>
      <c r="AW558" s="227"/>
      <c r="AX558" s="227"/>
      <c r="AY558" s="227"/>
      <c r="AZ558" s="227"/>
      <c r="BA558" s="227"/>
      <c r="BB558" s="227"/>
      <c r="BC558" s="718"/>
      <c r="BD558" s="227"/>
      <c r="BE558" s="227">
        <v>8</v>
      </c>
      <c r="BF558" s="227"/>
      <c r="BG558" s="227">
        <v>104</v>
      </c>
      <c r="BH558" s="227">
        <v>520</v>
      </c>
      <c r="BI558" s="227">
        <v>3</v>
      </c>
      <c r="BJ558" s="227">
        <v>60</v>
      </c>
      <c r="BK558" s="227">
        <v>156</v>
      </c>
      <c r="BL558" s="227">
        <v>156</v>
      </c>
      <c r="BM558" s="227"/>
      <c r="BN558" s="227"/>
      <c r="BO558" s="227"/>
      <c r="BP558" s="227"/>
      <c r="BQ558" s="227"/>
      <c r="BR558" s="227"/>
      <c r="BS558" s="227"/>
      <c r="BT558" s="227"/>
      <c r="BU558" s="718"/>
      <c r="BV558" s="227">
        <v>80</v>
      </c>
      <c r="BW558" s="227">
        <v>120</v>
      </c>
      <c r="BX558" s="227">
        <v>140</v>
      </c>
      <c r="BY558" s="227">
        <v>160</v>
      </c>
      <c r="BZ558" s="602" t="str">
        <f t="shared" si="1977"/>
        <v/>
      </c>
      <c r="CA558" s="602" t="str">
        <f t="shared" si="1978"/>
        <v/>
      </c>
      <c r="CB558" s="602">
        <f t="shared" si="1979"/>
        <v>209.16666666666666</v>
      </c>
      <c r="CC558" s="692">
        <f t="shared" si="1980"/>
        <v>96.8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2024"/>
        <v/>
      </c>
      <c r="CF558" s="1350" t="str">
        <f t="shared" si="2024"/>
        <v/>
      </c>
      <c r="CG558" s="1350" t="str">
        <f t="shared" si="2024"/>
        <v/>
      </c>
      <c r="CH558" s="1350" t="str">
        <f t="shared" si="2024"/>
        <v/>
      </c>
      <c r="CI558" s="1350" t="str">
        <f t="shared" si="2024"/>
        <v/>
      </c>
      <c r="CJ558" s="1350" t="str">
        <f t="shared" si="2024"/>
        <v/>
      </c>
      <c r="CK558" s="1351" t="str">
        <f t="shared" si="2024"/>
        <v/>
      </c>
      <c r="CL558" s="1351">
        <f t="shared" si="2024"/>
        <v>120</v>
      </c>
      <c r="CM558" s="1351" t="str">
        <f t="shared" si="2024"/>
        <v/>
      </c>
      <c r="CN558" s="1350" t="str">
        <f t="shared" si="2024"/>
        <v/>
      </c>
      <c r="CO558" s="1350" t="str">
        <f t="shared" si="2024"/>
        <v/>
      </c>
      <c r="CP558" s="1350" t="str">
        <f t="shared" si="2024"/>
        <v/>
      </c>
      <c r="CQ558" s="1350" t="str">
        <f t="shared" si="2024"/>
        <v/>
      </c>
      <c r="CR558" s="1350" t="str">
        <f t="shared" si="2024"/>
        <v/>
      </c>
      <c r="CS558" s="1349" t="str">
        <f t="shared" si="2024"/>
        <v/>
      </c>
      <c r="CT558" s="1352" t="str">
        <f t="shared" si="2024"/>
        <v/>
      </c>
      <c r="CU558" s="553" t="str">
        <f t="shared" si="1865"/>
        <v/>
      </c>
      <c r="CV558" s="554" t="str">
        <f t="shared" si="1866"/>
        <v/>
      </c>
      <c r="CW558" s="555" t="str">
        <f t="shared" si="1867"/>
        <v/>
      </c>
      <c r="CX558" s="555" t="str">
        <f t="shared" si="1868"/>
        <v/>
      </c>
      <c r="CY558" s="555" t="str">
        <f t="shared" si="1869"/>
        <v/>
      </c>
      <c r="CZ558" s="555" t="str">
        <f t="shared" si="1870"/>
        <v/>
      </c>
      <c r="DA558" s="555" t="str">
        <f t="shared" si="1871"/>
        <v/>
      </c>
      <c r="DB558" s="556" t="str">
        <f t="shared" si="1872"/>
        <v/>
      </c>
      <c r="DC558" s="556" t="str">
        <f t="shared" si="1873"/>
        <v/>
      </c>
      <c r="DD558" s="556" t="str">
        <f t="shared" si="1874"/>
        <v/>
      </c>
      <c r="DE558" s="555" t="str">
        <f t="shared" si="1875"/>
        <v/>
      </c>
      <c r="DF558" s="555" t="str">
        <f t="shared" si="1876"/>
        <v/>
      </c>
      <c r="DG558" s="555" t="str">
        <f t="shared" si="1877"/>
        <v/>
      </c>
      <c r="DH558" s="555" t="str">
        <f t="shared" si="1878"/>
        <v/>
      </c>
      <c r="DI558" s="555" t="str">
        <f t="shared" si="1879"/>
        <v/>
      </c>
      <c r="DJ558" s="554" t="str">
        <f t="shared" si="1880"/>
        <v/>
      </c>
      <c r="DK558" s="553" t="str">
        <f t="shared" si="1881"/>
        <v/>
      </c>
      <c r="DL558" s="658">
        <f t="shared" si="1973"/>
        <v>1</v>
      </c>
      <c r="DM558" s="106">
        <f t="shared" si="1974"/>
        <v>0</v>
      </c>
      <c r="DN558" s="106">
        <f t="shared" si="1975"/>
        <v>8</v>
      </c>
      <c r="DO558" s="106">
        <f t="shared" si="1976"/>
        <v>7</v>
      </c>
      <c r="DP558" s="487"/>
      <c r="DQ558" s="623"/>
      <c r="DR558" s="623"/>
      <c r="DS558" s="623"/>
      <c r="DT558" s="623"/>
      <c r="DU558" s="623"/>
      <c r="DV558" s="623"/>
      <c r="DW558" s="623"/>
      <c r="DX558" s="623"/>
      <c r="DY558" s="488"/>
    </row>
    <row r="559" spans="1:129" s="490" customFormat="1" ht="15.75" customHeight="1">
      <c r="A559" s="705" t="str">
        <f>$H$1 &amp; "/kg"</f>
        <v>kcal/kg</v>
      </c>
      <c r="B559" s="766">
        <f>200*$K$1</f>
        <v>200</v>
      </c>
      <c r="C559" s="766">
        <v>200</v>
      </c>
      <c r="D559" s="766">
        <f t="shared" ref="D559:R559" si="2047">200*$K$1</f>
        <v>200</v>
      </c>
      <c r="E559" s="766">
        <f t="shared" si="2047"/>
        <v>200</v>
      </c>
      <c r="F559" s="766">
        <f t="shared" si="2047"/>
        <v>200</v>
      </c>
      <c r="G559" s="766">
        <f t="shared" si="2047"/>
        <v>200</v>
      </c>
      <c r="H559" s="766">
        <f t="shared" si="2047"/>
        <v>200</v>
      </c>
      <c r="I559" s="766">
        <f t="shared" si="2047"/>
        <v>200</v>
      </c>
      <c r="J559" s="766">
        <f t="shared" si="2047"/>
        <v>200</v>
      </c>
      <c r="K559" s="766">
        <f t="shared" si="2047"/>
        <v>200</v>
      </c>
      <c r="L559" s="766">
        <f t="shared" si="2047"/>
        <v>200</v>
      </c>
      <c r="M559" s="766">
        <f t="shared" si="2047"/>
        <v>200</v>
      </c>
      <c r="N559" s="766">
        <f t="shared" si="2047"/>
        <v>200</v>
      </c>
      <c r="O559" s="766">
        <f t="shared" si="2047"/>
        <v>200</v>
      </c>
      <c r="P559" s="766">
        <f t="shared" si="2047"/>
        <v>200</v>
      </c>
      <c r="Q559" s="766">
        <f t="shared" si="2047"/>
        <v>200</v>
      </c>
      <c r="R559" s="766">
        <f t="shared" si="2047"/>
        <v>200</v>
      </c>
      <c r="S559" s="607"/>
      <c r="T559" s="766">
        <f>200*$K$1</f>
        <v>200</v>
      </c>
      <c r="U559" s="766">
        <f>200*$K$1</f>
        <v>200</v>
      </c>
      <c r="V559" s="766">
        <f t="shared" ref="V559:AJ559" si="2048">200*$K$1</f>
        <v>200</v>
      </c>
      <c r="W559" s="766">
        <f t="shared" si="2048"/>
        <v>200</v>
      </c>
      <c r="X559" s="766">
        <f t="shared" si="2048"/>
        <v>200</v>
      </c>
      <c r="Y559" s="766">
        <f t="shared" si="2048"/>
        <v>200</v>
      </c>
      <c r="Z559" s="766">
        <f t="shared" si="2048"/>
        <v>200</v>
      </c>
      <c r="AA559" s="766">
        <f t="shared" si="2048"/>
        <v>200</v>
      </c>
      <c r="AB559" s="766">
        <f t="shared" si="2048"/>
        <v>200</v>
      </c>
      <c r="AC559" s="766">
        <f t="shared" si="2048"/>
        <v>200</v>
      </c>
      <c r="AD559" s="766">
        <f t="shared" si="2048"/>
        <v>200</v>
      </c>
      <c r="AE559" s="766">
        <f t="shared" si="2048"/>
        <v>200</v>
      </c>
      <c r="AF559" s="766">
        <f t="shared" si="2048"/>
        <v>200</v>
      </c>
      <c r="AG559" s="766">
        <f t="shared" si="2048"/>
        <v>200</v>
      </c>
      <c r="AH559" s="766">
        <f t="shared" si="2048"/>
        <v>200</v>
      </c>
      <c r="AI559" s="766">
        <f t="shared" si="2048"/>
        <v>200</v>
      </c>
      <c r="AJ559" s="766">
        <f t="shared" si="2048"/>
        <v>200</v>
      </c>
      <c r="AK559" s="607"/>
      <c r="AL559" s="766">
        <f>200*$K$1</f>
        <v>200</v>
      </c>
      <c r="AM559" s="766">
        <f>200*$K$1</f>
        <v>200</v>
      </c>
      <c r="AN559" s="766">
        <f t="shared" ref="AN559:BB559" si="2049">200*$K$1</f>
        <v>200</v>
      </c>
      <c r="AO559" s="766">
        <f t="shared" si="2049"/>
        <v>200</v>
      </c>
      <c r="AP559" s="766">
        <f t="shared" si="2049"/>
        <v>200</v>
      </c>
      <c r="AQ559" s="766">
        <f t="shared" si="2049"/>
        <v>200</v>
      </c>
      <c r="AR559" s="766">
        <f t="shared" si="2049"/>
        <v>200</v>
      </c>
      <c r="AS559" s="766">
        <f t="shared" si="2049"/>
        <v>200</v>
      </c>
      <c r="AT559" s="766">
        <f t="shared" si="2049"/>
        <v>200</v>
      </c>
      <c r="AU559" s="766">
        <f t="shared" si="2049"/>
        <v>200</v>
      </c>
      <c r="AV559" s="766">
        <f t="shared" si="2049"/>
        <v>200</v>
      </c>
      <c r="AW559" s="766">
        <f t="shared" si="2049"/>
        <v>200</v>
      </c>
      <c r="AX559" s="766">
        <f t="shared" si="2049"/>
        <v>200</v>
      </c>
      <c r="AY559" s="766">
        <f t="shared" si="2049"/>
        <v>200</v>
      </c>
      <c r="AZ559" s="766">
        <f t="shared" si="2049"/>
        <v>200</v>
      </c>
      <c r="BA559" s="766">
        <f t="shared" si="2049"/>
        <v>200</v>
      </c>
      <c r="BB559" s="766">
        <f t="shared" si="2049"/>
        <v>200</v>
      </c>
      <c r="BC559" s="760"/>
      <c r="BD559" s="766">
        <f>200*$K$1</f>
        <v>200</v>
      </c>
      <c r="BE559" s="766">
        <f>200*$K$1</f>
        <v>200</v>
      </c>
      <c r="BF559" s="766">
        <f t="shared" ref="BF559:BY559" si="2050">200*$K$1</f>
        <v>200</v>
      </c>
      <c r="BG559" s="766">
        <f t="shared" si="2050"/>
        <v>200</v>
      </c>
      <c r="BH559" s="766">
        <f t="shared" si="2050"/>
        <v>200</v>
      </c>
      <c r="BI559" s="766">
        <f t="shared" si="2050"/>
        <v>200</v>
      </c>
      <c r="BJ559" s="766">
        <f t="shared" si="2050"/>
        <v>200</v>
      </c>
      <c r="BK559" s="766">
        <f t="shared" si="2050"/>
        <v>200</v>
      </c>
      <c r="BL559" s="766">
        <f t="shared" si="2050"/>
        <v>200</v>
      </c>
      <c r="BM559" s="766">
        <f t="shared" si="2050"/>
        <v>200</v>
      </c>
      <c r="BN559" s="766">
        <f t="shared" si="2050"/>
        <v>200</v>
      </c>
      <c r="BO559" s="766">
        <f t="shared" si="2050"/>
        <v>200</v>
      </c>
      <c r="BP559" s="766">
        <f t="shared" si="2050"/>
        <v>200</v>
      </c>
      <c r="BQ559" s="766">
        <f t="shared" si="2050"/>
        <v>200</v>
      </c>
      <c r="BR559" s="766">
        <f t="shared" si="2050"/>
        <v>200</v>
      </c>
      <c r="BS559" s="766">
        <f t="shared" si="2050"/>
        <v>200</v>
      </c>
      <c r="BT559" s="766">
        <f t="shared" si="2050"/>
        <v>200</v>
      </c>
      <c r="BU559" s="760"/>
      <c r="BV559" s="766">
        <f t="shared" si="2050"/>
        <v>200</v>
      </c>
      <c r="BW559" s="766">
        <f t="shared" si="2050"/>
        <v>200</v>
      </c>
      <c r="BX559" s="766">
        <f t="shared" si="2050"/>
        <v>200</v>
      </c>
      <c r="BY559" s="766">
        <f t="shared" si="2050"/>
        <v>200</v>
      </c>
      <c r="BZ559" s="602">
        <f t="shared" si="1977"/>
        <v>200</v>
      </c>
      <c r="CA559" s="602">
        <f t="shared" si="1978"/>
        <v>200</v>
      </c>
      <c r="CB559" s="602">
        <f t="shared" si="1979"/>
        <v>200</v>
      </c>
      <c r="CC559" s="692">
        <f t="shared" si="1980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2024"/>
        <v>200</v>
      </c>
      <c r="CF559" s="1350">
        <f t="shared" si="2024"/>
        <v>200</v>
      </c>
      <c r="CG559" s="1350">
        <f t="shared" si="2024"/>
        <v>200</v>
      </c>
      <c r="CH559" s="1350">
        <f t="shared" si="2024"/>
        <v>200</v>
      </c>
      <c r="CI559" s="1350">
        <f t="shared" si="2024"/>
        <v>200</v>
      </c>
      <c r="CJ559" s="1350">
        <f t="shared" si="2024"/>
        <v>200</v>
      </c>
      <c r="CK559" s="1351">
        <f t="shared" si="2024"/>
        <v>200</v>
      </c>
      <c r="CL559" s="1351">
        <f t="shared" si="2024"/>
        <v>200</v>
      </c>
      <c r="CM559" s="1351">
        <f t="shared" si="2024"/>
        <v>200</v>
      </c>
      <c r="CN559" s="1350">
        <f t="shared" si="2024"/>
        <v>200</v>
      </c>
      <c r="CO559" s="1350">
        <f t="shared" si="2024"/>
        <v>200</v>
      </c>
      <c r="CP559" s="1350">
        <f t="shared" si="2024"/>
        <v>200</v>
      </c>
      <c r="CQ559" s="1350">
        <f t="shared" si="2024"/>
        <v>200</v>
      </c>
      <c r="CR559" s="1350">
        <f t="shared" si="2024"/>
        <v>200</v>
      </c>
      <c r="CS559" s="1349">
        <f t="shared" si="2024"/>
        <v>200</v>
      </c>
      <c r="CT559" s="1352">
        <f t="shared" si="2024"/>
        <v>200</v>
      </c>
      <c r="CU559" s="553">
        <f t="shared" ref="CU559:DJ562" si="2051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4">
        <f t="shared" si="2051"/>
        <v>200</v>
      </c>
      <c r="CW559" s="555">
        <f t="shared" si="2051"/>
        <v>200</v>
      </c>
      <c r="CX559" s="555">
        <f t="shared" si="2051"/>
        <v>200</v>
      </c>
      <c r="CY559" s="555">
        <f t="shared" si="2051"/>
        <v>200</v>
      </c>
      <c r="CZ559" s="555">
        <f t="shared" si="2051"/>
        <v>200</v>
      </c>
      <c r="DA559" s="555">
        <f t="shared" si="2051"/>
        <v>200</v>
      </c>
      <c r="DB559" s="556">
        <f t="shared" si="2051"/>
        <v>200</v>
      </c>
      <c r="DC559" s="556">
        <f t="shared" si="2051"/>
        <v>200</v>
      </c>
      <c r="DD559" s="556">
        <f t="shared" si="2051"/>
        <v>200</v>
      </c>
      <c r="DE559" s="555">
        <f t="shared" si="2051"/>
        <v>200</v>
      </c>
      <c r="DF559" s="555">
        <f t="shared" si="2051"/>
        <v>200</v>
      </c>
      <c r="DG559" s="555">
        <f t="shared" si="2051"/>
        <v>200</v>
      </c>
      <c r="DH559" s="555">
        <f t="shared" si="2051"/>
        <v>200</v>
      </c>
      <c r="DI559" s="555">
        <f t="shared" si="2051"/>
        <v>200</v>
      </c>
      <c r="DJ559" s="554">
        <f t="shared" si="2051"/>
        <v>200</v>
      </c>
      <c r="DK559" s="553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8">
        <f t="shared" si="1973"/>
        <v>17</v>
      </c>
      <c r="DM559" s="106">
        <f t="shared" si="1974"/>
        <v>17</v>
      </c>
      <c r="DN559" s="106">
        <f t="shared" si="1975"/>
        <v>17</v>
      </c>
      <c r="DO559" s="106">
        <f t="shared" si="1976"/>
        <v>17</v>
      </c>
      <c r="DP559" s="487"/>
      <c r="DQ559" s="623"/>
      <c r="DR559" s="623"/>
      <c r="DS559" s="623"/>
      <c r="DT559" s="623"/>
      <c r="DU559" s="623"/>
      <c r="DV559" s="623"/>
      <c r="DW559" s="623"/>
      <c r="DX559" s="623"/>
      <c r="DY559" s="488"/>
    </row>
    <row r="560" spans="1:129" s="490" customFormat="1" ht="15.75" customHeight="1">
      <c r="A560" s="653" t="str">
        <f>$H$1 &amp; " (%)"</f>
        <v>kcal (%)</v>
      </c>
      <c r="B560" s="770">
        <f t="shared" ref="B560:R560" si="2052">IF(B558="","",B558*B559/B$46/365/$G$1)</f>
        <v>2.6092628832354858E-3</v>
      </c>
      <c r="C560" s="770" t="str">
        <f t="shared" si="2052"/>
        <v/>
      </c>
      <c r="D560" s="770" t="str">
        <f t="shared" si="2052"/>
        <v/>
      </c>
      <c r="E560" s="770" t="str">
        <f t="shared" si="2052"/>
        <v/>
      </c>
      <c r="F560" s="770" t="str">
        <f t="shared" si="2052"/>
        <v/>
      </c>
      <c r="G560" s="770" t="str">
        <f t="shared" si="2052"/>
        <v/>
      </c>
      <c r="H560" s="770" t="str">
        <f t="shared" si="2052"/>
        <v/>
      </c>
      <c r="I560" s="770" t="str">
        <f t="shared" si="2052"/>
        <v/>
      </c>
      <c r="J560" s="770" t="str">
        <f t="shared" si="2052"/>
        <v/>
      </c>
      <c r="K560" s="770" t="str">
        <f t="shared" si="2052"/>
        <v/>
      </c>
      <c r="L560" s="770" t="str">
        <f t="shared" si="2052"/>
        <v/>
      </c>
      <c r="M560" s="770" t="str">
        <f t="shared" si="2052"/>
        <v/>
      </c>
      <c r="N560" s="770" t="str">
        <f t="shared" si="2052"/>
        <v/>
      </c>
      <c r="O560" s="770" t="str">
        <f t="shared" si="2052"/>
        <v/>
      </c>
      <c r="P560" s="770" t="str">
        <f t="shared" si="2052"/>
        <v/>
      </c>
      <c r="Q560" s="770" t="str">
        <f t="shared" si="2052"/>
        <v/>
      </c>
      <c r="R560" s="770" t="str">
        <f t="shared" si="2052"/>
        <v/>
      </c>
      <c r="S560" s="593"/>
      <c r="T560" s="770" t="str">
        <f t="shared" ref="T560:AJ560" si="2053">IF(T558="","",T558*T559/T$46/365/$G$1)</f>
        <v/>
      </c>
      <c r="U560" s="770" t="str">
        <f t="shared" si="2053"/>
        <v/>
      </c>
      <c r="V560" s="770" t="str">
        <f t="shared" si="2053"/>
        <v/>
      </c>
      <c r="W560" s="770" t="str">
        <f t="shared" si="2053"/>
        <v/>
      </c>
      <c r="X560" s="770" t="str">
        <f t="shared" si="2053"/>
        <v/>
      </c>
      <c r="Y560" s="770" t="str">
        <f t="shared" si="2053"/>
        <v/>
      </c>
      <c r="Z560" s="770" t="str">
        <f t="shared" si="2053"/>
        <v/>
      </c>
      <c r="AA560" s="770" t="str">
        <f t="shared" si="2053"/>
        <v/>
      </c>
      <c r="AB560" s="770" t="str">
        <f t="shared" si="2053"/>
        <v/>
      </c>
      <c r="AC560" s="770" t="str">
        <f t="shared" si="2053"/>
        <v/>
      </c>
      <c r="AD560" s="770" t="str">
        <f t="shared" si="2053"/>
        <v/>
      </c>
      <c r="AE560" s="770" t="str">
        <f t="shared" si="2053"/>
        <v/>
      </c>
      <c r="AF560" s="770" t="str">
        <f t="shared" si="2053"/>
        <v/>
      </c>
      <c r="AG560" s="770" t="str">
        <f t="shared" si="2053"/>
        <v/>
      </c>
      <c r="AH560" s="770" t="str">
        <f t="shared" si="2053"/>
        <v/>
      </c>
      <c r="AI560" s="770" t="str">
        <f t="shared" si="2053"/>
        <v/>
      </c>
      <c r="AJ560" s="770" t="str">
        <f t="shared" si="2053"/>
        <v/>
      </c>
      <c r="AK560" s="593"/>
      <c r="AL560" s="770">
        <f t="shared" ref="AL560:BB560" si="2054">IF(AL558="","",AL558*AL559/AL$46/365/$G$1)</f>
        <v>9.3933463796477487E-4</v>
      </c>
      <c r="AM560" s="770">
        <f t="shared" si="2054"/>
        <v>1.0176125244618396E-2</v>
      </c>
      <c r="AN560" s="770" t="str">
        <f t="shared" si="2054"/>
        <v/>
      </c>
      <c r="AO560" s="770">
        <f t="shared" si="2054"/>
        <v>1.1306805827353772E-2</v>
      </c>
      <c r="AP560" s="770">
        <f t="shared" si="2054"/>
        <v>9.0454446618830169E-3</v>
      </c>
      <c r="AQ560" s="770">
        <f t="shared" si="2054"/>
        <v>1.492498369210698E-2</v>
      </c>
      <c r="AR560" s="770">
        <f t="shared" si="2054"/>
        <v>2.0352250489236792E-2</v>
      </c>
      <c r="AS560" s="770">
        <f t="shared" si="2054"/>
        <v>4.4357469015003257E-3</v>
      </c>
      <c r="AT560" s="770">
        <f t="shared" si="2054"/>
        <v>1.3568166992824527E-2</v>
      </c>
      <c r="AU560" s="770" t="str">
        <f t="shared" si="2054"/>
        <v/>
      </c>
      <c r="AV560" s="770" t="str">
        <f t="shared" si="2054"/>
        <v/>
      </c>
      <c r="AW560" s="770" t="str">
        <f t="shared" si="2054"/>
        <v/>
      </c>
      <c r="AX560" s="770" t="str">
        <f t="shared" si="2054"/>
        <v/>
      </c>
      <c r="AY560" s="770" t="str">
        <f t="shared" si="2054"/>
        <v/>
      </c>
      <c r="AZ560" s="770" t="str">
        <f t="shared" si="2054"/>
        <v/>
      </c>
      <c r="BA560" s="770" t="str">
        <f t="shared" si="2054"/>
        <v/>
      </c>
      <c r="BB560" s="770" t="str">
        <f t="shared" si="2054"/>
        <v/>
      </c>
      <c r="BC560" s="657"/>
      <c r="BD560" s="770" t="str">
        <f>IF(BD558="","",BD558*BD559/BD$46/365/$G$1)</f>
        <v/>
      </c>
      <c r="BE560" s="770">
        <f>IF(BE558="","",BE558*BE559/BE$46/365/$G$1)</f>
        <v>2.9820147236976987E-4</v>
      </c>
      <c r="BF560" s="770" t="str">
        <f t="shared" ref="BF560:BT560" si="2055">IF(BF558="","",BF558*BF559/BF$46/365/$G$1)</f>
        <v/>
      </c>
      <c r="BG560" s="770">
        <f t="shared" si="2055"/>
        <v>3.3920417482061318E-3</v>
      </c>
      <c r="BH560" s="770">
        <f t="shared" si="2055"/>
        <v>1.6960208741030658E-2</v>
      </c>
      <c r="BI560" s="770">
        <f t="shared" si="2055"/>
        <v>1.1182555213866368E-4</v>
      </c>
      <c r="BJ560" s="770">
        <f t="shared" si="2055"/>
        <v>3.9138943248532296E-3</v>
      </c>
      <c r="BK560" s="770">
        <f t="shared" si="2055"/>
        <v>1.0176125244618396E-2</v>
      </c>
      <c r="BL560" s="770">
        <f t="shared" si="2055"/>
        <v>5.0880626223091981E-3</v>
      </c>
      <c r="BM560" s="770" t="str">
        <f t="shared" si="2055"/>
        <v/>
      </c>
      <c r="BN560" s="770" t="str">
        <f t="shared" si="2055"/>
        <v/>
      </c>
      <c r="BO560" s="770" t="str">
        <f t="shared" si="2055"/>
        <v/>
      </c>
      <c r="BP560" s="770" t="str">
        <f t="shared" si="2055"/>
        <v/>
      </c>
      <c r="BQ560" s="770" t="str">
        <f t="shared" si="2055"/>
        <v/>
      </c>
      <c r="BR560" s="770" t="str">
        <f t="shared" si="2055"/>
        <v/>
      </c>
      <c r="BS560" s="770" t="str">
        <f t="shared" si="2055"/>
        <v/>
      </c>
      <c r="BT560" s="770" t="str">
        <f t="shared" si="2055"/>
        <v/>
      </c>
      <c r="BU560" s="657"/>
      <c r="BV560" s="770">
        <f>IF(BV558="","",BV558*BV559/BV$46/365/$G$1)</f>
        <v>5.2185257664709717E-3</v>
      </c>
      <c r="BW560" s="770">
        <f>IF(BW558="","",BW558*BW559/BW$46/365/$G$1)</f>
        <v>5.2185257664709717E-3</v>
      </c>
      <c r="BX560" s="770">
        <f>IF(BX558="","",BX558*BX559/BX$46/365/$G$1)</f>
        <v>5.2185257664709717E-3</v>
      </c>
      <c r="BY560" s="770">
        <f>IF(BY558="","",BY558*BY559/BY$46/365/$G$1)</f>
        <v>5.2185257664709717E-3</v>
      </c>
      <c r="BZ560" s="627" t="str">
        <f t="shared" si="1977"/>
        <v/>
      </c>
      <c r="CA560" s="627" t="str">
        <f t="shared" si="1978"/>
        <v/>
      </c>
      <c r="CB560" s="627">
        <f t="shared" si="1979"/>
        <v>1.0576212220047836E-2</v>
      </c>
      <c r="CC560" s="627">
        <f t="shared" si="1980"/>
        <v>4.5736650824713451E-3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2024"/>
        <v/>
      </c>
      <c r="CF560" s="1355" t="str">
        <f t="shared" si="2024"/>
        <v/>
      </c>
      <c r="CG560" s="1355" t="str">
        <f t="shared" si="2024"/>
        <v/>
      </c>
      <c r="CH560" s="1355" t="str">
        <f t="shared" si="2024"/>
        <v/>
      </c>
      <c r="CI560" s="1355" t="str">
        <f t="shared" si="2024"/>
        <v/>
      </c>
      <c r="CJ560" s="1355" t="str">
        <f t="shared" si="2024"/>
        <v/>
      </c>
      <c r="CK560" s="1356" t="str">
        <f t="shared" si="2024"/>
        <v/>
      </c>
      <c r="CL560" s="1356">
        <f t="shared" si="2024"/>
        <v>2.6092628832354858E-3</v>
      </c>
      <c r="CM560" s="1356" t="str">
        <f t="shared" si="2024"/>
        <v/>
      </c>
      <c r="CN560" s="1355" t="str">
        <f t="shared" si="2024"/>
        <v/>
      </c>
      <c r="CO560" s="1355" t="str">
        <f t="shared" si="2024"/>
        <v/>
      </c>
      <c r="CP560" s="1355" t="str">
        <f t="shared" si="2024"/>
        <v/>
      </c>
      <c r="CQ560" s="1355" t="str">
        <f t="shared" si="2024"/>
        <v/>
      </c>
      <c r="CR560" s="1355" t="str">
        <f t="shared" si="2024"/>
        <v/>
      </c>
      <c r="CS560" s="1354" t="str">
        <f t="shared" si="2024"/>
        <v/>
      </c>
      <c r="CT560" s="1357" t="str">
        <f t="shared" si="2024"/>
        <v/>
      </c>
      <c r="CU560" s="541" t="str">
        <f t="shared" si="2051"/>
        <v/>
      </c>
      <c r="CV560" s="542" t="str">
        <f t="shared" si="2051"/>
        <v/>
      </c>
      <c r="CW560" s="543" t="str">
        <f t="shared" si="2051"/>
        <v/>
      </c>
      <c r="CX560" s="543" t="str">
        <f t="shared" si="2051"/>
        <v/>
      </c>
      <c r="CY560" s="543" t="str">
        <f t="shared" si="2051"/>
        <v/>
      </c>
      <c r="CZ560" s="543" t="str">
        <f t="shared" si="2051"/>
        <v/>
      </c>
      <c r="DA560" s="543" t="str">
        <f t="shared" si="2051"/>
        <v/>
      </c>
      <c r="DB560" s="544" t="str">
        <f t="shared" si="2051"/>
        <v/>
      </c>
      <c r="DC560" s="544" t="str">
        <f t="shared" si="2051"/>
        <v/>
      </c>
      <c r="DD560" s="544" t="str">
        <f t="shared" si="2051"/>
        <v/>
      </c>
      <c r="DE560" s="543" t="str">
        <f t="shared" si="2051"/>
        <v/>
      </c>
      <c r="DF560" s="543" t="str">
        <f t="shared" si="2051"/>
        <v/>
      </c>
      <c r="DG560" s="543" t="str">
        <f t="shared" si="2051"/>
        <v/>
      </c>
      <c r="DH560" s="543" t="str">
        <f t="shared" si="2051"/>
        <v/>
      </c>
      <c r="DI560" s="543" t="str">
        <f t="shared" si="2051"/>
        <v/>
      </c>
      <c r="DJ560" s="542" t="str">
        <f t="shared" si="2051"/>
        <v/>
      </c>
      <c r="DK560" s="54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8">
        <f t="shared" si="1973"/>
        <v>1</v>
      </c>
      <c r="DM560" s="106">
        <f t="shared" si="1974"/>
        <v>0</v>
      </c>
      <c r="DN560" s="106">
        <f t="shared" si="1975"/>
        <v>8</v>
      </c>
      <c r="DO560" s="106">
        <f t="shared" si="1976"/>
        <v>7</v>
      </c>
      <c r="DP560" s="487"/>
      <c r="DQ560" s="623"/>
      <c r="DR560" s="623"/>
      <c r="DS560" s="623"/>
      <c r="DT560" s="623"/>
      <c r="DU560" s="623"/>
      <c r="DV560" s="623"/>
      <c r="DW560" s="623"/>
      <c r="DX560" s="623"/>
      <c r="DY560" s="488"/>
    </row>
    <row r="561" spans="1:129" s="490" customFormat="1" ht="15.75" customHeight="1">
      <c r="A561" s="767" t="s">
        <v>287</v>
      </c>
      <c r="B561" s="323">
        <v>1.6</v>
      </c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8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8"/>
      <c r="AL561" s="323">
        <v>11.5</v>
      </c>
      <c r="AM561" s="323">
        <v>1.6666000000000001</v>
      </c>
      <c r="AN561" s="323"/>
      <c r="AO561" s="323">
        <v>1.6</v>
      </c>
      <c r="AP561" s="323">
        <v>1.25</v>
      </c>
      <c r="AQ561" s="323">
        <v>1.82</v>
      </c>
      <c r="AR561" s="323">
        <v>1.81</v>
      </c>
      <c r="AS561" s="323">
        <v>9.1999999999999993</v>
      </c>
      <c r="AT561" s="323">
        <v>2</v>
      </c>
      <c r="AU561" s="323"/>
      <c r="AV561" s="323"/>
      <c r="AW561" s="323"/>
      <c r="AX561" s="323"/>
      <c r="AY561" s="323"/>
      <c r="AZ561" s="323"/>
      <c r="BA561" s="323"/>
      <c r="BB561" s="323"/>
      <c r="BC561" s="718"/>
      <c r="BD561" s="323"/>
      <c r="BE561" s="323">
        <v>5</v>
      </c>
      <c r="BF561" s="323"/>
      <c r="BG561" s="323">
        <v>5</v>
      </c>
      <c r="BH561" s="323">
        <v>3</v>
      </c>
      <c r="BI561" s="323">
        <v>6</v>
      </c>
      <c r="BJ561" s="323">
        <v>5</v>
      </c>
      <c r="BK561" s="323">
        <v>5</v>
      </c>
      <c r="BL561" s="323">
        <v>5</v>
      </c>
      <c r="BM561" s="323"/>
      <c r="BN561" s="323"/>
      <c r="BO561" s="323"/>
      <c r="BP561" s="323"/>
      <c r="BQ561" s="323"/>
      <c r="BR561" s="323"/>
      <c r="BS561" s="323"/>
      <c r="BT561" s="323"/>
      <c r="BU561" s="718"/>
      <c r="BV561" s="323">
        <v>2</v>
      </c>
      <c r="BW561" s="323">
        <v>2</v>
      </c>
      <c r="BX561" s="323">
        <v>2</v>
      </c>
      <c r="BY561" s="323">
        <v>5</v>
      </c>
      <c r="BZ561" s="602" t="str">
        <f t="shared" si="1977"/>
        <v/>
      </c>
      <c r="CA561" s="602" t="str">
        <f t="shared" si="1978"/>
        <v/>
      </c>
      <c r="CB561" s="602">
        <f t="shared" si="1979"/>
        <v>3.0160999999999998</v>
      </c>
      <c r="CC561" s="692">
        <f t="shared" si="1980"/>
        <v>5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2024"/>
        <v/>
      </c>
      <c r="CF561" s="1350" t="str">
        <f t="shared" si="2024"/>
        <v/>
      </c>
      <c r="CG561" s="1350" t="str">
        <f t="shared" si="2024"/>
        <v/>
      </c>
      <c r="CH561" s="1350" t="str">
        <f t="shared" si="2024"/>
        <v/>
      </c>
      <c r="CI561" s="1350" t="str">
        <f t="shared" si="2024"/>
        <v/>
      </c>
      <c r="CJ561" s="1350" t="str">
        <f t="shared" si="2024"/>
        <v/>
      </c>
      <c r="CK561" s="1351" t="str">
        <f t="shared" si="2024"/>
        <v/>
      </c>
      <c r="CL561" s="1351">
        <f t="shared" si="2024"/>
        <v>1.6</v>
      </c>
      <c r="CM561" s="1351" t="str">
        <f t="shared" si="2024"/>
        <v/>
      </c>
      <c r="CN561" s="1350" t="str">
        <f t="shared" si="2024"/>
        <v/>
      </c>
      <c r="CO561" s="1350" t="str">
        <f t="shared" si="2024"/>
        <v/>
      </c>
      <c r="CP561" s="1350" t="str">
        <f t="shared" si="2024"/>
        <v/>
      </c>
      <c r="CQ561" s="1350" t="str">
        <f t="shared" si="2024"/>
        <v/>
      </c>
      <c r="CR561" s="1350" t="str">
        <f t="shared" si="2024"/>
        <v/>
      </c>
      <c r="CS561" s="1349" t="str">
        <f t="shared" si="2024"/>
        <v/>
      </c>
      <c r="CT561" s="1352" t="str">
        <f t="shared" si="2024"/>
        <v/>
      </c>
      <c r="CU561" s="553" t="str">
        <f t="shared" si="2051"/>
        <v/>
      </c>
      <c r="CV561" s="554" t="str">
        <f t="shared" si="2051"/>
        <v/>
      </c>
      <c r="CW561" s="555" t="str">
        <f t="shared" si="2051"/>
        <v/>
      </c>
      <c r="CX561" s="555" t="str">
        <f t="shared" si="2051"/>
        <v/>
      </c>
      <c r="CY561" s="555" t="str">
        <f t="shared" si="2051"/>
        <v/>
      </c>
      <c r="CZ561" s="555" t="str">
        <f t="shared" si="2051"/>
        <v/>
      </c>
      <c r="DA561" s="555" t="str">
        <f t="shared" si="2051"/>
        <v/>
      </c>
      <c r="DB561" s="556" t="str">
        <f t="shared" si="2051"/>
        <v/>
      </c>
      <c r="DC561" s="556" t="str">
        <f t="shared" si="2051"/>
        <v/>
      </c>
      <c r="DD561" s="556" t="str">
        <f t="shared" si="2051"/>
        <v/>
      </c>
      <c r="DE561" s="555" t="str">
        <f t="shared" si="2051"/>
        <v/>
      </c>
      <c r="DF561" s="555" t="str">
        <f t="shared" si="2051"/>
        <v/>
      </c>
      <c r="DG561" s="555" t="str">
        <f t="shared" si="2051"/>
        <v/>
      </c>
      <c r="DH561" s="555" t="str">
        <f t="shared" si="2051"/>
        <v/>
      </c>
      <c r="DI561" s="555" t="str">
        <f t="shared" si="2051"/>
        <v/>
      </c>
      <c r="DJ561" s="554" t="str">
        <f t="shared" si="2051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8">
        <f t="shared" si="1973"/>
        <v>1</v>
      </c>
      <c r="DM561" s="106">
        <f t="shared" si="1974"/>
        <v>0</v>
      </c>
      <c r="DN561" s="106">
        <f t="shared" si="1975"/>
        <v>8</v>
      </c>
      <c r="DO561" s="106">
        <f t="shared" si="1976"/>
        <v>7</v>
      </c>
      <c r="DP561" s="487"/>
      <c r="DQ561" s="623"/>
      <c r="DR561" s="623"/>
      <c r="DS561" s="623"/>
      <c r="DT561" s="623"/>
      <c r="DU561" s="623"/>
      <c r="DV561" s="623"/>
      <c r="DW561" s="623"/>
      <c r="DX561" s="623"/>
      <c r="DY561" s="488"/>
    </row>
    <row r="562" spans="1:129" s="490" customFormat="1" ht="15.75" customHeight="1">
      <c r="A562" s="653" t="s">
        <v>285</v>
      </c>
      <c r="B562" s="765">
        <f t="shared" ref="B562:R562" si="2056">IF(B561="","",B558*B561)</f>
        <v>192</v>
      </c>
      <c r="C562" s="765" t="str">
        <f t="shared" si="2056"/>
        <v/>
      </c>
      <c r="D562" s="765" t="str">
        <f t="shared" si="2056"/>
        <v/>
      </c>
      <c r="E562" s="765" t="str">
        <f t="shared" si="2056"/>
        <v/>
      </c>
      <c r="F562" s="765" t="str">
        <f t="shared" si="2056"/>
        <v/>
      </c>
      <c r="G562" s="765" t="str">
        <f t="shared" si="2056"/>
        <v/>
      </c>
      <c r="H562" s="765" t="str">
        <f t="shared" si="2056"/>
        <v/>
      </c>
      <c r="I562" s="765" t="str">
        <f t="shared" si="2056"/>
        <v/>
      </c>
      <c r="J562" s="765" t="str">
        <f t="shared" si="2056"/>
        <v/>
      </c>
      <c r="K562" s="765" t="str">
        <f t="shared" si="2056"/>
        <v/>
      </c>
      <c r="L562" s="765" t="str">
        <f t="shared" si="2056"/>
        <v/>
      </c>
      <c r="M562" s="765" t="str">
        <f t="shared" si="2056"/>
        <v/>
      </c>
      <c r="N562" s="765" t="str">
        <f t="shared" si="2056"/>
        <v/>
      </c>
      <c r="O562" s="765" t="str">
        <f t="shared" si="2056"/>
        <v/>
      </c>
      <c r="P562" s="765" t="str">
        <f t="shared" si="2056"/>
        <v/>
      </c>
      <c r="Q562" s="765" t="str">
        <f t="shared" si="2056"/>
        <v/>
      </c>
      <c r="R562" s="765" t="str">
        <f t="shared" si="2056"/>
        <v/>
      </c>
      <c r="S562" s="771"/>
      <c r="T562" s="765" t="str">
        <f t="shared" ref="T562:AJ562" si="2057">IF(T561="","",T558*T561)</f>
        <v/>
      </c>
      <c r="U562" s="765" t="str">
        <f t="shared" si="2057"/>
        <v/>
      </c>
      <c r="V562" s="765" t="str">
        <f t="shared" si="2057"/>
        <v/>
      </c>
      <c r="W562" s="765" t="str">
        <f t="shared" si="2057"/>
        <v/>
      </c>
      <c r="X562" s="765" t="str">
        <f t="shared" si="2057"/>
        <v/>
      </c>
      <c r="Y562" s="765" t="str">
        <f t="shared" si="2057"/>
        <v/>
      </c>
      <c r="Z562" s="765" t="str">
        <f t="shared" si="2057"/>
        <v/>
      </c>
      <c r="AA562" s="765" t="str">
        <f t="shared" si="2057"/>
        <v/>
      </c>
      <c r="AB562" s="765" t="str">
        <f t="shared" si="2057"/>
        <v/>
      </c>
      <c r="AC562" s="765" t="str">
        <f t="shared" si="2057"/>
        <v/>
      </c>
      <c r="AD562" s="765" t="str">
        <f t="shared" si="2057"/>
        <v/>
      </c>
      <c r="AE562" s="765" t="str">
        <f t="shared" si="2057"/>
        <v/>
      </c>
      <c r="AF562" s="765" t="str">
        <f t="shared" si="2057"/>
        <v/>
      </c>
      <c r="AG562" s="765" t="str">
        <f t="shared" si="2057"/>
        <v/>
      </c>
      <c r="AH562" s="765" t="str">
        <f t="shared" si="2057"/>
        <v/>
      </c>
      <c r="AI562" s="765" t="str">
        <f t="shared" si="2057"/>
        <v/>
      </c>
      <c r="AJ562" s="765" t="str">
        <f t="shared" si="2057"/>
        <v/>
      </c>
      <c r="AK562" s="771"/>
      <c r="AL562" s="765">
        <f t="shared" ref="AL562:BB562" si="2058">IF(AL561="","",AL558*AL561)</f>
        <v>414</v>
      </c>
      <c r="AM562" s="765">
        <f t="shared" si="2058"/>
        <v>259.9896</v>
      </c>
      <c r="AN562" s="765" t="str">
        <f t="shared" si="2058"/>
        <v/>
      </c>
      <c r="AO562" s="765">
        <f t="shared" si="2058"/>
        <v>416</v>
      </c>
      <c r="AP562" s="765">
        <f t="shared" si="2058"/>
        <v>260</v>
      </c>
      <c r="AQ562" s="765">
        <f t="shared" si="2058"/>
        <v>520.52</v>
      </c>
      <c r="AR562" s="765">
        <f t="shared" si="2058"/>
        <v>564.72</v>
      </c>
      <c r="AS562" s="765">
        <f t="shared" si="2058"/>
        <v>781.99999999999989</v>
      </c>
      <c r="AT562" s="765">
        <f t="shared" si="2058"/>
        <v>520</v>
      </c>
      <c r="AU562" s="765" t="str">
        <f t="shared" si="2058"/>
        <v/>
      </c>
      <c r="AV562" s="765" t="str">
        <f t="shared" si="2058"/>
        <v/>
      </c>
      <c r="AW562" s="765" t="str">
        <f t="shared" si="2058"/>
        <v/>
      </c>
      <c r="AX562" s="765" t="str">
        <f t="shared" si="2058"/>
        <v/>
      </c>
      <c r="AY562" s="765" t="str">
        <f t="shared" si="2058"/>
        <v/>
      </c>
      <c r="AZ562" s="765" t="str">
        <f t="shared" si="2058"/>
        <v/>
      </c>
      <c r="BA562" s="765" t="str">
        <f t="shared" si="2058"/>
        <v/>
      </c>
      <c r="BB562" s="765" t="str">
        <f t="shared" si="2058"/>
        <v/>
      </c>
      <c r="BC562" s="771"/>
      <c r="BD562" s="765" t="str">
        <f>IF(BD561="","",BD558*BD561)</f>
        <v/>
      </c>
      <c r="BE562" s="765">
        <f>IF(BE561="","",BE558*BE561)</f>
        <v>40</v>
      </c>
      <c r="BF562" s="765" t="str">
        <f t="shared" ref="BF562:BT562" si="2059">IF(BF561="","",BF558*BF561)</f>
        <v/>
      </c>
      <c r="BG562" s="765">
        <f t="shared" si="2059"/>
        <v>520</v>
      </c>
      <c r="BH562" s="765">
        <f t="shared" si="2059"/>
        <v>1560</v>
      </c>
      <c r="BI562" s="765">
        <f t="shared" si="2059"/>
        <v>18</v>
      </c>
      <c r="BJ562" s="765">
        <f t="shared" si="2059"/>
        <v>300</v>
      </c>
      <c r="BK562" s="765">
        <f t="shared" si="2059"/>
        <v>780</v>
      </c>
      <c r="BL562" s="765">
        <f t="shared" si="2059"/>
        <v>780</v>
      </c>
      <c r="BM562" s="765" t="str">
        <f t="shared" si="2059"/>
        <v/>
      </c>
      <c r="BN562" s="765" t="str">
        <f t="shared" si="2059"/>
        <v/>
      </c>
      <c r="BO562" s="765" t="str">
        <f t="shared" si="2059"/>
        <v/>
      </c>
      <c r="BP562" s="765" t="str">
        <f t="shared" si="2059"/>
        <v/>
      </c>
      <c r="BQ562" s="765" t="str">
        <f t="shared" si="2059"/>
        <v/>
      </c>
      <c r="BR562" s="765" t="str">
        <f t="shared" si="2059"/>
        <v/>
      </c>
      <c r="BS562" s="765" t="str">
        <f t="shared" si="2059"/>
        <v/>
      </c>
      <c r="BT562" s="765" t="str">
        <f t="shared" si="2059"/>
        <v/>
      </c>
      <c r="BU562" s="771"/>
      <c r="BV562" s="765">
        <f>IF(BV561="","",BV558*BV561)</f>
        <v>160</v>
      </c>
      <c r="BW562" s="765">
        <f>IF(BW561="","",BW558*BW561)</f>
        <v>240</v>
      </c>
      <c r="BX562" s="765">
        <f>IF(BX561="","",BX558*BX561)</f>
        <v>280</v>
      </c>
      <c r="BY562" s="765">
        <f>IF(BY561="","",BY558*BY561)</f>
        <v>800</v>
      </c>
      <c r="BZ562" s="602" t="str">
        <f t="shared" si="1977"/>
        <v/>
      </c>
      <c r="CA562" s="602" t="str">
        <f t="shared" si="1978"/>
        <v/>
      </c>
      <c r="CB562" s="602">
        <f t="shared" si="1979"/>
        <v>449.20666666666665</v>
      </c>
      <c r="CC562" s="692">
        <f t="shared" si="1980"/>
        <v>484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2024"/>
        <v/>
      </c>
      <c r="CF562" s="1350" t="str">
        <f t="shared" si="2024"/>
        <v/>
      </c>
      <c r="CG562" s="1350" t="str">
        <f t="shared" si="2024"/>
        <v/>
      </c>
      <c r="CH562" s="1350" t="str">
        <f t="shared" si="2024"/>
        <v/>
      </c>
      <c r="CI562" s="1350" t="str">
        <f t="shared" si="2024"/>
        <v/>
      </c>
      <c r="CJ562" s="1350" t="str">
        <f t="shared" si="2024"/>
        <v/>
      </c>
      <c r="CK562" s="1351" t="str">
        <f t="shared" si="2024"/>
        <v/>
      </c>
      <c r="CL562" s="1351">
        <f t="shared" si="2024"/>
        <v>192</v>
      </c>
      <c r="CM562" s="1351" t="str">
        <f t="shared" si="2024"/>
        <v/>
      </c>
      <c r="CN562" s="1350" t="str">
        <f t="shared" si="2024"/>
        <v/>
      </c>
      <c r="CO562" s="1350" t="str">
        <f t="shared" si="2024"/>
        <v/>
      </c>
      <c r="CP562" s="1350" t="str">
        <f t="shared" si="2024"/>
        <v/>
      </c>
      <c r="CQ562" s="1350" t="str">
        <f t="shared" si="2024"/>
        <v/>
      </c>
      <c r="CR562" s="1350" t="str">
        <f t="shared" si="2024"/>
        <v/>
      </c>
      <c r="CS562" s="1349" t="str">
        <f t="shared" si="2024"/>
        <v/>
      </c>
      <c r="CT562" s="1352" t="str">
        <f t="shared" si="2024"/>
        <v/>
      </c>
      <c r="CU562" s="553" t="str">
        <f t="shared" si="2051"/>
        <v/>
      </c>
      <c r="CV562" s="554" t="str">
        <f t="shared" si="2051"/>
        <v/>
      </c>
      <c r="CW562" s="555" t="str">
        <f t="shared" si="2051"/>
        <v/>
      </c>
      <c r="CX562" s="555" t="str">
        <f t="shared" si="2051"/>
        <v/>
      </c>
      <c r="CY562" s="555" t="str">
        <f t="shared" si="2051"/>
        <v/>
      </c>
      <c r="CZ562" s="555" t="str">
        <f t="shared" si="2051"/>
        <v/>
      </c>
      <c r="DA562" s="555" t="str">
        <f t="shared" si="2051"/>
        <v/>
      </c>
      <c r="DB562" s="556" t="str">
        <f t="shared" si="2051"/>
        <v/>
      </c>
      <c r="DC562" s="556" t="str">
        <f t="shared" si="2051"/>
        <v/>
      </c>
      <c r="DD562" s="556" t="str">
        <f t="shared" si="2051"/>
        <v/>
      </c>
      <c r="DE562" s="555" t="str">
        <f t="shared" si="2051"/>
        <v/>
      </c>
      <c r="DF562" s="555" t="str">
        <f t="shared" si="2051"/>
        <v/>
      </c>
      <c r="DG562" s="555" t="str">
        <f t="shared" si="2051"/>
        <v/>
      </c>
      <c r="DH562" s="555" t="str">
        <f t="shared" si="2051"/>
        <v/>
      </c>
      <c r="DI562" s="555" t="str">
        <f t="shared" si="2051"/>
        <v/>
      </c>
      <c r="DJ562" s="554" t="str">
        <f t="shared" si="2051"/>
        <v/>
      </c>
      <c r="DK562" s="553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8">
        <f t="shared" si="1973"/>
        <v>1</v>
      </c>
      <c r="DM562" s="106">
        <f t="shared" si="1974"/>
        <v>0</v>
      </c>
      <c r="DN562" s="106">
        <f t="shared" si="1975"/>
        <v>8</v>
      </c>
      <c r="DO562" s="106">
        <f t="shared" si="1976"/>
        <v>7</v>
      </c>
      <c r="DP562" s="487"/>
      <c r="DQ562" s="623"/>
      <c r="DR562" s="623"/>
      <c r="DS562" s="623"/>
      <c r="DT562" s="623"/>
      <c r="DU562" s="623"/>
      <c r="DV562" s="623"/>
      <c r="DW562" s="623"/>
      <c r="DX562" s="623"/>
      <c r="DY562" s="488"/>
    </row>
    <row r="563" spans="1:129" s="490" customFormat="1" ht="15.75" customHeight="1">
      <c r="A563" s="1455" t="s">
        <v>741</v>
      </c>
      <c r="B563" s="683" t="s">
        <v>822</v>
      </c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7"/>
      <c r="T563" s="323"/>
      <c r="U563" s="323"/>
      <c r="V563" s="323" t="s">
        <v>263</v>
      </c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3"/>
      <c r="AH563" s="683"/>
      <c r="AI563" s="683"/>
      <c r="AJ563" s="683"/>
      <c r="AK563" s="647"/>
      <c r="AL563" s="323" t="s">
        <v>828</v>
      </c>
      <c r="AM563" s="323" t="s">
        <v>263</v>
      </c>
      <c r="AN563" s="323"/>
      <c r="AO563" s="323" t="s">
        <v>263</v>
      </c>
      <c r="AP563" s="323" t="s">
        <v>263</v>
      </c>
      <c r="AQ563" s="323" t="s">
        <v>263</v>
      </c>
      <c r="AR563" s="323" t="s">
        <v>263</v>
      </c>
      <c r="AS563" s="323" t="s">
        <v>263</v>
      </c>
      <c r="AT563" s="323" t="s">
        <v>263</v>
      </c>
      <c r="AU563" s="323"/>
      <c r="AV563" s="323"/>
      <c r="AW563" s="323"/>
      <c r="AX563" s="323"/>
      <c r="AY563" s="323"/>
      <c r="AZ563" s="323"/>
      <c r="BA563" s="323"/>
      <c r="BB563" s="323"/>
      <c r="BC563" s="647"/>
      <c r="BD563" s="323"/>
      <c r="BE563" s="323" t="s">
        <v>263</v>
      </c>
      <c r="BF563" s="323"/>
      <c r="BG563" s="323" t="s">
        <v>263</v>
      </c>
      <c r="BH563" s="323" t="s">
        <v>263</v>
      </c>
      <c r="BI563" s="323" t="s">
        <v>263</v>
      </c>
      <c r="BJ563" s="323" t="s">
        <v>263</v>
      </c>
      <c r="BK563" s="323" t="s">
        <v>263</v>
      </c>
      <c r="BL563" s="323" t="s">
        <v>263</v>
      </c>
      <c r="BM563" s="323"/>
      <c r="BN563" s="323"/>
      <c r="BO563" s="323"/>
      <c r="BP563" s="323"/>
      <c r="BQ563" s="323"/>
      <c r="BR563" s="323"/>
      <c r="BS563" s="323"/>
      <c r="BT563" s="323"/>
      <c r="BU563" s="647"/>
      <c r="BV563" s="323"/>
      <c r="BW563" s="323"/>
      <c r="BX563" s="323"/>
      <c r="BY563" s="323"/>
      <c r="BZ563" s="902"/>
      <c r="CA563" s="902"/>
      <c r="CB563" s="902"/>
      <c r="CC563" s="903"/>
      <c r="CD563" s="904"/>
      <c r="CE563" s="904"/>
      <c r="CF563" s="904"/>
      <c r="CG563" s="904"/>
      <c r="CH563" s="904"/>
      <c r="CI563" s="904"/>
      <c r="CJ563" s="904"/>
      <c r="CK563" s="904"/>
      <c r="CL563" s="904"/>
      <c r="CM563" s="904"/>
      <c r="CN563" s="904"/>
      <c r="CO563" s="904"/>
      <c r="CP563" s="904"/>
      <c r="CQ563" s="904"/>
      <c r="CR563" s="904"/>
      <c r="CS563" s="904"/>
      <c r="CT563" s="905"/>
      <c r="CU563" s="906"/>
      <c r="CV563" s="904"/>
      <c r="CW563" s="904"/>
      <c r="CX563" s="904"/>
      <c r="CY563" s="904"/>
      <c r="CZ563" s="904"/>
      <c r="DA563" s="904"/>
      <c r="DB563" s="904"/>
      <c r="DC563" s="904"/>
      <c r="DD563" s="904"/>
      <c r="DE563" s="904"/>
      <c r="DF563" s="904"/>
      <c r="DG563" s="904"/>
      <c r="DH563" s="904"/>
      <c r="DI563" s="904"/>
      <c r="DJ563" s="904"/>
      <c r="DK563" s="904"/>
      <c r="DL563" s="897"/>
      <c r="DM563" s="852"/>
      <c r="DN563" s="852"/>
      <c r="DO563" s="852"/>
      <c r="DP563" s="487"/>
      <c r="DQ563" s="623"/>
      <c r="DR563" s="623"/>
      <c r="DS563" s="623"/>
      <c r="DT563" s="623"/>
      <c r="DU563" s="623"/>
      <c r="DV563" s="623"/>
      <c r="DW563" s="623"/>
      <c r="DX563" s="623"/>
      <c r="DY563" s="488"/>
    </row>
    <row r="564" spans="1:129" s="490" customFormat="1" ht="15.75" customHeight="1">
      <c r="A564" s="653" t="s">
        <v>291</v>
      </c>
      <c r="B564" s="648">
        <v>30</v>
      </c>
      <c r="C564" s="646"/>
      <c r="D564" s="646"/>
      <c r="E564" s="646"/>
      <c r="F564" s="646"/>
      <c r="G564" s="646"/>
      <c r="H564" s="646"/>
      <c r="I564" s="646"/>
      <c r="J564" s="646"/>
      <c r="K564" s="646"/>
      <c r="L564" s="646"/>
      <c r="M564" s="646"/>
      <c r="N564" s="646"/>
      <c r="O564" s="646"/>
      <c r="P564" s="646"/>
      <c r="Q564" s="646"/>
      <c r="R564" s="646"/>
      <c r="S564" s="708"/>
      <c r="T564" s="646"/>
      <c r="U564" s="646"/>
      <c r="V564" s="646">
        <v>24</v>
      </c>
      <c r="W564" s="646"/>
      <c r="X564" s="646"/>
      <c r="Y564" s="646"/>
      <c r="Z564" s="646"/>
      <c r="AA564" s="646"/>
      <c r="AB564" s="646"/>
      <c r="AC564" s="646"/>
      <c r="AD564" s="646"/>
      <c r="AE564" s="646"/>
      <c r="AF564" s="646"/>
      <c r="AG564" s="648"/>
      <c r="AH564" s="648"/>
      <c r="AI564" s="648"/>
      <c r="AJ564" s="648"/>
      <c r="AK564" s="708"/>
      <c r="AL564" s="646">
        <v>36</v>
      </c>
      <c r="AM564" s="646">
        <v>104</v>
      </c>
      <c r="AN564" s="646"/>
      <c r="AO564" s="646">
        <v>156</v>
      </c>
      <c r="AP564" s="646">
        <v>156</v>
      </c>
      <c r="AQ564" s="646">
        <v>260</v>
      </c>
      <c r="AR564" s="646">
        <v>260</v>
      </c>
      <c r="AS564" s="646">
        <v>78</v>
      </c>
      <c r="AT564" s="646">
        <v>208</v>
      </c>
      <c r="AU564" s="646"/>
      <c r="AV564" s="646"/>
      <c r="AW564" s="646"/>
      <c r="AX564" s="646"/>
      <c r="AY564" s="646"/>
      <c r="AZ564" s="646"/>
      <c r="BA564" s="646"/>
      <c r="BB564" s="646"/>
      <c r="BC564" s="708"/>
      <c r="BD564" s="646"/>
      <c r="BE564" s="646">
        <v>2</v>
      </c>
      <c r="BF564" s="646"/>
      <c r="BG564" s="646">
        <v>52</v>
      </c>
      <c r="BH564" s="646">
        <v>260</v>
      </c>
      <c r="BI564" s="646">
        <v>5</v>
      </c>
      <c r="BJ564" s="646">
        <v>50</v>
      </c>
      <c r="BK564" s="646">
        <v>104</v>
      </c>
      <c r="BL564" s="646">
        <v>2</v>
      </c>
      <c r="BM564" s="646"/>
      <c r="BN564" s="646"/>
      <c r="BO564" s="646"/>
      <c r="BP564" s="646"/>
      <c r="BQ564" s="646"/>
      <c r="BR564" s="646"/>
      <c r="BS564" s="646"/>
      <c r="BT564" s="646"/>
      <c r="BU564" s="708"/>
      <c r="BV564" s="646">
        <v>24</v>
      </c>
      <c r="BW564" s="646">
        <v>30</v>
      </c>
      <c r="BX564" s="646">
        <v>160</v>
      </c>
      <c r="BY564" s="646">
        <v>50</v>
      </c>
      <c r="BZ564" s="895" t="str">
        <f>IF(DL564&lt;3,"",(SUM(B564:R564)-MIN(B564:R564)-MAX(B564:R564))/(DL564-2))</f>
        <v/>
      </c>
      <c r="CA564" s="895" t="str">
        <f>IF(DM564&lt;3,"",(SUM(T564:AJ564)-MIN(T564:AJ564)-MAX(T564:AJ564))/(DM564-2))</f>
        <v/>
      </c>
      <c r="CB564" s="895">
        <f>IF(DN564&lt;3,"",(SUM(AL564:BB564)-MIN(AL564:BB564)-MAX(AL564:BB564))/(DN564-2))</f>
        <v>160.33333333333334</v>
      </c>
      <c r="CC564" s="896">
        <f>IF(DO564&lt;3,"",(SUM(BD564:BT564)-MIN(BD564:BT564)-MAX(BD564:BT564))/(DO564-2))</f>
        <v>42.6</v>
      </c>
      <c r="CD564" s="524" t="str">
        <f t="shared" ref="CD564:CT572" si="206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2060"/>
        <v/>
      </c>
      <c r="CF564" s="90" t="str">
        <f t="shared" si="2060"/>
        <v/>
      </c>
      <c r="CG564" s="90" t="str">
        <f t="shared" si="2060"/>
        <v/>
      </c>
      <c r="CH564" s="90" t="str">
        <f t="shared" si="2060"/>
        <v/>
      </c>
      <c r="CI564" s="90" t="str">
        <f t="shared" si="2060"/>
        <v/>
      </c>
      <c r="CJ564" s="90" t="str">
        <f t="shared" si="2060"/>
        <v/>
      </c>
      <c r="CK564" s="156" t="str">
        <f t="shared" si="2060"/>
        <v/>
      </c>
      <c r="CL564" s="156">
        <f t="shared" si="2060"/>
        <v>30</v>
      </c>
      <c r="CM564" s="156" t="str">
        <f t="shared" si="2060"/>
        <v/>
      </c>
      <c r="CN564" s="90" t="str">
        <f t="shared" si="2060"/>
        <v/>
      </c>
      <c r="CO564" s="90" t="str">
        <f t="shared" si="2060"/>
        <v/>
      </c>
      <c r="CP564" s="90" t="str">
        <f t="shared" si="2060"/>
        <v/>
      </c>
      <c r="CQ564" s="90" t="str">
        <f t="shared" si="2060"/>
        <v/>
      </c>
      <c r="CR564" s="90" t="str">
        <f t="shared" si="2060"/>
        <v/>
      </c>
      <c r="CS564" s="89" t="str">
        <f t="shared" si="2060"/>
        <v/>
      </c>
      <c r="CT564" s="525" t="str">
        <f t="shared" si="2060"/>
        <v/>
      </c>
      <c r="CU564" s="553" t="str">
        <f t="shared" ref="CU564:DJ572" si="206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4" t="str">
        <f t="shared" si="2061"/>
        <v/>
      </c>
      <c r="CW564" s="555" t="str">
        <f t="shared" si="2061"/>
        <v/>
      </c>
      <c r="CX564" s="555" t="str">
        <f t="shared" si="2061"/>
        <v/>
      </c>
      <c r="CY564" s="555" t="str">
        <f t="shared" si="2061"/>
        <v/>
      </c>
      <c r="CZ564" s="555" t="str">
        <f t="shared" si="2061"/>
        <v/>
      </c>
      <c r="DA564" s="555" t="str">
        <f t="shared" si="2061"/>
        <v/>
      </c>
      <c r="DB564" s="556" t="str">
        <f t="shared" si="2061"/>
        <v/>
      </c>
      <c r="DC564" s="556">
        <f t="shared" si="2061"/>
        <v>24</v>
      </c>
      <c r="DD564" s="556" t="str">
        <f t="shared" si="2061"/>
        <v/>
      </c>
      <c r="DE564" s="555" t="str">
        <f t="shared" si="2061"/>
        <v/>
      </c>
      <c r="DF564" s="555" t="str">
        <f t="shared" si="2061"/>
        <v/>
      </c>
      <c r="DG564" s="555" t="str">
        <f t="shared" si="2061"/>
        <v/>
      </c>
      <c r="DH564" s="555" t="str">
        <f t="shared" si="2061"/>
        <v/>
      </c>
      <c r="DI564" s="555" t="str">
        <f t="shared" si="2061"/>
        <v/>
      </c>
      <c r="DJ564" s="554" t="str">
        <f t="shared" si="2061"/>
        <v/>
      </c>
      <c r="DK564" s="553" t="str">
        <f t="shared" ref="DK564:DK572" si="206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7">
        <f t="shared" ref="DL564:DL572" si="2063">COUNT(B564:R564)</f>
        <v>1</v>
      </c>
      <c r="DM564" s="852">
        <f t="shared" ref="DM564:DM572" si="2064">COUNT(T564:AJ564)</f>
        <v>1</v>
      </c>
      <c r="DN564" s="852">
        <f t="shared" ref="DN564:DN572" si="2065">COUNT(AL564:BB564)</f>
        <v>8</v>
      </c>
      <c r="DO564" s="852">
        <f t="shared" ref="DO564:DO572" si="2066">COUNT(BD564:BT564)</f>
        <v>7</v>
      </c>
      <c r="DP564" s="487"/>
      <c r="DQ564" s="623"/>
      <c r="DR564" s="623"/>
      <c r="DS564" s="623"/>
      <c r="DT564" s="623"/>
      <c r="DU564" s="623"/>
      <c r="DV564" s="623"/>
      <c r="DW564" s="623"/>
      <c r="DX564" s="623"/>
      <c r="DY564" s="488"/>
    </row>
    <row r="565" spans="1:129" s="490" customFormat="1" ht="15.75" customHeight="1">
      <c r="A565" s="705" t="str">
        <f>$H$1 &amp; "/kg"</f>
        <v>kcal/kg</v>
      </c>
      <c r="B565" s="766">
        <f>480*$K$1</f>
        <v>480</v>
      </c>
      <c r="C565" s="766">
        <f>480*$K$1</f>
        <v>480</v>
      </c>
      <c r="D565" s="766">
        <f t="shared" ref="D565:R565" si="2067">480*$K$1</f>
        <v>480</v>
      </c>
      <c r="E565" s="766">
        <f t="shared" si="2067"/>
        <v>480</v>
      </c>
      <c r="F565" s="766">
        <f t="shared" si="2067"/>
        <v>480</v>
      </c>
      <c r="G565" s="766">
        <f t="shared" si="2067"/>
        <v>480</v>
      </c>
      <c r="H565" s="766">
        <f t="shared" si="2067"/>
        <v>480</v>
      </c>
      <c r="I565" s="766">
        <f t="shared" si="2067"/>
        <v>480</v>
      </c>
      <c r="J565" s="766">
        <f t="shared" si="2067"/>
        <v>480</v>
      </c>
      <c r="K565" s="766">
        <f t="shared" si="2067"/>
        <v>480</v>
      </c>
      <c r="L565" s="766">
        <f t="shared" si="2067"/>
        <v>480</v>
      </c>
      <c r="M565" s="766">
        <f t="shared" si="2067"/>
        <v>480</v>
      </c>
      <c r="N565" s="766">
        <f t="shared" si="2067"/>
        <v>480</v>
      </c>
      <c r="O565" s="766">
        <f t="shared" si="2067"/>
        <v>480</v>
      </c>
      <c r="P565" s="766">
        <f t="shared" si="2067"/>
        <v>480</v>
      </c>
      <c r="Q565" s="766">
        <f t="shared" si="2067"/>
        <v>480</v>
      </c>
      <c r="R565" s="766">
        <f t="shared" si="2067"/>
        <v>480</v>
      </c>
      <c r="S565" s="607"/>
      <c r="T565" s="766">
        <f>480*$K$1</f>
        <v>480</v>
      </c>
      <c r="U565" s="766">
        <f>480*$K$1</f>
        <v>480</v>
      </c>
      <c r="V565" s="766">
        <f t="shared" ref="V565:AJ565" si="2068">480*$K$1</f>
        <v>480</v>
      </c>
      <c r="W565" s="766">
        <f t="shared" si="2068"/>
        <v>480</v>
      </c>
      <c r="X565" s="766">
        <f t="shared" si="2068"/>
        <v>480</v>
      </c>
      <c r="Y565" s="766">
        <f t="shared" si="2068"/>
        <v>480</v>
      </c>
      <c r="Z565" s="766">
        <f t="shared" si="2068"/>
        <v>480</v>
      </c>
      <c r="AA565" s="766">
        <f t="shared" si="2068"/>
        <v>480</v>
      </c>
      <c r="AB565" s="766">
        <f t="shared" si="2068"/>
        <v>480</v>
      </c>
      <c r="AC565" s="766">
        <f t="shared" si="2068"/>
        <v>480</v>
      </c>
      <c r="AD565" s="766">
        <f t="shared" si="2068"/>
        <v>480</v>
      </c>
      <c r="AE565" s="766">
        <f t="shared" si="2068"/>
        <v>480</v>
      </c>
      <c r="AF565" s="766">
        <f t="shared" si="2068"/>
        <v>480</v>
      </c>
      <c r="AG565" s="766">
        <f t="shared" si="2068"/>
        <v>480</v>
      </c>
      <c r="AH565" s="766">
        <f t="shared" si="2068"/>
        <v>480</v>
      </c>
      <c r="AI565" s="766">
        <f t="shared" si="2068"/>
        <v>480</v>
      </c>
      <c r="AJ565" s="766">
        <f t="shared" si="2068"/>
        <v>480</v>
      </c>
      <c r="AK565" s="607"/>
      <c r="AL565" s="766">
        <f>480*$K$1</f>
        <v>480</v>
      </c>
      <c r="AM565" s="766">
        <f>480*$K$1</f>
        <v>480</v>
      </c>
      <c r="AN565" s="766">
        <f t="shared" ref="AN565:BB565" si="2069">480*$K$1</f>
        <v>480</v>
      </c>
      <c r="AO565" s="766">
        <f t="shared" si="2069"/>
        <v>480</v>
      </c>
      <c r="AP565" s="766">
        <f t="shared" si="2069"/>
        <v>480</v>
      </c>
      <c r="AQ565" s="766">
        <f t="shared" si="2069"/>
        <v>480</v>
      </c>
      <c r="AR565" s="766">
        <f t="shared" si="2069"/>
        <v>480</v>
      </c>
      <c r="AS565" s="766">
        <f t="shared" si="2069"/>
        <v>480</v>
      </c>
      <c r="AT565" s="766">
        <f t="shared" si="2069"/>
        <v>480</v>
      </c>
      <c r="AU565" s="766">
        <f t="shared" si="2069"/>
        <v>480</v>
      </c>
      <c r="AV565" s="766">
        <f t="shared" si="2069"/>
        <v>480</v>
      </c>
      <c r="AW565" s="766">
        <f t="shared" si="2069"/>
        <v>480</v>
      </c>
      <c r="AX565" s="766">
        <f t="shared" si="2069"/>
        <v>480</v>
      </c>
      <c r="AY565" s="766">
        <f t="shared" si="2069"/>
        <v>480</v>
      </c>
      <c r="AZ565" s="766">
        <f t="shared" si="2069"/>
        <v>480</v>
      </c>
      <c r="BA565" s="766">
        <f t="shared" si="2069"/>
        <v>480</v>
      </c>
      <c r="BB565" s="766">
        <f t="shared" si="2069"/>
        <v>480</v>
      </c>
      <c r="BC565" s="760"/>
      <c r="BD565" s="766">
        <f>480*$K$1</f>
        <v>480</v>
      </c>
      <c r="BE565" s="766">
        <f>480*$K$1</f>
        <v>480</v>
      </c>
      <c r="BF565" s="766">
        <f t="shared" ref="BF565:BY565" si="2070">480*$K$1</f>
        <v>480</v>
      </c>
      <c r="BG565" s="766">
        <f t="shared" si="2070"/>
        <v>480</v>
      </c>
      <c r="BH565" s="766">
        <f t="shared" si="2070"/>
        <v>480</v>
      </c>
      <c r="BI565" s="766">
        <f t="shared" si="2070"/>
        <v>480</v>
      </c>
      <c r="BJ565" s="766">
        <f t="shared" si="2070"/>
        <v>480</v>
      </c>
      <c r="BK565" s="766">
        <f t="shared" si="2070"/>
        <v>480</v>
      </c>
      <c r="BL565" s="766">
        <f t="shared" si="2070"/>
        <v>480</v>
      </c>
      <c r="BM565" s="766">
        <f t="shared" si="2070"/>
        <v>480</v>
      </c>
      <c r="BN565" s="766">
        <f t="shared" si="2070"/>
        <v>480</v>
      </c>
      <c r="BO565" s="766">
        <f t="shared" si="2070"/>
        <v>480</v>
      </c>
      <c r="BP565" s="766">
        <f t="shared" si="2070"/>
        <v>480</v>
      </c>
      <c r="BQ565" s="766">
        <f t="shared" si="2070"/>
        <v>480</v>
      </c>
      <c r="BR565" s="766">
        <f t="shared" si="2070"/>
        <v>480</v>
      </c>
      <c r="BS565" s="766">
        <f t="shared" si="2070"/>
        <v>480</v>
      </c>
      <c r="BT565" s="766">
        <f t="shared" si="2070"/>
        <v>480</v>
      </c>
      <c r="BU565" s="760"/>
      <c r="BV565" s="766">
        <f t="shared" si="2070"/>
        <v>480</v>
      </c>
      <c r="BW565" s="766">
        <f t="shared" si="2070"/>
        <v>480</v>
      </c>
      <c r="BX565" s="766">
        <f t="shared" si="2070"/>
        <v>480</v>
      </c>
      <c r="BY565" s="766">
        <f t="shared" si="2070"/>
        <v>480</v>
      </c>
      <c r="BZ565" s="895">
        <f>IF(DL565&lt;3,"",(SUM(B565:R565)-MIN(B565:R565)-MAX(B565:R565))/(DL565-2))</f>
        <v>480</v>
      </c>
      <c r="CA565" s="895">
        <f>IF(DM565&lt;3,"",(SUM(T565:AJ565)-MIN(T565:AJ565)-MAX(T565:AJ565))/(DM565-2))</f>
        <v>480</v>
      </c>
      <c r="CB565" s="895">
        <f>IF(DN565&lt;3,"",(SUM(AL565:BB565)-MIN(AL565:BB565)-MAX(AL565:BB565))/(DN565-2))</f>
        <v>480</v>
      </c>
      <c r="CC565" s="896">
        <f>IF(DO565&lt;3,"",(SUM(BD565:BT565)-MIN(BD565:BT565)-MAX(BD565:BT565))/(DO565-2))</f>
        <v>480</v>
      </c>
      <c r="CD565" s="524">
        <f t="shared" si="2060"/>
        <v>480</v>
      </c>
      <c r="CE565" s="89">
        <f t="shared" si="2060"/>
        <v>480</v>
      </c>
      <c r="CF565" s="90">
        <f t="shared" si="2060"/>
        <v>480</v>
      </c>
      <c r="CG565" s="90">
        <f t="shared" si="2060"/>
        <v>480</v>
      </c>
      <c r="CH565" s="90">
        <f t="shared" si="2060"/>
        <v>480</v>
      </c>
      <c r="CI565" s="90">
        <f t="shared" si="2060"/>
        <v>480</v>
      </c>
      <c r="CJ565" s="90">
        <f t="shared" si="2060"/>
        <v>480</v>
      </c>
      <c r="CK565" s="156">
        <f t="shared" si="2060"/>
        <v>480</v>
      </c>
      <c r="CL565" s="156">
        <f t="shared" si="2060"/>
        <v>480</v>
      </c>
      <c r="CM565" s="156">
        <f t="shared" si="2060"/>
        <v>480</v>
      </c>
      <c r="CN565" s="90">
        <f t="shared" si="2060"/>
        <v>480</v>
      </c>
      <c r="CO565" s="90">
        <f t="shared" si="2060"/>
        <v>480</v>
      </c>
      <c r="CP565" s="90">
        <f t="shared" si="2060"/>
        <v>480</v>
      </c>
      <c r="CQ565" s="90">
        <f t="shared" si="2060"/>
        <v>480</v>
      </c>
      <c r="CR565" s="90">
        <f t="shared" si="2060"/>
        <v>480</v>
      </c>
      <c r="CS565" s="89">
        <f t="shared" si="2060"/>
        <v>480</v>
      </c>
      <c r="CT565" s="525">
        <f t="shared" si="2060"/>
        <v>480</v>
      </c>
      <c r="CU565" s="553">
        <f t="shared" si="2061"/>
        <v>480</v>
      </c>
      <c r="CV565" s="554">
        <f t="shared" si="2061"/>
        <v>480</v>
      </c>
      <c r="CW565" s="555">
        <f t="shared" si="2061"/>
        <v>480</v>
      </c>
      <c r="CX565" s="555">
        <f t="shared" si="2061"/>
        <v>480</v>
      </c>
      <c r="CY565" s="555">
        <f t="shared" si="2061"/>
        <v>480</v>
      </c>
      <c r="CZ565" s="555">
        <f t="shared" si="2061"/>
        <v>480</v>
      </c>
      <c r="DA565" s="555">
        <f t="shared" si="2061"/>
        <v>480</v>
      </c>
      <c r="DB565" s="556">
        <f t="shared" si="2061"/>
        <v>480</v>
      </c>
      <c r="DC565" s="556">
        <f t="shared" si="2061"/>
        <v>480</v>
      </c>
      <c r="DD565" s="556">
        <f t="shared" si="2061"/>
        <v>480</v>
      </c>
      <c r="DE565" s="555">
        <f t="shared" si="2061"/>
        <v>480</v>
      </c>
      <c r="DF565" s="555">
        <f t="shared" si="2061"/>
        <v>480</v>
      </c>
      <c r="DG565" s="555">
        <f t="shared" si="2061"/>
        <v>480</v>
      </c>
      <c r="DH565" s="555">
        <f t="shared" si="2061"/>
        <v>480</v>
      </c>
      <c r="DI565" s="555">
        <f t="shared" si="2061"/>
        <v>480</v>
      </c>
      <c r="DJ565" s="554">
        <f t="shared" si="2061"/>
        <v>480</v>
      </c>
      <c r="DK565" s="553">
        <f t="shared" si="2062"/>
        <v>480</v>
      </c>
      <c r="DL565" s="897">
        <f>COUNT(B565:R565)</f>
        <v>17</v>
      </c>
      <c r="DM565" s="852">
        <f>COUNT(T565:AJ565)</f>
        <v>17</v>
      </c>
      <c r="DN565" s="852">
        <f>COUNT(AL565:BB565)</f>
        <v>17</v>
      </c>
      <c r="DO565" s="852">
        <f>COUNT(BD565:BT565)</f>
        <v>17</v>
      </c>
      <c r="DP565" s="487"/>
      <c r="DQ565" s="623"/>
      <c r="DR565" s="623"/>
      <c r="DS565" s="623"/>
      <c r="DT565" s="623"/>
      <c r="DU565" s="623"/>
      <c r="DV565" s="623"/>
      <c r="DW565" s="623"/>
      <c r="DX565" s="623"/>
      <c r="DY565" s="488"/>
    </row>
    <row r="566" spans="1:129" s="490" customFormat="1" ht="15.75" customHeight="1">
      <c r="A566" s="653" t="str">
        <f>$H$1 &amp; " (%)"</f>
        <v>kcal (%)</v>
      </c>
      <c r="B566" s="770">
        <f t="shared" ref="B566:R566" si="2071">IF(B564="","",B564*B565/B$46/365/$G$1)</f>
        <v>1.5655577299412914E-3</v>
      </c>
      <c r="C566" s="770" t="str">
        <f t="shared" si="2071"/>
        <v/>
      </c>
      <c r="D566" s="770" t="str">
        <f t="shared" si="2071"/>
        <v/>
      </c>
      <c r="E566" s="770" t="str">
        <f t="shared" si="2071"/>
        <v/>
      </c>
      <c r="F566" s="770" t="str">
        <f t="shared" si="2071"/>
        <v/>
      </c>
      <c r="G566" s="770" t="str">
        <f t="shared" si="2071"/>
        <v/>
      </c>
      <c r="H566" s="770" t="str">
        <f t="shared" si="2071"/>
        <v/>
      </c>
      <c r="I566" s="770" t="str">
        <f t="shared" si="2071"/>
        <v/>
      </c>
      <c r="J566" s="770" t="str">
        <f t="shared" si="2071"/>
        <v/>
      </c>
      <c r="K566" s="770" t="str">
        <f t="shared" si="2071"/>
        <v/>
      </c>
      <c r="L566" s="770" t="str">
        <f t="shared" si="2071"/>
        <v/>
      </c>
      <c r="M566" s="770" t="str">
        <f t="shared" si="2071"/>
        <v/>
      </c>
      <c r="N566" s="770" t="str">
        <f t="shared" si="2071"/>
        <v/>
      </c>
      <c r="O566" s="770" t="str">
        <f t="shared" si="2071"/>
        <v/>
      </c>
      <c r="P566" s="770" t="str">
        <f t="shared" si="2071"/>
        <v/>
      </c>
      <c r="Q566" s="770" t="str">
        <f t="shared" si="2071"/>
        <v/>
      </c>
      <c r="R566" s="770" t="str">
        <f t="shared" si="2071"/>
        <v/>
      </c>
      <c r="S566" s="593"/>
      <c r="T566" s="770" t="str">
        <f t="shared" ref="T566:AJ566" si="2072">IF(T564="","",T564*T565/T$46/365/$G$1)</f>
        <v/>
      </c>
      <c r="U566" s="770" t="str">
        <f t="shared" si="2072"/>
        <v/>
      </c>
      <c r="V566" s="770">
        <f t="shared" si="2072"/>
        <v>2.5048923679060666E-3</v>
      </c>
      <c r="W566" s="770" t="str">
        <f t="shared" si="2072"/>
        <v/>
      </c>
      <c r="X566" s="770" t="str">
        <f t="shared" si="2072"/>
        <v/>
      </c>
      <c r="Y566" s="770" t="str">
        <f t="shared" si="2072"/>
        <v/>
      </c>
      <c r="Z566" s="770" t="str">
        <f t="shared" si="2072"/>
        <v/>
      </c>
      <c r="AA566" s="770" t="str">
        <f t="shared" si="2072"/>
        <v/>
      </c>
      <c r="AB566" s="770" t="str">
        <f t="shared" si="2072"/>
        <v/>
      </c>
      <c r="AC566" s="770" t="str">
        <f t="shared" si="2072"/>
        <v/>
      </c>
      <c r="AD566" s="770" t="str">
        <f t="shared" si="2072"/>
        <v/>
      </c>
      <c r="AE566" s="770" t="str">
        <f t="shared" si="2072"/>
        <v/>
      </c>
      <c r="AF566" s="770" t="str">
        <f t="shared" si="2072"/>
        <v/>
      </c>
      <c r="AG566" s="770" t="str">
        <f t="shared" si="2072"/>
        <v/>
      </c>
      <c r="AH566" s="770" t="str">
        <f t="shared" si="2072"/>
        <v/>
      </c>
      <c r="AI566" s="770" t="str">
        <f t="shared" si="2072"/>
        <v/>
      </c>
      <c r="AJ566" s="770" t="str">
        <f t="shared" si="2072"/>
        <v/>
      </c>
      <c r="AK566" s="593"/>
      <c r="AL566" s="770">
        <f t="shared" ref="AL566:BB566" si="2073">IF(AL564="","",AL564*AL565/AL$46/365/$G$1)</f>
        <v>2.2544031311154599E-3</v>
      </c>
      <c r="AM566" s="770">
        <f t="shared" si="2073"/>
        <v>1.6281800391389434E-2</v>
      </c>
      <c r="AN566" s="770" t="str">
        <f t="shared" si="2073"/>
        <v/>
      </c>
      <c r="AO566" s="770">
        <f t="shared" si="2073"/>
        <v>1.6281800391389434E-2</v>
      </c>
      <c r="AP566" s="770">
        <f t="shared" si="2073"/>
        <v>1.6281800391389434E-2</v>
      </c>
      <c r="AQ566" s="770">
        <f t="shared" si="2073"/>
        <v>3.2563600782778868E-2</v>
      </c>
      <c r="AR566" s="770">
        <f t="shared" si="2073"/>
        <v>4.0704500978473585E-2</v>
      </c>
      <c r="AS566" s="770">
        <f t="shared" si="2073"/>
        <v>9.7690802348336606E-3</v>
      </c>
      <c r="AT566" s="770">
        <f t="shared" si="2073"/>
        <v>2.6050880626223093E-2</v>
      </c>
      <c r="AU566" s="770" t="str">
        <f t="shared" si="2073"/>
        <v/>
      </c>
      <c r="AV566" s="770" t="str">
        <f t="shared" si="2073"/>
        <v/>
      </c>
      <c r="AW566" s="770" t="str">
        <f t="shared" si="2073"/>
        <v/>
      </c>
      <c r="AX566" s="770" t="str">
        <f t="shared" si="2073"/>
        <v/>
      </c>
      <c r="AY566" s="770" t="str">
        <f t="shared" si="2073"/>
        <v/>
      </c>
      <c r="AZ566" s="770" t="str">
        <f t="shared" si="2073"/>
        <v/>
      </c>
      <c r="BA566" s="770" t="str">
        <f t="shared" si="2073"/>
        <v/>
      </c>
      <c r="BB566" s="770" t="str">
        <f t="shared" si="2073"/>
        <v/>
      </c>
      <c r="BC566" s="657"/>
      <c r="BD566" s="770" t="str">
        <f>IF(BD564="","",BD564*BD565/BD$46/365/$G$1)</f>
        <v/>
      </c>
      <c r="BE566" s="770">
        <f>IF(BE564="","",BE564*BE565/BE$46/365/$G$1)</f>
        <v>1.789208834218619E-4</v>
      </c>
      <c r="BF566" s="770" t="str">
        <f t="shared" ref="BF566:BT566" si="2074">IF(BF564="","",BF564*BF565/BF$46/365/$G$1)</f>
        <v/>
      </c>
      <c r="BG566" s="770">
        <f t="shared" si="2074"/>
        <v>4.0704500978473585E-3</v>
      </c>
      <c r="BH566" s="770">
        <f t="shared" si="2074"/>
        <v>2.0352250489236792E-2</v>
      </c>
      <c r="BI566" s="770">
        <f t="shared" si="2074"/>
        <v>4.4730220855465473E-4</v>
      </c>
      <c r="BJ566" s="770">
        <f t="shared" si="2074"/>
        <v>7.8277886497064592E-3</v>
      </c>
      <c r="BK566" s="770">
        <f t="shared" si="2074"/>
        <v>1.6281800391389434E-2</v>
      </c>
      <c r="BL566" s="770">
        <f t="shared" si="2074"/>
        <v>1.5655577299412916E-4</v>
      </c>
      <c r="BM566" s="770" t="str">
        <f t="shared" si="2074"/>
        <v/>
      </c>
      <c r="BN566" s="770" t="str">
        <f t="shared" si="2074"/>
        <v/>
      </c>
      <c r="BO566" s="770" t="str">
        <f t="shared" si="2074"/>
        <v/>
      </c>
      <c r="BP566" s="770" t="str">
        <f t="shared" si="2074"/>
        <v/>
      </c>
      <c r="BQ566" s="770" t="str">
        <f t="shared" si="2074"/>
        <v/>
      </c>
      <c r="BR566" s="770" t="str">
        <f t="shared" si="2074"/>
        <v/>
      </c>
      <c r="BS566" s="770" t="str">
        <f t="shared" si="2074"/>
        <v/>
      </c>
      <c r="BT566" s="770" t="str">
        <f t="shared" si="2074"/>
        <v/>
      </c>
      <c r="BU566" s="657"/>
      <c r="BV566" s="770">
        <f>IF(BV564="","",BV564*BV565/BV$46/365/$G$1)</f>
        <v>3.7573385518590995E-3</v>
      </c>
      <c r="BW566" s="770">
        <f>IF(BW564="","",BW564*BW565/BW$46/365/$G$1)</f>
        <v>3.1311154598825828E-3</v>
      </c>
      <c r="BX566" s="770">
        <f>IF(BX564="","",BX564*BX565/BX$46/365/$G$1)</f>
        <v>1.4313670673748951E-2</v>
      </c>
      <c r="BY566" s="770">
        <f>IF(BY564="","",BY564*BY565/BY$46/365/$G$1)</f>
        <v>3.9138943248532296E-3</v>
      </c>
      <c r="BZ566" s="627" t="str">
        <f>IF(DL566&lt;3,"",(SUM(B566:R566)-MIN(B566:R566)-MAX(B566:R566))/(DL566-2))</f>
        <v/>
      </c>
      <c r="CA566" s="627" t="str">
        <f>IF(DM566&lt;3,"",(SUM(T566:AJ566)-MIN(T566:AJ566)-MAX(T566:AJ566))/(DM566-2))</f>
        <v/>
      </c>
      <c r="CB566" s="627">
        <f>IF(DN566&lt;3,"",(SUM(AL566:BB566)-MIN(AL566:BB566)-MAX(AL566:BB566))/(DN566-2))</f>
        <v>1.9538160469667321E-2</v>
      </c>
      <c r="CC566" s="627">
        <f>IF(DO566&lt;3,"",(SUM(BD566:BT566)-MIN(BD566:BT566)-MAX(BD566:BT566))/(DO566-2))</f>
        <v>5.7612524461839541E-3</v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2060"/>
        <v/>
      </c>
      <c r="CF566" s="1355" t="str">
        <f t="shared" si="2060"/>
        <v/>
      </c>
      <c r="CG566" s="1355" t="str">
        <f t="shared" si="2060"/>
        <v/>
      </c>
      <c r="CH566" s="1355" t="str">
        <f t="shared" si="2060"/>
        <v/>
      </c>
      <c r="CI566" s="1355" t="str">
        <f t="shared" si="2060"/>
        <v/>
      </c>
      <c r="CJ566" s="1355" t="str">
        <f t="shared" si="2060"/>
        <v/>
      </c>
      <c r="CK566" s="1356" t="str">
        <f t="shared" si="2060"/>
        <v/>
      </c>
      <c r="CL566" s="1356">
        <f t="shared" si="2060"/>
        <v>1.5655577299412914E-3</v>
      </c>
      <c r="CM566" s="1356" t="str">
        <f t="shared" si="2060"/>
        <v/>
      </c>
      <c r="CN566" s="1355" t="str">
        <f t="shared" si="2060"/>
        <v/>
      </c>
      <c r="CO566" s="1355" t="str">
        <f t="shared" si="2060"/>
        <v/>
      </c>
      <c r="CP566" s="1355" t="str">
        <f t="shared" si="2060"/>
        <v/>
      </c>
      <c r="CQ566" s="1355" t="str">
        <f t="shared" si="2060"/>
        <v/>
      </c>
      <c r="CR566" s="1355" t="str">
        <f t="shared" si="2060"/>
        <v/>
      </c>
      <c r="CS566" s="1354" t="str">
        <f t="shared" si="2060"/>
        <v/>
      </c>
      <c r="CT566" s="1357" t="str">
        <f t="shared" si="2060"/>
        <v/>
      </c>
      <c r="CU566" s="541" t="str">
        <f t="shared" si="2061"/>
        <v/>
      </c>
      <c r="CV566" s="542" t="str">
        <f t="shared" si="2061"/>
        <v/>
      </c>
      <c r="CW566" s="543" t="str">
        <f t="shared" si="2061"/>
        <v/>
      </c>
      <c r="CX566" s="543" t="str">
        <f t="shared" si="2061"/>
        <v/>
      </c>
      <c r="CY566" s="543" t="str">
        <f t="shared" si="2061"/>
        <v/>
      </c>
      <c r="CZ566" s="543" t="str">
        <f t="shared" si="2061"/>
        <v/>
      </c>
      <c r="DA566" s="543" t="str">
        <f t="shared" si="2061"/>
        <v/>
      </c>
      <c r="DB566" s="544" t="str">
        <f t="shared" si="2061"/>
        <v/>
      </c>
      <c r="DC566" s="544">
        <f t="shared" si="2061"/>
        <v>2.5048923679060666E-3</v>
      </c>
      <c r="DD566" s="544" t="str">
        <f t="shared" si="2061"/>
        <v/>
      </c>
      <c r="DE566" s="543" t="str">
        <f t="shared" si="2061"/>
        <v/>
      </c>
      <c r="DF566" s="543" t="str">
        <f t="shared" si="2061"/>
        <v/>
      </c>
      <c r="DG566" s="543" t="str">
        <f t="shared" si="2061"/>
        <v/>
      </c>
      <c r="DH566" s="543" t="str">
        <f t="shared" si="2061"/>
        <v/>
      </c>
      <c r="DI566" s="543" t="str">
        <f t="shared" si="2061"/>
        <v/>
      </c>
      <c r="DJ566" s="542" t="str">
        <f t="shared" si="2061"/>
        <v/>
      </c>
      <c r="DK566" s="541" t="str">
        <f t="shared" si="2062"/>
        <v/>
      </c>
      <c r="DL566" s="658">
        <f>COUNT(B566:R566)</f>
        <v>1</v>
      </c>
      <c r="DM566" s="106">
        <f>COUNT(T566:AJ566)</f>
        <v>1</v>
      </c>
      <c r="DN566" s="106">
        <f>COUNT(AL566:BB566)</f>
        <v>8</v>
      </c>
      <c r="DO566" s="106">
        <f>COUNT(BD566:BT566)</f>
        <v>7</v>
      </c>
      <c r="DP566" s="487"/>
      <c r="DQ566" s="623"/>
      <c r="DR566" s="623"/>
      <c r="DS566" s="623"/>
      <c r="DT566" s="623"/>
      <c r="DU566" s="623"/>
      <c r="DV566" s="623"/>
      <c r="DW566" s="623"/>
      <c r="DX566" s="623"/>
      <c r="DY566" s="488"/>
    </row>
    <row r="567" spans="1:129" s="490" customFormat="1" ht="15.75" customHeight="1">
      <c r="A567" s="767" t="s">
        <v>287</v>
      </c>
      <c r="B567" s="648">
        <v>1.2</v>
      </c>
      <c r="C567" s="646"/>
      <c r="D567" s="646"/>
      <c r="E567" s="646"/>
      <c r="F567" s="646"/>
      <c r="G567" s="646"/>
      <c r="H567" s="646"/>
      <c r="I567" s="646"/>
      <c r="J567" s="646"/>
      <c r="K567" s="646"/>
      <c r="L567" s="646"/>
      <c r="M567" s="646"/>
      <c r="N567" s="646"/>
      <c r="O567" s="646"/>
      <c r="P567" s="646"/>
      <c r="Q567" s="646"/>
      <c r="R567" s="646"/>
      <c r="S567" s="659"/>
      <c r="T567" s="646"/>
      <c r="U567" s="646"/>
      <c r="V567" s="646">
        <v>2</v>
      </c>
      <c r="W567" s="646"/>
      <c r="X567" s="646"/>
      <c r="Y567" s="646"/>
      <c r="Z567" s="646"/>
      <c r="AA567" s="646"/>
      <c r="AB567" s="646"/>
      <c r="AC567" s="646"/>
      <c r="AD567" s="646"/>
      <c r="AE567" s="646"/>
      <c r="AF567" s="646"/>
      <c r="AG567" s="648"/>
      <c r="AH567" s="646"/>
      <c r="AI567" s="646"/>
      <c r="AJ567" s="648"/>
      <c r="AK567" s="659"/>
      <c r="AL567" s="646">
        <v>15</v>
      </c>
      <c r="AM567" s="646">
        <v>1.5</v>
      </c>
      <c r="AN567" s="646"/>
      <c r="AO567" s="646">
        <v>1.67</v>
      </c>
      <c r="AP567" s="646">
        <v>1.333</v>
      </c>
      <c r="AQ567" s="646">
        <v>1.4</v>
      </c>
      <c r="AR567" s="646">
        <v>2</v>
      </c>
      <c r="AS567" s="646">
        <v>8</v>
      </c>
      <c r="AT567" s="646">
        <v>2</v>
      </c>
      <c r="AU567" s="646"/>
      <c r="AV567" s="646"/>
      <c r="AW567" s="646"/>
      <c r="AX567" s="646"/>
      <c r="AY567" s="646"/>
      <c r="AZ567" s="646"/>
      <c r="BA567" s="646"/>
      <c r="BB567" s="646"/>
      <c r="BC567" s="659"/>
      <c r="BD567" s="646"/>
      <c r="BE567" s="646">
        <v>3</v>
      </c>
      <c r="BF567" s="646"/>
      <c r="BG567" s="646">
        <v>2</v>
      </c>
      <c r="BH567" s="646">
        <v>2</v>
      </c>
      <c r="BI567" s="646">
        <v>4</v>
      </c>
      <c r="BJ567" s="646">
        <v>3</v>
      </c>
      <c r="BK567" s="646">
        <v>3</v>
      </c>
      <c r="BL567" s="646">
        <v>3</v>
      </c>
      <c r="BM567" s="646"/>
      <c r="BN567" s="646"/>
      <c r="BO567" s="646"/>
      <c r="BP567" s="646"/>
      <c r="BQ567" s="646"/>
      <c r="BR567" s="646"/>
      <c r="BS567" s="646"/>
      <c r="BT567" s="646"/>
      <c r="BU567" s="659"/>
      <c r="BV567" s="646">
        <v>1</v>
      </c>
      <c r="BW567" s="646">
        <v>1</v>
      </c>
      <c r="BX567" s="646">
        <v>3</v>
      </c>
      <c r="BY567" s="646">
        <v>3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>
        <f>IF(DN567&lt;3,"",(SUM(AL567:BB567)-MIN(AL567:BB567)-MAX(AL567:BB567))/(DN567-2))</f>
        <v>2.7616666666666667</v>
      </c>
      <c r="CC567" s="896">
        <f>IF(DO567&lt;3,"",(SUM(BD567:BT567)-MIN(BD567:BT567)-MAX(BD567:BT567))/(DO567-2))</f>
        <v>2.8</v>
      </c>
      <c r="CD567" s="524" t="str">
        <f t="shared" si="2060"/>
        <v/>
      </c>
      <c r="CE567" s="89" t="str">
        <f t="shared" si="2060"/>
        <v/>
      </c>
      <c r="CF567" s="90" t="str">
        <f t="shared" si="2060"/>
        <v/>
      </c>
      <c r="CG567" s="90" t="str">
        <f t="shared" si="2060"/>
        <v/>
      </c>
      <c r="CH567" s="90" t="str">
        <f t="shared" si="2060"/>
        <v/>
      </c>
      <c r="CI567" s="90" t="str">
        <f t="shared" si="2060"/>
        <v/>
      </c>
      <c r="CJ567" s="90" t="str">
        <f t="shared" si="2060"/>
        <v/>
      </c>
      <c r="CK567" s="156" t="str">
        <f t="shared" si="2060"/>
        <v/>
      </c>
      <c r="CL567" s="156">
        <f t="shared" si="2060"/>
        <v>1.2</v>
      </c>
      <c r="CM567" s="156" t="str">
        <f t="shared" si="2060"/>
        <v/>
      </c>
      <c r="CN567" s="90" t="str">
        <f t="shared" si="2060"/>
        <v/>
      </c>
      <c r="CO567" s="90" t="str">
        <f t="shared" si="2060"/>
        <v/>
      </c>
      <c r="CP567" s="90" t="str">
        <f t="shared" si="2060"/>
        <v/>
      </c>
      <c r="CQ567" s="90" t="str">
        <f t="shared" si="2060"/>
        <v/>
      </c>
      <c r="CR567" s="90" t="str">
        <f t="shared" si="2060"/>
        <v/>
      </c>
      <c r="CS567" s="89" t="str">
        <f t="shared" si="2060"/>
        <v/>
      </c>
      <c r="CT567" s="525" t="str">
        <f t="shared" si="2060"/>
        <v/>
      </c>
      <c r="CU567" s="553" t="str">
        <f t="shared" si="2061"/>
        <v/>
      </c>
      <c r="CV567" s="554" t="str">
        <f t="shared" si="2061"/>
        <v/>
      </c>
      <c r="CW567" s="555" t="str">
        <f t="shared" si="2061"/>
        <v/>
      </c>
      <c r="CX567" s="555" t="str">
        <f t="shared" si="2061"/>
        <v/>
      </c>
      <c r="CY567" s="555" t="str">
        <f t="shared" si="2061"/>
        <v/>
      </c>
      <c r="CZ567" s="555" t="str">
        <f t="shared" si="2061"/>
        <v/>
      </c>
      <c r="DA567" s="555" t="str">
        <f t="shared" si="2061"/>
        <v/>
      </c>
      <c r="DB567" s="556" t="str">
        <f t="shared" si="2061"/>
        <v/>
      </c>
      <c r="DC567" s="556">
        <f t="shared" si="2061"/>
        <v>2</v>
      </c>
      <c r="DD567" s="556" t="str">
        <f t="shared" si="2061"/>
        <v/>
      </c>
      <c r="DE567" s="555" t="str">
        <f t="shared" si="2061"/>
        <v/>
      </c>
      <c r="DF567" s="555" t="str">
        <f t="shared" si="2061"/>
        <v/>
      </c>
      <c r="DG567" s="555" t="str">
        <f t="shared" si="2061"/>
        <v/>
      </c>
      <c r="DH567" s="555" t="str">
        <f t="shared" si="2061"/>
        <v/>
      </c>
      <c r="DI567" s="555" t="str">
        <f t="shared" si="2061"/>
        <v/>
      </c>
      <c r="DJ567" s="554" t="str">
        <f t="shared" si="2061"/>
        <v/>
      </c>
      <c r="DK567" s="553" t="str">
        <f t="shared" si="2062"/>
        <v/>
      </c>
      <c r="DL567" s="897">
        <f t="shared" si="2063"/>
        <v>1</v>
      </c>
      <c r="DM567" s="852">
        <f t="shared" si="2064"/>
        <v>1</v>
      </c>
      <c r="DN567" s="852">
        <f t="shared" si="2065"/>
        <v>8</v>
      </c>
      <c r="DO567" s="852">
        <f t="shared" si="2066"/>
        <v>7</v>
      </c>
      <c r="DP567" s="487"/>
      <c r="DQ567" s="623"/>
      <c r="DR567" s="623"/>
      <c r="DS567" s="623"/>
      <c r="DT567" s="623"/>
      <c r="DU567" s="623"/>
      <c r="DV567" s="623"/>
      <c r="DW567" s="623"/>
      <c r="DX567" s="623"/>
      <c r="DY567" s="488"/>
    </row>
    <row r="568" spans="1:129" s="490" customFormat="1" ht="15.75" customHeight="1">
      <c r="A568" s="653" t="s">
        <v>285</v>
      </c>
      <c r="B568" s="765">
        <f t="shared" ref="B568:R568" si="2075">IF(B567="","",B564*B567)</f>
        <v>36</v>
      </c>
      <c r="C568" s="765" t="str">
        <f t="shared" si="2075"/>
        <v/>
      </c>
      <c r="D568" s="765" t="str">
        <f t="shared" si="2075"/>
        <v/>
      </c>
      <c r="E568" s="765" t="str">
        <f t="shared" si="2075"/>
        <v/>
      </c>
      <c r="F568" s="765" t="str">
        <f t="shared" si="2075"/>
        <v/>
      </c>
      <c r="G568" s="765" t="str">
        <f t="shared" si="2075"/>
        <v/>
      </c>
      <c r="H568" s="765" t="str">
        <f t="shared" si="2075"/>
        <v/>
      </c>
      <c r="I568" s="765" t="str">
        <f t="shared" si="2075"/>
        <v/>
      </c>
      <c r="J568" s="765" t="str">
        <f t="shared" si="2075"/>
        <v/>
      </c>
      <c r="K568" s="765" t="str">
        <f t="shared" si="2075"/>
        <v/>
      </c>
      <c r="L568" s="765" t="str">
        <f t="shared" si="2075"/>
        <v/>
      </c>
      <c r="M568" s="765" t="str">
        <f t="shared" si="2075"/>
        <v/>
      </c>
      <c r="N568" s="765" t="str">
        <f t="shared" si="2075"/>
        <v/>
      </c>
      <c r="O568" s="765" t="str">
        <f t="shared" si="2075"/>
        <v/>
      </c>
      <c r="P568" s="765" t="str">
        <f t="shared" si="2075"/>
        <v/>
      </c>
      <c r="Q568" s="765" t="str">
        <f t="shared" si="2075"/>
        <v/>
      </c>
      <c r="R568" s="765" t="str">
        <f t="shared" si="2075"/>
        <v/>
      </c>
      <c r="S568" s="771"/>
      <c r="T568" s="765" t="str">
        <f t="shared" ref="T568:AJ568" si="2076">IF(T567="","",T564*T567)</f>
        <v/>
      </c>
      <c r="U568" s="765" t="str">
        <f t="shared" si="2076"/>
        <v/>
      </c>
      <c r="V568" s="765">
        <f t="shared" si="2076"/>
        <v>48</v>
      </c>
      <c r="W568" s="765" t="str">
        <f t="shared" si="2076"/>
        <v/>
      </c>
      <c r="X568" s="765" t="str">
        <f t="shared" si="2076"/>
        <v/>
      </c>
      <c r="Y568" s="765" t="str">
        <f t="shared" si="2076"/>
        <v/>
      </c>
      <c r="Z568" s="765" t="str">
        <f t="shared" si="2076"/>
        <v/>
      </c>
      <c r="AA568" s="765" t="str">
        <f t="shared" si="2076"/>
        <v/>
      </c>
      <c r="AB568" s="765" t="str">
        <f t="shared" si="2076"/>
        <v/>
      </c>
      <c r="AC568" s="765" t="str">
        <f t="shared" si="2076"/>
        <v/>
      </c>
      <c r="AD568" s="765" t="str">
        <f t="shared" si="2076"/>
        <v/>
      </c>
      <c r="AE568" s="765" t="str">
        <f t="shared" si="2076"/>
        <v/>
      </c>
      <c r="AF568" s="765" t="str">
        <f t="shared" si="2076"/>
        <v/>
      </c>
      <c r="AG568" s="765" t="str">
        <f t="shared" si="2076"/>
        <v/>
      </c>
      <c r="AH568" s="765" t="str">
        <f t="shared" si="2076"/>
        <v/>
      </c>
      <c r="AI568" s="765" t="str">
        <f t="shared" si="2076"/>
        <v/>
      </c>
      <c r="AJ568" s="765" t="str">
        <f t="shared" si="2076"/>
        <v/>
      </c>
      <c r="AK568" s="771"/>
      <c r="AL568" s="765">
        <f t="shared" ref="AL568:BB568" si="2077">IF(AL567="","",AL564*AL567)</f>
        <v>540</v>
      </c>
      <c r="AM568" s="765">
        <f t="shared" si="2077"/>
        <v>156</v>
      </c>
      <c r="AN568" s="765" t="str">
        <f t="shared" si="2077"/>
        <v/>
      </c>
      <c r="AO568" s="765">
        <f t="shared" si="2077"/>
        <v>260.52</v>
      </c>
      <c r="AP568" s="765">
        <f t="shared" si="2077"/>
        <v>207.94800000000001</v>
      </c>
      <c r="AQ568" s="765">
        <f t="shared" si="2077"/>
        <v>364</v>
      </c>
      <c r="AR568" s="765">
        <f t="shared" si="2077"/>
        <v>520</v>
      </c>
      <c r="AS568" s="765">
        <f t="shared" si="2077"/>
        <v>624</v>
      </c>
      <c r="AT568" s="765">
        <f t="shared" si="2077"/>
        <v>416</v>
      </c>
      <c r="AU568" s="765" t="str">
        <f t="shared" si="2077"/>
        <v/>
      </c>
      <c r="AV568" s="765" t="str">
        <f t="shared" si="2077"/>
        <v/>
      </c>
      <c r="AW568" s="765" t="str">
        <f t="shared" si="2077"/>
        <v/>
      </c>
      <c r="AX568" s="765" t="str">
        <f t="shared" si="2077"/>
        <v/>
      </c>
      <c r="AY568" s="765" t="str">
        <f t="shared" si="2077"/>
        <v/>
      </c>
      <c r="AZ568" s="765" t="str">
        <f t="shared" si="2077"/>
        <v/>
      </c>
      <c r="BA568" s="765" t="str">
        <f t="shared" si="2077"/>
        <v/>
      </c>
      <c r="BB568" s="765" t="str">
        <f t="shared" si="2077"/>
        <v/>
      </c>
      <c r="BC568" s="771"/>
      <c r="BD568" s="765" t="str">
        <f>IF(BD567="","",BD564*BD567)</f>
        <v/>
      </c>
      <c r="BE568" s="765">
        <f>IF(BE567="","",BE564*BE567)</f>
        <v>6</v>
      </c>
      <c r="BF568" s="765" t="str">
        <f t="shared" ref="BF568:BT568" si="2078">IF(BF567="","",BF564*BF567)</f>
        <v/>
      </c>
      <c r="BG568" s="765">
        <f t="shared" si="2078"/>
        <v>104</v>
      </c>
      <c r="BH568" s="765">
        <f t="shared" si="2078"/>
        <v>520</v>
      </c>
      <c r="BI568" s="765">
        <f t="shared" si="2078"/>
        <v>20</v>
      </c>
      <c r="BJ568" s="765">
        <f t="shared" si="2078"/>
        <v>150</v>
      </c>
      <c r="BK568" s="765">
        <f t="shared" si="2078"/>
        <v>312</v>
      </c>
      <c r="BL568" s="765">
        <f t="shared" si="2078"/>
        <v>6</v>
      </c>
      <c r="BM568" s="765" t="str">
        <f t="shared" si="2078"/>
        <v/>
      </c>
      <c r="BN568" s="765" t="str">
        <f t="shared" si="2078"/>
        <v/>
      </c>
      <c r="BO568" s="765" t="str">
        <f t="shared" si="2078"/>
        <v/>
      </c>
      <c r="BP568" s="765" t="str">
        <f t="shared" si="2078"/>
        <v/>
      </c>
      <c r="BQ568" s="765" t="str">
        <f t="shared" si="2078"/>
        <v/>
      </c>
      <c r="BR568" s="765" t="str">
        <f t="shared" si="2078"/>
        <v/>
      </c>
      <c r="BS568" s="765" t="str">
        <f t="shared" si="2078"/>
        <v/>
      </c>
      <c r="BT568" s="765" t="str">
        <f t="shared" si="2078"/>
        <v/>
      </c>
      <c r="BU568" s="771"/>
      <c r="BV568" s="765">
        <f>IF(BV567="","",BV564*BV567)</f>
        <v>24</v>
      </c>
      <c r="BW568" s="765">
        <f>IF(BW567="","",BW564*BW567)</f>
        <v>30</v>
      </c>
      <c r="BX568" s="765">
        <f>IF(BX567="","",BX564*BX567)</f>
        <v>480</v>
      </c>
      <c r="BY568" s="765">
        <f>IF(BY567="","",BY564*BY567)</f>
        <v>150</v>
      </c>
      <c r="BZ568" s="895" t="str">
        <f>IF(DL568&lt;3,"",(SUM(B568:R568)-MIN(B568:R568)-MAX(B568:R568))/(DL568-2))</f>
        <v/>
      </c>
      <c r="CA568" s="895" t="str">
        <f>IF(DM568&lt;3,"",(SUM(T568:AJ568)-MIN(T568:AJ568)-MAX(T568:AJ568))/(DM568-2))</f>
        <v/>
      </c>
      <c r="CB568" s="895">
        <f>IF(DN568&lt;3,"",(SUM(AL568:BB568)-MIN(AL568:BB568)-MAX(AL568:BB568))/(DN568-2))</f>
        <v>384.74466666666666</v>
      </c>
      <c r="CC568" s="896">
        <f>IF(DO568&lt;3,"",(SUM(BD568:BT568)-MIN(BD568:BT568)-MAX(BD568:BT568))/(DO568-2))</f>
        <v>118.4</v>
      </c>
      <c r="CD568" s="524" t="str">
        <f t="shared" si="2060"/>
        <v/>
      </c>
      <c r="CE568" s="89" t="str">
        <f t="shared" si="2060"/>
        <v/>
      </c>
      <c r="CF568" s="90" t="str">
        <f t="shared" si="2060"/>
        <v/>
      </c>
      <c r="CG568" s="90" t="str">
        <f t="shared" si="2060"/>
        <v/>
      </c>
      <c r="CH568" s="90" t="str">
        <f t="shared" si="2060"/>
        <v/>
      </c>
      <c r="CI568" s="90" t="str">
        <f t="shared" si="2060"/>
        <v/>
      </c>
      <c r="CJ568" s="90" t="str">
        <f t="shared" si="2060"/>
        <v/>
      </c>
      <c r="CK568" s="156" t="str">
        <f t="shared" si="2060"/>
        <v/>
      </c>
      <c r="CL568" s="156">
        <f t="shared" si="2060"/>
        <v>36</v>
      </c>
      <c r="CM568" s="156" t="str">
        <f t="shared" si="2060"/>
        <v/>
      </c>
      <c r="CN568" s="90" t="str">
        <f t="shared" si="2060"/>
        <v/>
      </c>
      <c r="CO568" s="90" t="str">
        <f t="shared" si="2060"/>
        <v/>
      </c>
      <c r="CP568" s="90" t="str">
        <f t="shared" si="2060"/>
        <v/>
      </c>
      <c r="CQ568" s="90" t="str">
        <f t="shared" si="2060"/>
        <v/>
      </c>
      <c r="CR568" s="90" t="str">
        <f t="shared" si="2060"/>
        <v/>
      </c>
      <c r="CS568" s="89" t="str">
        <f t="shared" si="2060"/>
        <v/>
      </c>
      <c r="CT568" s="525" t="str">
        <f t="shared" si="2060"/>
        <v/>
      </c>
      <c r="CU568" s="553" t="str">
        <f t="shared" si="2061"/>
        <v/>
      </c>
      <c r="CV568" s="554" t="str">
        <f t="shared" si="2061"/>
        <v/>
      </c>
      <c r="CW568" s="555" t="str">
        <f t="shared" si="2061"/>
        <v/>
      </c>
      <c r="CX568" s="555" t="str">
        <f t="shared" si="2061"/>
        <v/>
      </c>
      <c r="CY568" s="555" t="str">
        <f t="shared" si="2061"/>
        <v/>
      </c>
      <c r="CZ568" s="555" t="str">
        <f t="shared" si="2061"/>
        <v/>
      </c>
      <c r="DA568" s="555" t="str">
        <f t="shared" si="2061"/>
        <v/>
      </c>
      <c r="DB568" s="556" t="str">
        <f t="shared" si="2061"/>
        <v/>
      </c>
      <c r="DC568" s="556">
        <f t="shared" si="2061"/>
        <v>48</v>
      </c>
      <c r="DD568" s="556" t="str">
        <f t="shared" si="2061"/>
        <v/>
      </c>
      <c r="DE568" s="555" t="str">
        <f t="shared" si="2061"/>
        <v/>
      </c>
      <c r="DF568" s="555" t="str">
        <f t="shared" si="2061"/>
        <v/>
      </c>
      <c r="DG568" s="555" t="str">
        <f t="shared" si="2061"/>
        <v/>
      </c>
      <c r="DH568" s="555" t="str">
        <f t="shared" si="2061"/>
        <v/>
      </c>
      <c r="DI568" s="555" t="str">
        <f t="shared" si="2061"/>
        <v/>
      </c>
      <c r="DJ568" s="554" t="str">
        <f t="shared" si="2061"/>
        <v/>
      </c>
      <c r="DK568" s="553" t="str">
        <f t="shared" si="2062"/>
        <v/>
      </c>
      <c r="DL568" s="897">
        <f t="shared" si="2063"/>
        <v>1</v>
      </c>
      <c r="DM568" s="852">
        <f t="shared" si="2064"/>
        <v>1</v>
      </c>
      <c r="DN568" s="852">
        <f t="shared" si="2065"/>
        <v>8</v>
      </c>
      <c r="DO568" s="852">
        <f t="shared" si="2066"/>
        <v>7</v>
      </c>
      <c r="DP568" s="487"/>
      <c r="DQ568" s="623"/>
      <c r="DR568" s="623"/>
      <c r="DS568" s="623"/>
      <c r="DT568" s="623"/>
      <c r="DU568" s="623"/>
      <c r="DV568" s="623"/>
      <c r="DW568" s="623"/>
      <c r="DX568" s="623"/>
      <c r="DY568" s="488"/>
    </row>
    <row r="569" spans="1:129" s="490" customFormat="1" ht="15.75" customHeight="1">
      <c r="A569" s="1455" t="s">
        <v>744</v>
      </c>
      <c r="B569" s="683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7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3"/>
      <c r="AH569" s="683"/>
      <c r="AI569" s="683"/>
      <c r="AJ569" s="683"/>
      <c r="AK569" s="647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7"/>
      <c r="BD569" s="323"/>
      <c r="BE569" s="323"/>
      <c r="BF569" s="323"/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7"/>
      <c r="BV569" s="323"/>
      <c r="BW569" s="323"/>
      <c r="BX569" s="323"/>
      <c r="BY569" s="323"/>
      <c r="BZ569" s="902"/>
      <c r="CA569" s="902"/>
      <c r="CB569" s="902"/>
      <c r="CC569" s="903"/>
      <c r="CD569" s="904"/>
      <c r="CE569" s="904"/>
      <c r="CF569" s="904"/>
      <c r="CG569" s="904"/>
      <c r="CH569" s="904"/>
      <c r="CI569" s="904"/>
      <c r="CJ569" s="904"/>
      <c r="CK569" s="904"/>
      <c r="CL569" s="904"/>
      <c r="CM569" s="904"/>
      <c r="CN569" s="904"/>
      <c r="CO569" s="904"/>
      <c r="CP569" s="904"/>
      <c r="CQ569" s="904"/>
      <c r="CR569" s="904"/>
      <c r="CS569" s="904"/>
      <c r="CT569" s="905"/>
      <c r="CU569" s="541" t="str">
        <f t="shared" si="2061"/>
        <v/>
      </c>
      <c r="CV569" s="542" t="str">
        <f t="shared" si="2061"/>
        <v/>
      </c>
      <c r="CW569" s="543" t="str">
        <f t="shared" si="2061"/>
        <v/>
      </c>
      <c r="CX569" s="543" t="str">
        <f t="shared" si="2061"/>
        <v/>
      </c>
      <c r="CY569" s="543" t="str">
        <f t="shared" si="2061"/>
        <v/>
      </c>
      <c r="CZ569" s="543" t="str">
        <f t="shared" si="2061"/>
        <v/>
      </c>
      <c r="DA569" s="543" t="str">
        <f t="shared" si="2061"/>
        <v/>
      </c>
      <c r="DB569" s="544" t="str">
        <f t="shared" si="2061"/>
        <v/>
      </c>
      <c r="DC569" s="544" t="str">
        <f t="shared" si="2061"/>
        <v/>
      </c>
      <c r="DD569" s="544" t="str">
        <f t="shared" si="2061"/>
        <v/>
      </c>
      <c r="DE569" s="543" t="str">
        <f t="shared" si="2061"/>
        <v/>
      </c>
      <c r="DF569" s="543" t="str">
        <f t="shared" si="2061"/>
        <v/>
      </c>
      <c r="DG569" s="543" t="str">
        <f t="shared" si="2061"/>
        <v/>
      </c>
      <c r="DH569" s="543" t="str">
        <f t="shared" si="2061"/>
        <v/>
      </c>
      <c r="DI569" s="543" t="str">
        <f t="shared" si="2061"/>
        <v/>
      </c>
      <c r="DJ569" s="542" t="str">
        <f t="shared" si="2061"/>
        <v/>
      </c>
      <c r="DK569" s="541" t="str">
        <f t="shared" si="2062"/>
        <v/>
      </c>
      <c r="DL569" s="897">
        <f t="shared" si="2063"/>
        <v>0</v>
      </c>
      <c r="DM569" s="852">
        <f t="shared" si="2064"/>
        <v>0</v>
      </c>
      <c r="DN569" s="852">
        <f t="shared" si="2065"/>
        <v>0</v>
      </c>
      <c r="DO569" s="852">
        <f t="shared" si="2066"/>
        <v>0</v>
      </c>
      <c r="DP569" s="487"/>
      <c r="DQ569" s="623"/>
      <c r="DR569" s="623"/>
      <c r="DS569" s="623"/>
      <c r="DT569" s="623"/>
      <c r="DU569" s="623"/>
      <c r="DV569" s="623"/>
      <c r="DW569" s="623"/>
      <c r="DX569" s="623"/>
      <c r="DY569" s="488"/>
    </row>
    <row r="570" spans="1:129" s="490" customFormat="1" ht="15.75" customHeight="1">
      <c r="A570" s="653" t="s">
        <v>291</v>
      </c>
      <c r="B570" s="648"/>
      <c r="C570" s="646"/>
      <c r="D570" s="646"/>
      <c r="E570" s="646"/>
      <c r="F570" s="646"/>
      <c r="G570" s="646"/>
      <c r="H570" s="646"/>
      <c r="I570" s="646"/>
      <c r="J570" s="646"/>
      <c r="K570" s="646"/>
      <c r="L570" s="646"/>
      <c r="M570" s="646"/>
      <c r="N570" s="646"/>
      <c r="O570" s="646"/>
      <c r="P570" s="646"/>
      <c r="Q570" s="646"/>
      <c r="R570" s="646"/>
      <c r="S570" s="708"/>
      <c r="T570" s="646"/>
      <c r="U570" s="646"/>
      <c r="V570" s="646"/>
      <c r="W570" s="646"/>
      <c r="X570" s="646"/>
      <c r="Y570" s="646"/>
      <c r="Z570" s="646"/>
      <c r="AA570" s="646"/>
      <c r="AB570" s="646"/>
      <c r="AC570" s="646"/>
      <c r="AD570" s="646"/>
      <c r="AE570" s="646"/>
      <c r="AF570" s="646"/>
      <c r="AG570" s="648"/>
      <c r="AH570" s="648"/>
      <c r="AI570" s="648"/>
      <c r="AJ570" s="648"/>
      <c r="AK570" s="708"/>
      <c r="AL570" s="646"/>
      <c r="AM570" s="646"/>
      <c r="AN570" s="646"/>
      <c r="AO570" s="646"/>
      <c r="AP570" s="646"/>
      <c r="AQ570" s="646"/>
      <c r="AR570" s="646"/>
      <c r="AS570" s="646"/>
      <c r="AT570" s="646"/>
      <c r="AU570" s="646"/>
      <c r="AV570" s="646"/>
      <c r="AW570" s="646"/>
      <c r="AX570" s="646"/>
      <c r="AY570" s="646"/>
      <c r="AZ570" s="646"/>
      <c r="BA570" s="646"/>
      <c r="BB570" s="646"/>
      <c r="BC570" s="708"/>
      <c r="BD570" s="646"/>
      <c r="BE570" s="646"/>
      <c r="BF570" s="646"/>
      <c r="BG570" s="646"/>
      <c r="BH570" s="646"/>
      <c r="BI570" s="646"/>
      <c r="BJ570" s="646"/>
      <c r="BK570" s="646"/>
      <c r="BL570" s="646"/>
      <c r="BM570" s="646"/>
      <c r="BN570" s="646"/>
      <c r="BO570" s="646"/>
      <c r="BP570" s="646"/>
      <c r="BQ570" s="646"/>
      <c r="BR570" s="646"/>
      <c r="BS570" s="646"/>
      <c r="BT570" s="646"/>
      <c r="BU570" s="708"/>
      <c r="BV570" s="646"/>
      <c r="BW570" s="646"/>
      <c r="BX570" s="646"/>
      <c r="BY570" s="646"/>
      <c r="BZ570" s="895" t="str">
        <f>IF(DL570&lt;3,"",(SUM(B570:R570)-MIN(B570:R570)-MAX(B570:R570))/(DL570-2))</f>
        <v/>
      </c>
      <c r="CA570" s="895" t="str">
        <f>IF(DM570&lt;3,"",(SUM(T570:AJ570)-MIN(T570:AJ570)-MAX(T570:AJ570))/(DM570-2))</f>
        <v/>
      </c>
      <c r="CB570" s="895" t="str">
        <f>IF(DN570&lt;3,"",(SUM(AL570:BB570)-MIN(AL570:BB570)-MAX(AL570:BB570))/(DN570-2))</f>
        <v/>
      </c>
      <c r="CC570" s="896" t="str">
        <f>IF(DO570&lt;3,"",(SUM(BD570:BT570)-MIN(BD570:BT570)-MAX(BD570:BT570))/(DO570-2))</f>
        <v/>
      </c>
      <c r="CD570" s="524" t="str">
        <f t="shared" si="2060"/>
        <v/>
      </c>
      <c r="CE570" s="89" t="str">
        <f t="shared" si="2060"/>
        <v/>
      </c>
      <c r="CF570" s="90" t="str">
        <f t="shared" si="2060"/>
        <v/>
      </c>
      <c r="CG570" s="90" t="str">
        <f t="shared" si="2060"/>
        <v/>
      </c>
      <c r="CH570" s="90" t="str">
        <f t="shared" si="2060"/>
        <v/>
      </c>
      <c r="CI570" s="90" t="str">
        <f t="shared" si="2060"/>
        <v/>
      </c>
      <c r="CJ570" s="90" t="str">
        <f t="shared" si="2060"/>
        <v/>
      </c>
      <c r="CK570" s="156" t="str">
        <f t="shared" si="2060"/>
        <v/>
      </c>
      <c r="CL570" s="156" t="str">
        <f t="shared" si="2060"/>
        <v/>
      </c>
      <c r="CM570" s="156" t="str">
        <f t="shared" si="2060"/>
        <v/>
      </c>
      <c r="CN570" s="90" t="str">
        <f t="shared" si="2060"/>
        <v/>
      </c>
      <c r="CO570" s="90" t="str">
        <f t="shared" si="2060"/>
        <v/>
      </c>
      <c r="CP570" s="90" t="str">
        <f t="shared" si="2060"/>
        <v/>
      </c>
      <c r="CQ570" s="90" t="str">
        <f t="shared" si="2060"/>
        <v/>
      </c>
      <c r="CR570" s="90" t="str">
        <f t="shared" si="2060"/>
        <v/>
      </c>
      <c r="CS570" s="89" t="str">
        <f t="shared" si="2060"/>
        <v/>
      </c>
      <c r="CT570" s="525" t="str">
        <f t="shared" si="2060"/>
        <v/>
      </c>
      <c r="CU570" s="553" t="str">
        <f t="shared" si="2061"/>
        <v/>
      </c>
      <c r="CV570" s="554" t="str">
        <f t="shared" si="2061"/>
        <v/>
      </c>
      <c r="CW570" s="555" t="str">
        <f t="shared" si="2061"/>
        <v/>
      </c>
      <c r="CX570" s="555" t="str">
        <f t="shared" si="2061"/>
        <v/>
      </c>
      <c r="CY570" s="555" t="str">
        <f t="shared" si="2061"/>
        <v/>
      </c>
      <c r="CZ570" s="555" t="str">
        <f t="shared" si="2061"/>
        <v/>
      </c>
      <c r="DA570" s="555" t="str">
        <f t="shared" si="2061"/>
        <v/>
      </c>
      <c r="DB570" s="556" t="str">
        <f t="shared" si="2061"/>
        <v/>
      </c>
      <c r="DC570" s="556" t="str">
        <f t="shared" si="2061"/>
        <v/>
      </c>
      <c r="DD570" s="556" t="str">
        <f t="shared" si="2061"/>
        <v/>
      </c>
      <c r="DE570" s="555" t="str">
        <f t="shared" si="2061"/>
        <v/>
      </c>
      <c r="DF570" s="555" t="str">
        <f t="shared" si="2061"/>
        <v/>
      </c>
      <c r="DG570" s="555" t="str">
        <f t="shared" si="2061"/>
        <v/>
      </c>
      <c r="DH570" s="555" t="str">
        <f t="shared" si="2061"/>
        <v/>
      </c>
      <c r="DI570" s="555" t="str">
        <f t="shared" si="2061"/>
        <v/>
      </c>
      <c r="DJ570" s="554" t="str">
        <f t="shared" si="2061"/>
        <v/>
      </c>
      <c r="DK570" s="553" t="str">
        <f t="shared" si="2062"/>
        <v/>
      </c>
      <c r="DL570" s="897">
        <f t="shared" si="2063"/>
        <v>0</v>
      </c>
      <c r="DM570" s="852">
        <f t="shared" si="2064"/>
        <v>0</v>
      </c>
      <c r="DN570" s="852">
        <f t="shared" si="2065"/>
        <v>0</v>
      </c>
      <c r="DO570" s="852">
        <f t="shared" si="2066"/>
        <v>0</v>
      </c>
      <c r="DP570" s="487"/>
      <c r="DQ570" s="623"/>
      <c r="DR570" s="623"/>
      <c r="DS570" s="623"/>
      <c r="DT570" s="623"/>
      <c r="DU570" s="623"/>
      <c r="DV570" s="623"/>
      <c r="DW570" s="623"/>
      <c r="DX570" s="623"/>
      <c r="DY570" s="488"/>
    </row>
    <row r="571" spans="1:129" s="490" customFormat="1" ht="15.75" customHeight="1">
      <c r="A571" s="705" t="str">
        <f>$H$1 &amp; "/kg"</f>
        <v>kcal/kg</v>
      </c>
      <c r="B571" s="766">
        <f>1160*$K$1</f>
        <v>1160</v>
      </c>
      <c r="C571" s="766">
        <f>1160*$K$1</f>
        <v>1160</v>
      </c>
      <c r="D571" s="766">
        <f t="shared" ref="D571:R571" si="2079">1160*$K$1</f>
        <v>1160</v>
      </c>
      <c r="E571" s="766">
        <f t="shared" si="2079"/>
        <v>1160</v>
      </c>
      <c r="F571" s="766">
        <f t="shared" si="2079"/>
        <v>1160</v>
      </c>
      <c r="G571" s="766">
        <f t="shared" si="2079"/>
        <v>1160</v>
      </c>
      <c r="H571" s="766">
        <f t="shared" si="2079"/>
        <v>1160</v>
      </c>
      <c r="I571" s="766">
        <f t="shared" si="2079"/>
        <v>1160</v>
      </c>
      <c r="J571" s="766">
        <f t="shared" si="2079"/>
        <v>1160</v>
      </c>
      <c r="K571" s="766">
        <f t="shared" si="2079"/>
        <v>1160</v>
      </c>
      <c r="L571" s="766">
        <f t="shared" si="2079"/>
        <v>1160</v>
      </c>
      <c r="M571" s="766">
        <f t="shared" si="2079"/>
        <v>1160</v>
      </c>
      <c r="N571" s="766">
        <f t="shared" si="2079"/>
        <v>1160</v>
      </c>
      <c r="O571" s="766">
        <f t="shared" si="2079"/>
        <v>1160</v>
      </c>
      <c r="P571" s="766">
        <f t="shared" si="2079"/>
        <v>1160</v>
      </c>
      <c r="Q571" s="766">
        <f t="shared" si="2079"/>
        <v>1160</v>
      </c>
      <c r="R571" s="766">
        <f t="shared" si="2079"/>
        <v>1160</v>
      </c>
      <c r="S571" s="607"/>
      <c r="T571" s="766">
        <f>1160*$K$1</f>
        <v>1160</v>
      </c>
      <c r="U571" s="766">
        <f>1160*$K$1</f>
        <v>1160</v>
      </c>
      <c r="V571" s="766">
        <f t="shared" ref="V571:AJ571" si="2080">1160*$K$1</f>
        <v>1160</v>
      </c>
      <c r="W571" s="766">
        <f t="shared" si="2080"/>
        <v>1160</v>
      </c>
      <c r="X571" s="766">
        <f t="shared" si="2080"/>
        <v>1160</v>
      </c>
      <c r="Y571" s="766">
        <f t="shared" si="2080"/>
        <v>1160</v>
      </c>
      <c r="Z571" s="766">
        <f t="shared" si="2080"/>
        <v>1160</v>
      </c>
      <c r="AA571" s="766">
        <f t="shared" si="2080"/>
        <v>1160</v>
      </c>
      <c r="AB571" s="766">
        <f t="shared" si="2080"/>
        <v>1160</v>
      </c>
      <c r="AC571" s="766">
        <f t="shared" si="2080"/>
        <v>1160</v>
      </c>
      <c r="AD571" s="766">
        <f t="shared" si="2080"/>
        <v>1160</v>
      </c>
      <c r="AE571" s="766">
        <f t="shared" si="2080"/>
        <v>1160</v>
      </c>
      <c r="AF571" s="766">
        <f t="shared" si="2080"/>
        <v>1160</v>
      </c>
      <c r="AG571" s="766">
        <f t="shared" si="2080"/>
        <v>1160</v>
      </c>
      <c r="AH571" s="766">
        <f t="shared" si="2080"/>
        <v>1160</v>
      </c>
      <c r="AI571" s="766">
        <f t="shared" si="2080"/>
        <v>1160</v>
      </c>
      <c r="AJ571" s="766">
        <f t="shared" si="2080"/>
        <v>1160</v>
      </c>
      <c r="AK571" s="607"/>
      <c r="AL571" s="766">
        <f>1160*$K$1</f>
        <v>1160</v>
      </c>
      <c r="AM571" s="766">
        <f>1160*$K$1</f>
        <v>1160</v>
      </c>
      <c r="AN571" s="766">
        <f t="shared" ref="AN571:BB571" si="2081">1160*$K$1</f>
        <v>1160</v>
      </c>
      <c r="AO571" s="766">
        <f t="shared" si="2081"/>
        <v>1160</v>
      </c>
      <c r="AP571" s="766">
        <f t="shared" si="2081"/>
        <v>1160</v>
      </c>
      <c r="AQ571" s="766">
        <f t="shared" si="2081"/>
        <v>1160</v>
      </c>
      <c r="AR571" s="766">
        <f t="shared" si="2081"/>
        <v>1160</v>
      </c>
      <c r="AS571" s="766">
        <f t="shared" si="2081"/>
        <v>1160</v>
      </c>
      <c r="AT571" s="766">
        <f t="shared" si="2081"/>
        <v>1160</v>
      </c>
      <c r="AU571" s="766">
        <f t="shared" si="2081"/>
        <v>1160</v>
      </c>
      <c r="AV571" s="766">
        <f t="shared" si="2081"/>
        <v>1160</v>
      </c>
      <c r="AW571" s="766">
        <f t="shared" si="2081"/>
        <v>1160</v>
      </c>
      <c r="AX571" s="766">
        <f t="shared" si="2081"/>
        <v>1160</v>
      </c>
      <c r="AY571" s="766">
        <f t="shared" si="2081"/>
        <v>1160</v>
      </c>
      <c r="AZ571" s="766">
        <f t="shared" si="2081"/>
        <v>1160</v>
      </c>
      <c r="BA571" s="766">
        <f t="shared" si="2081"/>
        <v>1160</v>
      </c>
      <c r="BB571" s="766">
        <f t="shared" si="2081"/>
        <v>1160</v>
      </c>
      <c r="BC571" s="760"/>
      <c r="BD571" s="766">
        <f>1160*$K$1</f>
        <v>1160</v>
      </c>
      <c r="BE571" s="766">
        <f>1160*$K$1</f>
        <v>1160</v>
      </c>
      <c r="BF571" s="766">
        <f t="shared" ref="BF571:BY571" si="2082">1160*$K$1</f>
        <v>1160</v>
      </c>
      <c r="BG571" s="766">
        <f t="shared" si="2082"/>
        <v>1160</v>
      </c>
      <c r="BH571" s="766">
        <f t="shared" si="2082"/>
        <v>1160</v>
      </c>
      <c r="BI571" s="766">
        <f t="shared" si="2082"/>
        <v>1160</v>
      </c>
      <c r="BJ571" s="766">
        <f t="shared" si="2082"/>
        <v>1160</v>
      </c>
      <c r="BK571" s="766">
        <f t="shared" si="2082"/>
        <v>1160</v>
      </c>
      <c r="BL571" s="766">
        <v>1160</v>
      </c>
      <c r="BM571" s="766">
        <f t="shared" si="2082"/>
        <v>1160</v>
      </c>
      <c r="BN571" s="766">
        <f t="shared" si="2082"/>
        <v>1160</v>
      </c>
      <c r="BO571" s="766">
        <f t="shared" si="2082"/>
        <v>1160</v>
      </c>
      <c r="BP571" s="766">
        <f t="shared" si="2082"/>
        <v>1160</v>
      </c>
      <c r="BQ571" s="766">
        <f t="shared" si="2082"/>
        <v>1160</v>
      </c>
      <c r="BR571" s="766">
        <f t="shared" si="2082"/>
        <v>1160</v>
      </c>
      <c r="BS571" s="766">
        <f t="shared" si="2082"/>
        <v>1160</v>
      </c>
      <c r="BT571" s="766">
        <f t="shared" si="2082"/>
        <v>1160</v>
      </c>
      <c r="BU571" s="760"/>
      <c r="BV571" s="766">
        <f t="shared" si="2082"/>
        <v>1160</v>
      </c>
      <c r="BW571" s="766">
        <f t="shared" si="2082"/>
        <v>1160</v>
      </c>
      <c r="BX571" s="766">
        <f t="shared" si="2082"/>
        <v>1160</v>
      </c>
      <c r="BY571" s="766">
        <f t="shared" si="2082"/>
        <v>1160</v>
      </c>
      <c r="BZ571" s="982">
        <f>IF(DL571&lt;3,"",(SUM(B571:R571)-MIN(B571:R571)-MAX(B571:R571))/(DL571-2))</f>
        <v>1160</v>
      </c>
      <c r="CA571" s="982">
        <f>IF(DM571&lt;3,"",(SUM(T571:AJ571)-MIN(T571:AJ571)-MAX(T571:AJ571))/(DM571-2))</f>
        <v>1160</v>
      </c>
      <c r="CB571" s="982">
        <f>IF(DN571&lt;3,"",(SUM(AL571:BB571)-MIN(AL571:BB571)-MAX(AL571:BB571))/(DN571-2))</f>
        <v>1160</v>
      </c>
      <c r="CC571" s="983">
        <f>IF(DO571&lt;3,"",(SUM(BD571:BT571)-MIN(BD571:BT571)-MAX(BD571:BT571))/(DO571-2))</f>
        <v>1160</v>
      </c>
      <c r="CD571" s="524">
        <f t="shared" si="2060"/>
        <v>1160</v>
      </c>
      <c r="CE571" s="89">
        <f t="shared" si="2060"/>
        <v>1160</v>
      </c>
      <c r="CF571" s="90">
        <f t="shared" si="2060"/>
        <v>1160</v>
      </c>
      <c r="CG571" s="90">
        <f t="shared" si="2060"/>
        <v>1160</v>
      </c>
      <c r="CH571" s="90">
        <f t="shared" si="2060"/>
        <v>1160</v>
      </c>
      <c r="CI571" s="90">
        <f t="shared" si="2060"/>
        <v>1160</v>
      </c>
      <c r="CJ571" s="90">
        <f t="shared" si="2060"/>
        <v>1160</v>
      </c>
      <c r="CK571" s="156">
        <f t="shared" si="2060"/>
        <v>1160</v>
      </c>
      <c r="CL571" s="156">
        <f t="shared" si="2060"/>
        <v>1160</v>
      </c>
      <c r="CM571" s="156">
        <f t="shared" si="2060"/>
        <v>1160</v>
      </c>
      <c r="CN571" s="90">
        <f t="shared" si="2060"/>
        <v>1160</v>
      </c>
      <c r="CO571" s="90">
        <f t="shared" si="2060"/>
        <v>1160</v>
      </c>
      <c r="CP571" s="90">
        <f t="shared" si="2060"/>
        <v>1160</v>
      </c>
      <c r="CQ571" s="90">
        <f t="shared" si="2060"/>
        <v>1160</v>
      </c>
      <c r="CR571" s="90">
        <f t="shared" si="2060"/>
        <v>1160</v>
      </c>
      <c r="CS571" s="89">
        <f t="shared" si="2060"/>
        <v>1160</v>
      </c>
      <c r="CT571" s="525">
        <f t="shared" si="2060"/>
        <v>1160</v>
      </c>
      <c r="CU571" s="553">
        <f t="shared" si="2061"/>
        <v>1160</v>
      </c>
      <c r="CV571" s="554">
        <f t="shared" si="2061"/>
        <v>1160</v>
      </c>
      <c r="CW571" s="555">
        <f t="shared" si="2061"/>
        <v>1160</v>
      </c>
      <c r="CX571" s="555">
        <f t="shared" si="2061"/>
        <v>1160</v>
      </c>
      <c r="CY571" s="555">
        <f t="shared" si="2061"/>
        <v>1160</v>
      </c>
      <c r="CZ571" s="555">
        <f t="shared" si="2061"/>
        <v>1160</v>
      </c>
      <c r="DA571" s="555">
        <f t="shared" si="2061"/>
        <v>1160</v>
      </c>
      <c r="DB571" s="556">
        <f t="shared" si="2061"/>
        <v>1160</v>
      </c>
      <c r="DC571" s="556">
        <f t="shared" si="2061"/>
        <v>1160</v>
      </c>
      <c r="DD571" s="556">
        <f t="shared" si="2061"/>
        <v>1160</v>
      </c>
      <c r="DE571" s="555">
        <f t="shared" si="2061"/>
        <v>1160</v>
      </c>
      <c r="DF571" s="555">
        <f t="shared" si="2061"/>
        <v>1160</v>
      </c>
      <c r="DG571" s="555">
        <f t="shared" si="2061"/>
        <v>1160</v>
      </c>
      <c r="DH571" s="555">
        <f t="shared" si="2061"/>
        <v>1160</v>
      </c>
      <c r="DI571" s="555">
        <f t="shared" si="2061"/>
        <v>1160</v>
      </c>
      <c r="DJ571" s="554">
        <f t="shared" si="2061"/>
        <v>1160</v>
      </c>
      <c r="DK571" s="553">
        <f t="shared" si="2062"/>
        <v>1160</v>
      </c>
      <c r="DL571" s="897">
        <f t="shared" si="2063"/>
        <v>17</v>
      </c>
      <c r="DM571" s="852">
        <f t="shared" si="2064"/>
        <v>17</v>
      </c>
      <c r="DN571" s="852">
        <f t="shared" si="2065"/>
        <v>17</v>
      </c>
      <c r="DO571" s="852">
        <f t="shared" si="2066"/>
        <v>17</v>
      </c>
      <c r="DP571" s="487"/>
      <c r="DQ571" s="623"/>
      <c r="DR571" s="623"/>
      <c r="DS571" s="623"/>
      <c r="DT571" s="623"/>
      <c r="DU571" s="623"/>
      <c r="DV571" s="623"/>
      <c r="DW571" s="623"/>
      <c r="DX571" s="623"/>
      <c r="DY571" s="488"/>
    </row>
    <row r="572" spans="1:129" s="490" customFormat="1" ht="15.75" customHeight="1">
      <c r="A572" s="653" t="str">
        <f>$H$1 &amp; " (%)"</f>
        <v>kcal (%)</v>
      </c>
      <c r="B572" s="770" t="str">
        <f t="shared" ref="B572:R572" si="2083">IF(B570="","",B570*B571/B$46/365/$G$1)</f>
        <v/>
      </c>
      <c r="C572" s="770" t="str">
        <f t="shared" si="2083"/>
        <v/>
      </c>
      <c r="D572" s="770" t="str">
        <f t="shared" si="2083"/>
        <v/>
      </c>
      <c r="E572" s="770" t="str">
        <f t="shared" si="2083"/>
        <v/>
      </c>
      <c r="F572" s="770" t="str">
        <f t="shared" si="2083"/>
        <v/>
      </c>
      <c r="G572" s="770" t="str">
        <f t="shared" si="2083"/>
        <v/>
      </c>
      <c r="H572" s="770" t="str">
        <f t="shared" si="2083"/>
        <v/>
      </c>
      <c r="I572" s="770" t="str">
        <f t="shared" si="2083"/>
        <v/>
      </c>
      <c r="J572" s="770" t="str">
        <f t="shared" si="2083"/>
        <v/>
      </c>
      <c r="K572" s="770" t="str">
        <f t="shared" si="2083"/>
        <v/>
      </c>
      <c r="L572" s="770" t="str">
        <f t="shared" si="2083"/>
        <v/>
      </c>
      <c r="M572" s="770" t="str">
        <f t="shared" si="2083"/>
        <v/>
      </c>
      <c r="N572" s="770" t="str">
        <f t="shared" si="2083"/>
        <v/>
      </c>
      <c r="O572" s="770" t="str">
        <f t="shared" si="2083"/>
        <v/>
      </c>
      <c r="P572" s="770" t="str">
        <f t="shared" si="2083"/>
        <v/>
      </c>
      <c r="Q572" s="770" t="str">
        <f t="shared" si="2083"/>
        <v/>
      </c>
      <c r="R572" s="770" t="str">
        <f t="shared" si="2083"/>
        <v/>
      </c>
      <c r="S572" s="593"/>
      <c r="T572" s="770" t="str">
        <f t="shared" ref="T572:AJ572" si="2084">IF(T570="","",T570*T571/T$46/365/$G$1)</f>
        <v/>
      </c>
      <c r="U572" s="770" t="str">
        <f t="shared" si="2084"/>
        <v/>
      </c>
      <c r="V572" s="770" t="str">
        <f t="shared" si="2084"/>
        <v/>
      </c>
      <c r="W572" s="770" t="str">
        <f t="shared" si="2084"/>
        <v/>
      </c>
      <c r="X572" s="770" t="str">
        <f t="shared" si="2084"/>
        <v/>
      </c>
      <c r="Y572" s="770" t="str">
        <f t="shared" si="2084"/>
        <v/>
      </c>
      <c r="Z572" s="770" t="str">
        <f t="shared" si="2084"/>
        <v/>
      </c>
      <c r="AA572" s="770" t="str">
        <f t="shared" si="2084"/>
        <v/>
      </c>
      <c r="AB572" s="770" t="str">
        <f t="shared" si="2084"/>
        <v/>
      </c>
      <c r="AC572" s="770" t="str">
        <f t="shared" si="2084"/>
        <v/>
      </c>
      <c r="AD572" s="770" t="str">
        <f t="shared" si="2084"/>
        <v/>
      </c>
      <c r="AE572" s="770" t="str">
        <f t="shared" si="2084"/>
        <v/>
      </c>
      <c r="AF572" s="770" t="str">
        <f t="shared" si="2084"/>
        <v/>
      </c>
      <c r="AG572" s="770" t="str">
        <f t="shared" si="2084"/>
        <v/>
      </c>
      <c r="AH572" s="770" t="str">
        <f t="shared" si="2084"/>
        <v/>
      </c>
      <c r="AI572" s="770" t="str">
        <f t="shared" si="2084"/>
        <v/>
      </c>
      <c r="AJ572" s="770" t="str">
        <f t="shared" si="2084"/>
        <v/>
      </c>
      <c r="AK572" s="593"/>
      <c r="AL572" s="770" t="str">
        <f t="shared" ref="AL572:BB572" si="2085">IF(AL570="","",AL570*AL571/AL$46/365/$G$1)</f>
        <v/>
      </c>
      <c r="AM572" s="770" t="str">
        <f t="shared" si="2085"/>
        <v/>
      </c>
      <c r="AN572" s="770" t="str">
        <f t="shared" si="2085"/>
        <v/>
      </c>
      <c r="AO572" s="770" t="str">
        <f t="shared" si="2085"/>
        <v/>
      </c>
      <c r="AP572" s="770" t="str">
        <f t="shared" si="2085"/>
        <v/>
      </c>
      <c r="AQ572" s="770" t="str">
        <f t="shared" si="2085"/>
        <v/>
      </c>
      <c r="AR572" s="770" t="str">
        <f t="shared" si="2085"/>
        <v/>
      </c>
      <c r="AS572" s="770" t="str">
        <f t="shared" si="2085"/>
        <v/>
      </c>
      <c r="AT572" s="770" t="str">
        <f t="shared" si="2085"/>
        <v/>
      </c>
      <c r="AU572" s="770" t="str">
        <f t="shared" si="2085"/>
        <v/>
      </c>
      <c r="AV572" s="770" t="str">
        <f t="shared" si="2085"/>
        <v/>
      </c>
      <c r="AW572" s="770" t="str">
        <f t="shared" si="2085"/>
        <v/>
      </c>
      <c r="AX572" s="770" t="str">
        <f t="shared" si="2085"/>
        <v/>
      </c>
      <c r="AY572" s="770" t="str">
        <f t="shared" si="2085"/>
        <v/>
      </c>
      <c r="AZ572" s="770" t="str">
        <f t="shared" si="2085"/>
        <v/>
      </c>
      <c r="BA572" s="770" t="str">
        <f t="shared" si="2085"/>
        <v/>
      </c>
      <c r="BB572" s="770" t="str">
        <f t="shared" si="2085"/>
        <v/>
      </c>
      <c r="BC572" s="657"/>
      <c r="BD572" s="770"/>
      <c r="BE572" s="770"/>
      <c r="BF572" s="770"/>
      <c r="BG572" s="770" t="str">
        <f>IF(BG570="","",BG570*BG571/BG$46/365/$G$1)</f>
        <v/>
      </c>
      <c r="BH572" s="770"/>
      <c r="BI572" s="770"/>
      <c r="BJ572" s="770"/>
      <c r="BK572" s="770" t="str">
        <f t="shared" ref="BK572:BT572" si="2086">IF(BK570="","",BK570*BK571/BK$46/365/$G$1)</f>
        <v/>
      </c>
      <c r="BL572" s="770" t="str">
        <f t="shared" si="2086"/>
        <v/>
      </c>
      <c r="BM572" s="770" t="str">
        <f t="shared" si="2086"/>
        <v/>
      </c>
      <c r="BN572" s="770" t="str">
        <f t="shared" si="2086"/>
        <v/>
      </c>
      <c r="BO572" s="770" t="str">
        <f t="shared" si="2086"/>
        <v/>
      </c>
      <c r="BP572" s="770" t="str">
        <f t="shared" si="2086"/>
        <v/>
      </c>
      <c r="BQ572" s="770" t="str">
        <f t="shared" si="2086"/>
        <v/>
      </c>
      <c r="BR572" s="770" t="str">
        <f t="shared" si="2086"/>
        <v/>
      </c>
      <c r="BS572" s="770" t="str">
        <f t="shared" si="2086"/>
        <v/>
      </c>
      <c r="BT572" s="770" t="str">
        <f t="shared" si="2086"/>
        <v/>
      </c>
      <c r="BU572" s="657"/>
      <c r="BV572" s="770" t="str">
        <f>IF(BV570="","",BV570*BV571/BV$46/365/$G$1)</f>
        <v/>
      </c>
      <c r="BW572" s="770" t="str">
        <f>IF(BW570="","",BW570*BW571/BW$46/365/$G$1)</f>
        <v/>
      </c>
      <c r="BX572" s="770" t="str">
        <f>IF(BX570="","",BX570*BX571/BX$46/365/$G$1)</f>
        <v/>
      </c>
      <c r="BY572" s="770" t="str">
        <f>IF(BY570="","",BY570*BY571/BY$46/365/$G$1)</f>
        <v/>
      </c>
      <c r="BZ572" s="627" t="str">
        <f>IF(DL572&lt;3,"",(SUM(B572:R572)-MIN(B572:R572)-MAX(B572:R572))/(DL572-2))</f>
        <v/>
      </c>
      <c r="CA572" s="627" t="str">
        <f>IF(DM572&lt;3,"",(SUM(T572:AJ572)-MIN(T572:AJ572)-MAX(T572:AJ572))/(DM572-2))</f>
        <v/>
      </c>
      <c r="CB572" s="627" t="str">
        <f>IF(DN572&lt;3,"",(SUM(AL572:BB572)-MIN(AL572:BB572)-MAX(AL572:BB572))/(DN572-2))</f>
        <v/>
      </c>
      <c r="CC572" s="627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2060"/>
        <v/>
      </c>
      <c r="CF572" s="1355" t="str">
        <f t="shared" si="2060"/>
        <v/>
      </c>
      <c r="CG572" s="1355" t="str">
        <f t="shared" si="2060"/>
        <v/>
      </c>
      <c r="CH572" s="1355" t="str">
        <f t="shared" si="2060"/>
        <v/>
      </c>
      <c r="CI572" s="1355" t="str">
        <f t="shared" si="2060"/>
        <v/>
      </c>
      <c r="CJ572" s="1355" t="str">
        <f t="shared" si="2060"/>
        <v/>
      </c>
      <c r="CK572" s="1356" t="str">
        <f t="shared" si="2060"/>
        <v/>
      </c>
      <c r="CL572" s="1356" t="str">
        <f t="shared" si="2060"/>
        <v/>
      </c>
      <c r="CM572" s="1356" t="str">
        <f t="shared" si="2060"/>
        <v/>
      </c>
      <c r="CN572" s="1355" t="str">
        <f t="shared" si="2060"/>
        <v/>
      </c>
      <c r="CO572" s="1355" t="str">
        <f t="shared" si="2060"/>
        <v/>
      </c>
      <c r="CP572" s="1355" t="str">
        <f t="shared" si="2060"/>
        <v/>
      </c>
      <c r="CQ572" s="1355" t="str">
        <f t="shared" si="2060"/>
        <v/>
      </c>
      <c r="CR572" s="1355" t="str">
        <f t="shared" si="2060"/>
        <v/>
      </c>
      <c r="CS572" s="1354" t="str">
        <f t="shared" si="2060"/>
        <v/>
      </c>
      <c r="CT572" s="1357" t="str">
        <f t="shared" si="2060"/>
        <v/>
      </c>
      <c r="CU572" s="541" t="str">
        <f t="shared" si="2061"/>
        <v/>
      </c>
      <c r="CV572" s="542" t="str">
        <f t="shared" si="2061"/>
        <v/>
      </c>
      <c r="CW572" s="543" t="str">
        <f t="shared" si="2061"/>
        <v/>
      </c>
      <c r="CX572" s="543" t="str">
        <f t="shared" si="2061"/>
        <v/>
      </c>
      <c r="CY572" s="543" t="str">
        <f t="shared" si="2061"/>
        <v/>
      </c>
      <c r="CZ572" s="543" t="str">
        <f t="shared" si="2061"/>
        <v/>
      </c>
      <c r="DA572" s="543" t="str">
        <f t="shared" si="2061"/>
        <v/>
      </c>
      <c r="DB572" s="544" t="str">
        <f t="shared" si="2061"/>
        <v/>
      </c>
      <c r="DC572" s="544" t="str">
        <f t="shared" si="2061"/>
        <v/>
      </c>
      <c r="DD572" s="544" t="str">
        <f t="shared" si="2061"/>
        <v/>
      </c>
      <c r="DE572" s="543" t="str">
        <f t="shared" si="2061"/>
        <v/>
      </c>
      <c r="DF572" s="543" t="str">
        <f t="shared" si="2061"/>
        <v/>
      </c>
      <c r="DG572" s="543" t="str">
        <f t="shared" si="2061"/>
        <v/>
      </c>
      <c r="DH572" s="543" t="str">
        <f t="shared" si="2061"/>
        <v/>
      </c>
      <c r="DI572" s="543" t="str">
        <f t="shared" si="2061"/>
        <v/>
      </c>
      <c r="DJ572" s="542" t="str">
        <f t="shared" si="2061"/>
        <v/>
      </c>
      <c r="DK572" s="541" t="str">
        <f t="shared" si="2062"/>
        <v/>
      </c>
      <c r="DL572" s="658">
        <f t="shared" si="2063"/>
        <v>0</v>
      </c>
      <c r="DM572" s="106">
        <f t="shared" si="2064"/>
        <v>0</v>
      </c>
      <c r="DN572" s="106">
        <f t="shared" si="2065"/>
        <v>0</v>
      </c>
      <c r="DO572" s="106">
        <f t="shared" si="2066"/>
        <v>0</v>
      </c>
      <c r="DP572" s="487"/>
      <c r="DQ572" s="623"/>
      <c r="DR572" s="623"/>
      <c r="DS572" s="623"/>
      <c r="DT572" s="623"/>
      <c r="DU572" s="623"/>
      <c r="DV572" s="623"/>
      <c r="DW572" s="623"/>
      <c r="DX572" s="623"/>
      <c r="DY572" s="488"/>
    </row>
    <row r="573" spans="1:129" s="490" customFormat="1" ht="15.75" customHeight="1">
      <c r="A573" s="767" t="s">
        <v>287</v>
      </c>
      <c r="B573" s="648"/>
      <c r="C573" s="646"/>
      <c r="D573" s="646"/>
      <c r="E573" s="646"/>
      <c r="F573" s="646"/>
      <c r="G573" s="646"/>
      <c r="H573" s="646"/>
      <c r="I573" s="646"/>
      <c r="J573" s="646"/>
      <c r="K573" s="646"/>
      <c r="L573" s="646"/>
      <c r="M573" s="646"/>
      <c r="N573" s="646"/>
      <c r="O573" s="646"/>
      <c r="P573" s="646"/>
      <c r="Q573" s="646"/>
      <c r="R573" s="646"/>
      <c r="S573" s="659"/>
      <c r="T573" s="646"/>
      <c r="U573" s="646"/>
      <c r="V573" s="646"/>
      <c r="W573" s="646"/>
      <c r="X573" s="646"/>
      <c r="Y573" s="646"/>
      <c r="Z573" s="646"/>
      <c r="AA573" s="646"/>
      <c r="AB573" s="646"/>
      <c r="AC573" s="646"/>
      <c r="AD573" s="646"/>
      <c r="AE573" s="646"/>
      <c r="AF573" s="646"/>
      <c r="AG573" s="648"/>
      <c r="AH573" s="646"/>
      <c r="AI573" s="646"/>
      <c r="AJ573" s="648"/>
      <c r="AK573" s="659"/>
      <c r="AL573" s="646"/>
      <c r="AM573" s="646"/>
      <c r="AN573" s="646"/>
      <c r="AO573" s="646"/>
      <c r="AP573" s="646"/>
      <c r="AQ573" s="646"/>
      <c r="AR573" s="646"/>
      <c r="AS573" s="646"/>
      <c r="AT573" s="646"/>
      <c r="AU573" s="646"/>
      <c r="AV573" s="646"/>
      <c r="AW573" s="646"/>
      <c r="AX573" s="646"/>
      <c r="AY573" s="646"/>
      <c r="AZ573" s="646"/>
      <c r="BA573" s="646"/>
      <c r="BB573" s="646"/>
      <c r="BC573" s="659"/>
      <c r="BD573" s="646"/>
      <c r="BE573" s="646"/>
      <c r="BF573" s="646"/>
      <c r="BG573" s="646"/>
      <c r="BH573" s="646"/>
      <c r="BI573" s="646"/>
      <c r="BJ573" s="646"/>
      <c r="BK573" s="646"/>
      <c r="BL573" s="646"/>
      <c r="BM573" s="646"/>
      <c r="BN573" s="646"/>
      <c r="BO573" s="646"/>
      <c r="BP573" s="646"/>
      <c r="BQ573" s="646"/>
      <c r="BR573" s="646"/>
      <c r="BS573" s="646"/>
      <c r="BT573" s="646"/>
      <c r="BU573" s="659"/>
      <c r="BV573" s="646"/>
      <c r="BW573" s="646"/>
      <c r="BX573" s="646"/>
      <c r="BY573" s="646"/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4" t="str">
        <f t="shared" ref="CD573:CT585" si="208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2087"/>
        <v/>
      </c>
      <c r="CF573" s="90" t="str">
        <f t="shared" si="2087"/>
        <v/>
      </c>
      <c r="CG573" s="90" t="str">
        <f t="shared" si="2087"/>
        <v/>
      </c>
      <c r="CH573" s="90" t="str">
        <f t="shared" si="2087"/>
        <v/>
      </c>
      <c r="CI573" s="90" t="str">
        <f t="shared" si="2087"/>
        <v/>
      </c>
      <c r="CJ573" s="90" t="str">
        <f t="shared" si="2087"/>
        <v/>
      </c>
      <c r="CK573" s="156" t="str">
        <f t="shared" si="2087"/>
        <v/>
      </c>
      <c r="CL573" s="1325" t="str">
        <f t="shared" si="2087"/>
        <v/>
      </c>
      <c r="CM573" s="156" t="str">
        <f t="shared" si="2087"/>
        <v/>
      </c>
      <c r="CN573" s="90" t="str">
        <f t="shared" si="2087"/>
        <v/>
      </c>
      <c r="CO573" s="90" t="str">
        <f t="shared" si="2087"/>
        <v/>
      </c>
      <c r="CP573" s="90" t="str">
        <f t="shared" si="2087"/>
        <v/>
      </c>
      <c r="CQ573" s="90" t="str">
        <f t="shared" si="2087"/>
        <v/>
      </c>
      <c r="CR573" s="90" t="str">
        <f t="shared" si="2087"/>
        <v/>
      </c>
      <c r="CS573" s="89" t="str">
        <f t="shared" si="2087"/>
        <v/>
      </c>
      <c r="CT573" s="525" t="str">
        <f t="shared" si="2087"/>
        <v/>
      </c>
      <c r="CU573" s="553" t="str">
        <f t="shared" ref="CU573:DJ585" si="2088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4" t="str">
        <f t="shared" si="2088"/>
        <v/>
      </c>
      <c r="CW573" s="555" t="str">
        <f t="shared" si="2088"/>
        <v/>
      </c>
      <c r="CX573" s="555" t="str">
        <f t="shared" si="2088"/>
        <v/>
      </c>
      <c r="CY573" s="555" t="str">
        <f t="shared" si="2088"/>
        <v/>
      </c>
      <c r="CZ573" s="555" t="str">
        <f t="shared" si="2088"/>
        <v/>
      </c>
      <c r="DA573" s="555" t="str">
        <f t="shared" si="2088"/>
        <v/>
      </c>
      <c r="DB573" s="556" t="str">
        <f t="shared" si="2088"/>
        <v/>
      </c>
      <c r="DC573" s="556" t="str">
        <f t="shared" si="2088"/>
        <v/>
      </c>
      <c r="DD573" s="556" t="str">
        <f t="shared" si="2088"/>
        <v/>
      </c>
      <c r="DE573" s="555" t="str">
        <f t="shared" si="2088"/>
        <v/>
      </c>
      <c r="DF573" s="555" t="str">
        <f t="shared" si="2088"/>
        <v/>
      </c>
      <c r="DG573" s="555" t="str">
        <f t="shared" si="2088"/>
        <v/>
      </c>
      <c r="DH573" s="555" t="str">
        <f t="shared" si="2088"/>
        <v/>
      </c>
      <c r="DI573" s="555" t="str">
        <f t="shared" si="2088"/>
        <v/>
      </c>
      <c r="DJ573" s="554" t="str">
        <f t="shared" si="2088"/>
        <v/>
      </c>
      <c r="DK573" s="553" t="str">
        <f t="shared" ref="DK573:DK596" si="2089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7">
        <f t="shared" ref="DL573:DL579" si="2090">COUNT(B573:R573)</f>
        <v>0</v>
      </c>
      <c r="DM573" s="852">
        <f t="shared" ref="DM573:DM579" si="2091">COUNT(T573:AJ573)</f>
        <v>0</v>
      </c>
      <c r="DN573" s="852">
        <f t="shared" ref="DN573:DN579" si="2092">COUNT(AL573:BB573)</f>
        <v>0</v>
      </c>
      <c r="DO573" s="852">
        <f t="shared" ref="DO573:DO579" si="2093">COUNT(BD573:BT573)</f>
        <v>0</v>
      </c>
      <c r="DP573" s="487"/>
      <c r="DQ573" s="623"/>
      <c r="DR573" s="623"/>
      <c r="DS573" s="623"/>
      <c r="DT573" s="623"/>
      <c r="DU573" s="623"/>
      <c r="DV573" s="623"/>
      <c r="DW573" s="623"/>
      <c r="DX573" s="623"/>
      <c r="DY573" s="488"/>
    </row>
    <row r="574" spans="1:129" s="490" customFormat="1" ht="15.75" customHeight="1">
      <c r="A574" s="653" t="s">
        <v>285</v>
      </c>
      <c r="B574" s="765" t="str">
        <f t="shared" ref="B574:R574" si="2094">IF(B573="","",B570*B573)</f>
        <v/>
      </c>
      <c r="C574" s="765" t="str">
        <f t="shared" si="2094"/>
        <v/>
      </c>
      <c r="D574" s="765" t="str">
        <f t="shared" si="2094"/>
        <v/>
      </c>
      <c r="E574" s="765" t="str">
        <f t="shared" si="2094"/>
        <v/>
      </c>
      <c r="F574" s="765" t="str">
        <f t="shared" si="2094"/>
        <v/>
      </c>
      <c r="G574" s="765" t="str">
        <f t="shared" si="2094"/>
        <v/>
      </c>
      <c r="H574" s="765" t="str">
        <f t="shared" si="2094"/>
        <v/>
      </c>
      <c r="I574" s="765" t="str">
        <f t="shared" si="2094"/>
        <v/>
      </c>
      <c r="J574" s="765" t="str">
        <f t="shared" si="2094"/>
        <v/>
      </c>
      <c r="K574" s="765" t="str">
        <f t="shared" si="2094"/>
        <v/>
      </c>
      <c r="L574" s="765" t="str">
        <f t="shared" si="2094"/>
        <v/>
      </c>
      <c r="M574" s="765" t="str">
        <f t="shared" si="2094"/>
        <v/>
      </c>
      <c r="N574" s="765" t="str">
        <f t="shared" si="2094"/>
        <v/>
      </c>
      <c r="O574" s="765" t="str">
        <f t="shared" si="2094"/>
        <v/>
      </c>
      <c r="P574" s="765" t="str">
        <f t="shared" si="2094"/>
        <v/>
      </c>
      <c r="Q574" s="765" t="str">
        <f t="shared" si="2094"/>
        <v/>
      </c>
      <c r="R574" s="765" t="str">
        <f t="shared" si="2094"/>
        <v/>
      </c>
      <c r="S574" s="771"/>
      <c r="T574" s="765" t="str">
        <f t="shared" ref="T574:AJ574" si="2095">IF(T573="","",T570*T573)</f>
        <v/>
      </c>
      <c r="U574" s="765" t="str">
        <f t="shared" si="2095"/>
        <v/>
      </c>
      <c r="V574" s="765" t="str">
        <f t="shared" si="2095"/>
        <v/>
      </c>
      <c r="W574" s="765" t="str">
        <f t="shared" si="2095"/>
        <v/>
      </c>
      <c r="X574" s="765" t="str">
        <f t="shared" si="2095"/>
        <v/>
      </c>
      <c r="Y574" s="765" t="str">
        <f t="shared" si="2095"/>
        <v/>
      </c>
      <c r="Z574" s="765" t="str">
        <f t="shared" si="2095"/>
        <v/>
      </c>
      <c r="AA574" s="765" t="str">
        <f t="shared" si="2095"/>
        <v/>
      </c>
      <c r="AB574" s="765" t="str">
        <f t="shared" si="2095"/>
        <v/>
      </c>
      <c r="AC574" s="765" t="str">
        <f t="shared" si="2095"/>
        <v/>
      </c>
      <c r="AD574" s="765" t="str">
        <f t="shared" si="2095"/>
        <v/>
      </c>
      <c r="AE574" s="765" t="str">
        <f t="shared" si="2095"/>
        <v/>
      </c>
      <c r="AF574" s="765" t="str">
        <f t="shared" si="2095"/>
        <v/>
      </c>
      <c r="AG574" s="765" t="str">
        <f t="shared" si="2095"/>
        <v/>
      </c>
      <c r="AH574" s="765" t="str">
        <f t="shared" si="2095"/>
        <v/>
      </c>
      <c r="AI574" s="765" t="str">
        <f t="shared" si="2095"/>
        <v/>
      </c>
      <c r="AJ574" s="765" t="str">
        <f t="shared" si="2095"/>
        <v/>
      </c>
      <c r="AK574" s="771"/>
      <c r="AL574" s="765" t="str">
        <f t="shared" ref="AL574:BB574" si="2096">IF(AL573="","",AL570*AL573)</f>
        <v/>
      </c>
      <c r="AM574" s="765" t="str">
        <f t="shared" si="2096"/>
        <v/>
      </c>
      <c r="AN574" s="765" t="str">
        <f t="shared" si="2096"/>
        <v/>
      </c>
      <c r="AO574" s="765" t="str">
        <f t="shared" si="2096"/>
        <v/>
      </c>
      <c r="AP574" s="765" t="str">
        <f t="shared" si="2096"/>
        <v/>
      </c>
      <c r="AQ574" s="765" t="str">
        <f t="shared" si="2096"/>
        <v/>
      </c>
      <c r="AR574" s="765" t="str">
        <f t="shared" si="2096"/>
        <v/>
      </c>
      <c r="AS574" s="765" t="str">
        <f t="shared" si="2096"/>
        <v/>
      </c>
      <c r="AT574" s="765" t="str">
        <f t="shared" si="2096"/>
        <v/>
      </c>
      <c r="AU574" s="765" t="str">
        <f t="shared" si="2096"/>
        <v/>
      </c>
      <c r="AV574" s="765" t="str">
        <f t="shared" si="2096"/>
        <v/>
      </c>
      <c r="AW574" s="765" t="str">
        <f t="shared" si="2096"/>
        <v/>
      </c>
      <c r="AX574" s="765" t="str">
        <f t="shared" si="2096"/>
        <v/>
      </c>
      <c r="AY574" s="765" t="str">
        <f t="shared" si="2096"/>
        <v/>
      </c>
      <c r="AZ574" s="765" t="str">
        <f t="shared" si="2096"/>
        <v/>
      </c>
      <c r="BA574" s="765" t="str">
        <f t="shared" si="2096"/>
        <v/>
      </c>
      <c r="BB574" s="765" t="str">
        <f t="shared" si="2096"/>
        <v/>
      </c>
      <c r="BC574" s="771"/>
      <c r="BD574" s="765"/>
      <c r="BE574" s="765"/>
      <c r="BF574" s="765"/>
      <c r="BG574" s="765" t="str">
        <f>IF(BG573="","",BG570*BG573)</f>
        <v/>
      </c>
      <c r="BH574" s="765"/>
      <c r="BI574" s="765"/>
      <c r="BJ574" s="765"/>
      <c r="BK574" s="765"/>
      <c r="BL574" s="765"/>
      <c r="BM574" s="765" t="str">
        <f t="shared" ref="BM574:BT574" si="2097">IF(BM573="","",BM570*BM573)</f>
        <v/>
      </c>
      <c r="BN574" s="765" t="str">
        <f t="shared" si="2097"/>
        <v/>
      </c>
      <c r="BO574" s="765" t="str">
        <f t="shared" si="2097"/>
        <v/>
      </c>
      <c r="BP574" s="765" t="str">
        <f t="shared" si="2097"/>
        <v/>
      </c>
      <c r="BQ574" s="765" t="str">
        <f t="shared" si="2097"/>
        <v/>
      </c>
      <c r="BR574" s="765" t="str">
        <f t="shared" si="2097"/>
        <v/>
      </c>
      <c r="BS574" s="765" t="str">
        <f t="shared" si="2097"/>
        <v/>
      </c>
      <c r="BT574" s="765" t="str">
        <f t="shared" si="2097"/>
        <v/>
      </c>
      <c r="BU574" s="771"/>
      <c r="BV574" s="765" t="str">
        <f>IF(BV573="","",BV570*BV573)</f>
        <v/>
      </c>
      <c r="BW574" s="765" t="str">
        <f>IF(BW573="","",BW570*BW573)</f>
        <v/>
      </c>
      <c r="BX574" s="765" t="str">
        <f>IF(BX573="","",BX570*BX573)</f>
        <v/>
      </c>
      <c r="BY574" s="765" t="str">
        <f>IF(BY573="","",BY570*BY573)</f>
        <v/>
      </c>
      <c r="BZ574" s="895"/>
      <c r="CA574" s="895"/>
      <c r="CB574" s="895"/>
      <c r="CC574" s="896"/>
      <c r="CD574" s="524" t="str">
        <f t="shared" si="2087"/>
        <v/>
      </c>
      <c r="CE574" s="89" t="str">
        <f t="shared" si="2087"/>
        <v/>
      </c>
      <c r="CF574" s="90" t="str">
        <f t="shared" si="2087"/>
        <v/>
      </c>
      <c r="CG574" s="90" t="str">
        <f t="shared" si="2087"/>
        <v/>
      </c>
      <c r="CH574" s="90" t="str">
        <f t="shared" si="2087"/>
        <v/>
      </c>
      <c r="CI574" s="90" t="str">
        <f t="shared" si="2087"/>
        <v/>
      </c>
      <c r="CJ574" s="90" t="str">
        <f t="shared" si="2087"/>
        <v/>
      </c>
      <c r="CK574" s="156" t="str">
        <f t="shared" si="2087"/>
        <v/>
      </c>
      <c r="CL574" s="156" t="str">
        <f t="shared" si="2087"/>
        <v/>
      </c>
      <c r="CM574" s="156" t="str">
        <f t="shared" si="2087"/>
        <v/>
      </c>
      <c r="CN574" s="90" t="str">
        <f t="shared" si="2087"/>
        <v/>
      </c>
      <c r="CO574" s="90" t="str">
        <f t="shared" si="2087"/>
        <v/>
      </c>
      <c r="CP574" s="90" t="str">
        <f t="shared" si="2087"/>
        <v/>
      </c>
      <c r="CQ574" s="90" t="str">
        <f t="shared" si="2087"/>
        <v/>
      </c>
      <c r="CR574" s="90" t="str">
        <f t="shared" si="2087"/>
        <v/>
      </c>
      <c r="CS574" s="89" t="str">
        <f t="shared" si="2087"/>
        <v/>
      </c>
      <c r="CT574" s="525" t="str">
        <f t="shared" si="2087"/>
        <v/>
      </c>
      <c r="CU574" s="553" t="str">
        <f t="shared" si="2088"/>
        <v/>
      </c>
      <c r="CV574" s="554" t="str">
        <f t="shared" si="2088"/>
        <v/>
      </c>
      <c r="CW574" s="555" t="str">
        <f t="shared" si="2088"/>
        <v/>
      </c>
      <c r="CX574" s="555" t="str">
        <f t="shared" si="2088"/>
        <v/>
      </c>
      <c r="CY574" s="555" t="str">
        <f t="shared" si="2088"/>
        <v/>
      </c>
      <c r="CZ574" s="555" t="str">
        <f t="shared" si="2088"/>
        <v/>
      </c>
      <c r="DA574" s="555" t="str">
        <f t="shared" si="2088"/>
        <v/>
      </c>
      <c r="DB574" s="556" t="str">
        <f t="shared" si="2088"/>
        <v/>
      </c>
      <c r="DC574" s="556" t="str">
        <f t="shared" si="2088"/>
        <v/>
      </c>
      <c r="DD574" s="556" t="str">
        <f t="shared" si="2088"/>
        <v/>
      </c>
      <c r="DE574" s="555" t="str">
        <f t="shared" si="2088"/>
        <v/>
      </c>
      <c r="DF574" s="555" t="str">
        <f t="shared" si="2088"/>
        <v/>
      </c>
      <c r="DG574" s="555" t="str">
        <f t="shared" si="2088"/>
        <v/>
      </c>
      <c r="DH574" s="555" t="str">
        <f t="shared" si="2088"/>
        <v/>
      </c>
      <c r="DI574" s="555" t="str">
        <f t="shared" si="2088"/>
        <v/>
      </c>
      <c r="DJ574" s="554" t="str">
        <f t="shared" si="2088"/>
        <v/>
      </c>
      <c r="DK574" s="553" t="str">
        <f t="shared" si="2089"/>
        <v/>
      </c>
      <c r="DL574" s="897">
        <f t="shared" si="2090"/>
        <v>0</v>
      </c>
      <c r="DM574" s="852">
        <f t="shared" si="2091"/>
        <v>0</v>
      </c>
      <c r="DN574" s="852">
        <f t="shared" si="2092"/>
        <v>0</v>
      </c>
      <c r="DO574" s="852">
        <f t="shared" si="2093"/>
        <v>0</v>
      </c>
      <c r="DP574" s="487"/>
      <c r="DQ574" s="623"/>
      <c r="DR574" s="623"/>
      <c r="DS574" s="623"/>
      <c r="DT574" s="623"/>
      <c r="DU574" s="623"/>
      <c r="DV574" s="623"/>
      <c r="DW574" s="623"/>
      <c r="DX574" s="623"/>
      <c r="DY574" s="488"/>
    </row>
    <row r="575" spans="1:129" s="490" customFormat="1" ht="15.75" customHeight="1">
      <c r="A575" s="1455" t="s">
        <v>743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/>
      <c r="BW575" s="227"/>
      <c r="BX575" s="227">
        <v>24</v>
      </c>
      <c r="BY575" s="227"/>
      <c r="BZ575" s="895"/>
      <c r="CA575" s="895"/>
      <c r="CB575" s="895"/>
      <c r="CC575" s="896"/>
      <c r="CD575" s="524" t="str">
        <f t="shared" si="2087"/>
        <v/>
      </c>
      <c r="CE575" s="89" t="str">
        <f t="shared" si="2087"/>
        <v/>
      </c>
      <c r="CF575" s="90" t="str">
        <f t="shared" si="2087"/>
        <v/>
      </c>
      <c r="CG575" s="90" t="str">
        <f t="shared" si="2087"/>
        <v/>
      </c>
      <c r="CH575" s="90" t="str">
        <f t="shared" si="2087"/>
        <v/>
      </c>
      <c r="CI575" s="90" t="str">
        <f t="shared" si="2087"/>
        <v/>
      </c>
      <c r="CJ575" s="90" t="str">
        <f t="shared" si="2087"/>
        <v/>
      </c>
      <c r="CK575" s="156" t="str">
        <f t="shared" si="2087"/>
        <v/>
      </c>
      <c r="CL575" s="156" t="str">
        <f t="shared" si="2087"/>
        <v/>
      </c>
      <c r="CM575" s="156" t="str">
        <f t="shared" si="2087"/>
        <v/>
      </c>
      <c r="CN575" s="90" t="str">
        <f t="shared" si="2087"/>
        <v/>
      </c>
      <c r="CO575" s="90" t="str">
        <f t="shared" si="2087"/>
        <v/>
      </c>
      <c r="CP575" s="90" t="str">
        <f t="shared" si="2087"/>
        <v/>
      </c>
      <c r="CQ575" s="90" t="str">
        <f t="shared" si="2087"/>
        <v/>
      </c>
      <c r="CR575" s="90" t="str">
        <f t="shared" si="2087"/>
        <v/>
      </c>
      <c r="CS575" s="89" t="str">
        <f t="shared" si="2087"/>
        <v/>
      </c>
      <c r="CT575" s="525" t="str">
        <f t="shared" si="2087"/>
        <v/>
      </c>
      <c r="CU575" s="553" t="str">
        <f t="shared" si="2088"/>
        <v/>
      </c>
      <c r="CV575" s="554" t="str">
        <f t="shared" si="2088"/>
        <v/>
      </c>
      <c r="CW575" s="555" t="str">
        <f t="shared" si="2088"/>
        <v/>
      </c>
      <c r="CX575" s="555" t="str">
        <f t="shared" si="2088"/>
        <v/>
      </c>
      <c r="CY575" s="555" t="str">
        <f t="shared" si="2088"/>
        <v/>
      </c>
      <c r="CZ575" s="555" t="str">
        <f t="shared" si="2088"/>
        <v/>
      </c>
      <c r="DA575" s="555" t="str">
        <f t="shared" si="2088"/>
        <v/>
      </c>
      <c r="DB575" s="556" t="str">
        <f t="shared" si="2088"/>
        <v/>
      </c>
      <c r="DC575" s="556" t="str">
        <f t="shared" si="2088"/>
        <v/>
      </c>
      <c r="DD575" s="556" t="str">
        <f t="shared" si="2088"/>
        <v/>
      </c>
      <c r="DE575" s="555" t="str">
        <f t="shared" si="2088"/>
        <v/>
      </c>
      <c r="DF575" s="555" t="str">
        <f t="shared" si="2088"/>
        <v/>
      </c>
      <c r="DG575" s="555" t="str">
        <f t="shared" si="2088"/>
        <v/>
      </c>
      <c r="DH575" s="555" t="str">
        <f t="shared" si="2088"/>
        <v/>
      </c>
      <c r="DI575" s="555" t="str">
        <f t="shared" si="2088"/>
        <v/>
      </c>
      <c r="DJ575" s="554" t="str">
        <f t="shared" si="2088"/>
        <v/>
      </c>
      <c r="DK575" s="553" t="str">
        <f t="shared" si="2089"/>
        <v/>
      </c>
      <c r="DL575" s="897">
        <f>COUNT(B575:R575)</f>
        <v>0</v>
      </c>
      <c r="DM575" s="852">
        <f>COUNT(T575:AJ575)</f>
        <v>0</v>
      </c>
      <c r="DN575" s="852">
        <f>COUNT(AL575:BB575)</f>
        <v>1</v>
      </c>
      <c r="DO575" s="852">
        <f>COUNT(BD575:BT575)</f>
        <v>0</v>
      </c>
      <c r="DP575" s="487"/>
      <c r="DQ575" s="623"/>
      <c r="DR575" s="623"/>
      <c r="DS575" s="623"/>
      <c r="DT575" s="623"/>
      <c r="DU575" s="623"/>
      <c r="DV575" s="623"/>
      <c r="DW575" s="623"/>
      <c r="DX575" s="623"/>
      <c r="DY575" s="488"/>
    </row>
    <row r="576" spans="1:129" s="490" customFormat="1" ht="15.75" customHeight="1">
      <c r="A576" s="653" t="s">
        <v>288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8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8"/>
      <c r="AL576" s="227">
        <v>24</v>
      </c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8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8"/>
      <c r="BV576" s="227">
        <v>12</v>
      </c>
      <c r="BW576" s="227">
        <v>12</v>
      </c>
      <c r="BX576" s="227">
        <v>24</v>
      </c>
      <c r="BY576" s="227">
        <v>12</v>
      </c>
      <c r="BZ576" s="895"/>
      <c r="CA576" s="895"/>
      <c r="CB576" s="895"/>
      <c r="CC576" s="896"/>
      <c r="CD576" s="524" t="str">
        <f t="shared" si="2087"/>
        <v/>
      </c>
      <c r="CE576" s="89" t="str">
        <f t="shared" si="2087"/>
        <v/>
      </c>
      <c r="CF576" s="90" t="str">
        <f t="shared" si="2087"/>
        <v/>
      </c>
      <c r="CG576" s="90" t="str">
        <f t="shared" si="2087"/>
        <v/>
      </c>
      <c r="CH576" s="90" t="str">
        <f t="shared" si="2087"/>
        <v/>
      </c>
      <c r="CI576" s="90" t="str">
        <f t="shared" si="2087"/>
        <v/>
      </c>
      <c r="CJ576" s="90" t="str">
        <f t="shared" si="2087"/>
        <v/>
      </c>
      <c r="CK576" s="156" t="str">
        <f t="shared" si="2087"/>
        <v/>
      </c>
      <c r="CL576" s="156" t="str">
        <f t="shared" si="2087"/>
        <v/>
      </c>
      <c r="CM576" s="156" t="str">
        <f t="shared" si="2087"/>
        <v/>
      </c>
      <c r="CN576" s="90" t="str">
        <f t="shared" si="2087"/>
        <v/>
      </c>
      <c r="CO576" s="90" t="str">
        <f t="shared" si="2087"/>
        <v/>
      </c>
      <c r="CP576" s="90" t="str">
        <f t="shared" si="2087"/>
        <v/>
      </c>
      <c r="CQ576" s="90" t="str">
        <f t="shared" si="2087"/>
        <v/>
      </c>
      <c r="CR576" s="90" t="str">
        <f t="shared" si="2087"/>
        <v/>
      </c>
      <c r="CS576" s="89" t="str">
        <f t="shared" si="2087"/>
        <v/>
      </c>
      <c r="CT576" s="525" t="str">
        <f t="shared" si="2087"/>
        <v/>
      </c>
      <c r="CU576" s="553" t="str">
        <f t="shared" si="2088"/>
        <v/>
      </c>
      <c r="CV576" s="554" t="str">
        <f t="shared" si="2088"/>
        <v/>
      </c>
      <c r="CW576" s="555" t="str">
        <f t="shared" si="2088"/>
        <v/>
      </c>
      <c r="CX576" s="555" t="str">
        <f t="shared" si="2088"/>
        <v/>
      </c>
      <c r="CY576" s="555" t="str">
        <f t="shared" si="2088"/>
        <v/>
      </c>
      <c r="CZ576" s="555" t="str">
        <f t="shared" si="2088"/>
        <v/>
      </c>
      <c r="DA576" s="555" t="str">
        <f t="shared" si="2088"/>
        <v/>
      </c>
      <c r="DB576" s="556" t="str">
        <f t="shared" si="2088"/>
        <v/>
      </c>
      <c r="DC576" s="556" t="str">
        <f t="shared" si="2088"/>
        <v/>
      </c>
      <c r="DD576" s="556" t="str">
        <f t="shared" si="2088"/>
        <v/>
      </c>
      <c r="DE576" s="555" t="str">
        <f t="shared" si="2088"/>
        <v/>
      </c>
      <c r="DF576" s="555" t="str">
        <f t="shared" si="2088"/>
        <v/>
      </c>
      <c r="DG576" s="555" t="str">
        <f t="shared" si="2088"/>
        <v/>
      </c>
      <c r="DH576" s="555" t="str">
        <f t="shared" si="2088"/>
        <v/>
      </c>
      <c r="DI576" s="555" t="str">
        <f t="shared" si="2088"/>
        <v/>
      </c>
      <c r="DJ576" s="554" t="str">
        <f t="shared" si="2088"/>
        <v/>
      </c>
      <c r="DK576" s="553" t="str">
        <f t="shared" si="2089"/>
        <v/>
      </c>
      <c r="DL576" s="897">
        <f>COUNT(B576:R576)</f>
        <v>0</v>
      </c>
      <c r="DM576" s="852">
        <f>COUNT(T576:AJ576)</f>
        <v>0</v>
      </c>
      <c r="DN576" s="852">
        <f>COUNT(AL576:BB576)</f>
        <v>1</v>
      </c>
      <c r="DO576" s="852">
        <f>COUNT(BD576:BT576)</f>
        <v>0</v>
      </c>
      <c r="DP576" s="487"/>
      <c r="DQ576" s="623"/>
      <c r="DR576" s="623"/>
      <c r="DS576" s="623"/>
      <c r="DT576" s="623"/>
      <c r="DU576" s="623"/>
      <c r="DV576" s="623"/>
      <c r="DW576" s="623"/>
      <c r="DX576" s="623"/>
      <c r="DY576" s="488"/>
    </row>
    <row r="577" spans="1:129" s="490" customFormat="1" ht="15.75" customHeight="1">
      <c r="A577" s="705" t="str">
        <f>$H$1 &amp; "/kg"</f>
        <v>kcal/kg</v>
      </c>
      <c r="B577" s="766">
        <f>360*$K$1</f>
        <v>360</v>
      </c>
      <c r="C577" s="766">
        <f>360*$K$1</f>
        <v>360</v>
      </c>
      <c r="D577" s="766">
        <f t="shared" ref="D577:R577" si="2098">360*$K$1</f>
        <v>360</v>
      </c>
      <c r="E577" s="766">
        <f t="shared" si="2098"/>
        <v>360</v>
      </c>
      <c r="F577" s="766">
        <f t="shared" si="2098"/>
        <v>360</v>
      </c>
      <c r="G577" s="766">
        <f t="shared" si="2098"/>
        <v>360</v>
      </c>
      <c r="H577" s="766">
        <f t="shared" si="2098"/>
        <v>360</v>
      </c>
      <c r="I577" s="766">
        <f t="shared" si="2098"/>
        <v>360</v>
      </c>
      <c r="J577" s="766">
        <f t="shared" si="2098"/>
        <v>360</v>
      </c>
      <c r="K577" s="766">
        <f t="shared" si="2098"/>
        <v>360</v>
      </c>
      <c r="L577" s="766">
        <f t="shared" si="2098"/>
        <v>360</v>
      </c>
      <c r="M577" s="766">
        <f t="shared" si="2098"/>
        <v>360</v>
      </c>
      <c r="N577" s="766">
        <f t="shared" si="2098"/>
        <v>360</v>
      </c>
      <c r="O577" s="766">
        <f t="shared" si="2098"/>
        <v>360</v>
      </c>
      <c r="P577" s="766">
        <f t="shared" si="2098"/>
        <v>360</v>
      </c>
      <c r="Q577" s="766">
        <f t="shared" si="2098"/>
        <v>360</v>
      </c>
      <c r="R577" s="766">
        <f t="shared" si="2098"/>
        <v>360</v>
      </c>
      <c r="S577" s="607"/>
      <c r="T577" s="766">
        <f>360*$K$1</f>
        <v>360</v>
      </c>
      <c r="U577" s="766">
        <f>360*$K$1</f>
        <v>360</v>
      </c>
      <c r="V577" s="766">
        <f t="shared" ref="V577:AJ577" si="2099">360*$K$1</f>
        <v>360</v>
      </c>
      <c r="W577" s="766">
        <f t="shared" si="2099"/>
        <v>360</v>
      </c>
      <c r="X577" s="766">
        <f t="shared" si="2099"/>
        <v>360</v>
      </c>
      <c r="Y577" s="766">
        <f t="shared" si="2099"/>
        <v>360</v>
      </c>
      <c r="Z577" s="766">
        <f t="shared" si="2099"/>
        <v>360</v>
      </c>
      <c r="AA577" s="766">
        <f t="shared" si="2099"/>
        <v>360</v>
      </c>
      <c r="AB577" s="766">
        <f t="shared" si="2099"/>
        <v>360</v>
      </c>
      <c r="AC577" s="766">
        <f t="shared" si="2099"/>
        <v>360</v>
      </c>
      <c r="AD577" s="766">
        <f t="shared" si="2099"/>
        <v>360</v>
      </c>
      <c r="AE577" s="766">
        <f t="shared" si="2099"/>
        <v>360</v>
      </c>
      <c r="AF577" s="766">
        <f t="shared" si="2099"/>
        <v>360</v>
      </c>
      <c r="AG577" s="766">
        <f t="shared" si="2099"/>
        <v>360</v>
      </c>
      <c r="AH577" s="766">
        <f t="shared" si="2099"/>
        <v>360</v>
      </c>
      <c r="AI577" s="766">
        <f t="shared" si="2099"/>
        <v>360</v>
      </c>
      <c r="AJ577" s="766">
        <f t="shared" si="2099"/>
        <v>360</v>
      </c>
      <c r="AK577" s="607"/>
      <c r="AL577" s="766">
        <f>360*$K$1</f>
        <v>360</v>
      </c>
      <c r="AM577" s="766">
        <f>360*$K$1</f>
        <v>360</v>
      </c>
      <c r="AN577" s="766">
        <f t="shared" ref="AN577:BB577" si="2100">360*$K$1</f>
        <v>360</v>
      </c>
      <c r="AO577" s="766">
        <f t="shared" si="2100"/>
        <v>360</v>
      </c>
      <c r="AP577" s="766">
        <f t="shared" si="2100"/>
        <v>360</v>
      </c>
      <c r="AQ577" s="766">
        <f t="shared" si="2100"/>
        <v>360</v>
      </c>
      <c r="AR577" s="766">
        <f t="shared" si="2100"/>
        <v>360</v>
      </c>
      <c r="AS577" s="766">
        <f t="shared" si="2100"/>
        <v>360</v>
      </c>
      <c r="AT577" s="766">
        <f t="shared" si="2100"/>
        <v>360</v>
      </c>
      <c r="AU577" s="766">
        <f t="shared" si="2100"/>
        <v>360</v>
      </c>
      <c r="AV577" s="766">
        <f t="shared" si="2100"/>
        <v>360</v>
      </c>
      <c r="AW577" s="766">
        <f t="shared" si="2100"/>
        <v>360</v>
      </c>
      <c r="AX577" s="766">
        <f t="shared" si="2100"/>
        <v>360</v>
      </c>
      <c r="AY577" s="766">
        <f t="shared" si="2100"/>
        <v>360</v>
      </c>
      <c r="AZ577" s="766">
        <f t="shared" si="2100"/>
        <v>360</v>
      </c>
      <c r="BA577" s="766">
        <f t="shared" si="2100"/>
        <v>360</v>
      </c>
      <c r="BB577" s="766">
        <f t="shared" si="2100"/>
        <v>360</v>
      </c>
      <c r="BC577" s="760"/>
      <c r="BD577" s="766">
        <f>360*$K$1</f>
        <v>360</v>
      </c>
      <c r="BE577" s="766">
        <f>360*$K$1</f>
        <v>360</v>
      </c>
      <c r="BF577" s="766">
        <f t="shared" ref="BF577:BY577" si="2101">360*$K$1</f>
        <v>360</v>
      </c>
      <c r="BG577" s="766">
        <f t="shared" si="2101"/>
        <v>360</v>
      </c>
      <c r="BH577" s="766">
        <f t="shared" si="2101"/>
        <v>360</v>
      </c>
      <c r="BI577" s="766">
        <f t="shared" si="2101"/>
        <v>360</v>
      </c>
      <c r="BJ577" s="766">
        <f t="shared" si="2101"/>
        <v>360</v>
      </c>
      <c r="BK577" s="766">
        <f t="shared" si="2101"/>
        <v>360</v>
      </c>
      <c r="BL577" s="766">
        <f t="shared" si="2101"/>
        <v>360</v>
      </c>
      <c r="BM577" s="766">
        <f t="shared" si="2101"/>
        <v>360</v>
      </c>
      <c r="BN577" s="766">
        <f t="shared" si="2101"/>
        <v>360</v>
      </c>
      <c r="BO577" s="766">
        <f t="shared" si="2101"/>
        <v>360</v>
      </c>
      <c r="BP577" s="766">
        <f t="shared" si="2101"/>
        <v>360</v>
      </c>
      <c r="BQ577" s="766">
        <f t="shared" si="2101"/>
        <v>360</v>
      </c>
      <c r="BR577" s="766">
        <f t="shared" si="2101"/>
        <v>360</v>
      </c>
      <c r="BS577" s="766">
        <f t="shared" si="2101"/>
        <v>360</v>
      </c>
      <c r="BT577" s="766">
        <f t="shared" si="2101"/>
        <v>360</v>
      </c>
      <c r="BU577" s="760"/>
      <c r="BV577" s="766">
        <f t="shared" si="2101"/>
        <v>360</v>
      </c>
      <c r="BW577" s="766">
        <f t="shared" si="2101"/>
        <v>360</v>
      </c>
      <c r="BX577" s="766">
        <f t="shared" si="2101"/>
        <v>360</v>
      </c>
      <c r="BY577" s="766">
        <f t="shared" si="2101"/>
        <v>360</v>
      </c>
      <c r="BZ577" s="895"/>
      <c r="CA577" s="895"/>
      <c r="CB577" s="895"/>
      <c r="CC577" s="896"/>
      <c r="CD577" s="524">
        <f t="shared" si="2087"/>
        <v>360</v>
      </c>
      <c r="CE577" s="89">
        <f t="shared" si="2087"/>
        <v>360</v>
      </c>
      <c r="CF577" s="90">
        <f t="shared" si="2087"/>
        <v>360</v>
      </c>
      <c r="CG577" s="90">
        <f t="shared" si="2087"/>
        <v>360</v>
      </c>
      <c r="CH577" s="90">
        <f t="shared" si="2087"/>
        <v>360</v>
      </c>
      <c r="CI577" s="90">
        <f t="shared" si="2087"/>
        <v>360</v>
      </c>
      <c r="CJ577" s="90">
        <f t="shared" si="2087"/>
        <v>360</v>
      </c>
      <c r="CK577" s="156">
        <f t="shared" si="2087"/>
        <v>360</v>
      </c>
      <c r="CL577" s="156">
        <f t="shared" si="2087"/>
        <v>360</v>
      </c>
      <c r="CM577" s="156">
        <f t="shared" si="2087"/>
        <v>360</v>
      </c>
      <c r="CN577" s="90">
        <f t="shared" si="2087"/>
        <v>360</v>
      </c>
      <c r="CO577" s="90">
        <f t="shared" si="2087"/>
        <v>360</v>
      </c>
      <c r="CP577" s="90">
        <f t="shared" si="2087"/>
        <v>360</v>
      </c>
      <c r="CQ577" s="90">
        <f t="shared" si="2087"/>
        <v>360</v>
      </c>
      <c r="CR577" s="90">
        <f t="shared" si="2087"/>
        <v>360</v>
      </c>
      <c r="CS577" s="89">
        <f t="shared" si="2087"/>
        <v>360</v>
      </c>
      <c r="CT577" s="525">
        <f t="shared" si="2087"/>
        <v>360</v>
      </c>
      <c r="CU577" s="553">
        <f t="shared" si="2088"/>
        <v>360</v>
      </c>
      <c r="CV577" s="554">
        <f t="shared" si="2088"/>
        <v>360</v>
      </c>
      <c r="CW577" s="555">
        <f t="shared" si="2088"/>
        <v>360</v>
      </c>
      <c r="CX577" s="555">
        <f t="shared" si="2088"/>
        <v>360</v>
      </c>
      <c r="CY577" s="555">
        <f t="shared" si="2088"/>
        <v>360</v>
      </c>
      <c r="CZ577" s="555">
        <f t="shared" si="2088"/>
        <v>360</v>
      </c>
      <c r="DA577" s="555">
        <f t="shared" si="2088"/>
        <v>360</v>
      </c>
      <c r="DB577" s="556">
        <f t="shared" si="2088"/>
        <v>360</v>
      </c>
      <c r="DC577" s="556">
        <f t="shared" si="2088"/>
        <v>360</v>
      </c>
      <c r="DD577" s="556">
        <f t="shared" si="2088"/>
        <v>360</v>
      </c>
      <c r="DE577" s="555">
        <f t="shared" si="2088"/>
        <v>360</v>
      </c>
      <c r="DF577" s="555">
        <f t="shared" si="2088"/>
        <v>360</v>
      </c>
      <c r="DG577" s="555">
        <f t="shared" si="2088"/>
        <v>360</v>
      </c>
      <c r="DH577" s="555">
        <f t="shared" si="2088"/>
        <v>360</v>
      </c>
      <c r="DI577" s="555">
        <f t="shared" si="2088"/>
        <v>360</v>
      </c>
      <c r="DJ577" s="554">
        <f t="shared" si="2088"/>
        <v>360</v>
      </c>
      <c r="DK577" s="553">
        <f t="shared" si="2089"/>
        <v>360</v>
      </c>
      <c r="DL577" s="897">
        <f>COUNT(B577:R577)</f>
        <v>17</v>
      </c>
      <c r="DM577" s="852">
        <f>COUNT(T577:AJ577)</f>
        <v>17</v>
      </c>
      <c r="DN577" s="852">
        <f>COUNT(AL577:BB577)</f>
        <v>17</v>
      </c>
      <c r="DO577" s="852">
        <f>COUNT(BD577:BT577)</f>
        <v>17</v>
      </c>
      <c r="DP577" s="487"/>
      <c r="DQ577" s="623"/>
      <c r="DR577" s="623"/>
      <c r="DS577" s="623"/>
      <c r="DT577" s="623"/>
      <c r="DU577" s="623"/>
      <c r="DV577" s="623"/>
      <c r="DW577" s="623"/>
      <c r="DX577" s="623"/>
      <c r="DY577" s="488"/>
    </row>
    <row r="578" spans="1:129" s="490" customFormat="1" ht="15.75" customHeight="1">
      <c r="A578" s="653" t="str">
        <f>$H$1 &amp; " (%)"</f>
        <v>kcal (%)</v>
      </c>
      <c r="B578" s="770" t="str">
        <f t="shared" ref="B578:R578" si="2102">IF(B576="","",B576*B577/B$46/365/$G$1)</f>
        <v/>
      </c>
      <c r="C578" s="770" t="str">
        <f t="shared" si="2102"/>
        <v/>
      </c>
      <c r="D578" s="770" t="str">
        <f t="shared" si="2102"/>
        <v/>
      </c>
      <c r="E578" s="770" t="str">
        <f t="shared" si="2102"/>
        <v/>
      </c>
      <c r="F578" s="770" t="str">
        <f t="shared" si="2102"/>
        <v/>
      </c>
      <c r="G578" s="770" t="str">
        <f t="shared" si="2102"/>
        <v/>
      </c>
      <c r="H578" s="770" t="str">
        <f t="shared" si="2102"/>
        <v/>
      </c>
      <c r="I578" s="770" t="str">
        <f t="shared" si="2102"/>
        <v/>
      </c>
      <c r="J578" s="770" t="str">
        <f t="shared" si="2102"/>
        <v/>
      </c>
      <c r="K578" s="770" t="str">
        <f t="shared" si="2102"/>
        <v/>
      </c>
      <c r="L578" s="770" t="str">
        <f t="shared" si="2102"/>
        <v/>
      </c>
      <c r="M578" s="770" t="str">
        <f t="shared" si="2102"/>
        <v/>
      </c>
      <c r="N578" s="770" t="str">
        <f t="shared" si="2102"/>
        <v/>
      </c>
      <c r="O578" s="770" t="str">
        <f t="shared" si="2102"/>
        <v/>
      </c>
      <c r="P578" s="770" t="str">
        <f t="shared" si="2102"/>
        <v/>
      </c>
      <c r="Q578" s="770" t="str">
        <f t="shared" si="2102"/>
        <v/>
      </c>
      <c r="R578" s="770" t="str">
        <f t="shared" si="2102"/>
        <v/>
      </c>
      <c r="S578" s="593"/>
      <c r="T578" s="770" t="str">
        <f t="shared" ref="T578:AJ578" si="2103">IF(T576="","",T576*T577/T$46/365/$G$1)</f>
        <v/>
      </c>
      <c r="U578" s="770" t="str">
        <f t="shared" si="2103"/>
        <v/>
      </c>
      <c r="V578" s="770" t="str">
        <f t="shared" si="2103"/>
        <v/>
      </c>
      <c r="W578" s="770" t="str">
        <f t="shared" si="2103"/>
        <v/>
      </c>
      <c r="X578" s="770" t="str">
        <f t="shared" si="2103"/>
        <v/>
      </c>
      <c r="Y578" s="770" t="str">
        <f t="shared" si="2103"/>
        <v/>
      </c>
      <c r="Z578" s="770" t="str">
        <f t="shared" si="2103"/>
        <v/>
      </c>
      <c r="AA578" s="770" t="str">
        <f t="shared" si="2103"/>
        <v/>
      </c>
      <c r="AB578" s="770" t="str">
        <f t="shared" si="2103"/>
        <v/>
      </c>
      <c r="AC578" s="770" t="str">
        <f t="shared" si="2103"/>
        <v/>
      </c>
      <c r="AD578" s="770" t="str">
        <f t="shared" si="2103"/>
        <v/>
      </c>
      <c r="AE578" s="770" t="str">
        <f t="shared" si="2103"/>
        <v/>
      </c>
      <c r="AF578" s="770" t="str">
        <f t="shared" si="2103"/>
        <v/>
      </c>
      <c r="AG578" s="770" t="str">
        <f t="shared" si="2103"/>
        <v/>
      </c>
      <c r="AH578" s="770" t="str">
        <f t="shared" si="2103"/>
        <v/>
      </c>
      <c r="AI578" s="770" t="str">
        <f t="shared" si="2103"/>
        <v/>
      </c>
      <c r="AJ578" s="770" t="str">
        <f t="shared" si="2103"/>
        <v/>
      </c>
      <c r="AK578" s="593"/>
      <c r="AL578" s="770">
        <f t="shared" ref="AL578:BB578" si="2104">IF(AL576="","",AL576*AL577/AL$46/365/$G$1)</f>
        <v>1.12720156555773E-3</v>
      </c>
      <c r="AM578" s="770" t="str">
        <f t="shared" si="2104"/>
        <v/>
      </c>
      <c r="AN578" s="770" t="str">
        <f t="shared" si="2104"/>
        <v/>
      </c>
      <c r="AO578" s="770" t="str">
        <f t="shared" si="2104"/>
        <v/>
      </c>
      <c r="AP578" s="770" t="str">
        <f t="shared" si="2104"/>
        <v/>
      </c>
      <c r="AQ578" s="770" t="str">
        <f t="shared" si="2104"/>
        <v/>
      </c>
      <c r="AR578" s="770" t="str">
        <f t="shared" si="2104"/>
        <v/>
      </c>
      <c r="AS578" s="770" t="str">
        <f t="shared" si="2104"/>
        <v/>
      </c>
      <c r="AT578" s="770" t="str">
        <f t="shared" si="2104"/>
        <v/>
      </c>
      <c r="AU578" s="770" t="str">
        <f t="shared" si="2104"/>
        <v/>
      </c>
      <c r="AV578" s="770" t="str">
        <f t="shared" si="2104"/>
        <v/>
      </c>
      <c r="AW578" s="770" t="str">
        <f t="shared" si="2104"/>
        <v/>
      </c>
      <c r="AX578" s="770" t="str">
        <f t="shared" si="2104"/>
        <v/>
      </c>
      <c r="AY578" s="770" t="str">
        <f t="shared" si="2104"/>
        <v/>
      </c>
      <c r="AZ578" s="770" t="str">
        <f t="shared" si="2104"/>
        <v/>
      </c>
      <c r="BA578" s="770" t="str">
        <f t="shared" si="2104"/>
        <v/>
      </c>
      <c r="BB578" s="770" t="str">
        <f t="shared" si="2104"/>
        <v/>
      </c>
      <c r="BC578" s="657"/>
      <c r="BD578" s="770" t="str">
        <f>IF(BD576="","",BD576*BD577/BD$46/365/$G$1)</f>
        <v/>
      </c>
      <c r="BE578" s="770" t="str">
        <f>IF(BE576="","",BE576*BE577/BE$46/365/$G$1)</f>
        <v/>
      </c>
      <c r="BF578" s="770" t="str">
        <f t="shared" ref="BF578:BT578" si="2105">IF(BF576="","",BF576*BF577/BF$46/365/$G$1)</f>
        <v/>
      </c>
      <c r="BG578" s="770" t="str">
        <f t="shared" si="2105"/>
        <v/>
      </c>
      <c r="BH578" s="770" t="str">
        <f t="shared" si="2105"/>
        <v/>
      </c>
      <c r="BI578" s="770" t="str">
        <f t="shared" si="2105"/>
        <v/>
      </c>
      <c r="BJ578" s="770" t="str">
        <f t="shared" si="2105"/>
        <v/>
      </c>
      <c r="BK578" s="770" t="str">
        <f t="shared" si="2105"/>
        <v/>
      </c>
      <c r="BL578" s="770" t="str">
        <f t="shared" si="2105"/>
        <v/>
      </c>
      <c r="BM578" s="770" t="str">
        <f t="shared" si="2105"/>
        <v/>
      </c>
      <c r="BN578" s="770" t="str">
        <f t="shared" si="2105"/>
        <v/>
      </c>
      <c r="BO578" s="770" t="str">
        <f t="shared" si="2105"/>
        <v/>
      </c>
      <c r="BP578" s="770" t="str">
        <f t="shared" si="2105"/>
        <v/>
      </c>
      <c r="BQ578" s="770" t="str">
        <f t="shared" si="2105"/>
        <v/>
      </c>
      <c r="BR578" s="770" t="str">
        <f t="shared" si="2105"/>
        <v/>
      </c>
      <c r="BS578" s="770" t="str">
        <f t="shared" si="2105"/>
        <v/>
      </c>
      <c r="BT578" s="770" t="str">
        <f t="shared" si="2105"/>
        <v/>
      </c>
      <c r="BU578" s="657"/>
      <c r="BV578" s="770">
        <f>IF(BV576="","",BV576*BV577/BV$46/365/$G$1)</f>
        <v>1.4090019569471624E-3</v>
      </c>
      <c r="BW578" s="770">
        <f>IF(BW576="","",BW576*BW577/BW$46/365/$G$1)</f>
        <v>9.3933463796477487E-4</v>
      </c>
      <c r="BX578" s="770">
        <f>IF(BX576="","",BX576*BX577/BX$46/365/$G$1)</f>
        <v>1.610287950796757E-3</v>
      </c>
      <c r="BY578" s="770">
        <f>IF(BY576="","",BY576*BY577/BY$46/365/$G$1)</f>
        <v>7.0450097847358118E-4</v>
      </c>
      <c r="BZ578" s="627" t="str">
        <f>IF(DL578&lt;3,"",(SUM(B578:R578)-MIN(B578:R578)-MAX(B578:R578))/(DL578-2))</f>
        <v/>
      </c>
      <c r="CA578" s="627" t="str">
        <f>IF(DM578&lt;3,"",(SUM(T578:AJ578)-MIN(T578:AJ578)-MAX(T578:AJ578))/(DM578-2))</f>
        <v/>
      </c>
      <c r="CB578" s="627" t="str">
        <f>IF(DN578&lt;3,"",(SUM(AL578:BB578)-MIN(AL578:BB578)-MAX(AL578:BB578))/(DN578-2))</f>
        <v/>
      </c>
      <c r="CC578" s="627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2087"/>
        <v/>
      </c>
      <c r="CF578" s="1355" t="str">
        <f t="shared" si="2087"/>
        <v/>
      </c>
      <c r="CG578" s="1355" t="str">
        <f t="shared" si="2087"/>
        <v/>
      </c>
      <c r="CH578" s="1355" t="str">
        <f t="shared" si="2087"/>
        <v/>
      </c>
      <c r="CI578" s="1355" t="str">
        <f t="shared" si="2087"/>
        <v/>
      </c>
      <c r="CJ578" s="1355" t="str">
        <f t="shared" si="2087"/>
        <v/>
      </c>
      <c r="CK578" s="1356" t="str">
        <f t="shared" si="2087"/>
        <v/>
      </c>
      <c r="CL578" s="1356" t="str">
        <f t="shared" si="2087"/>
        <v/>
      </c>
      <c r="CM578" s="1356" t="str">
        <f t="shared" si="2087"/>
        <v/>
      </c>
      <c r="CN578" s="1355" t="str">
        <f t="shared" si="2087"/>
        <v/>
      </c>
      <c r="CO578" s="1355" t="str">
        <f t="shared" si="2087"/>
        <v/>
      </c>
      <c r="CP578" s="1355" t="str">
        <f t="shared" si="2087"/>
        <v/>
      </c>
      <c r="CQ578" s="1355" t="str">
        <f t="shared" si="2087"/>
        <v/>
      </c>
      <c r="CR578" s="1355" t="str">
        <f t="shared" si="2087"/>
        <v/>
      </c>
      <c r="CS578" s="1354" t="str">
        <f t="shared" si="2087"/>
        <v/>
      </c>
      <c r="CT578" s="1357" t="str">
        <f t="shared" si="2087"/>
        <v/>
      </c>
      <c r="CU578" s="541" t="str">
        <f t="shared" si="2088"/>
        <v/>
      </c>
      <c r="CV578" s="542" t="str">
        <f t="shared" si="2088"/>
        <v/>
      </c>
      <c r="CW578" s="543" t="str">
        <f t="shared" si="2088"/>
        <v/>
      </c>
      <c r="CX578" s="543" t="str">
        <f t="shared" si="2088"/>
        <v/>
      </c>
      <c r="CY578" s="543" t="str">
        <f t="shared" si="2088"/>
        <v/>
      </c>
      <c r="CZ578" s="543" t="str">
        <f t="shared" si="2088"/>
        <v/>
      </c>
      <c r="DA578" s="543" t="str">
        <f t="shared" si="2088"/>
        <v/>
      </c>
      <c r="DB578" s="544" t="str">
        <f t="shared" si="2088"/>
        <v/>
      </c>
      <c r="DC578" s="544" t="str">
        <f t="shared" si="2088"/>
        <v/>
      </c>
      <c r="DD578" s="544" t="str">
        <f t="shared" si="2088"/>
        <v/>
      </c>
      <c r="DE578" s="543" t="str">
        <f t="shared" si="2088"/>
        <v/>
      </c>
      <c r="DF578" s="543" t="str">
        <f t="shared" si="2088"/>
        <v/>
      </c>
      <c r="DG578" s="543" t="str">
        <f t="shared" si="2088"/>
        <v/>
      </c>
      <c r="DH578" s="543" t="str">
        <f t="shared" si="2088"/>
        <v/>
      </c>
      <c r="DI578" s="543" t="str">
        <f t="shared" si="2088"/>
        <v/>
      </c>
      <c r="DJ578" s="542" t="str">
        <f t="shared" si="2088"/>
        <v/>
      </c>
      <c r="DK578" s="541" t="str">
        <f t="shared" si="2089"/>
        <v/>
      </c>
      <c r="DL578" s="658">
        <f t="shared" si="2090"/>
        <v>0</v>
      </c>
      <c r="DM578" s="106">
        <f t="shared" si="2091"/>
        <v>0</v>
      </c>
      <c r="DN578" s="106">
        <f t="shared" si="2092"/>
        <v>1</v>
      </c>
      <c r="DO578" s="106">
        <f t="shared" si="2093"/>
        <v>0</v>
      </c>
      <c r="DP578" s="487"/>
      <c r="DQ578" s="623"/>
      <c r="DR578" s="623"/>
      <c r="DS578" s="623"/>
      <c r="DT578" s="623"/>
      <c r="DU578" s="623"/>
      <c r="DV578" s="623"/>
      <c r="DW578" s="623"/>
      <c r="DX578" s="623"/>
      <c r="DY578" s="488"/>
    </row>
    <row r="579" spans="1:129" s="490" customFormat="1" ht="15.75" customHeight="1">
      <c r="A579" s="767" t="s">
        <v>724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8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8"/>
      <c r="AL579" s="323">
        <v>5</v>
      </c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8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8"/>
      <c r="BV579" s="323"/>
      <c r="BW579" s="323"/>
      <c r="BX579" s="323">
        <v>5</v>
      </c>
      <c r="BY579" s="323"/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4" t="str">
        <f t="shared" si="2087"/>
        <v/>
      </c>
      <c r="CE579" s="89" t="str">
        <f t="shared" si="2087"/>
        <v/>
      </c>
      <c r="CF579" s="90" t="str">
        <f t="shared" si="2087"/>
        <v/>
      </c>
      <c r="CG579" s="90" t="str">
        <f t="shared" si="2087"/>
        <v/>
      </c>
      <c r="CH579" s="90" t="str">
        <f t="shared" si="2087"/>
        <v/>
      </c>
      <c r="CI579" s="90" t="str">
        <f t="shared" si="2087"/>
        <v/>
      </c>
      <c r="CJ579" s="90" t="str">
        <f t="shared" si="2087"/>
        <v/>
      </c>
      <c r="CK579" s="156" t="str">
        <f t="shared" si="2087"/>
        <v/>
      </c>
      <c r="CL579" s="156" t="str">
        <f t="shared" si="2087"/>
        <v/>
      </c>
      <c r="CM579" s="156" t="str">
        <f t="shared" si="2087"/>
        <v/>
      </c>
      <c r="CN579" s="90" t="str">
        <f t="shared" si="2087"/>
        <v/>
      </c>
      <c r="CO579" s="90" t="str">
        <f t="shared" si="2087"/>
        <v/>
      </c>
      <c r="CP579" s="90" t="str">
        <f t="shared" si="2087"/>
        <v/>
      </c>
      <c r="CQ579" s="90" t="str">
        <f t="shared" si="2087"/>
        <v/>
      </c>
      <c r="CR579" s="90" t="str">
        <f t="shared" si="2087"/>
        <v/>
      </c>
      <c r="CS579" s="89" t="str">
        <f t="shared" si="2087"/>
        <v/>
      </c>
      <c r="CT579" s="525" t="str">
        <f t="shared" si="2087"/>
        <v/>
      </c>
      <c r="CU579" s="553" t="str">
        <f t="shared" si="2088"/>
        <v/>
      </c>
      <c r="CV579" s="554" t="str">
        <f t="shared" si="2088"/>
        <v/>
      </c>
      <c r="CW579" s="555" t="str">
        <f t="shared" si="2088"/>
        <v/>
      </c>
      <c r="CX579" s="555" t="str">
        <f t="shared" si="2088"/>
        <v/>
      </c>
      <c r="CY579" s="555" t="str">
        <f t="shared" si="2088"/>
        <v/>
      </c>
      <c r="CZ579" s="555" t="str">
        <f t="shared" si="2088"/>
        <v/>
      </c>
      <c r="DA579" s="555" t="str">
        <f t="shared" si="2088"/>
        <v/>
      </c>
      <c r="DB579" s="556" t="str">
        <f t="shared" si="2088"/>
        <v/>
      </c>
      <c r="DC579" s="556" t="str">
        <f t="shared" si="2088"/>
        <v/>
      </c>
      <c r="DD579" s="556" t="str">
        <f t="shared" si="2088"/>
        <v/>
      </c>
      <c r="DE579" s="555" t="str">
        <f t="shared" si="2088"/>
        <v/>
      </c>
      <c r="DF579" s="555" t="str">
        <f t="shared" si="2088"/>
        <v/>
      </c>
      <c r="DG579" s="555" t="str">
        <f t="shared" si="2088"/>
        <v/>
      </c>
      <c r="DH579" s="555" t="str">
        <f t="shared" si="2088"/>
        <v/>
      </c>
      <c r="DI579" s="555" t="str">
        <f t="shared" si="2088"/>
        <v/>
      </c>
      <c r="DJ579" s="554" t="str">
        <f t="shared" si="2088"/>
        <v/>
      </c>
      <c r="DK579" s="553" t="str">
        <f t="shared" si="2089"/>
        <v/>
      </c>
      <c r="DL579" s="897">
        <f t="shared" si="2090"/>
        <v>0</v>
      </c>
      <c r="DM579" s="852">
        <f t="shared" si="2091"/>
        <v>0</v>
      </c>
      <c r="DN579" s="852">
        <f t="shared" si="2092"/>
        <v>1</v>
      </c>
      <c r="DO579" s="852">
        <f t="shared" si="2093"/>
        <v>0</v>
      </c>
      <c r="DP579" s="487"/>
      <c r="DQ579" s="623"/>
      <c r="DR579" s="623"/>
      <c r="DS579" s="623"/>
      <c r="DT579" s="623"/>
      <c r="DU579" s="623"/>
      <c r="DV579" s="623"/>
      <c r="DW579" s="623"/>
      <c r="DX579" s="623"/>
      <c r="DY579" s="488"/>
    </row>
    <row r="580" spans="1:129" s="490" customFormat="1" ht="15.75" customHeight="1">
      <c r="A580" s="653" t="s">
        <v>285</v>
      </c>
      <c r="B580" s="765" t="str">
        <f t="shared" ref="B580:R580" si="2106">IF(B579="","",B576*B579)</f>
        <v/>
      </c>
      <c r="C580" s="765" t="str">
        <f t="shared" si="2106"/>
        <v/>
      </c>
      <c r="D580" s="765" t="str">
        <f t="shared" si="2106"/>
        <v/>
      </c>
      <c r="E580" s="765" t="str">
        <f t="shared" si="2106"/>
        <v/>
      </c>
      <c r="F580" s="765" t="str">
        <f t="shared" si="2106"/>
        <v/>
      </c>
      <c r="G580" s="765" t="str">
        <f t="shared" si="2106"/>
        <v/>
      </c>
      <c r="H580" s="765" t="str">
        <f t="shared" si="2106"/>
        <v/>
      </c>
      <c r="I580" s="765" t="str">
        <f t="shared" si="2106"/>
        <v/>
      </c>
      <c r="J580" s="765" t="str">
        <f t="shared" si="2106"/>
        <v/>
      </c>
      <c r="K580" s="765" t="str">
        <f t="shared" si="2106"/>
        <v/>
      </c>
      <c r="L580" s="765" t="str">
        <f t="shared" si="2106"/>
        <v/>
      </c>
      <c r="M580" s="765" t="str">
        <f t="shared" si="2106"/>
        <v/>
      </c>
      <c r="N580" s="765" t="str">
        <f t="shared" si="2106"/>
        <v/>
      </c>
      <c r="O580" s="765" t="str">
        <f t="shared" si="2106"/>
        <v/>
      </c>
      <c r="P580" s="765" t="str">
        <f t="shared" si="2106"/>
        <v/>
      </c>
      <c r="Q580" s="765" t="str">
        <f t="shared" si="2106"/>
        <v/>
      </c>
      <c r="R580" s="765" t="str">
        <f t="shared" si="2106"/>
        <v/>
      </c>
      <c r="S580" s="771"/>
      <c r="T580" s="765" t="str">
        <f t="shared" ref="T580:AJ580" si="2107">IF(T579="","",T576*T579)</f>
        <v/>
      </c>
      <c r="U580" s="765" t="str">
        <f t="shared" si="2107"/>
        <v/>
      </c>
      <c r="V580" s="765" t="str">
        <f t="shared" si="2107"/>
        <v/>
      </c>
      <c r="W580" s="765" t="str">
        <f t="shared" si="2107"/>
        <v/>
      </c>
      <c r="X580" s="765" t="str">
        <f t="shared" si="2107"/>
        <v/>
      </c>
      <c r="Y580" s="765" t="str">
        <f t="shared" si="2107"/>
        <v/>
      </c>
      <c r="Z580" s="765" t="str">
        <f t="shared" si="2107"/>
        <v/>
      </c>
      <c r="AA580" s="765" t="str">
        <f t="shared" si="2107"/>
        <v/>
      </c>
      <c r="AB580" s="765" t="str">
        <f t="shared" si="2107"/>
        <v/>
      </c>
      <c r="AC580" s="765" t="str">
        <f t="shared" si="2107"/>
        <v/>
      </c>
      <c r="AD580" s="765" t="str">
        <f t="shared" si="2107"/>
        <v/>
      </c>
      <c r="AE580" s="765" t="str">
        <f t="shared" si="2107"/>
        <v/>
      </c>
      <c r="AF580" s="765" t="str">
        <f t="shared" si="2107"/>
        <v/>
      </c>
      <c r="AG580" s="765" t="str">
        <f t="shared" si="2107"/>
        <v/>
      </c>
      <c r="AH580" s="765" t="str">
        <f t="shared" si="2107"/>
        <v/>
      </c>
      <c r="AI580" s="765" t="str">
        <f t="shared" si="2107"/>
        <v/>
      </c>
      <c r="AJ580" s="765" t="str">
        <f t="shared" si="2107"/>
        <v/>
      </c>
      <c r="AK580" s="771"/>
      <c r="AL580" s="765">
        <f t="shared" ref="AL580:BB580" si="2108">IF(AL579="","",AL576*AL579)</f>
        <v>120</v>
      </c>
      <c r="AM580" s="765" t="str">
        <f t="shared" si="2108"/>
        <v/>
      </c>
      <c r="AN580" s="765" t="str">
        <f t="shared" si="2108"/>
        <v/>
      </c>
      <c r="AO580" s="765" t="str">
        <f t="shared" si="2108"/>
        <v/>
      </c>
      <c r="AP580" s="765" t="str">
        <f t="shared" si="2108"/>
        <v/>
      </c>
      <c r="AQ580" s="765" t="str">
        <f t="shared" si="2108"/>
        <v/>
      </c>
      <c r="AR580" s="765" t="str">
        <f t="shared" si="2108"/>
        <v/>
      </c>
      <c r="AS580" s="765" t="str">
        <f t="shared" si="2108"/>
        <v/>
      </c>
      <c r="AT580" s="765" t="str">
        <f t="shared" si="2108"/>
        <v/>
      </c>
      <c r="AU580" s="765" t="str">
        <f t="shared" si="2108"/>
        <v/>
      </c>
      <c r="AV580" s="765" t="str">
        <f t="shared" si="2108"/>
        <v/>
      </c>
      <c r="AW580" s="765" t="str">
        <f t="shared" si="2108"/>
        <v/>
      </c>
      <c r="AX580" s="765" t="str">
        <f t="shared" si="2108"/>
        <v/>
      </c>
      <c r="AY580" s="765" t="str">
        <f t="shared" si="2108"/>
        <v/>
      </c>
      <c r="AZ580" s="765" t="str">
        <f t="shared" si="2108"/>
        <v/>
      </c>
      <c r="BA580" s="765" t="str">
        <f t="shared" si="2108"/>
        <v/>
      </c>
      <c r="BB580" s="765" t="str">
        <f t="shared" si="2108"/>
        <v/>
      </c>
      <c r="BC580" s="771"/>
      <c r="BD580" s="765" t="str">
        <f>IF(BD579="","",BD576*BD579)</f>
        <v/>
      </c>
      <c r="BE580" s="765" t="str">
        <f>IF(BE579="","",BE576*BE579)</f>
        <v/>
      </c>
      <c r="BF580" s="765" t="str">
        <f t="shared" ref="BF580:BT580" si="2109">IF(BF579="","",BF576*BF579)</f>
        <v/>
      </c>
      <c r="BG580" s="765" t="str">
        <f t="shared" si="2109"/>
        <v/>
      </c>
      <c r="BH580" s="765" t="str">
        <f t="shared" si="2109"/>
        <v/>
      </c>
      <c r="BI580" s="765" t="str">
        <f t="shared" si="2109"/>
        <v/>
      </c>
      <c r="BJ580" s="765" t="str">
        <f t="shared" si="2109"/>
        <v/>
      </c>
      <c r="BK580" s="765" t="str">
        <f t="shared" si="2109"/>
        <v/>
      </c>
      <c r="BL580" s="765" t="str">
        <f t="shared" si="2109"/>
        <v/>
      </c>
      <c r="BM580" s="765" t="str">
        <f t="shared" si="2109"/>
        <v/>
      </c>
      <c r="BN580" s="765" t="str">
        <f t="shared" si="2109"/>
        <v/>
      </c>
      <c r="BO580" s="765" t="str">
        <f t="shared" si="2109"/>
        <v/>
      </c>
      <c r="BP580" s="765" t="str">
        <f t="shared" si="2109"/>
        <v/>
      </c>
      <c r="BQ580" s="765" t="str">
        <f t="shared" si="2109"/>
        <v/>
      </c>
      <c r="BR580" s="765" t="str">
        <f t="shared" si="2109"/>
        <v/>
      </c>
      <c r="BS580" s="765" t="str">
        <f t="shared" si="2109"/>
        <v/>
      </c>
      <c r="BT580" s="765" t="str">
        <f t="shared" si="2109"/>
        <v/>
      </c>
      <c r="BU580" s="771"/>
      <c r="BV580" s="765" t="str">
        <f>IF(BV579="","",BV576*BV579)</f>
        <v/>
      </c>
      <c r="BW580" s="765" t="str">
        <f>IF(BW579="","",BW576*BW579)</f>
        <v/>
      </c>
      <c r="BX580" s="765">
        <f>IF(BX579="","",BX576*BX579)</f>
        <v>120</v>
      </c>
      <c r="BY580" s="765" t="str">
        <f>IF(BY579="","",BY576*BY579)</f>
        <v/>
      </c>
      <c r="BZ580" s="895"/>
      <c r="CA580" s="895"/>
      <c r="CB580" s="895"/>
      <c r="CC580" s="896"/>
      <c r="CD580" s="524" t="str">
        <f t="shared" si="2087"/>
        <v/>
      </c>
      <c r="CE580" s="89" t="str">
        <f t="shared" si="2087"/>
        <v/>
      </c>
      <c r="CF580" s="90" t="str">
        <f t="shared" si="2087"/>
        <v/>
      </c>
      <c r="CG580" s="90" t="str">
        <f t="shared" si="2087"/>
        <v/>
      </c>
      <c r="CH580" s="90" t="str">
        <f t="shared" si="2087"/>
        <v/>
      </c>
      <c r="CI580" s="90" t="str">
        <f t="shared" si="2087"/>
        <v/>
      </c>
      <c r="CJ580" s="90" t="str">
        <f t="shared" si="2087"/>
        <v/>
      </c>
      <c r="CK580" s="156" t="str">
        <f t="shared" si="2087"/>
        <v/>
      </c>
      <c r="CL580" s="156" t="str">
        <f t="shared" si="2087"/>
        <v/>
      </c>
      <c r="CM580" s="156" t="str">
        <f t="shared" si="2087"/>
        <v/>
      </c>
      <c r="CN580" s="90" t="str">
        <f t="shared" si="2087"/>
        <v/>
      </c>
      <c r="CO580" s="90" t="str">
        <f t="shared" si="2087"/>
        <v/>
      </c>
      <c r="CP580" s="90" t="str">
        <f t="shared" si="2087"/>
        <v/>
      </c>
      <c r="CQ580" s="90" t="str">
        <f t="shared" si="2087"/>
        <v/>
      </c>
      <c r="CR580" s="90" t="str">
        <f t="shared" si="2087"/>
        <v/>
      </c>
      <c r="CS580" s="89" t="str">
        <f t="shared" si="2087"/>
        <v/>
      </c>
      <c r="CT580" s="525" t="str">
        <f t="shared" si="2087"/>
        <v/>
      </c>
      <c r="CU580" s="553" t="str">
        <f t="shared" si="2088"/>
        <v/>
      </c>
      <c r="CV580" s="554" t="str">
        <f t="shared" si="2088"/>
        <v/>
      </c>
      <c r="CW580" s="555" t="str">
        <f t="shared" si="2088"/>
        <v/>
      </c>
      <c r="CX580" s="555" t="str">
        <f t="shared" si="2088"/>
        <v/>
      </c>
      <c r="CY580" s="555" t="str">
        <f t="shared" si="2088"/>
        <v/>
      </c>
      <c r="CZ580" s="555" t="str">
        <f t="shared" si="2088"/>
        <v/>
      </c>
      <c r="DA580" s="555" t="str">
        <f t="shared" si="2088"/>
        <v/>
      </c>
      <c r="DB580" s="556" t="str">
        <f t="shared" si="2088"/>
        <v/>
      </c>
      <c r="DC580" s="556" t="str">
        <f t="shared" si="2088"/>
        <v/>
      </c>
      <c r="DD580" s="556" t="str">
        <f t="shared" si="2088"/>
        <v/>
      </c>
      <c r="DE580" s="555" t="str">
        <f t="shared" si="2088"/>
        <v/>
      </c>
      <c r="DF580" s="555" t="str">
        <f t="shared" si="2088"/>
        <v/>
      </c>
      <c r="DG580" s="555" t="str">
        <f t="shared" si="2088"/>
        <v/>
      </c>
      <c r="DH580" s="555" t="str">
        <f t="shared" si="2088"/>
        <v/>
      </c>
      <c r="DI580" s="555" t="str">
        <f t="shared" si="2088"/>
        <v/>
      </c>
      <c r="DJ580" s="554" t="str">
        <f t="shared" si="2088"/>
        <v/>
      </c>
      <c r="DK580" s="553" t="str">
        <f t="shared" si="2089"/>
        <v/>
      </c>
      <c r="DL580" s="897">
        <f>COUNT(B580:R580)</f>
        <v>0</v>
      </c>
      <c r="DM580" s="852">
        <f>COUNT(T580:AJ580)</f>
        <v>0</v>
      </c>
      <c r="DN580" s="852">
        <f>COUNT(AL580:BB580)</f>
        <v>1</v>
      </c>
      <c r="DO580" s="852">
        <f>COUNT(BD580:BT580)</f>
        <v>0</v>
      </c>
      <c r="DP580" s="487"/>
      <c r="DQ580" s="623"/>
      <c r="DR580" s="623"/>
      <c r="DS580" s="623"/>
      <c r="DT580" s="623"/>
      <c r="DU580" s="623"/>
      <c r="DV580" s="623"/>
      <c r="DW580" s="623"/>
      <c r="DX580" s="623"/>
      <c r="DY580" s="488"/>
    </row>
    <row r="581" spans="1:129" s="490" customFormat="1" ht="15.75" customHeight="1">
      <c r="A581" s="1455" t="s">
        <v>745</v>
      </c>
      <c r="B581" s="683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7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3"/>
      <c r="AH581" s="683"/>
      <c r="AI581" s="683"/>
      <c r="AJ581" s="683"/>
      <c r="AK581" s="647"/>
      <c r="AL581" s="323">
        <v>0</v>
      </c>
      <c r="AM581" s="323">
        <v>0</v>
      </c>
      <c r="AN581" s="323">
        <v>0</v>
      </c>
      <c r="AO581" s="323"/>
      <c r="AP581" s="323"/>
      <c r="AQ581" s="323"/>
      <c r="AR581" s="323"/>
      <c r="AS581" s="323"/>
      <c r="AT581" s="323">
        <v>0</v>
      </c>
      <c r="AU581" s="323"/>
      <c r="AV581" s="323"/>
      <c r="AW581" s="323"/>
      <c r="AX581" s="323"/>
      <c r="AY581" s="323"/>
      <c r="AZ581" s="323"/>
      <c r="BA581" s="323"/>
      <c r="BB581" s="323"/>
      <c r="BC581" s="647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7"/>
      <c r="BV581" s="323"/>
      <c r="BW581" s="323"/>
      <c r="BX581" s="323"/>
      <c r="BY581" s="323"/>
      <c r="BZ581" s="895"/>
      <c r="CA581" s="895"/>
      <c r="CB581" s="895"/>
      <c r="CC581" s="896"/>
      <c r="CD581" s="524" t="str">
        <f t="shared" si="2087"/>
        <v/>
      </c>
      <c r="CE581" s="89" t="str">
        <f t="shared" si="2087"/>
        <v/>
      </c>
      <c r="CF581" s="90" t="str">
        <f t="shared" si="2087"/>
        <v/>
      </c>
      <c r="CG581" s="90" t="str">
        <f t="shared" si="2087"/>
        <v/>
      </c>
      <c r="CH581" s="90" t="str">
        <f t="shared" si="2087"/>
        <v/>
      </c>
      <c r="CI581" s="90" t="str">
        <f t="shared" si="2087"/>
        <v/>
      </c>
      <c r="CJ581" s="90" t="str">
        <f t="shared" si="2087"/>
        <v/>
      </c>
      <c r="CK581" s="156" t="str">
        <f t="shared" si="2087"/>
        <v/>
      </c>
      <c r="CL581" s="156" t="str">
        <f t="shared" si="2087"/>
        <v/>
      </c>
      <c r="CM581" s="156" t="str">
        <f t="shared" si="2087"/>
        <v/>
      </c>
      <c r="CN581" s="90" t="str">
        <f t="shared" si="2087"/>
        <v/>
      </c>
      <c r="CO581" s="90" t="str">
        <f t="shared" si="2087"/>
        <v/>
      </c>
      <c r="CP581" s="90" t="str">
        <f t="shared" si="2087"/>
        <v/>
      </c>
      <c r="CQ581" s="90" t="str">
        <f t="shared" si="2087"/>
        <v/>
      </c>
      <c r="CR581" s="90" t="str">
        <f t="shared" si="2087"/>
        <v/>
      </c>
      <c r="CS581" s="89" t="str">
        <f t="shared" si="2087"/>
        <v/>
      </c>
      <c r="CT581" s="525" t="str">
        <f t="shared" si="2087"/>
        <v/>
      </c>
      <c r="CU581" s="906"/>
      <c r="CV581" s="904"/>
      <c r="CW581" s="904"/>
      <c r="CX581" s="904"/>
      <c r="CY581" s="904"/>
      <c r="CZ581" s="904"/>
      <c r="DA581" s="904"/>
      <c r="DB581" s="904"/>
      <c r="DC581" s="904"/>
      <c r="DD581" s="904"/>
      <c r="DE581" s="904"/>
      <c r="DF581" s="904"/>
      <c r="DG581" s="904"/>
      <c r="DH581" s="904"/>
      <c r="DI581" s="904"/>
      <c r="DJ581" s="904"/>
      <c r="DK581" s="904"/>
      <c r="DL581" s="897"/>
      <c r="DM581" s="852"/>
      <c r="DN581" s="852"/>
      <c r="DO581" s="852"/>
      <c r="DP581" s="487"/>
      <c r="DQ581" s="623"/>
      <c r="DR581" s="623"/>
      <c r="DS581" s="623"/>
      <c r="DT581" s="623"/>
      <c r="DU581" s="623"/>
      <c r="DV581" s="623"/>
      <c r="DW581" s="623"/>
      <c r="DX581" s="623"/>
      <c r="DY581" s="488"/>
    </row>
    <row r="582" spans="1:129" s="490" customFormat="1" ht="15.75" customHeight="1">
      <c r="A582" s="653" t="s">
        <v>288</v>
      </c>
      <c r="B582" s="648"/>
      <c r="C582" s="646"/>
      <c r="D582" s="646"/>
      <c r="E582" s="646"/>
      <c r="F582" s="646"/>
      <c r="G582" s="646"/>
      <c r="H582" s="646"/>
      <c r="I582" s="646"/>
      <c r="J582" s="646"/>
      <c r="K582" s="646"/>
      <c r="L582" s="646"/>
      <c r="M582" s="646"/>
      <c r="N582" s="646"/>
      <c r="O582" s="646"/>
      <c r="P582" s="646"/>
      <c r="Q582" s="646"/>
      <c r="R582" s="646"/>
      <c r="S582" s="708"/>
      <c r="T582" s="646"/>
      <c r="U582" s="646"/>
      <c r="V582" s="646"/>
      <c r="W582" s="646"/>
      <c r="X582" s="646"/>
      <c r="Y582" s="646"/>
      <c r="Z582" s="646"/>
      <c r="AA582" s="646"/>
      <c r="AB582" s="646"/>
      <c r="AC582" s="646"/>
      <c r="AD582" s="646"/>
      <c r="AE582" s="646"/>
      <c r="AF582" s="646"/>
      <c r="AG582" s="648"/>
      <c r="AH582" s="648"/>
      <c r="AI582" s="648"/>
      <c r="AJ582" s="648"/>
      <c r="AK582" s="708"/>
      <c r="AL582" s="646">
        <v>0</v>
      </c>
      <c r="AM582" s="646">
        <v>0</v>
      </c>
      <c r="AN582" s="646">
        <v>0</v>
      </c>
      <c r="AO582" s="646"/>
      <c r="AP582" s="646"/>
      <c r="AQ582" s="646">
        <v>0</v>
      </c>
      <c r="AR582" s="646"/>
      <c r="AS582" s="646"/>
      <c r="AT582" s="646">
        <v>0</v>
      </c>
      <c r="AU582" s="646"/>
      <c r="AV582" s="646"/>
      <c r="AW582" s="646"/>
      <c r="AX582" s="646"/>
      <c r="AY582" s="646"/>
      <c r="AZ582" s="646"/>
      <c r="BA582" s="646"/>
      <c r="BB582" s="646"/>
      <c r="BC582" s="708"/>
      <c r="BD582" s="646"/>
      <c r="BE582" s="646"/>
      <c r="BF582" s="646"/>
      <c r="BG582" s="646"/>
      <c r="BH582" s="646"/>
      <c r="BI582" s="646"/>
      <c r="BJ582" s="646"/>
      <c r="BK582" s="646"/>
      <c r="BL582" s="646"/>
      <c r="BM582" s="646"/>
      <c r="BN582" s="646"/>
      <c r="BO582" s="646"/>
      <c r="BP582" s="646"/>
      <c r="BQ582" s="646"/>
      <c r="BR582" s="646"/>
      <c r="BS582" s="646"/>
      <c r="BT582" s="646"/>
      <c r="BU582" s="708"/>
      <c r="BV582" s="646">
        <v>12</v>
      </c>
      <c r="BW582" s="646">
        <v>12</v>
      </c>
      <c r="BX582" s="646">
        <v>12</v>
      </c>
      <c r="BY582" s="646">
        <v>12</v>
      </c>
      <c r="BZ582" s="895"/>
      <c r="CA582" s="895"/>
      <c r="CB582" s="895"/>
      <c r="CC582" s="896"/>
      <c r="CD582" s="524" t="str">
        <f t="shared" si="2087"/>
        <v/>
      </c>
      <c r="CE582" s="89" t="str">
        <f t="shared" si="2087"/>
        <v/>
      </c>
      <c r="CF582" s="90" t="str">
        <f t="shared" si="2087"/>
        <v/>
      </c>
      <c r="CG582" s="90" t="str">
        <f t="shared" si="2087"/>
        <v/>
      </c>
      <c r="CH582" s="90" t="str">
        <f t="shared" si="2087"/>
        <v/>
      </c>
      <c r="CI582" s="90" t="str">
        <f t="shared" si="2087"/>
        <v/>
      </c>
      <c r="CJ582" s="90" t="str">
        <f t="shared" si="2087"/>
        <v/>
      </c>
      <c r="CK582" s="156" t="str">
        <f t="shared" si="2087"/>
        <v/>
      </c>
      <c r="CL582" s="156" t="str">
        <f t="shared" si="2087"/>
        <v/>
      </c>
      <c r="CM582" s="156" t="str">
        <f t="shared" si="2087"/>
        <v/>
      </c>
      <c r="CN582" s="90" t="str">
        <f t="shared" si="2087"/>
        <v/>
      </c>
      <c r="CO582" s="90" t="str">
        <f t="shared" si="2087"/>
        <v/>
      </c>
      <c r="CP582" s="90" t="str">
        <f t="shared" si="2087"/>
        <v/>
      </c>
      <c r="CQ582" s="90" t="str">
        <f t="shared" si="2087"/>
        <v/>
      </c>
      <c r="CR582" s="90" t="str">
        <f t="shared" si="2087"/>
        <v/>
      </c>
      <c r="CS582" s="89" t="str">
        <f t="shared" si="2087"/>
        <v/>
      </c>
      <c r="CT582" s="525" t="str">
        <f t="shared" si="2087"/>
        <v/>
      </c>
      <c r="CU582" s="553" t="str">
        <f t="shared" si="2088"/>
        <v/>
      </c>
      <c r="CV582" s="554" t="str">
        <f t="shared" si="2088"/>
        <v/>
      </c>
      <c r="CW582" s="555" t="str">
        <f t="shared" si="2088"/>
        <v/>
      </c>
      <c r="CX582" s="555" t="str">
        <f t="shared" si="2088"/>
        <v/>
      </c>
      <c r="CY582" s="555" t="str">
        <f t="shared" si="2088"/>
        <v/>
      </c>
      <c r="CZ582" s="555" t="str">
        <f t="shared" si="2088"/>
        <v/>
      </c>
      <c r="DA582" s="555" t="str">
        <f t="shared" si="2088"/>
        <v/>
      </c>
      <c r="DB582" s="556" t="str">
        <f t="shared" si="2088"/>
        <v/>
      </c>
      <c r="DC582" s="556" t="str">
        <f t="shared" si="2088"/>
        <v/>
      </c>
      <c r="DD582" s="556" t="str">
        <f t="shared" si="2088"/>
        <v/>
      </c>
      <c r="DE582" s="555" t="str">
        <f t="shared" si="2088"/>
        <v/>
      </c>
      <c r="DF582" s="555" t="str">
        <f t="shared" si="2088"/>
        <v/>
      </c>
      <c r="DG582" s="555" t="str">
        <f t="shared" si="2088"/>
        <v/>
      </c>
      <c r="DH582" s="555" t="str">
        <f t="shared" si="2088"/>
        <v/>
      </c>
      <c r="DI582" s="555" t="str">
        <f t="shared" si="2088"/>
        <v/>
      </c>
      <c r="DJ582" s="554" t="str">
        <f t="shared" si="2088"/>
        <v/>
      </c>
      <c r="DK582" s="553" t="str">
        <f t="shared" si="2089"/>
        <v/>
      </c>
      <c r="DL582" s="897">
        <f>COUNT(B582:R582)</f>
        <v>0</v>
      </c>
      <c r="DM582" s="852">
        <f>COUNT(T582:AJ582)</f>
        <v>0</v>
      </c>
      <c r="DN582" s="852">
        <f>COUNT(AL582:BB582)</f>
        <v>5</v>
      </c>
      <c r="DO582" s="852">
        <f>COUNT(BD582:BT582)</f>
        <v>0</v>
      </c>
      <c r="DP582" s="487"/>
      <c r="DQ582" s="623"/>
      <c r="DR582" s="623"/>
      <c r="DS582" s="623"/>
      <c r="DT582" s="623"/>
      <c r="DU582" s="623"/>
      <c r="DV582" s="623"/>
      <c r="DW582" s="623"/>
      <c r="DX582" s="623"/>
      <c r="DY582" s="488"/>
    </row>
    <row r="583" spans="1:129" s="490" customFormat="1" ht="15.75" customHeight="1">
      <c r="A583" s="705" t="str">
        <f>$H$1 &amp; "/kg"</f>
        <v>kcal/kg</v>
      </c>
      <c r="B583" s="766">
        <f>1530*$K$1</f>
        <v>1530</v>
      </c>
      <c r="C583" s="766">
        <f>1530*$K$1</f>
        <v>1530</v>
      </c>
      <c r="D583" s="766">
        <f t="shared" ref="D583:R583" si="2110">1530*$K$1</f>
        <v>1530</v>
      </c>
      <c r="E583" s="766">
        <f t="shared" si="2110"/>
        <v>1530</v>
      </c>
      <c r="F583" s="766">
        <f t="shared" si="2110"/>
        <v>1530</v>
      </c>
      <c r="G583" s="766">
        <f t="shared" si="2110"/>
        <v>1530</v>
      </c>
      <c r="H583" s="766">
        <f t="shared" si="2110"/>
        <v>1530</v>
      </c>
      <c r="I583" s="766">
        <f t="shared" si="2110"/>
        <v>1530</v>
      </c>
      <c r="J583" s="766">
        <f t="shared" si="2110"/>
        <v>1530</v>
      </c>
      <c r="K583" s="766">
        <f t="shared" si="2110"/>
        <v>1530</v>
      </c>
      <c r="L583" s="766">
        <f t="shared" si="2110"/>
        <v>1530</v>
      </c>
      <c r="M583" s="766">
        <f t="shared" si="2110"/>
        <v>1530</v>
      </c>
      <c r="N583" s="766">
        <f t="shared" si="2110"/>
        <v>1530</v>
      </c>
      <c r="O583" s="766">
        <f t="shared" si="2110"/>
        <v>1530</v>
      </c>
      <c r="P583" s="766">
        <f t="shared" si="2110"/>
        <v>1530</v>
      </c>
      <c r="Q583" s="766">
        <f t="shared" si="2110"/>
        <v>1530</v>
      </c>
      <c r="R583" s="766">
        <f t="shared" si="2110"/>
        <v>1530</v>
      </c>
      <c r="S583" s="607"/>
      <c r="T583" s="766">
        <f>1530*$K$1</f>
        <v>1530</v>
      </c>
      <c r="U583" s="766">
        <f>1530*$K$1</f>
        <v>1530</v>
      </c>
      <c r="V583" s="766">
        <f t="shared" ref="V583:AJ583" si="2111">1530*$K$1</f>
        <v>1530</v>
      </c>
      <c r="W583" s="766">
        <f t="shared" si="2111"/>
        <v>1530</v>
      </c>
      <c r="X583" s="766">
        <f t="shared" si="2111"/>
        <v>1530</v>
      </c>
      <c r="Y583" s="766">
        <f t="shared" si="2111"/>
        <v>1530</v>
      </c>
      <c r="Z583" s="766">
        <f t="shared" si="2111"/>
        <v>1530</v>
      </c>
      <c r="AA583" s="766">
        <f t="shared" si="2111"/>
        <v>1530</v>
      </c>
      <c r="AB583" s="766">
        <f t="shared" si="2111"/>
        <v>1530</v>
      </c>
      <c r="AC583" s="766">
        <f t="shared" si="2111"/>
        <v>1530</v>
      </c>
      <c r="AD583" s="766">
        <f t="shared" si="2111"/>
        <v>1530</v>
      </c>
      <c r="AE583" s="766">
        <f t="shared" si="2111"/>
        <v>1530</v>
      </c>
      <c r="AF583" s="766">
        <f t="shared" si="2111"/>
        <v>1530</v>
      </c>
      <c r="AG583" s="766">
        <f t="shared" si="2111"/>
        <v>1530</v>
      </c>
      <c r="AH583" s="766">
        <f t="shared" si="2111"/>
        <v>1530</v>
      </c>
      <c r="AI583" s="766">
        <f t="shared" si="2111"/>
        <v>1530</v>
      </c>
      <c r="AJ583" s="766">
        <f t="shared" si="2111"/>
        <v>1530</v>
      </c>
      <c r="AK583" s="607"/>
      <c r="AL583" s="766">
        <f>1530*$K$1</f>
        <v>1530</v>
      </c>
      <c r="AM583" s="766">
        <f>1530*$K$1</f>
        <v>1530</v>
      </c>
      <c r="AN583" s="766">
        <f t="shared" ref="AN583:BB583" si="2112">1530*$K$1</f>
        <v>1530</v>
      </c>
      <c r="AO583" s="766">
        <f t="shared" si="2112"/>
        <v>1530</v>
      </c>
      <c r="AP583" s="766">
        <f t="shared" si="2112"/>
        <v>1530</v>
      </c>
      <c r="AQ583" s="766">
        <f t="shared" si="2112"/>
        <v>1530</v>
      </c>
      <c r="AR583" s="766">
        <f t="shared" si="2112"/>
        <v>1530</v>
      </c>
      <c r="AS583" s="766">
        <f t="shared" si="2112"/>
        <v>1530</v>
      </c>
      <c r="AT583" s="766">
        <f t="shared" si="2112"/>
        <v>1530</v>
      </c>
      <c r="AU583" s="766">
        <f t="shared" si="2112"/>
        <v>1530</v>
      </c>
      <c r="AV583" s="766">
        <f t="shared" si="2112"/>
        <v>1530</v>
      </c>
      <c r="AW583" s="766">
        <f t="shared" si="2112"/>
        <v>1530</v>
      </c>
      <c r="AX583" s="766">
        <f t="shared" si="2112"/>
        <v>1530</v>
      </c>
      <c r="AY583" s="766">
        <f t="shared" si="2112"/>
        <v>1530</v>
      </c>
      <c r="AZ583" s="766">
        <f t="shared" si="2112"/>
        <v>1530</v>
      </c>
      <c r="BA583" s="766">
        <f t="shared" si="2112"/>
        <v>1530</v>
      </c>
      <c r="BB583" s="766">
        <f t="shared" si="2112"/>
        <v>1530</v>
      </c>
      <c r="BC583" s="760"/>
      <c r="BD583" s="766">
        <f>1530*$K$1</f>
        <v>1530</v>
      </c>
      <c r="BE583" s="766">
        <f>1530*$K$1</f>
        <v>1530</v>
      </c>
      <c r="BF583" s="766">
        <f t="shared" ref="BF583:BY583" si="2113">1530*$K$1</f>
        <v>1530</v>
      </c>
      <c r="BG583" s="766">
        <f t="shared" si="2113"/>
        <v>1530</v>
      </c>
      <c r="BH583" s="766">
        <f t="shared" si="2113"/>
        <v>1530</v>
      </c>
      <c r="BI583" s="766">
        <f t="shared" si="2113"/>
        <v>1530</v>
      </c>
      <c r="BJ583" s="766">
        <f t="shared" si="2113"/>
        <v>1530</v>
      </c>
      <c r="BK583" s="766">
        <f t="shared" si="2113"/>
        <v>1530</v>
      </c>
      <c r="BL583" s="766">
        <f t="shared" si="2113"/>
        <v>1530</v>
      </c>
      <c r="BM583" s="766">
        <f t="shared" si="2113"/>
        <v>1530</v>
      </c>
      <c r="BN583" s="766">
        <f t="shared" si="2113"/>
        <v>1530</v>
      </c>
      <c r="BO583" s="766">
        <f t="shared" si="2113"/>
        <v>1530</v>
      </c>
      <c r="BP583" s="766">
        <f t="shared" si="2113"/>
        <v>1530</v>
      </c>
      <c r="BQ583" s="766">
        <f t="shared" si="2113"/>
        <v>1530</v>
      </c>
      <c r="BR583" s="766">
        <f t="shared" si="2113"/>
        <v>1530</v>
      </c>
      <c r="BS583" s="766">
        <f t="shared" si="2113"/>
        <v>1530</v>
      </c>
      <c r="BT583" s="766">
        <f t="shared" si="2113"/>
        <v>1530</v>
      </c>
      <c r="BU583" s="760"/>
      <c r="BV583" s="766">
        <f t="shared" si="2113"/>
        <v>1530</v>
      </c>
      <c r="BW583" s="766">
        <f t="shared" si="2113"/>
        <v>1530</v>
      </c>
      <c r="BX583" s="766">
        <f t="shared" si="2113"/>
        <v>1530</v>
      </c>
      <c r="BY583" s="766">
        <f t="shared" si="2113"/>
        <v>1530</v>
      </c>
      <c r="BZ583" s="895"/>
      <c r="CA583" s="895"/>
      <c r="CB583" s="895"/>
      <c r="CC583" s="896"/>
      <c r="CD583" s="524">
        <f t="shared" si="2087"/>
        <v>1530</v>
      </c>
      <c r="CE583" s="89">
        <f t="shared" si="2087"/>
        <v>1530</v>
      </c>
      <c r="CF583" s="90">
        <f t="shared" si="2087"/>
        <v>1530</v>
      </c>
      <c r="CG583" s="90">
        <f t="shared" si="2087"/>
        <v>1530</v>
      </c>
      <c r="CH583" s="90">
        <f t="shared" si="2087"/>
        <v>1530</v>
      </c>
      <c r="CI583" s="90">
        <f t="shared" si="2087"/>
        <v>1530</v>
      </c>
      <c r="CJ583" s="90">
        <f t="shared" si="2087"/>
        <v>1530</v>
      </c>
      <c r="CK583" s="156">
        <f t="shared" si="2087"/>
        <v>1530</v>
      </c>
      <c r="CL583" s="156">
        <f t="shared" si="2087"/>
        <v>1530</v>
      </c>
      <c r="CM583" s="156">
        <f t="shared" si="2087"/>
        <v>1530</v>
      </c>
      <c r="CN583" s="90">
        <f t="shared" si="2087"/>
        <v>1530</v>
      </c>
      <c r="CO583" s="90">
        <f t="shared" si="2087"/>
        <v>1530</v>
      </c>
      <c r="CP583" s="90">
        <f t="shared" si="2087"/>
        <v>1530</v>
      </c>
      <c r="CQ583" s="90">
        <f t="shared" si="2087"/>
        <v>1530</v>
      </c>
      <c r="CR583" s="90">
        <f t="shared" si="2087"/>
        <v>1530</v>
      </c>
      <c r="CS583" s="89">
        <f t="shared" si="2087"/>
        <v>1530</v>
      </c>
      <c r="CT583" s="525">
        <f t="shared" si="2087"/>
        <v>1530</v>
      </c>
      <c r="CU583" s="553">
        <f t="shared" si="2088"/>
        <v>1530</v>
      </c>
      <c r="CV583" s="554">
        <f t="shared" si="2088"/>
        <v>1530</v>
      </c>
      <c r="CW583" s="555">
        <f t="shared" si="2088"/>
        <v>1530</v>
      </c>
      <c r="CX583" s="555">
        <f t="shared" si="2088"/>
        <v>1530</v>
      </c>
      <c r="CY583" s="555">
        <f t="shared" si="2088"/>
        <v>1530</v>
      </c>
      <c r="CZ583" s="555">
        <f t="shared" si="2088"/>
        <v>1530</v>
      </c>
      <c r="DA583" s="555">
        <f t="shared" si="2088"/>
        <v>1530</v>
      </c>
      <c r="DB583" s="556">
        <f t="shared" si="2088"/>
        <v>1530</v>
      </c>
      <c r="DC583" s="556">
        <f t="shared" si="2088"/>
        <v>1530</v>
      </c>
      <c r="DD583" s="556">
        <f t="shared" si="2088"/>
        <v>1530</v>
      </c>
      <c r="DE583" s="555">
        <f t="shared" si="2088"/>
        <v>1530</v>
      </c>
      <c r="DF583" s="555">
        <f t="shared" si="2088"/>
        <v>1530</v>
      </c>
      <c r="DG583" s="555">
        <f t="shared" si="2088"/>
        <v>1530</v>
      </c>
      <c r="DH583" s="555">
        <f t="shared" si="2088"/>
        <v>1530</v>
      </c>
      <c r="DI583" s="555">
        <f t="shared" si="2088"/>
        <v>1530</v>
      </c>
      <c r="DJ583" s="554">
        <f t="shared" si="2088"/>
        <v>1530</v>
      </c>
      <c r="DK583" s="553">
        <f t="shared" si="2089"/>
        <v>1530</v>
      </c>
      <c r="DL583" s="897">
        <f>COUNT(B583:R583)</f>
        <v>17</v>
      </c>
      <c r="DM583" s="852">
        <f>COUNT(T583:AJ583)</f>
        <v>17</v>
      </c>
      <c r="DN583" s="852">
        <f>COUNT(AL583:BB583)</f>
        <v>17</v>
      </c>
      <c r="DO583" s="852">
        <f>COUNT(BD583:BT583)</f>
        <v>17</v>
      </c>
      <c r="DP583" s="487"/>
      <c r="DQ583" s="623"/>
      <c r="DR583" s="623"/>
      <c r="DS583" s="623"/>
      <c r="DT583" s="623"/>
      <c r="DU583" s="623"/>
      <c r="DV583" s="623"/>
      <c r="DW583" s="623"/>
      <c r="DX583" s="623"/>
      <c r="DY583" s="488"/>
    </row>
    <row r="584" spans="1:129" s="490" customFormat="1" ht="15.75" customHeight="1">
      <c r="A584" s="653" t="str">
        <f>$H$1 &amp; " (%)"</f>
        <v>kcal (%)</v>
      </c>
      <c r="B584" s="770" t="str">
        <f t="shared" ref="B584:R584" si="2114">IF(B582="","",B582*B583/B$46/365/$G$1)</f>
        <v/>
      </c>
      <c r="C584" s="770" t="str">
        <f t="shared" si="2114"/>
        <v/>
      </c>
      <c r="D584" s="770" t="str">
        <f t="shared" si="2114"/>
        <v/>
      </c>
      <c r="E584" s="770" t="str">
        <f t="shared" si="2114"/>
        <v/>
      </c>
      <c r="F584" s="770" t="str">
        <f t="shared" si="2114"/>
        <v/>
      </c>
      <c r="G584" s="770" t="str">
        <f t="shared" si="2114"/>
        <v/>
      </c>
      <c r="H584" s="770" t="str">
        <f t="shared" si="2114"/>
        <v/>
      </c>
      <c r="I584" s="770" t="str">
        <f t="shared" si="2114"/>
        <v/>
      </c>
      <c r="J584" s="770" t="str">
        <f t="shared" si="2114"/>
        <v/>
      </c>
      <c r="K584" s="770" t="str">
        <f t="shared" si="2114"/>
        <v/>
      </c>
      <c r="L584" s="770" t="str">
        <f t="shared" si="2114"/>
        <v/>
      </c>
      <c r="M584" s="770" t="str">
        <f t="shared" si="2114"/>
        <v/>
      </c>
      <c r="N584" s="770" t="str">
        <f t="shared" si="2114"/>
        <v/>
      </c>
      <c r="O584" s="770" t="str">
        <f t="shared" si="2114"/>
        <v/>
      </c>
      <c r="P584" s="770" t="str">
        <f t="shared" si="2114"/>
        <v/>
      </c>
      <c r="Q584" s="770" t="str">
        <f t="shared" si="2114"/>
        <v/>
      </c>
      <c r="R584" s="770" t="str">
        <f t="shared" si="2114"/>
        <v/>
      </c>
      <c r="S584" s="593"/>
      <c r="T584" s="770" t="str">
        <f t="shared" ref="T584:AJ584" si="2115">IF(T582="","",T582*T583/T$46/365/$G$1)</f>
        <v/>
      </c>
      <c r="U584" s="770" t="str">
        <f t="shared" si="2115"/>
        <v/>
      </c>
      <c r="V584" s="770" t="str">
        <f t="shared" si="2115"/>
        <v/>
      </c>
      <c r="W584" s="770" t="str">
        <f t="shared" si="2115"/>
        <v/>
      </c>
      <c r="X584" s="770" t="str">
        <f t="shared" si="2115"/>
        <v/>
      </c>
      <c r="Y584" s="770" t="str">
        <f t="shared" si="2115"/>
        <v/>
      </c>
      <c r="Z584" s="770" t="str">
        <f t="shared" si="2115"/>
        <v/>
      </c>
      <c r="AA584" s="770" t="str">
        <f t="shared" si="2115"/>
        <v/>
      </c>
      <c r="AB584" s="770" t="str">
        <f t="shared" si="2115"/>
        <v/>
      </c>
      <c r="AC584" s="770" t="str">
        <f t="shared" si="2115"/>
        <v/>
      </c>
      <c r="AD584" s="770" t="str">
        <f t="shared" si="2115"/>
        <v/>
      </c>
      <c r="AE584" s="770" t="str">
        <f t="shared" si="2115"/>
        <v/>
      </c>
      <c r="AF584" s="770" t="str">
        <f t="shared" si="2115"/>
        <v/>
      </c>
      <c r="AG584" s="770" t="str">
        <f t="shared" si="2115"/>
        <v/>
      </c>
      <c r="AH584" s="770" t="str">
        <f t="shared" si="2115"/>
        <v/>
      </c>
      <c r="AI584" s="770" t="str">
        <f t="shared" si="2115"/>
        <v/>
      </c>
      <c r="AJ584" s="770" t="str">
        <f t="shared" si="2115"/>
        <v/>
      </c>
      <c r="AK584" s="593"/>
      <c r="AL584" s="770">
        <f t="shared" ref="AL584:BB584" si="2116">IF(AL582="","",AL582*AL583/AL$46/365/$G$1)</f>
        <v>0</v>
      </c>
      <c r="AM584" s="770">
        <f t="shared" si="2116"/>
        <v>0</v>
      </c>
      <c r="AN584" s="770">
        <f t="shared" si="2116"/>
        <v>0</v>
      </c>
      <c r="AO584" s="770" t="str">
        <f t="shared" si="2116"/>
        <v/>
      </c>
      <c r="AP584" s="770" t="str">
        <f t="shared" si="2116"/>
        <v/>
      </c>
      <c r="AQ584" s="770">
        <f t="shared" si="2116"/>
        <v>0</v>
      </c>
      <c r="AR584" s="770" t="str">
        <f t="shared" si="2116"/>
        <v/>
      </c>
      <c r="AS584" s="770" t="str">
        <f t="shared" si="2116"/>
        <v/>
      </c>
      <c r="AT584" s="770">
        <f t="shared" si="2116"/>
        <v>0</v>
      </c>
      <c r="AU584" s="770" t="str">
        <f t="shared" si="2116"/>
        <v/>
      </c>
      <c r="AV584" s="770" t="str">
        <f t="shared" si="2116"/>
        <v/>
      </c>
      <c r="AW584" s="770" t="str">
        <f t="shared" si="2116"/>
        <v/>
      </c>
      <c r="AX584" s="770" t="str">
        <f t="shared" si="2116"/>
        <v/>
      </c>
      <c r="AY584" s="770" t="str">
        <f t="shared" si="2116"/>
        <v/>
      </c>
      <c r="AZ584" s="770" t="str">
        <f t="shared" si="2116"/>
        <v/>
      </c>
      <c r="BA584" s="770" t="str">
        <f t="shared" si="2116"/>
        <v/>
      </c>
      <c r="BB584" s="770" t="str">
        <f t="shared" si="2116"/>
        <v/>
      </c>
      <c r="BC584" s="657"/>
      <c r="BD584" s="770" t="str">
        <f>IF(BD582="","",BD582*BD583/BD$46/365/$G$1)</f>
        <v/>
      </c>
      <c r="BE584" s="770" t="str">
        <f>IF(BE582="","",BE582*BE583/BE$46/365/$G$1)</f>
        <v/>
      </c>
      <c r="BF584" s="770" t="str">
        <f t="shared" ref="BF584:BT584" si="2117">IF(BF582="","",BF582*BF583/BF$46/365/$G$1)</f>
        <v/>
      </c>
      <c r="BG584" s="770" t="str">
        <f t="shared" si="2117"/>
        <v/>
      </c>
      <c r="BH584" s="770" t="str">
        <f t="shared" si="2117"/>
        <v/>
      </c>
      <c r="BI584" s="770" t="str">
        <f t="shared" si="2117"/>
        <v/>
      </c>
      <c r="BJ584" s="770" t="str">
        <f t="shared" si="2117"/>
        <v/>
      </c>
      <c r="BK584" s="770" t="str">
        <f t="shared" si="2117"/>
        <v/>
      </c>
      <c r="BL584" s="770" t="str">
        <f t="shared" si="2117"/>
        <v/>
      </c>
      <c r="BM584" s="770" t="str">
        <f t="shared" si="2117"/>
        <v/>
      </c>
      <c r="BN584" s="770" t="str">
        <f t="shared" si="2117"/>
        <v/>
      </c>
      <c r="BO584" s="770" t="str">
        <f t="shared" si="2117"/>
        <v/>
      </c>
      <c r="BP584" s="770" t="str">
        <f t="shared" si="2117"/>
        <v/>
      </c>
      <c r="BQ584" s="770" t="str">
        <f t="shared" si="2117"/>
        <v/>
      </c>
      <c r="BR584" s="770" t="str">
        <f t="shared" si="2117"/>
        <v/>
      </c>
      <c r="BS584" s="770" t="str">
        <f t="shared" si="2117"/>
        <v/>
      </c>
      <c r="BT584" s="770" t="str">
        <f t="shared" si="2117"/>
        <v/>
      </c>
      <c r="BU584" s="657"/>
      <c r="BV584" s="770" t="str">
        <f>IF(BV581="","",BV581*BV582*BV583/BV$46/365/$G$1)</f>
        <v/>
      </c>
      <c r="BW584" s="770" t="str">
        <f>IF(BW581="","",BW581*BW582*BW583/BW$46/365/$G$1)</f>
        <v/>
      </c>
      <c r="BX584" s="770" t="str">
        <f>IF(BX581="","",BX581*BX582*BX583/BX$46/365/$G$1)</f>
        <v/>
      </c>
      <c r="BY584" s="770" t="str">
        <f>IF(BY581="","",BY581*BY582*BY583/BY$46/365/$G$1)</f>
        <v/>
      </c>
      <c r="BZ584" s="627" t="str">
        <f>IF(DL584&lt;3,"",(SUM(B584:R584)-MIN(B584:R584)-MAX(B584:R584))/(DL584-2))</f>
        <v/>
      </c>
      <c r="CA584" s="627" t="str">
        <f>IF(DM584&lt;3,"",(SUM(T584:AJ584)-MIN(T584:AJ584)-MAX(T584:AJ584))/(DM584-2))</f>
        <v/>
      </c>
      <c r="CB584" s="627">
        <f>IF(DN584&lt;3,"",(SUM(AL584:BB584)-MIN(AL584:BB584)-MAX(AL584:BB584))/(DN584-2))</f>
        <v>0</v>
      </c>
      <c r="CC584" s="627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2087"/>
        <v/>
      </c>
      <c r="CF584" s="1355" t="str">
        <f t="shared" si="2087"/>
        <v/>
      </c>
      <c r="CG584" s="1355" t="str">
        <f t="shared" si="2087"/>
        <v/>
      </c>
      <c r="CH584" s="1355" t="str">
        <f t="shared" si="2087"/>
        <v/>
      </c>
      <c r="CI584" s="1355" t="str">
        <f t="shared" si="2087"/>
        <v/>
      </c>
      <c r="CJ584" s="1355" t="str">
        <f t="shared" si="2087"/>
        <v/>
      </c>
      <c r="CK584" s="1356" t="str">
        <f t="shared" si="2087"/>
        <v/>
      </c>
      <c r="CL584" s="1356" t="str">
        <f t="shared" si="2087"/>
        <v/>
      </c>
      <c r="CM584" s="1356" t="str">
        <f t="shared" si="2087"/>
        <v/>
      </c>
      <c r="CN584" s="1355" t="str">
        <f t="shared" si="2087"/>
        <v/>
      </c>
      <c r="CO584" s="1355" t="str">
        <f t="shared" si="2087"/>
        <v/>
      </c>
      <c r="CP584" s="1355" t="str">
        <f t="shared" si="2087"/>
        <v/>
      </c>
      <c r="CQ584" s="1355" t="str">
        <f t="shared" si="2087"/>
        <v/>
      </c>
      <c r="CR584" s="1355" t="str">
        <f t="shared" si="2087"/>
        <v/>
      </c>
      <c r="CS584" s="1354" t="str">
        <f t="shared" si="2087"/>
        <v/>
      </c>
      <c r="CT584" s="1357" t="str">
        <f t="shared" si="2087"/>
        <v/>
      </c>
      <c r="CU584" s="541" t="str">
        <f t="shared" ref="CU584:DJ595" si="2118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2" t="str">
        <f t="shared" si="2118"/>
        <v/>
      </c>
      <c r="CW584" s="543" t="str">
        <f t="shared" si="2118"/>
        <v/>
      </c>
      <c r="CX584" s="543" t="str">
        <f t="shared" si="2118"/>
        <v/>
      </c>
      <c r="CY584" s="543" t="str">
        <f t="shared" si="2118"/>
        <v/>
      </c>
      <c r="CZ584" s="543" t="str">
        <f t="shared" si="2118"/>
        <v/>
      </c>
      <c r="DA584" s="543" t="str">
        <f t="shared" si="2118"/>
        <v/>
      </c>
      <c r="DB584" s="544" t="str">
        <f t="shared" si="2118"/>
        <v/>
      </c>
      <c r="DC584" s="544" t="str">
        <f t="shared" si="2118"/>
        <v/>
      </c>
      <c r="DD584" s="544" t="str">
        <f t="shared" si="2118"/>
        <v/>
      </c>
      <c r="DE584" s="543" t="str">
        <f t="shared" si="2118"/>
        <v/>
      </c>
      <c r="DF584" s="543" t="str">
        <f t="shared" si="2118"/>
        <v/>
      </c>
      <c r="DG584" s="543" t="str">
        <f t="shared" si="2118"/>
        <v/>
      </c>
      <c r="DH584" s="543" t="str">
        <f t="shared" si="2118"/>
        <v/>
      </c>
      <c r="DI584" s="543" t="str">
        <f t="shared" si="2118"/>
        <v/>
      </c>
      <c r="DJ584" s="542" t="str">
        <f t="shared" si="2118"/>
        <v/>
      </c>
      <c r="DK584" s="541" t="str">
        <f t="shared" ref="DK584:DK590" si="2119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8">
        <f t="shared" ref="DL584:DL591" si="2120">COUNT(B584:R584)</f>
        <v>0</v>
      </c>
      <c r="DM584" s="106">
        <f t="shared" ref="DM584:DM591" si="2121">COUNT(T584:AJ584)</f>
        <v>0</v>
      </c>
      <c r="DN584" s="106">
        <f t="shared" ref="DN584:DN591" si="2122">COUNT(AL584:BB584)</f>
        <v>5</v>
      </c>
      <c r="DO584" s="106">
        <f t="shared" ref="DO584:DO591" si="2123">COUNT(BD584:BT584)</f>
        <v>0</v>
      </c>
      <c r="DP584" s="487"/>
      <c r="DQ584" s="623"/>
      <c r="DR584" s="623"/>
      <c r="DS584" s="623"/>
      <c r="DT584" s="623"/>
      <c r="DU584" s="623"/>
      <c r="DV584" s="623"/>
      <c r="DW584" s="623"/>
      <c r="DX584" s="623"/>
      <c r="DY584" s="488"/>
    </row>
    <row r="585" spans="1:129" s="490" customFormat="1" ht="15.75" customHeight="1">
      <c r="A585" s="767" t="s">
        <v>287</v>
      </c>
      <c r="B585" s="648"/>
      <c r="C585" s="646"/>
      <c r="D585" s="646"/>
      <c r="E585" s="646"/>
      <c r="F585" s="646"/>
      <c r="G585" s="646"/>
      <c r="H585" s="646"/>
      <c r="I585" s="646"/>
      <c r="J585" s="646"/>
      <c r="K585" s="646"/>
      <c r="L585" s="646"/>
      <c r="M585" s="646"/>
      <c r="N585" s="646"/>
      <c r="O585" s="646"/>
      <c r="P585" s="646"/>
      <c r="Q585" s="646"/>
      <c r="R585" s="646"/>
      <c r="S585" s="659"/>
      <c r="T585" s="646"/>
      <c r="U585" s="646"/>
      <c r="V585" s="646"/>
      <c r="W585" s="646"/>
      <c r="X585" s="646"/>
      <c r="Y585" s="646"/>
      <c r="Z585" s="646"/>
      <c r="AA585" s="646"/>
      <c r="AB585" s="646"/>
      <c r="AC585" s="646"/>
      <c r="AD585" s="646"/>
      <c r="AE585" s="646"/>
      <c r="AF585" s="646"/>
      <c r="AG585" s="648"/>
      <c r="AH585" s="646"/>
      <c r="AI585" s="646"/>
      <c r="AJ585" s="648"/>
      <c r="AK585" s="659"/>
      <c r="AL585" s="646"/>
      <c r="AM585" s="646"/>
      <c r="AN585" s="646"/>
      <c r="AO585" s="646"/>
      <c r="AP585" s="646"/>
      <c r="AQ585" s="646"/>
      <c r="AR585" s="646"/>
      <c r="AS585" s="646"/>
      <c r="AT585" s="646"/>
      <c r="AU585" s="646"/>
      <c r="AV585" s="646"/>
      <c r="AW585" s="646"/>
      <c r="AX585" s="646"/>
      <c r="AY585" s="646"/>
      <c r="AZ585" s="646"/>
      <c r="BA585" s="646"/>
      <c r="BB585" s="646"/>
      <c r="BC585" s="659"/>
      <c r="BD585" s="646"/>
      <c r="BE585" s="646"/>
      <c r="BF585" s="646"/>
      <c r="BG585" s="646"/>
      <c r="BH585" s="646"/>
      <c r="BI585" s="646"/>
      <c r="BJ585" s="646"/>
      <c r="BK585" s="646"/>
      <c r="BL585" s="646"/>
      <c r="BM585" s="646"/>
      <c r="BN585" s="646"/>
      <c r="BO585" s="646"/>
      <c r="BP585" s="646"/>
      <c r="BQ585" s="646"/>
      <c r="BR585" s="646"/>
      <c r="BS585" s="646"/>
      <c r="BT585" s="646"/>
      <c r="BU585" s="659"/>
      <c r="BV585" s="646"/>
      <c r="BW585" s="646"/>
      <c r="BX585" s="646"/>
      <c r="BY585" s="646"/>
      <c r="BZ585" s="895"/>
      <c r="CA585" s="895"/>
      <c r="CB585" s="895"/>
      <c r="CC585" s="896"/>
      <c r="CD585" s="524" t="str">
        <f t="shared" si="2087"/>
        <v/>
      </c>
      <c r="CE585" s="89" t="str">
        <f t="shared" ref="CE585:CT592" si="2124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2124"/>
        <v/>
      </c>
      <c r="CG585" s="90" t="str">
        <f t="shared" si="2124"/>
        <v/>
      </c>
      <c r="CH585" s="90" t="str">
        <f t="shared" si="2124"/>
        <v/>
      </c>
      <c r="CI585" s="90" t="str">
        <f t="shared" si="2124"/>
        <v/>
      </c>
      <c r="CJ585" s="90" t="str">
        <f t="shared" si="2124"/>
        <v/>
      </c>
      <c r="CK585" s="156" t="str">
        <f t="shared" si="2124"/>
        <v/>
      </c>
      <c r="CL585" s="156" t="str">
        <f t="shared" si="2124"/>
        <v/>
      </c>
      <c r="CM585" s="156" t="str">
        <f t="shared" si="2124"/>
        <v/>
      </c>
      <c r="CN585" s="90" t="str">
        <f t="shared" si="2124"/>
        <v/>
      </c>
      <c r="CO585" s="90" t="str">
        <f t="shared" si="2124"/>
        <v/>
      </c>
      <c r="CP585" s="90" t="str">
        <f t="shared" si="2124"/>
        <v/>
      </c>
      <c r="CQ585" s="90" t="str">
        <f t="shared" si="2124"/>
        <v/>
      </c>
      <c r="CR585" s="90" t="str">
        <f t="shared" si="2124"/>
        <v/>
      </c>
      <c r="CS585" s="89" t="str">
        <f t="shared" si="2124"/>
        <v/>
      </c>
      <c r="CT585" s="525" t="str">
        <f t="shared" si="2124"/>
        <v/>
      </c>
      <c r="CU585" s="553" t="str">
        <f t="shared" si="2088"/>
        <v/>
      </c>
      <c r="CV585" s="554" t="str">
        <f t="shared" si="2088"/>
        <v/>
      </c>
      <c r="CW585" s="555" t="str">
        <f t="shared" si="2088"/>
        <v/>
      </c>
      <c r="CX585" s="555" t="str">
        <f t="shared" si="2088"/>
        <v/>
      </c>
      <c r="CY585" s="555" t="str">
        <f t="shared" si="2088"/>
        <v/>
      </c>
      <c r="CZ585" s="555" t="str">
        <f t="shared" si="2088"/>
        <v/>
      </c>
      <c r="DA585" s="555" t="str">
        <f t="shared" si="2088"/>
        <v/>
      </c>
      <c r="DB585" s="556" t="str">
        <f t="shared" si="2088"/>
        <v/>
      </c>
      <c r="DC585" s="556" t="str">
        <f t="shared" si="2088"/>
        <v/>
      </c>
      <c r="DD585" s="556" t="str">
        <f t="shared" si="2088"/>
        <v/>
      </c>
      <c r="DE585" s="555" t="str">
        <f t="shared" si="2088"/>
        <v/>
      </c>
      <c r="DF585" s="555" t="str">
        <f t="shared" si="2088"/>
        <v/>
      </c>
      <c r="DG585" s="555" t="str">
        <f t="shared" si="2088"/>
        <v/>
      </c>
      <c r="DH585" s="555" t="str">
        <f t="shared" si="2088"/>
        <v/>
      </c>
      <c r="DI585" s="555" t="str">
        <f t="shared" si="2088"/>
        <v/>
      </c>
      <c r="DJ585" s="554" t="str">
        <f t="shared" si="2118"/>
        <v/>
      </c>
      <c r="DK585" s="553" t="str">
        <f t="shared" si="2089"/>
        <v/>
      </c>
      <c r="DL585" s="897">
        <f t="shared" si="2120"/>
        <v>0</v>
      </c>
      <c r="DM585" s="852">
        <f t="shared" si="2121"/>
        <v>0</v>
      </c>
      <c r="DN585" s="852">
        <f t="shared" si="2122"/>
        <v>0</v>
      </c>
      <c r="DO585" s="852">
        <f t="shared" si="2123"/>
        <v>0</v>
      </c>
      <c r="DP585" s="487"/>
      <c r="DQ585" s="623"/>
      <c r="DR585" s="623"/>
      <c r="DS585" s="623"/>
      <c r="DT585" s="623"/>
      <c r="DU585" s="623"/>
      <c r="DV585" s="623"/>
      <c r="DW585" s="623"/>
      <c r="DX585" s="623"/>
      <c r="DY585" s="488"/>
    </row>
    <row r="586" spans="1:129" s="490" customFormat="1" ht="15.75" customHeight="1">
      <c r="A586" s="653" t="s">
        <v>285</v>
      </c>
      <c r="B586" s="765" t="str">
        <f t="shared" ref="B586:R586" si="2125">IF(B585="","",B582*B585)</f>
        <v/>
      </c>
      <c r="C586" s="765" t="str">
        <f t="shared" si="2125"/>
        <v/>
      </c>
      <c r="D586" s="765" t="str">
        <f t="shared" si="2125"/>
        <v/>
      </c>
      <c r="E586" s="765" t="str">
        <f t="shared" si="2125"/>
        <v/>
      </c>
      <c r="F586" s="765" t="str">
        <f t="shared" si="2125"/>
        <v/>
      </c>
      <c r="G586" s="765" t="str">
        <f t="shared" si="2125"/>
        <v/>
      </c>
      <c r="H586" s="765" t="str">
        <f t="shared" si="2125"/>
        <v/>
      </c>
      <c r="I586" s="765" t="str">
        <f t="shared" si="2125"/>
        <v/>
      </c>
      <c r="J586" s="765" t="str">
        <f t="shared" si="2125"/>
        <v/>
      </c>
      <c r="K586" s="765" t="str">
        <f t="shared" si="2125"/>
        <v/>
      </c>
      <c r="L586" s="765" t="str">
        <f t="shared" si="2125"/>
        <v/>
      </c>
      <c r="M586" s="765" t="str">
        <f t="shared" si="2125"/>
        <v/>
      </c>
      <c r="N586" s="765" t="str">
        <f t="shared" si="2125"/>
        <v/>
      </c>
      <c r="O586" s="765" t="str">
        <f t="shared" si="2125"/>
        <v/>
      </c>
      <c r="P586" s="765" t="str">
        <f t="shared" si="2125"/>
        <v/>
      </c>
      <c r="Q586" s="765" t="str">
        <f t="shared" si="2125"/>
        <v/>
      </c>
      <c r="R586" s="765" t="str">
        <f t="shared" si="2125"/>
        <v/>
      </c>
      <c r="S586" s="771"/>
      <c r="T586" s="765" t="str">
        <f t="shared" ref="T586:AJ586" si="2126">IF(T585="","",T582*T585)</f>
        <v/>
      </c>
      <c r="U586" s="765" t="str">
        <f t="shared" si="2126"/>
        <v/>
      </c>
      <c r="V586" s="765" t="str">
        <f t="shared" si="2126"/>
        <v/>
      </c>
      <c r="W586" s="765" t="str">
        <f t="shared" si="2126"/>
        <v/>
      </c>
      <c r="X586" s="765" t="str">
        <f t="shared" si="2126"/>
        <v/>
      </c>
      <c r="Y586" s="765" t="str">
        <f t="shared" si="2126"/>
        <v/>
      </c>
      <c r="Z586" s="765" t="str">
        <f t="shared" si="2126"/>
        <v/>
      </c>
      <c r="AA586" s="765" t="str">
        <f t="shared" si="2126"/>
        <v/>
      </c>
      <c r="AB586" s="765" t="str">
        <f t="shared" si="2126"/>
        <v/>
      </c>
      <c r="AC586" s="765" t="str">
        <f t="shared" si="2126"/>
        <v/>
      </c>
      <c r="AD586" s="765" t="str">
        <f t="shared" si="2126"/>
        <v/>
      </c>
      <c r="AE586" s="765" t="str">
        <f t="shared" si="2126"/>
        <v/>
      </c>
      <c r="AF586" s="765" t="str">
        <f t="shared" si="2126"/>
        <v/>
      </c>
      <c r="AG586" s="765" t="str">
        <f t="shared" si="2126"/>
        <v/>
      </c>
      <c r="AH586" s="765" t="str">
        <f t="shared" si="2126"/>
        <v/>
      </c>
      <c r="AI586" s="765" t="str">
        <f t="shared" si="2126"/>
        <v/>
      </c>
      <c r="AJ586" s="765" t="str">
        <f t="shared" si="2126"/>
        <v/>
      </c>
      <c r="AK586" s="771"/>
      <c r="AL586" s="765" t="str">
        <f t="shared" ref="AL586:BB586" si="2127">IF(AL585="","",AL582*AL585)</f>
        <v/>
      </c>
      <c r="AM586" s="765" t="str">
        <f t="shared" si="2127"/>
        <v/>
      </c>
      <c r="AN586" s="765" t="str">
        <f t="shared" si="2127"/>
        <v/>
      </c>
      <c r="AO586" s="765" t="str">
        <f t="shared" si="2127"/>
        <v/>
      </c>
      <c r="AP586" s="765" t="str">
        <f t="shared" si="2127"/>
        <v/>
      </c>
      <c r="AQ586" s="765" t="str">
        <f t="shared" si="2127"/>
        <v/>
      </c>
      <c r="AR586" s="765" t="str">
        <f t="shared" si="2127"/>
        <v/>
      </c>
      <c r="AS586" s="765" t="str">
        <f t="shared" si="2127"/>
        <v/>
      </c>
      <c r="AT586" s="765" t="str">
        <f t="shared" si="2127"/>
        <v/>
      </c>
      <c r="AU586" s="765" t="str">
        <f t="shared" si="2127"/>
        <v/>
      </c>
      <c r="AV586" s="765" t="str">
        <f t="shared" si="2127"/>
        <v/>
      </c>
      <c r="AW586" s="765" t="str">
        <f t="shared" si="2127"/>
        <v/>
      </c>
      <c r="AX586" s="765" t="str">
        <f t="shared" si="2127"/>
        <v/>
      </c>
      <c r="AY586" s="765" t="str">
        <f t="shared" si="2127"/>
        <v/>
      </c>
      <c r="AZ586" s="765" t="str">
        <f t="shared" si="2127"/>
        <v/>
      </c>
      <c r="BA586" s="765" t="str">
        <f t="shared" si="2127"/>
        <v/>
      </c>
      <c r="BB586" s="765" t="str">
        <f t="shared" si="2127"/>
        <v/>
      </c>
      <c r="BC586" s="771"/>
      <c r="BD586" s="765" t="str">
        <f>IF(BD585="","",BD582*BD585)</f>
        <v/>
      </c>
      <c r="BE586" s="765" t="str">
        <f>IF(BE585="","",BE582*BE585)</f>
        <v/>
      </c>
      <c r="BF586" s="765" t="str">
        <f t="shared" ref="BF586:BT586" si="2128">IF(BF585="","",BF582*BF585)</f>
        <v/>
      </c>
      <c r="BG586" s="765" t="str">
        <f t="shared" si="2128"/>
        <v/>
      </c>
      <c r="BH586" s="765" t="str">
        <f t="shared" si="2128"/>
        <v/>
      </c>
      <c r="BI586" s="765" t="str">
        <f t="shared" si="2128"/>
        <v/>
      </c>
      <c r="BJ586" s="765" t="str">
        <f t="shared" si="2128"/>
        <v/>
      </c>
      <c r="BK586" s="765" t="str">
        <f t="shared" si="2128"/>
        <v/>
      </c>
      <c r="BL586" s="765" t="str">
        <f t="shared" si="2128"/>
        <v/>
      </c>
      <c r="BM586" s="765" t="str">
        <f t="shared" si="2128"/>
        <v/>
      </c>
      <c r="BN586" s="765" t="str">
        <f t="shared" si="2128"/>
        <v/>
      </c>
      <c r="BO586" s="765" t="str">
        <f t="shared" si="2128"/>
        <v/>
      </c>
      <c r="BP586" s="765" t="str">
        <f t="shared" si="2128"/>
        <v/>
      </c>
      <c r="BQ586" s="765" t="str">
        <f t="shared" si="2128"/>
        <v/>
      </c>
      <c r="BR586" s="765" t="str">
        <f t="shared" si="2128"/>
        <v/>
      </c>
      <c r="BS586" s="765" t="str">
        <f t="shared" si="2128"/>
        <v/>
      </c>
      <c r="BT586" s="765" t="str">
        <f t="shared" si="2128"/>
        <v/>
      </c>
      <c r="BU586" s="771"/>
      <c r="BV586" s="765" t="str">
        <f>IF(BV585="","",BV582*BV585)</f>
        <v/>
      </c>
      <c r="BW586" s="765" t="str">
        <f>IF(BW585="","",BW582*BW585)</f>
        <v/>
      </c>
      <c r="BX586" s="765" t="str">
        <f>IF(BX585="","",BX582*BX585)</f>
        <v/>
      </c>
      <c r="BY586" s="765" t="str">
        <f>IF(BY585="","",BY582*BY585)</f>
        <v/>
      </c>
      <c r="BZ586" s="895"/>
      <c r="CA586" s="895"/>
      <c r="CB586" s="895"/>
      <c r="CC586" s="896"/>
      <c r="CD586" s="524" t="str">
        <f t="shared" ref="CD586:CD592" si="212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2124"/>
        <v/>
      </c>
      <c r="CF586" s="90" t="str">
        <f t="shared" si="2124"/>
        <v/>
      </c>
      <c r="CG586" s="90" t="str">
        <f t="shared" si="2124"/>
        <v/>
      </c>
      <c r="CH586" s="90" t="str">
        <f t="shared" si="2124"/>
        <v/>
      </c>
      <c r="CI586" s="90" t="str">
        <f t="shared" si="2124"/>
        <v/>
      </c>
      <c r="CJ586" s="90" t="str">
        <f t="shared" si="2124"/>
        <v/>
      </c>
      <c r="CK586" s="156" t="str">
        <f t="shared" si="2124"/>
        <v/>
      </c>
      <c r="CL586" s="156" t="str">
        <f t="shared" si="2124"/>
        <v/>
      </c>
      <c r="CM586" s="156" t="str">
        <f t="shared" si="2124"/>
        <v/>
      </c>
      <c r="CN586" s="90" t="str">
        <f t="shared" si="2124"/>
        <v/>
      </c>
      <c r="CO586" s="90" t="str">
        <f t="shared" si="2124"/>
        <v/>
      </c>
      <c r="CP586" s="90" t="str">
        <f t="shared" si="2124"/>
        <v/>
      </c>
      <c r="CQ586" s="90" t="str">
        <f t="shared" si="2124"/>
        <v/>
      </c>
      <c r="CR586" s="90" t="str">
        <f t="shared" si="2124"/>
        <v/>
      </c>
      <c r="CS586" s="89" t="str">
        <f t="shared" si="2124"/>
        <v/>
      </c>
      <c r="CT586" s="525" t="str">
        <f t="shared" si="2124"/>
        <v/>
      </c>
      <c r="CU586" s="553" t="str">
        <f t="shared" ref="CU586:DI586" si="2130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4" t="str">
        <f t="shared" si="2130"/>
        <v/>
      </c>
      <c r="CW586" s="555" t="str">
        <f t="shared" si="2130"/>
        <v/>
      </c>
      <c r="CX586" s="555" t="str">
        <f t="shared" si="2130"/>
        <v/>
      </c>
      <c r="CY586" s="555" t="str">
        <f t="shared" si="2130"/>
        <v/>
      </c>
      <c r="CZ586" s="555" t="str">
        <f t="shared" si="2130"/>
        <v/>
      </c>
      <c r="DA586" s="555" t="str">
        <f t="shared" si="2130"/>
        <v/>
      </c>
      <c r="DB586" s="556" t="str">
        <f t="shared" si="2130"/>
        <v/>
      </c>
      <c r="DC586" s="556" t="str">
        <f t="shared" si="2130"/>
        <v/>
      </c>
      <c r="DD586" s="556" t="str">
        <f t="shared" si="2130"/>
        <v/>
      </c>
      <c r="DE586" s="555" t="str">
        <f t="shared" si="2130"/>
        <v/>
      </c>
      <c r="DF586" s="555" t="str">
        <f t="shared" si="2130"/>
        <v/>
      </c>
      <c r="DG586" s="555" t="str">
        <f t="shared" si="2130"/>
        <v/>
      </c>
      <c r="DH586" s="555" t="str">
        <f t="shared" si="2130"/>
        <v/>
      </c>
      <c r="DI586" s="555" t="str">
        <f t="shared" si="2130"/>
        <v/>
      </c>
      <c r="DJ586" s="554" t="str">
        <f t="shared" si="2118"/>
        <v/>
      </c>
      <c r="DK586" s="553" t="str">
        <f t="shared" si="2089"/>
        <v/>
      </c>
      <c r="DL586" s="897">
        <f>COUNT(B586:R586)</f>
        <v>0</v>
      </c>
      <c r="DM586" s="852">
        <f>COUNT(T586:AJ586)</f>
        <v>0</v>
      </c>
      <c r="DN586" s="852">
        <f>COUNT(AL586:BB586)</f>
        <v>0</v>
      </c>
      <c r="DO586" s="852">
        <f>COUNT(BD586:BT586)</f>
        <v>0</v>
      </c>
      <c r="DP586" s="487"/>
      <c r="DQ586" s="623"/>
      <c r="DR586" s="623"/>
      <c r="DS586" s="623"/>
      <c r="DT586" s="623"/>
      <c r="DU586" s="623"/>
      <c r="DV586" s="623"/>
      <c r="DW586" s="623"/>
      <c r="DX586" s="623"/>
      <c r="DY586" s="488"/>
    </row>
    <row r="587" spans="1:129" s="490" customFormat="1" ht="15.75" customHeight="1">
      <c r="A587" s="1455" t="s">
        <v>753</v>
      </c>
      <c r="B587" s="683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7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3"/>
      <c r="AH587" s="683"/>
      <c r="AI587" s="683"/>
      <c r="AJ587" s="683"/>
      <c r="AK587" s="647"/>
      <c r="AL587" s="323"/>
      <c r="AM587" s="323"/>
      <c r="AN587" s="323"/>
      <c r="AO587" s="323"/>
      <c r="AP587" s="32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7"/>
      <c r="BD587" s="323"/>
      <c r="BE587" s="323"/>
      <c r="BF587" s="323"/>
      <c r="BG587" s="323"/>
      <c r="BH587" s="323"/>
      <c r="BI587" s="323"/>
      <c r="BJ587" s="323"/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7"/>
      <c r="BV587" s="323"/>
      <c r="BW587" s="323"/>
      <c r="BX587" s="323"/>
      <c r="BY587" s="323"/>
      <c r="BZ587" s="895"/>
      <c r="CA587" s="895"/>
      <c r="CB587" s="895"/>
      <c r="CC587" s="896"/>
      <c r="CD587" s="524" t="str">
        <f t="shared" si="2129"/>
        <v/>
      </c>
      <c r="CE587" s="89" t="str">
        <f t="shared" si="2124"/>
        <v/>
      </c>
      <c r="CF587" s="90" t="str">
        <f t="shared" si="2124"/>
        <v/>
      </c>
      <c r="CG587" s="90" t="str">
        <f t="shared" si="2124"/>
        <v/>
      </c>
      <c r="CH587" s="90" t="str">
        <f t="shared" si="2124"/>
        <v/>
      </c>
      <c r="CI587" s="90" t="str">
        <f t="shared" si="2124"/>
        <v/>
      </c>
      <c r="CJ587" s="90" t="str">
        <f t="shared" si="2124"/>
        <v/>
      </c>
      <c r="CK587" s="156" t="str">
        <f t="shared" si="2124"/>
        <v/>
      </c>
      <c r="CL587" s="156" t="str">
        <f t="shared" si="2124"/>
        <v/>
      </c>
      <c r="CM587" s="156" t="str">
        <f t="shared" si="2124"/>
        <v/>
      </c>
      <c r="CN587" s="90" t="str">
        <f t="shared" si="2124"/>
        <v/>
      </c>
      <c r="CO587" s="90" t="str">
        <f t="shared" si="2124"/>
        <v/>
      </c>
      <c r="CP587" s="90" t="str">
        <f t="shared" si="2124"/>
        <v/>
      </c>
      <c r="CQ587" s="90" t="str">
        <f t="shared" si="2124"/>
        <v/>
      </c>
      <c r="CR587" s="90" t="str">
        <f t="shared" si="2124"/>
        <v/>
      </c>
      <c r="CS587" s="89" t="str">
        <f t="shared" si="2124"/>
        <v/>
      </c>
      <c r="CT587" s="525" t="str">
        <f t="shared" si="2124"/>
        <v/>
      </c>
      <c r="CU587" s="541" t="str">
        <f t="shared" si="2118"/>
        <v/>
      </c>
      <c r="CV587" s="542" t="str">
        <f t="shared" si="2118"/>
        <v/>
      </c>
      <c r="CW587" s="543" t="str">
        <f t="shared" si="2118"/>
        <v/>
      </c>
      <c r="CX587" s="543" t="str">
        <f t="shared" si="2118"/>
        <v/>
      </c>
      <c r="CY587" s="543" t="str">
        <f t="shared" si="2118"/>
        <v/>
      </c>
      <c r="CZ587" s="543" t="str">
        <f t="shared" si="2118"/>
        <v/>
      </c>
      <c r="DA587" s="543" t="str">
        <f t="shared" si="2118"/>
        <v/>
      </c>
      <c r="DB587" s="544" t="str">
        <f t="shared" si="2118"/>
        <v/>
      </c>
      <c r="DC587" s="544" t="str">
        <f t="shared" si="2118"/>
        <v/>
      </c>
      <c r="DD587" s="544" t="str">
        <f t="shared" si="2118"/>
        <v/>
      </c>
      <c r="DE587" s="543" t="str">
        <f t="shared" si="2118"/>
        <v/>
      </c>
      <c r="DF587" s="543" t="str">
        <f t="shared" si="2118"/>
        <v/>
      </c>
      <c r="DG587" s="543" t="str">
        <f t="shared" si="2118"/>
        <v/>
      </c>
      <c r="DH587" s="543" t="str">
        <f t="shared" si="2118"/>
        <v/>
      </c>
      <c r="DI587" s="543" t="str">
        <f t="shared" si="2118"/>
        <v/>
      </c>
      <c r="DJ587" s="542" t="str">
        <f t="shared" si="2118"/>
        <v/>
      </c>
      <c r="DK587" s="541" t="str">
        <f t="shared" si="2119"/>
        <v/>
      </c>
      <c r="DL587" s="897">
        <f t="shared" si="2120"/>
        <v>0</v>
      </c>
      <c r="DM587" s="852">
        <f t="shared" si="2121"/>
        <v>0</v>
      </c>
      <c r="DN587" s="852">
        <f t="shared" si="2122"/>
        <v>0</v>
      </c>
      <c r="DO587" s="852">
        <f t="shared" si="2123"/>
        <v>0</v>
      </c>
      <c r="DP587" s="487"/>
      <c r="DQ587" s="623"/>
      <c r="DR587" s="623"/>
      <c r="DS587" s="623"/>
      <c r="DT587" s="623"/>
      <c r="DU587" s="623"/>
      <c r="DV587" s="623"/>
      <c r="DW587" s="623"/>
      <c r="DX587" s="623"/>
      <c r="DY587" s="488"/>
    </row>
    <row r="588" spans="1:129" s="490" customFormat="1" ht="15.75" customHeight="1">
      <c r="A588" s="653" t="s">
        <v>288</v>
      </c>
      <c r="B588" s="648"/>
      <c r="C588" s="646"/>
      <c r="D588" s="646"/>
      <c r="E588" s="646"/>
      <c r="F588" s="646"/>
      <c r="G588" s="646"/>
      <c r="H588" s="646"/>
      <c r="I588" s="646"/>
      <c r="J588" s="646"/>
      <c r="K588" s="646"/>
      <c r="L588" s="646"/>
      <c r="M588" s="646"/>
      <c r="N588" s="646"/>
      <c r="O588" s="646"/>
      <c r="P588" s="646"/>
      <c r="Q588" s="646"/>
      <c r="R588" s="646"/>
      <c r="S588" s="708"/>
      <c r="T588" s="646"/>
      <c r="U588" s="646"/>
      <c r="V588" s="646"/>
      <c r="W588" s="646"/>
      <c r="X588" s="646"/>
      <c r="Y588" s="646"/>
      <c r="Z588" s="646"/>
      <c r="AA588" s="646"/>
      <c r="AB588" s="646"/>
      <c r="AC588" s="646"/>
      <c r="AD588" s="646"/>
      <c r="AE588" s="646"/>
      <c r="AF588" s="646"/>
      <c r="AG588" s="648"/>
      <c r="AH588" s="648"/>
      <c r="AI588" s="648"/>
      <c r="AJ588" s="648"/>
      <c r="AK588" s="708"/>
      <c r="AL588" s="646"/>
      <c r="AM588" s="646"/>
      <c r="AN588" s="646"/>
      <c r="AO588" s="646"/>
      <c r="AP588" s="646"/>
      <c r="AQ588" s="646"/>
      <c r="AR588" s="646"/>
      <c r="AS588" s="646"/>
      <c r="AT588" s="646"/>
      <c r="AU588" s="646"/>
      <c r="AV588" s="646"/>
      <c r="AW588" s="646"/>
      <c r="AX588" s="646"/>
      <c r="AY588" s="646"/>
      <c r="AZ588" s="646"/>
      <c r="BA588" s="646"/>
      <c r="BB588" s="646"/>
      <c r="BC588" s="708"/>
      <c r="BD588" s="646"/>
      <c r="BE588" s="646"/>
      <c r="BF588" s="646"/>
      <c r="BG588" s="646"/>
      <c r="BH588" s="646"/>
      <c r="BI588" s="646"/>
      <c r="BJ588" s="646"/>
      <c r="BK588" s="646"/>
      <c r="BL588" s="646"/>
      <c r="BM588" s="646"/>
      <c r="BN588" s="646"/>
      <c r="BO588" s="646"/>
      <c r="BP588" s="646"/>
      <c r="BQ588" s="646"/>
      <c r="BR588" s="646"/>
      <c r="BS588" s="646"/>
      <c r="BT588" s="646"/>
      <c r="BU588" s="708"/>
      <c r="BV588" s="646">
        <v>12</v>
      </c>
      <c r="BW588" s="646">
        <v>12</v>
      </c>
      <c r="BX588" s="646">
        <v>12</v>
      </c>
      <c r="BY588" s="646">
        <v>12</v>
      </c>
      <c r="BZ588" s="895"/>
      <c r="CA588" s="895"/>
      <c r="CB588" s="895"/>
      <c r="CC588" s="896"/>
      <c r="CD588" s="524" t="str">
        <f t="shared" si="2129"/>
        <v/>
      </c>
      <c r="CE588" s="89" t="str">
        <f t="shared" si="2124"/>
        <v/>
      </c>
      <c r="CF588" s="90" t="str">
        <f t="shared" si="2124"/>
        <v/>
      </c>
      <c r="CG588" s="90" t="str">
        <f t="shared" si="2124"/>
        <v/>
      </c>
      <c r="CH588" s="90" t="str">
        <f t="shared" si="2124"/>
        <v/>
      </c>
      <c r="CI588" s="90" t="str">
        <f t="shared" si="2124"/>
        <v/>
      </c>
      <c r="CJ588" s="90" t="str">
        <f t="shared" si="2124"/>
        <v/>
      </c>
      <c r="CK588" s="156" t="str">
        <f t="shared" si="2124"/>
        <v/>
      </c>
      <c r="CL588" s="156" t="str">
        <f t="shared" si="2124"/>
        <v/>
      </c>
      <c r="CM588" s="156" t="str">
        <f t="shared" si="2124"/>
        <v/>
      </c>
      <c r="CN588" s="90" t="str">
        <f t="shared" si="2124"/>
        <v/>
      </c>
      <c r="CO588" s="90" t="str">
        <f t="shared" si="2124"/>
        <v/>
      </c>
      <c r="CP588" s="90" t="str">
        <f t="shared" si="2124"/>
        <v/>
      </c>
      <c r="CQ588" s="90" t="str">
        <f t="shared" si="2124"/>
        <v/>
      </c>
      <c r="CR588" s="90" t="str">
        <f t="shared" si="2124"/>
        <v/>
      </c>
      <c r="CS588" s="89" t="str">
        <f t="shared" si="2124"/>
        <v/>
      </c>
      <c r="CT588" s="525" t="str">
        <f t="shared" si="2124"/>
        <v/>
      </c>
      <c r="CU588" s="553" t="str">
        <f t="shared" si="2118"/>
        <v/>
      </c>
      <c r="CV588" s="554" t="str">
        <f t="shared" si="2118"/>
        <v/>
      </c>
      <c r="CW588" s="555" t="str">
        <f t="shared" si="2118"/>
        <v/>
      </c>
      <c r="CX588" s="555" t="str">
        <f t="shared" si="2118"/>
        <v/>
      </c>
      <c r="CY588" s="555" t="str">
        <f t="shared" si="2118"/>
        <v/>
      </c>
      <c r="CZ588" s="555" t="str">
        <f t="shared" si="2118"/>
        <v/>
      </c>
      <c r="DA588" s="555" t="str">
        <f t="shared" si="2118"/>
        <v/>
      </c>
      <c r="DB588" s="556" t="str">
        <f t="shared" si="2118"/>
        <v/>
      </c>
      <c r="DC588" s="556" t="str">
        <f t="shared" si="2118"/>
        <v/>
      </c>
      <c r="DD588" s="556" t="str">
        <f t="shared" si="2118"/>
        <v/>
      </c>
      <c r="DE588" s="555" t="str">
        <f t="shared" si="2118"/>
        <v/>
      </c>
      <c r="DF588" s="555" t="str">
        <f t="shared" si="2118"/>
        <v/>
      </c>
      <c r="DG588" s="555" t="str">
        <f t="shared" si="2118"/>
        <v/>
      </c>
      <c r="DH588" s="555" t="str">
        <f t="shared" si="2118"/>
        <v/>
      </c>
      <c r="DI588" s="555" t="str">
        <f t="shared" si="2118"/>
        <v/>
      </c>
      <c r="DJ588" s="554" t="str">
        <f t="shared" si="2118"/>
        <v/>
      </c>
      <c r="DK588" s="553" t="str">
        <f t="shared" si="2089"/>
        <v/>
      </c>
      <c r="DL588" s="897">
        <f>COUNT(B588:R588)</f>
        <v>0</v>
      </c>
      <c r="DM588" s="852">
        <f>COUNT(T588:AJ588)</f>
        <v>0</v>
      </c>
      <c r="DN588" s="852">
        <f>COUNT(AL588:BB588)</f>
        <v>0</v>
      </c>
      <c r="DO588" s="852">
        <f>COUNT(BD588:BT588)</f>
        <v>0</v>
      </c>
      <c r="DP588" s="487"/>
      <c r="DQ588" s="623"/>
      <c r="DR588" s="623"/>
      <c r="DS588" s="623"/>
      <c r="DT588" s="623"/>
      <c r="DU588" s="623"/>
      <c r="DV588" s="623"/>
      <c r="DW588" s="623"/>
      <c r="DX588" s="623"/>
      <c r="DY588" s="488"/>
    </row>
    <row r="589" spans="1:129" s="490" customFormat="1" ht="15.75" customHeight="1">
      <c r="A589" s="705" t="str">
        <f>$H$1 &amp; "/kg"</f>
        <v>kcal/kg</v>
      </c>
      <c r="B589" s="766">
        <f>3420*$K$1</f>
        <v>3420</v>
      </c>
      <c r="C589" s="766">
        <f>3420*$K$1</f>
        <v>3420</v>
      </c>
      <c r="D589" s="766">
        <f t="shared" ref="D589:R589" si="2131">3420*$K$1</f>
        <v>3420</v>
      </c>
      <c r="E589" s="766">
        <f t="shared" si="2131"/>
        <v>3420</v>
      </c>
      <c r="F589" s="766">
        <f t="shared" si="2131"/>
        <v>3420</v>
      </c>
      <c r="G589" s="766">
        <f t="shared" si="2131"/>
        <v>3420</v>
      </c>
      <c r="H589" s="766">
        <f t="shared" si="2131"/>
        <v>3420</v>
      </c>
      <c r="I589" s="766">
        <f t="shared" si="2131"/>
        <v>3420</v>
      </c>
      <c r="J589" s="766">
        <f t="shared" si="2131"/>
        <v>3420</v>
      </c>
      <c r="K589" s="766">
        <f t="shared" si="2131"/>
        <v>3420</v>
      </c>
      <c r="L589" s="766">
        <f t="shared" si="2131"/>
        <v>3420</v>
      </c>
      <c r="M589" s="766">
        <f t="shared" si="2131"/>
        <v>3420</v>
      </c>
      <c r="N589" s="766">
        <f t="shared" si="2131"/>
        <v>3420</v>
      </c>
      <c r="O589" s="766">
        <f t="shared" si="2131"/>
        <v>3420</v>
      </c>
      <c r="P589" s="766">
        <f t="shared" si="2131"/>
        <v>3420</v>
      </c>
      <c r="Q589" s="766">
        <f t="shared" si="2131"/>
        <v>3420</v>
      </c>
      <c r="R589" s="766">
        <f t="shared" si="2131"/>
        <v>3420</v>
      </c>
      <c r="S589" s="607"/>
      <c r="T589" s="766">
        <f>3420*$K$1</f>
        <v>3420</v>
      </c>
      <c r="U589" s="766">
        <f>3420*$K$1</f>
        <v>3420</v>
      </c>
      <c r="V589" s="766">
        <f t="shared" ref="V589:AJ589" si="2132">3420*$K$1</f>
        <v>3420</v>
      </c>
      <c r="W589" s="766">
        <f t="shared" si="2132"/>
        <v>3420</v>
      </c>
      <c r="X589" s="766">
        <f t="shared" si="2132"/>
        <v>3420</v>
      </c>
      <c r="Y589" s="766">
        <f t="shared" si="2132"/>
        <v>3420</v>
      </c>
      <c r="Z589" s="766">
        <f t="shared" si="2132"/>
        <v>3420</v>
      </c>
      <c r="AA589" s="766">
        <f t="shared" si="2132"/>
        <v>3420</v>
      </c>
      <c r="AB589" s="766">
        <f t="shared" si="2132"/>
        <v>3420</v>
      </c>
      <c r="AC589" s="766">
        <f t="shared" si="2132"/>
        <v>3420</v>
      </c>
      <c r="AD589" s="766">
        <f t="shared" si="2132"/>
        <v>3420</v>
      </c>
      <c r="AE589" s="766">
        <f t="shared" si="2132"/>
        <v>3420</v>
      </c>
      <c r="AF589" s="766">
        <f t="shared" si="2132"/>
        <v>3420</v>
      </c>
      <c r="AG589" s="766">
        <f t="shared" si="2132"/>
        <v>3420</v>
      </c>
      <c r="AH589" s="766">
        <f t="shared" si="2132"/>
        <v>3420</v>
      </c>
      <c r="AI589" s="766">
        <f t="shared" si="2132"/>
        <v>3420</v>
      </c>
      <c r="AJ589" s="766">
        <f t="shared" si="2132"/>
        <v>3420</v>
      </c>
      <c r="AK589" s="607"/>
      <c r="AL589" s="766">
        <f>3420*$K$1</f>
        <v>3420</v>
      </c>
      <c r="AM589" s="766">
        <f>3420*$K$1</f>
        <v>3420</v>
      </c>
      <c r="AN589" s="766">
        <f t="shared" ref="AN589:BB589" si="2133">3420*$K$1</f>
        <v>3420</v>
      </c>
      <c r="AO589" s="766">
        <f t="shared" si="2133"/>
        <v>3420</v>
      </c>
      <c r="AP589" s="766">
        <f t="shared" si="2133"/>
        <v>3420</v>
      </c>
      <c r="AQ589" s="766">
        <f t="shared" si="2133"/>
        <v>3420</v>
      </c>
      <c r="AR589" s="766">
        <f t="shared" si="2133"/>
        <v>3420</v>
      </c>
      <c r="AS589" s="766">
        <f t="shared" si="2133"/>
        <v>3420</v>
      </c>
      <c r="AT589" s="766">
        <f t="shared" si="2133"/>
        <v>3420</v>
      </c>
      <c r="AU589" s="766">
        <f t="shared" si="2133"/>
        <v>3420</v>
      </c>
      <c r="AV589" s="766">
        <f t="shared" si="2133"/>
        <v>3420</v>
      </c>
      <c r="AW589" s="766">
        <f t="shared" si="2133"/>
        <v>3420</v>
      </c>
      <c r="AX589" s="766">
        <f t="shared" si="2133"/>
        <v>3420</v>
      </c>
      <c r="AY589" s="766">
        <f t="shared" si="2133"/>
        <v>3420</v>
      </c>
      <c r="AZ589" s="766">
        <f t="shared" si="2133"/>
        <v>3420</v>
      </c>
      <c r="BA589" s="766">
        <f t="shared" si="2133"/>
        <v>3420</v>
      </c>
      <c r="BB589" s="766">
        <f t="shared" si="2133"/>
        <v>3420</v>
      </c>
      <c r="BC589" s="760"/>
      <c r="BD589" s="766">
        <f>3420*$K$1</f>
        <v>3420</v>
      </c>
      <c r="BE589" s="766">
        <f>3420*$K$1</f>
        <v>3420</v>
      </c>
      <c r="BF589" s="766">
        <f t="shared" ref="BF589:BY589" si="2134">3420*$K$1</f>
        <v>3420</v>
      </c>
      <c r="BG589" s="766">
        <f t="shared" si="2134"/>
        <v>3420</v>
      </c>
      <c r="BH589" s="766">
        <f t="shared" si="2134"/>
        <v>3420</v>
      </c>
      <c r="BI589" s="766">
        <f t="shared" si="2134"/>
        <v>3420</v>
      </c>
      <c r="BJ589" s="766">
        <f t="shared" si="2134"/>
        <v>3420</v>
      </c>
      <c r="BK589" s="766">
        <f t="shared" si="2134"/>
        <v>3420</v>
      </c>
      <c r="BL589" s="766">
        <f t="shared" si="2134"/>
        <v>3420</v>
      </c>
      <c r="BM589" s="766">
        <f t="shared" si="2134"/>
        <v>3420</v>
      </c>
      <c r="BN589" s="766">
        <f t="shared" si="2134"/>
        <v>3420</v>
      </c>
      <c r="BO589" s="766">
        <f t="shared" si="2134"/>
        <v>3420</v>
      </c>
      <c r="BP589" s="766">
        <f t="shared" si="2134"/>
        <v>3420</v>
      </c>
      <c r="BQ589" s="766">
        <f t="shared" si="2134"/>
        <v>3420</v>
      </c>
      <c r="BR589" s="766">
        <f t="shared" si="2134"/>
        <v>3420</v>
      </c>
      <c r="BS589" s="766">
        <f t="shared" si="2134"/>
        <v>3420</v>
      </c>
      <c r="BT589" s="766">
        <f t="shared" si="2134"/>
        <v>3420</v>
      </c>
      <c r="BU589" s="760"/>
      <c r="BV589" s="766">
        <f t="shared" si="2134"/>
        <v>3420</v>
      </c>
      <c r="BW589" s="766">
        <f t="shared" si="2134"/>
        <v>3420</v>
      </c>
      <c r="BX589" s="766">
        <f t="shared" si="2134"/>
        <v>3420</v>
      </c>
      <c r="BY589" s="766">
        <f t="shared" si="2134"/>
        <v>3420</v>
      </c>
      <c r="BZ589" s="895"/>
      <c r="CA589" s="895"/>
      <c r="CB589" s="895"/>
      <c r="CC589" s="896"/>
      <c r="CD589" s="524">
        <f t="shared" si="2129"/>
        <v>3420</v>
      </c>
      <c r="CE589" s="89">
        <f t="shared" si="2124"/>
        <v>3420</v>
      </c>
      <c r="CF589" s="90">
        <f t="shared" si="2124"/>
        <v>3420</v>
      </c>
      <c r="CG589" s="90">
        <f t="shared" si="2124"/>
        <v>3420</v>
      </c>
      <c r="CH589" s="90">
        <f t="shared" si="2124"/>
        <v>3420</v>
      </c>
      <c r="CI589" s="90">
        <f t="shared" si="2124"/>
        <v>3420</v>
      </c>
      <c r="CJ589" s="90">
        <f t="shared" si="2124"/>
        <v>3420</v>
      </c>
      <c r="CK589" s="156">
        <f t="shared" si="2124"/>
        <v>3420</v>
      </c>
      <c r="CL589" s="156">
        <f t="shared" si="2124"/>
        <v>3420</v>
      </c>
      <c r="CM589" s="156">
        <f t="shared" si="2124"/>
        <v>3420</v>
      </c>
      <c r="CN589" s="90">
        <f t="shared" si="2124"/>
        <v>3420</v>
      </c>
      <c r="CO589" s="90">
        <f t="shared" si="2124"/>
        <v>3420</v>
      </c>
      <c r="CP589" s="90">
        <f t="shared" si="2124"/>
        <v>3420</v>
      </c>
      <c r="CQ589" s="90">
        <f t="shared" si="2124"/>
        <v>3420</v>
      </c>
      <c r="CR589" s="90">
        <f t="shared" si="2124"/>
        <v>3420</v>
      </c>
      <c r="CS589" s="89">
        <f t="shared" si="2124"/>
        <v>3420</v>
      </c>
      <c r="CT589" s="525">
        <f t="shared" si="2124"/>
        <v>3420</v>
      </c>
      <c r="CU589" s="553">
        <f t="shared" si="2118"/>
        <v>3420</v>
      </c>
      <c r="CV589" s="554">
        <f t="shared" si="2118"/>
        <v>3420</v>
      </c>
      <c r="CW589" s="555">
        <f t="shared" si="2118"/>
        <v>3420</v>
      </c>
      <c r="CX589" s="555">
        <f t="shared" si="2118"/>
        <v>3420</v>
      </c>
      <c r="CY589" s="555">
        <f t="shared" si="2118"/>
        <v>3420</v>
      </c>
      <c r="CZ589" s="555">
        <f t="shared" si="2118"/>
        <v>3420</v>
      </c>
      <c r="DA589" s="555">
        <f t="shared" si="2118"/>
        <v>3420</v>
      </c>
      <c r="DB589" s="556">
        <f t="shared" si="2118"/>
        <v>3420</v>
      </c>
      <c r="DC589" s="556">
        <f t="shared" si="2118"/>
        <v>3420</v>
      </c>
      <c r="DD589" s="556">
        <f t="shared" si="2118"/>
        <v>3420</v>
      </c>
      <c r="DE589" s="555">
        <f t="shared" si="2118"/>
        <v>3420</v>
      </c>
      <c r="DF589" s="555">
        <f t="shared" si="2118"/>
        <v>3420</v>
      </c>
      <c r="DG589" s="555">
        <f t="shared" si="2118"/>
        <v>3420</v>
      </c>
      <c r="DH589" s="555">
        <f t="shared" si="2118"/>
        <v>3420</v>
      </c>
      <c r="DI589" s="555">
        <f t="shared" si="2118"/>
        <v>3420</v>
      </c>
      <c r="DJ589" s="554">
        <f t="shared" si="2118"/>
        <v>3420</v>
      </c>
      <c r="DK589" s="553">
        <f t="shared" si="2089"/>
        <v>3420</v>
      </c>
      <c r="DL589" s="897">
        <f>COUNT(B589:R589)</f>
        <v>17</v>
      </c>
      <c r="DM589" s="852">
        <f>COUNT(T589:AJ589)</f>
        <v>17</v>
      </c>
      <c r="DN589" s="852">
        <f>COUNT(AL589:BB589)</f>
        <v>17</v>
      </c>
      <c r="DO589" s="852">
        <f>COUNT(BD589:BT589)</f>
        <v>17</v>
      </c>
      <c r="DP589" s="487"/>
      <c r="DQ589" s="623"/>
      <c r="DR589" s="623"/>
      <c r="DS589" s="623"/>
      <c r="DT589" s="623"/>
      <c r="DU589" s="623"/>
      <c r="DV589" s="623"/>
      <c r="DW589" s="623"/>
      <c r="DX589" s="623"/>
      <c r="DY589" s="488"/>
    </row>
    <row r="590" spans="1:129" s="490" customFormat="1" ht="15.75" customHeight="1">
      <c r="A590" s="653" t="str">
        <f>$H$1 &amp; " (%)"</f>
        <v>kcal (%)</v>
      </c>
      <c r="B590" s="770" t="str">
        <f t="shared" ref="B590:R590" si="2135">IF(B588="","",B588*B589/B$46/365/$G$1)</f>
        <v/>
      </c>
      <c r="C590" s="770" t="str">
        <f t="shared" si="2135"/>
        <v/>
      </c>
      <c r="D590" s="770" t="str">
        <f t="shared" si="2135"/>
        <v/>
      </c>
      <c r="E590" s="770" t="str">
        <f t="shared" si="2135"/>
        <v/>
      </c>
      <c r="F590" s="770" t="str">
        <f t="shared" si="2135"/>
        <v/>
      </c>
      <c r="G590" s="770" t="str">
        <f t="shared" si="2135"/>
        <v/>
      </c>
      <c r="H590" s="770" t="str">
        <f t="shared" si="2135"/>
        <v/>
      </c>
      <c r="I590" s="770" t="str">
        <f t="shared" si="2135"/>
        <v/>
      </c>
      <c r="J590" s="770" t="str">
        <f t="shared" si="2135"/>
        <v/>
      </c>
      <c r="K590" s="770" t="str">
        <f t="shared" si="2135"/>
        <v/>
      </c>
      <c r="L590" s="770" t="str">
        <f t="shared" si="2135"/>
        <v/>
      </c>
      <c r="M590" s="770" t="str">
        <f t="shared" si="2135"/>
        <v/>
      </c>
      <c r="N590" s="770" t="str">
        <f t="shared" si="2135"/>
        <v/>
      </c>
      <c r="O590" s="770" t="str">
        <f t="shared" si="2135"/>
        <v/>
      </c>
      <c r="P590" s="770" t="str">
        <f t="shared" si="2135"/>
        <v/>
      </c>
      <c r="Q590" s="770" t="str">
        <f t="shared" si="2135"/>
        <v/>
      </c>
      <c r="R590" s="770" t="str">
        <f t="shared" si="2135"/>
        <v/>
      </c>
      <c r="S590" s="593"/>
      <c r="T590" s="770" t="str">
        <f t="shared" ref="T590:AJ590" si="2136">IF(T588="","",T588*T589/T$46/365/$G$1)</f>
        <v/>
      </c>
      <c r="U590" s="770" t="str">
        <f t="shared" si="2136"/>
        <v/>
      </c>
      <c r="V590" s="770" t="str">
        <f t="shared" si="2136"/>
        <v/>
      </c>
      <c r="W590" s="770" t="str">
        <f t="shared" si="2136"/>
        <v/>
      </c>
      <c r="X590" s="770" t="str">
        <f t="shared" si="2136"/>
        <v/>
      </c>
      <c r="Y590" s="770" t="str">
        <f t="shared" si="2136"/>
        <v/>
      </c>
      <c r="Z590" s="770" t="str">
        <f t="shared" si="2136"/>
        <v/>
      </c>
      <c r="AA590" s="770" t="str">
        <f t="shared" si="2136"/>
        <v/>
      </c>
      <c r="AB590" s="770" t="str">
        <f t="shared" si="2136"/>
        <v/>
      </c>
      <c r="AC590" s="770" t="str">
        <f t="shared" si="2136"/>
        <v/>
      </c>
      <c r="AD590" s="770" t="str">
        <f t="shared" si="2136"/>
        <v/>
      </c>
      <c r="AE590" s="770" t="str">
        <f t="shared" si="2136"/>
        <v/>
      </c>
      <c r="AF590" s="770" t="str">
        <f t="shared" si="2136"/>
        <v/>
      </c>
      <c r="AG590" s="770" t="str">
        <f t="shared" si="2136"/>
        <v/>
      </c>
      <c r="AH590" s="770" t="str">
        <f t="shared" si="2136"/>
        <v/>
      </c>
      <c r="AI590" s="770" t="str">
        <f t="shared" si="2136"/>
        <v/>
      </c>
      <c r="AJ590" s="770" t="str">
        <f t="shared" si="2136"/>
        <v/>
      </c>
      <c r="AK590" s="593"/>
      <c r="AL590" s="770" t="str">
        <f t="shared" ref="AL590:BB590" si="2137">IF(AL588="","",AL588*AL589/AL$46/365/$G$1)</f>
        <v/>
      </c>
      <c r="AM590" s="770" t="str">
        <f t="shared" si="2137"/>
        <v/>
      </c>
      <c r="AN590" s="770" t="str">
        <f t="shared" si="2137"/>
        <v/>
      </c>
      <c r="AO590" s="770" t="str">
        <f t="shared" si="2137"/>
        <v/>
      </c>
      <c r="AP590" s="770" t="str">
        <f t="shared" si="2137"/>
        <v/>
      </c>
      <c r="AQ590" s="770" t="str">
        <f t="shared" si="2137"/>
        <v/>
      </c>
      <c r="AR590" s="770" t="str">
        <f t="shared" si="2137"/>
        <v/>
      </c>
      <c r="AS590" s="770" t="str">
        <f t="shared" si="2137"/>
        <v/>
      </c>
      <c r="AT590" s="770" t="str">
        <f t="shared" si="2137"/>
        <v/>
      </c>
      <c r="AU590" s="770" t="str">
        <f t="shared" si="2137"/>
        <v/>
      </c>
      <c r="AV590" s="770" t="str">
        <f t="shared" si="2137"/>
        <v/>
      </c>
      <c r="AW590" s="770" t="str">
        <f t="shared" si="2137"/>
        <v/>
      </c>
      <c r="AX590" s="770" t="str">
        <f t="shared" si="2137"/>
        <v/>
      </c>
      <c r="AY590" s="770" t="str">
        <f t="shared" si="2137"/>
        <v/>
      </c>
      <c r="AZ590" s="770" t="str">
        <f t="shared" si="2137"/>
        <v/>
      </c>
      <c r="BA590" s="770" t="str">
        <f t="shared" si="2137"/>
        <v/>
      </c>
      <c r="BB590" s="770" t="str">
        <f t="shared" si="2137"/>
        <v/>
      </c>
      <c r="BC590" s="657"/>
      <c r="BD590" s="770" t="str">
        <f>IF(BD588="","",BD588*BD589/BD$46/365/$G$1)</f>
        <v/>
      </c>
      <c r="BE590" s="770" t="str">
        <f>IF(BE588="","",BE588*BE589/BE$46/365/$G$1)</f>
        <v/>
      </c>
      <c r="BF590" s="770" t="str">
        <f t="shared" ref="BF590:BT590" si="2138">IF(BF588="","",BF588*BF589/BF$46/365/$G$1)</f>
        <v/>
      </c>
      <c r="BG590" s="770" t="str">
        <f t="shared" si="2138"/>
        <v/>
      </c>
      <c r="BH590" s="770" t="str">
        <f t="shared" si="2138"/>
        <v/>
      </c>
      <c r="BI590" s="770" t="str">
        <f t="shared" si="2138"/>
        <v/>
      </c>
      <c r="BJ590" s="770" t="str">
        <f t="shared" si="2138"/>
        <v/>
      </c>
      <c r="BK590" s="770" t="str">
        <f t="shared" si="2138"/>
        <v/>
      </c>
      <c r="BL590" s="770" t="str">
        <f t="shared" si="2138"/>
        <v/>
      </c>
      <c r="BM590" s="770" t="str">
        <f t="shared" si="2138"/>
        <v/>
      </c>
      <c r="BN590" s="770" t="str">
        <f t="shared" si="2138"/>
        <v/>
      </c>
      <c r="BO590" s="770" t="str">
        <f t="shared" si="2138"/>
        <v/>
      </c>
      <c r="BP590" s="770" t="str">
        <f t="shared" si="2138"/>
        <v/>
      </c>
      <c r="BQ590" s="770" t="str">
        <f t="shared" si="2138"/>
        <v/>
      </c>
      <c r="BR590" s="770" t="str">
        <f t="shared" si="2138"/>
        <v/>
      </c>
      <c r="BS590" s="770" t="str">
        <f t="shared" si="2138"/>
        <v/>
      </c>
      <c r="BT590" s="770" t="str">
        <f t="shared" si="2138"/>
        <v/>
      </c>
      <c r="BU590" s="657"/>
      <c r="BV590" s="770" t="str">
        <f>IF(BV587="","",BV587*BV588*BV589/BV$46/365/$G$1)</f>
        <v/>
      </c>
      <c r="BW590" s="770" t="str">
        <f>IF(BW587="","",BW587*BW588*BW589/BW$46/365/$G$1)</f>
        <v/>
      </c>
      <c r="BX590" s="770" t="str">
        <f>IF(BX587="","",BX587*BX588*BX589/BX$46/365/$G$1)</f>
        <v/>
      </c>
      <c r="BY590" s="770" t="str">
        <f>IF(BY587="","",BY587*BY588*BY589/BY$46/365/$G$1)</f>
        <v/>
      </c>
      <c r="BZ590" s="627" t="str">
        <f>IF(DL590&lt;3,"",(SUM(B590:R590)-MIN(B590:R590)-MAX(B590:R590))/(DL590-2))</f>
        <v/>
      </c>
      <c r="CA590" s="627" t="str">
        <f>IF(DM590&lt;3,"",(SUM(T590:AJ590)-MIN(T590:AJ590)-MAX(T590:AJ590))/(DM590-2))</f>
        <v/>
      </c>
      <c r="CB590" s="627" t="str">
        <f>IF(DN590&lt;3,"",(SUM(AL590:BB590)-MIN(AL590:BB590)-MAX(AL590:BB590))/(DN590-2))</f>
        <v/>
      </c>
      <c r="CC590" s="627" t="str">
        <f>IF(DO590&lt;3,"",(SUM(BD590:BT590)-MIN(BD590:BT590)-MAX(BD590:BT590))/(DO590-2))</f>
        <v/>
      </c>
      <c r="CD590" s="1353" t="str">
        <f t="shared" si="2129"/>
        <v/>
      </c>
      <c r="CE590" s="1354" t="str">
        <f t="shared" si="2124"/>
        <v/>
      </c>
      <c r="CF590" s="1355" t="str">
        <f t="shared" si="2124"/>
        <v/>
      </c>
      <c r="CG590" s="1355" t="str">
        <f t="shared" si="2124"/>
        <v/>
      </c>
      <c r="CH590" s="1355" t="str">
        <f t="shared" si="2124"/>
        <v/>
      </c>
      <c r="CI590" s="1355" t="str">
        <f t="shared" si="2124"/>
        <v/>
      </c>
      <c r="CJ590" s="1355" t="str">
        <f t="shared" si="2124"/>
        <v/>
      </c>
      <c r="CK590" s="1356" t="str">
        <f t="shared" si="2124"/>
        <v/>
      </c>
      <c r="CL590" s="1356" t="str">
        <f t="shared" si="2124"/>
        <v/>
      </c>
      <c r="CM590" s="1356" t="str">
        <f t="shared" si="2124"/>
        <v/>
      </c>
      <c r="CN590" s="1355" t="str">
        <f t="shared" si="2124"/>
        <v/>
      </c>
      <c r="CO590" s="1355" t="str">
        <f t="shared" si="2124"/>
        <v/>
      </c>
      <c r="CP590" s="1355" t="str">
        <f t="shared" si="2124"/>
        <v/>
      </c>
      <c r="CQ590" s="1355" t="str">
        <f t="shared" si="2124"/>
        <v/>
      </c>
      <c r="CR590" s="1355" t="str">
        <f t="shared" si="2124"/>
        <v/>
      </c>
      <c r="CS590" s="1354" t="str">
        <f t="shared" si="2124"/>
        <v/>
      </c>
      <c r="CT590" s="1357" t="str">
        <f t="shared" si="2124"/>
        <v/>
      </c>
      <c r="CU590" s="541" t="str">
        <f t="shared" si="2118"/>
        <v/>
      </c>
      <c r="CV590" s="542" t="str">
        <f t="shared" si="2118"/>
        <v/>
      </c>
      <c r="CW590" s="543" t="str">
        <f t="shared" si="2118"/>
        <v/>
      </c>
      <c r="CX590" s="543" t="str">
        <f t="shared" si="2118"/>
        <v/>
      </c>
      <c r="CY590" s="543" t="str">
        <f t="shared" si="2118"/>
        <v/>
      </c>
      <c r="CZ590" s="543" t="str">
        <f t="shared" si="2118"/>
        <v/>
      </c>
      <c r="DA590" s="543" t="str">
        <f t="shared" si="2118"/>
        <v/>
      </c>
      <c r="DB590" s="544" t="str">
        <f t="shared" si="2118"/>
        <v/>
      </c>
      <c r="DC590" s="544" t="str">
        <f t="shared" si="2118"/>
        <v/>
      </c>
      <c r="DD590" s="544" t="str">
        <f t="shared" si="2118"/>
        <v/>
      </c>
      <c r="DE590" s="543" t="str">
        <f t="shared" si="2118"/>
        <v/>
      </c>
      <c r="DF590" s="543" t="str">
        <f t="shared" si="2118"/>
        <v/>
      </c>
      <c r="DG590" s="543" t="str">
        <f t="shared" si="2118"/>
        <v/>
      </c>
      <c r="DH590" s="543" t="str">
        <f t="shared" si="2118"/>
        <v/>
      </c>
      <c r="DI590" s="543" t="str">
        <f t="shared" si="2118"/>
        <v/>
      </c>
      <c r="DJ590" s="542" t="str">
        <f t="shared" si="2118"/>
        <v/>
      </c>
      <c r="DK590" s="541" t="str">
        <f t="shared" si="2119"/>
        <v/>
      </c>
      <c r="DL590" s="658">
        <f t="shared" si="2120"/>
        <v>0</v>
      </c>
      <c r="DM590" s="106">
        <f t="shared" si="2121"/>
        <v>0</v>
      </c>
      <c r="DN590" s="106">
        <f t="shared" si="2122"/>
        <v>0</v>
      </c>
      <c r="DO590" s="106">
        <f t="shared" si="2123"/>
        <v>0</v>
      </c>
      <c r="DP590" s="487"/>
      <c r="DQ590" s="623"/>
      <c r="DR590" s="623"/>
      <c r="DS590" s="623"/>
      <c r="DT590" s="623"/>
      <c r="DU590" s="623"/>
      <c r="DV590" s="623"/>
      <c r="DW590" s="623"/>
      <c r="DX590" s="623"/>
      <c r="DY590" s="488"/>
    </row>
    <row r="591" spans="1:129" s="490" customFormat="1" ht="15.75" customHeight="1">
      <c r="A591" s="767" t="s">
        <v>287</v>
      </c>
      <c r="B591" s="648"/>
      <c r="C591" s="646"/>
      <c r="D591" s="646"/>
      <c r="E591" s="646"/>
      <c r="F591" s="646"/>
      <c r="G591" s="646"/>
      <c r="H591" s="646"/>
      <c r="I591" s="646"/>
      <c r="J591" s="646"/>
      <c r="K591" s="646"/>
      <c r="L591" s="646"/>
      <c r="M591" s="646"/>
      <c r="N591" s="646"/>
      <c r="O591" s="646"/>
      <c r="P591" s="646"/>
      <c r="Q591" s="646"/>
      <c r="R591" s="646"/>
      <c r="S591" s="659"/>
      <c r="T591" s="646"/>
      <c r="U591" s="646"/>
      <c r="V591" s="646"/>
      <c r="W591" s="646"/>
      <c r="X591" s="646"/>
      <c r="Y591" s="646"/>
      <c r="Z591" s="646"/>
      <c r="AA591" s="646"/>
      <c r="AB591" s="646"/>
      <c r="AC591" s="646"/>
      <c r="AD591" s="646"/>
      <c r="AE591" s="646"/>
      <c r="AF591" s="646"/>
      <c r="AG591" s="648"/>
      <c r="AH591" s="646"/>
      <c r="AI591" s="646"/>
      <c r="AJ591" s="648"/>
      <c r="AK591" s="659"/>
      <c r="AL591" s="646"/>
      <c r="AM591" s="646"/>
      <c r="AN591" s="646"/>
      <c r="AO591" s="646"/>
      <c r="AP591" s="646"/>
      <c r="AQ591" s="646"/>
      <c r="AR591" s="646"/>
      <c r="AS591" s="646"/>
      <c r="AT591" s="646"/>
      <c r="AU591" s="646"/>
      <c r="AV591" s="646"/>
      <c r="AW591" s="646"/>
      <c r="AX591" s="646"/>
      <c r="AY591" s="646"/>
      <c r="AZ591" s="646"/>
      <c r="BA591" s="646"/>
      <c r="BB591" s="646"/>
      <c r="BC591" s="659"/>
      <c r="BD591" s="646"/>
      <c r="BE591" s="646"/>
      <c r="BF591" s="646"/>
      <c r="BG591" s="646"/>
      <c r="BH591" s="646"/>
      <c r="BI591" s="646"/>
      <c r="BJ591" s="646"/>
      <c r="BK591" s="646"/>
      <c r="BL591" s="646"/>
      <c r="BM591" s="646"/>
      <c r="BN591" s="646"/>
      <c r="BO591" s="646"/>
      <c r="BP591" s="646"/>
      <c r="BQ591" s="646"/>
      <c r="BR591" s="646"/>
      <c r="BS591" s="646"/>
      <c r="BT591" s="646"/>
      <c r="BU591" s="659"/>
      <c r="BV591" s="646"/>
      <c r="BW591" s="646"/>
      <c r="BX591" s="646"/>
      <c r="BY591" s="646"/>
      <c r="BZ591" s="895"/>
      <c r="CA591" s="895"/>
      <c r="CB591" s="895"/>
      <c r="CC591" s="896"/>
      <c r="CD591" s="524" t="str">
        <f t="shared" si="2129"/>
        <v/>
      </c>
      <c r="CE591" s="89" t="str">
        <f t="shared" si="2124"/>
        <v/>
      </c>
      <c r="CF591" s="90" t="str">
        <f t="shared" si="2124"/>
        <v/>
      </c>
      <c r="CG591" s="90" t="str">
        <f t="shared" si="2124"/>
        <v/>
      </c>
      <c r="CH591" s="90" t="str">
        <f t="shared" si="2124"/>
        <v/>
      </c>
      <c r="CI591" s="90" t="str">
        <f t="shared" si="2124"/>
        <v/>
      </c>
      <c r="CJ591" s="90" t="str">
        <f t="shared" si="2124"/>
        <v/>
      </c>
      <c r="CK591" s="156" t="str">
        <f t="shared" si="2124"/>
        <v/>
      </c>
      <c r="CL591" s="156" t="str">
        <f t="shared" si="2124"/>
        <v/>
      </c>
      <c r="CM591" s="156" t="str">
        <f t="shared" si="2124"/>
        <v/>
      </c>
      <c r="CN591" s="90" t="str">
        <f t="shared" si="2124"/>
        <v/>
      </c>
      <c r="CO591" s="90" t="str">
        <f t="shared" si="2124"/>
        <v/>
      </c>
      <c r="CP591" s="90" t="str">
        <f t="shared" si="2124"/>
        <v/>
      </c>
      <c r="CQ591" s="90" t="str">
        <f t="shared" si="2124"/>
        <v/>
      </c>
      <c r="CR591" s="90" t="str">
        <f t="shared" si="2124"/>
        <v/>
      </c>
      <c r="CS591" s="89" t="str">
        <f t="shared" si="2124"/>
        <v/>
      </c>
      <c r="CT591" s="525" t="str">
        <f t="shared" si="2124"/>
        <v/>
      </c>
      <c r="CU591" s="553" t="str">
        <f t="shared" si="2118"/>
        <v/>
      </c>
      <c r="CV591" s="554" t="str">
        <f t="shared" si="2118"/>
        <v/>
      </c>
      <c r="CW591" s="555" t="str">
        <f t="shared" si="2118"/>
        <v/>
      </c>
      <c r="CX591" s="555" t="str">
        <f t="shared" si="2118"/>
        <v/>
      </c>
      <c r="CY591" s="555" t="str">
        <f t="shared" si="2118"/>
        <v/>
      </c>
      <c r="CZ591" s="555" t="str">
        <f t="shared" si="2118"/>
        <v/>
      </c>
      <c r="DA591" s="555" t="str">
        <f t="shared" si="2118"/>
        <v/>
      </c>
      <c r="DB591" s="556" t="str">
        <f t="shared" si="2118"/>
        <v/>
      </c>
      <c r="DC591" s="556" t="str">
        <f t="shared" si="2118"/>
        <v/>
      </c>
      <c r="DD591" s="556" t="str">
        <f t="shared" si="2118"/>
        <v/>
      </c>
      <c r="DE591" s="555" t="str">
        <f t="shared" si="2118"/>
        <v/>
      </c>
      <c r="DF591" s="555" t="str">
        <f t="shared" si="2118"/>
        <v/>
      </c>
      <c r="DG591" s="555" t="str">
        <f t="shared" si="2118"/>
        <v/>
      </c>
      <c r="DH591" s="555" t="str">
        <f t="shared" si="2118"/>
        <v/>
      </c>
      <c r="DI591" s="555" t="str">
        <f t="shared" si="2118"/>
        <v/>
      </c>
      <c r="DJ591" s="554" t="str">
        <f t="shared" si="2118"/>
        <v/>
      </c>
      <c r="DK591" s="553" t="str">
        <f t="shared" si="2089"/>
        <v/>
      </c>
      <c r="DL591" s="897">
        <f t="shared" si="2120"/>
        <v>0</v>
      </c>
      <c r="DM591" s="852">
        <f t="shared" si="2121"/>
        <v>0</v>
      </c>
      <c r="DN591" s="852">
        <f t="shared" si="2122"/>
        <v>0</v>
      </c>
      <c r="DO591" s="852">
        <f t="shared" si="2123"/>
        <v>0</v>
      </c>
      <c r="DP591" s="487"/>
      <c r="DQ591" s="623"/>
      <c r="DR591" s="623"/>
      <c r="DS591" s="623"/>
      <c r="DT591" s="623"/>
      <c r="DU591" s="623"/>
      <c r="DV591" s="623"/>
      <c r="DW591" s="623"/>
      <c r="DX591" s="623"/>
      <c r="DY591" s="488"/>
    </row>
    <row r="592" spans="1:129" s="490" customFormat="1" ht="15.75" customHeight="1">
      <c r="A592" s="653" t="s">
        <v>285</v>
      </c>
      <c r="B592" s="765" t="str">
        <f t="shared" ref="B592:R592" si="2139">IF(B591="","",B588*B591)</f>
        <v/>
      </c>
      <c r="C592" s="765" t="str">
        <f t="shared" si="2139"/>
        <v/>
      </c>
      <c r="D592" s="765" t="str">
        <f t="shared" si="2139"/>
        <v/>
      </c>
      <c r="E592" s="765" t="str">
        <f t="shared" si="2139"/>
        <v/>
      </c>
      <c r="F592" s="765" t="str">
        <f t="shared" si="2139"/>
        <v/>
      </c>
      <c r="G592" s="765" t="str">
        <f t="shared" si="2139"/>
        <v/>
      </c>
      <c r="H592" s="765" t="str">
        <f t="shared" si="2139"/>
        <v/>
      </c>
      <c r="I592" s="765" t="str">
        <f t="shared" si="2139"/>
        <v/>
      </c>
      <c r="J592" s="765" t="str">
        <f t="shared" si="2139"/>
        <v/>
      </c>
      <c r="K592" s="765" t="str">
        <f t="shared" si="2139"/>
        <v/>
      </c>
      <c r="L592" s="765" t="str">
        <f t="shared" si="2139"/>
        <v/>
      </c>
      <c r="M592" s="765" t="str">
        <f t="shared" si="2139"/>
        <v/>
      </c>
      <c r="N592" s="765" t="str">
        <f t="shared" si="2139"/>
        <v/>
      </c>
      <c r="O592" s="765" t="str">
        <f t="shared" si="2139"/>
        <v/>
      </c>
      <c r="P592" s="765" t="str">
        <f t="shared" si="2139"/>
        <v/>
      </c>
      <c r="Q592" s="765" t="str">
        <f t="shared" si="2139"/>
        <v/>
      </c>
      <c r="R592" s="765" t="str">
        <f t="shared" si="2139"/>
        <v/>
      </c>
      <c r="S592" s="771"/>
      <c r="T592" s="765" t="str">
        <f t="shared" ref="T592:AJ592" si="2140">IF(T591="","",T588*T591)</f>
        <v/>
      </c>
      <c r="U592" s="765" t="str">
        <f t="shared" si="2140"/>
        <v/>
      </c>
      <c r="V592" s="765" t="str">
        <f t="shared" si="2140"/>
        <v/>
      </c>
      <c r="W592" s="765" t="str">
        <f t="shared" si="2140"/>
        <v/>
      </c>
      <c r="X592" s="765" t="str">
        <f t="shared" si="2140"/>
        <v/>
      </c>
      <c r="Y592" s="765" t="str">
        <f t="shared" si="2140"/>
        <v/>
      </c>
      <c r="Z592" s="765" t="str">
        <f t="shared" si="2140"/>
        <v/>
      </c>
      <c r="AA592" s="765" t="str">
        <f t="shared" si="2140"/>
        <v/>
      </c>
      <c r="AB592" s="765" t="str">
        <f t="shared" si="2140"/>
        <v/>
      </c>
      <c r="AC592" s="765" t="str">
        <f t="shared" si="2140"/>
        <v/>
      </c>
      <c r="AD592" s="765" t="str">
        <f t="shared" si="2140"/>
        <v/>
      </c>
      <c r="AE592" s="765" t="str">
        <f t="shared" si="2140"/>
        <v/>
      </c>
      <c r="AF592" s="765" t="str">
        <f t="shared" si="2140"/>
        <v/>
      </c>
      <c r="AG592" s="765" t="str">
        <f t="shared" si="2140"/>
        <v/>
      </c>
      <c r="AH592" s="765" t="str">
        <f t="shared" si="2140"/>
        <v/>
      </c>
      <c r="AI592" s="765" t="str">
        <f t="shared" si="2140"/>
        <v/>
      </c>
      <c r="AJ592" s="765" t="str">
        <f t="shared" si="2140"/>
        <v/>
      </c>
      <c r="AK592" s="771"/>
      <c r="AL592" s="765" t="str">
        <f t="shared" ref="AL592:BB592" si="2141">IF(AL591="","",AL588*AL591)</f>
        <v/>
      </c>
      <c r="AM592" s="765" t="str">
        <f t="shared" si="2141"/>
        <v/>
      </c>
      <c r="AN592" s="765" t="str">
        <f t="shared" si="2141"/>
        <v/>
      </c>
      <c r="AO592" s="765" t="str">
        <f t="shared" si="2141"/>
        <v/>
      </c>
      <c r="AP592" s="765" t="str">
        <f t="shared" si="2141"/>
        <v/>
      </c>
      <c r="AQ592" s="765" t="str">
        <f t="shared" si="2141"/>
        <v/>
      </c>
      <c r="AR592" s="765" t="str">
        <f t="shared" si="2141"/>
        <v/>
      </c>
      <c r="AS592" s="765" t="str">
        <f t="shared" si="2141"/>
        <v/>
      </c>
      <c r="AT592" s="765" t="str">
        <f t="shared" si="2141"/>
        <v/>
      </c>
      <c r="AU592" s="765" t="str">
        <f t="shared" si="2141"/>
        <v/>
      </c>
      <c r="AV592" s="765" t="str">
        <f t="shared" si="2141"/>
        <v/>
      </c>
      <c r="AW592" s="765" t="str">
        <f t="shared" si="2141"/>
        <v/>
      </c>
      <c r="AX592" s="765" t="str">
        <f t="shared" si="2141"/>
        <v/>
      </c>
      <c r="AY592" s="765" t="str">
        <f t="shared" si="2141"/>
        <v/>
      </c>
      <c r="AZ592" s="765" t="str">
        <f t="shared" si="2141"/>
        <v/>
      </c>
      <c r="BA592" s="765" t="str">
        <f t="shared" si="2141"/>
        <v/>
      </c>
      <c r="BB592" s="765" t="str">
        <f t="shared" si="2141"/>
        <v/>
      </c>
      <c r="BC592" s="771"/>
      <c r="BD592" s="765" t="str">
        <f>IF(BD591="","",BD588*BD591)</f>
        <v/>
      </c>
      <c r="BE592" s="765" t="str">
        <f t="shared" ref="BE592:BL592" si="2142">IF(BE591="","",BE588*BE591)</f>
        <v/>
      </c>
      <c r="BF592" s="765" t="str">
        <f t="shared" si="2142"/>
        <v/>
      </c>
      <c r="BG592" s="765" t="str">
        <f t="shared" si="2142"/>
        <v/>
      </c>
      <c r="BH592" s="765" t="str">
        <f t="shared" si="2142"/>
        <v/>
      </c>
      <c r="BI592" s="765" t="str">
        <f t="shared" si="2142"/>
        <v/>
      </c>
      <c r="BJ592" s="765" t="str">
        <f t="shared" si="2142"/>
        <v/>
      </c>
      <c r="BK592" s="765" t="str">
        <f t="shared" si="2142"/>
        <v/>
      </c>
      <c r="BL592" s="765" t="str">
        <f t="shared" si="2142"/>
        <v/>
      </c>
      <c r="BM592" s="765" t="str">
        <f t="shared" ref="BM592:BT592" si="2143">IF(BM591="","",BM588*BM591)</f>
        <v/>
      </c>
      <c r="BN592" s="765" t="str">
        <f t="shared" si="2143"/>
        <v/>
      </c>
      <c r="BO592" s="765" t="str">
        <f t="shared" si="2143"/>
        <v/>
      </c>
      <c r="BP592" s="765" t="str">
        <f t="shared" si="2143"/>
        <v/>
      </c>
      <c r="BQ592" s="765" t="str">
        <f t="shared" si="2143"/>
        <v/>
      </c>
      <c r="BR592" s="765" t="str">
        <f t="shared" si="2143"/>
        <v/>
      </c>
      <c r="BS592" s="765" t="str">
        <f t="shared" si="2143"/>
        <v/>
      </c>
      <c r="BT592" s="765" t="str">
        <f t="shared" si="2143"/>
        <v/>
      </c>
      <c r="BU592" s="771"/>
      <c r="BV592" s="765" t="str">
        <f>IF(BV591="","",BV588*BV591)</f>
        <v/>
      </c>
      <c r="BW592" s="765" t="str">
        <f>IF(BW591="","",BW588*BW591)</f>
        <v/>
      </c>
      <c r="BX592" s="765" t="str">
        <f>IF(BX591="","",BX588*BX591)</f>
        <v/>
      </c>
      <c r="BY592" s="765" t="str">
        <f>IF(BY591="","",BY588*BY591)</f>
        <v/>
      </c>
      <c r="BZ592" s="895"/>
      <c r="CA592" s="895"/>
      <c r="CB592" s="895"/>
      <c r="CC592" s="896"/>
      <c r="CD592" s="524" t="str">
        <f t="shared" si="2129"/>
        <v/>
      </c>
      <c r="CE592" s="89" t="str">
        <f t="shared" si="2124"/>
        <v/>
      </c>
      <c r="CF592" s="90" t="str">
        <f t="shared" si="2124"/>
        <v/>
      </c>
      <c r="CG592" s="90" t="str">
        <f t="shared" si="2124"/>
        <v/>
      </c>
      <c r="CH592" s="90" t="str">
        <f t="shared" si="2124"/>
        <v/>
      </c>
      <c r="CI592" s="90" t="str">
        <f t="shared" si="2124"/>
        <v/>
      </c>
      <c r="CJ592" s="90" t="str">
        <f t="shared" si="2124"/>
        <v/>
      </c>
      <c r="CK592" s="156" t="str">
        <f t="shared" si="2124"/>
        <v/>
      </c>
      <c r="CL592" s="156" t="str">
        <f t="shared" ref="CL592:CT592" si="2144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2144"/>
        <v/>
      </c>
      <c r="CN592" s="90" t="str">
        <f t="shared" si="2144"/>
        <v/>
      </c>
      <c r="CO592" s="90" t="str">
        <f t="shared" si="2144"/>
        <v/>
      </c>
      <c r="CP592" s="90" t="str">
        <f t="shared" si="2144"/>
        <v/>
      </c>
      <c r="CQ592" s="90" t="str">
        <f t="shared" si="2144"/>
        <v/>
      </c>
      <c r="CR592" s="90" t="str">
        <f t="shared" si="2144"/>
        <v/>
      </c>
      <c r="CS592" s="89" t="str">
        <f t="shared" si="2144"/>
        <v/>
      </c>
      <c r="CT592" s="525" t="str">
        <f t="shared" si="2144"/>
        <v/>
      </c>
      <c r="CU592" s="553" t="str">
        <f t="shared" si="2118"/>
        <v/>
      </c>
      <c r="CV592" s="554" t="str">
        <f t="shared" si="2118"/>
        <v/>
      </c>
      <c r="CW592" s="555" t="str">
        <f t="shared" si="2118"/>
        <v/>
      </c>
      <c r="CX592" s="555" t="str">
        <f t="shared" si="2118"/>
        <v/>
      </c>
      <c r="CY592" s="555" t="str">
        <f t="shared" si="2118"/>
        <v/>
      </c>
      <c r="CZ592" s="555" t="str">
        <f t="shared" si="2118"/>
        <v/>
      </c>
      <c r="DA592" s="555" t="str">
        <f t="shared" si="2118"/>
        <v/>
      </c>
      <c r="DB592" s="556" t="str">
        <f t="shared" si="2118"/>
        <v/>
      </c>
      <c r="DC592" s="556" t="str">
        <f t="shared" si="2118"/>
        <v/>
      </c>
      <c r="DD592" s="556" t="str">
        <f t="shared" si="2118"/>
        <v/>
      </c>
      <c r="DE592" s="555" t="str">
        <f t="shared" si="2118"/>
        <v/>
      </c>
      <c r="DF592" s="555" t="str">
        <f t="shared" si="2118"/>
        <v/>
      </c>
      <c r="DG592" s="555" t="str">
        <f t="shared" si="2118"/>
        <v/>
      </c>
      <c r="DH592" s="555" t="str">
        <f t="shared" si="2118"/>
        <v/>
      </c>
      <c r="DI592" s="555" t="str">
        <f t="shared" si="2118"/>
        <v/>
      </c>
      <c r="DJ592" s="554" t="str">
        <f t="shared" si="2118"/>
        <v/>
      </c>
      <c r="DK592" s="553" t="str">
        <f t="shared" si="2089"/>
        <v/>
      </c>
      <c r="DL592" s="897">
        <f>COUNT(B592:R592)</f>
        <v>0</v>
      </c>
      <c r="DM592" s="852">
        <f>COUNT(T592:AJ592)</f>
        <v>0</v>
      </c>
      <c r="DN592" s="852">
        <f>COUNT(AL592:BB592)</f>
        <v>0</v>
      </c>
      <c r="DO592" s="852">
        <f>COUNT(BD592:BT592)</f>
        <v>0</v>
      </c>
      <c r="DP592" s="487"/>
      <c r="DQ592" s="623"/>
      <c r="DR592" s="623"/>
      <c r="DS592" s="623"/>
      <c r="DT592" s="623"/>
      <c r="DU592" s="623"/>
      <c r="DV592" s="623"/>
      <c r="DW592" s="623"/>
      <c r="DX592" s="623"/>
      <c r="DY592" s="488"/>
    </row>
    <row r="593" spans="1:129" s="490" customFormat="1" ht="15.75" customHeight="1">
      <c r="A593" s="1471" t="s">
        <v>747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7"/>
      <c r="T593" s="227"/>
      <c r="U593" s="227"/>
      <c r="V593" s="227"/>
      <c r="W593" s="227"/>
      <c r="X593" s="227"/>
      <c r="Y593" s="227"/>
      <c r="Z593" s="227"/>
      <c r="AA593" s="227" t="s">
        <v>263</v>
      </c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607"/>
      <c r="AL593" s="227"/>
      <c r="AM593" s="227" t="s">
        <v>263</v>
      </c>
      <c r="AN593" s="227"/>
      <c r="AO593" s="227" t="s">
        <v>263</v>
      </c>
      <c r="AP593" s="227" t="s">
        <v>263</v>
      </c>
      <c r="AQ593" s="227" t="s">
        <v>263</v>
      </c>
      <c r="AR593" s="227" t="s">
        <v>263</v>
      </c>
      <c r="AS593" s="227" t="s">
        <v>263</v>
      </c>
      <c r="AT593" s="227" t="s">
        <v>263</v>
      </c>
      <c r="AU593" s="227"/>
      <c r="AV593" s="227"/>
      <c r="AW593" s="227"/>
      <c r="AX593" s="227"/>
      <c r="AY593" s="227"/>
      <c r="AZ593" s="227"/>
      <c r="BA593" s="227"/>
      <c r="BB593" s="227"/>
      <c r="BC593" s="607"/>
      <c r="BD593" s="227" t="s">
        <v>263</v>
      </c>
      <c r="BE593" s="227" t="s">
        <v>263</v>
      </c>
      <c r="BF593" s="227"/>
      <c r="BG593" s="227"/>
      <c r="BH593" s="227" t="s">
        <v>263</v>
      </c>
      <c r="BI593" s="227"/>
      <c r="BJ593" s="227"/>
      <c r="BK593" s="227" t="s">
        <v>263</v>
      </c>
      <c r="BL593" s="227" t="s">
        <v>263</v>
      </c>
      <c r="BM593" s="227"/>
      <c r="BN593" s="227"/>
      <c r="BO593" s="227"/>
      <c r="BP593" s="227"/>
      <c r="BQ593" s="227"/>
      <c r="BR593" s="227"/>
      <c r="BS593" s="227"/>
      <c r="BT593" s="227"/>
      <c r="BU593" s="607"/>
      <c r="BV593" s="227"/>
      <c r="BW593" s="227"/>
      <c r="BX593" s="227"/>
      <c r="BY593" s="227"/>
      <c r="BZ593" s="902"/>
      <c r="CA593" s="902"/>
      <c r="CB593" s="902"/>
      <c r="CC593" s="903"/>
      <c r="CD593" s="904"/>
      <c r="CE593" s="904"/>
      <c r="CF593" s="904"/>
      <c r="CG593" s="904"/>
      <c r="CH593" s="904"/>
      <c r="CI593" s="904"/>
      <c r="CJ593" s="904"/>
      <c r="CK593" s="904"/>
      <c r="CL593" s="904"/>
      <c r="CM593" s="904"/>
      <c r="CN593" s="904"/>
      <c r="CO593" s="904"/>
      <c r="CP593" s="904"/>
      <c r="CQ593" s="904"/>
      <c r="CR593" s="904"/>
      <c r="CS593" s="904"/>
      <c r="CT593" s="905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3"/>
      <c r="DM593" s="108"/>
      <c r="DN593" s="108"/>
      <c r="DO593" s="108"/>
      <c r="DP593" s="596"/>
      <c r="DQ593" s="622"/>
      <c r="DR593" s="622"/>
      <c r="DS593" s="622"/>
      <c r="DT593" s="622"/>
      <c r="DU593" s="622"/>
      <c r="DV593" s="622"/>
      <c r="DW593" s="622"/>
      <c r="DX593" s="622"/>
      <c r="DY593" s="488"/>
    </row>
    <row r="594" spans="1:129" s="490" customFormat="1" ht="15.75" customHeight="1">
      <c r="A594" s="653" t="s">
        <v>291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607"/>
      <c r="T594" s="227">
        <v>3</v>
      </c>
      <c r="U594" s="227"/>
      <c r="V594" s="227"/>
      <c r="W594" s="227"/>
      <c r="X594" s="227"/>
      <c r="Y594" s="227"/>
      <c r="Z594" s="227"/>
      <c r="AA594" s="227">
        <v>3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607"/>
      <c r="AL594" s="227"/>
      <c r="AM594" s="227">
        <v>7</v>
      </c>
      <c r="AN594" s="227"/>
      <c r="AO594" s="227">
        <v>14</v>
      </c>
      <c r="AP594" s="227">
        <v>14</v>
      </c>
      <c r="AQ594" s="227">
        <v>7</v>
      </c>
      <c r="AR594" s="227">
        <v>7</v>
      </c>
      <c r="AS594" s="227">
        <v>7</v>
      </c>
      <c r="AT594" s="227">
        <v>5</v>
      </c>
      <c r="AU594" s="227"/>
      <c r="AV594" s="227"/>
      <c r="AW594" s="227"/>
      <c r="AX594" s="227"/>
      <c r="AY594" s="227"/>
      <c r="AZ594" s="227"/>
      <c r="BA594" s="227"/>
      <c r="BB594" s="227"/>
      <c r="BC594" s="607"/>
      <c r="BD594" s="227">
        <v>13</v>
      </c>
      <c r="BE594" s="227">
        <v>1</v>
      </c>
      <c r="BF594" s="227"/>
      <c r="BG594" s="227"/>
      <c r="BH594" s="227">
        <v>50</v>
      </c>
      <c r="BI594" s="227"/>
      <c r="BJ594" s="227"/>
      <c r="BK594" s="227">
        <v>2</v>
      </c>
      <c r="BL594" s="227">
        <v>4</v>
      </c>
      <c r="BM594" s="227"/>
      <c r="BN594" s="227"/>
      <c r="BO594" s="227"/>
      <c r="BP594" s="227"/>
      <c r="BQ594" s="227"/>
      <c r="BR594" s="227"/>
      <c r="BS594" s="227"/>
      <c r="BT594" s="227"/>
      <c r="BU594" s="607"/>
      <c r="BV594" s="227"/>
      <c r="BW594" s="227">
        <v>3</v>
      </c>
      <c r="BX594" s="227">
        <v>7</v>
      </c>
      <c r="BY594" s="227">
        <v>12</v>
      </c>
      <c r="BZ594" s="895"/>
      <c r="CA594" s="895"/>
      <c r="CB594" s="895"/>
      <c r="CC594" s="896"/>
      <c r="CD594" s="524" t="str">
        <f t="shared" ref="CD594:CM597" si="2145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2145"/>
        <v/>
      </c>
      <c r="CF594" s="90" t="str">
        <f t="shared" si="2145"/>
        <v/>
      </c>
      <c r="CG594" s="90" t="str">
        <f t="shared" si="2145"/>
        <v/>
      </c>
      <c r="CH594" s="90" t="str">
        <f t="shared" si="2145"/>
        <v/>
      </c>
      <c r="CI594" s="90" t="str">
        <f t="shared" si="2145"/>
        <v/>
      </c>
      <c r="CJ594" s="90" t="str">
        <f t="shared" si="2145"/>
        <v/>
      </c>
      <c r="CK594" s="156" t="str">
        <f t="shared" si="2145"/>
        <v/>
      </c>
      <c r="CL594" s="156" t="str">
        <f t="shared" si="2145"/>
        <v/>
      </c>
      <c r="CM594" s="156" t="str">
        <f t="shared" si="2145"/>
        <v/>
      </c>
      <c r="CN594" s="90" t="str">
        <f t="shared" ref="CN594:CT597" si="2146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2146"/>
        <v/>
      </c>
      <c r="CP594" s="90" t="str">
        <f t="shared" si="2146"/>
        <v/>
      </c>
      <c r="CQ594" s="90" t="str">
        <f t="shared" si="2146"/>
        <v/>
      </c>
      <c r="CR594" s="90" t="str">
        <f t="shared" si="2146"/>
        <v/>
      </c>
      <c r="CS594" s="89" t="str">
        <f t="shared" si="2146"/>
        <v/>
      </c>
      <c r="CT594" s="525" t="str">
        <f t="shared" si="2146"/>
        <v/>
      </c>
      <c r="CU594" s="553" t="str">
        <f t="shared" si="2118"/>
        <v/>
      </c>
      <c r="CV594" s="554" t="str">
        <f t="shared" si="2118"/>
        <v/>
      </c>
      <c r="CW594" s="555" t="str">
        <f t="shared" si="2118"/>
        <v/>
      </c>
      <c r="CX594" s="555" t="str">
        <f t="shared" si="2118"/>
        <v/>
      </c>
      <c r="CY594" s="555" t="str">
        <f t="shared" si="2118"/>
        <v/>
      </c>
      <c r="CZ594" s="555" t="str">
        <f t="shared" si="2118"/>
        <v/>
      </c>
      <c r="DA594" s="555" t="str">
        <f t="shared" si="2118"/>
        <v/>
      </c>
      <c r="DB594" s="556" t="str">
        <f t="shared" si="2118"/>
        <v/>
      </c>
      <c r="DC594" s="556">
        <f t="shared" si="2118"/>
        <v>3</v>
      </c>
      <c r="DD594" s="556">
        <f t="shared" si="2118"/>
        <v>3</v>
      </c>
      <c r="DE594" s="555" t="str">
        <f t="shared" si="2118"/>
        <v/>
      </c>
      <c r="DF594" s="555" t="str">
        <f t="shared" si="2118"/>
        <v/>
      </c>
      <c r="DG594" s="555" t="str">
        <f t="shared" si="2118"/>
        <v/>
      </c>
      <c r="DH594" s="555" t="str">
        <f t="shared" si="2118"/>
        <v/>
      </c>
      <c r="DI594" s="555" t="str">
        <f t="shared" si="2118"/>
        <v/>
      </c>
      <c r="DJ594" s="554" t="str">
        <f t="shared" si="2118"/>
        <v/>
      </c>
      <c r="DK594" s="553" t="str">
        <f t="shared" si="2089"/>
        <v/>
      </c>
      <c r="DL594" s="897">
        <f t="shared" ref="DL594:DL599" si="2147">COUNT(B594:R594)</f>
        <v>0</v>
      </c>
      <c r="DM594" s="852">
        <f t="shared" ref="DM594:DM599" si="2148">COUNT(T594:AJ594)</f>
        <v>2</v>
      </c>
      <c r="DN594" s="852">
        <f t="shared" ref="DN594:DN599" si="2149">COUNT(AL594:BB594)</f>
        <v>7</v>
      </c>
      <c r="DO594" s="852">
        <f t="shared" ref="DO594:DO599" si="2150">COUNT(BD594:BT594)</f>
        <v>5</v>
      </c>
      <c r="DP594" s="487"/>
      <c r="DQ594" s="623"/>
      <c r="DR594" s="623"/>
      <c r="DS594" s="623"/>
      <c r="DT594" s="623"/>
      <c r="DU594" s="623"/>
      <c r="DV594" s="623"/>
      <c r="DW594" s="623"/>
      <c r="DX594" s="623"/>
      <c r="DY594" s="488"/>
    </row>
    <row r="595" spans="1:129" s="490" customFormat="1" ht="15.75" customHeight="1">
      <c r="A595" s="653" t="s">
        <v>288</v>
      </c>
      <c r="B595" s="227"/>
      <c r="C595" s="227"/>
      <c r="D595" s="227"/>
      <c r="E595" s="227"/>
      <c r="F595" s="227"/>
      <c r="G595" s="227"/>
      <c r="H595" s="227"/>
      <c r="I595" s="227"/>
      <c r="J595" s="227"/>
      <c r="K595" s="227"/>
      <c r="L595" s="227"/>
      <c r="M595" s="227"/>
      <c r="N595" s="227"/>
      <c r="O595" s="227"/>
      <c r="P595" s="227"/>
      <c r="Q595" s="227"/>
      <c r="R595" s="227"/>
      <c r="S595" s="593"/>
      <c r="T595" s="227">
        <v>6</v>
      </c>
      <c r="U595" s="227"/>
      <c r="V595" s="227"/>
      <c r="W595" s="227"/>
      <c r="X595" s="227"/>
      <c r="Y595" s="227"/>
      <c r="Z595" s="227"/>
      <c r="AA595" s="227">
        <v>26</v>
      </c>
      <c r="AB595" s="227"/>
      <c r="AC595" s="227"/>
      <c r="AD595" s="227"/>
      <c r="AE595" s="227"/>
      <c r="AF595" s="227"/>
      <c r="AG595" s="227"/>
      <c r="AH595" s="227"/>
      <c r="AI595" s="299"/>
      <c r="AJ595" s="227"/>
      <c r="AK595" s="593"/>
      <c r="AL595" s="227"/>
      <c r="AM595" s="227">
        <v>12</v>
      </c>
      <c r="AN595" s="227"/>
      <c r="AO595" s="227">
        <v>12</v>
      </c>
      <c r="AP595" s="227">
        <v>12</v>
      </c>
      <c r="AQ595" s="227">
        <v>52</v>
      </c>
      <c r="AR595" s="227">
        <v>52</v>
      </c>
      <c r="AS595" s="227">
        <v>52</v>
      </c>
      <c r="AT595" s="227">
        <v>12</v>
      </c>
      <c r="AU595" s="227"/>
      <c r="AV595" s="227"/>
      <c r="AW595" s="227"/>
      <c r="AX595" s="227"/>
      <c r="AY595" s="227"/>
      <c r="AZ595" s="227"/>
      <c r="BA595" s="227"/>
      <c r="BB595" s="227"/>
      <c r="BC595" s="593"/>
      <c r="BD595" s="227">
        <v>12</v>
      </c>
      <c r="BE595" s="227">
        <v>182</v>
      </c>
      <c r="BF595" s="227"/>
      <c r="BG595" s="227"/>
      <c r="BH595" s="227">
        <v>12</v>
      </c>
      <c r="BI595" s="227"/>
      <c r="BJ595" s="227"/>
      <c r="BK595" s="227">
        <v>52</v>
      </c>
      <c r="BL595" s="227">
        <v>48</v>
      </c>
      <c r="BM595" s="227"/>
      <c r="BN595" s="227"/>
      <c r="BO595" s="227"/>
      <c r="BP595" s="227"/>
      <c r="BQ595" s="227"/>
      <c r="BR595" s="227"/>
      <c r="BS595" s="227"/>
      <c r="BT595" s="227"/>
      <c r="BU595" s="593"/>
      <c r="BV595" s="227"/>
      <c r="BW595" s="227">
        <v>6</v>
      </c>
      <c r="BX595" s="299">
        <v>12</v>
      </c>
      <c r="BY595" s="227">
        <v>12</v>
      </c>
      <c r="BZ595" s="895"/>
      <c r="CA595" s="895"/>
      <c r="CB595" s="895"/>
      <c r="CC595" s="896"/>
      <c r="CD595" s="524" t="str">
        <f t="shared" si="2145"/>
        <v/>
      </c>
      <c r="CE595" s="89" t="str">
        <f t="shared" si="2145"/>
        <v/>
      </c>
      <c r="CF595" s="90" t="str">
        <f t="shared" si="2145"/>
        <v/>
      </c>
      <c r="CG595" s="90" t="str">
        <f t="shared" si="2145"/>
        <v/>
      </c>
      <c r="CH595" s="90" t="str">
        <f t="shared" si="2145"/>
        <v/>
      </c>
      <c r="CI595" s="90" t="str">
        <f t="shared" si="2145"/>
        <v/>
      </c>
      <c r="CJ595" s="90" t="str">
        <f t="shared" si="2145"/>
        <v/>
      </c>
      <c r="CK595" s="156" t="str">
        <f t="shared" si="2145"/>
        <v/>
      </c>
      <c r="CL595" s="156" t="str">
        <f t="shared" si="2145"/>
        <v/>
      </c>
      <c r="CM595" s="156" t="str">
        <f t="shared" si="2145"/>
        <v/>
      </c>
      <c r="CN595" s="90" t="str">
        <f t="shared" si="2146"/>
        <v/>
      </c>
      <c r="CO595" s="90" t="str">
        <f t="shared" si="2146"/>
        <v/>
      </c>
      <c r="CP595" s="90" t="str">
        <f t="shared" si="2146"/>
        <v/>
      </c>
      <c r="CQ595" s="90" t="str">
        <f t="shared" si="2146"/>
        <v/>
      </c>
      <c r="CR595" s="90" t="str">
        <f t="shared" si="2146"/>
        <v/>
      </c>
      <c r="CS595" s="89" t="str">
        <f t="shared" si="2146"/>
        <v/>
      </c>
      <c r="CT595" s="525" t="str">
        <f t="shared" si="2146"/>
        <v/>
      </c>
      <c r="CU595" s="553" t="str">
        <f t="shared" si="2118"/>
        <v/>
      </c>
      <c r="CV595" s="554" t="str">
        <f t="shared" si="2118"/>
        <v/>
      </c>
      <c r="CW595" s="555" t="str">
        <f t="shared" si="2118"/>
        <v/>
      </c>
      <c r="CX595" s="555" t="str">
        <f t="shared" si="2118"/>
        <v/>
      </c>
      <c r="CY595" s="555" t="str">
        <f t="shared" si="2118"/>
        <v/>
      </c>
      <c r="CZ595" s="555" t="str">
        <f t="shared" si="2118"/>
        <v/>
      </c>
      <c r="DA595" s="555" t="str">
        <f t="shared" si="2118"/>
        <v/>
      </c>
      <c r="DB595" s="556" t="str">
        <f t="shared" si="2118"/>
        <v/>
      </c>
      <c r="DC595" s="556">
        <f t="shared" si="2118"/>
        <v>6</v>
      </c>
      <c r="DD595" s="556">
        <f t="shared" si="2118"/>
        <v>26</v>
      </c>
      <c r="DE595" s="555" t="str">
        <f t="shared" si="2118"/>
        <v/>
      </c>
      <c r="DF595" s="555" t="str">
        <f t="shared" si="2118"/>
        <v/>
      </c>
      <c r="DG595" s="555" t="str">
        <f t="shared" si="2118"/>
        <v/>
      </c>
      <c r="DH595" s="555" t="str">
        <f t="shared" ref="CU595:DJ596" si="2151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5" t="str">
        <f t="shared" si="2151"/>
        <v/>
      </c>
      <c r="DJ595" s="554" t="str">
        <f t="shared" si="2151"/>
        <v/>
      </c>
      <c r="DK595" s="553" t="str">
        <f t="shared" si="2089"/>
        <v/>
      </c>
      <c r="DL595" s="897">
        <f t="shared" si="2147"/>
        <v>0</v>
      </c>
      <c r="DM595" s="852">
        <f t="shared" si="2148"/>
        <v>2</v>
      </c>
      <c r="DN595" s="852">
        <f t="shared" si="2149"/>
        <v>7</v>
      </c>
      <c r="DO595" s="852">
        <f t="shared" si="2150"/>
        <v>5</v>
      </c>
      <c r="DP595" s="487"/>
      <c r="DQ595" s="623"/>
      <c r="DR595" s="623"/>
      <c r="DS595" s="623"/>
      <c r="DT595" s="623"/>
      <c r="DU595" s="623"/>
      <c r="DV595" s="623"/>
      <c r="DW595" s="623"/>
      <c r="DX595" s="623"/>
      <c r="DY595" s="488"/>
    </row>
    <row r="596" spans="1:129" s="490" customFormat="1" ht="15.75" customHeight="1">
      <c r="A596" s="705" t="str">
        <f>$H$1 &amp; "/kg"</f>
        <v>kcal/kg</v>
      </c>
      <c r="B596" s="766">
        <f t="shared" ref="B596:R596" si="2152">330*$K$1</f>
        <v>330</v>
      </c>
      <c r="C596" s="766">
        <f t="shared" si="2152"/>
        <v>330</v>
      </c>
      <c r="D596" s="766">
        <f t="shared" si="2152"/>
        <v>330</v>
      </c>
      <c r="E596" s="766">
        <f t="shared" si="2152"/>
        <v>330</v>
      </c>
      <c r="F596" s="766">
        <f t="shared" si="2152"/>
        <v>330</v>
      </c>
      <c r="G596" s="766">
        <f t="shared" si="2152"/>
        <v>330</v>
      </c>
      <c r="H596" s="766">
        <f t="shared" si="2152"/>
        <v>330</v>
      </c>
      <c r="I596" s="766">
        <f t="shared" si="2152"/>
        <v>330</v>
      </c>
      <c r="J596" s="766">
        <f t="shared" si="2152"/>
        <v>330</v>
      </c>
      <c r="K596" s="766">
        <f t="shared" si="2152"/>
        <v>330</v>
      </c>
      <c r="L596" s="766">
        <f t="shared" si="2152"/>
        <v>330</v>
      </c>
      <c r="M596" s="766">
        <f t="shared" si="2152"/>
        <v>330</v>
      </c>
      <c r="N596" s="766">
        <f t="shared" si="2152"/>
        <v>330</v>
      </c>
      <c r="O596" s="766">
        <f t="shared" si="2152"/>
        <v>330</v>
      </c>
      <c r="P596" s="766">
        <f t="shared" si="2152"/>
        <v>330</v>
      </c>
      <c r="Q596" s="766">
        <f t="shared" si="2152"/>
        <v>330</v>
      </c>
      <c r="R596" s="766">
        <f t="shared" si="2152"/>
        <v>330</v>
      </c>
      <c r="S596" s="593"/>
      <c r="T596" s="766">
        <f t="shared" ref="T596:AJ596" si="2153">330*$K$1</f>
        <v>330</v>
      </c>
      <c r="U596" s="766">
        <f t="shared" si="2153"/>
        <v>330</v>
      </c>
      <c r="V596" s="766">
        <f t="shared" si="2153"/>
        <v>330</v>
      </c>
      <c r="W596" s="766">
        <f t="shared" si="2153"/>
        <v>330</v>
      </c>
      <c r="X596" s="766">
        <f t="shared" si="2153"/>
        <v>330</v>
      </c>
      <c r="Y596" s="766">
        <f t="shared" si="2153"/>
        <v>330</v>
      </c>
      <c r="Z596" s="766">
        <f t="shared" si="2153"/>
        <v>330</v>
      </c>
      <c r="AA596" s="766">
        <f t="shared" si="2153"/>
        <v>330</v>
      </c>
      <c r="AB596" s="766">
        <v>330</v>
      </c>
      <c r="AC596" s="766">
        <f t="shared" si="2153"/>
        <v>330</v>
      </c>
      <c r="AD596" s="766">
        <f t="shared" si="2153"/>
        <v>330</v>
      </c>
      <c r="AE596" s="766">
        <f t="shared" si="2153"/>
        <v>330</v>
      </c>
      <c r="AF596" s="766">
        <f t="shared" si="2153"/>
        <v>330</v>
      </c>
      <c r="AG596" s="766">
        <f t="shared" si="2153"/>
        <v>330</v>
      </c>
      <c r="AH596" s="766">
        <f t="shared" si="2153"/>
        <v>330</v>
      </c>
      <c r="AI596" s="766">
        <f t="shared" si="2153"/>
        <v>330</v>
      </c>
      <c r="AJ596" s="766">
        <f t="shared" si="2153"/>
        <v>330</v>
      </c>
      <c r="AK596" s="593"/>
      <c r="AL596" s="766">
        <f t="shared" ref="AL596:BB596" si="2154">330*$K$1</f>
        <v>330</v>
      </c>
      <c r="AM596" s="766">
        <f t="shared" si="2154"/>
        <v>330</v>
      </c>
      <c r="AN596" s="766">
        <f t="shared" si="2154"/>
        <v>330</v>
      </c>
      <c r="AO596" s="766">
        <f t="shared" si="2154"/>
        <v>330</v>
      </c>
      <c r="AP596" s="766">
        <f t="shared" si="2154"/>
        <v>330</v>
      </c>
      <c r="AQ596" s="766">
        <f t="shared" si="2154"/>
        <v>330</v>
      </c>
      <c r="AR596" s="766">
        <f t="shared" si="2154"/>
        <v>330</v>
      </c>
      <c r="AS596" s="766">
        <f t="shared" si="2154"/>
        <v>330</v>
      </c>
      <c r="AT596" s="766">
        <f t="shared" si="2154"/>
        <v>330</v>
      </c>
      <c r="AU596" s="766">
        <f t="shared" si="2154"/>
        <v>330</v>
      </c>
      <c r="AV596" s="766">
        <f t="shared" si="2154"/>
        <v>330</v>
      </c>
      <c r="AW596" s="766">
        <f t="shared" si="2154"/>
        <v>330</v>
      </c>
      <c r="AX596" s="766">
        <f t="shared" si="2154"/>
        <v>330</v>
      </c>
      <c r="AY596" s="766">
        <f t="shared" si="2154"/>
        <v>330</v>
      </c>
      <c r="AZ596" s="766">
        <f t="shared" si="2154"/>
        <v>330</v>
      </c>
      <c r="BA596" s="766">
        <f t="shared" si="2154"/>
        <v>330</v>
      </c>
      <c r="BB596" s="766">
        <f t="shared" si="2154"/>
        <v>330</v>
      </c>
      <c r="BC596" s="593"/>
      <c r="BD596" s="766">
        <f>330*$K$1</f>
        <v>330</v>
      </c>
      <c r="BE596" s="766">
        <f>330*$K$1</f>
        <v>330</v>
      </c>
      <c r="BF596" s="766">
        <f t="shared" ref="BF596:BT596" si="2155">330*$K$1</f>
        <v>330</v>
      </c>
      <c r="BG596" s="766">
        <f t="shared" si="2155"/>
        <v>330</v>
      </c>
      <c r="BH596" s="766">
        <f t="shared" si="2155"/>
        <v>330</v>
      </c>
      <c r="BI596" s="766">
        <f t="shared" si="2155"/>
        <v>330</v>
      </c>
      <c r="BJ596" s="766">
        <f t="shared" si="2155"/>
        <v>330</v>
      </c>
      <c r="BK596" s="766">
        <f t="shared" si="2155"/>
        <v>330</v>
      </c>
      <c r="BL596" s="766">
        <f t="shared" si="2155"/>
        <v>330</v>
      </c>
      <c r="BM596" s="766">
        <f t="shared" si="2155"/>
        <v>330</v>
      </c>
      <c r="BN596" s="766">
        <f t="shared" si="2155"/>
        <v>330</v>
      </c>
      <c r="BO596" s="766">
        <f t="shared" si="2155"/>
        <v>330</v>
      </c>
      <c r="BP596" s="766">
        <f t="shared" si="2155"/>
        <v>330</v>
      </c>
      <c r="BQ596" s="766">
        <f t="shared" si="2155"/>
        <v>330</v>
      </c>
      <c r="BR596" s="766">
        <f t="shared" si="2155"/>
        <v>330</v>
      </c>
      <c r="BS596" s="766">
        <f t="shared" si="2155"/>
        <v>330</v>
      </c>
      <c r="BT596" s="766">
        <f t="shared" si="2155"/>
        <v>330</v>
      </c>
      <c r="BU596" s="593"/>
      <c r="BV596" s="766">
        <f>330*$K$1</f>
        <v>330</v>
      </c>
      <c r="BW596" s="766">
        <f>330*$K$1</f>
        <v>330</v>
      </c>
      <c r="BX596" s="766">
        <f>330*$K$1</f>
        <v>330</v>
      </c>
      <c r="BY596" s="766">
        <f>330*$K$1</f>
        <v>330</v>
      </c>
      <c r="BZ596" s="895"/>
      <c r="CA596" s="895"/>
      <c r="CB596" s="895"/>
      <c r="CC596" s="896"/>
      <c r="CD596" s="524">
        <f t="shared" si="2145"/>
        <v>330</v>
      </c>
      <c r="CE596" s="89">
        <f t="shared" si="2145"/>
        <v>330</v>
      </c>
      <c r="CF596" s="90">
        <f t="shared" si="2145"/>
        <v>330</v>
      </c>
      <c r="CG596" s="90">
        <f t="shared" si="2145"/>
        <v>330</v>
      </c>
      <c r="CH596" s="90">
        <f t="shared" si="2145"/>
        <v>330</v>
      </c>
      <c r="CI596" s="90">
        <f t="shared" si="2145"/>
        <v>330</v>
      </c>
      <c r="CJ596" s="90">
        <f t="shared" si="2145"/>
        <v>330</v>
      </c>
      <c r="CK596" s="156">
        <f t="shared" si="2145"/>
        <v>330</v>
      </c>
      <c r="CL596" s="156">
        <f t="shared" si="2145"/>
        <v>330</v>
      </c>
      <c r="CM596" s="156">
        <f t="shared" si="2145"/>
        <v>330</v>
      </c>
      <c r="CN596" s="90">
        <f t="shared" si="2146"/>
        <v>330</v>
      </c>
      <c r="CO596" s="90">
        <f t="shared" si="2146"/>
        <v>330</v>
      </c>
      <c r="CP596" s="90">
        <f t="shared" si="2146"/>
        <v>330</v>
      </c>
      <c r="CQ596" s="90">
        <f t="shared" si="2146"/>
        <v>330</v>
      </c>
      <c r="CR596" s="90">
        <f t="shared" si="2146"/>
        <v>330</v>
      </c>
      <c r="CS596" s="89">
        <f t="shared" si="2146"/>
        <v>330</v>
      </c>
      <c r="CT596" s="525">
        <f t="shared" si="2146"/>
        <v>330</v>
      </c>
      <c r="CU596" s="553">
        <f t="shared" si="2151"/>
        <v>330</v>
      </c>
      <c r="CV596" s="554">
        <f t="shared" si="2151"/>
        <v>330</v>
      </c>
      <c r="CW596" s="555">
        <f t="shared" si="2151"/>
        <v>330</v>
      </c>
      <c r="CX596" s="555">
        <f t="shared" si="2151"/>
        <v>330</v>
      </c>
      <c r="CY596" s="555">
        <f t="shared" si="2151"/>
        <v>330</v>
      </c>
      <c r="CZ596" s="555">
        <f t="shared" si="2151"/>
        <v>330</v>
      </c>
      <c r="DA596" s="555">
        <f t="shared" si="2151"/>
        <v>330</v>
      </c>
      <c r="DB596" s="556">
        <f t="shared" si="2151"/>
        <v>330</v>
      </c>
      <c r="DC596" s="556">
        <f t="shared" si="2151"/>
        <v>330</v>
      </c>
      <c r="DD596" s="556">
        <f t="shared" si="2151"/>
        <v>330</v>
      </c>
      <c r="DE596" s="555">
        <f t="shared" si="2151"/>
        <v>330</v>
      </c>
      <c r="DF596" s="555">
        <f t="shared" si="2151"/>
        <v>330</v>
      </c>
      <c r="DG596" s="555">
        <f t="shared" si="2151"/>
        <v>330</v>
      </c>
      <c r="DH596" s="555">
        <f t="shared" si="2151"/>
        <v>330</v>
      </c>
      <c r="DI596" s="555">
        <f t="shared" si="2151"/>
        <v>330</v>
      </c>
      <c r="DJ596" s="554">
        <f t="shared" si="2151"/>
        <v>330</v>
      </c>
      <c r="DK596" s="553">
        <f t="shared" si="2089"/>
        <v>330</v>
      </c>
      <c r="DL596" s="897">
        <f t="shared" si="2147"/>
        <v>17</v>
      </c>
      <c r="DM596" s="852">
        <f t="shared" si="2148"/>
        <v>17</v>
      </c>
      <c r="DN596" s="852">
        <f t="shared" si="2149"/>
        <v>17</v>
      </c>
      <c r="DO596" s="852">
        <f t="shared" si="2150"/>
        <v>17</v>
      </c>
      <c r="DP596" s="487"/>
      <c r="DQ596" s="623"/>
      <c r="DR596" s="623"/>
      <c r="DS596" s="623"/>
      <c r="DT596" s="623"/>
      <c r="DU596" s="623"/>
      <c r="DV596" s="623"/>
      <c r="DW596" s="623"/>
      <c r="DX596" s="623"/>
      <c r="DY596" s="488"/>
    </row>
    <row r="597" spans="1:129" s="490" customFormat="1" ht="15.75" customHeight="1">
      <c r="A597" s="653" t="str">
        <f>$H$1 &amp; " (%)"</f>
        <v>kcal (%)</v>
      </c>
      <c r="B597" s="637" t="str">
        <f t="shared" ref="B597:R597" si="2156">IF(B594="","",B594*B595*B596/B$46/365/$G$1)</f>
        <v/>
      </c>
      <c r="C597" s="637" t="str">
        <f t="shared" si="2156"/>
        <v/>
      </c>
      <c r="D597" s="637" t="str">
        <f t="shared" si="2156"/>
        <v/>
      </c>
      <c r="E597" s="637" t="str">
        <f t="shared" si="2156"/>
        <v/>
      </c>
      <c r="F597" s="637" t="str">
        <f t="shared" si="2156"/>
        <v/>
      </c>
      <c r="G597" s="637" t="str">
        <f t="shared" si="2156"/>
        <v/>
      </c>
      <c r="H597" s="637" t="str">
        <f t="shared" si="2156"/>
        <v/>
      </c>
      <c r="I597" s="637" t="str">
        <f t="shared" si="2156"/>
        <v/>
      </c>
      <c r="J597" s="637" t="str">
        <f t="shared" si="2156"/>
        <v/>
      </c>
      <c r="K597" s="637" t="str">
        <f t="shared" si="2156"/>
        <v/>
      </c>
      <c r="L597" s="637" t="str">
        <f t="shared" si="2156"/>
        <v/>
      </c>
      <c r="M597" s="637" t="str">
        <f t="shared" si="2156"/>
        <v/>
      </c>
      <c r="N597" s="637" t="str">
        <f t="shared" si="2156"/>
        <v/>
      </c>
      <c r="O597" s="637" t="str">
        <f t="shared" si="2156"/>
        <v/>
      </c>
      <c r="P597" s="637" t="str">
        <f t="shared" si="2156"/>
        <v/>
      </c>
      <c r="Q597" s="637" t="str">
        <f t="shared" si="2156"/>
        <v/>
      </c>
      <c r="R597" s="637" t="str">
        <f t="shared" si="2156"/>
        <v/>
      </c>
      <c r="S597" s="657"/>
      <c r="T597" s="637">
        <f t="shared" ref="T597:AJ597" si="2157">IF(T594="","",T594*T595*T596/T$46/365/$G$1)</f>
        <v>1.5499021526418787E-3</v>
      </c>
      <c r="U597" s="637" t="str">
        <f t="shared" si="2157"/>
        <v/>
      </c>
      <c r="V597" s="637" t="str">
        <f t="shared" si="2157"/>
        <v/>
      </c>
      <c r="W597" s="637" t="str">
        <f t="shared" si="2157"/>
        <v/>
      </c>
      <c r="X597" s="637" t="str">
        <f t="shared" si="2157"/>
        <v/>
      </c>
      <c r="Y597" s="637" t="str">
        <f t="shared" si="2157"/>
        <v/>
      </c>
      <c r="Z597" s="637" t="str">
        <f t="shared" si="2157"/>
        <v/>
      </c>
      <c r="AA597" s="637">
        <f t="shared" si="2157"/>
        <v>4.7973161867486723E-3</v>
      </c>
      <c r="AB597" s="637" t="str">
        <f t="shared" si="2157"/>
        <v/>
      </c>
      <c r="AC597" s="637" t="str">
        <f t="shared" si="2157"/>
        <v/>
      </c>
      <c r="AD597" s="637" t="str">
        <f t="shared" si="2157"/>
        <v/>
      </c>
      <c r="AE597" s="637" t="str">
        <f t="shared" si="2157"/>
        <v/>
      </c>
      <c r="AF597" s="637" t="str">
        <f t="shared" si="2157"/>
        <v/>
      </c>
      <c r="AG597" s="637" t="str">
        <f t="shared" si="2157"/>
        <v/>
      </c>
      <c r="AH597" s="637" t="str">
        <f t="shared" si="2157"/>
        <v/>
      </c>
      <c r="AI597" s="637" t="str">
        <f t="shared" si="2157"/>
        <v/>
      </c>
      <c r="AJ597" s="637" t="str">
        <f t="shared" si="2157"/>
        <v/>
      </c>
      <c r="AK597" s="657"/>
      <c r="AL597" s="637" t="str">
        <f t="shared" ref="AL597:BB597" si="2158">IF(AL594="","",AL594*AL595*AL596/AL$46/365/$G$1)</f>
        <v/>
      </c>
      <c r="AM597" s="637">
        <f t="shared" si="2158"/>
        <v>9.0410958904109592E-3</v>
      </c>
      <c r="AN597" s="637" t="str">
        <f t="shared" si="2158"/>
        <v/>
      </c>
      <c r="AO597" s="637">
        <f t="shared" si="2158"/>
        <v>1.2054794520547946E-2</v>
      </c>
      <c r="AP597" s="637">
        <f t="shared" si="2158"/>
        <v>1.2054794520547946E-2</v>
      </c>
      <c r="AQ597" s="637">
        <f t="shared" si="2158"/>
        <v>3.1342465753424656E-2</v>
      </c>
      <c r="AR597" s="637">
        <f t="shared" si="2158"/>
        <v>3.9178082191780823E-2</v>
      </c>
      <c r="AS597" s="637">
        <f t="shared" si="2158"/>
        <v>3.1342465753424656E-2</v>
      </c>
      <c r="AT597" s="637">
        <f t="shared" si="2158"/>
        <v>5.1663405088062629E-3</v>
      </c>
      <c r="AU597" s="637" t="str">
        <f t="shared" si="2158"/>
        <v/>
      </c>
      <c r="AV597" s="637" t="str">
        <f t="shared" si="2158"/>
        <v/>
      </c>
      <c r="AW597" s="637" t="str">
        <f t="shared" si="2158"/>
        <v/>
      </c>
      <c r="AX597" s="637" t="str">
        <f t="shared" si="2158"/>
        <v/>
      </c>
      <c r="AY597" s="637" t="str">
        <f t="shared" si="2158"/>
        <v/>
      </c>
      <c r="AZ597" s="637" t="str">
        <f t="shared" si="2158"/>
        <v/>
      </c>
      <c r="BA597" s="637" t="str">
        <f t="shared" si="2158"/>
        <v/>
      </c>
      <c r="BB597" s="637" t="str">
        <f t="shared" si="2158"/>
        <v/>
      </c>
      <c r="BC597" s="657"/>
      <c r="BD597" s="637">
        <f>IF(BD594="","",BD594*BD595*BD596/BD$46/365/$G$1)</f>
        <v>8.3953033268101759E-3</v>
      </c>
      <c r="BE597" s="637">
        <f>IF(BE594="","",BE594*BE595*BE596/BE$46/365/$G$1)</f>
        <v>1.1193737769080234E-2</v>
      </c>
      <c r="BF597" s="637" t="str">
        <f t="shared" ref="BF597:BT597" si="2159">IF(BF594="","",BF594*BF595*BF596/BF$46/365/$G$1)</f>
        <v/>
      </c>
      <c r="BG597" s="637" t="str">
        <f t="shared" si="2159"/>
        <v/>
      </c>
      <c r="BH597" s="637">
        <f t="shared" si="2159"/>
        <v>3.2289628180039144E-2</v>
      </c>
      <c r="BI597" s="637" t="str">
        <f t="shared" si="2159"/>
        <v/>
      </c>
      <c r="BJ597" s="637" t="str">
        <f t="shared" si="2159"/>
        <v/>
      </c>
      <c r="BK597" s="637">
        <f t="shared" si="2159"/>
        <v>1.1193737769080234E-2</v>
      </c>
      <c r="BL597" s="637">
        <f t="shared" si="2159"/>
        <v>1.0332681017612526E-2</v>
      </c>
      <c r="BM597" s="637" t="str">
        <f t="shared" si="2159"/>
        <v/>
      </c>
      <c r="BN597" s="637" t="str">
        <f t="shared" si="2159"/>
        <v/>
      </c>
      <c r="BO597" s="637" t="str">
        <f t="shared" si="2159"/>
        <v/>
      </c>
      <c r="BP597" s="637" t="str">
        <f t="shared" si="2159"/>
        <v/>
      </c>
      <c r="BQ597" s="637" t="str">
        <f t="shared" si="2159"/>
        <v/>
      </c>
      <c r="BR597" s="637" t="str">
        <f t="shared" si="2159"/>
        <v/>
      </c>
      <c r="BS597" s="637" t="str">
        <f t="shared" si="2159"/>
        <v/>
      </c>
      <c r="BT597" s="637" t="str">
        <f t="shared" si="2159"/>
        <v/>
      </c>
      <c r="BU597" s="657"/>
      <c r="BV597" s="637" t="str">
        <f>IF(BV594="","",BV594*BV595*BV596/BV$46/365/$G$1)</f>
        <v/>
      </c>
      <c r="BW597" s="637">
        <f>IF(BW594="","",BW594*BW595*BW596/BW$46/365/$G$1)</f>
        <v>1.2915851272015657E-3</v>
      </c>
      <c r="BX597" s="637">
        <f>IF(BX594="","",BX594*BX595*BX596/BX$46/365/$G$1)</f>
        <v>5.1663405088062629E-3</v>
      </c>
      <c r="BY597" s="637">
        <f>IF(BY594="","",BY594*BY595*BY596/BY$46/365/$G$1)</f>
        <v>7.7495107632093926E-3</v>
      </c>
      <c r="BZ597" s="627" t="str">
        <f>IF(DL597&lt;3,"",(SUM(B597:R597)-MIN(B597:R597)-MAX(B597:R597))/(DL597-2))</f>
        <v/>
      </c>
      <c r="CA597" s="627" t="str">
        <f>IF(DM597&lt;3,"",(SUM(T597:AJ597)-MIN(T597:AJ597)-MAX(T597:AJ597))/(DM597-2))</f>
        <v/>
      </c>
      <c r="CB597" s="627">
        <f>IF(DN597&lt;3,"",(SUM(AL597:BB597)-MIN(AL597:BB597)-MAX(AL597:BB597))/(DN597-2))</f>
        <v>1.9167123287671228E-2</v>
      </c>
      <c r="CC597" s="627">
        <f>IF(DO597&lt;3,"",(SUM(BD597:BT597)-MIN(BD597:BT597)-MAX(BD597:BT597))/(DO597-2))</f>
        <v>1.0906718851924325E-2</v>
      </c>
      <c r="CD597" s="1353" t="str">
        <f t="shared" si="2145"/>
        <v/>
      </c>
      <c r="CE597" s="1354" t="str">
        <f t="shared" si="2145"/>
        <v/>
      </c>
      <c r="CF597" s="1355" t="str">
        <f t="shared" si="2145"/>
        <v/>
      </c>
      <c r="CG597" s="1355" t="str">
        <f t="shared" si="2145"/>
        <v/>
      </c>
      <c r="CH597" s="1355" t="str">
        <f t="shared" si="2145"/>
        <v/>
      </c>
      <c r="CI597" s="1355" t="str">
        <f t="shared" si="2145"/>
        <v/>
      </c>
      <c r="CJ597" s="1355" t="str">
        <f t="shared" si="2145"/>
        <v/>
      </c>
      <c r="CK597" s="1356" t="str">
        <f t="shared" si="2145"/>
        <v/>
      </c>
      <c r="CL597" s="1356" t="str">
        <f t="shared" si="2145"/>
        <v/>
      </c>
      <c r="CM597" s="1356" t="str">
        <f t="shared" si="2145"/>
        <v/>
      </c>
      <c r="CN597" s="1355" t="str">
        <f t="shared" si="2146"/>
        <v/>
      </c>
      <c r="CO597" s="1355" t="str">
        <f t="shared" si="2146"/>
        <v/>
      </c>
      <c r="CP597" s="1355" t="str">
        <f t="shared" si="2146"/>
        <v/>
      </c>
      <c r="CQ597" s="1355" t="str">
        <f t="shared" si="2146"/>
        <v/>
      </c>
      <c r="CR597" s="1355" t="str">
        <f t="shared" si="2146"/>
        <v/>
      </c>
      <c r="CS597" s="1354" t="str">
        <f t="shared" si="2146"/>
        <v/>
      </c>
      <c r="CT597" s="1357" t="str">
        <f t="shared" si="2146"/>
        <v/>
      </c>
      <c r="CU597" s="541" t="str">
        <f t="shared" ref="CU597:DK597" si="216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2" t="str">
        <f t="shared" si="2160"/>
        <v/>
      </c>
      <c r="CW597" s="543" t="str">
        <f t="shared" si="2160"/>
        <v/>
      </c>
      <c r="CX597" s="543" t="str">
        <f t="shared" si="2160"/>
        <v/>
      </c>
      <c r="CY597" s="543" t="str">
        <f t="shared" si="2160"/>
        <v/>
      </c>
      <c r="CZ597" s="543" t="str">
        <f t="shared" si="2160"/>
        <v/>
      </c>
      <c r="DA597" s="543" t="str">
        <f t="shared" si="2160"/>
        <v/>
      </c>
      <c r="DB597" s="544" t="str">
        <f t="shared" si="2160"/>
        <v/>
      </c>
      <c r="DC597" s="544">
        <f t="shared" si="2160"/>
        <v>1.5499021526418787E-3</v>
      </c>
      <c r="DD597" s="544">
        <f t="shared" si="2160"/>
        <v>4.7973161867486723E-3</v>
      </c>
      <c r="DE597" s="543" t="str">
        <f t="shared" si="2160"/>
        <v/>
      </c>
      <c r="DF597" s="543" t="str">
        <f t="shared" si="2160"/>
        <v/>
      </c>
      <c r="DG597" s="543" t="str">
        <f t="shared" si="2160"/>
        <v/>
      </c>
      <c r="DH597" s="543" t="str">
        <f t="shared" si="2160"/>
        <v/>
      </c>
      <c r="DI597" s="543" t="str">
        <f t="shared" si="2160"/>
        <v/>
      </c>
      <c r="DJ597" s="542" t="str">
        <f t="shared" si="2160"/>
        <v/>
      </c>
      <c r="DK597" s="541" t="str">
        <f t="shared" si="2160"/>
        <v/>
      </c>
      <c r="DL597" s="658">
        <f t="shared" si="2147"/>
        <v>0</v>
      </c>
      <c r="DM597" s="106">
        <f t="shared" si="2148"/>
        <v>2</v>
      </c>
      <c r="DN597" s="106">
        <f t="shared" si="2149"/>
        <v>7</v>
      </c>
      <c r="DO597" s="106">
        <f t="shared" si="2150"/>
        <v>5</v>
      </c>
      <c r="DP597" s="487"/>
      <c r="DQ597" s="623"/>
      <c r="DR597" s="623"/>
      <c r="DS597" s="623"/>
      <c r="DT597" s="623"/>
      <c r="DU597" s="623"/>
      <c r="DV597" s="623"/>
      <c r="DW597" s="623"/>
      <c r="DX597" s="623"/>
      <c r="DY597" s="488"/>
    </row>
    <row r="598" spans="1:129" s="490" customFormat="1" ht="15.75" customHeight="1">
      <c r="A598" s="767" t="s">
        <v>287</v>
      </c>
      <c r="B598" s="323"/>
      <c r="C598" s="323"/>
      <c r="D598" s="323"/>
      <c r="E598" s="323"/>
      <c r="F598" s="323"/>
      <c r="G598" s="323"/>
      <c r="H598" s="323"/>
      <c r="I598" s="323"/>
      <c r="J598" s="323"/>
      <c r="K598" s="323"/>
      <c r="L598" s="323"/>
      <c r="M598" s="323"/>
      <c r="N598" s="323"/>
      <c r="O598" s="323"/>
      <c r="P598" s="323"/>
      <c r="Q598" s="323"/>
      <c r="R598" s="323"/>
      <c r="S598" s="607"/>
      <c r="T598" s="323">
        <v>1</v>
      </c>
      <c r="U598" s="323"/>
      <c r="V598" s="323"/>
      <c r="W598" s="323"/>
      <c r="X598" s="323"/>
      <c r="Y598" s="323"/>
      <c r="Z598" s="323"/>
      <c r="AA598" s="323">
        <v>1</v>
      </c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607"/>
      <c r="AL598" s="323"/>
      <c r="AM598" s="323"/>
      <c r="AN598" s="323"/>
      <c r="AO598" s="323">
        <v>0.46100000000000002</v>
      </c>
      <c r="AP598" s="323">
        <v>2.5</v>
      </c>
      <c r="AQ598" s="323">
        <v>2</v>
      </c>
      <c r="AR598" s="323">
        <v>1.28</v>
      </c>
      <c r="AS598" s="323">
        <v>2</v>
      </c>
      <c r="AT598" s="323">
        <v>2</v>
      </c>
      <c r="AU598" s="323"/>
      <c r="AV598" s="323"/>
      <c r="AW598" s="323"/>
      <c r="AX598" s="323"/>
      <c r="AY598" s="323"/>
      <c r="AZ598" s="323"/>
      <c r="BA598" s="323"/>
      <c r="BB598" s="323"/>
      <c r="BC598" s="647"/>
      <c r="BD598" s="323">
        <v>0.5</v>
      </c>
      <c r="BE598" s="323">
        <v>2</v>
      </c>
      <c r="BF598" s="323"/>
      <c r="BG598" s="323"/>
      <c r="BH598" s="323">
        <v>2</v>
      </c>
      <c r="BI598" s="323"/>
      <c r="BJ598" s="323"/>
      <c r="BK598" s="323">
        <v>2</v>
      </c>
      <c r="BL598" s="323">
        <v>3</v>
      </c>
      <c r="BM598" s="323"/>
      <c r="BN598" s="323"/>
      <c r="BO598" s="323"/>
      <c r="BP598" s="323"/>
      <c r="BQ598" s="323"/>
      <c r="BR598" s="323"/>
      <c r="BS598" s="323"/>
      <c r="BT598" s="323"/>
      <c r="BU598" s="647"/>
      <c r="BV598" s="323"/>
      <c r="BW598" s="323">
        <v>1</v>
      </c>
      <c r="BX598" s="323">
        <v>1</v>
      </c>
      <c r="BY598" s="323">
        <v>1</v>
      </c>
      <c r="BZ598" s="1456"/>
      <c r="CA598" s="1456"/>
      <c r="CB598" s="1456"/>
      <c r="CC598" s="1457"/>
      <c r="CD598" s="1458"/>
      <c r="CE598" s="1459"/>
      <c r="CF598" s="1460"/>
      <c r="CG598" s="1460"/>
      <c r="CH598" s="1460"/>
      <c r="CI598" s="1460"/>
      <c r="CJ598" s="1460"/>
      <c r="CK598" s="1461"/>
      <c r="CL598" s="1461"/>
      <c r="CM598" s="1461"/>
      <c r="CN598" s="1460"/>
      <c r="CO598" s="1460"/>
      <c r="CP598" s="1460"/>
      <c r="CQ598" s="1460"/>
      <c r="CR598" s="1460"/>
      <c r="CS598" s="1459"/>
      <c r="CT598" s="1462"/>
      <c r="CU598" s="1463">
        <v>0</v>
      </c>
      <c r="CV598" s="1464">
        <v>0</v>
      </c>
      <c r="CW598" s="1464">
        <v>0</v>
      </c>
      <c r="CX598" s="1464">
        <v>0</v>
      </c>
      <c r="CY598" s="1465"/>
      <c r="CZ598" s="555" t="str">
        <f t="shared" ref="CZ598:DK599" si="2161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5" t="str">
        <f t="shared" si="2161"/>
        <v/>
      </c>
      <c r="DB598" s="556" t="str">
        <f t="shared" si="2161"/>
        <v/>
      </c>
      <c r="DC598" s="556">
        <f t="shared" si="2161"/>
        <v>1</v>
      </c>
      <c r="DD598" s="556">
        <f t="shared" si="2161"/>
        <v>1</v>
      </c>
      <c r="DE598" s="555" t="str">
        <f t="shared" si="2161"/>
        <v/>
      </c>
      <c r="DF598" s="555" t="str">
        <f t="shared" si="2161"/>
        <v/>
      </c>
      <c r="DG598" s="555" t="str">
        <f t="shared" si="2161"/>
        <v/>
      </c>
      <c r="DH598" s="555" t="str">
        <f t="shared" si="2161"/>
        <v/>
      </c>
      <c r="DI598" s="555" t="str">
        <f t="shared" si="2161"/>
        <v/>
      </c>
      <c r="DJ598" s="554" t="str">
        <f t="shared" si="2161"/>
        <v/>
      </c>
      <c r="DK598" s="553" t="str">
        <f t="shared" si="2161"/>
        <v/>
      </c>
      <c r="DL598" s="658">
        <f t="shared" si="2147"/>
        <v>0</v>
      </c>
      <c r="DM598" s="106">
        <f t="shared" si="2148"/>
        <v>2</v>
      </c>
      <c r="DN598" s="106">
        <f t="shared" si="2149"/>
        <v>6</v>
      </c>
      <c r="DO598" s="106">
        <f t="shared" si="2150"/>
        <v>5</v>
      </c>
      <c r="DP598" s="487"/>
      <c r="DQ598" s="623"/>
      <c r="DR598" s="623"/>
      <c r="DS598" s="623"/>
      <c r="DT598" s="623"/>
      <c r="DU598" s="623"/>
      <c r="DV598" s="623"/>
      <c r="DW598" s="623"/>
      <c r="DX598" s="623"/>
      <c r="DY598" s="488"/>
    </row>
    <row r="599" spans="1:129" s="490" customFormat="1" ht="15.75" customHeight="1">
      <c r="A599" s="653" t="s">
        <v>285</v>
      </c>
      <c r="B599" s="634" t="str">
        <f t="shared" ref="B599:R599" si="2162">IF(B598="","",B594*B595*B598)</f>
        <v/>
      </c>
      <c r="C599" s="634" t="str">
        <f t="shared" si="2162"/>
        <v/>
      </c>
      <c r="D599" s="634" t="str">
        <f t="shared" si="2162"/>
        <v/>
      </c>
      <c r="E599" s="634" t="str">
        <f t="shared" si="2162"/>
        <v/>
      </c>
      <c r="F599" s="634" t="str">
        <f t="shared" si="2162"/>
        <v/>
      </c>
      <c r="G599" s="634" t="str">
        <f t="shared" si="2162"/>
        <v/>
      </c>
      <c r="H599" s="634" t="str">
        <f t="shared" si="2162"/>
        <v/>
      </c>
      <c r="I599" s="634" t="str">
        <f t="shared" si="2162"/>
        <v/>
      </c>
      <c r="J599" s="634" t="str">
        <f t="shared" si="2162"/>
        <v/>
      </c>
      <c r="K599" s="634" t="str">
        <f t="shared" si="2162"/>
        <v/>
      </c>
      <c r="L599" s="634" t="str">
        <f t="shared" si="2162"/>
        <v/>
      </c>
      <c r="M599" s="634" t="str">
        <f t="shared" si="2162"/>
        <v/>
      </c>
      <c r="N599" s="634" t="str">
        <f t="shared" si="2162"/>
        <v/>
      </c>
      <c r="O599" s="634" t="str">
        <f t="shared" si="2162"/>
        <v/>
      </c>
      <c r="P599" s="634" t="str">
        <f t="shared" si="2162"/>
        <v/>
      </c>
      <c r="Q599" s="634" t="str">
        <f t="shared" si="2162"/>
        <v/>
      </c>
      <c r="R599" s="634" t="str">
        <f t="shared" si="2162"/>
        <v/>
      </c>
      <c r="S599" s="667"/>
      <c r="T599" s="634">
        <f t="shared" ref="T599:AJ599" si="2163">IF(T598="","",T594*T595*T598)</f>
        <v>18</v>
      </c>
      <c r="U599" s="634" t="str">
        <f t="shared" si="2163"/>
        <v/>
      </c>
      <c r="V599" s="634" t="str">
        <f t="shared" si="2163"/>
        <v/>
      </c>
      <c r="W599" s="634" t="str">
        <f t="shared" si="2163"/>
        <v/>
      </c>
      <c r="X599" s="634" t="str">
        <f t="shared" si="2163"/>
        <v/>
      </c>
      <c r="Y599" s="634" t="str">
        <f t="shared" si="2163"/>
        <v/>
      </c>
      <c r="Z599" s="634" t="str">
        <f t="shared" si="2163"/>
        <v/>
      </c>
      <c r="AA599" s="634">
        <f t="shared" si="2163"/>
        <v>78</v>
      </c>
      <c r="AB599" s="634" t="str">
        <f t="shared" si="2163"/>
        <v/>
      </c>
      <c r="AC599" s="634" t="str">
        <f t="shared" si="2163"/>
        <v/>
      </c>
      <c r="AD599" s="634" t="str">
        <f t="shared" si="2163"/>
        <v/>
      </c>
      <c r="AE599" s="634" t="str">
        <f t="shared" si="2163"/>
        <v/>
      </c>
      <c r="AF599" s="634" t="str">
        <f t="shared" si="2163"/>
        <v/>
      </c>
      <c r="AG599" s="634" t="str">
        <f t="shared" si="2163"/>
        <v/>
      </c>
      <c r="AH599" s="634" t="str">
        <f t="shared" si="2163"/>
        <v/>
      </c>
      <c r="AI599" s="634" t="str">
        <f t="shared" si="2163"/>
        <v/>
      </c>
      <c r="AJ599" s="634" t="str">
        <f t="shared" si="2163"/>
        <v/>
      </c>
      <c r="AK599" s="667"/>
      <c r="AL599" s="634" t="str">
        <f t="shared" ref="AL599:BB599" si="2164">IF(AL598="","",AL594*AL595*AL598)</f>
        <v/>
      </c>
      <c r="AM599" s="634" t="str">
        <f t="shared" si="2164"/>
        <v/>
      </c>
      <c r="AN599" s="634" t="str">
        <f t="shared" si="2164"/>
        <v/>
      </c>
      <c r="AO599" s="634">
        <f t="shared" si="2164"/>
        <v>77.448000000000008</v>
      </c>
      <c r="AP599" s="634">
        <f t="shared" si="2164"/>
        <v>420</v>
      </c>
      <c r="AQ599" s="634">
        <f t="shared" si="2164"/>
        <v>728</v>
      </c>
      <c r="AR599" s="634">
        <f t="shared" si="2164"/>
        <v>465.92</v>
      </c>
      <c r="AS599" s="634">
        <f t="shared" si="2164"/>
        <v>728</v>
      </c>
      <c r="AT599" s="634">
        <f t="shared" si="2164"/>
        <v>120</v>
      </c>
      <c r="AU599" s="634" t="str">
        <f t="shared" si="2164"/>
        <v/>
      </c>
      <c r="AV599" s="634" t="str">
        <f t="shared" si="2164"/>
        <v/>
      </c>
      <c r="AW599" s="634" t="str">
        <f t="shared" si="2164"/>
        <v/>
      </c>
      <c r="AX599" s="634" t="str">
        <f t="shared" si="2164"/>
        <v/>
      </c>
      <c r="AY599" s="634" t="str">
        <f t="shared" si="2164"/>
        <v/>
      </c>
      <c r="AZ599" s="634" t="str">
        <f t="shared" si="2164"/>
        <v/>
      </c>
      <c r="BA599" s="634" t="str">
        <f t="shared" si="2164"/>
        <v/>
      </c>
      <c r="BB599" s="634" t="str">
        <f t="shared" si="2164"/>
        <v/>
      </c>
      <c r="BC599" s="667"/>
      <c r="BD599" s="634">
        <f>IF(BD598="","",BD594*BD595*BD598)</f>
        <v>78</v>
      </c>
      <c r="BE599" s="634">
        <f>IF(BE598="","",BE594*BE595*BE598)</f>
        <v>364</v>
      </c>
      <c r="BF599" s="634" t="str">
        <f t="shared" ref="BF599:BT599" si="2165">IF(BF598="","",BF594*BF595*BF598)</f>
        <v/>
      </c>
      <c r="BG599" s="634" t="str">
        <f t="shared" si="2165"/>
        <v/>
      </c>
      <c r="BH599" s="634">
        <f t="shared" si="2165"/>
        <v>1200</v>
      </c>
      <c r="BI599" s="634" t="str">
        <f t="shared" si="2165"/>
        <v/>
      </c>
      <c r="BJ599" s="634" t="str">
        <f t="shared" si="2165"/>
        <v/>
      </c>
      <c r="BK599" s="634">
        <f t="shared" si="2165"/>
        <v>208</v>
      </c>
      <c r="BL599" s="634">
        <f t="shared" si="2165"/>
        <v>576</v>
      </c>
      <c r="BM599" s="634" t="str">
        <f t="shared" si="2165"/>
        <v/>
      </c>
      <c r="BN599" s="634" t="str">
        <f t="shared" si="2165"/>
        <v/>
      </c>
      <c r="BO599" s="634" t="str">
        <f t="shared" si="2165"/>
        <v/>
      </c>
      <c r="BP599" s="634" t="str">
        <f t="shared" si="2165"/>
        <v/>
      </c>
      <c r="BQ599" s="634" t="str">
        <f t="shared" si="2165"/>
        <v/>
      </c>
      <c r="BR599" s="634" t="str">
        <f t="shared" si="2165"/>
        <v/>
      </c>
      <c r="BS599" s="634" t="str">
        <f t="shared" si="2165"/>
        <v/>
      </c>
      <c r="BT599" s="634" t="str">
        <f t="shared" si="2165"/>
        <v/>
      </c>
      <c r="BU599" s="667"/>
      <c r="BV599" s="634" t="str">
        <f>IF(BV598="","",BV594*BV595*BV598)</f>
        <v/>
      </c>
      <c r="BW599" s="634">
        <f>IF(BW598="","",BW594*BW595*BW598)</f>
        <v>18</v>
      </c>
      <c r="BX599" s="634">
        <f>IF(BX598="","",BX594*BX595*BX598)</f>
        <v>84</v>
      </c>
      <c r="BY599" s="634">
        <f>IF(BY598="","",BY594*BY595*BY598)</f>
        <v>144</v>
      </c>
      <c r="BZ599" s="1456"/>
      <c r="CA599" s="1456"/>
      <c r="CB599" s="1456"/>
      <c r="CC599" s="1457"/>
      <c r="CD599" s="1458"/>
      <c r="CE599" s="1459"/>
      <c r="CF599" s="1460"/>
      <c r="CG599" s="1460"/>
      <c r="CH599" s="1460"/>
      <c r="CI599" s="1460"/>
      <c r="CJ599" s="1460"/>
      <c r="CK599" s="1461"/>
      <c r="CL599" s="1461"/>
      <c r="CM599" s="1461"/>
      <c r="CN599" s="1460"/>
      <c r="CO599" s="1460"/>
      <c r="CP599" s="1460"/>
      <c r="CQ599" s="1460"/>
      <c r="CR599" s="1460"/>
      <c r="CS599" s="1459"/>
      <c r="CT599" s="1462"/>
      <c r="CU599" s="1463">
        <v>0</v>
      </c>
      <c r="CV599" s="1464">
        <v>0</v>
      </c>
      <c r="CW599" s="1464">
        <v>0</v>
      </c>
      <c r="CX599" s="1464">
        <v>0</v>
      </c>
      <c r="CY599" s="1465"/>
      <c r="CZ599" s="555" t="str">
        <f t="shared" si="2161"/>
        <v/>
      </c>
      <c r="DA599" s="555" t="str">
        <f t="shared" si="2161"/>
        <v/>
      </c>
      <c r="DB599" s="556" t="str">
        <f t="shared" si="2161"/>
        <v/>
      </c>
      <c r="DC599" s="556">
        <f t="shared" si="2161"/>
        <v>18</v>
      </c>
      <c r="DD599" s="556">
        <f t="shared" si="2161"/>
        <v>78</v>
      </c>
      <c r="DE599" s="555" t="str">
        <f t="shared" si="2161"/>
        <v/>
      </c>
      <c r="DF599" s="555" t="str">
        <f t="shared" si="2161"/>
        <v/>
      </c>
      <c r="DG599" s="555" t="str">
        <f t="shared" si="2161"/>
        <v/>
      </c>
      <c r="DH599" s="555" t="str">
        <f t="shared" si="2161"/>
        <v/>
      </c>
      <c r="DI599" s="555" t="str">
        <f t="shared" si="2161"/>
        <v/>
      </c>
      <c r="DJ599" s="554" t="str">
        <f t="shared" si="2161"/>
        <v/>
      </c>
      <c r="DK599" s="553" t="str">
        <f t="shared" si="2161"/>
        <v/>
      </c>
      <c r="DL599" s="658">
        <f t="shared" si="2147"/>
        <v>0</v>
      </c>
      <c r="DM599" s="106">
        <f t="shared" si="2148"/>
        <v>2</v>
      </c>
      <c r="DN599" s="106">
        <f t="shared" si="2149"/>
        <v>6</v>
      </c>
      <c r="DO599" s="106">
        <f t="shared" si="2150"/>
        <v>5</v>
      </c>
      <c r="DP599" s="487"/>
      <c r="DQ599" s="623"/>
      <c r="DR599" s="623"/>
      <c r="DS599" s="623"/>
      <c r="DT599" s="623"/>
      <c r="DU599" s="623"/>
      <c r="DV599" s="623"/>
      <c r="DW599" s="623"/>
      <c r="DX599" s="623"/>
      <c r="DY599" s="488"/>
    </row>
    <row r="600" spans="1:129" s="490" customFormat="1" ht="15.75" customHeight="1">
      <c r="A600" s="1471" t="s">
        <v>746</v>
      </c>
      <c r="B600" s="646"/>
      <c r="C600" s="646"/>
      <c r="D600" s="646"/>
      <c r="E600" s="646"/>
      <c r="F600" s="646" t="s">
        <v>263</v>
      </c>
      <c r="G600" s="646" t="s">
        <v>263</v>
      </c>
      <c r="H600" s="646"/>
      <c r="I600" s="646" t="s">
        <v>263</v>
      </c>
      <c r="J600" s="646" t="s">
        <v>263</v>
      </c>
      <c r="K600" s="646"/>
      <c r="L600" s="646"/>
      <c r="M600" s="646"/>
      <c r="N600" s="646"/>
      <c r="O600" s="646"/>
      <c r="P600" s="646"/>
      <c r="Q600" s="646"/>
      <c r="R600" s="646"/>
      <c r="S600" s="718"/>
      <c r="T600" s="646"/>
      <c r="U600" s="646"/>
      <c r="V600" s="646"/>
      <c r="W600" s="646" t="s">
        <v>263</v>
      </c>
      <c r="X600" s="646" t="s">
        <v>263</v>
      </c>
      <c r="Y600" s="646"/>
      <c r="Z600" s="646"/>
      <c r="AA600" s="646"/>
      <c r="AB600" s="646"/>
      <c r="AC600" s="646"/>
      <c r="AD600" s="646"/>
      <c r="AE600" s="646"/>
      <c r="AF600" s="646"/>
      <c r="AG600" s="646"/>
      <c r="AH600" s="646"/>
      <c r="AI600" s="646"/>
      <c r="AJ600" s="646"/>
      <c r="AK600" s="718"/>
      <c r="AL600" s="646" t="s">
        <v>827</v>
      </c>
      <c r="AM600" s="646" t="s">
        <v>263</v>
      </c>
      <c r="AN600" s="646"/>
      <c r="AO600" s="646"/>
      <c r="AP600" s="646"/>
      <c r="AQ600" s="646"/>
      <c r="AR600" s="646"/>
      <c r="AS600" s="646"/>
      <c r="AT600" s="646" t="s">
        <v>263</v>
      </c>
      <c r="AU600" s="646"/>
      <c r="AV600" s="646"/>
      <c r="AW600" s="646"/>
      <c r="AX600" s="646"/>
      <c r="AY600" s="646"/>
      <c r="AZ600" s="646"/>
      <c r="BA600" s="646"/>
      <c r="BB600" s="646"/>
      <c r="BC600" s="718"/>
      <c r="BD600" s="646" t="s">
        <v>263</v>
      </c>
      <c r="BE600" s="646"/>
      <c r="BF600" s="646"/>
      <c r="BG600" s="646"/>
      <c r="BH600" s="646" t="s">
        <v>263</v>
      </c>
      <c r="BI600" s="646" t="s">
        <v>263</v>
      </c>
      <c r="BJ600" s="646" t="s">
        <v>263</v>
      </c>
      <c r="BK600" s="646"/>
      <c r="BL600" s="646"/>
      <c r="BM600" s="646"/>
      <c r="BN600" s="646"/>
      <c r="BO600" s="646"/>
      <c r="BP600" s="646"/>
      <c r="BQ600" s="646"/>
      <c r="BR600" s="646"/>
      <c r="BS600" s="646"/>
      <c r="BT600" s="646"/>
      <c r="BU600" s="718"/>
      <c r="BV600" s="646"/>
      <c r="BW600" s="646"/>
      <c r="BX600" s="646"/>
      <c r="BY600" s="646"/>
      <c r="BZ600" s="902"/>
      <c r="CA600" s="902"/>
      <c r="CB600" s="902"/>
      <c r="CC600" s="903"/>
      <c r="CD600" s="904"/>
      <c r="CE600" s="904"/>
      <c r="CF600" s="904"/>
      <c r="CG600" s="904"/>
      <c r="CH600" s="904"/>
      <c r="CI600" s="904"/>
      <c r="CJ600" s="904"/>
      <c r="CK600" s="904"/>
      <c r="CL600" s="904"/>
      <c r="CM600" s="904"/>
      <c r="CN600" s="904"/>
      <c r="CO600" s="904"/>
      <c r="CP600" s="904"/>
      <c r="CQ600" s="904"/>
      <c r="CR600" s="904"/>
      <c r="CS600" s="904"/>
      <c r="CT600" s="905"/>
      <c r="CU600" s="640"/>
      <c r="CV600" s="640"/>
      <c r="CW600" s="640"/>
      <c r="CX600" s="640"/>
      <c r="CY600" s="640"/>
      <c r="CZ600" s="640"/>
      <c r="DA600" s="640"/>
      <c r="DB600" s="640"/>
      <c r="DC600" s="640"/>
      <c r="DD600" s="640"/>
      <c r="DE600" s="640"/>
      <c r="DF600" s="640"/>
      <c r="DG600" s="640"/>
      <c r="DH600" s="640"/>
      <c r="DI600" s="640"/>
      <c r="DJ600" s="640"/>
      <c r="DK600" s="640"/>
      <c r="DL600" s="603"/>
      <c r="DM600" s="108"/>
      <c r="DN600" s="108"/>
      <c r="DO600" s="108"/>
      <c r="DP600" s="596"/>
      <c r="DQ600" s="622"/>
      <c r="DR600" s="622"/>
      <c r="DS600" s="622"/>
      <c r="DT600" s="622"/>
      <c r="DU600" s="622"/>
      <c r="DV600" s="622"/>
      <c r="DW600" s="622"/>
      <c r="DX600" s="622"/>
      <c r="DY600" s="488"/>
    </row>
    <row r="601" spans="1:129" s="490" customFormat="1" ht="15.75" customHeight="1">
      <c r="A601" s="653" t="s">
        <v>291</v>
      </c>
      <c r="B601" s="227"/>
      <c r="C601" s="227"/>
      <c r="D601" s="227"/>
      <c r="E601" s="227"/>
      <c r="F601" s="227">
        <v>48</v>
      </c>
      <c r="G601" s="227">
        <v>18</v>
      </c>
      <c r="H601" s="227"/>
      <c r="I601" s="227">
        <v>15</v>
      </c>
      <c r="J601" s="227">
        <v>12</v>
      </c>
      <c r="K601" s="227"/>
      <c r="L601" s="227"/>
      <c r="M601" s="227"/>
      <c r="N601" s="227"/>
      <c r="O601" s="227"/>
      <c r="P601" s="227"/>
      <c r="Q601" s="227"/>
      <c r="R601" s="227"/>
      <c r="S601" s="718"/>
      <c r="T601" s="227"/>
      <c r="U601" s="227"/>
      <c r="V601" s="227"/>
      <c r="W601" s="227">
        <v>52</v>
      </c>
      <c r="X601" s="227">
        <v>52</v>
      </c>
      <c r="Y601" s="227"/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8"/>
      <c r="AL601" s="227">
        <v>24</v>
      </c>
      <c r="AM601" s="227"/>
      <c r="AN601" s="227"/>
      <c r="AO601" s="227"/>
      <c r="AP601" s="227"/>
      <c r="AQ601" s="227"/>
      <c r="AR601" s="227"/>
      <c r="AS601" s="227"/>
      <c r="AT601" s="227">
        <v>52</v>
      </c>
      <c r="AU601" s="227"/>
      <c r="AV601" s="227"/>
      <c r="AW601" s="227"/>
      <c r="AX601" s="227"/>
      <c r="AY601" s="227"/>
      <c r="AZ601" s="227"/>
      <c r="BA601" s="227"/>
      <c r="BB601" s="227"/>
      <c r="BC601" s="718"/>
      <c r="BD601" s="227">
        <v>20</v>
      </c>
      <c r="BE601" s="227"/>
      <c r="BF601" s="227"/>
      <c r="BG601" s="227"/>
      <c r="BH601" s="227">
        <v>120</v>
      </c>
      <c r="BI601" s="227">
        <v>10</v>
      </c>
      <c r="BJ601" s="227">
        <v>100</v>
      </c>
      <c r="BK601" s="227"/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8"/>
      <c r="BV601" s="227">
        <v>15</v>
      </c>
      <c r="BW601" s="227">
        <v>52</v>
      </c>
      <c r="BX601" s="227">
        <v>52</v>
      </c>
      <c r="BY601" s="227">
        <v>80</v>
      </c>
      <c r="BZ601" s="895"/>
      <c r="CA601" s="895"/>
      <c r="CB601" s="895"/>
      <c r="CC601" s="896"/>
      <c r="CD601" s="524" t="str">
        <f t="shared" ref="CD601:CT605" si="216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2166"/>
        <v/>
      </c>
      <c r="CF601" s="90" t="str">
        <f t="shared" si="2166"/>
        <v/>
      </c>
      <c r="CG601" s="90" t="str">
        <f t="shared" si="2166"/>
        <v/>
      </c>
      <c r="CH601" s="90" t="str">
        <f t="shared" si="2166"/>
        <v/>
      </c>
      <c r="CI601" s="90" t="str">
        <f t="shared" si="2166"/>
        <v/>
      </c>
      <c r="CJ601" s="90" t="str">
        <f t="shared" si="2166"/>
        <v/>
      </c>
      <c r="CK601" s="156">
        <f t="shared" si="2166"/>
        <v>12</v>
      </c>
      <c r="CL601" s="156">
        <f t="shared" si="2166"/>
        <v>15</v>
      </c>
      <c r="CM601" s="156">
        <f t="shared" si="2166"/>
        <v>18</v>
      </c>
      <c r="CN601" s="90">
        <f t="shared" si="2166"/>
        <v>48</v>
      </c>
      <c r="CO601" s="90" t="str">
        <f t="shared" si="2166"/>
        <v/>
      </c>
      <c r="CP601" s="90" t="str">
        <f t="shared" si="2166"/>
        <v/>
      </c>
      <c r="CQ601" s="90" t="str">
        <f t="shared" si="2166"/>
        <v/>
      </c>
      <c r="CR601" s="90" t="str">
        <f t="shared" si="2166"/>
        <v/>
      </c>
      <c r="CS601" s="89" t="str">
        <f t="shared" si="2166"/>
        <v/>
      </c>
      <c r="CT601" s="525" t="str">
        <f t="shared" si="2166"/>
        <v/>
      </c>
      <c r="CU601" s="553" t="str">
        <f t="shared" ref="CU601:DK605" si="2167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4" t="str">
        <f t="shared" si="2167"/>
        <v/>
      </c>
      <c r="CW601" s="555" t="str">
        <f t="shared" si="2167"/>
        <v/>
      </c>
      <c r="CX601" s="555" t="str">
        <f t="shared" si="2167"/>
        <v/>
      </c>
      <c r="CY601" s="555" t="str">
        <f t="shared" si="2167"/>
        <v/>
      </c>
      <c r="CZ601" s="555" t="str">
        <f t="shared" si="2167"/>
        <v/>
      </c>
      <c r="DA601" s="555" t="str">
        <f t="shared" si="2167"/>
        <v/>
      </c>
      <c r="DB601" s="556" t="str">
        <f t="shared" si="2167"/>
        <v/>
      </c>
      <c r="DC601" s="556">
        <f t="shared" si="2167"/>
        <v>52</v>
      </c>
      <c r="DD601" s="556">
        <f t="shared" si="2167"/>
        <v>52</v>
      </c>
      <c r="DE601" s="555" t="str">
        <f t="shared" si="2167"/>
        <v/>
      </c>
      <c r="DF601" s="555" t="str">
        <f t="shared" si="2167"/>
        <v/>
      </c>
      <c r="DG601" s="555" t="str">
        <f t="shared" si="2167"/>
        <v/>
      </c>
      <c r="DH601" s="555" t="str">
        <f t="shared" si="2167"/>
        <v/>
      </c>
      <c r="DI601" s="555" t="str">
        <f t="shared" si="2167"/>
        <v/>
      </c>
      <c r="DJ601" s="554" t="str">
        <f t="shared" si="2167"/>
        <v/>
      </c>
      <c r="DK601" s="553" t="str">
        <f t="shared" si="2167"/>
        <v/>
      </c>
      <c r="DL601" s="897">
        <f>COUNT(B601:R601)</f>
        <v>4</v>
      </c>
      <c r="DM601" s="852">
        <f>COUNT(T601:AJ601)</f>
        <v>2</v>
      </c>
      <c r="DN601" s="852">
        <f>COUNT(AL601:BB601)</f>
        <v>2</v>
      </c>
      <c r="DO601" s="852">
        <f>COUNT(BD601:BT601)</f>
        <v>4</v>
      </c>
      <c r="DP601" s="487"/>
      <c r="DQ601" s="623"/>
      <c r="DR601" s="623"/>
      <c r="DS601" s="623"/>
      <c r="DT601" s="623"/>
      <c r="DU601" s="623"/>
      <c r="DV601" s="623"/>
      <c r="DW601" s="623"/>
      <c r="DX601" s="623"/>
      <c r="DY601" s="488"/>
    </row>
    <row r="602" spans="1:129" s="490" customFormat="1" ht="15.75" customHeight="1">
      <c r="A602" s="653" t="str">
        <f>$H$1 &amp; "/kg"</f>
        <v>kcal/kg</v>
      </c>
      <c r="B602" s="615">
        <f>950*$K$1</f>
        <v>950</v>
      </c>
      <c r="C602" s="615">
        <f>950*$K$1</f>
        <v>950</v>
      </c>
      <c r="D602" s="615">
        <f t="shared" ref="D602:R602" si="2168">950*$K$1</f>
        <v>950</v>
      </c>
      <c r="E602" s="615">
        <f t="shared" si="2168"/>
        <v>950</v>
      </c>
      <c r="F602" s="615">
        <f t="shared" si="2168"/>
        <v>950</v>
      </c>
      <c r="G602" s="615">
        <f t="shared" si="2168"/>
        <v>950</v>
      </c>
      <c r="H602" s="615">
        <f t="shared" si="2168"/>
        <v>950</v>
      </c>
      <c r="I602" s="615">
        <f t="shared" si="2168"/>
        <v>950</v>
      </c>
      <c r="J602" s="615">
        <f t="shared" si="2168"/>
        <v>950</v>
      </c>
      <c r="K602" s="615">
        <f t="shared" si="2168"/>
        <v>950</v>
      </c>
      <c r="L602" s="615">
        <f t="shared" si="2168"/>
        <v>950</v>
      </c>
      <c r="M602" s="615">
        <f t="shared" si="2168"/>
        <v>950</v>
      </c>
      <c r="N602" s="615">
        <f t="shared" si="2168"/>
        <v>950</v>
      </c>
      <c r="O602" s="615">
        <f t="shared" si="2168"/>
        <v>950</v>
      </c>
      <c r="P602" s="615">
        <f t="shared" si="2168"/>
        <v>950</v>
      </c>
      <c r="Q602" s="615">
        <f t="shared" si="2168"/>
        <v>950</v>
      </c>
      <c r="R602" s="615">
        <f t="shared" si="2168"/>
        <v>950</v>
      </c>
      <c r="S602" s="718"/>
      <c r="T602" s="615">
        <f>950*$K$1</f>
        <v>950</v>
      </c>
      <c r="U602" s="615">
        <f>950*$K$1</f>
        <v>950</v>
      </c>
      <c r="V602" s="615">
        <f t="shared" ref="V602:AJ602" si="2169">950*$K$1</f>
        <v>950</v>
      </c>
      <c r="W602" s="615">
        <f t="shared" si="2169"/>
        <v>950</v>
      </c>
      <c r="X602" s="615">
        <f t="shared" si="2169"/>
        <v>950</v>
      </c>
      <c r="Y602" s="615">
        <f t="shared" si="2169"/>
        <v>950</v>
      </c>
      <c r="Z602" s="615">
        <f t="shared" si="2169"/>
        <v>950</v>
      </c>
      <c r="AA602" s="615">
        <f t="shared" si="2169"/>
        <v>950</v>
      </c>
      <c r="AB602" s="615">
        <f t="shared" si="2169"/>
        <v>950</v>
      </c>
      <c r="AC602" s="615">
        <f t="shared" si="2169"/>
        <v>950</v>
      </c>
      <c r="AD602" s="615">
        <f t="shared" si="2169"/>
        <v>950</v>
      </c>
      <c r="AE602" s="615">
        <f t="shared" si="2169"/>
        <v>950</v>
      </c>
      <c r="AF602" s="615">
        <f t="shared" si="2169"/>
        <v>950</v>
      </c>
      <c r="AG602" s="615">
        <f t="shared" si="2169"/>
        <v>950</v>
      </c>
      <c r="AH602" s="615">
        <f t="shared" si="2169"/>
        <v>950</v>
      </c>
      <c r="AI602" s="615">
        <f t="shared" si="2169"/>
        <v>950</v>
      </c>
      <c r="AJ602" s="615">
        <f t="shared" si="2169"/>
        <v>950</v>
      </c>
      <c r="AK602" s="718"/>
      <c r="AL602" s="615">
        <f>950*$K$1</f>
        <v>950</v>
      </c>
      <c r="AM602" s="615">
        <f>950*$K$1</f>
        <v>950</v>
      </c>
      <c r="AN602" s="615">
        <f t="shared" ref="AN602:BB602" si="2170">950*$K$1</f>
        <v>950</v>
      </c>
      <c r="AO602" s="615">
        <f t="shared" si="2170"/>
        <v>950</v>
      </c>
      <c r="AP602" s="615">
        <v>950</v>
      </c>
      <c r="AQ602" s="615">
        <f>950*$K$1</f>
        <v>950</v>
      </c>
      <c r="AR602" s="615">
        <f t="shared" si="2170"/>
        <v>950</v>
      </c>
      <c r="AS602" s="615">
        <f t="shared" si="2170"/>
        <v>950</v>
      </c>
      <c r="AT602" s="615">
        <f t="shared" si="2170"/>
        <v>950</v>
      </c>
      <c r="AU602" s="615">
        <f t="shared" si="2170"/>
        <v>950</v>
      </c>
      <c r="AV602" s="615">
        <f t="shared" si="2170"/>
        <v>950</v>
      </c>
      <c r="AW602" s="615">
        <f t="shared" si="2170"/>
        <v>950</v>
      </c>
      <c r="AX602" s="615">
        <f t="shared" si="2170"/>
        <v>950</v>
      </c>
      <c r="AY602" s="615">
        <f t="shared" si="2170"/>
        <v>950</v>
      </c>
      <c r="AZ602" s="615">
        <f t="shared" si="2170"/>
        <v>950</v>
      </c>
      <c r="BA602" s="615">
        <f t="shared" si="2170"/>
        <v>950</v>
      </c>
      <c r="BB602" s="615">
        <f t="shared" si="2170"/>
        <v>950</v>
      </c>
      <c r="BC602" s="718"/>
      <c r="BD602" s="615">
        <f>950*$K$1</f>
        <v>950</v>
      </c>
      <c r="BE602" s="615">
        <f>950*$K$1</f>
        <v>950</v>
      </c>
      <c r="BF602" s="615">
        <f t="shared" ref="BF602:BY602" si="2171">950*$K$1</f>
        <v>950</v>
      </c>
      <c r="BG602" s="615">
        <f t="shared" si="2171"/>
        <v>950</v>
      </c>
      <c r="BH602" s="615">
        <f t="shared" si="2171"/>
        <v>950</v>
      </c>
      <c r="BI602" s="615">
        <f t="shared" si="2171"/>
        <v>950</v>
      </c>
      <c r="BJ602" s="615">
        <f t="shared" si="2171"/>
        <v>950</v>
      </c>
      <c r="BK602" s="615">
        <f t="shared" si="2171"/>
        <v>950</v>
      </c>
      <c r="BL602" s="615">
        <f t="shared" si="2171"/>
        <v>950</v>
      </c>
      <c r="BM602" s="615">
        <f t="shared" si="2171"/>
        <v>950</v>
      </c>
      <c r="BN602" s="615">
        <f t="shared" si="2171"/>
        <v>950</v>
      </c>
      <c r="BO602" s="615">
        <f t="shared" si="2171"/>
        <v>950</v>
      </c>
      <c r="BP602" s="615">
        <f t="shared" si="2171"/>
        <v>950</v>
      </c>
      <c r="BQ602" s="615">
        <f t="shared" si="2171"/>
        <v>950</v>
      </c>
      <c r="BR602" s="615">
        <f t="shared" si="2171"/>
        <v>950</v>
      </c>
      <c r="BS602" s="615">
        <f t="shared" si="2171"/>
        <v>950</v>
      </c>
      <c r="BT602" s="615">
        <f t="shared" si="2171"/>
        <v>950</v>
      </c>
      <c r="BU602" s="718"/>
      <c r="BV602" s="615">
        <f t="shared" si="2171"/>
        <v>950</v>
      </c>
      <c r="BW602" s="615">
        <f t="shared" si="2171"/>
        <v>950</v>
      </c>
      <c r="BX602" s="615">
        <f t="shared" si="2171"/>
        <v>950</v>
      </c>
      <c r="BY602" s="615">
        <f t="shared" si="2171"/>
        <v>950</v>
      </c>
      <c r="BZ602" s="895"/>
      <c r="CA602" s="895"/>
      <c r="CB602" s="895"/>
      <c r="CC602" s="896"/>
      <c r="CD602" s="524">
        <f t="shared" si="2166"/>
        <v>950</v>
      </c>
      <c r="CE602" s="89">
        <f t="shared" si="2166"/>
        <v>950</v>
      </c>
      <c r="CF602" s="90">
        <f t="shared" si="2166"/>
        <v>950</v>
      </c>
      <c r="CG602" s="90">
        <f t="shared" si="2166"/>
        <v>950</v>
      </c>
      <c r="CH602" s="90">
        <f t="shared" si="2166"/>
        <v>950</v>
      </c>
      <c r="CI602" s="90">
        <f t="shared" si="2166"/>
        <v>950</v>
      </c>
      <c r="CJ602" s="90">
        <f t="shared" si="2166"/>
        <v>950</v>
      </c>
      <c r="CK602" s="156">
        <f t="shared" si="2166"/>
        <v>950</v>
      </c>
      <c r="CL602" s="156">
        <f t="shared" si="2166"/>
        <v>950</v>
      </c>
      <c r="CM602" s="156">
        <f t="shared" si="2166"/>
        <v>950</v>
      </c>
      <c r="CN602" s="90">
        <f t="shared" si="2166"/>
        <v>950</v>
      </c>
      <c r="CO602" s="90">
        <f t="shared" si="2166"/>
        <v>950</v>
      </c>
      <c r="CP602" s="90">
        <f t="shared" si="2166"/>
        <v>950</v>
      </c>
      <c r="CQ602" s="90">
        <f t="shared" si="2166"/>
        <v>950</v>
      </c>
      <c r="CR602" s="90">
        <f t="shared" si="2166"/>
        <v>950</v>
      </c>
      <c r="CS602" s="89">
        <f t="shared" si="2166"/>
        <v>950</v>
      </c>
      <c r="CT602" s="525">
        <f t="shared" si="2166"/>
        <v>950</v>
      </c>
      <c r="CU602" s="553">
        <f t="shared" si="2167"/>
        <v>950</v>
      </c>
      <c r="CV602" s="554">
        <f t="shared" si="2167"/>
        <v>950</v>
      </c>
      <c r="CW602" s="555">
        <f t="shared" si="2167"/>
        <v>950</v>
      </c>
      <c r="CX602" s="555">
        <f t="shared" si="2167"/>
        <v>950</v>
      </c>
      <c r="CY602" s="555">
        <f t="shared" si="2167"/>
        <v>950</v>
      </c>
      <c r="CZ602" s="555">
        <f t="shared" si="2167"/>
        <v>950</v>
      </c>
      <c r="DA602" s="555">
        <f t="shared" si="2167"/>
        <v>950</v>
      </c>
      <c r="DB602" s="556">
        <f t="shared" si="2167"/>
        <v>950</v>
      </c>
      <c r="DC602" s="556">
        <f t="shared" si="2167"/>
        <v>950</v>
      </c>
      <c r="DD602" s="556">
        <f t="shared" si="2167"/>
        <v>950</v>
      </c>
      <c r="DE602" s="555">
        <f t="shared" si="2167"/>
        <v>950</v>
      </c>
      <c r="DF602" s="555">
        <f t="shared" si="2167"/>
        <v>950</v>
      </c>
      <c r="DG602" s="555">
        <f t="shared" si="2167"/>
        <v>950</v>
      </c>
      <c r="DH602" s="555">
        <f t="shared" si="2167"/>
        <v>950</v>
      </c>
      <c r="DI602" s="555">
        <f t="shared" si="2167"/>
        <v>950</v>
      </c>
      <c r="DJ602" s="554">
        <f t="shared" si="2167"/>
        <v>950</v>
      </c>
      <c r="DK602" s="553">
        <f t="shared" si="2167"/>
        <v>950</v>
      </c>
      <c r="DL602" s="897">
        <f>COUNT(B602:R602)</f>
        <v>17</v>
      </c>
      <c r="DM602" s="852">
        <f>COUNT(T602:AJ602)</f>
        <v>17</v>
      </c>
      <c r="DN602" s="852">
        <f>COUNT(AL602:BB602)</f>
        <v>17</v>
      </c>
      <c r="DO602" s="852">
        <f>COUNT(BD602:BT602)</f>
        <v>17</v>
      </c>
      <c r="DP602" s="487"/>
      <c r="DQ602" s="623"/>
      <c r="DR602" s="623"/>
      <c r="DS602" s="623"/>
      <c r="DT602" s="623"/>
      <c r="DU602" s="623"/>
      <c r="DV602" s="623"/>
      <c r="DW602" s="623"/>
      <c r="DX602" s="623"/>
      <c r="DY602" s="488"/>
    </row>
    <row r="603" spans="1:129" s="490" customFormat="1" ht="15.75" customHeight="1">
      <c r="A603" s="653" t="str">
        <f>$H$1 &amp; " (%)"</f>
        <v>kcal (%)</v>
      </c>
      <c r="B603" s="637" t="str">
        <f t="shared" ref="B603:R603" si="2172">IF(B601="","",B601*B602/B$46/365/$G$1)</f>
        <v/>
      </c>
      <c r="C603" s="637" t="str">
        <f t="shared" si="2172"/>
        <v/>
      </c>
      <c r="D603" s="637" t="str">
        <f t="shared" si="2172"/>
        <v/>
      </c>
      <c r="E603" s="637" t="str">
        <f t="shared" si="2172"/>
        <v/>
      </c>
      <c r="F603" s="637">
        <f t="shared" si="2172"/>
        <v>1.1898238747553816E-2</v>
      </c>
      <c r="G603" s="637">
        <f t="shared" si="2172"/>
        <v>5.5772994129158508E-3</v>
      </c>
      <c r="H603" s="637" t="str">
        <f t="shared" si="2172"/>
        <v/>
      </c>
      <c r="I603" s="637">
        <f t="shared" si="2172"/>
        <v>3.7181996086105675E-3</v>
      </c>
      <c r="J603" s="637">
        <f t="shared" si="2172"/>
        <v>4.9575994781474236E-3</v>
      </c>
      <c r="K603" s="637" t="str">
        <f t="shared" si="2172"/>
        <v/>
      </c>
      <c r="L603" s="637" t="str">
        <f t="shared" si="2172"/>
        <v/>
      </c>
      <c r="M603" s="637" t="str">
        <f t="shared" si="2172"/>
        <v/>
      </c>
      <c r="N603" s="637" t="str">
        <f t="shared" si="2172"/>
        <v/>
      </c>
      <c r="O603" s="637" t="str">
        <f t="shared" si="2172"/>
        <v/>
      </c>
      <c r="P603" s="637" t="str">
        <f t="shared" si="2172"/>
        <v/>
      </c>
      <c r="Q603" s="637" t="str">
        <f t="shared" si="2172"/>
        <v/>
      </c>
      <c r="R603" s="637" t="str">
        <f t="shared" si="2172"/>
        <v/>
      </c>
      <c r="S603" s="718"/>
      <c r="T603" s="637" t="str">
        <f t="shared" ref="T603:AJ603" si="2173">IF(T601="","",T601*T602/T$46/365/$G$1)</f>
        <v/>
      </c>
      <c r="U603" s="637" t="str">
        <f t="shared" si="2173"/>
        <v/>
      </c>
      <c r="V603" s="637" t="str">
        <f t="shared" si="2173"/>
        <v/>
      </c>
      <c r="W603" s="637">
        <f t="shared" si="2173"/>
        <v>1.6112198303979124E-2</v>
      </c>
      <c r="X603" s="637">
        <f t="shared" si="2173"/>
        <v>8.0560991519895622E-3</v>
      </c>
      <c r="Y603" s="637" t="str">
        <f t="shared" si="2173"/>
        <v/>
      </c>
      <c r="Z603" s="637" t="str">
        <f t="shared" si="2173"/>
        <v/>
      </c>
      <c r="AA603" s="637" t="str">
        <f t="shared" si="2173"/>
        <v/>
      </c>
      <c r="AB603" s="637" t="str">
        <f t="shared" si="2173"/>
        <v/>
      </c>
      <c r="AC603" s="637" t="str">
        <f t="shared" si="2173"/>
        <v/>
      </c>
      <c r="AD603" s="637" t="str">
        <f t="shared" si="2173"/>
        <v/>
      </c>
      <c r="AE603" s="637" t="str">
        <f t="shared" si="2173"/>
        <v/>
      </c>
      <c r="AF603" s="637" t="str">
        <f t="shared" si="2173"/>
        <v/>
      </c>
      <c r="AG603" s="637" t="str">
        <f t="shared" si="2173"/>
        <v/>
      </c>
      <c r="AH603" s="637" t="str">
        <f t="shared" si="2173"/>
        <v/>
      </c>
      <c r="AI603" s="637" t="str">
        <f t="shared" si="2173"/>
        <v/>
      </c>
      <c r="AJ603" s="637" t="str">
        <f t="shared" si="2173"/>
        <v/>
      </c>
      <c r="AK603" s="718"/>
      <c r="AL603" s="637">
        <f t="shared" ref="AL603:BB603" si="2174">IF(AL601="","",AL601*AL602/AL$46/365/$G$1)</f>
        <v>2.974559686888454E-3</v>
      </c>
      <c r="AM603" s="637" t="str">
        <f t="shared" si="2174"/>
        <v/>
      </c>
      <c r="AN603" s="637" t="str">
        <f t="shared" si="2174"/>
        <v/>
      </c>
      <c r="AO603" s="637" t="str">
        <f t="shared" si="2174"/>
        <v/>
      </c>
      <c r="AP603" s="637" t="str">
        <f t="shared" si="2174"/>
        <v/>
      </c>
      <c r="AQ603" s="637" t="str">
        <f t="shared" si="2174"/>
        <v/>
      </c>
      <c r="AR603" s="637" t="str">
        <f t="shared" si="2174"/>
        <v/>
      </c>
      <c r="AS603" s="637" t="str">
        <f t="shared" si="2174"/>
        <v/>
      </c>
      <c r="AT603" s="637">
        <f t="shared" si="2174"/>
        <v>1.2889758643183301E-2</v>
      </c>
      <c r="AU603" s="637" t="str">
        <f t="shared" si="2174"/>
        <v/>
      </c>
      <c r="AV603" s="637" t="str">
        <f t="shared" si="2174"/>
        <v/>
      </c>
      <c r="AW603" s="637" t="str">
        <f t="shared" si="2174"/>
        <v/>
      </c>
      <c r="AX603" s="637" t="str">
        <f t="shared" si="2174"/>
        <v/>
      </c>
      <c r="AY603" s="637" t="str">
        <f t="shared" si="2174"/>
        <v/>
      </c>
      <c r="AZ603" s="637" t="str">
        <f t="shared" si="2174"/>
        <v/>
      </c>
      <c r="BA603" s="637" t="str">
        <f t="shared" si="2174"/>
        <v/>
      </c>
      <c r="BB603" s="637" t="str">
        <f t="shared" si="2174"/>
        <v/>
      </c>
      <c r="BC603" s="718"/>
      <c r="BD603" s="637">
        <f>IF(BD601="","",BD601*BD602/BD$46/365/$G$1)</f>
        <v>3.0984996738421394E-3</v>
      </c>
      <c r="BE603" s="637" t="str">
        <f>IF(BE601="","",BE601*BE602/BE$46/365/$G$1)</f>
        <v/>
      </c>
      <c r="BF603" s="637" t="str">
        <f t="shared" ref="BF603:BT603" si="2175">IF(BF601="","",BF601*BF602/BF$46/365/$G$1)</f>
        <v/>
      </c>
      <c r="BG603" s="637" t="str">
        <f t="shared" si="2175"/>
        <v/>
      </c>
      <c r="BH603" s="637">
        <f t="shared" si="2175"/>
        <v>1.8590998043052837E-2</v>
      </c>
      <c r="BI603" s="637">
        <f t="shared" si="2175"/>
        <v>1.7705712421955083E-3</v>
      </c>
      <c r="BJ603" s="637">
        <f t="shared" si="2175"/>
        <v>3.0984996738421394E-2</v>
      </c>
      <c r="BK603" s="637" t="str">
        <f t="shared" si="2175"/>
        <v/>
      </c>
      <c r="BL603" s="637" t="str">
        <f t="shared" si="2175"/>
        <v/>
      </c>
      <c r="BM603" s="637" t="str">
        <f t="shared" si="2175"/>
        <v/>
      </c>
      <c r="BN603" s="637" t="str">
        <f t="shared" si="2175"/>
        <v/>
      </c>
      <c r="BO603" s="637" t="str">
        <f t="shared" si="2175"/>
        <v/>
      </c>
      <c r="BP603" s="637" t="str">
        <f t="shared" si="2175"/>
        <v/>
      </c>
      <c r="BQ603" s="637" t="str">
        <f t="shared" si="2175"/>
        <v/>
      </c>
      <c r="BR603" s="637" t="str">
        <f t="shared" si="2175"/>
        <v/>
      </c>
      <c r="BS603" s="637" t="str">
        <f t="shared" si="2175"/>
        <v/>
      </c>
      <c r="BT603" s="637" t="str">
        <f t="shared" si="2175"/>
        <v/>
      </c>
      <c r="BU603" s="718"/>
      <c r="BV603" s="637">
        <f>IF(BV601="","",BV601*BV602/BV$46/365/$G$1)</f>
        <v>4.6477495107632091E-3</v>
      </c>
      <c r="BW603" s="637">
        <f>IF(BW601="","",BW601*BW602/BW$46/365/$G$1)</f>
        <v>1.0741465535986084E-2</v>
      </c>
      <c r="BX603" s="637">
        <f>IF(BX601="","",BX601*BX602/BX$46/365/$G$1)</f>
        <v>9.206970459416642E-3</v>
      </c>
      <c r="BY603" s="637">
        <f>IF(BY601="","",BY601*BY602/BY$46/365/$G$1)</f>
        <v>1.2393998695368558E-2</v>
      </c>
      <c r="BZ603" s="627">
        <f>IF(DL603&lt;3,"",(SUM(B603:R603)-MIN(B603:R603)-MAX(B603:R603))/(DL603-2))</f>
        <v>5.2674494455316381E-3</v>
      </c>
      <c r="CA603" s="627" t="str">
        <f>IF(DM603&lt;3,"",(SUM(T603:AJ603)-MIN(T603:AJ603)-MAX(T603:AJ603))/(DM603-2))</f>
        <v/>
      </c>
      <c r="CB603" s="627" t="str">
        <f>IF(DN603&lt;3,"",(SUM(AL603:BB603)-MIN(AL603:BB603)-MAX(AL603:BB603))/(DN603-2))</f>
        <v/>
      </c>
      <c r="CC603" s="627">
        <f>IF(DO603&lt;3,"",(SUM(BD603:BT603)-MIN(BD603:BT603)-MAX(BD603:BT603))/(DO603-2))</f>
        <v>1.0844748858447491E-2</v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2166"/>
        <v/>
      </c>
      <c r="CF603" s="1355" t="str">
        <f t="shared" si="2166"/>
        <v/>
      </c>
      <c r="CG603" s="1355" t="str">
        <f t="shared" si="2166"/>
        <v/>
      </c>
      <c r="CH603" s="1355" t="str">
        <f t="shared" si="2166"/>
        <v/>
      </c>
      <c r="CI603" s="1355" t="str">
        <f t="shared" si="2166"/>
        <v/>
      </c>
      <c r="CJ603" s="1355" t="str">
        <f t="shared" si="2166"/>
        <v/>
      </c>
      <c r="CK603" s="1356">
        <f t="shared" si="2166"/>
        <v>3.7181996086105675E-3</v>
      </c>
      <c r="CL603" s="1356">
        <f t="shared" si="2166"/>
        <v>4.9575994781474236E-3</v>
      </c>
      <c r="CM603" s="1356">
        <f t="shared" si="2166"/>
        <v>5.5772994129158508E-3</v>
      </c>
      <c r="CN603" s="1355">
        <f t="shared" si="2166"/>
        <v>1.1898238747553816E-2</v>
      </c>
      <c r="CO603" s="1355" t="str">
        <f t="shared" si="2166"/>
        <v/>
      </c>
      <c r="CP603" s="1355" t="str">
        <f t="shared" si="2166"/>
        <v/>
      </c>
      <c r="CQ603" s="1355" t="str">
        <f t="shared" si="2166"/>
        <v/>
      </c>
      <c r="CR603" s="1355" t="str">
        <f t="shared" si="2166"/>
        <v/>
      </c>
      <c r="CS603" s="1354" t="str">
        <f t="shared" si="2166"/>
        <v/>
      </c>
      <c r="CT603" s="1357" t="str">
        <f t="shared" si="2166"/>
        <v/>
      </c>
      <c r="CU603" s="541" t="str">
        <f t="shared" ref="CU603:DD603" si="2176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2" t="str">
        <f t="shared" si="2176"/>
        <v/>
      </c>
      <c r="CW603" s="543" t="str">
        <f t="shared" si="2176"/>
        <v/>
      </c>
      <c r="CX603" s="543" t="str">
        <f t="shared" si="2176"/>
        <v/>
      </c>
      <c r="CY603" s="543" t="str">
        <f t="shared" si="2176"/>
        <v/>
      </c>
      <c r="CZ603" s="543" t="str">
        <f t="shared" si="2176"/>
        <v/>
      </c>
      <c r="DA603" s="543" t="str">
        <f t="shared" si="2176"/>
        <v/>
      </c>
      <c r="DB603" s="544" t="str">
        <f t="shared" si="2176"/>
        <v/>
      </c>
      <c r="DC603" s="544">
        <f t="shared" si="2176"/>
        <v>8.0560991519895622E-3</v>
      </c>
      <c r="DD603" s="544">
        <f t="shared" si="2176"/>
        <v>1.6112198303979124E-2</v>
      </c>
      <c r="DE603" s="543" t="str">
        <f t="shared" ref="DE603:DK603" si="2177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3" t="str">
        <f t="shared" si="2177"/>
        <v/>
      </c>
      <c r="DG603" s="543" t="str">
        <f t="shared" si="2177"/>
        <v/>
      </c>
      <c r="DH603" s="543" t="str">
        <f t="shared" si="2177"/>
        <v/>
      </c>
      <c r="DI603" s="543" t="str">
        <f t="shared" si="2177"/>
        <v/>
      </c>
      <c r="DJ603" s="542" t="str">
        <f t="shared" si="2177"/>
        <v/>
      </c>
      <c r="DK603" s="541" t="str">
        <f t="shared" si="2177"/>
        <v/>
      </c>
      <c r="DL603" s="658">
        <f>COUNT(B603:R603)</f>
        <v>4</v>
      </c>
      <c r="DM603" s="106">
        <f>COUNT(T603:AJ603)</f>
        <v>2</v>
      </c>
      <c r="DN603" s="106">
        <f>COUNT(AL603:BB603)</f>
        <v>2</v>
      </c>
      <c r="DO603" s="106">
        <f>COUNT(BD603:BT603)</f>
        <v>4</v>
      </c>
      <c r="DP603" s="487"/>
      <c r="DQ603" s="623"/>
      <c r="DR603" s="623"/>
      <c r="DS603" s="623"/>
      <c r="DT603" s="623"/>
      <c r="DU603" s="623"/>
      <c r="DV603" s="623"/>
      <c r="DW603" s="623"/>
      <c r="DX603" s="623"/>
      <c r="DY603" s="488"/>
    </row>
    <row r="604" spans="1:129" s="490" customFormat="1" ht="15.75" customHeight="1">
      <c r="A604" s="653" t="s">
        <v>287</v>
      </c>
      <c r="B604" s="323"/>
      <c r="C604" s="323"/>
      <c r="D604" s="323"/>
      <c r="E604" s="323"/>
      <c r="F604" s="323">
        <v>8</v>
      </c>
      <c r="G604" s="323">
        <v>10</v>
      </c>
      <c r="H604" s="323"/>
      <c r="I604" s="323">
        <v>11</v>
      </c>
      <c r="J604" s="323">
        <v>5</v>
      </c>
      <c r="K604" s="323"/>
      <c r="L604" s="323"/>
      <c r="M604" s="323"/>
      <c r="N604" s="323"/>
      <c r="O604" s="323"/>
      <c r="P604" s="323"/>
      <c r="Q604" s="323"/>
      <c r="R604" s="323"/>
      <c r="S604" s="718"/>
      <c r="T604" s="323"/>
      <c r="U604" s="323"/>
      <c r="V604" s="323"/>
      <c r="W604" s="323">
        <v>6</v>
      </c>
      <c r="X604" s="323">
        <v>5</v>
      </c>
      <c r="Y604" s="323"/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8"/>
      <c r="AL604" s="323">
        <v>7.5</v>
      </c>
      <c r="AM604" s="323"/>
      <c r="AN604" s="323"/>
      <c r="AO604" s="323"/>
      <c r="AP604" s="323"/>
      <c r="AQ604" s="323"/>
      <c r="AR604" s="323"/>
      <c r="AS604" s="323"/>
      <c r="AT604" s="323">
        <v>25</v>
      </c>
      <c r="AU604" s="323"/>
      <c r="AV604" s="323"/>
      <c r="AW604" s="323"/>
      <c r="AX604" s="323"/>
      <c r="AY604" s="323"/>
      <c r="AZ604" s="323"/>
      <c r="BA604" s="323"/>
      <c r="BB604" s="323"/>
      <c r="BC604" s="718"/>
      <c r="BD604" s="323">
        <v>10</v>
      </c>
      <c r="BE604" s="323"/>
      <c r="BF604" s="323"/>
      <c r="BG604" s="323"/>
      <c r="BH604" s="323">
        <v>10</v>
      </c>
      <c r="BI604" s="323">
        <v>10</v>
      </c>
      <c r="BJ604" s="323">
        <v>10</v>
      </c>
      <c r="BK604" s="323"/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8"/>
      <c r="BV604" s="323">
        <v>8</v>
      </c>
      <c r="BW604" s="323">
        <v>6</v>
      </c>
      <c r="BX604" s="323">
        <v>12</v>
      </c>
      <c r="BY604" s="323">
        <v>10</v>
      </c>
      <c r="BZ604" s="895"/>
      <c r="CA604" s="895"/>
      <c r="CB604" s="895"/>
      <c r="CC604" s="896"/>
      <c r="CD604" s="524" t="str">
        <f t="shared" si="2166"/>
        <v/>
      </c>
      <c r="CE604" s="89" t="str">
        <f t="shared" si="2166"/>
        <v/>
      </c>
      <c r="CF604" s="90" t="str">
        <f t="shared" si="2166"/>
        <v/>
      </c>
      <c r="CG604" s="90" t="str">
        <f t="shared" si="2166"/>
        <v/>
      </c>
      <c r="CH604" s="90" t="str">
        <f t="shared" si="2166"/>
        <v/>
      </c>
      <c r="CI604" s="90" t="str">
        <f t="shared" si="2166"/>
        <v/>
      </c>
      <c r="CJ604" s="90" t="str">
        <f t="shared" si="2166"/>
        <v/>
      </c>
      <c r="CK604" s="156">
        <f t="shared" si="2166"/>
        <v>5</v>
      </c>
      <c r="CL604" s="156">
        <f t="shared" si="2166"/>
        <v>8</v>
      </c>
      <c r="CM604" s="156">
        <f t="shared" si="2166"/>
        <v>10</v>
      </c>
      <c r="CN604" s="90">
        <f t="shared" si="2166"/>
        <v>11</v>
      </c>
      <c r="CO604" s="90" t="str">
        <f t="shared" si="2166"/>
        <v/>
      </c>
      <c r="CP604" s="90" t="str">
        <f t="shared" si="2166"/>
        <v/>
      </c>
      <c r="CQ604" s="90" t="str">
        <f t="shared" si="2166"/>
        <v/>
      </c>
      <c r="CR604" s="90" t="str">
        <f t="shared" si="2166"/>
        <v/>
      </c>
      <c r="CS604" s="89" t="str">
        <f t="shared" si="2166"/>
        <v/>
      </c>
      <c r="CT604" s="525" t="str">
        <f t="shared" si="2166"/>
        <v/>
      </c>
      <c r="CU604" s="553" t="str">
        <f t="shared" si="2167"/>
        <v/>
      </c>
      <c r="CV604" s="554" t="str">
        <f t="shared" si="2167"/>
        <v/>
      </c>
      <c r="CW604" s="555" t="str">
        <f t="shared" si="2167"/>
        <v/>
      </c>
      <c r="CX604" s="555" t="str">
        <f t="shared" si="2167"/>
        <v/>
      </c>
      <c r="CY604" s="555" t="str">
        <f t="shared" si="2167"/>
        <v/>
      </c>
      <c r="CZ604" s="555" t="str">
        <f t="shared" si="2167"/>
        <v/>
      </c>
      <c r="DA604" s="555" t="str">
        <f t="shared" si="2167"/>
        <v/>
      </c>
      <c r="DB604" s="556" t="str">
        <f t="shared" si="2167"/>
        <v/>
      </c>
      <c r="DC604" s="556">
        <f t="shared" si="2167"/>
        <v>5</v>
      </c>
      <c r="DD604" s="556">
        <f t="shared" si="2167"/>
        <v>6</v>
      </c>
      <c r="DE604" s="555" t="str">
        <f t="shared" si="2167"/>
        <v/>
      </c>
      <c r="DF604" s="555" t="str">
        <f t="shared" si="2167"/>
        <v/>
      </c>
      <c r="DG604" s="555" t="str">
        <f t="shared" si="2167"/>
        <v/>
      </c>
      <c r="DH604" s="555" t="str">
        <f t="shared" si="2167"/>
        <v/>
      </c>
      <c r="DI604" s="555" t="str">
        <f t="shared" si="2167"/>
        <v/>
      </c>
      <c r="DJ604" s="554" t="str">
        <f t="shared" si="2167"/>
        <v/>
      </c>
      <c r="DK604" s="553" t="str">
        <f t="shared" si="2167"/>
        <v/>
      </c>
      <c r="DL604" s="897">
        <f>COUNT(B604:R604)</f>
        <v>4</v>
      </c>
      <c r="DM604" s="852">
        <f>COUNT(T604:AJ604)</f>
        <v>2</v>
      </c>
      <c r="DN604" s="852">
        <f>COUNT(AL604:BB604)</f>
        <v>2</v>
      </c>
      <c r="DO604" s="852">
        <f>COUNT(BD604:BT604)</f>
        <v>4</v>
      </c>
      <c r="DP604" s="487"/>
      <c r="DQ604" s="623"/>
      <c r="DR604" s="623"/>
      <c r="DS604" s="623"/>
      <c r="DT604" s="623"/>
      <c r="DU604" s="623"/>
      <c r="DV604" s="623"/>
      <c r="DW604" s="623"/>
      <c r="DX604" s="623"/>
      <c r="DY604" s="488"/>
    </row>
    <row r="605" spans="1:129" s="490" customFormat="1" ht="15.75" customHeight="1">
      <c r="A605" s="653" t="s">
        <v>285</v>
      </c>
      <c r="B605" s="634" t="str">
        <f t="shared" ref="B605:R605" si="2178">IF(B604="","",B601*B604)</f>
        <v/>
      </c>
      <c r="C605" s="634" t="str">
        <f t="shared" si="2178"/>
        <v/>
      </c>
      <c r="D605" s="634" t="str">
        <f t="shared" si="2178"/>
        <v/>
      </c>
      <c r="E605" s="634" t="str">
        <f t="shared" si="2178"/>
        <v/>
      </c>
      <c r="F605" s="634">
        <f t="shared" si="2178"/>
        <v>384</v>
      </c>
      <c r="G605" s="634">
        <f t="shared" si="2178"/>
        <v>180</v>
      </c>
      <c r="H605" s="634" t="str">
        <f t="shared" si="2178"/>
        <v/>
      </c>
      <c r="I605" s="634">
        <f t="shared" si="2178"/>
        <v>165</v>
      </c>
      <c r="J605" s="634">
        <f t="shared" si="2178"/>
        <v>60</v>
      </c>
      <c r="K605" s="634" t="str">
        <f t="shared" si="2178"/>
        <v/>
      </c>
      <c r="L605" s="634" t="str">
        <f t="shared" si="2178"/>
        <v/>
      </c>
      <c r="M605" s="634" t="str">
        <f t="shared" si="2178"/>
        <v/>
      </c>
      <c r="N605" s="634" t="str">
        <f t="shared" si="2178"/>
        <v/>
      </c>
      <c r="O605" s="634" t="str">
        <f t="shared" si="2178"/>
        <v/>
      </c>
      <c r="P605" s="634" t="str">
        <f t="shared" si="2178"/>
        <v/>
      </c>
      <c r="Q605" s="634" t="str">
        <f t="shared" si="2178"/>
        <v/>
      </c>
      <c r="R605" s="634" t="str">
        <f t="shared" si="2178"/>
        <v/>
      </c>
      <c r="S605" s="718"/>
      <c r="T605" s="634" t="str">
        <f t="shared" ref="T605:AJ605" si="2179">IF(T604="","",T601*T604)</f>
        <v/>
      </c>
      <c r="U605" s="634" t="str">
        <f t="shared" si="2179"/>
        <v/>
      </c>
      <c r="V605" s="634" t="str">
        <f t="shared" si="2179"/>
        <v/>
      </c>
      <c r="W605" s="634">
        <f t="shared" si="2179"/>
        <v>312</v>
      </c>
      <c r="X605" s="634">
        <f t="shared" si="2179"/>
        <v>260</v>
      </c>
      <c r="Y605" s="634" t="str">
        <f t="shared" si="2179"/>
        <v/>
      </c>
      <c r="Z605" s="634" t="str">
        <f t="shared" si="2179"/>
        <v/>
      </c>
      <c r="AA605" s="634" t="str">
        <f t="shared" si="2179"/>
        <v/>
      </c>
      <c r="AB605" s="634" t="str">
        <f t="shared" si="2179"/>
        <v/>
      </c>
      <c r="AC605" s="634" t="str">
        <f t="shared" si="2179"/>
        <v/>
      </c>
      <c r="AD605" s="634" t="str">
        <f t="shared" si="2179"/>
        <v/>
      </c>
      <c r="AE605" s="634" t="str">
        <f t="shared" si="2179"/>
        <v/>
      </c>
      <c r="AF605" s="634" t="str">
        <f t="shared" si="2179"/>
        <v/>
      </c>
      <c r="AG605" s="634" t="str">
        <f t="shared" si="2179"/>
        <v/>
      </c>
      <c r="AH605" s="634" t="str">
        <f t="shared" si="2179"/>
        <v/>
      </c>
      <c r="AI605" s="634" t="str">
        <f t="shared" si="2179"/>
        <v/>
      </c>
      <c r="AJ605" s="634" t="str">
        <f t="shared" si="2179"/>
        <v/>
      </c>
      <c r="AK605" s="718"/>
      <c r="AL605" s="634">
        <f t="shared" ref="AL605:BB605" si="2180">IF(AL604="","",AL601*AL604)</f>
        <v>180</v>
      </c>
      <c r="AM605" s="634" t="str">
        <f t="shared" si="2180"/>
        <v/>
      </c>
      <c r="AN605" s="634" t="str">
        <f t="shared" si="2180"/>
        <v/>
      </c>
      <c r="AO605" s="634" t="str">
        <f t="shared" si="2180"/>
        <v/>
      </c>
      <c r="AP605" s="634" t="str">
        <f t="shared" si="2180"/>
        <v/>
      </c>
      <c r="AQ605" s="634" t="str">
        <f t="shared" si="2180"/>
        <v/>
      </c>
      <c r="AR605" s="634" t="str">
        <f t="shared" si="2180"/>
        <v/>
      </c>
      <c r="AS605" s="634" t="str">
        <f t="shared" si="2180"/>
        <v/>
      </c>
      <c r="AT605" s="634">
        <f t="shared" si="2180"/>
        <v>1300</v>
      </c>
      <c r="AU605" s="634" t="str">
        <f t="shared" si="2180"/>
        <v/>
      </c>
      <c r="AV605" s="634" t="str">
        <f t="shared" si="2180"/>
        <v/>
      </c>
      <c r="AW605" s="634" t="str">
        <f t="shared" si="2180"/>
        <v/>
      </c>
      <c r="AX605" s="634" t="str">
        <f t="shared" si="2180"/>
        <v/>
      </c>
      <c r="AY605" s="634" t="str">
        <f t="shared" si="2180"/>
        <v/>
      </c>
      <c r="AZ605" s="634" t="str">
        <f t="shared" si="2180"/>
        <v/>
      </c>
      <c r="BA605" s="634" t="str">
        <f t="shared" si="2180"/>
        <v/>
      </c>
      <c r="BB605" s="634" t="str">
        <f t="shared" si="2180"/>
        <v/>
      </c>
      <c r="BC605" s="718"/>
      <c r="BD605" s="634">
        <f>IF(BD604="","",BD601*BD604)</f>
        <v>200</v>
      </c>
      <c r="BE605" s="634" t="str">
        <f>IF(BE604="","",BE601*BE604)</f>
        <v/>
      </c>
      <c r="BF605" s="634" t="str">
        <f t="shared" ref="BF605:BT605" si="2181">IF(BF604="","",BF601*BF604)</f>
        <v/>
      </c>
      <c r="BG605" s="634" t="str">
        <f t="shared" si="2181"/>
        <v/>
      </c>
      <c r="BH605" s="634">
        <f t="shared" si="2181"/>
        <v>1200</v>
      </c>
      <c r="BI605" s="634">
        <f t="shared" si="2181"/>
        <v>100</v>
      </c>
      <c r="BJ605" s="634">
        <f t="shared" si="2181"/>
        <v>1000</v>
      </c>
      <c r="BK605" s="634" t="str">
        <f t="shared" si="2181"/>
        <v/>
      </c>
      <c r="BL605" s="634" t="str">
        <f t="shared" si="2181"/>
        <v/>
      </c>
      <c r="BM605" s="634" t="str">
        <f t="shared" si="2181"/>
        <v/>
      </c>
      <c r="BN605" s="634" t="str">
        <f t="shared" si="2181"/>
        <v/>
      </c>
      <c r="BO605" s="634" t="str">
        <f t="shared" si="2181"/>
        <v/>
      </c>
      <c r="BP605" s="634" t="str">
        <f t="shared" si="2181"/>
        <v/>
      </c>
      <c r="BQ605" s="634" t="str">
        <f t="shared" si="2181"/>
        <v/>
      </c>
      <c r="BR605" s="634" t="str">
        <f t="shared" si="2181"/>
        <v/>
      </c>
      <c r="BS605" s="634" t="str">
        <f t="shared" si="2181"/>
        <v/>
      </c>
      <c r="BT605" s="634" t="str">
        <f t="shared" si="2181"/>
        <v/>
      </c>
      <c r="BU605" s="718"/>
      <c r="BV605" s="634">
        <f>IF(BV604="","",BV601*BV604)</f>
        <v>120</v>
      </c>
      <c r="BW605" s="634">
        <f>IF(BW604="","",BW601*BW604)</f>
        <v>312</v>
      </c>
      <c r="BX605" s="634">
        <f>IF(BX604="","",BX601*BX604)</f>
        <v>624</v>
      </c>
      <c r="BY605" s="634">
        <f>IF(BY604="","",BY601*BY604)</f>
        <v>800</v>
      </c>
      <c r="BZ605" s="895"/>
      <c r="CA605" s="895"/>
      <c r="CB605" s="895"/>
      <c r="CC605" s="896"/>
      <c r="CD605" s="524" t="str">
        <f t="shared" si="2166"/>
        <v/>
      </c>
      <c r="CE605" s="89" t="str">
        <f t="shared" si="2166"/>
        <v/>
      </c>
      <c r="CF605" s="90" t="str">
        <f t="shared" si="2166"/>
        <v/>
      </c>
      <c r="CG605" s="90" t="str">
        <f t="shared" si="2166"/>
        <v/>
      </c>
      <c r="CH605" s="90" t="str">
        <f t="shared" si="2166"/>
        <v/>
      </c>
      <c r="CI605" s="90" t="str">
        <f t="shared" si="2166"/>
        <v/>
      </c>
      <c r="CJ605" s="90" t="str">
        <f t="shared" si="2166"/>
        <v/>
      </c>
      <c r="CK605" s="156">
        <f t="shared" si="2166"/>
        <v>60</v>
      </c>
      <c r="CL605" s="156">
        <f t="shared" si="2166"/>
        <v>165</v>
      </c>
      <c r="CM605" s="156">
        <f t="shared" si="2166"/>
        <v>180</v>
      </c>
      <c r="CN605" s="90">
        <f t="shared" si="2166"/>
        <v>384</v>
      </c>
      <c r="CO605" s="90" t="str">
        <f t="shared" si="2166"/>
        <v/>
      </c>
      <c r="CP605" s="90" t="str">
        <f t="shared" si="2166"/>
        <v/>
      </c>
      <c r="CQ605" s="90" t="str">
        <f t="shared" si="2166"/>
        <v/>
      </c>
      <c r="CR605" s="90" t="str">
        <f t="shared" si="2166"/>
        <v/>
      </c>
      <c r="CS605" s="89" t="str">
        <f t="shared" si="2166"/>
        <v/>
      </c>
      <c r="CT605" s="525" t="str">
        <f t="shared" si="2166"/>
        <v/>
      </c>
      <c r="CU605" s="553" t="str">
        <f t="shared" si="2167"/>
        <v/>
      </c>
      <c r="CV605" s="554" t="str">
        <f t="shared" si="2167"/>
        <v/>
      </c>
      <c r="CW605" s="555" t="str">
        <f t="shared" si="2167"/>
        <v/>
      </c>
      <c r="CX605" s="555" t="str">
        <f t="shared" si="2167"/>
        <v/>
      </c>
      <c r="CY605" s="555" t="str">
        <f t="shared" si="2167"/>
        <v/>
      </c>
      <c r="CZ605" s="555" t="str">
        <f t="shared" si="2167"/>
        <v/>
      </c>
      <c r="DA605" s="555" t="str">
        <f t="shared" si="2167"/>
        <v/>
      </c>
      <c r="DB605" s="556" t="str">
        <f t="shared" si="2167"/>
        <v/>
      </c>
      <c r="DC605" s="556">
        <f t="shared" si="2167"/>
        <v>260</v>
      </c>
      <c r="DD605" s="556">
        <f t="shared" si="2167"/>
        <v>312</v>
      </c>
      <c r="DE605" s="555" t="str">
        <f t="shared" si="2167"/>
        <v/>
      </c>
      <c r="DF605" s="555" t="str">
        <f t="shared" si="2167"/>
        <v/>
      </c>
      <c r="DG605" s="555" t="str">
        <f t="shared" si="2167"/>
        <v/>
      </c>
      <c r="DH605" s="555" t="str">
        <f t="shared" si="2167"/>
        <v/>
      </c>
      <c r="DI605" s="555" t="str">
        <f t="shared" si="2167"/>
        <v/>
      </c>
      <c r="DJ605" s="554" t="str">
        <f t="shared" si="2167"/>
        <v/>
      </c>
      <c r="DK605" s="553" t="str">
        <f t="shared" si="2167"/>
        <v/>
      </c>
      <c r="DL605" s="897">
        <f>COUNT(B605:R605)</f>
        <v>4</v>
      </c>
      <c r="DM605" s="852">
        <f>COUNT(T605:AJ605)</f>
        <v>2</v>
      </c>
      <c r="DN605" s="852">
        <f>COUNT(AL605:BB605)</f>
        <v>2</v>
      </c>
      <c r="DO605" s="852">
        <f>COUNT(BD605:BT605)</f>
        <v>4</v>
      </c>
      <c r="DP605" s="487"/>
      <c r="DQ605" s="623"/>
      <c r="DR605" s="623"/>
      <c r="DS605" s="623"/>
      <c r="DT605" s="623"/>
      <c r="DU605" s="623"/>
      <c r="DV605" s="623"/>
      <c r="DW605" s="623"/>
      <c r="DX605" s="623"/>
      <c r="DY605" s="488"/>
    </row>
    <row r="606" spans="1:129" s="490" customFormat="1" ht="15.75" customHeight="1">
      <c r="A606" s="1471" t="s">
        <v>751</v>
      </c>
      <c r="B606" s="646" t="s">
        <v>263</v>
      </c>
      <c r="C606" s="646" t="s">
        <v>263</v>
      </c>
      <c r="D606" s="646" t="s">
        <v>263</v>
      </c>
      <c r="E606" s="646" t="s">
        <v>263</v>
      </c>
      <c r="F606" s="646" t="s">
        <v>263</v>
      </c>
      <c r="G606" s="646"/>
      <c r="H606" s="646" t="s">
        <v>263</v>
      </c>
      <c r="I606" s="646" t="s">
        <v>263</v>
      </c>
      <c r="J606" s="646" t="s">
        <v>263</v>
      </c>
      <c r="K606" s="646"/>
      <c r="L606" s="646"/>
      <c r="M606" s="646"/>
      <c r="N606" s="646"/>
      <c r="O606" s="646"/>
      <c r="P606" s="646"/>
      <c r="Q606" s="646"/>
      <c r="R606" s="646"/>
      <c r="S606" s="718"/>
      <c r="T606" s="646" t="s">
        <v>263</v>
      </c>
      <c r="U606" s="646"/>
      <c r="V606" s="646" t="s">
        <v>263</v>
      </c>
      <c r="W606" s="646"/>
      <c r="X606" s="646"/>
      <c r="Y606" s="646" t="s">
        <v>263</v>
      </c>
      <c r="Z606" s="646" t="s">
        <v>263</v>
      </c>
      <c r="AA606" s="646"/>
      <c r="AB606" s="646" t="s">
        <v>263</v>
      </c>
      <c r="AC606" s="646"/>
      <c r="AD606" s="646"/>
      <c r="AE606" s="646"/>
      <c r="AF606" s="646"/>
      <c r="AG606" s="646"/>
      <c r="AH606" s="646"/>
      <c r="AI606" s="646"/>
      <c r="AJ606" s="646"/>
      <c r="AK606" s="718"/>
      <c r="AL606" s="646" t="s">
        <v>827</v>
      </c>
      <c r="AM606" s="646" t="s">
        <v>263</v>
      </c>
      <c r="AN606" s="646" t="s">
        <v>263</v>
      </c>
      <c r="AO606" s="646"/>
      <c r="AP606" s="646"/>
      <c r="AQ606" s="646" t="s">
        <v>263</v>
      </c>
      <c r="AR606" s="646"/>
      <c r="AS606" s="646"/>
      <c r="AT606" s="646" t="s">
        <v>263</v>
      </c>
      <c r="AU606" s="646"/>
      <c r="AV606" s="646"/>
      <c r="AW606" s="646"/>
      <c r="AX606" s="646"/>
      <c r="AY606" s="646"/>
      <c r="AZ606" s="646"/>
      <c r="BA606" s="646"/>
      <c r="BB606" s="646"/>
      <c r="BC606" s="718"/>
      <c r="BD606" s="646" t="s">
        <v>263</v>
      </c>
      <c r="BE606" s="646" t="s">
        <v>263</v>
      </c>
      <c r="BF606" s="646" t="s">
        <v>263</v>
      </c>
      <c r="BG606" s="646" t="s">
        <v>263</v>
      </c>
      <c r="BH606" s="646" t="s">
        <v>263</v>
      </c>
      <c r="BI606" s="646"/>
      <c r="BJ606" s="646" t="s">
        <v>263</v>
      </c>
      <c r="BK606" s="646" t="s">
        <v>263</v>
      </c>
      <c r="BL606" s="646" t="s">
        <v>263</v>
      </c>
      <c r="BM606" s="646"/>
      <c r="BN606" s="646"/>
      <c r="BO606" s="646"/>
      <c r="BP606" s="646"/>
      <c r="BQ606" s="646"/>
      <c r="BR606" s="646"/>
      <c r="BS606" s="646"/>
      <c r="BT606" s="646"/>
      <c r="BU606" s="718"/>
      <c r="BV606" s="227"/>
      <c r="BW606" s="227"/>
      <c r="BX606" s="227"/>
      <c r="BY606" s="227"/>
      <c r="BZ606" s="902"/>
      <c r="CA606" s="902"/>
      <c r="CB606" s="902"/>
      <c r="CC606" s="903"/>
      <c r="CD606" s="904"/>
      <c r="CE606" s="904"/>
      <c r="CF606" s="904"/>
      <c r="CG606" s="904"/>
      <c r="CH606" s="904"/>
      <c r="CI606" s="904"/>
      <c r="CJ606" s="904"/>
      <c r="CK606" s="904"/>
      <c r="CL606" s="904"/>
      <c r="CM606" s="904"/>
      <c r="CN606" s="904"/>
      <c r="CO606" s="904"/>
      <c r="CP606" s="904"/>
      <c r="CQ606" s="904"/>
      <c r="CR606" s="904"/>
      <c r="CS606" s="904"/>
      <c r="CT606" s="905"/>
      <c r="CU606" s="640"/>
      <c r="CV606" s="640"/>
      <c r="CW606" s="640"/>
      <c r="CX606" s="640"/>
      <c r="CY606" s="640"/>
      <c r="CZ606" s="640"/>
      <c r="DA606" s="640"/>
      <c r="DB606" s="640"/>
      <c r="DC606" s="640"/>
      <c r="DD606" s="640"/>
      <c r="DE606" s="640"/>
      <c r="DF606" s="640"/>
      <c r="DG606" s="640"/>
      <c r="DH606" s="640"/>
      <c r="DI606" s="640"/>
      <c r="DJ606" s="640"/>
      <c r="DK606" s="640"/>
      <c r="DL606" s="603"/>
      <c r="DM606" s="108"/>
      <c r="DN606" s="108"/>
      <c r="DO606" s="108"/>
      <c r="DP606" s="596"/>
      <c r="DQ606" s="622"/>
      <c r="DR606" s="622"/>
      <c r="DS606" s="622"/>
      <c r="DT606" s="622"/>
      <c r="DU606" s="622"/>
      <c r="DV606" s="622"/>
      <c r="DW606" s="622"/>
      <c r="DX606" s="622"/>
      <c r="DY606" s="488"/>
    </row>
    <row r="607" spans="1:129" s="490" customFormat="1" ht="15.75" customHeight="1">
      <c r="A607" s="653" t="s">
        <v>291</v>
      </c>
      <c r="B607" s="227"/>
      <c r="C607" s="227"/>
      <c r="D607" s="227"/>
      <c r="E607" s="227">
        <v>12</v>
      </c>
      <c r="F607" s="227"/>
      <c r="G607" s="227"/>
      <c r="H607" s="227"/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8"/>
      <c r="T607" s="227">
        <v>52</v>
      </c>
      <c r="U607" s="227"/>
      <c r="V607" s="227">
        <v>52</v>
      </c>
      <c r="W607" s="227"/>
      <c r="X607" s="227"/>
      <c r="Y607" s="227">
        <v>52</v>
      </c>
      <c r="Z607" s="227">
        <v>52</v>
      </c>
      <c r="AA607" s="227"/>
      <c r="AB607" s="227">
        <v>52</v>
      </c>
      <c r="AC607" s="227"/>
      <c r="AD607" s="227"/>
      <c r="AE607" s="227"/>
      <c r="AF607" s="227"/>
      <c r="AG607" s="227"/>
      <c r="AH607" s="227"/>
      <c r="AI607" s="227"/>
      <c r="AJ607" s="227"/>
      <c r="AK607" s="718"/>
      <c r="AL607" s="227">
        <v>42</v>
      </c>
      <c r="AM607" s="227"/>
      <c r="AN607" s="227">
        <v>60</v>
      </c>
      <c r="AO607" s="227"/>
      <c r="AP607" s="227"/>
      <c r="AQ607" s="227">
        <v>35</v>
      </c>
      <c r="AR607" s="227"/>
      <c r="AS607" s="227"/>
      <c r="AT607" s="227">
        <v>156</v>
      </c>
      <c r="AU607" s="227"/>
      <c r="AV607" s="227"/>
      <c r="AW607" s="227"/>
      <c r="AX607" s="227"/>
      <c r="AY607" s="227"/>
      <c r="AZ607" s="227"/>
      <c r="BA607" s="227"/>
      <c r="BB607" s="227"/>
      <c r="BC607" s="718"/>
      <c r="BD607" s="227">
        <v>75</v>
      </c>
      <c r="BE607" s="227">
        <v>50</v>
      </c>
      <c r="BF607" s="227">
        <v>60</v>
      </c>
      <c r="BG607" s="227">
        <v>60</v>
      </c>
      <c r="BH607" s="227"/>
      <c r="BI607" s="227"/>
      <c r="BJ607" s="227"/>
      <c r="BK607" s="227">
        <v>50</v>
      </c>
      <c r="BL607" s="227">
        <v>45</v>
      </c>
      <c r="BM607" s="227"/>
      <c r="BN607" s="227"/>
      <c r="BO607" s="227"/>
      <c r="BP607" s="227"/>
      <c r="BQ607" s="227"/>
      <c r="BR607" s="227"/>
      <c r="BS607" s="227"/>
      <c r="BT607" s="227"/>
      <c r="BU607" s="718"/>
      <c r="BV607" s="227">
        <v>12</v>
      </c>
      <c r="BW607" s="227">
        <v>52</v>
      </c>
      <c r="BX607" s="227">
        <v>50</v>
      </c>
      <c r="BY607" s="227">
        <v>60</v>
      </c>
      <c r="BZ607" s="602"/>
      <c r="CA607" s="602"/>
      <c r="CB607" s="602"/>
      <c r="CC607" s="692"/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218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2182"/>
        <v/>
      </c>
      <c r="CG607" s="1350" t="str">
        <f t="shared" si="2182"/>
        <v/>
      </c>
      <c r="CH607" s="1350" t="str">
        <f t="shared" si="2182"/>
        <v/>
      </c>
      <c r="CI607" s="1350" t="str">
        <f t="shared" si="2182"/>
        <v/>
      </c>
      <c r="CJ607" s="1350" t="str">
        <f t="shared" si="2182"/>
        <v/>
      </c>
      <c r="CK607" s="1351" t="str">
        <f t="shared" si="2182"/>
        <v/>
      </c>
      <c r="CL607" s="1351">
        <f t="shared" si="2182"/>
        <v>12</v>
      </c>
      <c r="CM607" s="1351" t="str">
        <f t="shared" si="2182"/>
        <v/>
      </c>
      <c r="CN607" s="1350" t="str">
        <f t="shared" si="2182"/>
        <v/>
      </c>
      <c r="CO607" s="1350" t="str">
        <f t="shared" si="2182"/>
        <v/>
      </c>
      <c r="CP607" s="1350" t="str">
        <f t="shared" si="2182"/>
        <v/>
      </c>
      <c r="CQ607" s="1350" t="str">
        <f t="shared" si="2182"/>
        <v/>
      </c>
      <c r="CR607" s="1350" t="str">
        <f t="shared" si="2182"/>
        <v/>
      </c>
      <c r="CS607" s="1349" t="str">
        <f t="shared" si="2182"/>
        <v/>
      </c>
      <c r="CT607" s="1352" t="str">
        <f t="shared" si="2182"/>
        <v/>
      </c>
      <c r="CU607" s="553" t="str">
        <f t="shared" ref="CU607:DD611" si="2183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4" t="str">
        <f t="shared" si="2183"/>
        <v/>
      </c>
      <c r="CW607" s="555" t="str">
        <f t="shared" si="2183"/>
        <v/>
      </c>
      <c r="CX607" s="555" t="str">
        <f t="shared" si="2183"/>
        <v/>
      </c>
      <c r="CY607" s="555" t="str">
        <f t="shared" si="2183"/>
        <v/>
      </c>
      <c r="CZ607" s="555" t="str">
        <f t="shared" si="2183"/>
        <v/>
      </c>
      <c r="DA607" s="555">
        <f t="shared" si="2183"/>
        <v>52</v>
      </c>
      <c r="DB607" s="556">
        <f t="shared" si="2183"/>
        <v>52</v>
      </c>
      <c r="DC607" s="556">
        <f t="shared" si="2183"/>
        <v>52</v>
      </c>
      <c r="DD607" s="556">
        <f t="shared" si="2183"/>
        <v>52</v>
      </c>
      <c r="DE607" s="555">
        <f t="shared" ref="DE607:DK611" si="2184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52</v>
      </c>
      <c r="DF607" s="555" t="str">
        <f t="shared" si="2184"/>
        <v/>
      </c>
      <c r="DG607" s="555" t="str">
        <f t="shared" si="2184"/>
        <v/>
      </c>
      <c r="DH607" s="555" t="str">
        <f t="shared" si="2184"/>
        <v/>
      </c>
      <c r="DI607" s="555" t="str">
        <f t="shared" si="2184"/>
        <v/>
      </c>
      <c r="DJ607" s="554" t="str">
        <f t="shared" si="2184"/>
        <v/>
      </c>
      <c r="DK607" s="553" t="str">
        <f t="shared" si="2184"/>
        <v/>
      </c>
      <c r="DL607" s="658">
        <f>COUNT(B607:R607)</f>
        <v>1</v>
      </c>
      <c r="DM607" s="106">
        <f>COUNT(T607:AJ607)</f>
        <v>5</v>
      </c>
      <c r="DN607" s="106">
        <f>COUNT(AL607:BB607)</f>
        <v>4</v>
      </c>
      <c r="DO607" s="106">
        <f>COUNT(BD607:BT607)</f>
        <v>6</v>
      </c>
      <c r="DP607" s="487"/>
      <c r="DQ607" s="623"/>
      <c r="DR607" s="623"/>
      <c r="DS607" s="623"/>
      <c r="DT607" s="623"/>
      <c r="DU607" s="623"/>
      <c r="DV607" s="623"/>
      <c r="DW607" s="623"/>
      <c r="DX607" s="623"/>
      <c r="DY607" s="488"/>
    </row>
    <row r="608" spans="1:129" s="490" customFormat="1" ht="15.75" customHeight="1">
      <c r="A608" s="653" t="str">
        <f>$H$1 &amp; "/kg"</f>
        <v>kcal/kg</v>
      </c>
      <c r="B608" s="615">
        <f t="shared" ref="B608:G608" si="2185">3090*$K$1</f>
        <v>3090</v>
      </c>
      <c r="C608" s="615">
        <f t="shared" si="2185"/>
        <v>3090</v>
      </c>
      <c r="D608" s="615">
        <f t="shared" si="2185"/>
        <v>3090</v>
      </c>
      <c r="E608" s="615">
        <f t="shared" si="2185"/>
        <v>3090</v>
      </c>
      <c r="F608" s="615">
        <f t="shared" si="2185"/>
        <v>3090</v>
      </c>
      <c r="G608" s="615">
        <f t="shared" si="2185"/>
        <v>3090</v>
      </c>
      <c r="H608" s="615">
        <f t="shared" ref="H608:R608" si="2186">3090*$K$1</f>
        <v>3090</v>
      </c>
      <c r="I608" s="615">
        <f t="shared" si="2186"/>
        <v>3090</v>
      </c>
      <c r="J608" s="615">
        <f t="shared" si="2186"/>
        <v>3090</v>
      </c>
      <c r="K608" s="615">
        <f t="shared" si="2186"/>
        <v>3090</v>
      </c>
      <c r="L608" s="615">
        <f t="shared" si="2186"/>
        <v>3090</v>
      </c>
      <c r="M608" s="615">
        <f t="shared" si="2186"/>
        <v>3090</v>
      </c>
      <c r="N608" s="615">
        <f t="shared" si="2186"/>
        <v>3090</v>
      </c>
      <c r="O608" s="615">
        <f t="shared" si="2186"/>
        <v>3090</v>
      </c>
      <c r="P608" s="615">
        <f t="shared" si="2186"/>
        <v>3090</v>
      </c>
      <c r="Q608" s="615">
        <f t="shared" si="2186"/>
        <v>3090</v>
      </c>
      <c r="R608" s="615">
        <f t="shared" si="2186"/>
        <v>3090</v>
      </c>
      <c r="S608" s="718"/>
      <c r="T608" s="615">
        <f t="shared" ref="T608:Z608" si="2187">3090*$K$1</f>
        <v>3090</v>
      </c>
      <c r="U608" s="615">
        <f t="shared" si="2187"/>
        <v>3090</v>
      </c>
      <c r="V608" s="615">
        <f t="shared" si="2187"/>
        <v>3090</v>
      </c>
      <c r="W608" s="615">
        <f t="shared" si="2187"/>
        <v>3090</v>
      </c>
      <c r="X608" s="615">
        <f t="shared" si="2187"/>
        <v>3090</v>
      </c>
      <c r="Y608" s="615">
        <f t="shared" si="2187"/>
        <v>3090</v>
      </c>
      <c r="Z608" s="615">
        <f t="shared" si="2187"/>
        <v>3090</v>
      </c>
      <c r="AA608" s="615">
        <f t="shared" ref="AA608:AJ608" si="2188">3090*$K$1</f>
        <v>3090</v>
      </c>
      <c r="AB608" s="615">
        <f t="shared" si="2188"/>
        <v>3090</v>
      </c>
      <c r="AC608" s="615">
        <f t="shared" si="2188"/>
        <v>3090</v>
      </c>
      <c r="AD608" s="615">
        <f t="shared" si="2188"/>
        <v>3090</v>
      </c>
      <c r="AE608" s="615">
        <f t="shared" si="2188"/>
        <v>3090</v>
      </c>
      <c r="AF608" s="615">
        <f t="shared" si="2188"/>
        <v>3090</v>
      </c>
      <c r="AG608" s="615">
        <f t="shared" si="2188"/>
        <v>3090</v>
      </c>
      <c r="AH608" s="615">
        <f t="shared" si="2188"/>
        <v>3090</v>
      </c>
      <c r="AI608" s="615">
        <f t="shared" si="2188"/>
        <v>3090</v>
      </c>
      <c r="AJ608" s="615">
        <f t="shared" si="2188"/>
        <v>3090</v>
      </c>
      <c r="AK608" s="718"/>
      <c r="AL608" s="615">
        <f t="shared" ref="AL608:AQ608" si="2189">3090*$K$1</f>
        <v>3090</v>
      </c>
      <c r="AM608" s="615">
        <f t="shared" si="2189"/>
        <v>3090</v>
      </c>
      <c r="AN608" s="615">
        <f t="shared" si="2189"/>
        <v>3090</v>
      </c>
      <c r="AO608" s="615">
        <f t="shared" si="2189"/>
        <v>3090</v>
      </c>
      <c r="AP608" s="615">
        <f t="shared" si="2189"/>
        <v>3090</v>
      </c>
      <c r="AQ608" s="615">
        <f t="shared" si="2189"/>
        <v>3090</v>
      </c>
      <c r="AR608" s="615">
        <f t="shared" ref="AR608:BB608" si="2190">3090*$K$1</f>
        <v>3090</v>
      </c>
      <c r="AS608" s="615">
        <f t="shared" si="2190"/>
        <v>3090</v>
      </c>
      <c r="AT608" s="615">
        <f t="shared" si="2190"/>
        <v>3090</v>
      </c>
      <c r="AU608" s="615">
        <f t="shared" si="2190"/>
        <v>3090</v>
      </c>
      <c r="AV608" s="615">
        <f t="shared" si="2190"/>
        <v>3090</v>
      </c>
      <c r="AW608" s="615">
        <f t="shared" si="2190"/>
        <v>3090</v>
      </c>
      <c r="AX608" s="615">
        <f t="shared" si="2190"/>
        <v>3090</v>
      </c>
      <c r="AY608" s="615">
        <f t="shared" si="2190"/>
        <v>3090</v>
      </c>
      <c r="AZ608" s="615">
        <f t="shared" si="2190"/>
        <v>3090</v>
      </c>
      <c r="BA608" s="615">
        <f t="shared" si="2190"/>
        <v>3090</v>
      </c>
      <c r="BB608" s="615">
        <f t="shared" si="2190"/>
        <v>3090</v>
      </c>
      <c r="BC608" s="718"/>
      <c r="BD608" s="615">
        <f>3090*$K$1</f>
        <v>3090</v>
      </c>
      <c r="BE608" s="615">
        <f>3090*$K$1</f>
        <v>3090</v>
      </c>
      <c r="BF608" s="615">
        <f>3090*$K$1</f>
        <v>3090</v>
      </c>
      <c r="BG608" s="615">
        <f>3090*$K$1</f>
        <v>3090</v>
      </c>
      <c r="BH608" s="615">
        <v>3090</v>
      </c>
      <c r="BI608" s="615">
        <f>3090*$K$1</f>
        <v>3090</v>
      </c>
      <c r="BJ608" s="615">
        <f t="shared" ref="BJ608:BY608" si="2191">3090*$K$1</f>
        <v>3090</v>
      </c>
      <c r="BK608" s="615">
        <f t="shared" si="2191"/>
        <v>3090</v>
      </c>
      <c r="BL608" s="615">
        <f t="shared" si="2191"/>
        <v>3090</v>
      </c>
      <c r="BM608" s="615">
        <f t="shared" si="2191"/>
        <v>3090</v>
      </c>
      <c r="BN608" s="615">
        <f t="shared" si="2191"/>
        <v>3090</v>
      </c>
      <c r="BO608" s="615">
        <f t="shared" si="2191"/>
        <v>3090</v>
      </c>
      <c r="BP608" s="615">
        <f t="shared" si="2191"/>
        <v>3090</v>
      </c>
      <c r="BQ608" s="615">
        <f t="shared" si="2191"/>
        <v>3090</v>
      </c>
      <c r="BR608" s="615">
        <f t="shared" si="2191"/>
        <v>3090</v>
      </c>
      <c r="BS608" s="615">
        <f t="shared" si="2191"/>
        <v>3090</v>
      </c>
      <c r="BT608" s="615">
        <f t="shared" si="2191"/>
        <v>3090</v>
      </c>
      <c r="BU608" s="718"/>
      <c r="BV608" s="615">
        <f t="shared" si="2191"/>
        <v>3090</v>
      </c>
      <c r="BW608" s="615">
        <f t="shared" si="2191"/>
        <v>3090</v>
      </c>
      <c r="BX608" s="615">
        <f t="shared" si="2191"/>
        <v>3090</v>
      </c>
      <c r="BY608" s="615">
        <f t="shared" si="2191"/>
        <v>3090</v>
      </c>
      <c r="BZ608" s="602"/>
      <c r="CA608" s="602"/>
      <c r="CB608" s="602"/>
      <c r="CC608" s="692"/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2182"/>
        <v>3090</v>
      </c>
      <c r="CF608" s="1350">
        <f t="shared" si="2182"/>
        <v>3090</v>
      </c>
      <c r="CG608" s="1350">
        <f t="shared" si="2182"/>
        <v>3090</v>
      </c>
      <c r="CH608" s="1350">
        <f t="shared" si="2182"/>
        <v>3090</v>
      </c>
      <c r="CI608" s="1350">
        <f t="shared" si="2182"/>
        <v>3090</v>
      </c>
      <c r="CJ608" s="1350">
        <f t="shared" si="2182"/>
        <v>3090</v>
      </c>
      <c r="CK608" s="1351">
        <f t="shared" si="2182"/>
        <v>3090</v>
      </c>
      <c r="CL608" s="1351">
        <f t="shared" si="2182"/>
        <v>3090</v>
      </c>
      <c r="CM608" s="1351">
        <f t="shared" si="2182"/>
        <v>3090</v>
      </c>
      <c r="CN608" s="1350">
        <f t="shared" si="2182"/>
        <v>3090</v>
      </c>
      <c r="CO608" s="1350">
        <f t="shared" si="2182"/>
        <v>3090</v>
      </c>
      <c r="CP608" s="1350">
        <f t="shared" si="2182"/>
        <v>3090</v>
      </c>
      <c r="CQ608" s="1350">
        <f t="shared" si="2182"/>
        <v>3090</v>
      </c>
      <c r="CR608" s="1350">
        <f t="shared" si="2182"/>
        <v>3090</v>
      </c>
      <c r="CS608" s="1349">
        <f t="shared" si="2182"/>
        <v>3090</v>
      </c>
      <c r="CT608" s="1352">
        <f t="shared" si="2182"/>
        <v>3090</v>
      </c>
      <c r="CU608" s="553">
        <f t="shared" si="2183"/>
        <v>3090</v>
      </c>
      <c r="CV608" s="554">
        <f t="shared" si="2183"/>
        <v>3090</v>
      </c>
      <c r="CW608" s="555">
        <f t="shared" si="2183"/>
        <v>3090</v>
      </c>
      <c r="CX608" s="555">
        <f t="shared" si="2183"/>
        <v>3090</v>
      </c>
      <c r="CY608" s="555">
        <f t="shared" si="2183"/>
        <v>3090</v>
      </c>
      <c r="CZ608" s="555">
        <f t="shared" si="2183"/>
        <v>3090</v>
      </c>
      <c r="DA608" s="555">
        <f t="shared" si="2183"/>
        <v>3090</v>
      </c>
      <c r="DB608" s="556">
        <f t="shared" si="2183"/>
        <v>3090</v>
      </c>
      <c r="DC608" s="556">
        <f t="shared" si="2183"/>
        <v>3090</v>
      </c>
      <c r="DD608" s="556">
        <f t="shared" si="2183"/>
        <v>3090</v>
      </c>
      <c r="DE608" s="555">
        <f t="shared" si="2184"/>
        <v>3090</v>
      </c>
      <c r="DF608" s="555">
        <f t="shared" si="2184"/>
        <v>3090</v>
      </c>
      <c r="DG608" s="555">
        <f t="shared" si="2184"/>
        <v>3090</v>
      </c>
      <c r="DH608" s="555">
        <f t="shared" si="2184"/>
        <v>3090</v>
      </c>
      <c r="DI608" s="555">
        <f t="shared" si="2184"/>
        <v>3090</v>
      </c>
      <c r="DJ608" s="554">
        <f t="shared" si="2184"/>
        <v>3090</v>
      </c>
      <c r="DK608" s="553">
        <f t="shared" si="2184"/>
        <v>3090</v>
      </c>
      <c r="DL608" s="658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7"/>
      <c r="DQ608" s="623"/>
      <c r="DR608" s="623"/>
      <c r="DS608" s="623"/>
      <c r="DT608" s="623"/>
      <c r="DU608" s="623"/>
      <c r="DV608" s="623"/>
      <c r="DW608" s="623"/>
      <c r="DX608" s="623"/>
      <c r="DY608" s="488"/>
    </row>
    <row r="609" spans="1:129" s="490" customFormat="1" ht="15.75" customHeight="1">
      <c r="A609" s="653" t="str">
        <f>$H$1 &amp; " (%)"</f>
        <v>kcal (%)</v>
      </c>
      <c r="B609" s="637" t="str">
        <f t="shared" ref="B609:R609" si="2192">IF(B607="","",B607*B608/B$46/365/$G$1)</f>
        <v/>
      </c>
      <c r="C609" s="637" t="str">
        <f t="shared" si="2192"/>
        <v/>
      </c>
      <c r="D609" s="637" t="str">
        <f t="shared" si="2192"/>
        <v/>
      </c>
      <c r="E609" s="637">
        <f t="shared" si="2192"/>
        <v>1.6125244618395301E-2</v>
      </c>
      <c r="F609" s="637" t="str">
        <f t="shared" si="2192"/>
        <v/>
      </c>
      <c r="G609" s="637" t="str">
        <f t="shared" si="2192"/>
        <v/>
      </c>
      <c r="H609" s="637" t="str">
        <f t="shared" si="2192"/>
        <v/>
      </c>
      <c r="I609" s="637" t="str">
        <f t="shared" si="2192"/>
        <v/>
      </c>
      <c r="J609" s="637" t="str">
        <f t="shared" si="2192"/>
        <v/>
      </c>
      <c r="K609" s="637" t="str">
        <f t="shared" si="2192"/>
        <v/>
      </c>
      <c r="L609" s="637" t="str">
        <f t="shared" si="2192"/>
        <v/>
      </c>
      <c r="M609" s="637" t="str">
        <f t="shared" si="2192"/>
        <v/>
      </c>
      <c r="N609" s="637" t="str">
        <f t="shared" si="2192"/>
        <v/>
      </c>
      <c r="O609" s="637" t="str">
        <f t="shared" si="2192"/>
        <v/>
      </c>
      <c r="P609" s="637" t="str">
        <f t="shared" si="2192"/>
        <v/>
      </c>
      <c r="Q609" s="637" t="str">
        <f t="shared" si="2192"/>
        <v/>
      </c>
      <c r="R609" s="637" t="str">
        <f t="shared" si="2192"/>
        <v/>
      </c>
      <c r="S609" s="718"/>
      <c r="T609" s="637">
        <f t="shared" ref="T609:AJ609" si="2193">IF(T607="","",T607*T608/T$46/365/$G$1)</f>
        <v>4.1925636007827789E-2</v>
      </c>
      <c r="U609" s="637" t="str">
        <f t="shared" si="2193"/>
        <v/>
      </c>
      <c r="V609" s="637">
        <f t="shared" si="2193"/>
        <v>3.4938030006523159E-2</v>
      </c>
      <c r="W609" s="637" t="str">
        <f t="shared" si="2193"/>
        <v/>
      </c>
      <c r="X609" s="637" t="str">
        <f t="shared" si="2193"/>
        <v/>
      </c>
      <c r="Y609" s="637">
        <f t="shared" si="2193"/>
        <v>2.6203522504892367E-2</v>
      </c>
      <c r="Z609" s="637">
        <f t="shared" si="2193"/>
        <v>2.9946882862734132E-2</v>
      </c>
      <c r="AA609" s="637" t="str">
        <f t="shared" si="2193"/>
        <v/>
      </c>
      <c r="AB609" s="637">
        <f t="shared" si="2193"/>
        <v>3.4938030006523159E-2</v>
      </c>
      <c r="AC609" s="637" t="str">
        <f t="shared" si="2193"/>
        <v/>
      </c>
      <c r="AD609" s="637" t="str">
        <f t="shared" si="2193"/>
        <v/>
      </c>
      <c r="AE609" s="637" t="str">
        <f t="shared" si="2193"/>
        <v/>
      </c>
      <c r="AF609" s="637" t="str">
        <f t="shared" si="2193"/>
        <v/>
      </c>
      <c r="AG609" s="637" t="str">
        <f t="shared" si="2193"/>
        <v/>
      </c>
      <c r="AH609" s="637" t="str">
        <f t="shared" si="2193"/>
        <v/>
      </c>
      <c r="AI609" s="637" t="str">
        <f t="shared" si="2193"/>
        <v/>
      </c>
      <c r="AJ609" s="637" t="str">
        <f t="shared" si="2193"/>
        <v/>
      </c>
      <c r="AK609" s="718"/>
      <c r="AL609" s="637">
        <f t="shared" ref="AL609:BB609" si="2194">IF(AL607="","",AL607*AL608/AL$46/365/$G$1)</f>
        <v>1.6931506849315069E-2</v>
      </c>
      <c r="AM609" s="637" t="str">
        <f t="shared" si="2194"/>
        <v/>
      </c>
      <c r="AN609" s="637">
        <f t="shared" si="2194"/>
        <v>4.0313111545988253E-2</v>
      </c>
      <c r="AO609" s="637" t="str">
        <f t="shared" si="2194"/>
        <v/>
      </c>
      <c r="AP609" s="637" t="str">
        <f t="shared" si="2194"/>
        <v/>
      </c>
      <c r="AQ609" s="637">
        <f t="shared" si="2194"/>
        <v>2.8219178082191782E-2</v>
      </c>
      <c r="AR609" s="637" t="str">
        <f t="shared" si="2194"/>
        <v/>
      </c>
      <c r="AS609" s="637" t="str">
        <f t="shared" si="2194"/>
        <v/>
      </c>
      <c r="AT609" s="637">
        <f t="shared" si="2194"/>
        <v>0.12577690802348337</v>
      </c>
      <c r="AU609" s="637" t="str">
        <f t="shared" si="2194"/>
        <v/>
      </c>
      <c r="AV609" s="637" t="str">
        <f t="shared" si="2194"/>
        <v/>
      </c>
      <c r="AW609" s="637" t="str">
        <f t="shared" si="2194"/>
        <v/>
      </c>
      <c r="AX609" s="637" t="str">
        <f t="shared" si="2194"/>
        <v/>
      </c>
      <c r="AY609" s="637" t="str">
        <f t="shared" si="2194"/>
        <v/>
      </c>
      <c r="AZ609" s="637" t="str">
        <f t="shared" si="2194"/>
        <v/>
      </c>
      <c r="BA609" s="637" t="str">
        <f t="shared" si="2194"/>
        <v/>
      </c>
      <c r="BB609" s="637" t="str">
        <f t="shared" si="2194"/>
        <v/>
      </c>
      <c r="BC609" s="718"/>
      <c r="BD609" s="637">
        <f>IF(BD607="","",BD607*BD608/BD$46/365/$G$1)</f>
        <v>3.7793542074363994E-2</v>
      </c>
      <c r="BE609" s="637">
        <f>IF(BE607="","",BE607*BE608/BE$46/365/$G$1)</f>
        <v>2.8795079675705899E-2</v>
      </c>
      <c r="BF609" s="637">
        <f t="shared" ref="BF609:BT609" si="2195">IF(BF607="","",BF607*BF608/BF$46/365/$G$1)</f>
        <v>3.0234833659491193E-2</v>
      </c>
      <c r="BG609" s="637">
        <f t="shared" si="2195"/>
        <v>3.0234833659491193E-2</v>
      </c>
      <c r="BH609" s="637" t="str">
        <f t="shared" si="2195"/>
        <v/>
      </c>
      <c r="BI609" s="637" t="str">
        <f t="shared" si="2195"/>
        <v/>
      </c>
      <c r="BJ609" s="637" t="str">
        <f t="shared" si="2195"/>
        <v/>
      </c>
      <c r="BK609" s="637">
        <f t="shared" si="2195"/>
        <v>5.0391389432485327E-2</v>
      </c>
      <c r="BL609" s="637">
        <f t="shared" si="2195"/>
        <v>2.2676125244618393E-2</v>
      </c>
      <c r="BM609" s="637" t="str">
        <f t="shared" si="2195"/>
        <v/>
      </c>
      <c r="BN609" s="637" t="str">
        <f t="shared" si="2195"/>
        <v/>
      </c>
      <c r="BO609" s="637" t="str">
        <f t="shared" si="2195"/>
        <v/>
      </c>
      <c r="BP609" s="637" t="str">
        <f t="shared" si="2195"/>
        <v/>
      </c>
      <c r="BQ609" s="637" t="str">
        <f t="shared" si="2195"/>
        <v/>
      </c>
      <c r="BR609" s="637" t="str">
        <f t="shared" si="2195"/>
        <v/>
      </c>
      <c r="BS609" s="637" t="str">
        <f t="shared" si="2195"/>
        <v/>
      </c>
      <c r="BT609" s="637" t="str">
        <f t="shared" si="2195"/>
        <v/>
      </c>
      <c r="BU609" s="718"/>
      <c r="BV609" s="637">
        <f>IF(BV607="","",BV607*BV608/BV$46/365/$G$1)</f>
        <v>1.2093933463796476E-2</v>
      </c>
      <c r="BW609" s="637">
        <f>IF(BW607="","",BW607*BW608/BW$46/365/$G$1)</f>
        <v>3.4938030006523159E-2</v>
      </c>
      <c r="BX609" s="637">
        <f>IF(BX607="","",BX607*BX608/BX$46/365/$G$1)</f>
        <v>2.8795079675705899E-2</v>
      </c>
      <c r="BY609" s="637">
        <f>IF(BY607="","",BY607*BY608/BY$46/365/$G$1)</f>
        <v>3.0234833659491193E-2</v>
      </c>
      <c r="BZ609" s="627" t="str">
        <f>IF(DL609&lt;3,"",(SUM(B609:R609)-MIN(B609:R609)-MAX(B609:R609))/(DL609-2))</f>
        <v/>
      </c>
      <c r="CA609" s="627">
        <f>IF(DM609&lt;3,"",(SUM(T609:AJ609)-MIN(T609:AJ609)-MAX(T609:AJ609))/(DM609-2))</f>
        <v>3.3274314291926822E-2</v>
      </c>
      <c r="CB609" s="627">
        <f>IF(DN609&lt;3,"",(SUM(AL609:BB609)-MIN(AL609:BB609)-MAX(AL609:BB609))/(DN609-2))</f>
        <v>3.4266144814090016E-2</v>
      </c>
      <c r="CC609" s="627">
        <f>IF(DO609&lt;3,"",(SUM(BD609:BT609)-MIN(BD609:BT609)-MAX(BD609:BT609))/(DO609-2))</f>
        <v>3.1764572267263071E-2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2182"/>
        <v/>
      </c>
      <c r="CF609" s="1355" t="str">
        <f t="shared" si="2182"/>
        <v/>
      </c>
      <c r="CG609" s="1355" t="str">
        <f t="shared" si="2182"/>
        <v/>
      </c>
      <c r="CH609" s="1355" t="str">
        <f t="shared" si="2182"/>
        <v/>
      </c>
      <c r="CI609" s="1355" t="str">
        <f t="shared" si="2182"/>
        <v/>
      </c>
      <c r="CJ609" s="1355" t="str">
        <f t="shared" si="2182"/>
        <v/>
      </c>
      <c r="CK609" s="1356" t="str">
        <f t="shared" si="2182"/>
        <v/>
      </c>
      <c r="CL609" s="1356">
        <f t="shared" si="2182"/>
        <v>1.6125244618395301E-2</v>
      </c>
      <c r="CM609" s="1356" t="str">
        <f t="shared" si="2182"/>
        <v/>
      </c>
      <c r="CN609" s="1355" t="str">
        <f t="shared" si="2182"/>
        <v/>
      </c>
      <c r="CO609" s="1355" t="str">
        <f t="shared" si="2182"/>
        <v/>
      </c>
      <c r="CP609" s="1355" t="str">
        <f t="shared" si="2182"/>
        <v/>
      </c>
      <c r="CQ609" s="1355" t="str">
        <f t="shared" si="2182"/>
        <v/>
      </c>
      <c r="CR609" s="1355" t="str">
        <f t="shared" si="2182"/>
        <v/>
      </c>
      <c r="CS609" s="1354" t="str">
        <f t="shared" si="2182"/>
        <v/>
      </c>
      <c r="CT609" s="1357" t="str">
        <f t="shared" si="2182"/>
        <v/>
      </c>
      <c r="CU609" s="541" t="str">
        <f t="shared" si="2183"/>
        <v/>
      </c>
      <c r="CV609" s="542" t="str">
        <f t="shared" si="2183"/>
        <v/>
      </c>
      <c r="CW609" s="543" t="str">
        <f t="shared" si="2183"/>
        <v/>
      </c>
      <c r="CX609" s="543" t="str">
        <f t="shared" si="2183"/>
        <v/>
      </c>
      <c r="CY609" s="543" t="str">
        <f t="shared" si="2183"/>
        <v/>
      </c>
      <c r="CZ609" s="543" t="str">
        <f t="shared" si="2183"/>
        <v/>
      </c>
      <c r="DA609" s="543">
        <f t="shared" si="2183"/>
        <v>2.6203522504892367E-2</v>
      </c>
      <c r="DB609" s="544">
        <f t="shared" si="2183"/>
        <v>2.9946882862734132E-2</v>
      </c>
      <c r="DC609" s="544">
        <f t="shared" si="2183"/>
        <v>3.4938030006523159E-2</v>
      </c>
      <c r="DD609" s="544">
        <f t="shared" si="2183"/>
        <v>3.4938030006523159E-2</v>
      </c>
      <c r="DE609" s="543">
        <f t="shared" si="2184"/>
        <v>4.1925636007827789E-2</v>
      </c>
      <c r="DF609" s="543" t="str">
        <f t="shared" si="2184"/>
        <v/>
      </c>
      <c r="DG609" s="543" t="str">
        <f t="shared" si="2184"/>
        <v/>
      </c>
      <c r="DH609" s="543" t="str">
        <f t="shared" si="2184"/>
        <v/>
      </c>
      <c r="DI609" s="543" t="str">
        <f t="shared" si="2184"/>
        <v/>
      </c>
      <c r="DJ609" s="542" t="str">
        <f t="shared" si="2184"/>
        <v/>
      </c>
      <c r="DK609" s="541" t="str">
        <f t="shared" si="2184"/>
        <v/>
      </c>
      <c r="DL609" s="658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623"/>
      <c r="DR609" s="623"/>
      <c r="DS609" s="623"/>
      <c r="DT609" s="623"/>
      <c r="DU609" s="623"/>
      <c r="DV609" s="623"/>
      <c r="DW609" s="623"/>
      <c r="DX609" s="623"/>
      <c r="DY609" s="488"/>
    </row>
    <row r="610" spans="1:129" s="490" customFormat="1" ht="15.75" customHeight="1">
      <c r="A610" s="653" t="s">
        <v>287</v>
      </c>
      <c r="B610" s="323"/>
      <c r="C610" s="323"/>
      <c r="D610" s="323"/>
      <c r="E610" s="323">
        <v>10</v>
      </c>
      <c r="F610" s="323"/>
      <c r="G610" s="323"/>
      <c r="H610" s="323"/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8"/>
      <c r="T610" s="323">
        <v>5</v>
      </c>
      <c r="U610" s="323"/>
      <c r="V610" s="323">
        <v>5</v>
      </c>
      <c r="W610" s="323"/>
      <c r="X610" s="323"/>
      <c r="Y610" s="323">
        <v>10</v>
      </c>
      <c r="Z610" s="323">
        <v>10</v>
      </c>
      <c r="AA610" s="323"/>
      <c r="AB610" s="323">
        <v>5</v>
      </c>
      <c r="AC610" s="323"/>
      <c r="AD610" s="323"/>
      <c r="AE610" s="323"/>
      <c r="AF610" s="323"/>
      <c r="AG610" s="323"/>
      <c r="AH610" s="323"/>
      <c r="AI610" s="323"/>
      <c r="AJ610" s="323"/>
      <c r="AK610" s="718"/>
      <c r="AL610" s="323">
        <v>13</v>
      </c>
      <c r="AM610" s="323"/>
      <c r="AN610" s="323">
        <v>10</v>
      </c>
      <c r="AO610" s="323"/>
      <c r="AP610" s="323"/>
      <c r="AQ610" s="323">
        <v>14.86</v>
      </c>
      <c r="AR610" s="323"/>
      <c r="AS610" s="323"/>
      <c r="AT610" s="323">
        <v>6.6660000000000004</v>
      </c>
      <c r="AU610" s="323"/>
      <c r="AV610" s="323"/>
      <c r="AW610" s="323"/>
      <c r="AX610" s="323"/>
      <c r="AY610" s="323"/>
      <c r="AZ610" s="323"/>
      <c r="BA610" s="323"/>
      <c r="BB610" s="323"/>
      <c r="BC610" s="718"/>
      <c r="BD610" s="323">
        <v>8</v>
      </c>
      <c r="BE610" s="323">
        <v>10</v>
      </c>
      <c r="BF610" s="323">
        <v>10</v>
      </c>
      <c r="BG610" s="323">
        <v>10</v>
      </c>
      <c r="BH610" s="323"/>
      <c r="BI610" s="323"/>
      <c r="BJ610" s="323"/>
      <c r="BK610" s="323">
        <v>10</v>
      </c>
      <c r="BL610" s="323">
        <v>10</v>
      </c>
      <c r="BM610" s="323"/>
      <c r="BN610" s="323"/>
      <c r="BO610" s="323"/>
      <c r="BP610" s="323"/>
      <c r="BQ610" s="323"/>
      <c r="BR610" s="323"/>
      <c r="BS610" s="323"/>
      <c r="BT610" s="323"/>
      <c r="BU610" s="718"/>
      <c r="BV610" s="323">
        <v>10</v>
      </c>
      <c r="BW610" s="323">
        <v>5</v>
      </c>
      <c r="BX610" s="323">
        <v>10</v>
      </c>
      <c r="BY610" s="323">
        <v>10</v>
      </c>
      <c r="BZ610" s="602"/>
      <c r="CA610" s="602"/>
      <c r="CB610" s="602"/>
      <c r="CC610" s="692"/>
      <c r="CD610" s="1348" t="str">
        <f t="shared" ref="CD610:CS611" si="219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2196"/>
        <v/>
      </c>
      <c r="CF610" s="1350" t="str">
        <f t="shared" si="2196"/>
        <v/>
      </c>
      <c r="CG610" s="1350" t="str">
        <f t="shared" si="2196"/>
        <v/>
      </c>
      <c r="CH610" s="1350" t="str">
        <f t="shared" si="2196"/>
        <v/>
      </c>
      <c r="CI610" s="1350" t="str">
        <f t="shared" si="2196"/>
        <v/>
      </c>
      <c r="CJ610" s="1350" t="str">
        <f t="shared" si="2196"/>
        <v/>
      </c>
      <c r="CK610" s="1351" t="str">
        <f t="shared" si="2196"/>
        <v/>
      </c>
      <c r="CL610" s="1351">
        <f t="shared" si="2196"/>
        <v>10</v>
      </c>
      <c r="CM610" s="1351" t="str">
        <f t="shared" si="2196"/>
        <v/>
      </c>
      <c r="CN610" s="1350" t="str">
        <f t="shared" si="2196"/>
        <v/>
      </c>
      <c r="CO610" s="1350" t="str">
        <f t="shared" si="2196"/>
        <v/>
      </c>
      <c r="CP610" s="1350" t="str">
        <f t="shared" si="2196"/>
        <v/>
      </c>
      <c r="CQ610" s="1350" t="str">
        <f t="shared" si="2196"/>
        <v/>
      </c>
      <c r="CR610" s="1350" t="str">
        <f t="shared" si="2196"/>
        <v/>
      </c>
      <c r="CS610" s="1349" t="str">
        <f t="shared" si="2196"/>
        <v/>
      </c>
      <c r="CT610" s="1352" t="str">
        <f t="shared" ref="CE610:CT611" si="2197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3" t="str">
        <f t="shared" si="2183"/>
        <v/>
      </c>
      <c r="CV610" s="554" t="str">
        <f t="shared" si="2183"/>
        <v/>
      </c>
      <c r="CW610" s="555" t="str">
        <f t="shared" si="2183"/>
        <v/>
      </c>
      <c r="CX610" s="555" t="str">
        <f t="shared" si="2183"/>
        <v/>
      </c>
      <c r="CY610" s="555" t="str">
        <f t="shared" si="2183"/>
        <v/>
      </c>
      <c r="CZ610" s="555" t="str">
        <f t="shared" si="2183"/>
        <v/>
      </c>
      <c r="DA610" s="555">
        <f t="shared" si="2183"/>
        <v>5</v>
      </c>
      <c r="DB610" s="556">
        <f t="shared" si="2183"/>
        <v>5</v>
      </c>
      <c r="DC610" s="556">
        <f t="shared" si="2183"/>
        <v>5</v>
      </c>
      <c r="DD610" s="556">
        <f t="shared" si="2183"/>
        <v>10</v>
      </c>
      <c r="DE610" s="555">
        <f t="shared" si="2184"/>
        <v>10</v>
      </c>
      <c r="DF610" s="555" t="str">
        <f t="shared" si="2184"/>
        <v/>
      </c>
      <c r="DG610" s="555" t="str">
        <f t="shared" si="2184"/>
        <v/>
      </c>
      <c r="DH610" s="555" t="str">
        <f t="shared" si="2184"/>
        <v/>
      </c>
      <c r="DI610" s="555" t="str">
        <f t="shared" si="2184"/>
        <v/>
      </c>
      <c r="DJ610" s="554" t="str">
        <f t="shared" si="2184"/>
        <v/>
      </c>
      <c r="DK610" s="553" t="str">
        <f t="shared" si="2184"/>
        <v/>
      </c>
      <c r="DL610" s="658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623"/>
      <c r="DR610" s="623"/>
      <c r="DS610" s="623"/>
      <c r="DT610" s="623"/>
      <c r="DU610" s="623"/>
      <c r="DV610" s="623"/>
      <c r="DW610" s="623"/>
      <c r="DX610" s="623"/>
      <c r="DY610" s="488"/>
    </row>
    <row r="611" spans="1:129" s="490" customFormat="1" ht="15.75" customHeight="1">
      <c r="A611" s="653" t="s">
        <v>285</v>
      </c>
      <c r="B611" s="634" t="str">
        <f t="shared" ref="B611:R611" si="2198">IF(B610="","",B607*B610)</f>
        <v/>
      </c>
      <c r="C611" s="634" t="str">
        <f t="shared" si="2198"/>
        <v/>
      </c>
      <c r="D611" s="634" t="str">
        <f t="shared" si="2198"/>
        <v/>
      </c>
      <c r="E611" s="634">
        <f t="shared" si="2198"/>
        <v>120</v>
      </c>
      <c r="F611" s="634" t="str">
        <f t="shared" si="2198"/>
        <v/>
      </c>
      <c r="G611" s="634" t="str">
        <f t="shared" si="2198"/>
        <v/>
      </c>
      <c r="H611" s="634" t="str">
        <f t="shared" si="2198"/>
        <v/>
      </c>
      <c r="I611" s="634" t="str">
        <f t="shared" si="2198"/>
        <v/>
      </c>
      <c r="J611" s="634" t="str">
        <f t="shared" si="2198"/>
        <v/>
      </c>
      <c r="K611" s="634" t="str">
        <f t="shared" si="2198"/>
        <v/>
      </c>
      <c r="L611" s="634" t="str">
        <f t="shared" si="2198"/>
        <v/>
      </c>
      <c r="M611" s="634" t="str">
        <f t="shared" si="2198"/>
        <v/>
      </c>
      <c r="N611" s="634" t="str">
        <f t="shared" si="2198"/>
        <v/>
      </c>
      <c r="O611" s="634" t="str">
        <f t="shared" si="2198"/>
        <v/>
      </c>
      <c r="P611" s="634" t="str">
        <f t="shared" si="2198"/>
        <v/>
      </c>
      <c r="Q611" s="634" t="str">
        <f t="shared" si="2198"/>
        <v/>
      </c>
      <c r="R611" s="634" t="str">
        <f t="shared" si="2198"/>
        <v/>
      </c>
      <c r="S611" s="718"/>
      <c r="T611" s="634">
        <f t="shared" ref="T611:AJ611" si="2199">IF(T610="","",T607*T610)</f>
        <v>260</v>
      </c>
      <c r="U611" s="634" t="str">
        <f t="shared" si="2199"/>
        <v/>
      </c>
      <c r="V611" s="634">
        <f t="shared" si="2199"/>
        <v>260</v>
      </c>
      <c r="W611" s="634" t="str">
        <f t="shared" si="2199"/>
        <v/>
      </c>
      <c r="X611" s="634" t="str">
        <f t="shared" si="2199"/>
        <v/>
      </c>
      <c r="Y611" s="634">
        <f t="shared" si="2199"/>
        <v>520</v>
      </c>
      <c r="Z611" s="634">
        <f t="shared" si="2199"/>
        <v>520</v>
      </c>
      <c r="AA611" s="634" t="str">
        <f t="shared" si="2199"/>
        <v/>
      </c>
      <c r="AB611" s="634">
        <f t="shared" si="2199"/>
        <v>260</v>
      </c>
      <c r="AC611" s="634" t="str">
        <f t="shared" si="2199"/>
        <v/>
      </c>
      <c r="AD611" s="634" t="str">
        <f t="shared" si="2199"/>
        <v/>
      </c>
      <c r="AE611" s="634" t="str">
        <f t="shared" si="2199"/>
        <v/>
      </c>
      <c r="AF611" s="634" t="str">
        <f t="shared" si="2199"/>
        <v/>
      </c>
      <c r="AG611" s="634" t="str">
        <f t="shared" si="2199"/>
        <v/>
      </c>
      <c r="AH611" s="634" t="str">
        <f t="shared" si="2199"/>
        <v/>
      </c>
      <c r="AI611" s="634" t="str">
        <f t="shared" si="2199"/>
        <v/>
      </c>
      <c r="AJ611" s="634" t="str">
        <f t="shared" si="2199"/>
        <v/>
      </c>
      <c r="AK611" s="718"/>
      <c r="AL611" s="634">
        <f t="shared" ref="AL611:BB611" si="2200">IF(AL610="","",AL607*AL610)</f>
        <v>546</v>
      </c>
      <c r="AM611" s="634" t="str">
        <f t="shared" si="2200"/>
        <v/>
      </c>
      <c r="AN611" s="634">
        <f t="shared" si="2200"/>
        <v>600</v>
      </c>
      <c r="AO611" s="634" t="str">
        <f t="shared" si="2200"/>
        <v/>
      </c>
      <c r="AP611" s="634" t="str">
        <f t="shared" si="2200"/>
        <v/>
      </c>
      <c r="AQ611" s="634">
        <f t="shared" si="2200"/>
        <v>520.1</v>
      </c>
      <c r="AR611" s="634" t="str">
        <f t="shared" si="2200"/>
        <v/>
      </c>
      <c r="AS611" s="634" t="str">
        <f t="shared" si="2200"/>
        <v/>
      </c>
      <c r="AT611" s="634">
        <f t="shared" si="2200"/>
        <v>1039.896</v>
      </c>
      <c r="AU611" s="634" t="str">
        <f t="shared" si="2200"/>
        <v/>
      </c>
      <c r="AV611" s="634" t="str">
        <f t="shared" si="2200"/>
        <v/>
      </c>
      <c r="AW611" s="634" t="str">
        <f t="shared" si="2200"/>
        <v/>
      </c>
      <c r="AX611" s="634" t="str">
        <f t="shared" si="2200"/>
        <v/>
      </c>
      <c r="AY611" s="634" t="str">
        <f t="shared" si="2200"/>
        <v/>
      </c>
      <c r="AZ611" s="634" t="str">
        <f t="shared" si="2200"/>
        <v/>
      </c>
      <c r="BA611" s="634" t="str">
        <f t="shared" si="2200"/>
        <v/>
      </c>
      <c r="BB611" s="634" t="str">
        <f t="shared" si="2200"/>
        <v/>
      </c>
      <c r="BC611" s="718"/>
      <c r="BD611" s="634">
        <f>IF(BD610="","",BD607*BD610)</f>
        <v>600</v>
      </c>
      <c r="BE611" s="634">
        <f>IF(BE610="","",BE607*BE610)</f>
        <v>500</v>
      </c>
      <c r="BF611" s="634">
        <f t="shared" ref="BF611:BT611" si="2201">IF(BF610="","",BF607*BF610)</f>
        <v>600</v>
      </c>
      <c r="BG611" s="634">
        <f t="shared" si="2201"/>
        <v>600</v>
      </c>
      <c r="BH611" s="634" t="str">
        <f t="shared" si="2201"/>
        <v/>
      </c>
      <c r="BI611" s="634" t="str">
        <f t="shared" si="2201"/>
        <v/>
      </c>
      <c r="BJ611" s="634" t="str">
        <f t="shared" si="2201"/>
        <v/>
      </c>
      <c r="BK611" s="634">
        <f t="shared" si="2201"/>
        <v>500</v>
      </c>
      <c r="BL611" s="634">
        <f t="shared" si="2201"/>
        <v>450</v>
      </c>
      <c r="BM611" s="634" t="str">
        <f t="shared" si="2201"/>
        <v/>
      </c>
      <c r="BN611" s="634" t="str">
        <f t="shared" si="2201"/>
        <v/>
      </c>
      <c r="BO611" s="634" t="str">
        <f t="shared" si="2201"/>
        <v/>
      </c>
      <c r="BP611" s="634" t="str">
        <f t="shared" si="2201"/>
        <v/>
      </c>
      <c r="BQ611" s="634" t="str">
        <f t="shared" si="2201"/>
        <v/>
      </c>
      <c r="BR611" s="634" t="str">
        <f t="shared" si="2201"/>
        <v/>
      </c>
      <c r="BS611" s="634" t="str">
        <f t="shared" si="2201"/>
        <v/>
      </c>
      <c r="BT611" s="634" t="str">
        <f t="shared" si="2201"/>
        <v/>
      </c>
      <c r="BU611" s="718"/>
      <c r="BV611" s="634">
        <f>IF(BV610="","",BV607*BV610)</f>
        <v>120</v>
      </c>
      <c r="BW611" s="634">
        <f>IF(BW610="","",BW607*BW610)</f>
        <v>260</v>
      </c>
      <c r="BX611" s="634">
        <f>IF(BX610="","",BX607*BX610)</f>
        <v>500</v>
      </c>
      <c r="BY611" s="634">
        <f>IF(BY610="","",BY607*BY610)</f>
        <v>600</v>
      </c>
      <c r="BZ611" s="602"/>
      <c r="CA611" s="602"/>
      <c r="CB611" s="602"/>
      <c r="CC611" s="692"/>
      <c r="CD611" s="1348" t="str">
        <f t="shared" si="2196"/>
        <v/>
      </c>
      <c r="CE611" s="1349" t="str">
        <f t="shared" si="2197"/>
        <v/>
      </c>
      <c r="CF611" s="1350" t="str">
        <f t="shared" si="2197"/>
        <v/>
      </c>
      <c r="CG611" s="1350" t="str">
        <f t="shared" si="2197"/>
        <v/>
      </c>
      <c r="CH611" s="1350" t="str">
        <f t="shared" si="2197"/>
        <v/>
      </c>
      <c r="CI611" s="1350" t="str">
        <f t="shared" si="2197"/>
        <v/>
      </c>
      <c r="CJ611" s="1350" t="str">
        <f t="shared" si="2197"/>
        <v/>
      </c>
      <c r="CK611" s="1351" t="str">
        <f t="shared" si="2197"/>
        <v/>
      </c>
      <c r="CL611" s="1351">
        <f t="shared" si="2197"/>
        <v>120</v>
      </c>
      <c r="CM611" s="1351" t="str">
        <f t="shared" si="2197"/>
        <v/>
      </c>
      <c r="CN611" s="1350" t="str">
        <f t="shared" si="2197"/>
        <v/>
      </c>
      <c r="CO611" s="1350" t="str">
        <f t="shared" si="2197"/>
        <v/>
      </c>
      <c r="CP611" s="1350" t="str">
        <f t="shared" si="2197"/>
        <v/>
      </c>
      <c r="CQ611" s="1350" t="str">
        <f t="shared" si="2197"/>
        <v/>
      </c>
      <c r="CR611" s="1350" t="str">
        <f t="shared" si="2197"/>
        <v/>
      </c>
      <c r="CS611" s="1349" t="str">
        <f t="shared" si="2197"/>
        <v/>
      </c>
      <c r="CT611" s="1352" t="str">
        <f t="shared" si="2197"/>
        <v/>
      </c>
      <c r="CU611" s="553" t="str">
        <f t="shared" si="2183"/>
        <v/>
      </c>
      <c r="CV611" s="554" t="str">
        <f t="shared" si="2183"/>
        <v/>
      </c>
      <c r="CW611" s="555" t="str">
        <f t="shared" si="2183"/>
        <v/>
      </c>
      <c r="CX611" s="555" t="str">
        <f t="shared" si="2183"/>
        <v/>
      </c>
      <c r="CY611" s="555" t="str">
        <f t="shared" si="2183"/>
        <v/>
      </c>
      <c r="CZ611" s="555" t="str">
        <f t="shared" si="2183"/>
        <v/>
      </c>
      <c r="DA611" s="555">
        <f t="shared" si="2183"/>
        <v>260</v>
      </c>
      <c r="DB611" s="556">
        <f t="shared" si="2183"/>
        <v>260</v>
      </c>
      <c r="DC611" s="556">
        <f t="shared" si="2183"/>
        <v>260</v>
      </c>
      <c r="DD611" s="556">
        <f t="shared" si="2183"/>
        <v>520</v>
      </c>
      <c r="DE611" s="555">
        <f t="shared" si="2184"/>
        <v>520</v>
      </c>
      <c r="DF611" s="555" t="str">
        <f t="shared" si="2184"/>
        <v/>
      </c>
      <c r="DG611" s="555" t="str">
        <f t="shared" si="2184"/>
        <v/>
      </c>
      <c r="DH611" s="555" t="str">
        <f t="shared" si="2184"/>
        <v/>
      </c>
      <c r="DI611" s="555" t="str">
        <f t="shared" si="2184"/>
        <v/>
      </c>
      <c r="DJ611" s="554" t="str">
        <f t="shared" si="2184"/>
        <v/>
      </c>
      <c r="DK611" s="553" t="str">
        <f t="shared" si="2184"/>
        <v/>
      </c>
      <c r="DL611" s="658">
        <f>COUNT(B611:R611)</f>
        <v>1</v>
      </c>
      <c r="DM611" s="106">
        <f>COUNT(T611:AJ611)</f>
        <v>5</v>
      </c>
      <c r="DN611" s="106">
        <f>COUNT(AL611:BB611)</f>
        <v>4</v>
      </c>
      <c r="DO611" s="106">
        <f>COUNT(BD611:BT611)</f>
        <v>6</v>
      </c>
      <c r="DP611" s="487"/>
      <c r="DQ611" s="623"/>
      <c r="DR611" s="623"/>
      <c r="DS611" s="623"/>
      <c r="DT611" s="623"/>
      <c r="DU611" s="623"/>
      <c r="DV611" s="623"/>
      <c r="DW611" s="623"/>
      <c r="DX611" s="623"/>
      <c r="DY611" s="488"/>
    </row>
    <row r="612" spans="1:129" s="490" customFormat="1" ht="15.75" customHeight="1">
      <c r="A612" s="1471" t="s">
        <v>749</v>
      </c>
      <c r="B612" s="646"/>
      <c r="C612" s="646"/>
      <c r="D612" s="646"/>
      <c r="E612" s="646"/>
      <c r="F612" s="646"/>
      <c r="G612" s="646"/>
      <c r="H612" s="646"/>
      <c r="I612" s="646"/>
      <c r="J612" s="646"/>
      <c r="K612" s="646"/>
      <c r="L612" s="646"/>
      <c r="M612" s="646"/>
      <c r="N612" s="646"/>
      <c r="O612" s="646"/>
      <c r="P612" s="646"/>
      <c r="Q612" s="646"/>
      <c r="R612" s="646"/>
      <c r="S612" s="718"/>
      <c r="T612" s="646"/>
      <c r="U612" s="646"/>
      <c r="V612" s="646"/>
      <c r="W612" s="646"/>
      <c r="X612" s="646"/>
      <c r="Y612" s="646"/>
      <c r="Z612" s="646"/>
      <c r="AA612" s="646"/>
      <c r="AB612" s="646"/>
      <c r="AC612" s="646"/>
      <c r="AD612" s="646"/>
      <c r="AE612" s="646"/>
      <c r="AF612" s="646"/>
      <c r="AG612" s="646"/>
      <c r="AH612" s="646"/>
      <c r="AI612" s="646"/>
      <c r="AJ612" s="646"/>
      <c r="AK612" s="718"/>
      <c r="AL612" s="646"/>
      <c r="AM612" s="646"/>
      <c r="AN612" s="646"/>
      <c r="AO612" s="646"/>
      <c r="AP612" s="646"/>
      <c r="AQ612" s="646"/>
      <c r="AR612" s="646"/>
      <c r="AS612" s="646"/>
      <c r="AT612" s="646"/>
      <c r="AU612" s="646"/>
      <c r="AV612" s="646"/>
      <c r="AW612" s="646"/>
      <c r="AX612" s="646"/>
      <c r="AY612" s="646"/>
      <c r="AZ612" s="646"/>
      <c r="BA612" s="646"/>
      <c r="BB612" s="646"/>
      <c r="BC612" s="718"/>
      <c r="BD612" s="646"/>
      <c r="BE612" s="646"/>
      <c r="BF612" s="646"/>
      <c r="BG612" s="646"/>
      <c r="BH612" s="646"/>
      <c r="BI612" s="646"/>
      <c r="BJ612" s="646"/>
      <c r="BK612" s="646"/>
      <c r="BL612" s="646"/>
      <c r="BM612" s="646"/>
      <c r="BN612" s="646"/>
      <c r="BO612" s="646"/>
      <c r="BP612" s="646"/>
      <c r="BQ612" s="646"/>
      <c r="BR612" s="646"/>
      <c r="BS612" s="646"/>
      <c r="BT612" s="646"/>
      <c r="BU612" s="718"/>
      <c r="BV612" s="227"/>
      <c r="BW612" s="227"/>
      <c r="BX612" s="227"/>
      <c r="BY612" s="227"/>
      <c r="BZ612" s="594"/>
      <c r="CA612" s="594"/>
      <c r="CB612" s="594"/>
      <c r="CC612" s="691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40"/>
      <c r="CV612" s="640"/>
      <c r="CW612" s="640"/>
      <c r="CX612" s="640"/>
      <c r="CY612" s="640"/>
      <c r="CZ612" s="640"/>
      <c r="DA612" s="640"/>
      <c r="DB612" s="640"/>
      <c r="DC612" s="640"/>
      <c r="DD612" s="640"/>
      <c r="DE612" s="640"/>
      <c r="DF612" s="640"/>
      <c r="DG612" s="640"/>
      <c r="DH612" s="640"/>
      <c r="DI612" s="640"/>
      <c r="DJ612" s="640"/>
      <c r="DK612" s="640"/>
      <c r="DL612" s="603"/>
      <c r="DM612" s="108"/>
      <c r="DN612" s="108"/>
      <c r="DO612" s="108"/>
      <c r="DP612" s="596"/>
      <c r="DQ612" s="622"/>
      <c r="DR612" s="622"/>
      <c r="DS612" s="622"/>
      <c r="DT612" s="622"/>
      <c r="DU612" s="622"/>
      <c r="DV612" s="622"/>
      <c r="DW612" s="622"/>
      <c r="DX612" s="622"/>
      <c r="DY612" s="488"/>
    </row>
    <row r="613" spans="1:129" s="490" customFormat="1" ht="15.75" customHeight="1">
      <c r="A613" s="653" t="s">
        <v>291</v>
      </c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8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8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8"/>
      <c r="BD613" s="227"/>
      <c r="BE613" s="227"/>
      <c r="BF613" s="227"/>
      <c r="BG613" s="227"/>
      <c r="BH613" s="227"/>
      <c r="BI613" s="227"/>
      <c r="BJ613" s="227"/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8"/>
      <c r="BV613" s="227"/>
      <c r="BW613" s="227"/>
      <c r="BX613" s="227"/>
      <c r="BY613" s="227"/>
      <c r="BZ613" s="602"/>
      <c r="CA613" s="602"/>
      <c r="CB613" s="602"/>
      <c r="CC613" s="692"/>
      <c r="CD613" s="1348" t="str">
        <f t="shared" ref="CD613:CS614" si="220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2202"/>
        <v/>
      </c>
      <c r="CF613" s="1350" t="str">
        <f t="shared" si="2202"/>
        <v/>
      </c>
      <c r="CG613" s="1350" t="str">
        <f t="shared" si="2202"/>
        <v/>
      </c>
      <c r="CH613" s="1350" t="str">
        <f t="shared" si="2202"/>
        <v/>
      </c>
      <c r="CI613" s="1350" t="str">
        <f t="shared" si="2202"/>
        <v/>
      </c>
      <c r="CJ613" s="1350" t="str">
        <f t="shared" si="2202"/>
        <v/>
      </c>
      <c r="CK613" s="1351" t="str">
        <f t="shared" si="2202"/>
        <v/>
      </c>
      <c r="CL613" s="1351" t="str">
        <f t="shared" si="2202"/>
        <v/>
      </c>
      <c r="CM613" s="1351" t="str">
        <f t="shared" si="2202"/>
        <v/>
      </c>
      <c r="CN613" s="1350" t="str">
        <f t="shared" si="2202"/>
        <v/>
      </c>
      <c r="CO613" s="1350" t="str">
        <f t="shared" si="2202"/>
        <v/>
      </c>
      <c r="CP613" s="1350" t="str">
        <f t="shared" si="2202"/>
        <v/>
      </c>
      <c r="CQ613" s="1350" t="str">
        <f t="shared" si="2202"/>
        <v/>
      </c>
      <c r="CR613" s="1350" t="str">
        <f t="shared" si="2202"/>
        <v/>
      </c>
      <c r="CS613" s="1349" t="str">
        <f t="shared" si="2202"/>
        <v/>
      </c>
      <c r="CT613" s="1352" t="str">
        <f t="shared" ref="CE613:CT615" si="2203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3" t="str">
        <f t="shared" ref="CU613:DD617" si="2204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4" t="str">
        <f t="shared" si="2204"/>
        <v/>
      </c>
      <c r="CW613" s="555" t="str">
        <f t="shared" si="2204"/>
        <v/>
      </c>
      <c r="CX613" s="555" t="str">
        <f t="shared" si="2204"/>
        <v/>
      </c>
      <c r="CY613" s="555" t="str">
        <f t="shared" si="2204"/>
        <v/>
      </c>
      <c r="CZ613" s="555" t="str">
        <f t="shared" si="2204"/>
        <v/>
      </c>
      <c r="DA613" s="555" t="str">
        <f t="shared" si="2204"/>
        <v/>
      </c>
      <c r="DB613" s="556" t="str">
        <f t="shared" si="2204"/>
        <v/>
      </c>
      <c r="DC613" s="556" t="str">
        <f t="shared" si="2204"/>
        <v/>
      </c>
      <c r="DD613" s="556" t="str">
        <f t="shared" si="2204"/>
        <v/>
      </c>
      <c r="DE613" s="555" t="str">
        <f t="shared" ref="DE613:DK617" si="2205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5" t="str">
        <f t="shared" si="2205"/>
        <v/>
      </c>
      <c r="DG613" s="555" t="str">
        <f t="shared" si="2205"/>
        <v/>
      </c>
      <c r="DH613" s="555" t="str">
        <f t="shared" si="2205"/>
        <v/>
      </c>
      <c r="DI613" s="555" t="str">
        <f t="shared" si="2205"/>
        <v/>
      </c>
      <c r="DJ613" s="554" t="str">
        <f t="shared" si="2205"/>
        <v/>
      </c>
      <c r="DK613" s="553" t="str">
        <f t="shared" si="2205"/>
        <v/>
      </c>
      <c r="DL613" s="658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0</v>
      </c>
      <c r="DP613" s="487"/>
      <c r="DQ613" s="623"/>
      <c r="DR613" s="623"/>
      <c r="DS613" s="623"/>
      <c r="DT613" s="623"/>
      <c r="DU613" s="623"/>
      <c r="DV613" s="623"/>
      <c r="DW613" s="623"/>
      <c r="DX613" s="623"/>
      <c r="DY613" s="488"/>
    </row>
    <row r="614" spans="1:129" s="490" customFormat="1" ht="15.75" customHeight="1">
      <c r="A614" s="653" t="str">
        <f>$H$1 &amp; "/kg"</f>
        <v>kcal/kg</v>
      </c>
      <c r="B614" s="615">
        <f>840*$K$1</f>
        <v>840</v>
      </c>
      <c r="C614" s="615">
        <f>840*$K$1</f>
        <v>840</v>
      </c>
      <c r="D614" s="615">
        <f t="shared" ref="D614:R614" si="2206">840*$K$1</f>
        <v>840</v>
      </c>
      <c r="E614" s="615">
        <f t="shared" si="2206"/>
        <v>840</v>
      </c>
      <c r="F614" s="615">
        <f t="shared" si="2206"/>
        <v>840</v>
      </c>
      <c r="G614" s="615">
        <f t="shared" si="2206"/>
        <v>840</v>
      </c>
      <c r="H614" s="615">
        <f t="shared" si="2206"/>
        <v>840</v>
      </c>
      <c r="I614" s="615">
        <f t="shared" si="2206"/>
        <v>840</v>
      </c>
      <c r="J614" s="615">
        <f t="shared" si="2206"/>
        <v>840</v>
      </c>
      <c r="K614" s="615">
        <f t="shared" si="2206"/>
        <v>840</v>
      </c>
      <c r="L614" s="615">
        <f t="shared" si="2206"/>
        <v>840</v>
      </c>
      <c r="M614" s="615">
        <f t="shared" si="2206"/>
        <v>840</v>
      </c>
      <c r="N614" s="615">
        <f t="shared" si="2206"/>
        <v>840</v>
      </c>
      <c r="O614" s="615">
        <f t="shared" si="2206"/>
        <v>840</v>
      </c>
      <c r="P614" s="615">
        <f t="shared" si="2206"/>
        <v>840</v>
      </c>
      <c r="Q614" s="615">
        <f t="shared" si="2206"/>
        <v>840</v>
      </c>
      <c r="R614" s="615">
        <f t="shared" si="2206"/>
        <v>840</v>
      </c>
      <c r="S614" s="718"/>
      <c r="T614" s="615">
        <f>840*$K$1</f>
        <v>840</v>
      </c>
      <c r="U614" s="615">
        <f>840*$K$1</f>
        <v>840</v>
      </c>
      <c r="V614" s="615">
        <f t="shared" ref="V614:AJ614" si="2207">840*$K$1</f>
        <v>840</v>
      </c>
      <c r="W614" s="615">
        <f t="shared" si="2207"/>
        <v>840</v>
      </c>
      <c r="X614" s="615">
        <f t="shared" si="2207"/>
        <v>840</v>
      </c>
      <c r="Y614" s="615">
        <f t="shared" si="2207"/>
        <v>840</v>
      </c>
      <c r="Z614" s="615">
        <f t="shared" si="2207"/>
        <v>840</v>
      </c>
      <c r="AA614" s="615">
        <f t="shared" si="2207"/>
        <v>840</v>
      </c>
      <c r="AB614" s="615">
        <f t="shared" si="2207"/>
        <v>840</v>
      </c>
      <c r="AC614" s="615">
        <f t="shared" si="2207"/>
        <v>840</v>
      </c>
      <c r="AD614" s="615">
        <f t="shared" si="2207"/>
        <v>840</v>
      </c>
      <c r="AE614" s="615">
        <f t="shared" si="2207"/>
        <v>840</v>
      </c>
      <c r="AF614" s="615">
        <f t="shared" si="2207"/>
        <v>840</v>
      </c>
      <c r="AG614" s="615">
        <f t="shared" si="2207"/>
        <v>840</v>
      </c>
      <c r="AH614" s="615">
        <f t="shared" si="2207"/>
        <v>840</v>
      </c>
      <c r="AI614" s="615">
        <f t="shared" si="2207"/>
        <v>840</v>
      </c>
      <c r="AJ614" s="615">
        <f t="shared" si="2207"/>
        <v>840</v>
      </c>
      <c r="AK614" s="718"/>
      <c r="AL614" s="615">
        <f>840*$K$1</f>
        <v>840</v>
      </c>
      <c r="AM614" s="615">
        <f>840*$K$1</f>
        <v>840</v>
      </c>
      <c r="AN614" s="615">
        <f t="shared" ref="AN614:BB614" si="2208">840*$K$1</f>
        <v>840</v>
      </c>
      <c r="AO614" s="615">
        <f t="shared" si="2208"/>
        <v>840</v>
      </c>
      <c r="AP614" s="615">
        <f t="shared" si="2208"/>
        <v>840</v>
      </c>
      <c r="AQ614" s="615">
        <f t="shared" si="2208"/>
        <v>840</v>
      </c>
      <c r="AR614" s="615">
        <f t="shared" si="2208"/>
        <v>840</v>
      </c>
      <c r="AS614" s="615">
        <f t="shared" si="2208"/>
        <v>840</v>
      </c>
      <c r="AT614" s="615">
        <f t="shared" si="2208"/>
        <v>840</v>
      </c>
      <c r="AU614" s="615">
        <f t="shared" si="2208"/>
        <v>840</v>
      </c>
      <c r="AV614" s="615">
        <f t="shared" si="2208"/>
        <v>840</v>
      </c>
      <c r="AW614" s="615">
        <f t="shared" si="2208"/>
        <v>840</v>
      </c>
      <c r="AX614" s="615">
        <f t="shared" si="2208"/>
        <v>840</v>
      </c>
      <c r="AY614" s="615">
        <f t="shared" si="2208"/>
        <v>840</v>
      </c>
      <c r="AZ614" s="615">
        <f t="shared" si="2208"/>
        <v>840</v>
      </c>
      <c r="BA614" s="615">
        <f t="shared" si="2208"/>
        <v>840</v>
      </c>
      <c r="BB614" s="615">
        <f t="shared" si="2208"/>
        <v>840</v>
      </c>
      <c r="BC614" s="718"/>
      <c r="BD614" s="615">
        <f>840*$K$1</f>
        <v>840</v>
      </c>
      <c r="BE614" s="615">
        <f>840*$K$1</f>
        <v>840</v>
      </c>
      <c r="BF614" s="615">
        <f t="shared" ref="BF614:BY614" si="2209">840*$K$1</f>
        <v>840</v>
      </c>
      <c r="BG614" s="615">
        <f t="shared" si="2209"/>
        <v>840</v>
      </c>
      <c r="BH614" s="615">
        <f t="shared" si="2209"/>
        <v>840</v>
      </c>
      <c r="BI614" s="615">
        <f t="shared" si="2209"/>
        <v>840</v>
      </c>
      <c r="BJ614" s="615">
        <f t="shared" si="2209"/>
        <v>840</v>
      </c>
      <c r="BK614" s="615">
        <f t="shared" si="2209"/>
        <v>840</v>
      </c>
      <c r="BL614" s="615">
        <f t="shared" si="2209"/>
        <v>840</v>
      </c>
      <c r="BM614" s="615">
        <f t="shared" si="2209"/>
        <v>840</v>
      </c>
      <c r="BN614" s="615">
        <f t="shared" si="2209"/>
        <v>840</v>
      </c>
      <c r="BO614" s="615">
        <f t="shared" si="2209"/>
        <v>840</v>
      </c>
      <c r="BP614" s="615">
        <f t="shared" si="2209"/>
        <v>840</v>
      </c>
      <c r="BQ614" s="615">
        <f t="shared" si="2209"/>
        <v>840</v>
      </c>
      <c r="BR614" s="615">
        <f t="shared" si="2209"/>
        <v>840</v>
      </c>
      <c r="BS614" s="615">
        <f t="shared" si="2209"/>
        <v>840</v>
      </c>
      <c r="BT614" s="615">
        <f t="shared" si="2209"/>
        <v>840</v>
      </c>
      <c r="BU614" s="718"/>
      <c r="BV614" s="615">
        <f t="shared" si="2209"/>
        <v>840</v>
      </c>
      <c r="BW614" s="615">
        <f t="shared" si="2209"/>
        <v>840</v>
      </c>
      <c r="BX614" s="615">
        <f t="shared" si="2209"/>
        <v>840</v>
      </c>
      <c r="BY614" s="615">
        <f t="shared" si="2209"/>
        <v>840</v>
      </c>
      <c r="BZ614" s="602"/>
      <c r="CA614" s="602"/>
      <c r="CB614" s="602"/>
      <c r="CC614" s="692"/>
      <c r="CD614" s="1348">
        <f t="shared" si="2202"/>
        <v>840</v>
      </c>
      <c r="CE614" s="1349">
        <f t="shared" si="2203"/>
        <v>840</v>
      </c>
      <c r="CF614" s="1350">
        <f t="shared" si="2203"/>
        <v>840</v>
      </c>
      <c r="CG614" s="1350">
        <f t="shared" si="2203"/>
        <v>840</v>
      </c>
      <c r="CH614" s="1350">
        <f t="shared" si="2203"/>
        <v>840</v>
      </c>
      <c r="CI614" s="1350">
        <f t="shared" si="2203"/>
        <v>840</v>
      </c>
      <c r="CJ614" s="1350">
        <f t="shared" si="2203"/>
        <v>840</v>
      </c>
      <c r="CK614" s="1351">
        <f t="shared" si="2203"/>
        <v>840</v>
      </c>
      <c r="CL614" s="1351">
        <f t="shared" si="2203"/>
        <v>840</v>
      </c>
      <c r="CM614" s="1351">
        <f t="shared" si="2203"/>
        <v>840</v>
      </c>
      <c r="CN614" s="1350">
        <f t="shared" si="2203"/>
        <v>840</v>
      </c>
      <c r="CO614" s="1350">
        <f t="shared" si="2203"/>
        <v>840</v>
      </c>
      <c r="CP614" s="1350">
        <f t="shared" si="2203"/>
        <v>840</v>
      </c>
      <c r="CQ614" s="1350">
        <f t="shared" si="2203"/>
        <v>840</v>
      </c>
      <c r="CR614" s="1350">
        <f t="shared" si="2203"/>
        <v>840</v>
      </c>
      <c r="CS614" s="1349">
        <f t="shared" si="2203"/>
        <v>840</v>
      </c>
      <c r="CT614" s="1352">
        <f t="shared" si="2203"/>
        <v>840</v>
      </c>
      <c r="CU614" s="553">
        <f t="shared" si="2204"/>
        <v>840</v>
      </c>
      <c r="CV614" s="554">
        <f t="shared" si="2204"/>
        <v>840</v>
      </c>
      <c r="CW614" s="555">
        <f t="shared" si="2204"/>
        <v>840</v>
      </c>
      <c r="CX614" s="555">
        <f t="shared" si="2204"/>
        <v>840</v>
      </c>
      <c r="CY614" s="555">
        <f t="shared" si="2204"/>
        <v>840</v>
      </c>
      <c r="CZ614" s="555">
        <f t="shared" si="2204"/>
        <v>840</v>
      </c>
      <c r="DA614" s="555">
        <f t="shared" si="2204"/>
        <v>840</v>
      </c>
      <c r="DB614" s="556">
        <f t="shared" si="2204"/>
        <v>840</v>
      </c>
      <c r="DC614" s="556">
        <f t="shared" si="2204"/>
        <v>840</v>
      </c>
      <c r="DD614" s="556">
        <f t="shared" si="2204"/>
        <v>840</v>
      </c>
      <c r="DE614" s="555">
        <f t="shared" si="2205"/>
        <v>840</v>
      </c>
      <c r="DF614" s="555">
        <f t="shared" si="2205"/>
        <v>840</v>
      </c>
      <c r="DG614" s="555">
        <f t="shared" si="2205"/>
        <v>840</v>
      </c>
      <c r="DH614" s="555">
        <f t="shared" si="2205"/>
        <v>840</v>
      </c>
      <c r="DI614" s="555">
        <f t="shared" si="2205"/>
        <v>840</v>
      </c>
      <c r="DJ614" s="554">
        <f t="shared" si="2205"/>
        <v>840</v>
      </c>
      <c r="DK614" s="553">
        <f t="shared" si="2205"/>
        <v>840</v>
      </c>
      <c r="DL614" s="658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7"/>
      <c r="DQ614" s="623"/>
      <c r="DR614" s="623"/>
      <c r="DS614" s="623"/>
      <c r="DT614" s="623"/>
      <c r="DU614" s="623"/>
      <c r="DV614" s="623"/>
      <c r="DW614" s="623"/>
      <c r="DX614" s="623"/>
      <c r="DY614" s="488"/>
    </row>
    <row r="615" spans="1:129" s="490" customFormat="1" ht="15.75" customHeight="1">
      <c r="A615" s="653" t="str">
        <f>$H$1 &amp; " (%)"</f>
        <v>kcal (%)</v>
      </c>
      <c r="B615" s="637" t="str">
        <f t="shared" ref="B615:R615" si="2210">IF(B613="","",B613*B614/B$46/365/$G$1)</f>
        <v/>
      </c>
      <c r="C615" s="637" t="str">
        <f t="shared" si="2210"/>
        <v/>
      </c>
      <c r="D615" s="637" t="str">
        <f t="shared" si="2210"/>
        <v/>
      </c>
      <c r="E615" s="637" t="str">
        <f t="shared" si="2210"/>
        <v/>
      </c>
      <c r="F615" s="637" t="str">
        <f t="shared" si="2210"/>
        <v/>
      </c>
      <c r="G615" s="637" t="str">
        <f t="shared" si="2210"/>
        <v/>
      </c>
      <c r="H615" s="637" t="str">
        <f t="shared" si="2210"/>
        <v/>
      </c>
      <c r="I615" s="637" t="str">
        <f t="shared" si="2210"/>
        <v/>
      </c>
      <c r="J615" s="637" t="str">
        <f t="shared" si="2210"/>
        <v/>
      </c>
      <c r="K615" s="637" t="str">
        <f t="shared" si="2210"/>
        <v/>
      </c>
      <c r="L615" s="637" t="str">
        <f t="shared" si="2210"/>
        <v/>
      </c>
      <c r="M615" s="637" t="str">
        <f t="shared" si="2210"/>
        <v/>
      </c>
      <c r="N615" s="637" t="str">
        <f t="shared" si="2210"/>
        <v/>
      </c>
      <c r="O615" s="637" t="str">
        <f t="shared" si="2210"/>
        <v/>
      </c>
      <c r="P615" s="637" t="str">
        <f t="shared" si="2210"/>
        <v/>
      </c>
      <c r="Q615" s="637" t="str">
        <f t="shared" si="2210"/>
        <v/>
      </c>
      <c r="R615" s="637" t="str">
        <f t="shared" si="2210"/>
        <v/>
      </c>
      <c r="S615" s="718"/>
      <c r="T615" s="637" t="str">
        <f t="shared" ref="T615:AJ615" si="2211">IF(T613="","",T613*T614/T$46/365/$G$1)</f>
        <v/>
      </c>
      <c r="U615" s="637" t="str">
        <f t="shared" si="2211"/>
        <v/>
      </c>
      <c r="V615" s="637" t="str">
        <f t="shared" si="2211"/>
        <v/>
      </c>
      <c r="W615" s="637" t="str">
        <f t="shared" si="2211"/>
        <v/>
      </c>
      <c r="X615" s="637" t="str">
        <f t="shared" si="2211"/>
        <v/>
      </c>
      <c r="Y615" s="637" t="str">
        <f t="shared" si="2211"/>
        <v/>
      </c>
      <c r="Z615" s="637" t="str">
        <f t="shared" si="2211"/>
        <v/>
      </c>
      <c r="AA615" s="637" t="str">
        <f t="shared" si="2211"/>
        <v/>
      </c>
      <c r="AB615" s="637" t="str">
        <f t="shared" si="2211"/>
        <v/>
      </c>
      <c r="AC615" s="637" t="str">
        <f t="shared" si="2211"/>
        <v/>
      </c>
      <c r="AD615" s="637" t="str">
        <f t="shared" si="2211"/>
        <v/>
      </c>
      <c r="AE615" s="637" t="str">
        <f t="shared" si="2211"/>
        <v/>
      </c>
      <c r="AF615" s="637" t="str">
        <f t="shared" si="2211"/>
        <v/>
      </c>
      <c r="AG615" s="637" t="str">
        <f t="shared" si="2211"/>
        <v/>
      </c>
      <c r="AH615" s="637" t="str">
        <f t="shared" si="2211"/>
        <v/>
      </c>
      <c r="AI615" s="637" t="str">
        <f t="shared" si="2211"/>
        <v/>
      </c>
      <c r="AJ615" s="637" t="str">
        <f t="shared" si="2211"/>
        <v/>
      </c>
      <c r="AK615" s="718"/>
      <c r="AL615" s="637" t="str">
        <f t="shared" ref="AL615:BB615" si="2212">IF(AL613="","",AL613*AL614/AL$46/365/$G$1)</f>
        <v/>
      </c>
      <c r="AM615" s="637" t="str">
        <f t="shared" si="2212"/>
        <v/>
      </c>
      <c r="AN615" s="637" t="str">
        <f t="shared" si="2212"/>
        <v/>
      </c>
      <c r="AO615" s="637" t="str">
        <f t="shared" si="2212"/>
        <v/>
      </c>
      <c r="AP615" s="637" t="str">
        <f t="shared" si="2212"/>
        <v/>
      </c>
      <c r="AQ615" s="637" t="str">
        <f t="shared" si="2212"/>
        <v/>
      </c>
      <c r="AR615" s="637" t="str">
        <f t="shared" si="2212"/>
        <v/>
      </c>
      <c r="AS615" s="637" t="str">
        <f t="shared" si="2212"/>
        <v/>
      </c>
      <c r="AT615" s="637" t="str">
        <f t="shared" si="2212"/>
        <v/>
      </c>
      <c r="AU615" s="637" t="str">
        <f t="shared" si="2212"/>
        <v/>
      </c>
      <c r="AV615" s="637" t="str">
        <f t="shared" si="2212"/>
        <v/>
      </c>
      <c r="AW615" s="637" t="str">
        <f t="shared" si="2212"/>
        <v/>
      </c>
      <c r="AX615" s="637" t="str">
        <f t="shared" si="2212"/>
        <v/>
      </c>
      <c r="AY615" s="637" t="str">
        <f t="shared" si="2212"/>
        <v/>
      </c>
      <c r="AZ615" s="637" t="str">
        <f t="shared" si="2212"/>
        <v/>
      </c>
      <c r="BA615" s="637" t="str">
        <f t="shared" si="2212"/>
        <v/>
      </c>
      <c r="BB615" s="637" t="str">
        <f t="shared" si="2212"/>
        <v/>
      </c>
      <c r="BC615" s="718"/>
      <c r="BD615" s="637" t="str">
        <f>IF(BD613="","",BD613*BD614/BD$46/365/$G$1)</f>
        <v/>
      </c>
      <c r="BE615" s="637" t="str">
        <f>IF(BE613="","",BE613*BE614/BE$46/365/$G$1)</f>
        <v/>
      </c>
      <c r="BF615" s="637" t="str">
        <f t="shared" ref="BF615:BT615" si="2213">IF(BF613="","",BF613*BF614/BF$46/365/$G$1)</f>
        <v/>
      </c>
      <c r="BG615" s="637" t="str">
        <f t="shared" si="2213"/>
        <v/>
      </c>
      <c r="BH615" s="637" t="str">
        <f t="shared" si="2213"/>
        <v/>
      </c>
      <c r="BI615" s="637" t="str">
        <f t="shared" si="2213"/>
        <v/>
      </c>
      <c r="BJ615" s="637" t="str">
        <f t="shared" si="2213"/>
        <v/>
      </c>
      <c r="BK615" s="637" t="str">
        <f t="shared" si="2213"/>
        <v/>
      </c>
      <c r="BL615" s="637" t="str">
        <f t="shared" si="2213"/>
        <v/>
      </c>
      <c r="BM615" s="637" t="str">
        <f t="shared" si="2213"/>
        <v/>
      </c>
      <c r="BN615" s="637" t="str">
        <f t="shared" si="2213"/>
        <v/>
      </c>
      <c r="BO615" s="637" t="str">
        <f t="shared" si="2213"/>
        <v/>
      </c>
      <c r="BP615" s="637" t="str">
        <f t="shared" si="2213"/>
        <v/>
      </c>
      <c r="BQ615" s="637" t="str">
        <f t="shared" si="2213"/>
        <v/>
      </c>
      <c r="BR615" s="637" t="str">
        <f t="shared" si="2213"/>
        <v/>
      </c>
      <c r="BS615" s="637" t="str">
        <f t="shared" si="2213"/>
        <v/>
      </c>
      <c r="BT615" s="637" t="str">
        <f t="shared" si="2213"/>
        <v/>
      </c>
      <c r="BU615" s="718"/>
      <c r="BV615" s="637" t="str">
        <f>IF(BV613="","",BV613*BV614/BV$46/365/$G$1)</f>
        <v/>
      </c>
      <c r="BW615" s="637" t="str">
        <f>IF(BW613="","",BW613*BW614/BW$46/365/$G$1)</f>
        <v/>
      </c>
      <c r="BX615" s="637" t="str">
        <f>IF(BX613="","",BX613*BX614/BX$46/365/$G$1)</f>
        <v/>
      </c>
      <c r="BY615" s="637" t="str">
        <f>IF(BY613="","",BY613*BY614/BY$46/365/$G$1)</f>
        <v/>
      </c>
      <c r="BZ615" s="627" t="str">
        <f>IF(DL615&lt;3,"",(SUM(B615:R615)-MIN(B615:R615)-MAX(B615:R615))/(DL615-2))</f>
        <v/>
      </c>
      <c r="CA615" s="627" t="str">
        <f>IF(DM615&lt;3,"",(SUM(T615:AJ615)-MIN(T615:AJ615)-MAX(T615:AJ615))/(DM615-2))</f>
        <v/>
      </c>
      <c r="CB615" s="627" t="str">
        <f>IF(DN615&lt;3,"",(SUM(AL615:BB615)-MIN(AL615:BB615)-MAX(AL615:BB615))/(DN615-2))</f>
        <v/>
      </c>
      <c r="CC615" s="627" t="str">
        <f>IF(DO615&lt;3,"",(SUM(BD615:BT615)-MIN(BD615:BT615)-MAX(BD615:BT615))/(DO615-2))</f>
        <v/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2203"/>
        <v/>
      </c>
      <c r="CF615" s="1355" t="str">
        <f t="shared" si="2203"/>
        <v/>
      </c>
      <c r="CG615" s="1355" t="str">
        <f t="shared" si="2203"/>
        <v/>
      </c>
      <c r="CH615" s="1355" t="str">
        <f t="shared" si="2203"/>
        <v/>
      </c>
      <c r="CI615" s="1355" t="str">
        <f t="shared" si="2203"/>
        <v/>
      </c>
      <c r="CJ615" s="1355" t="str">
        <f t="shared" si="2203"/>
        <v/>
      </c>
      <c r="CK615" s="1356" t="str">
        <f t="shared" si="2203"/>
        <v/>
      </c>
      <c r="CL615" s="1356" t="str">
        <f t="shared" si="2203"/>
        <v/>
      </c>
      <c r="CM615" s="1356" t="str">
        <f t="shared" si="2203"/>
        <v/>
      </c>
      <c r="CN615" s="1355" t="str">
        <f t="shared" si="2203"/>
        <v/>
      </c>
      <c r="CO615" s="1355" t="str">
        <f t="shared" si="2203"/>
        <v/>
      </c>
      <c r="CP615" s="1355" t="str">
        <f t="shared" si="2203"/>
        <v/>
      </c>
      <c r="CQ615" s="1355" t="str">
        <f t="shared" si="2203"/>
        <v/>
      </c>
      <c r="CR615" s="1355" t="str">
        <f t="shared" si="2203"/>
        <v/>
      </c>
      <c r="CS615" s="1354" t="str">
        <f t="shared" si="2203"/>
        <v/>
      </c>
      <c r="CT615" s="1357" t="str">
        <f t="shared" si="2203"/>
        <v/>
      </c>
      <c r="CU615" s="541" t="str">
        <f t="shared" si="2204"/>
        <v/>
      </c>
      <c r="CV615" s="542" t="str">
        <f t="shared" si="2204"/>
        <v/>
      </c>
      <c r="CW615" s="543" t="str">
        <f t="shared" si="2204"/>
        <v/>
      </c>
      <c r="CX615" s="543" t="str">
        <f t="shared" si="2204"/>
        <v/>
      </c>
      <c r="CY615" s="543" t="str">
        <f t="shared" si="2204"/>
        <v/>
      </c>
      <c r="CZ615" s="543" t="str">
        <f t="shared" si="2204"/>
        <v/>
      </c>
      <c r="DA615" s="543" t="str">
        <f t="shared" si="2204"/>
        <v/>
      </c>
      <c r="DB615" s="544" t="str">
        <f t="shared" si="2204"/>
        <v/>
      </c>
      <c r="DC615" s="544" t="str">
        <f t="shared" si="2204"/>
        <v/>
      </c>
      <c r="DD615" s="544" t="str">
        <f t="shared" si="2204"/>
        <v/>
      </c>
      <c r="DE615" s="543" t="str">
        <f t="shared" si="2205"/>
        <v/>
      </c>
      <c r="DF615" s="543" t="str">
        <f t="shared" si="2205"/>
        <v/>
      </c>
      <c r="DG615" s="543" t="str">
        <f t="shared" si="2205"/>
        <v/>
      </c>
      <c r="DH615" s="543" t="str">
        <f t="shared" si="2205"/>
        <v/>
      </c>
      <c r="DI615" s="543" t="str">
        <f t="shared" si="2205"/>
        <v/>
      </c>
      <c r="DJ615" s="542" t="str">
        <f t="shared" si="2205"/>
        <v/>
      </c>
      <c r="DK615" s="541" t="str">
        <f t="shared" si="2205"/>
        <v/>
      </c>
      <c r="DL615" s="658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623"/>
      <c r="DR615" s="623"/>
      <c r="DS615" s="623"/>
      <c r="DT615" s="623"/>
      <c r="DU615" s="623"/>
      <c r="DV615" s="623"/>
      <c r="DW615" s="623"/>
      <c r="DX615" s="623"/>
      <c r="DY615" s="488"/>
    </row>
    <row r="616" spans="1:129" s="490" customFormat="1" ht="15.75" customHeight="1">
      <c r="A616" s="653" t="s">
        <v>287</v>
      </c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8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8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8"/>
      <c r="BD616" s="323"/>
      <c r="BE616" s="323"/>
      <c r="BF616" s="323"/>
      <c r="BG616" s="323"/>
      <c r="BH616" s="323"/>
      <c r="BI616" s="323"/>
      <c r="BJ616" s="323"/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8"/>
      <c r="BV616" s="323"/>
      <c r="BW616" s="323"/>
      <c r="BX616" s="323"/>
      <c r="BY616" s="323"/>
      <c r="BZ616" s="602"/>
      <c r="CA616" s="602"/>
      <c r="CB616" s="602"/>
      <c r="CC616" s="692"/>
      <c r="CD616" s="1348" t="str">
        <f t="shared" ref="CD616:CS617" si="221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2214"/>
        <v/>
      </c>
      <c r="CF616" s="1350" t="str">
        <f t="shared" si="2214"/>
        <v/>
      </c>
      <c r="CG616" s="1350" t="str">
        <f t="shared" si="2214"/>
        <v/>
      </c>
      <c r="CH616" s="1350" t="str">
        <f t="shared" si="2214"/>
        <v/>
      </c>
      <c r="CI616" s="1350" t="str">
        <f t="shared" si="2214"/>
        <v/>
      </c>
      <c r="CJ616" s="1350" t="str">
        <f t="shared" si="2214"/>
        <v/>
      </c>
      <c r="CK616" s="1351" t="str">
        <f t="shared" si="2214"/>
        <v/>
      </c>
      <c r="CL616" s="1351" t="str">
        <f t="shared" si="2214"/>
        <v/>
      </c>
      <c r="CM616" s="1351" t="str">
        <f t="shared" si="2214"/>
        <v/>
      </c>
      <c r="CN616" s="1350" t="str">
        <f t="shared" si="2214"/>
        <v/>
      </c>
      <c r="CO616" s="1350" t="str">
        <f t="shared" si="2214"/>
        <v/>
      </c>
      <c r="CP616" s="1350" t="str">
        <f t="shared" si="2214"/>
        <v/>
      </c>
      <c r="CQ616" s="1350" t="str">
        <f t="shared" si="2214"/>
        <v/>
      </c>
      <c r="CR616" s="1350" t="str">
        <f t="shared" si="2214"/>
        <v/>
      </c>
      <c r="CS616" s="1349" t="str">
        <f t="shared" si="2214"/>
        <v/>
      </c>
      <c r="CT616" s="1352" t="str">
        <f t="shared" ref="CE616:CT617" si="2215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3" t="str">
        <f t="shared" si="2204"/>
        <v/>
      </c>
      <c r="CV616" s="554" t="str">
        <f t="shared" si="2204"/>
        <v/>
      </c>
      <c r="CW616" s="555" t="str">
        <f t="shared" si="2204"/>
        <v/>
      </c>
      <c r="CX616" s="555" t="str">
        <f t="shared" si="2204"/>
        <v/>
      </c>
      <c r="CY616" s="555" t="str">
        <f t="shared" si="2204"/>
        <v/>
      </c>
      <c r="CZ616" s="555" t="str">
        <f t="shared" si="2204"/>
        <v/>
      </c>
      <c r="DA616" s="555" t="str">
        <f t="shared" si="2204"/>
        <v/>
      </c>
      <c r="DB616" s="556" t="str">
        <f t="shared" si="2204"/>
        <v/>
      </c>
      <c r="DC616" s="556" t="str">
        <f t="shared" si="2204"/>
        <v/>
      </c>
      <c r="DD616" s="556" t="str">
        <f t="shared" si="2204"/>
        <v/>
      </c>
      <c r="DE616" s="555" t="str">
        <f t="shared" si="2205"/>
        <v/>
      </c>
      <c r="DF616" s="555" t="str">
        <f t="shared" si="2205"/>
        <v/>
      </c>
      <c r="DG616" s="555" t="str">
        <f t="shared" si="2205"/>
        <v/>
      </c>
      <c r="DH616" s="555" t="str">
        <f t="shared" si="2205"/>
        <v/>
      </c>
      <c r="DI616" s="555" t="str">
        <f t="shared" si="2205"/>
        <v/>
      </c>
      <c r="DJ616" s="554" t="str">
        <f t="shared" si="2205"/>
        <v/>
      </c>
      <c r="DK616" s="553" t="str">
        <f t="shared" si="2205"/>
        <v/>
      </c>
      <c r="DL616" s="658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623"/>
      <c r="DR616" s="623"/>
      <c r="DS616" s="623"/>
      <c r="DT616" s="623"/>
      <c r="DU616" s="623"/>
      <c r="DV616" s="623"/>
      <c r="DW616" s="623"/>
      <c r="DX616" s="623"/>
      <c r="DY616" s="488"/>
    </row>
    <row r="617" spans="1:129" s="490" customFormat="1" ht="15.75" customHeight="1">
      <c r="A617" s="653" t="s">
        <v>285</v>
      </c>
      <c r="B617" s="634" t="str">
        <f t="shared" ref="B617:R617" si="2216">IF(B616="","",B613*B616)</f>
        <v/>
      </c>
      <c r="C617" s="634" t="str">
        <f t="shared" si="2216"/>
        <v/>
      </c>
      <c r="D617" s="634" t="str">
        <f t="shared" si="2216"/>
        <v/>
      </c>
      <c r="E617" s="634" t="str">
        <f t="shared" si="2216"/>
        <v/>
      </c>
      <c r="F617" s="634" t="str">
        <f t="shared" si="2216"/>
        <v/>
      </c>
      <c r="G617" s="634" t="str">
        <f t="shared" si="2216"/>
        <v/>
      </c>
      <c r="H617" s="634" t="str">
        <f t="shared" si="2216"/>
        <v/>
      </c>
      <c r="I617" s="634" t="str">
        <f t="shared" si="2216"/>
        <v/>
      </c>
      <c r="J617" s="634" t="str">
        <f t="shared" si="2216"/>
        <v/>
      </c>
      <c r="K617" s="634" t="str">
        <f t="shared" si="2216"/>
        <v/>
      </c>
      <c r="L617" s="634" t="str">
        <f t="shared" si="2216"/>
        <v/>
      </c>
      <c r="M617" s="634" t="str">
        <f t="shared" si="2216"/>
        <v/>
      </c>
      <c r="N617" s="634" t="str">
        <f t="shared" si="2216"/>
        <v/>
      </c>
      <c r="O617" s="634" t="str">
        <f t="shared" si="2216"/>
        <v/>
      </c>
      <c r="P617" s="634" t="str">
        <f t="shared" si="2216"/>
        <v/>
      </c>
      <c r="Q617" s="634" t="str">
        <f t="shared" si="2216"/>
        <v/>
      </c>
      <c r="R617" s="634" t="str">
        <f t="shared" si="2216"/>
        <v/>
      </c>
      <c r="S617" s="718"/>
      <c r="T617" s="634" t="str">
        <f t="shared" ref="T617:AJ617" si="2217">IF(T616="","",T613*T616)</f>
        <v/>
      </c>
      <c r="U617" s="634" t="str">
        <f t="shared" si="2217"/>
        <v/>
      </c>
      <c r="V617" s="634" t="str">
        <f t="shared" si="2217"/>
        <v/>
      </c>
      <c r="W617" s="634" t="str">
        <f t="shared" si="2217"/>
        <v/>
      </c>
      <c r="X617" s="634" t="str">
        <f t="shared" si="2217"/>
        <v/>
      </c>
      <c r="Y617" s="634" t="str">
        <f t="shared" si="2217"/>
        <v/>
      </c>
      <c r="Z617" s="634" t="str">
        <f t="shared" si="2217"/>
        <v/>
      </c>
      <c r="AA617" s="634" t="str">
        <f t="shared" si="2217"/>
        <v/>
      </c>
      <c r="AB617" s="634" t="str">
        <f t="shared" si="2217"/>
        <v/>
      </c>
      <c r="AC617" s="634" t="str">
        <f t="shared" si="2217"/>
        <v/>
      </c>
      <c r="AD617" s="634" t="str">
        <f t="shared" si="2217"/>
        <v/>
      </c>
      <c r="AE617" s="634" t="str">
        <f t="shared" si="2217"/>
        <v/>
      </c>
      <c r="AF617" s="634" t="str">
        <f t="shared" si="2217"/>
        <v/>
      </c>
      <c r="AG617" s="634" t="str">
        <f t="shared" si="2217"/>
        <v/>
      </c>
      <c r="AH617" s="634" t="str">
        <f t="shared" si="2217"/>
        <v/>
      </c>
      <c r="AI617" s="634" t="str">
        <f t="shared" si="2217"/>
        <v/>
      </c>
      <c r="AJ617" s="634" t="str">
        <f t="shared" si="2217"/>
        <v/>
      </c>
      <c r="AK617" s="718"/>
      <c r="AL617" s="634" t="str">
        <f t="shared" ref="AL617:BB617" si="2218">IF(AL616="","",AL613*AL616)</f>
        <v/>
      </c>
      <c r="AM617" s="634" t="str">
        <f t="shared" si="2218"/>
        <v/>
      </c>
      <c r="AN617" s="634" t="str">
        <f t="shared" si="2218"/>
        <v/>
      </c>
      <c r="AO617" s="634" t="str">
        <f t="shared" si="2218"/>
        <v/>
      </c>
      <c r="AP617" s="634" t="str">
        <f t="shared" si="2218"/>
        <v/>
      </c>
      <c r="AQ617" s="634" t="str">
        <f t="shared" si="2218"/>
        <v/>
      </c>
      <c r="AR617" s="634" t="str">
        <f t="shared" si="2218"/>
        <v/>
      </c>
      <c r="AS617" s="634" t="str">
        <f t="shared" si="2218"/>
        <v/>
      </c>
      <c r="AT617" s="634" t="str">
        <f t="shared" si="2218"/>
        <v/>
      </c>
      <c r="AU617" s="634" t="str">
        <f t="shared" si="2218"/>
        <v/>
      </c>
      <c r="AV617" s="634" t="str">
        <f t="shared" si="2218"/>
        <v/>
      </c>
      <c r="AW617" s="634" t="str">
        <f t="shared" si="2218"/>
        <v/>
      </c>
      <c r="AX617" s="634" t="str">
        <f t="shared" si="2218"/>
        <v/>
      </c>
      <c r="AY617" s="634" t="str">
        <f t="shared" si="2218"/>
        <v/>
      </c>
      <c r="AZ617" s="634" t="str">
        <f t="shared" si="2218"/>
        <v/>
      </c>
      <c r="BA617" s="634" t="str">
        <f t="shared" si="2218"/>
        <v/>
      </c>
      <c r="BB617" s="634" t="str">
        <f t="shared" si="2218"/>
        <v/>
      </c>
      <c r="BC617" s="718"/>
      <c r="BD617" s="634" t="str">
        <f>IF(BD616="","",BD613*BD616)</f>
        <v/>
      </c>
      <c r="BE617" s="634" t="str">
        <f>IF(BE616="","",BE613*BE616)</f>
        <v/>
      </c>
      <c r="BF617" s="634" t="str">
        <f t="shared" ref="BF617:BT617" si="2219">IF(BF616="","",BF613*BF616)</f>
        <v/>
      </c>
      <c r="BG617" s="634" t="str">
        <f t="shared" si="2219"/>
        <v/>
      </c>
      <c r="BH617" s="634" t="str">
        <f t="shared" si="2219"/>
        <v/>
      </c>
      <c r="BI617" s="634" t="str">
        <f t="shared" si="2219"/>
        <v/>
      </c>
      <c r="BJ617" s="634" t="str">
        <f t="shared" si="2219"/>
        <v/>
      </c>
      <c r="BK617" s="634" t="str">
        <f t="shared" si="2219"/>
        <v/>
      </c>
      <c r="BL617" s="634" t="str">
        <f t="shared" si="2219"/>
        <v/>
      </c>
      <c r="BM617" s="634" t="str">
        <f t="shared" si="2219"/>
        <v/>
      </c>
      <c r="BN617" s="634" t="str">
        <f t="shared" si="2219"/>
        <v/>
      </c>
      <c r="BO617" s="634" t="str">
        <f t="shared" si="2219"/>
        <v/>
      </c>
      <c r="BP617" s="634" t="str">
        <f t="shared" si="2219"/>
        <v/>
      </c>
      <c r="BQ617" s="634" t="str">
        <f t="shared" si="2219"/>
        <v/>
      </c>
      <c r="BR617" s="634" t="str">
        <f t="shared" si="2219"/>
        <v/>
      </c>
      <c r="BS617" s="634" t="str">
        <f t="shared" si="2219"/>
        <v/>
      </c>
      <c r="BT617" s="634" t="str">
        <f t="shared" si="2219"/>
        <v/>
      </c>
      <c r="BU617" s="718"/>
      <c r="BV617" s="634" t="str">
        <f>IF(BV616="","",BV613*BV616)</f>
        <v/>
      </c>
      <c r="BW617" s="634" t="str">
        <f>IF(BW616="","",BW613*BW616)</f>
        <v/>
      </c>
      <c r="BX617" s="634" t="str">
        <f>IF(BX616="","",BX613*BX616)</f>
        <v/>
      </c>
      <c r="BY617" s="634" t="str">
        <f>IF(BY616="","",BY613*BY616)</f>
        <v/>
      </c>
      <c r="BZ617" s="602"/>
      <c r="CA617" s="602"/>
      <c r="CB617" s="602"/>
      <c r="CC617" s="692"/>
      <c r="CD617" s="1348" t="str">
        <f t="shared" si="2214"/>
        <v/>
      </c>
      <c r="CE617" s="1349" t="str">
        <f t="shared" si="2215"/>
        <v/>
      </c>
      <c r="CF617" s="1350" t="str">
        <f t="shared" si="2215"/>
        <v/>
      </c>
      <c r="CG617" s="1350" t="str">
        <f t="shared" si="2215"/>
        <v/>
      </c>
      <c r="CH617" s="1350" t="str">
        <f t="shared" si="2215"/>
        <v/>
      </c>
      <c r="CI617" s="1350" t="str">
        <f t="shared" si="2215"/>
        <v/>
      </c>
      <c r="CJ617" s="1350" t="str">
        <f t="shared" si="2215"/>
        <v/>
      </c>
      <c r="CK617" s="1351" t="str">
        <f t="shared" si="2215"/>
        <v/>
      </c>
      <c r="CL617" s="1351" t="str">
        <f t="shared" si="2215"/>
        <v/>
      </c>
      <c r="CM617" s="1351" t="str">
        <f t="shared" si="2215"/>
        <v/>
      </c>
      <c r="CN617" s="1350" t="str">
        <f t="shared" si="2215"/>
        <v/>
      </c>
      <c r="CO617" s="1350" t="str">
        <f t="shared" si="2215"/>
        <v/>
      </c>
      <c r="CP617" s="1350" t="str">
        <f t="shared" si="2215"/>
        <v/>
      </c>
      <c r="CQ617" s="1350" t="str">
        <f t="shared" si="2215"/>
        <v/>
      </c>
      <c r="CR617" s="1350" t="str">
        <f t="shared" si="2215"/>
        <v/>
      </c>
      <c r="CS617" s="1349" t="str">
        <f t="shared" si="2215"/>
        <v/>
      </c>
      <c r="CT617" s="1352" t="str">
        <f t="shared" si="2215"/>
        <v/>
      </c>
      <c r="CU617" s="553" t="str">
        <f t="shared" si="2204"/>
        <v/>
      </c>
      <c r="CV617" s="554" t="str">
        <f t="shared" si="2204"/>
        <v/>
      </c>
      <c r="CW617" s="555" t="str">
        <f t="shared" si="2204"/>
        <v/>
      </c>
      <c r="CX617" s="555" t="str">
        <f t="shared" si="2204"/>
        <v/>
      </c>
      <c r="CY617" s="555" t="str">
        <f t="shared" si="2204"/>
        <v/>
      </c>
      <c r="CZ617" s="555" t="str">
        <f t="shared" si="2204"/>
        <v/>
      </c>
      <c r="DA617" s="555" t="str">
        <f t="shared" si="2204"/>
        <v/>
      </c>
      <c r="DB617" s="556" t="str">
        <f t="shared" si="2204"/>
        <v/>
      </c>
      <c r="DC617" s="556" t="str">
        <f t="shared" si="2204"/>
        <v/>
      </c>
      <c r="DD617" s="556" t="str">
        <f t="shared" si="2204"/>
        <v/>
      </c>
      <c r="DE617" s="555" t="str">
        <f t="shared" si="2205"/>
        <v/>
      </c>
      <c r="DF617" s="555" t="str">
        <f t="shared" si="2205"/>
        <v/>
      </c>
      <c r="DG617" s="555" t="str">
        <f t="shared" si="2205"/>
        <v/>
      </c>
      <c r="DH617" s="555" t="str">
        <f t="shared" si="2205"/>
        <v/>
      </c>
      <c r="DI617" s="555" t="str">
        <f t="shared" si="2205"/>
        <v/>
      </c>
      <c r="DJ617" s="554" t="str">
        <f t="shared" si="2205"/>
        <v/>
      </c>
      <c r="DK617" s="553" t="str">
        <f t="shared" si="2205"/>
        <v/>
      </c>
      <c r="DL617" s="658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0</v>
      </c>
      <c r="DP617" s="487"/>
      <c r="DQ617" s="623"/>
      <c r="DR617" s="623"/>
      <c r="DS617" s="623"/>
      <c r="DT617" s="623"/>
      <c r="DU617" s="623"/>
      <c r="DV617" s="623"/>
      <c r="DW617" s="623"/>
      <c r="DX617" s="623"/>
      <c r="DY617" s="488"/>
    </row>
    <row r="618" spans="1:129" s="490" customFormat="1" ht="15.75" customHeight="1">
      <c r="A618" s="1471" t="s">
        <v>750</v>
      </c>
      <c r="B618" s="646"/>
      <c r="C618" s="646"/>
      <c r="D618" s="646"/>
      <c r="E618" s="646"/>
      <c r="F618" s="646"/>
      <c r="G618" s="646"/>
      <c r="H618" s="646"/>
      <c r="I618" s="646"/>
      <c r="J618" s="646"/>
      <c r="K618" s="646"/>
      <c r="L618" s="646"/>
      <c r="M618" s="646"/>
      <c r="N618" s="646"/>
      <c r="O618" s="646"/>
      <c r="P618" s="646"/>
      <c r="Q618" s="646"/>
      <c r="R618" s="646"/>
      <c r="S618" s="718"/>
      <c r="T618" s="646"/>
      <c r="U618" s="646"/>
      <c r="V618" s="646"/>
      <c r="W618" s="646"/>
      <c r="X618" s="646"/>
      <c r="Y618" s="646"/>
      <c r="Z618" s="646"/>
      <c r="AA618" s="646"/>
      <c r="AB618" s="646"/>
      <c r="AC618" s="646"/>
      <c r="AD618" s="646"/>
      <c r="AE618" s="646"/>
      <c r="AF618" s="646"/>
      <c r="AG618" s="646"/>
      <c r="AH618" s="646"/>
      <c r="AI618" s="646"/>
      <c r="AJ618" s="646"/>
      <c r="AK618" s="718"/>
      <c r="AL618" s="646"/>
      <c r="AM618" s="646"/>
      <c r="AN618" s="646"/>
      <c r="AO618" s="646" t="s">
        <v>263</v>
      </c>
      <c r="AP618" s="646"/>
      <c r="AQ618" s="646"/>
      <c r="AR618" s="646"/>
      <c r="AS618" s="646"/>
      <c r="AT618" s="646"/>
      <c r="AU618" s="646"/>
      <c r="AV618" s="646"/>
      <c r="AW618" s="646"/>
      <c r="AX618" s="646"/>
      <c r="AY618" s="646"/>
      <c r="AZ618" s="646"/>
      <c r="BA618" s="646"/>
      <c r="BB618" s="646"/>
      <c r="BC618" s="718"/>
      <c r="BD618" s="646"/>
      <c r="BE618" s="646"/>
      <c r="BF618" s="646"/>
      <c r="BG618" s="646"/>
      <c r="BH618" s="646"/>
      <c r="BI618" s="646"/>
      <c r="BJ618" s="646"/>
      <c r="BK618" s="646"/>
      <c r="BL618" s="646"/>
      <c r="BM618" s="646"/>
      <c r="BN618" s="646"/>
      <c r="BO618" s="646"/>
      <c r="BP618" s="646"/>
      <c r="BQ618" s="646"/>
      <c r="BR618" s="646"/>
      <c r="BS618" s="646"/>
      <c r="BT618" s="646"/>
      <c r="BU618" s="718"/>
      <c r="BV618" s="227"/>
      <c r="BW618" s="227"/>
      <c r="BX618" s="227"/>
      <c r="BY618" s="227"/>
      <c r="BZ618" s="594"/>
      <c r="CA618" s="594"/>
      <c r="CB618" s="594"/>
      <c r="CC618" s="691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40"/>
      <c r="CV618" s="640"/>
      <c r="CW618" s="640"/>
      <c r="CX618" s="640"/>
      <c r="CY618" s="640"/>
      <c r="CZ618" s="640"/>
      <c r="DA618" s="640"/>
      <c r="DB618" s="640"/>
      <c r="DC618" s="640"/>
      <c r="DD618" s="640"/>
      <c r="DE618" s="640"/>
      <c r="DF618" s="640"/>
      <c r="DG618" s="640"/>
      <c r="DH618" s="640"/>
      <c r="DI618" s="640"/>
      <c r="DJ618" s="640"/>
      <c r="DK618" s="640"/>
      <c r="DL618" s="603"/>
      <c r="DM618" s="108"/>
      <c r="DN618" s="108"/>
      <c r="DO618" s="108"/>
      <c r="DP618" s="596"/>
      <c r="DQ618" s="622"/>
      <c r="DR618" s="622"/>
      <c r="DS618" s="622"/>
      <c r="DT618" s="622"/>
      <c r="DU618" s="622"/>
      <c r="DV618" s="622"/>
      <c r="DW618" s="622"/>
      <c r="DX618" s="622"/>
      <c r="DY618" s="488"/>
    </row>
    <row r="619" spans="1:129" s="490" customFormat="1" ht="15.75" customHeight="1">
      <c r="A619" s="653" t="s">
        <v>291</v>
      </c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8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8"/>
      <c r="AL619" s="227"/>
      <c r="AM619" s="227"/>
      <c r="AN619" s="227"/>
      <c r="AO619" s="227">
        <v>60</v>
      </c>
      <c r="AP619" s="227"/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8"/>
      <c r="BD619" s="227"/>
      <c r="BE619" s="227"/>
      <c r="BF619" s="227"/>
      <c r="BG619" s="227"/>
      <c r="BH619" s="227"/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8"/>
      <c r="BV619" s="227"/>
      <c r="BW619" s="227"/>
      <c r="BX619" s="227"/>
      <c r="BY619" s="227"/>
      <c r="BZ619" s="602"/>
      <c r="CA619" s="602"/>
      <c r="CB619" s="602"/>
      <c r="CC619" s="692"/>
      <c r="CD619" s="1348" t="str">
        <f t="shared" ref="CD619:CS620" si="222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2220"/>
        <v/>
      </c>
      <c r="CF619" s="1350" t="str">
        <f t="shared" si="2220"/>
        <v/>
      </c>
      <c r="CG619" s="1350" t="str">
        <f t="shared" si="2220"/>
        <v/>
      </c>
      <c r="CH619" s="1350" t="str">
        <f t="shared" si="2220"/>
        <v/>
      </c>
      <c r="CI619" s="1350" t="str">
        <f t="shared" si="2220"/>
        <v/>
      </c>
      <c r="CJ619" s="1350" t="str">
        <f t="shared" si="2220"/>
        <v/>
      </c>
      <c r="CK619" s="1351" t="str">
        <f t="shared" si="2220"/>
        <v/>
      </c>
      <c r="CL619" s="1351" t="str">
        <f t="shared" si="2220"/>
        <v/>
      </c>
      <c r="CM619" s="1351" t="str">
        <f t="shared" si="2220"/>
        <v/>
      </c>
      <c r="CN619" s="1350" t="str">
        <f t="shared" si="2220"/>
        <v/>
      </c>
      <c r="CO619" s="1350" t="str">
        <f t="shared" si="2220"/>
        <v/>
      </c>
      <c r="CP619" s="1350" t="str">
        <f t="shared" si="2220"/>
        <v/>
      </c>
      <c r="CQ619" s="1350" t="str">
        <f t="shared" si="2220"/>
        <v/>
      </c>
      <c r="CR619" s="1350" t="str">
        <f t="shared" si="2220"/>
        <v/>
      </c>
      <c r="CS619" s="1349" t="str">
        <f t="shared" si="2220"/>
        <v/>
      </c>
      <c r="CT619" s="1352" t="str">
        <f t="shared" ref="CE619:CT621" si="2221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3" t="str">
        <f t="shared" ref="CU619:DD623" si="2222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4" t="str">
        <f t="shared" si="2222"/>
        <v/>
      </c>
      <c r="CW619" s="555" t="str">
        <f t="shared" si="2222"/>
        <v/>
      </c>
      <c r="CX619" s="555" t="str">
        <f t="shared" si="2222"/>
        <v/>
      </c>
      <c r="CY619" s="555" t="str">
        <f t="shared" si="2222"/>
        <v/>
      </c>
      <c r="CZ619" s="555" t="str">
        <f t="shared" si="2222"/>
        <v/>
      </c>
      <c r="DA619" s="555" t="str">
        <f t="shared" si="2222"/>
        <v/>
      </c>
      <c r="DB619" s="556" t="str">
        <f t="shared" si="2222"/>
        <v/>
      </c>
      <c r="DC619" s="556" t="str">
        <f t="shared" si="2222"/>
        <v/>
      </c>
      <c r="DD619" s="556" t="str">
        <f t="shared" si="2222"/>
        <v/>
      </c>
      <c r="DE619" s="555" t="str">
        <f t="shared" ref="DE619:DK623" si="2223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5" t="str">
        <f t="shared" si="2223"/>
        <v/>
      </c>
      <c r="DG619" s="555" t="str">
        <f t="shared" si="2223"/>
        <v/>
      </c>
      <c r="DH619" s="555" t="str">
        <f t="shared" si="2223"/>
        <v/>
      </c>
      <c r="DI619" s="555" t="str">
        <f t="shared" si="2223"/>
        <v/>
      </c>
      <c r="DJ619" s="554" t="str">
        <f t="shared" si="2223"/>
        <v/>
      </c>
      <c r="DK619" s="553" t="str">
        <f t="shared" si="2223"/>
        <v/>
      </c>
      <c r="DL619" s="658">
        <f>COUNT(B619:R619)</f>
        <v>0</v>
      </c>
      <c r="DM619" s="106">
        <f>COUNT(T619:AJ619)</f>
        <v>0</v>
      </c>
      <c r="DN619" s="106">
        <f>COUNT(AL619:BB619)</f>
        <v>1</v>
      </c>
      <c r="DO619" s="106">
        <f>COUNT(BD619:BT619)</f>
        <v>0</v>
      </c>
      <c r="DP619" s="487"/>
      <c r="DQ619" s="623"/>
      <c r="DR619" s="623"/>
      <c r="DS619" s="623"/>
      <c r="DT619" s="623"/>
      <c r="DU619" s="623"/>
      <c r="DV619" s="623"/>
      <c r="DW619" s="623"/>
      <c r="DX619" s="623"/>
      <c r="DY619" s="488"/>
    </row>
    <row r="620" spans="1:129" s="490" customFormat="1" ht="15.75" customHeight="1">
      <c r="A620" s="653" t="str">
        <f>$H$1 &amp; "/kg"</f>
        <v>kcal/kg</v>
      </c>
      <c r="B620" s="615">
        <f>5790*$K$1</f>
        <v>5790</v>
      </c>
      <c r="C620" s="615">
        <f>5790*$K$1</f>
        <v>5790</v>
      </c>
      <c r="D620" s="615">
        <f t="shared" ref="D620:R620" si="2224">5790*$K$1</f>
        <v>5790</v>
      </c>
      <c r="E620" s="615">
        <f t="shared" si="2224"/>
        <v>5790</v>
      </c>
      <c r="F620" s="615">
        <f t="shared" si="2224"/>
        <v>5790</v>
      </c>
      <c r="G620" s="615">
        <f t="shared" si="2224"/>
        <v>5790</v>
      </c>
      <c r="H620" s="615">
        <f t="shared" si="2224"/>
        <v>5790</v>
      </c>
      <c r="I620" s="615">
        <f t="shared" si="2224"/>
        <v>5790</v>
      </c>
      <c r="J620" s="615">
        <f t="shared" si="2224"/>
        <v>5790</v>
      </c>
      <c r="K620" s="615">
        <f t="shared" si="2224"/>
        <v>5790</v>
      </c>
      <c r="L620" s="615">
        <f t="shared" si="2224"/>
        <v>5790</v>
      </c>
      <c r="M620" s="615">
        <f t="shared" si="2224"/>
        <v>5790</v>
      </c>
      <c r="N620" s="615">
        <f t="shared" si="2224"/>
        <v>5790</v>
      </c>
      <c r="O620" s="615">
        <f t="shared" si="2224"/>
        <v>5790</v>
      </c>
      <c r="P620" s="615">
        <f t="shared" si="2224"/>
        <v>5790</v>
      </c>
      <c r="Q620" s="615">
        <f t="shared" si="2224"/>
        <v>5790</v>
      </c>
      <c r="R620" s="615">
        <f t="shared" si="2224"/>
        <v>5790</v>
      </c>
      <c r="S620" s="718"/>
      <c r="T620" s="615">
        <v>5790</v>
      </c>
      <c r="U620" s="615">
        <f>5790*$K$1</f>
        <v>5790</v>
      </c>
      <c r="V620" s="615">
        <f t="shared" ref="V620:AJ620" si="2225">5790*$K$1</f>
        <v>5790</v>
      </c>
      <c r="W620" s="615">
        <f t="shared" si="2225"/>
        <v>5790</v>
      </c>
      <c r="X620" s="615">
        <f t="shared" si="2225"/>
        <v>5790</v>
      </c>
      <c r="Y620" s="615">
        <f t="shared" si="2225"/>
        <v>5790</v>
      </c>
      <c r="Z620" s="615">
        <f t="shared" si="2225"/>
        <v>5790</v>
      </c>
      <c r="AA620" s="615">
        <f t="shared" si="2225"/>
        <v>5790</v>
      </c>
      <c r="AB620" s="615">
        <f t="shared" si="2225"/>
        <v>5790</v>
      </c>
      <c r="AC620" s="615">
        <f t="shared" si="2225"/>
        <v>5790</v>
      </c>
      <c r="AD620" s="615">
        <f t="shared" si="2225"/>
        <v>5790</v>
      </c>
      <c r="AE620" s="615">
        <f t="shared" si="2225"/>
        <v>5790</v>
      </c>
      <c r="AF620" s="615">
        <f t="shared" si="2225"/>
        <v>5790</v>
      </c>
      <c r="AG620" s="615">
        <f t="shared" si="2225"/>
        <v>5790</v>
      </c>
      <c r="AH620" s="615">
        <f t="shared" si="2225"/>
        <v>5790</v>
      </c>
      <c r="AI620" s="615">
        <f t="shared" si="2225"/>
        <v>5790</v>
      </c>
      <c r="AJ620" s="615">
        <f t="shared" si="2225"/>
        <v>5790</v>
      </c>
      <c r="AK620" s="718"/>
      <c r="AL620" s="615">
        <f>5790*$K$1</f>
        <v>5790</v>
      </c>
      <c r="AM620" s="615">
        <f>5790*$K$1</f>
        <v>5790</v>
      </c>
      <c r="AN620" s="615">
        <f t="shared" ref="AN620:BB620" si="2226">5790*$K$1</f>
        <v>5790</v>
      </c>
      <c r="AO620" s="615">
        <f t="shared" si="2226"/>
        <v>5790</v>
      </c>
      <c r="AP620" s="615">
        <f t="shared" si="2226"/>
        <v>5790</v>
      </c>
      <c r="AQ620" s="615">
        <f t="shared" si="2226"/>
        <v>5790</v>
      </c>
      <c r="AR620" s="615">
        <f t="shared" si="2226"/>
        <v>5790</v>
      </c>
      <c r="AS620" s="615">
        <f t="shared" si="2226"/>
        <v>5790</v>
      </c>
      <c r="AT620" s="615">
        <f t="shared" si="2226"/>
        <v>5790</v>
      </c>
      <c r="AU620" s="615">
        <f t="shared" si="2226"/>
        <v>5790</v>
      </c>
      <c r="AV620" s="615">
        <f t="shared" si="2226"/>
        <v>5790</v>
      </c>
      <c r="AW620" s="615">
        <f t="shared" si="2226"/>
        <v>5790</v>
      </c>
      <c r="AX620" s="615">
        <f t="shared" si="2226"/>
        <v>5790</v>
      </c>
      <c r="AY620" s="615">
        <f t="shared" si="2226"/>
        <v>5790</v>
      </c>
      <c r="AZ620" s="615">
        <f t="shared" si="2226"/>
        <v>5790</v>
      </c>
      <c r="BA620" s="615">
        <f t="shared" si="2226"/>
        <v>5790</v>
      </c>
      <c r="BB620" s="615">
        <f t="shared" si="2226"/>
        <v>5790</v>
      </c>
      <c r="BC620" s="718"/>
      <c r="BD620" s="615">
        <f>5790*$K$1</f>
        <v>5790</v>
      </c>
      <c r="BE620" s="615">
        <f>5790*$K$1</f>
        <v>5790</v>
      </c>
      <c r="BF620" s="615">
        <f t="shared" ref="BF620:BY620" si="2227">5790*$K$1</f>
        <v>5790</v>
      </c>
      <c r="BG620" s="615">
        <f t="shared" si="2227"/>
        <v>5790</v>
      </c>
      <c r="BH620" s="615">
        <f t="shared" si="2227"/>
        <v>5790</v>
      </c>
      <c r="BI620" s="615">
        <f t="shared" si="2227"/>
        <v>5790</v>
      </c>
      <c r="BJ620" s="615">
        <f t="shared" si="2227"/>
        <v>5790</v>
      </c>
      <c r="BK620" s="615">
        <f t="shared" si="2227"/>
        <v>5790</v>
      </c>
      <c r="BL620" s="615">
        <f t="shared" si="2227"/>
        <v>5790</v>
      </c>
      <c r="BM620" s="615">
        <f t="shared" si="2227"/>
        <v>5790</v>
      </c>
      <c r="BN620" s="615">
        <f t="shared" si="2227"/>
        <v>5790</v>
      </c>
      <c r="BO620" s="615">
        <f t="shared" si="2227"/>
        <v>5790</v>
      </c>
      <c r="BP620" s="615">
        <f t="shared" si="2227"/>
        <v>5790</v>
      </c>
      <c r="BQ620" s="615">
        <f t="shared" si="2227"/>
        <v>5790</v>
      </c>
      <c r="BR620" s="615">
        <f t="shared" si="2227"/>
        <v>5790</v>
      </c>
      <c r="BS620" s="615">
        <f t="shared" si="2227"/>
        <v>5790</v>
      </c>
      <c r="BT620" s="615">
        <f t="shared" si="2227"/>
        <v>5790</v>
      </c>
      <c r="BU620" s="718"/>
      <c r="BV620" s="615">
        <f t="shared" si="2227"/>
        <v>5790</v>
      </c>
      <c r="BW620" s="615">
        <f t="shared" si="2227"/>
        <v>5790</v>
      </c>
      <c r="BX620" s="615">
        <f t="shared" si="2227"/>
        <v>5790</v>
      </c>
      <c r="BY620" s="615">
        <f t="shared" si="2227"/>
        <v>5790</v>
      </c>
      <c r="BZ620" s="602"/>
      <c r="CA620" s="602"/>
      <c r="CB620" s="602"/>
      <c r="CC620" s="692"/>
      <c r="CD620" s="1348">
        <f t="shared" si="2220"/>
        <v>5790</v>
      </c>
      <c r="CE620" s="1349">
        <f t="shared" si="2221"/>
        <v>5790</v>
      </c>
      <c r="CF620" s="1350">
        <f t="shared" si="2221"/>
        <v>5790</v>
      </c>
      <c r="CG620" s="1350">
        <f t="shared" si="2221"/>
        <v>5790</v>
      </c>
      <c r="CH620" s="1350">
        <f t="shared" si="2221"/>
        <v>5790</v>
      </c>
      <c r="CI620" s="1350">
        <f t="shared" si="2221"/>
        <v>5790</v>
      </c>
      <c r="CJ620" s="1350">
        <f t="shared" si="2221"/>
        <v>5790</v>
      </c>
      <c r="CK620" s="1351">
        <f t="shared" si="2221"/>
        <v>5790</v>
      </c>
      <c r="CL620" s="1351">
        <f t="shared" si="2221"/>
        <v>5790</v>
      </c>
      <c r="CM620" s="1351">
        <f t="shared" si="2221"/>
        <v>5790</v>
      </c>
      <c r="CN620" s="1350">
        <f t="shared" si="2221"/>
        <v>5790</v>
      </c>
      <c r="CO620" s="1350">
        <f t="shared" si="2221"/>
        <v>5790</v>
      </c>
      <c r="CP620" s="1350">
        <f t="shared" si="2221"/>
        <v>5790</v>
      </c>
      <c r="CQ620" s="1350">
        <f t="shared" si="2221"/>
        <v>5790</v>
      </c>
      <c r="CR620" s="1350">
        <f t="shared" si="2221"/>
        <v>5790</v>
      </c>
      <c r="CS620" s="1349">
        <f t="shared" si="2221"/>
        <v>5790</v>
      </c>
      <c r="CT620" s="1352">
        <f t="shared" si="2221"/>
        <v>5790</v>
      </c>
      <c r="CU620" s="553">
        <f t="shared" si="2222"/>
        <v>5790</v>
      </c>
      <c r="CV620" s="554">
        <f t="shared" si="2222"/>
        <v>5790</v>
      </c>
      <c r="CW620" s="555">
        <f t="shared" si="2222"/>
        <v>5790</v>
      </c>
      <c r="CX620" s="555">
        <f t="shared" si="2222"/>
        <v>5790</v>
      </c>
      <c r="CY620" s="555">
        <f t="shared" si="2222"/>
        <v>5790</v>
      </c>
      <c r="CZ620" s="555">
        <f t="shared" si="2222"/>
        <v>5790</v>
      </c>
      <c r="DA620" s="555">
        <f t="shared" si="2222"/>
        <v>5790</v>
      </c>
      <c r="DB620" s="556">
        <f t="shared" si="2222"/>
        <v>5790</v>
      </c>
      <c r="DC620" s="556">
        <f t="shared" si="2222"/>
        <v>5790</v>
      </c>
      <c r="DD620" s="556">
        <f t="shared" si="2222"/>
        <v>5790</v>
      </c>
      <c r="DE620" s="555">
        <f t="shared" si="2223"/>
        <v>5790</v>
      </c>
      <c r="DF620" s="555">
        <f t="shared" si="2223"/>
        <v>5790</v>
      </c>
      <c r="DG620" s="555">
        <f t="shared" si="2223"/>
        <v>5790</v>
      </c>
      <c r="DH620" s="555">
        <f t="shared" si="2223"/>
        <v>5790</v>
      </c>
      <c r="DI620" s="555">
        <f t="shared" si="2223"/>
        <v>5790</v>
      </c>
      <c r="DJ620" s="554">
        <f t="shared" si="2223"/>
        <v>5790</v>
      </c>
      <c r="DK620" s="553">
        <f t="shared" si="2223"/>
        <v>5790</v>
      </c>
      <c r="DL620" s="658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7"/>
      <c r="DQ620" s="623"/>
      <c r="DR620" s="623"/>
      <c r="DS620" s="623"/>
      <c r="DT620" s="623"/>
      <c r="DU620" s="623"/>
      <c r="DV620" s="623"/>
      <c r="DW620" s="623"/>
      <c r="DX620" s="623"/>
      <c r="DY620" s="488"/>
    </row>
    <row r="621" spans="1:129" s="490" customFormat="1" ht="15.75" customHeight="1">
      <c r="A621" s="653" t="str">
        <f>$H$1 &amp; " (%)"</f>
        <v>kcal (%)</v>
      </c>
      <c r="B621" s="637" t="str">
        <f t="shared" ref="B621:R621" si="2228">IF(B619="","",B619*B620/B$46/365/$G$1)</f>
        <v/>
      </c>
      <c r="C621" s="637" t="str">
        <f t="shared" si="2228"/>
        <v/>
      </c>
      <c r="D621" s="637" t="str">
        <f t="shared" si="2228"/>
        <v/>
      </c>
      <c r="E621" s="637" t="str">
        <f t="shared" si="2228"/>
        <v/>
      </c>
      <c r="F621" s="637" t="str">
        <f t="shared" si="2228"/>
        <v/>
      </c>
      <c r="G621" s="637" t="str">
        <f t="shared" si="2228"/>
        <v/>
      </c>
      <c r="H621" s="637" t="str">
        <f t="shared" si="2228"/>
        <v/>
      </c>
      <c r="I621" s="637" t="str">
        <f t="shared" si="2228"/>
        <v/>
      </c>
      <c r="J621" s="637" t="str">
        <f t="shared" si="2228"/>
        <v/>
      </c>
      <c r="K621" s="637" t="str">
        <f t="shared" si="2228"/>
        <v/>
      </c>
      <c r="L621" s="637" t="str">
        <f t="shared" si="2228"/>
        <v/>
      </c>
      <c r="M621" s="637" t="str">
        <f t="shared" si="2228"/>
        <v/>
      </c>
      <c r="N621" s="637" t="str">
        <f t="shared" si="2228"/>
        <v/>
      </c>
      <c r="O621" s="637" t="str">
        <f t="shared" si="2228"/>
        <v/>
      </c>
      <c r="P621" s="637" t="str">
        <f t="shared" si="2228"/>
        <v/>
      </c>
      <c r="Q621" s="637" t="str">
        <f t="shared" si="2228"/>
        <v/>
      </c>
      <c r="R621" s="637" t="str">
        <f t="shared" si="2228"/>
        <v/>
      </c>
      <c r="S621" s="718"/>
      <c r="T621" s="637" t="str">
        <f t="shared" ref="T621:AJ621" si="2229">IF(T619="","",T619*T620/T$46/365/$G$1)</f>
        <v/>
      </c>
      <c r="U621" s="637" t="str">
        <f t="shared" si="2229"/>
        <v/>
      </c>
      <c r="V621" s="637" t="str">
        <f t="shared" si="2229"/>
        <v/>
      </c>
      <c r="W621" s="637" t="str">
        <f t="shared" si="2229"/>
        <v/>
      </c>
      <c r="X621" s="637" t="str">
        <f t="shared" si="2229"/>
        <v/>
      </c>
      <c r="Y621" s="637" t="str">
        <f t="shared" si="2229"/>
        <v/>
      </c>
      <c r="Z621" s="637" t="str">
        <f t="shared" si="2229"/>
        <v/>
      </c>
      <c r="AA621" s="637" t="str">
        <f t="shared" si="2229"/>
        <v/>
      </c>
      <c r="AB621" s="637" t="str">
        <f t="shared" si="2229"/>
        <v/>
      </c>
      <c r="AC621" s="637" t="str">
        <f t="shared" si="2229"/>
        <v/>
      </c>
      <c r="AD621" s="637" t="str">
        <f t="shared" si="2229"/>
        <v/>
      </c>
      <c r="AE621" s="637" t="str">
        <f t="shared" si="2229"/>
        <v/>
      </c>
      <c r="AF621" s="637" t="str">
        <f t="shared" si="2229"/>
        <v/>
      </c>
      <c r="AG621" s="637" t="str">
        <f t="shared" si="2229"/>
        <v/>
      </c>
      <c r="AH621" s="637" t="str">
        <f t="shared" si="2229"/>
        <v/>
      </c>
      <c r="AI621" s="637" t="str">
        <f t="shared" si="2229"/>
        <v/>
      </c>
      <c r="AJ621" s="637" t="str">
        <f t="shared" si="2229"/>
        <v/>
      </c>
      <c r="AK621" s="718"/>
      <c r="AL621" s="637" t="str">
        <f t="shared" ref="AL621:BB621" si="2230">IF(AL619="","",AL619*AL620/AL$46/365/$G$1)</f>
        <v/>
      </c>
      <c r="AM621" s="637" t="str">
        <f t="shared" si="2230"/>
        <v/>
      </c>
      <c r="AN621" s="637" t="str">
        <f t="shared" si="2230"/>
        <v/>
      </c>
      <c r="AO621" s="637">
        <f t="shared" si="2230"/>
        <v>7.5538160469667326E-2</v>
      </c>
      <c r="AP621" s="637" t="str">
        <f t="shared" si="2230"/>
        <v/>
      </c>
      <c r="AQ621" s="637" t="str">
        <f t="shared" si="2230"/>
        <v/>
      </c>
      <c r="AR621" s="637" t="str">
        <f t="shared" si="2230"/>
        <v/>
      </c>
      <c r="AS621" s="637" t="str">
        <f t="shared" si="2230"/>
        <v/>
      </c>
      <c r="AT621" s="637" t="str">
        <f t="shared" si="2230"/>
        <v/>
      </c>
      <c r="AU621" s="637" t="str">
        <f t="shared" si="2230"/>
        <v/>
      </c>
      <c r="AV621" s="637" t="str">
        <f t="shared" si="2230"/>
        <v/>
      </c>
      <c r="AW621" s="637" t="str">
        <f t="shared" si="2230"/>
        <v/>
      </c>
      <c r="AX621" s="637" t="str">
        <f t="shared" si="2230"/>
        <v/>
      </c>
      <c r="AY621" s="637" t="str">
        <f t="shared" si="2230"/>
        <v/>
      </c>
      <c r="AZ621" s="637" t="str">
        <f t="shared" si="2230"/>
        <v/>
      </c>
      <c r="BA621" s="637" t="str">
        <f t="shared" si="2230"/>
        <v/>
      </c>
      <c r="BB621" s="637" t="str">
        <f t="shared" si="2230"/>
        <v/>
      </c>
      <c r="BC621" s="718"/>
      <c r="BD621" s="637" t="str">
        <f>IF(BD619="","",BD619*BD620/BD$46/365/$G$1)</f>
        <v/>
      </c>
      <c r="BE621" s="637" t="str">
        <f>IF(BE619="","",BE619*BE620/BE$46/365/$G$1)</f>
        <v/>
      </c>
      <c r="BF621" s="637" t="str">
        <f t="shared" ref="BF621:BT621" si="2231">IF(BF619="","",BF619*BF620/BF$46/365/$G$1)</f>
        <v/>
      </c>
      <c r="BG621" s="637" t="str">
        <f t="shared" si="2231"/>
        <v/>
      </c>
      <c r="BH621" s="637" t="str">
        <f t="shared" si="2231"/>
        <v/>
      </c>
      <c r="BI621" s="637" t="str">
        <f t="shared" si="2231"/>
        <v/>
      </c>
      <c r="BJ621" s="637" t="str">
        <f t="shared" si="2231"/>
        <v/>
      </c>
      <c r="BK621" s="637" t="str">
        <f t="shared" si="2231"/>
        <v/>
      </c>
      <c r="BL621" s="637" t="str">
        <f t="shared" si="2231"/>
        <v/>
      </c>
      <c r="BM621" s="637" t="str">
        <f t="shared" si="2231"/>
        <v/>
      </c>
      <c r="BN621" s="637" t="str">
        <f t="shared" si="2231"/>
        <v/>
      </c>
      <c r="BO621" s="637" t="str">
        <f t="shared" si="2231"/>
        <v/>
      </c>
      <c r="BP621" s="637" t="str">
        <f t="shared" si="2231"/>
        <v/>
      </c>
      <c r="BQ621" s="637" t="str">
        <f t="shared" si="2231"/>
        <v/>
      </c>
      <c r="BR621" s="637" t="str">
        <f t="shared" si="2231"/>
        <v/>
      </c>
      <c r="BS621" s="637" t="str">
        <f t="shared" si="2231"/>
        <v/>
      </c>
      <c r="BT621" s="637" t="str">
        <f t="shared" si="2231"/>
        <v/>
      </c>
      <c r="BU621" s="718"/>
      <c r="BV621" s="637" t="str">
        <f>IF(BV619="","",BV619*BV620/BV$46/365/$G$1)</f>
        <v/>
      </c>
      <c r="BW621" s="637" t="str">
        <f>IF(BW619="","",BW619*BW620/BW$46/365/$G$1)</f>
        <v/>
      </c>
      <c r="BX621" s="637" t="str">
        <f>IF(BX619="","",BX619*BX620/BX$46/365/$G$1)</f>
        <v/>
      </c>
      <c r="BY621" s="637" t="str">
        <f>IF(BY619="","",BY619*BY620/BY$46/365/$G$1)</f>
        <v/>
      </c>
      <c r="BZ621" s="627" t="str">
        <f>IF(DL621&lt;3,"",(SUM(B621:R621)-MIN(B621:R621)-MAX(B621:R621))/(DL621-2))</f>
        <v/>
      </c>
      <c r="CA621" s="627" t="str">
        <f>IF(DM621&lt;3,"",(SUM(T621:AJ621)-MIN(T621:AJ621)-MAX(T621:AJ621))/(DM621-2))</f>
        <v/>
      </c>
      <c r="CB621" s="627" t="str">
        <f>IF(DN621&lt;3,"",(SUM(AL621:BB621)-MIN(AL621:BB621)-MAX(AL621:BB621))/(DN621-2))</f>
        <v/>
      </c>
      <c r="CC621" s="627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2221"/>
        <v/>
      </c>
      <c r="CF621" s="1355" t="str">
        <f t="shared" si="2221"/>
        <v/>
      </c>
      <c r="CG621" s="1355" t="str">
        <f t="shared" si="2221"/>
        <v/>
      </c>
      <c r="CH621" s="1355" t="str">
        <f t="shared" si="2221"/>
        <v/>
      </c>
      <c r="CI621" s="1355" t="str">
        <f t="shared" si="2221"/>
        <v/>
      </c>
      <c r="CJ621" s="1355" t="str">
        <f t="shared" si="2221"/>
        <v/>
      </c>
      <c r="CK621" s="1356" t="str">
        <f t="shared" si="2221"/>
        <v/>
      </c>
      <c r="CL621" s="1356" t="str">
        <f t="shared" si="2221"/>
        <v/>
      </c>
      <c r="CM621" s="1356" t="str">
        <f t="shared" si="2221"/>
        <v/>
      </c>
      <c r="CN621" s="1355" t="str">
        <f t="shared" si="2221"/>
        <v/>
      </c>
      <c r="CO621" s="1355" t="str">
        <f t="shared" si="2221"/>
        <v/>
      </c>
      <c r="CP621" s="1355" t="str">
        <f t="shared" si="2221"/>
        <v/>
      </c>
      <c r="CQ621" s="1355" t="str">
        <f t="shared" si="2221"/>
        <v/>
      </c>
      <c r="CR621" s="1355" t="str">
        <f t="shared" si="2221"/>
        <v/>
      </c>
      <c r="CS621" s="1354" t="str">
        <f t="shared" si="2221"/>
        <v/>
      </c>
      <c r="CT621" s="1357" t="str">
        <f t="shared" si="2221"/>
        <v/>
      </c>
      <c r="CU621" s="541" t="str">
        <f t="shared" si="2222"/>
        <v/>
      </c>
      <c r="CV621" s="542" t="str">
        <f t="shared" si="2222"/>
        <v/>
      </c>
      <c r="CW621" s="543" t="str">
        <f t="shared" si="2222"/>
        <v/>
      </c>
      <c r="CX621" s="543" t="str">
        <f t="shared" si="2222"/>
        <v/>
      </c>
      <c r="CY621" s="543" t="str">
        <f t="shared" si="2222"/>
        <v/>
      </c>
      <c r="CZ621" s="543" t="str">
        <f t="shared" si="2222"/>
        <v/>
      </c>
      <c r="DA621" s="543" t="str">
        <f t="shared" si="2222"/>
        <v/>
      </c>
      <c r="DB621" s="544" t="str">
        <f t="shared" si="2222"/>
        <v/>
      </c>
      <c r="DC621" s="544" t="str">
        <f t="shared" si="2222"/>
        <v/>
      </c>
      <c r="DD621" s="544" t="str">
        <f t="shared" si="2222"/>
        <v/>
      </c>
      <c r="DE621" s="543" t="str">
        <f t="shared" si="2223"/>
        <v/>
      </c>
      <c r="DF621" s="543" t="str">
        <f t="shared" si="2223"/>
        <v/>
      </c>
      <c r="DG621" s="543" t="str">
        <f t="shared" si="2223"/>
        <v/>
      </c>
      <c r="DH621" s="543" t="str">
        <f t="shared" si="2223"/>
        <v/>
      </c>
      <c r="DI621" s="543" t="str">
        <f t="shared" si="2223"/>
        <v/>
      </c>
      <c r="DJ621" s="542" t="str">
        <f t="shared" si="2223"/>
        <v/>
      </c>
      <c r="DK621" s="541" t="str">
        <f t="shared" si="2223"/>
        <v/>
      </c>
      <c r="DL621" s="658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623"/>
      <c r="DR621" s="623"/>
      <c r="DS621" s="623"/>
      <c r="DT621" s="623"/>
      <c r="DU621" s="623"/>
      <c r="DV621" s="623"/>
      <c r="DW621" s="623"/>
      <c r="DX621" s="623"/>
      <c r="DY621" s="488"/>
    </row>
    <row r="622" spans="1:129" s="490" customFormat="1" ht="15.75" customHeight="1">
      <c r="A622" s="653" t="s">
        <v>287</v>
      </c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8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8"/>
      <c r="AL622" s="323"/>
      <c r="AM622" s="323"/>
      <c r="AN622" s="323"/>
      <c r="AO622" s="323">
        <v>3</v>
      </c>
      <c r="AP622" s="323"/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8"/>
      <c r="BD622" s="323"/>
      <c r="BE622" s="323"/>
      <c r="BF622" s="323"/>
      <c r="BG622" s="323"/>
      <c r="BH622" s="323"/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8"/>
      <c r="BV622" s="323"/>
      <c r="BW622" s="323"/>
      <c r="BX622" s="323"/>
      <c r="BY622" s="323"/>
      <c r="BZ622" s="602"/>
      <c r="CA622" s="602"/>
      <c r="CB622" s="602"/>
      <c r="CC622" s="692"/>
      <c r="CD622" s="1348" t="str">
        <f t="shared" ref="CD622:CS623" si="223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2232"/>
        <v/>
      </c>
      <c r="CF622" s="1350" t="str">
        <f t="shared" si="2232"/>
        <v/>
      </c>
      <c r="CG622" s="1350" t="str">
        <f t="shared" si="2232"/>
        <v/>
      </c>
      <c r="CH622" s="1350" t="str">
        <f t="shared" si="2232"/>
        <v/>
      </c>
      <c r="CI622" s="1350" t="str">
        <f t="shared" si="2232"/>
        <v/>
      </c>
      <c r="CJ622" s="1350" t="str">
        <f t="shared" si="2232"/>
        <v/>
      </c>
      <c r="CK622" s="1351" t="str">
        <f t="shared" si="2232"/>
        <v/>
      </c>
      <c r="CL622" s="1351" t="str">
        <f t="shared" si="2232"/>
        <v/>
      </c>
      <c r="CM622" s="1351" t="str">
        <f t="shared" si="2232"/>
        <v/>
      </c>
      <c r="CN622" s="1350" t="str">
        <f t="shared" si="2232"/>
        <v/>
      </c>
      <c r="CO622" s="1350" t="str">
        <f t="shared" si="2232"/>
        <v/>
      </c>
      <c r="CP622" s="1350" t="str">
        <f t="shared" si="2232"/>
        <v/>
      </c>
      <c r="CQ622" s="1350" t="str">
        <f t="shared" si="2232"/>
        <v/>
      </c>
      <c r="CR622" s="1350" t="str">
        <f t="shared" si="2232"/>
        <v/>
      </c>
      <c r="CS622" s="1349" t="str">
        <f t="shared" si="2232"/>
        <v/>
      </c>
      <c r="CT622" s="1352" t="str">
        <f t="shared" ref="CE622:CT623" si="2233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3" t="str">
        <f t="shared" si="2222"/>
        <v/>
      </c>
      <c r="CV622" s="554" t="str">
        <f t="shared" si="2222"/>
        <v/>
      </c>
      <c r="CW622" s="555" t="str">
        <f t="shared" si="2222"/>
        <v/>
      </c>
      <c r="CX622" s="555" t="str">
        <f t="shared" si="2222"/>
        <v/>
      </c>
      <c r="CY622" s="555" t="str">
        <f t="shared" si="2222"/>
        <v/>
      </c>
      <c r="CZ622" s="555" t="str">
        <f t="shared" si="2222"/>
        <v/>
      </c>
      <c r="DA622" s="555" t="str">
        <f t="shared" si="2222"/>
        <v/>
      </c>
      <c r="DB622" s="556" t="str">
        <f t="shared" si="2222"/>
        <v/>
      </c>
      <c r="DC622" s="556" t="str">
        <f t="shared" si="2222"/>
        <v/>
      </c>
      <c r="DD622" s="556" t="str">
        <f t="shared" si="2222"/>
        <v/>
      </c>
      <c r="DE622" s="555" t="str">
        <f t="shared" si="2223"/>
        <v/>
      </c>
      <c r="DF622" s="555" t="str">
        <f t="shared" si="2223"/>
        <v/>
      </c>
      <c r="DG622" s="555" t="str">
        <f t="shared" si="2223"/>
        <v/>
      </c>
      <c r="DH622" s="555" t="str">
        <f t="shared" si="2223"/>
        <v/>
      </c>
      <c r="DI622" s="555" t="str">
        <f t="shared" si="2223"/>
        <v/>
      </c>
      <c r="DJ622" s="554" t="str">
        <f t="shared" si="2223"/>
        <v/>
      </c>
      <c r="DK622" s="553" t="str">
        <f t="shared" si="2223"/>
        <v/>
      </c>
      <c r="DL622" s="658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623"/>
      <c r="DR622" s="623"/>
      <c r="DS622" s="623"/>
      <c r="DT622" s="623"/>
      <c r="DU622" s="623"/>
      <c r="DV622" s="623"/>
      <c r="DW622" s="623"/>
      <c r="DX622" s="623"/>
      <c r="DY622" s="488"/>
    </row>
    <row r="623" spans="1:129" s="490" customFormat="1" ht="15.75" customHeight="1">
      <c r="A623" s="653" t="s">
        <v>285</v>
      </c>
      <c r="B623" s="634" t="str">
        <f t="shared" ref="B623:R623" si="2234">IF(B622="","",B619*B622)</f>
        <v/>
      </c>
      <c r="C623" s="634" t="str">
        <f t="shared" si="2234"/>
        <v/>
      </c>
      <c r="D623" s="634" t="str">
        <f t="shared" si="2234"/>
        <v/>
      </c>
      <c r="E623" s="634" t="str">
        <f t="shared" si="2234"/>
        <v/>
      </c>
      <c r="F623" s="634" t="str">
        <f t="shared" si="2234"/>
        <v/>
      </c>
      <c r="G623" s="634" t="str">
        <f t="shared" si="2234"/>
        <v/>
      </c>
      <c r="H623" s="634" t="str">
        <f t="shared" si="2234"/>
        <v/>
      </c>
      <c r="I623" s="634" t="str">
        <f t="shared" si="2234"/>
        <v/>
      </c>
      <c r="J623" s="634" t="str">
        <f t="shared" si="2234"/>
        <v/>
      </c>
      <c r="K623" s="634" t="str">
        <f t="shared" si="2234"/>
        <v/>
      </c>
      <c r="L623" s="634" t="str">
        <f t="shared" si="2234"/>
        <v/>
      </c>
      <c r="M623" s="634" t="str">
        <f t="shared" si="2234"/>
        <v/>
      </c>
      <c r="N623" s="634" t="str">
        <f t="shared" si="2234"/>
        <v/>
      </c>
      <c r="O623" s="634" t="str">
        <f t="shared" si="2234"/>
        <v/>
      </c>
      <c r="P623" s="634" t="str">
        <f t="shared" si="2234"/>
        <v/>
      </c>
      <c r="Q623" s="634" t="str">
        <f t="shared" si="2234"/>
        <v/>
      </c>
      <c r="R623" s="634" t="str">
        <f t="shared" si="2234"/>
        <v/>
      </c>
      <c r="S623" s="718"/>
      <c r="T623" s="634" t="str">
        <f t="shared" ref="T623:AJ623" si="2235">IF(T622="","",T619*T622)</f>
        <v/>
      </c>
      <c r="U623" s="634" t="str">
        <f t="shared" si="2235"/>
        <v/>
      </c>
      <c r="V623" s="634" t="str">
        <f t="shared" si="2235"/>
        <v/>
      </c>
      <c r="W623" s="634" t="str">
        <f t="shared" si="2235"/>
        <v/>
      </c>
      <c r="X623" s="634" t="str">
        <f t="shared" si="2235"/>
        <v/>
      </c>
      <c r="Y623" s="634" t="str">
        <f t="shared" si="2235"/>
        <v/>
      </c>
      <c r="Z623" s="634" t="str">
        <f t="shared" si="2235"/>
        <v/>
      </c>
      <c r="AA623" s="634" t="str">
        <f t="shared" si="2235"/>
        <v/>
      </c>
      <c r="AB623" s="634" t="str">
        <f t="shared" si="2235"/>
        <v/>
      </c>
      <c r="AC623" s="634" t="str">
        <f t="shared" si="2235"/>
        <v/>
      </c>
      <c r="AD623" s="634" t="str">
        <f t="shared" si="2235"/>
        <v/>
      </c>
      <c r="AE623" s="634" t="str">
        <f t="shared" si="2235"/>
        <v/>
      </c>
      <c r="AF623" s="634" t="str">
        <f t="shared" si="2235"/>
        <v/>
      </c>
      <c r="AG623" s="634" t="str">
        <f t="shared" si="2235"/>
        <v/>
      </c>
      <c r="AH623" s="634" t="str">
        <f t="shared" si="2235"/>
        <v/>
      </c>
      <c r="AI623" s="634" t="str">
        <f t="shared" si="2235"/>
        <v/>
      </c>
      <c r="AJ623" s="634" t="str">
        <f t="shared" si="2235"/>
        <v/>
      </c>
      <c r="AK623" s="718"/>
      <c r="AL623" s="634" t="str">
        <f t="shared" ref="AL623:BB623" si="2236">IF(AL622="","",AL619*AL622)</f>
        <v/>
      </c>
      <c r="AM623" s="634" t="str">
        <f t="shared" si="2236"/>
        <v/>
      </c>
      <c r="AN623" s="634" t="str">
        <f t="shared" si="2236"/>
        <v/>
      </c>
      <c r="AO623" s="634">
        <f t="shared" si="2236"/>
        <v>180</v>
      </c>
      <c r="AP623" s="634" t="str">
        <f t="shared" si="2236"/>
        <v/>
      </c>
      <c r="AQ623" s="634" t="str">
        <f t="shared" si="2236"/>
        <v/>
      </c>
      <c r="AR623" s="634" t="str">
        <f t="shared" si="2236"/>
        <v/>
      </c>
      <c r="AS623" s="634" t="str">
        <f t="shared" si="2236"/>
        <v/>
      </c>
      <c r="AT623" s="634" t="str">
        <f t="shared" si="2236"/>
        <v/>
      </c>
      <c r="AU623" s="634" t="str">
        <f t="shared" si="2236"/>
        <v/>
      </c>
      <c r="AV623" s="634" t="str">
        <f t="shared" si="2236"/>
        <v/>
      </c>
      <c r="AW623" s="634" t="str">
        <f t="shared" si="2236"/>
        <v/>
      </c>
      <c r="AX623" s="634" t="str">
        <f t="shared" si="2236"/>
        <v/>
      </c>
      <c r="AY623" s="634" t="str">
        <f t="shared" si="2236"/>
        <v/>
      </c>
      <c r="AZ623" s="634" t="str">
        <f t="shared" si="2236"/>
        <v/>
      </c>
      <c r="BA623" s="634" t="str">
        <f t="shared" si="2236"/>
        <v/>
      </c>
      <c r="BB623" s="634" t="str">
        <f t="shared" si="2236"/>
        <v/>
      </c>
      <c r="BC623" s="718"/>
      <c r="BD623" s="634" t="str">
        <f>IF(BD622="","",BD619*BD622)</f>
        <v/>
      </c>
      <c r="BE623" s="634" t="str">
        <f>IF(BE622="","",BE619*BE622)</f>
        <v/>
      </c>
      <c r="BF623" s="634" t="str">
        <f t="shared" ref="BF623:BT623" si="2237">IF(BF622="","",BF619*BF622)</f>
        <v/>
      </c>
      <c r="BG623" s="634" t="str">
        <f t="shared" si="2237"/>
        <v/>
      </c>
      <c r="BH623" s="634" t="str">
        <f t="shared" si="2237"/>
        <v/>
      </c>
      <c r="BI623" s="634" t="str">
        <f t="shared" si="2237"/>
        <v/>
      </c>
      <c r="BJ623" s="634" t="str">
        <f t="shared" si="2237"/>
        <v/>
      </c>
      <c r="BK623" s="634" t="str">
        <f t="shared" si="2237"/>
        <v/>
      </c>
      <c r="BL623" s="634" t="str">
        <f t="shared" si="2237"/>
        <v/>
      </c>
      <c r="BM623" s="634" t="str">
        <f t="shared" si="2237"/>
        <v/>
      </c>
      <c r="BN623" s="634" t="str">
        <f t="shared" si="2237"/>
        <v/>
      </c>
      <c r="BO623" s="634" t="str">
        <f t="shared" si="2237"/>
        <v/>
      </c>
      <c r="BP623" s="634" t="str">
        <f t="shared" si="2237"/>
        <v/>
      </c>
      <c r="BQ623" s="634" t="str">
        <f t="shared" si="2237"/>
        <v/>
      </c>
      <c r="BR623" s="634" t="str">
        <f t="shared" si="2237"/>
        <v/>
      </c>
      <c r="BS623" s="634" t="str">
        <f t="shared" si="2237"/>
        <v/>
      </c>
      <c r="BT623" s="634" t="str">
        <f t="shared" si="2237"/>
        <v/>
      </c>
      <c r="BU623" s="718"/>
      <c r="BV623" s="634" t="str">
        <f>IF(BV622="","",BV619*BV622)</f>
        <v/>
      </c>
      <c r="BW623" s="634" t="str">
        <f>IF(BW622="","",BW619*BW622)</f>
        <v/>
      </c>
      <c r="BX623" s="634" t="str">
        <f>IF(BX622="","",BX619*BX622)</f>
        <v/>
      </c>
      <c r="BY623" s="634" t="str">
        <f>IF(BY622="","",BY619*BY622)</f>
        <v/>
      </c>
      <c r="BZ623" s="602"/>
      <c r="CA623" s="602"/>
      <c r="CB623" s="602"/>
      <c r="CC623" s="692"/>
      <c r="CD623" s="1348" t="str">
        <f t="shared" si="2232"/>
        <v/>
      </c>
      <c r="CE623" s="1349" t="str">
        <f t="shared" si="2233"/>
        <v/>
      </c>
      <c r="CF623" s="1350" t="str">
        <f t="shared" si="2233"/>
        <v/>
      </c>
      <c r="CG623" s="1350" t="str">
        <f t="shared" si="2233"/>
        <v/>
      </c>
      <c r="CH623" s="1350" t="str">
        <f t="shared" si="2233"/>
        <v/>
      </c>
      <c r="CI623" s="1350" t="str">
        <f t="shared" si="2233"/>
        <v/>
      </c>
      <c r="CJ623" s="1350" t="str">
        <f t="shared" si="2233"/>
        <v/>
      </c>
      <c r="CK623" s="1351" t="str">
        <f t="shared" si="2233"/>
        <v/>
      </c>
      <c r="CL623" s="1351" t="str">
        <f t="shared" si="2233"/>
        <v/>
      </c>
      <c r="CM623" s="1351" t="str">
        <f t="shared" si="2233"/>
        <v/>
      </c>
      <c r="CN623" s="1350" t="str">
        <f t="shared" si="2233"/>
        <v/>
      </c>
      <c r="CO623" s="1350" t="str">
        <f t="shared" si="2233"/>
        <v/>
      </c>
      <c r="CP623" s="1350" t="str">
        <f t="shared" si="2233"/>
        <v/>
      </c>
      <c r="CQ623" s="1350" t="str">
        <f t="shared" si="2233"/>
        <v/>
      </c>
      <c r="CR623" s="1350" t="str">
        <f t="shared" si="2233"/>
        <v/>
      </c>
      <c r="CS623" s="1349" t="str">
        <f t="shared" si="2233"/>
        <v/>
      </c>
      <c r="CT623" s="1352" t="str">
        <f t="shared" si="2233"/>
        <v/>
      </c>
      <c r="CU623" s="553" t="str">
        <f t="shared" si="2222"/>
        <v/>
      </c>
      <c r="CV623" s="554" t="str">
        <f t="shared" si="2222"/>
        <v/>
      </c>
      <c r="CW623" s="555" t="str">
        <f t="shared" si="2222"/>
        <v/>
      </c>
      <c r="CX623" s="555" t="str">
        <f t="shared" si="2222"/>
        <v/>
      </c>
      <c r="CY623" s="555" t="str">
        <f t="shared" si="2222"/>
        <v/>
      </c>
      <c r="CZ623" s="555" t="str">
        <f t="shared" si="2222"/>
        <v/>
      </c>
      <c r="DA623" s="555" t="str">
        <f t="shared" si="2222"/>
        <v/>
      </c>
      <c r="DB623" s="556" t="str">
        <f t="shared" si="2222"/>
        <v/>
      </c>
      <c r="DC623" s="556" t="str">
        <f t="shared" si="2222"/>
        <v/>
      </c>
      <c r="DD623" s="556" t="str">
        <f t="shared" si="2222"/>
        <v/>
      </c>
      <c r="DE623" s="555" t="str">
        <f t="shared" si="2223"/>
        <v/>
      </c>
      <c r="DF623" s="555" t="str">
        <f t="shared" si="2223"/>
        <v/>
      </c>
      <c r="DG623" s="555" t="str">
        <f t="shared" si="2223"/>
        <v/>
      </c>
      <c r="DH623" s="555" t="str">
        <f t="shared" si="2223"/>
        <v/>
      </c>
      <c r="DI623" s="555" t="str">
        <f t="shared" si="2223"/>
        <v/>
      </c>
      <c r="DJ623" s="554" t="str">
        <f t="shared" si="2223"/>
        <v/>
      </c>
      <c r="DK623" s="553" t="str">
        <f t="shared" si="2223"/>
        <v/>
      </c>
      <c r="DL623" s="658">
        <f>COUNT(B623:R623)</f>
        <v>0</v>
      </c>
      <c r="DM623" s="106">
        <f>COUNT(T623:AJ623)</f>
        <v>0</v>
      </c>
      <c r="DN623" s="106">
        <f>COUNT(AL623:BB623)</f>
        <v>1</v>
      </c>
      <c r="DO623" s="106">
        <f>COUNT(BD623:BT623)</f>
        <v>0</v>
      </c>
      <c r="DP623" s="487"/>
      <c r="DQ623" s="623"/>
      <c r="DR623" s="623"/>
      <c r="DS623" s="623"/>
      <c r="DT623" s="623"/>
      <c r="DU623" s="623"/>
      <c r="DV623" s="623"/>
      <c r="DW623" s="623"/>
      <c r="DX623" s="623"/>
      <c r="DY623" s="488"/>
    </row>
    <row r="624" spans="1:129" s="490" customFormat="1" ht="15.75" customHeight="1">
      <c r="A624" s="1471" t="s">
        <v>748</v>
      </c>
      <c r="B624" s="227" t="s">
        <v>263</v>
      </c>
      <c r="C624" s="227" t="s">
        <v>263</v>
      </c>
      <c r="D624" s="227" t="s">
        <v>263</v>
      </c>
      <c r="E624" s="227" t="s">
        <v>263</v>
      </c>
      <c r="F624" s="227" t="s">
        <v>263</v>
      </c>
      <c r="G624" s="227" t="s">
        <v>846</v>
      </c>
      <c r="H624" s="227" t="s">
        <v>263</v>
      </c>
      <c r="I624" s="227" t="s">
        <v>263</v>
      </c>
      <c r="J624" s="227" t="s">
        <v>263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 t="s">
        <v>263</v>
      </c>
      <c r="U624" s="227">
        <v>1</v>
      </c>
      <c r="V624" s="227" t="s">
        <v>263</v>
      </c>
      <c r="W624" s="227" t="s">
        <v>263</v>
      </c>
      <c r="X624" s="227"/>
      <c r="Y624" s="227" t="s">
        <v>263</v>
      </c>
      <c r="Z624" s="227" t="s">
        <v>263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/>
      <c r="AM624" s="227"/>
      <c r="AN624" s="227"/>
      <c r="AO624" s="227"/>
      <c r="AP624" s="227"/>
      <c r="AQ624" s="227" t="s">
        <v>263</v>
      </c>
      <c r="AR624" s="227"/>
      <c r="AS624" s="227"/>
      <c r="AT624" s="227" t="s">
        <v>263</v>
      </c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 t="s">
        <v>263</v>
      </c>
      <c r="BE624" s="227"/>
      <c r="BF624" s="227" t="s">
        <v>263</v>
      </c>
      <c r="BG624" s="227" t="s">
        <v>263</v>
      </c>
      <c r="BH624" s="227"/>
      <c r="BI624" s="227" t="s">
        <v>263</v>
      </c>
      <c r="BJ624" s="227" t="s">
        <v>263</v>
      </c>
      <c r="BK624" s="227"/>
      <c r="BL624" s="227" t="s">
        <v>263</v>
      </c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/>
      <c r="BW624" s="227"/>
      <c r="BX624" s="227"/>
      <c r="BY624" s="227"/>
      <c r="BZ624" s="594"/>
      <c r="CA624" s="594"/>
      <c r="CB624" s="594"/>
      <c r="CC624" s="691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40"/>
      <c r="CV624" s="640"/>
      <c r="CW624" s="640"/>
      <c r="CX624" s="640"/>
      <c r="CY624" s="640"/>
      <c r="CZ624" s="640"/>
      <c r="DA624" s="640"/>
      <c r="DB624" s="640"/>
      <c r="DC624" s="640"/>
      <c r="DD624" s="640"/>
      <c r="DE624" s="640"/>
      <c r="DF624" s="640"/>
      <c r="DG624" s="640"/>
      <c r="DH624" s="640"/>
      <c r="DI624" s="640"/>
      <c r="DJ624" s="640"/>
      <c r="DK624" s="640"/>
      <c r="DL624" s="603"/>
      <c r="DM624" s="108"/>
      <c r="DN624" s="108"/>
      <c r="DO624" s="108"/>
      <c r="DP624" s="596"/>
      <c r="DQ624" s="622"/>
      <c r="DR624" s="622"/>
      <c r="DS624" s="622"/>
      <c r="DT624" s="622"/>
      <c r="DU624" s="622"/>
      <c r="DV624" s="622"/>
      <c r="DW624" s="622"/>
      <c r="DX624" s="622"/>
      <c r="DY624" s="488"/>
    </row>
    <row r="625" spans="1:129" s="490" customFormat="1" ht="15.75" customHeight="1">
      <c r="A625" s="653" t="s">
        <v>291</v>
      </c>
      <c r="B625" s="227"/>
      <c r="C625" s="227"/>
      <c r="D625" s="227"/>
      <c r="E625" s="227"/>
      <c r="F625" s="227">
        <v>10</v>
      </c>
      <c r="G625" s="227">
        <v>30</v>
      </c>
      <c r="H625" s="227"/>
      <c r="I625" s="227"/>
      <c r="J625" s="227">
        <v>10</v>
      </c>
      <c r="K625" s="227"/>
      <c r="L625" s="227"/>
      <c r="M625" s="227"/>
      <c r="N625" s="227"/>
      <c r="O625" s="227"/>
      <c r="P625" s="227"/>
      <c r="Q625" s="227"/>
      <c r="R625" s="227"/>
      <c r="S625" s="718"/>
      <c r="T625" s="227">
        <v>25</v>
      </c>
      <c r="U625" s="227">
        <v>25</v>
      </c>
      <c r="V625" s="227">
        <v>24</v>
      </c>
      <c r="W625" s="227">
        <v>15</v>
      </c>
      <c r="X625" s="227"/>
      <c r="Y625" s="227">
        <v>25</v>
      </c>
      <c r="Z625" s="227">
        <v>24</v>
      </c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8"/>
      <c r="AL625" s="227"/>
      <c r="AM625" s="227"/>
      <c r="AN625" s="227"/>
      <c r="AO625" s="227"/>
      <c r="AP625" s="227"/>
      <c r="AQ625" s="227">
        <v>36</v>
      </c>
      <c r="AR625" s="227"/>
      <c r="AS625" s="227"/>
      <c r="AT625" s="227">
        <v>36</v>
      </c>
      <c r="AU625" s="227"/>
      <c r="AV625" s="227"/>
      <c r="AW625" s="227"/>
      <c r="AX625" s="227"/>
      <c r="AY625" s="227"/>
      <c r="AZ625" s="227"/>
      <c r="BA625" s="227"/>
      <c r="BB625" s="227"/>
      <c r="BC625" s="718"/>
      <c r="BD625" s="227">
        <v>50</v>
      </c>
      <c r="BE625" s="227"/>
      <c r="BF625" s="227">
        <v>25</v>
      </c>
      <c r="BG625" s="227">
        <v>50</v>
      </c>
      <c r="BH625" s="227"/>
      <c r="BI625" s="227">
        <v>50</v>
      </c>
      <c r="BJ625" s="227">
        <v>50</v>
      </c>
      <c r="BK625" s="227"/>
      <c r="BL625" s="227">
        <v>15</v>
      </c>
      <c r="BM625" s="227"/>
      <c r="BN625" s="227"/>
      <c r="BO625" s="227"/>
      <c r="BP625" s="227"/>
      <c r="BQ625" s="227"/>
      <c r="BR625" s="227"/>
      <c r="BS625" s="227"/>
      <c r="BT625" s="227"/>
      <c r="BU625" s="718"/>
      <c r="BV625" s="227">
        <v>10</v>
      </c>
      <c r="BW625" s="227">
        <v>24</v>
      </c>
      <c r="BX625" s="227">
        <v>36</v>
      </c>
      <c r="BY625" s="227">
        <v>50</v>
      </c>
      <c r="BZ625" s="602"/>
      <c r="CA625" s="602"/>
      <c r="CB625" s="602"/>
      <c r="CC625" s="692"/>
      <c r="CD625" s="1348" t="str">
        <f t="shared" ref="CD625:CS626" si="223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2238"/>
        <v/>
      </c>
      <c r="CF625" s="1350" t="str">
        <f t="shared" si="2238"/>
        <v/>
      </c>
      <c r="CG625" s="1350" t="str">
        <f t="shared" si="2238"/>
        <v/>
      </c>
      <c r="CH625" s="1350" t="str">
        <f t="shared" si="2238"/>
        <v/>
      </c>
      <c r="CI625" s="1350" t="str">
        <f t="shared" si="2238"/>
        <v/>
      </c>
      <c r="CJ625" s="1350" t="str">
        <f t="shared" si="2238"/>
        <v/>
      </c>
      <c r="CK625" s="1351">
        <f t="shared" si="2238"/>
        <v>10</v>
      </c>
      <c r="CL625" s="1351">
        <f t="shared" si="2238"/>
        <v>10</v>
      </c>
      <c r="CM625" s="1351">
        <f t="shared" si="2238"/>
        <v>30</v>
      </c>
      <c r="CN625" s="1350" t="str">
        <f t="shared" si="2238"/>
        <v/>
      </c>
      <c r="CO625" s="1350" t="str">
        <f t="shared" si="2238"/>
        <v/>
      </c>
      <c r="CP625" s="1350" t="str">
        <f t="shared" si="2238"/>
        <v/>
      </c>
      <c r="CQ625" s="1350" t="str">
        <f t="shared" si="2238"/>
        <v/>
      </c>
      <c r="CR625" s="1350" t="str">
        <f t="shared" si="2238"/>
        <v/>
      </c>
      <c r="CS625" s="1349" t="str">
        <f t="shared" si="2238"/>
        <v/>
      </c>
      <c r="CT625" s="1352" t="str">
        <f t="shared" ref="CE625:CT627" si="2239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3" t="str">
        <f t="shared" ref="CU625:DD629" si="2240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4" t="str">
        <f t="shared" si="2240"/>
        <v/>
      </c>
      <c r="CW625" s="555" t="str">
        <f t="shared" si="2240"/>
        <v/>
      </c>
      <c r="CX625" s="555" t="str">
        <f t="shared" si="2240"/>
        <v/>
      </c>
      <c r="CY625" s="555" t="str">
        <f t="shared" si="2240"/>
        <v/>
      </c>
      <c r="CZ625" s="555" t="str">
        <f t="shared" si="2240"/>
        <v/>
      </c>
      <c r="DA625" s="555">
        <f t="shared" si="2240"/>
        <v>15</v>
      </c>
      <c r="DB625" s="556">
        <f t="shared" si="2240"/>
        <v>24</v>
      </c>
      <c r="DC625" s="556">
        <f t="shared" si="2240"/>
        <v>24</v>
      </c>
      <c r="DD625" s="556">
        <f t="shared" si="2240"/>
        <v>25</v>
      </c>
      <c r="DE625" s="555">
        <f t="shared" ref="DE625:DK629" si="2241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25</v>
      </c>
      <c r="DF625" s="555">
        <f t="shared" si="2241"/>
        <v>25</v>
      </c>
      <c r="DG625" s="555" t="str">
        <f t="shared" si="2241"/>
        <v/>
      </c>
      <c r="DH625" s="555" t="str">
        <f t="shared" si="2241"/>
        <v/>
      </c>
      <c r="DI625" s="555" t="str">
        <f t="shared" si="2241"/>
        <v/>
      </c>
      <c r="DJ625" s="554" t="str">
        <f t="shared" si="2241"/>
        <v/>
      </c>
      <c r="DK625" s="553" t="str">
        <f t="shared" si="2241"/>
        <v/>
      </c>
      <c r="DL625" s="658">
        <f>COUNT(B625:R625)</f>
        <v>3</v>
      </c>
      <c r="DM625" s="106">
        <f>COUNT(T625:AJ625)</f>
        <v>6</v>
      </c>
      <c r="DN625" s="106">
        <f>COUNT(AL625:BB625)</f>
        <v>2</v>
      </c>
      <c r="DO625" s="106">
        <f>COUNT(BD625:BT625)</f>
        <v>6</v>
      </c>
      <c r="DP625" s="487"/>
      <c r="DQ625" s="623"/>
      <c r="DR625" s="623"/>
      <c r="DS625" s="623"/>
      <c r="DT625" s="623"/>
      <c r="DU625" s="623"/>
      <c r="DV625" s="623"/>
      <c r="DW625" s="623"/>
      <c r="DX625" s="623"/>
      <c r="DY625" s="488"/>
    </row>
    <row r="626" spans="1:129" s="490" customFormat="1" ht="15.75" customHeight="1">
      <c r="A626" s="653" t="str">
        <f>$H$1 &amp; "/kg"</f>
        <v>kcal/kg</v>
      </c>
      <c r="B626" s="615">
        <f>3390*$K$1</f>
        <v>3390</v>
      </c>
      <c r="C626" s="615">
        <f>3390*$K$1</f>
        <v>3390</v>
      </c>
      <c r="D626" s="615">
        <f t="shared" ref="D626:R626" si="2242">3390*$K$1</f>
        <v>3390</v>
      </c>
      <c r="E626" s="615">
        <f t="shared" si="2242"/>
        <v>3390</v>
      </c>
      <c r="F626" s="615">
        <f t="shared" si="2242"/>
        <v>3390</v>
      </c>
      <c r="G626" s="615">
        <f t="shared" si="2242"/>
        <v>3390</v>
      </c>
      <c r="H626" s="615">
        <f t="shared" si="2242"/>
        <v>3390</v>
      </c>
      <c r="I626" s="615">
        <f t="shared" si="2242"/>
        <v>3390</v>
      </c>
      <c r="J626" s="615">
        <f t="shared" si="2242"/>
        <v>3390</v>
      </c>
      <c r="K626" s="615">
        <f t="shared" si="2242"/>
        <v>3390</v>
      </c>
      <c r="L626" s="615">
        <f t="shared" si="2242"/>
        <v>3390</v>
      </c>
      <c r="M626" s="615">
        <f t="shared" si="2242"/>
        <v>3390</v>
      </c>
      <c r="N626" s="615">
        <f t="shared" si="2242"/>
        <v>3390</v>
      </c>
      <c r="O626" s="615">
        <f t="shared" si="2242"/>
        <v>3390</v>
      </c>
      <c r="P626" s="615">
        <f t="shared" si="2242"/>
        <v>3390</v>
      </c>
      <c r="Q626" s="615">
        <f t="shared" si="2242"/>
        <v>3390</v>
      </c>
      <c r="R626" s="615">
        <f t="shared" si="2242"/>
        <v>3390</v>
      </c>
      <c r="S626" s="718"/>
      <c r="T626" s="615">
        <f>3390*$K$1</f>
        <v>3390</v>
      </c>
      <c r="U626" s="615">
        <f>3390*$K$1</f>
        <v>3390</v>
      </c>
      <c r="V626" s="615">
        <f t="shared" ref="V626:AJ626" si="2243">3390*$K$1</f>
        <v>3390</v>
      </c>
      <c r="W626" s="615">
        <f t="shared" si="2243"/>
        <v>3390</v>
      </c>
      <c r="X626" s="615">
        <f t="shared" si="2243"/>
        <v>3390</v>
      </c>
      <c r="Y626" s="615">
        <f t="shared" si="2243"/>
        <v>3390</v>
      </c>
      <c r="Z626" s="615">
        <f t="shared" si="2243"/>
        <v>3390</v>
      </c>
      <c r="AA626" s="615">
        <f t="shared" si="2243"/>
        <v>3390</v>
      </c>
      <c r="AB626" s="615">
        <f t="shared" si="2243"/>
        <v>3390</v>
      </c>
      <c r="AC626" s="615">
        <f t="shared" si="2243"/>
        <v>3390</v>
      </c>
      <c r="AD626" s="615">
        <f t="shared" si="2243"/>
        <v>3390</v>
      </c>
      <c r="AE626" s="615">
        <f t="shared" si="2243"/>
        <v>3390</v>
      </c>
      <c r="AF626" s="615">
        <f t="shared" si="2243"/>
        <v>3390</v>
      </c>
      <c r="AG626" s="615">
        <f t="shared" si="2243"/>
        <v>3390</v>
      </c>
      <c r="AH626" s="615">
        <f t="shared" si="2243"/>
        <v>3390</v>
      </c>
      <c r="AI626" s="615">
        <f t="shared" si="2243"/>
        <v>3390</v>
      </c>
      <c r="AJ626" s="615">
        <f t="shared" si="2243"/>
        <v>3390</v>
      </c>
      <c r="AK626" s="718"/>
      <c r="AL626" s="615">
        <f>3390*$K$1</f>
        <v>3390</v>
      </c>
      <c r="AM626" s="615">
        <f>3390*$K$1</f>
        <v>3390</v>
      </c>
      <c r="AN626" s="615">
        <f t="shared" ref="AN626:BB626" si="2244">3390*$K$1</f>
        <v>3390</v>
      </c>
      <c r="AO626" s="615">
        <f t="shared" si="2244"/>
        <v>3390</v>
      </c>
      <c r="AP626" s="615">
        <f t="shared" si="2244"/>
        <v>3390</v>
      </c>
      <c r="AQ626" s="615">
        <f t="shared" si="2244"/>
        <v>3390</v>
      </c>
      <c r="AR626" s="615">
        <f t="shared" si="2244"/>
        <v>3390</v>
      </c>
      <c r="AS626" s="615">
        <f t="shared" si="2244"/>
        <v>3390</v>
      </c>
      <c r="AT626" s="615">
        <f t="shared" si="2244"/>
        <v>3390</v>
      </c>
      <c r="AU626" s="615">
        <f t="shared" si="2244"/>
        <v>3390</v>
      </c>
      <c r="AV626" s="615">
        <f t="shared" si="2244"/>
        <v>3390</v>
      </c>
      <c r="AW626" s="615">
        <f t="shared" si="2244"/>
        <v>3390</v>
      </c>
      <c r="AX626" s="615">
        <f t="shared" si="2244"/>
        <v>3390</v>
      </c>
      <c r="AY626" s="615">
        <f t="shared" si="2244"/>
        <v>3390</v>
      </c>
      <c r="AZ626" s="615">
        <f t="shared" si="2244"/>
        <v>3390</v>
      </c>
      <c r="BA626" s="615">
        <f t="shared" si="2244"/>
        <v>3390</v>
      </c>
      <c r="BB626" s="615">
        <f t="shared" si="2244"/>
        <v>3390</v>
      </c>
      <c r="BC626" s="718"/>
      <c r="BD626" s="615">
        <f>3390*$K$1</f>
        <v>3390</v>
      </c>
      <c r="BE626" s="615">
        <f>3390*$K$1</f>
        <v>3390</v>
      </c>
      <c r="BF626" s="615">
        <f t="shared" ref="BF626:BY626" si="2245">3390*$K$1</f>
        <v>3390</v>
      </c>
      <c r="BG626" s="615">
        <f t="shared" si="2245"/>
        <v>3390</v>
      </c>
      <c r="BH626" s="615">
        <f t="shared" si="2245"/>
        <v>3390</v>
      </c>
      <c r="BI626" s="615">
        <f t="shared" si="2245"/>
        <v>3390</v>
      </c>
      <c r="BJ626" s="615">
        <f t="shared" si="2245"/>
        <v>3390</v>
      </c>
      <c r="BK626" s="615">
        <f t="shared" si="2245"/>
        <v>3390</v>
      </c>
      <c r="BL626" s="615">
        <f t="shared" si="2245"/>
        <v>3390</v>
      </c>
      <c r="BM626" s="615">
        <f t="shared" si="2245"/>
        <v>3390</v>
      </c>
      <c r="BN626" s="615">
        <f t="shared" si="2245"/>
        <v>3390</v>
      </c>
      <c r="BO626" s="615">
        <f t="shared" si="2245"/>
        <v>3390</v>
      </c>
      <c r="BP626" s="615">
        <f t="shared" si="2245"/>
        <v>3390</v>
      </c>
      <c r="BQ626" s="615">
        <f t="shared" si="2245"/>
        <v>3390</v>
      </c>
      <c r="BR626" s="615">
        <f t="shared" si="2245"/>
        <v>3390</v>
      </c>
      <c r="BS626" s="615">
        <f t="shared" si="2245"/>
        <v>3390</v>
      </c>
      <c r="BT626" s="615">
        <f t="shared" si="2245"/>
        <v>3390</v>
      </c>
      <c r="BU626" s="718"/>
      <c r="BV626" s="615">
        <f t="shared" si="2245"/>
        <v>3390</v>
      </c>
      <c r="BW626" s="615">
        <f t="shared" si="2245"/>
        <v>3390</v>
      </c>
      <c r="BX626" s="615">
        <f t="shared" si="2245"/>
        <v>3390</v>
      </c>
      <c r="BY626" s="615">
        <f t="shared" si="2245"/>
        <v>3390</v>
      </c>
      <c r="BZ626" s="602"/>
      <c r="CA626" s="602"/>
      <c r="CB626" s="602"/>
      <c r="CC626" s="692"/>
      <c r="CD626" s="1348">
        <f t="shared" si="2238"/>
        <v>3390</v>
      </c>
      <c r="CE626" s="1349">
        <f t="shared" si="2239"/>
        <v>3390</v>
      </c>
      <c r="CF626" s="1350">
        <f t="shared" si="2239"/>
        <v>3390</v>
      </c>
      <c r="CG626" s="1350">
        <f t="shared" si="2239"/>
        <v>3390</v>
      </c>
      <c r="CH626" s="1350">
        <f t="shared" si="2239"/>
        <v>3390</v>
      </c>
      <c r="CI626" s="1350">
        <f t="shared" si="2239"/>
        <v>3390</v>
      </c>
      <c r="CJ626" s="1350">
        <f t="shared" si="2239"/>
        <v>3390</v>
      </c>
      <c r="CK626" s="1351">
        <f t="shared" si="2239"/>
        <v>3390</v>
      </c>
      <c r="CL626" s="1351">
        <f t="shared" si="2239"/>
        <v>3390</v>
      </c>
      <c r="CM626" s="1351">
        <f t="shared" si="2239"/>
        <v>3390</v>
      </c>
      <c r="CN626" s="1350">
        <f t="shared" si="2239"/>
        <v>3390</v>
      </c>
      <c r="CO626" s="1350">
        <f t="shared" si="2239"/>
        <v>3390</v>
      </c>
      <c r="CP626" s="1350">
        <f t="shared" si="2239"/>
        <v>3390</v>
      </c>
      <c r="CQ626" s="1350">
        <f t="shared" si="2239"/>
        <v>3390</v>
      </c>
      <c r="CR626" s="1350">
        <f t="shared" si="2239"/>
        <v>3390</v>
      </c>
      <c r="CS626" s="1349">
        <f t="shared" si="2239"/>
        <v>3390</v>
      </c>
      <c r="CT626" s="1352">
        <f t="shared" si="2239"/>
        <v>3390</v>
      </c>
      <c r="CU626" s="553">
        <f t="shared" si="2240"/>
        <v>3390</v>
      </c>
      <c r="CV626" s="554">
        <f t="shared" si="2240"/>
        <v>3390</v>
      </c>
      <c r="CW626" s="555">
        <f t="shared" si="2240"/>
        <v>3390</v>
      </c>
      <c r="CX626" s="555">
        <f t="shared" si="2240"/>
        <v>3390</v>
      </c>
      <c r="CY626" s="555">
        <f t="shared" si="2240"/>
        <v>3390</v>
      </c>
      <c r="CZ626" s="555">
        <f t="shared" si="2240"/>
        <v>3390</v>
      </c>
      <c r="DA626" s="555">
        <f t="shared" si="2240"/>
        <v>3390</v>
      </c>
      <c r="DB626" s="556">
        <f t="shared" si="2240"/>
        <v>3390</v>
      </c>
      <c r="DC626" s="556">
        <f t="shared" si="2240"/>
        <v>3390</v>
      </c>
      <c r="DD626" s="556">
        <f t="shared" si="2240"/>
        <v>3390</v>
      </c>
      <c r="DE626" s="555">
        <f t="shared" si="2241"/>
        <v>3390</v>
      </c>
      <c r="DF626" s="555">
        <f t="shared" si="2241"/>
        <v>3390</v>
      </c>
      <c r="DG626" s="555">
        <f t="shared" si="2241"/>
        <v>3390</v>
      </c>
      <c r="DH626" s="555">
        <f t="shared" si="2241"/>
        <v>3390</v>
      </c>
      <c r="DI626" s="555">
        <f t="shared" si="2241"/>
        <v>3390</v>
      </c>
      <c r="DJ626" s="554">
        <f t="shared" si="2241"/>
        <v>3390</v>
      </c>
      <c r="DK626" s="553">
        <f t="shared" si="2241"/>
        <v>3390</v>
      </c>
      <c r="DL626" s="658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7"/>
      <c r="DQ626" s="623"/>
      <c r="DR626" s="623"/>
      <c r="DS626" s="623"/>
      <c r="DT626" s="623"/>
      <c r="DU626" s="623"/>
      <c r="DV626" s="623"/>
      <c r="DW626" s="623"/>
      <c r="DX626" s="623"/>
      <c r="DY626" s="488"/>
    </row>
    <row r="627" spans="1:129" s="490" customFormat="1" ht="15.75" customHeight="1">
      <c r="A627" s="653" t="str">
        <f>$H$1 &amp; " (%)"</f>
        <v>kcal (%)</v>
      </c>
      <c r="B627" s="637" t="str">
        <f t="shared" ref="B627:R627" si="2246">IF(B625="","",B625*B626/B$46/365/$G$1)</f>
        <v/>
      </c>
      <c r="C627" s="637" t="str">
        <f t="shared" si="2246"/>
        <v/>
      </c>
      <c r="D627" s="637" t="str">
        <f t="shared" si="2246"/>
        <v/>
      </c>
      <c r="E627" s="637" t="str">
        <f t="shared" si="2246"/>
        <v/>
      </c>
      <c r="F627" s="637">
        <f t="shared" si="2246"/>
        <v>8.8454011741682988E-3</v>
      </c>
      <c r="G627" s="637">
        <f t="shared" si="2246"/>
        <v>3.3170254403131115E-2</v>
      </c>
      <c r="H627" s="637" t="str">
        <f t="shared" si="2246"/>
        <v/>
      </c>
      <c r="I627" s="637" t="str">
        <f t="shared" si="2246"/>
        <v/>
      </c>
      <c r="J627" s="637">
        <f t="shared" si="2246"/>
        <v>1.4742335290280496E-2</v>
      </c>
      <c r="K627" s="637" t="str">
        <f t="shared" si="2246"/>
        <v/>
      </c>
      <c r="L627" s="637" t="str">
        <f t="shared" si="2246"/>
        <v/>
      </c>
      <c r="M627" s="637" t="str">
        <f t="shared" si="2246"/>
        <v/>
      </c>
      <c r="N627" s="637" t="str">
        <f t="shared" si="2246"/>
        <v/>
      </c>
      <c r="O627" s="637" t="str">
        <f t="shared" si="2246"/>
        <v/>
      </c>
      <c r="P627" s="637" t="str">
        <f t="shared" si="2246"/>
        <v/>
      </c>
      <c r="Q627" s="637" t="str">
        <f t="shared" si="2246"/>
        <v/>
      </c>
      <c r="R627" s="637" t="str">
        <f t="shared" si="2246"/>
        <v/>
      </c>
      <c r="S627" s="718"/>
      <c r="T627" s="637">
        <f t="shared" ref="T627:AJ627" si="2247">IF(T625="","",T625*T626/T$46/365/$G$1)</f>
        <v>2.2113502935420744E-2</v>
      </c>
      <c r="U627" s="637">
        <f t="shared" si="2247"/>
        <v>1.1056751467710372E-2</v>
      </c>
      <c r="V627" s="637">
        <f t="shared" si="2247"/>
        <v>1.7690802348336598E-2</v>
      </c>
      <c r="W627" s="637">
        <f t="shared" si="2247"/>
        <v>1.6585127201565558E-2</v>
      </c>
      <c r="X627" s="637" t="str">
        <f t="shared" si="2247"/>
        <v/>
      </c>
      <c r="Y627" s="637">
        <f t="shared" si="2247"/>
        <v>1.3820939334637964E-2</v>
      </c>
      <c r="Z627" s="637">
        <f t="shared" si="2247"/>
        <v>1.5163544870002797E-2</v>
      </c>
      <c r="AA627" s="637" t="str">
        <f t="shared" si="2247"/>
        <v/>
      </c>
      <c r="AB627" s="637" t="str">
        <f t="shared" si="2247"/>
        <v/>
      </c>
      <c r="AC627" s="637" t="str">
        <f t="shared" si="2247"/>
        <v/>
      </c>
      <c r="AD627" s="637" t="str">
        <f t="shared" si="2247"/>
        <v/>
      </c>
      <c r="AE627" s="637" t="str">
        <f t="shared" si="2247"/>
        <v/>
      </c>
      <c r="AF627" s="637" t="str">
        <f t="shared" si="2247"/>
        <v/>
      </c>
      <c r="AG627" s="637" t="str">
        <f t="shared" si="2247"/>
        <v/>
      </c>
      <c r="AH627" s="637" t="str">
        <f t="shared" si="2247"/>
        <v/>
      </c>
      <c r="AI627" s="637" t="str">
        <f t="shared" si="2247"/>
        <v/>
      </c>
      <c r="AJ627" s="637" t="str">
        <f t="shared" si="2247"/>
        <v/>
      </c>
      <c r="AK627" s="718"/>
      <c r="AL627" s="637" t="str">
        <f t="shared" ref="AL627:BB627" si="2248">IF(AL625="","",AL625*AL626/AL$46/365/$G$1)</f>
        <v/>
      </c>
      <c r="AM627" s="637" t="str">
        <f t="shared" si="2248"/>
        <v/>
      </c>
      <c r="AN627" s="637" t="str">
        <f t="shared" si="2248"/>
        <v/>
      </c>
      <c r="AO627" s="637" t="str">
        <f t="shared" si="2248"/>
        <v/>
      </c>
      <c r="AP627" s="637" t="str">
        <f t="shared" si="2248"/>
        <v/>
      </c>
      <c r="AQ627" s="637">
        <f t="shared" si="2248"/>
        <v>3.1843444227005871E-2</v>
      </c>
      <c r="AR627" s="637" t="str">
        <f t="shared" si="2248"/>
        <v/>
      </c>
      <c r="AS627" s="637" t="str">
        <f t="shared" si="2248"/>
        <v/>
      </c>
      <c r="AT627" s="637">
        <f t="shared" si="2248"/>
        <v>3.1843444227005871E-2</v>
      </c>
      <c r="AU627" s="637" t="str">
        <f t="shared" si="2248"/>
        <v/>
      </c>
      <c r="AV627" s="637" t="str">
        <f t="shared" si="2248"/>
        <v/>
      </c>
      <c r="AW627" s="637" t="str">
        <f t="shared" si="2248"/>
        <v/>
      </c>
      <c r="AX627" s="637" t="str">
        <f t="shared" si="2248"/>
        <v/>
      </c>
      <c r="AY627" s="637" t="str">
        <f t="shared" si="2248"/>
        <v/>
      </c>
      <c r="AZ627" s="637" t="str">
        <f t="shared" si="2248"/>
        <v/>
      </c>
      <c r="BA627" s="637" t="str">
        <f t="shared" si="2248"/>
        <v/>
      </c>
      <c r="BB627" s="637" t="str">
        <f t="shared" si="2248"/>
        <v/>
      </c>
      <c r="BC627" s="718"/>
      <c r="BD627" s="637">
        <f>IF(BD625="","",BD625*BD626/BD$46/365/$G$1)</f>
        <v>2.7641878669275928E-2</v>
      </c>
      <c r="BE627" s="637" t="str">
        <f>IF(BE625="","",BE625*BE626/BE$46/365/$G$1)</f>
        <v/>
      </c>
      <c r="BF627" s="637">
        <f t="shared" ref="BF627:BT627" si="2249">IF(BF625="","",BF625*BF626/BF$46/365/$G$1)</f>
        <v>1.3820939334637964E-2</v>
      </c>
      <c r="BG627" s="637">
        <f t="shared" si="2249"/>
        <v>2.7641878669275928E-2</v>
      </c>
      <c r="BH627" s="637" t="str">
        <f t="shared" si="2249"/>
        <v/>
      </c>
      <c r="BI627" s="637">
        <f t="shared" si="2249"/>
        <v>3.159071847917249E-2</v>
      </c>
      <c r="BJ627" s="637">
        <f t="shared" si="2249"/>
        <v>5.5283757338551856E-2</v>
      </c>
      <c r="BK627" s="637" t="str">
        <f t="shared" si="2249"/>
        <v/>
      </c>
      <c r="BL627" s="637">
        <f t="shared" si="2249"/>
        <v>8.2925636007827788E-3</v>
      </c>
      <c r="BM627" s="637" t="str">
        <f t="shared" si="2249"/>
        <v/>
      </c>
      <c r="BN627" s="637" t="str">
        <f t="shared" si="2249"/>
        <v/>
      </c>
      <c r="BO627" s="637" t="str">
        <f t="shared" si="2249"/>
        <v/>
      </c>
      <c r="BP627" s="637" t="str">
        <f t="shared" si="2249"/>
        <v/>
      </c>
      <c r="BQ627" s="637" t="str">
        <f t="shared" si="2249"/>
        <v/>
      </c>
      <c r="BR627" s="637" t="str">
        <f t="shared" si="2249"/>
        <v/>
      </c>
      <c r="BS627" s="637" t="str">
        <f t="shared" si="2249"/>
        <v/>
      </c>
      <c r="BT627" s="637" t="str">
        <f t="shared" si="2249"/>
        <v/>
      </c>
      <c r="BU627" s="718"/>
      <c r="BV627" s="637">
        <f>IF(BV625="","",BV625*BV626/BV$46/365/$G$1)</f>
        <v>1.1056751467710372E-2</v>
      </c>
      <c r="BW627" s="637">
        <f>IF(BW625="","",BW625*BW626/BW$46/365/$G$1)</f>
        <v>1.7690802348336598E-2</v>
      </c>
      <c r="BX627" s="637">
        <f>IF(BX625="","",BX625*BX626/BX$46/365/$G$1)</f>
        <v>2.2745317305004193E-2</v>
      </c>
      <c r="BY627" s="637">
        <f>IF(BY625="","",BY625*BY626/BY$46/365/$G$1)</f>
        <v>2.7641878669275928E-2</v>
      </c>
      <c r="BZ627" s="627">
        <f>IF(DL627&lt;3,"",(SUM(B627:R627)-MIN(B627:R627)-MAX(B627:R627))/(DL627-2))</f>
        <v>1.4742335290280496E-2</v>
      </c>
      <c r="CA627" s="627">
        <f>IF(DM627&lt;3,"",(SUM(T627:AJ627)-MIN(T627:AJ627)-MAX(T627:AJ627))/(DM627-2))</f>
        <v>1.5815103438635725E-2</v>
      </c>
      <c r="CB627" s="627" t="str">
        <f>IF(DN627&lt;3,"",(SUM(AL627:BB627)-MIN(AL627:BB627)-MAX(AL627:BB627))/(DN627-2))</f>
        <v/>
      </c>
      <c r="CC627" s="627">
        <f>IF(DO627&lt;3,"",(SUM(BD627:BT627)-MIN(BD627:BT627)-MAX(BD627:BT627))/(DO627-2))</f>
        <v>2.5173853788090585E-2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2239"/>
        <v/>
      </c>
      <c r="CF627" s="1355" t="str">
        <f t="shared" si="2239"/>
        <v/>
      </c>
      <c r="CG627" s="1355" t="str">
        <f t="shared" si="2239"/>
        <v/>
      </c>
      <c r="CH627" s="1355" t="str">
        <f t="shared" si="2239"/>
        <v/>
      </c>
      <c r="CI627" s="1355" t="str">
        <f t="shared" si="2239"/>
        <v/>
      </c>
      <c r="CJ627" s="1355" t="str">
        <f t="shared" si="2239"/>
        <v/>
      </c>
      <c r="CK627" s="1356">
        <f t="shared" si="2239"/>
        <v>8.8454011741682988E-3</v>
      </c>
      <c r="CL627" s="1356">
        <f t="shared" si="2239"/>
        <v>1.4742335290280496E-2</v>
      </c>
      <c r="CM627" s="1356">
        <f t="shared" si="2239"/>
        <v>3.3170254403131115E-2</v>
      </c>
      <c r="CN627" s="1355" t="str">
        <f t="shared" si="2239"/>
        <v/>
      </c>
      <c r="CO627" s="1355" t="str">
        <f t="shared" si="2239"/>
        <v/>
      </c>
      <c r="CP627" s="1355" t="str">
        <f t="shared" si="2239"/>
        <v/>
      </c>
      <c r="CQ627" s="1355" t="str">
        <f t="shared" si="2239"/>
        <v/>
      </c>
      <c r="CR627" s="1355" t="str">
        <f t="shared" si="2239"/>
        <v/>
      </c>
      <c r="CS627" s="1354" t="str">
        <f t="shared" si="2239"/>
        <v/>
      </c>
      <c r="CT627" s="1357" t="str">
        <f t="shared" si="2239"/>
        <v/>
      </c>
      <c r="CU627" s="541" t="str">
        <f t="shared" si="2240"/>
        <v/>
      </c>
      <c r="CV627" s="542" t="str">
        <f t="shared" si="2240"/>
        <v/>
      </c>
      <c r="CW627" s="543" t="str">
        <f t="shared" si="2240"/>
        <v/>
      </c>
      <c r="CX627" s="543" t="str">
        <f t="shared" si="2240"/>
        <v/>
      </c>
      <c r="CY627" s="543" t="str">
        <f t="shared" si="2240"/>
        <v/>
      </c>
      <c r="CZ627" s="543" t="str">
        <f t="shared" si="2240"/>
        <v/>
      </c>
      <c r="DA627" s="543">
        <f t="shared" si="2240"/>
        <v>1.1056751467710372E-2</v>
      </c>
      <c r="DB627" s="544">
        <f t="shared" si="2240"/>
        <v>1.3820939334637964E-2</v>
      </c>
      <c r="DC627" s="544">
        <f t="shared" si="2240"/>
        <v>1.5163544870002797E-2</v>
      </c>
      <c r="DD627" s="544">
        <f t="shared" si="2240"/>
        <v>1.6585127201565558E-2</v>
      </c>
      <c r="DE627" s="543">
        <f t="shared" si="2241"/>
        <v>1.7690802348336598E-2</v>
      </c>
      <c r="DF627" s="543">
        <f t="shared" si="2241"/>
        <v>2.2113502935420744E-2</v>
      </c>
      <c r="DG627" s="543" t="str">
        <f t="shared" si="2241"/>
        <v/>
      </c>
      <c r="DH627" s="543" t="str">
        <f t="shared" si="2241"/>
        <v/>
      </c>
      <c r="DI627" s="543" t="str">
        <f t="shared" si="2241"/>
        <v/>
      </c>
      <c r="DJ627" s="542" t="str">
        <f t="shared" si="2241"/>
        <v/>
      </c>
      <c r="DK627" s="541" t="str">
        <f t="shared" si="2241"/>
        <v/>
      </c>
      <c r="DL627" s="658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623"/>
      <c r="DR627" s="623"/>
      <c r="DS627" s="623"/>
      <c r="DT627" s="623"/>
      <c r="DU627" s="623"/>
      <c r="DV627" s="623"/>
      <c r="DW627" s="623"/>
      <c r="DX627" s="623"/>
      <c r="DY627" s="488"/>
    </row>
    <row r="628" spans="1:129" s="490" customFormat="1" ht="15.75" customHeight="1">
      <c r="A628" s="653" t="s">
        <v>287</v>
      </c>
      <c r="B628" s="323"/>
      <c r="C628" s="323"/>
      <c r="D628" s="323"/>
      <c r="E628" s="323"/>
      <c r="F628" s="323">
        <v>3</v>
      </c>
      <c r="G628" s="323">
        <v>2</v>
      </c>
      <c r="H628" s="323"/>
      <c r="I628" s="323"/>
      <c r="J628" s="323">
        <v>2</v>
      </c>
      <c r="K628" s="323"/>
      <c r="L628" s="323"/>
      <c r="M628" s="323"/>
      <c r="N628" s="323"/>
      <c r="O628" s="323"/>
      <c r="P628" s="323"/>
      <c r="Q628" s="323"/>
      <c r="R628" s="323"/>
      <c r="S628" s="718"/>
      <c r="T628" s="323">
        <v>5</v>
      </c>
      <c r="U628" s="323">
        <v>10</v>
      </c>
      <c r="V628" s="323">
        <v>5</v>
      </c>
      <c r="W628" s="323">
        <v>5</v>
      </c>
      <c r="X628" s="323"/>
      <c r="Y628" s="323">
        <v>5</v>
      </c>
      <c r="Z628" s="323">
        <v>10</v>
      </c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8"/>
      <c r="AL628" s="323"/>
      <c r="AM628" s="323"/>
      <c r="AN628" s="323"/>
      <c r="AO628" s="323"/>
      <c r="AP628" s="323"/>
      <c r="AQ628" s="323">
        <v>6.6665999999999999</v>
      </c>
      <c r="AR628" s="323"/>
      <c r="AS628" s="323"/>
      <c r="AT628" s="323">
        <v>11.66</v>
      </c>
      <c r="AU628" s="323"/>
      <c r="AV628" s="323"/>
      <c r="AW628" s="323"/>
      <c r="AX628" s="323"/>
      <c r="AY628" s="323"/>
      <c r="AZ628" s="323"/>
      <c r="BA628" s="323"/>
      <c r="BB628" s="323"/>
      <c r="BC628" s="718"/>
      <c r="BD628" s="323">
        <v>10</v>
      </c>
      <c r="BE628" s="323"/>
      <c r="BF628" s="323">
        <v>10</v>
      </c>
      <c r="BG628" s="323">
        <v>10</v>
      </c>
      <c r="BH628" s="323"/>
      <c r="BI628" s="323">
        <v>10</v>
      </c>
      <c r="BJ628" s="323">
        <v>10</v>
      </c>
      <c r="BK628" s="323"/>
      <c r="BL628" s="323">
        <v>10</v>
      </c>
      <c r="BM628" s="323"/>
      <c r="BN628" s="323"/>
      <c r="BO628" s="323"/>
      <c r="BP628" s="323"/>
      <c r="BQ628" s="323"/>
      <c r="BR628" s="323"/>
      <c r="BS628" s="323"/>
      <c r="BT628" s="323"/>
      <c r="BU628" s="718"/>
      <c r="BV628" s="323">
        <v>2</v>
      </c>
      <c r="BW628" s="323">
        <v>5</v>
      </c>
      <c r="BX628" s="323">
        <v>7</v>
      </c>
      <c r="BY628" s="323">
        <v>10</v>
      </c>
      <c r="BZ628" s="602"/>
      <c r="CA628" s="602"/>
      <c r="CB628" s="602"/>
      <c r="CC628" s="692"/>
      <c r="CD628" s="1348" t="str">
        <f t="shared" ref="CD628:CS629" si="225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2250"/>
        <v/>
      </c>
      <c r="CF628" s="1350" t="str">
        <f t="shared" si="2250"/>
        <v/>
      </c>
      <c r="CG628" s="1350" t="str">
        <f t="shared" si="2250"/>
        <v/>
      </c>
      <c r="CH628" s="1350" t="str">
        <f t="shared" si="2250"/>
        <v/>
      </c>
      <c r="CI628" s="1350" t="str">
        <f t="shared" si="2250"/>
        <v/>
      </c>
      <c r="CJ628" s="1350" t="str">
        <f t="shared" si="2250"/>
        <v/>
      </c>
      <c r="CK628" s="1351">
        <f t="shared" si="2250"/>
        <v>2</v>
      </c>
      <c r="CL628" s="1351">
        <f t="shared" si="2250"/>
        <v>2</v>
      </c>
      <c r="CM628" s="1351">
        <f t="shared" si="2250"/>
        <v>3</v>
      </c>
      <c r="CN628" s="1350" t="str">
        <f t="shared" si="2250"/>
        <v/>
      </c>
      <c r="CO628" s="1350" t="str">
        <f t="shared" si="2250"/>
        <v/>
      </c>
      <c r="CP628" s="1350" t="str">
        <f t="shared" si="2250"/>
        <v/>
      </c>
      <c r="CQ628" s="1350" t="str">
        <f t="shared" si="2250"/>
        <v/>
      </c>
      <c r="CR628" s="1350" t="str">
        <f t="shared" si="2250"/>
        <v/>
      </c>
      <c r="CS628" s="1349" t="str">
        <f t="shared" si="2250"/>
        <v/>
      </c>
      <c r="CT628" s="1352" t="str">
        <f t="shared" ref="CE628:CT629" si="2251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3" t="str">
        <f t="shared" si="2240"/>
        <v/>
      </c>
      <c r="CV628" s="554" t="str">
        <f t="shared" si="2240"/>
        <v/>
      </c>
      <c r="CW628" s="555" t="str">
        <f t="shared" si="2240"/>
        <v/>
      </c>
      <c r="CX628" s="555" t="str">
        <f t="shared" si="2240"/>
        <v/>
      </c>
      <c r="CY628" s="555" t="str">
        <f t="shared" si="2240"/>
        <v/>
      </c>
      <c r="CZ628" s="555" t="str">
        <f t="shared" si="2240"/>
        <v/>
      </c>
      <c r="DA628" s="555">
        <f t="shared" si="2240"/>
        <v>5</v>
      </c>
      <c r="DB628" s="556">
        <f t="shared" si="2240"/>
        <v>5</v>
      </c>
      <c r="DC628" s="556">
        <f t="shared" si="2240"/>
        <v>5</v>
      </c>
      <c r="DD628" s="556">
        <f t="shared" si="2240"/>
        <v>5</v>
      </c>
      <c r="DE628" s="555">
        <f t="shared" si="2241"/>
        <v>10</v>
      </c>
      <c r="DF628" s="555">
        <f t="shared" si="2241"/>
        <v>10</v>
      </c>
      <c r="DG628" s="555" t="str">
        <f t="shared" si="2241"/>
        <v/>
      </c>
      <c r="DH628" s="555" t="str">
        <f t="shared" si="2241"/>
        <v/>
      </c>
      <c r="DI628" s="555" t="str">
        <f t="shared" si="2241"/>
        <v/>
      </c>
      <c r="DJ628" s="554" t="str">
        <f t="shared" si="2241"/>
        <v/>
      </c>
      <c r="DK628" s="553" t="str">
        <f t="shared" si="2241"/>
        <v/>
      </c>
      <c r="DL628" s="658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623"/>
      <c r="DR628" s="623"/>
      <c r="DS628" s="623"/>
      <c r="DT628" s="623"/>
      <c r="DU628" s="623"/>
      <c r="DV628" s="623"/>
      <c r="DW628" s="623"/>
      <c r="DX628" s="623"/>
      <c r="DY628" s="488"/>
    </row>
    <row r="629" spans="1:129" s="490" customFormat="1" ht="15.75" customHeight="1">
      <c r="A629" s="653" t="s">
        <v>285</v>
      </c>
      <c r="B629" s="634" t="str">
        <f t="shared" ref="B629:R629" si="2252">IF(B628="","",B625*B628)</f>
        <v/>
      </c>
      <c r="C629" s="634" t="str">
        <f t="shared" si="2252"/>
        <v/>
      </c>
      <c r="D629" s="634" t="str">
        <f t="shared" si="2252"/>
        <v/>
      </c>
      <c r="E629" s="634" t="str">
        <f t="shared" si="2252"/>
        <v/>
      </c>
      <c r="F629" s="634">
        <f t="shared" si="2252"/>
        <v>30</v>
      </c>
      <c r="G629" s="634">
        <f t="shared" si="2252"/>
        <v>60</v>
      </c>
      <c r="H629" s="634" t="str">
        <f t="shared" si="2252"/>
        <v/>
      </c>
      <c r="I629" s="634" t="str">
        <f t="shared" si="2252"/>
        <v/>
      </c>
      <c r="J629" s="634">
        <f t="shared" si="2252"/>
        <v>20</v>
      </c>
      <c r="K629" s="634" t="str">
        <f t="shared" si="2252"/>
        <v/>
      </c>
      <c r="L629" s="634" t="str">
        <f t="shared" si="2252"/>
        <v/>
      </c>
      <c r="M629" s="634" t="str">
        <f t="shared" si="2252"/>
        <v/>
      </c>
      <c r="N629" s="634" t="str">
        <f t="shared" si="2252"/>
        <v/>
      </c>
      <c r="O629" s="634" t="str">
        <f t="shared" si="2252"/>
        <v/>
      </c>
      <c r="P629" s="634" t="str">
        <f t="shared" si="2252"/>
        <v/>
      </c>
      <c r="Q629" s="634" t="str">
        <f t="shared" si="2252"/>
        <v/>
      </c>
      <c r="R629" s="634" t="str">
        <f t="shared" si="2252"/>
        <v/>
      </c>
      <c r="S629" s="718"/>
      <c r="T629" s="634">
        <f t="shared" ref="T629:AJ629" si="2253">IF(T628="","",T625*T628)</f>
        <v>125</v>
      </c>
      <c r="U629" s="634">
        <f t="shared" si="2253"/>
        <v>250</v>
      </c>
      <c r="V629" s="634">
        <f t="shared" si="2253"/>
        <v>120</v>
      </c>
      <c r="W629" s="634">
        <f t="shared" si="2253"/>
        <v>75</v>
      </c>
      <c r="X629" s="634" t="str">
        <f t="shared" si="2253"/>
        <v/>
      </c>
      <c r="Y629" s="634">
        <f t="shared" si="2253"/>
        <v>125</v>
      </c>
      <c r="Z629" s="634">
        <f t="shared" si="2253"/>
        <v>240</v>
      </c>
      <c r="AA629" s="634" t="str">
        <f t="shared" si="2253"/>
        <v/>
      </c>
      <c r="AB629" s="634" t="str">
        <f t="shared" si="2253"/>
        <v/>
      </c>
      <c r="AC629" s="634" t="str">
        <f t="shared" si="2253"/>
        <v/>
      </c>
      <c r="AD629" s="634" t="str">
        <f t="shared" si="2253"/>
        <v/>
      </c>
      <c r="AE629" s="634" t="str">
        <f t="shared" si="2253"/>
        <v/>
      </c>
      <c r="AF629" s="634" t="str">
        <f t="shared" si="2253"/>
        <v/>
      </c>
      <c r="AG629" s="634" t="str">
        <f t="shared" si="2253"/>
        <v/>
      </c>
      <c r="AH629" s="634" t="str">
        <f t="shared" si="2253"/>
        <v/>
      </c>
      <c r="AI629" s="634" t="str">
        <f t="shared" si="2253"/>
        <v/>
      </c>
      <c r="AJ629" s="634" t="str">
        <f t="shared" si="2253"/>
        <v/>
      </c>
      <c r="AK629" s="718"/>
      <c r="AL629" s="634" t="str">
        <f t="shared" ref="AL629:BB629" si="2254">IF(AL628="","",AL625*AL628)</f>
        <v/>
      </c>
      <c r="AM629" s="634" t="str">
        <f t="shared" si="2254"/>
        <v/>
      </c>
      <c r="AN629" s="634" t="str">
        <f t="shared" si="2254"/>
        <v/>
      </c>
      <c r="AO629" s="634" t="str">
        <f t="shared" si="2254"/>
        <v/>
      </c>
      <c r="AP629" s="634" t="str">
        <f t="shared" si="2254"/>
        <v/>
      </c>
      <c r="AQ629" s="634">
        <f t="shared" si="2254"/>
        <v>239.99760000000001</v>
      </c>
      <c r="AR629" s="634" t="str">
        <f t="shared" si="2254"/>
        <v/>
      </c>
      <c r="AS629" s="634" t="str">
        <f t="shared" si="2254"/>
        <v/>
      </c>
      <c r="AT629" s="634">
        <f t="shared" si="2254"/>
        <v>419.76</v>
      </c>
      <c r="AU629" s="634" t="str">
        <f t="shared" si="2254"/>
        <v/>
      </c>
      <c r="AV629" s="634" t="str">
        <f t="shared" si="2254"/>
        <v/>
      </c>
      <c r="AW629" s="634" t="str">
        <f t="shared" si="2254"/>
        <v/>
      </c>
      <c r="AX629" s="634" t="str">
        <f t="shared" si="2254"/>
        <v/>
      </c>
      <c r="AY629" s="634" t="str">
        <f t="shared" si="2254"/>
        <v/>
      </c>
      <c r="AZ629" s="634" t="str">
        <f t="shared" si="2254"/>
        <v/>
      </c>
      <c r="BA629" s="634" t="str">
        <f t="shared" si="2254"/>
        <v/>
      </c>
      <c r="BB629" s="634" t="str">
        <f t="shared" si="2254"/>
        <v/>
      </c>
      <c r="BC629" s="718"/>
      <c r="BD629" s="634">
        <f>IF(BD628="","",BD625*BD628)</f>
        <v>500</v>
      </c>
      <c r="BE629" s="634" t="str">
        <f>IF(BE628="","",BE625*BE628)</f>
        <v/>
      </c>
      <c r="BF629" s="634">
        <f t="shared" ref="BF629:BT629" si="2255">IF(BF628="","",BF625*BF628)</f>
        <v>250</v>
      </c>
      <c r="BG629" s="634">
        <f t="shared" si="2255"/>
        <v>500</v>
      </c>
      <c r="BH629" s="634" t="str">
        <f t="shared" si="2255"/>
        <v/>
      </c>
      <c r="BI629" s="634">
        <f t="shared" si="2255"/>
        <v>500</v>
      </c>
      <c r="BJ629" s="634">
        <f t="shared" si="2255"/>
        <v>500</v>
      </c>
      <c r="BK629" s="634" t="str">
        <f t="shared" si="2255"/>
        <v/>
      </c>
      <c r="BL629" s="634">
        <f t="shared" si="2255"/>
        <v>150</v>
      </c>
      <c r="BM629" s="634" t="str">
        <f t="shared" si="2255"/>
        <v/>
      </c>
      <c r="BN629" s="634" t="str">
        <f t="shared" si="2255"/>
        <v/>
      </c>
      <c r="BO629" s="634" t="str">
        <f t="shared" si="2255"/>
        <v/>
      </c>
      <c r="BP629" s="634" t="str">
        <f t="shared" si="2255"/>
        <v/>
      </c>
      <c r="BQ629" s="634" t="str">
        <f t="shared" si="2255"/>
        <v/>
      </c>
      <c r="BR629" s="634" t="str">
        <f t="shared" si="2255"/>
        <v/>
      </c>
      <c r="BS629" s="634" t="str">
        <f t="shared" si="2255"/>
        <v/>
      </c>
      <c r="BT629" s="634" t="str">
        <f t="shared" si="2255"/>
        <v/>
      </c>
      <c r="BU629" s="718"/>
      <c r="BV629" s="634">
        <f>IF(BV628="","",BV625*BV628)</f>
        <v>20</v>
      </c>
      <c r="BW629" s="634">
        <f>IF(BW628="","",BW625*BW628)</f>
        <v>120</v>
      </c>
      <c r="BX629" s="634">
        <f>IF(BX628="","",BX625*BX628)</f>
        <v>252</v>
      </c>
      <c r="BY629" s="634">
        <f>IF(BY628="","",BY625*BY628)</f>
        <v>500</v>
      </c>
      <c r="BZ629" s="602"/>
      <c r="CA629" s="602"/>
      <c r="CB629" s="602"/>
      <c r="CC629" s="692"/>
      <c r="CD629" s="1348" t="str">
        <f t="shared" si="2250"/>
        <v/>
      </c>
      <c r="CE629" s="1349" t="str">
        <f t="shared" si="2251"/>
        <v/>
      </c>
      <c r="CF629" s="1350" t="str">
        <f t="shared" si="2251"/>
        <v/>
      </c>
      <c r="CG629" s="1350" t="str">
        <f t="shared" si="2251"/>
        <v/>
      </c>
      <c r="CH629" s="1350" t="str">
        <f t="shared" si="2251"/>
        <v/>
      </c>
      <c r="CI629" s="1350" t="str">
        <f t="shared" si="2251"/>
        <v/>
      </c>
      <c r="CJ629" s="1350" t="str">
        <f t="shared" si="2251"/>
        <v/>
      </c>
      <c r="CK629" s="1351">
        <f t="shared" si="2251"/>
        <v>20</v>
      </c>
      <c r="CL629" s="1351">
        <f t="shared" si="2251"/>
        <v>30</v>
      </c>
      <c r="CM629" s="1351">
        <f t="shared" si="2251"/>
        <v>60</v>
      </c>
      <c r="CN629" s="1350" t="str">
        <f t="shared" si="2251"/>
        <v/>
      </c>
      <c r="CO629" s="1350" t="str">
        <f t="shared" si="2251"/>
        <v/>
      </c>
      <c r="CP629" s="1350" t="str">
        <f t="shared" si="2251"/>
        <v/>
      </c>
      <c r="CQ629" s="1350" t="str">
        <f t="shared" si="2251"/>
        <v/>
      </c>
      <c r="CR629" s="1350" t="str">
        <f t="shared" si="2251"/>
        <v/>
      </c>
      <c r="CS629" s="1349" t="str">
        <f t="shared" si="2251"/>
        <v/>
      </c>
      <c r="CT629" s="1352" t="str">
        <f t="shared" si="2251"/>
        <v/>
      </c>
      <c r="CU629" s="553" t="str">
        <f t="shared" si="2240"/>
        <v/>
      </c>
      <c r="CV629" s="554" t="str">
        <f t="shared" si="2240"/>
        <v/>
      </c>
      <c r="CW629" s="555" t="str">
        <f t="shared" si="2240"/>
        <v/>
      </c>
      <c r="CX629" s="555" t="str">
        <f t="shared" si="2240"/>
        <v/>
      </c>
      <c r="CY629" s="555" t="str">
        <f t="shared" si="2240"/>
        <v/>
      </c>
      <c r="CZ629" s="555" t="str">
        <f t="shared" si="2240"/>
        <v/>
      </c>
      <c r="DA629" s="555">
        <f t="shared" si="2240"/>
        <v>75</v>
      </c>
      <c r="DB629" s="556">
        <f t="shared" si="2240"/>
        <v>120</v>
      </c>
      <c r="DC629" s="556">
        <f t="shared" si="2240"/>
        <v>125</v>
      </c>
      <c r="DD629" s="556">
        <f t="shared" si="2240"/>
        <v>125</v>
      </c>
      <c r="DE629" s="555">
        <f t="shared" si="2241"/>
        <v>240</v>
      </c>
      <c r="DF629" s="555">
        <f t="shared" si="2241"/>
        <v>250</v>
      </c>
      <c r="DG629" s="555" t="str">
        <f t="shared" si="2241"/>
        <v/>
      </c>
      <c r="DH629" s="555" t="str">
        <f t="shared" si="2241"/>
        <v/>
      </c>
      <c r="DI629" s="555" t="str">
        <f t="shared" si="2241"/>
        <v/>
      </c>
      <c r="DJ629" s="554" t="str">
        <f t="shared" si="2241"/>
        <v/>
      </c>
      <c r="DK629" s="553" t="str">
        <f t="shared" si="2241"/>
        <v/>
      </c>
      <c r="DL629" s="658">
        <f>COUNT(B629:R629)</f>
        <v>3</v>
      </c>
      <c r="DM629" s="106">
        <f>COUNT(T629:AJ629)</f>
        <v>6</v>
      </c>
      <c r="DN629" s="106">
        <f>COUNT(AL629:BB629)</f>
        <v>2</v>
      </c>
      <c r="DO629" s="106">
        <f>COUNT(BD629:BT629)</f>
        <v>6</v>
      </c>
      <c r="DP629" s="487"/>
      <c r="DQ629" s="623"/>
      <c r="DR629" s="623"/>
      <c r="DS629" s="623"/>
      <c r="DT629" s="623"/>
      <c r="DU629" s="623"/>
      <c r="DV629" s="623"/>
      <c r="DW629" s="623"/>
      <c r="DX629" s="623"/>
      <c r="DY629" s="488"/>
    </row>
    <row r="630" spans="1:129" s="490" customFormat="1" ht="15.75" customHeight="1">
      <c r="A630" s="1471" t="s">
        <v>752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594"/>
      <c r="CA630" s="594"/>
      <c r="CB630" s="594"/>
      <c r="CC630" s="691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40"/>
      <c r="CV630" s="640"/>
      <c r="CW630" s="640"/>
      <c r="CX630" s="640"/>
      <c r="CY630" s="640"/>
      <c r="CZ630" s="640"/>
      <c r="DA630" s="640"/>
      <c r="DB630" s="640"/>
      <c r="DC630" s="640"/>
      <c r="DD630" s="640"/>
      <c r="DE630" s="640"/>
      <c r="DF630" s="640"/>
      <c r="DG630" s="640"/>
      <c r="DH630" s="640"/>
      <c r="DI630" s="640"/>
      <c r="DJ630" s="640"/>
      <c r="DK630" s="640"/>
      <c r="DL630" s="603"/>
      <c r="DM630" s="108"/>
      <c r="DN630" s="108"/>
      <c r="DO630" s="108"/>
      <c r="DP630" s="596"/>
      <c r="DQ630" s="622"/>
      <c r="DR630" s="622"/>
      <c r="DS630" s="622"/>
      <c r="DT630" s="622"/>
      <c r="DU630" s="622"/>
      <c r="DV630" s="622"/>
      <c r="DW630" s="622"/>
      <c r="DX630" s="622"/>
      <c r="DY630" s="488"/>
    </row>
    <row r="631" spans="1:129" s="490" customFormat="1" ht="15.75" customHeight="1">
      <c r="A631" s="653" t="s">
        <v>291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8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8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8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8"/>
      <c r="BV631" s="227"/>
      <c r="BW631" s="227"/>
      <c r="BX631" s="227"/>
      <c r="BY631" s="227"/>
      <c r="BZ631" s="602"/>
      <c r="CA631" s="602"/>
      <c r="CB631" s="602"/>
      <c r="CC631" s="692"/>
      <c r="CD631" s="1348" t="str">
        <f t="shared" ref="CD631:CS632" si="225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2256"/>
        <v/>
      </c>
      <c r="CF631" s="1350" t="str">
        <f t="shared" si="2256"/>
        <v/>
      </c>
      <c r="CG631" s="1350" t="str">
        <f t="shared" si="2256"/>
        <v/>
      </c>
      <c r="CH631" s="1350" t="str">
        <f t="shared" si="2256"/>
        <v/>
      </c>
      <c r="CI631" s="1350" t="str">
        <f t="shared" si="2256"/>
        <v/>
      </c>
      <c r="CJ631" s="1350" t="str">
        <f t="shared" si="2256"/>
        <v/>
      </c>
      <c r="CK631" s="1351" t="str">
        <f t="shared" si="2256"/>
        <v/>
      </c>
      <c r="CL631" s="1351" t="str">
        <f t="shared" si="2256"/>
        <v/>
      </c>
      <c r="CM631" s="1351" t="str">
        <f t="shared" si="2256"/>
        <v/>
      </c>
      <c r="CN631" s="1350" t="str">
        <f t="shared" si="2256"/>
        <v/>
      </c>
      <c r="CO631" s="1350" t="str">
        <f t="shared" si="2256"/>
        <v/>
      </c>
      <c r="CP631" s="1350" t="str">
        <f t="shared" si="2256"/>
        <v/>
      </c>
      <c r="CQ631" s="1350" t="str">
        <f t="shared" si="2256"/>
        <v/>
      </c>
      <c r="CR631" s="1350" t="str">
        <f t="shared" si="2256"/>
        <v/>
      </c>
      <c r="CS631" s="1349" t="str">
        <f t="shared" si="2256"/>
        <v/>
      </c>
      <c r="CT631" s="1352" t="str">
        <f t="shared" ref="CE631:CT633" si="2257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3" t="str">
        <f t="shared" ref="CU631:DD635" si="2258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4" t="str">
        <f t="shared" si="2258"/>
        <v/>
      </c>
      <c r="CW631" s="555" t="str">
        <f t="shared" si="2258"/>
        <v/>
      </c>
      <c r="CX631" s="555" t="str">
        <f t="shared" si="2258"/>
        <v/>
      </c>
      <c r="CY631" s="555" t="str">
        <f t="shared" si="2258"/>
        <v/>
      </c>
      <c r="CZ631" s="555" t="str">
        <f t="shared" si="2258"/>
        <v/>
      </c>
      <c r="DA631" s="555" t="str">
        <f t="shared" si="2258"/>
        <v/>
      </c>
      <c r="DB631" s="556" t="str">
        <f t="shared" si="2258"/>
        <v/>
      </c>
      <c r="DC631" s="556" t="str">
        <f t="shared" si="2258"/>
        <v/>
      </c>
      <c r="DD631" s="556" t="str">
        <f t="shared" si="2258"/>
        <v/>
      </c>
      <c r="DE631" s="555" t="str">
        <f t="shared" ref="DE631:DK635" si="2259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5" t="str">
        <f t="shared" si="2259"/>
        <v/>
      </c>
      <c r="DG631" s="555" t="str">
        <f t="shared" si="2259"/>
        <v/>
      </c>
      <c r="DH631" s="555" t="str">
        <f t="shared" si="2259"/>
        <v/>
      </c>
      <c r="DI631" s="555" t="str">
        <f t="shared" si="2259"/>
        <v/>
      </c>
      <c r="DJ631" s="554" t="str">
        <f t="shared" si="2259"/>
        <v/>
      </c>
      <c r="DK631" s="553" t="str">
        <f t="shared" si="2259"/>
        <v/>
      </c>
      <c r="DL631" s="658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7"/>
      <c r="DQ631" s="623"/>
      <c r="DR631" s="623"/>
      <c r="DS631" s="623"/>
      <c r="DT631" s="623"/>
      <c r="DU631" s="623"/>
      <c r="DV631" s="623"/>
      <c r="DW631" s="623"/>
      <c r="DX631" s="623"/>
      <c r="DY631" s="488"/>
    </row>
    <row r="632" spans="1:129" s="490" customFormat="1" ht="15.75" customHeight="1">
      <c r="A632" s="653" t="str">
        <f>$H$1 &amp; "/kg"</f>
        <v>kcal/kg</v>
      </c>
      <c r="B632" s="615">
        <f>470*$K$1</f>
        <v>470</v>
      </c>
      <c r="C632" s="615">
        <f>470*$K$1</f>
        <v>470</v>
      </c>
      <c r="D632" s="615">
        <f t="shared" ref="D632:R632" si="2260">470*$K$1</f>
        <v>470</v>
      </c>
      <c r="E632" s="615">
        <f t="shared" si="2260"/>
        <v>470</v>
      </c>
      <c r="F632" s="615">
        <f t="shared" si="2260"/>
        <v>470</v>
      </c>
      <c r="G632" s="615">
        <f t="shared" si="2260"/>
        <v>470</v>
      </c>
      <c r="H632" s="615">
        <f t="shared" si="2260"/>
        <v>470</v>
      </c>
      <c r="I632" s="615">
        <f t="shared" si="2260"/>
        <v>470</v>
      </c>
      <c r="J632" s="615">
        <f t="shared" si="2260"/>
        <v>470</v>
      </c>
      <c r="K632" s="615">
        <f t="shared" si="2260"/>
        <v>470</v>
      </c>
      <c r="L632" s="615">
        <f t="shared" si="2260"/>
        <v>470</v>
      </c>
      <c r="M632" s="615">
        <f t="shared" si="2260"/>
        <v>470</v>
      </c>
      <c r="N632" s="615">
        <f t="shared" si="2260"/>
        <v>470</v>
      </c>
      <c r="O632" s="615">
        <f t="shared" si="2260"/>
        <v>470</v>
      </c>
      <c r="P632" s="615">
        <f t="shared" si="2260"/>
        <v>470</v>
      </c>
      <c r="Q632" s="615">
        <f t="shared" si="2260"/>
        <v>470</v>
      </c>
      <c r="R632" s="615">
        <f t="shared" si="2260"/>
        <v>470</v>
      </c>
      <c r="S632" s="718"/>
      <c r="T632" s="615">
        <f>470*$K$1</f>
        <v>470</v>
      </c>
      <c r="U632" s="615">
        <f>470*$K$1</f>
        <v>470</v>
      </c>
      <c r="V632" s="615">
        <f t="shared" ref="V632:AJ632" si="2261">470*$K$1</f>
        <v>470</v>
      </c>
      <c r="W632" s="615">
        <f t="shared" si="2261"/>
        <v>470</v>
      </c>
      <c r="X632" s="615">
        <f t="shared" si="2261"/>
        <v>470</v>
      </c>
      <c r="Y632" s="615">
        <f t="shared" si="2261"/>
        <v>470</v>
      </c>
      <c r="Z632" s="615">
        <f t="shared" si="2261"/>
        <v>470</v>
      </c>
      <c r="AA632" s="615">
        <f t="shared" si="2261"/>
        <v>470</v>
      </c>
      <c r="AB632" s="615">
        <f t="shared" si="2261"/>
        <v>470</v>
      </c>
      <c r="AC632" s="615">
        <f t="shared" si="2261"/>
        <v>470</v>
      </c>
      <c r="AD632" s="615">
        <f t="shared" si="2261"/>
        <v>470</v>
      </c>
      <c r="AE632" s="615">
        <f t="shared" si="2261"/>
        <v>470</v>
      </c>
      <c r="AF632" s="615">
        <f t="shared" si="2261"/>
        <v>470</v>
      </c>
      <c r="AG632" s="615">
        <f t="shared" si="2261"/>
        <v>470</v>
      </c>
      <c r="AH632" s="615">
        <f t="shared" si="2261"/>
        <v>470</v>
      </c>
      <c r="AI632" s="615">
        <f t="shared" si="2261"/>
        <v>470</v>
      </c>
      <c r="AJ632" s="615">
        <f t="shared" si="2261"/>
        <v>470</v>
      </c>
      <c r="AK632" s="718"/>
      <c r="AL632" s="615">
        <f>470*$K$1</f>
        <v>470</v>
      </c>
      <c r="AM632" s="615">
        <f>470*$K$1</f>
        <v>470</v>
      </c>
      <c r="AN632" s="615">
        <f t="shared" ref="AN632:BB632" si="2262">470*$K$1</f>
        <v>470</v>
      </c>
      <c r="AO632" s="615">
        <f t="shared" si="2262"/>
        <v>470</v>
      </c>
      <c r="AP632" s="615">
        <f t="shared" si="2262"/>
        <v>470</v>
      </c>
      <c r="AQ632" s="615">
        <f t="shared" si="2262"/>
        <v>470</v>
      </c>
      <c r="AR632" s="615">
        <f t="shared" si="2262"/>
        <v>470</v>
      </c>
      <c r="AS632" s="615">
        <f t="shared" si="2262"/>
        <v>470</v>
      </c>
      <c r="AT632" s="615">
        <f t="shared" si="2262"/>
        <v>470</v>
      </c>
      <c r="AU632" s="615">
        <f t="shared" si="2262"/>
        <v>470</v>
      </c>
      <c r="AV632" s="615">
        <f t="shared" si="2262"/>
        <v>470</v>
      </c>
      <c r="AW632" s="615">
        <f t="shared" si="2262"/>
        <v>470</v>
      </c>
      <c r="AX632" s="615">
        <f t="shared" si="2262"/>
        <v>470</v>
      </c>
      <c r="AY632" s="615">
        <f t="shared" si="2262"/>
        <v>470</v>
      </c>
      <c r="AZ632" s="615">
        <f t="shared" si="2262"/>
        <v>470</v>
      </c>
      <c r="BA632" s="615">
        <f t="shared" si="2262"/>
        <v>470</v>
      </c>
      <c r="BB632" s="615">
        <f t="shared" si="2262"/>
        <v>470</v>
      </c>
      <c r="BC632" s="718"/>
      <c r="BD632" s="615">
        <f>470*$K$1</f>
        <v>470</v>
      </c>
      <c r="BE632" s="615">
        <f>470*$K$1</f>
        <v>470</v>
      </c>
      <c r="BF632" s="615">
        <f t="shared" ref="BF632:BY632" si="2263">470*$K$1</f>
        <v>470</v>
      </c>
      <c r="BG632" s="615">
        <f t="shared" si="2263"/>
        <v>470</v>
      </c>
      <c r="BH632" s="615">
        <f t="shared" si="2263"/>
        <v>470</v>
      </c>
      <c r="BI632" s="615">
        <f t="shared" si="2263"/>
        <v>470</v>
      </c>
      <c r="BJ632" s="615">
        <f t="shared" si="2263"/>
        <v>470</v>
      </c>
      <c r="BK632" s="615">
        <f t="shared" si="2263"/>
        <v>470</v>
      </c>
      <c r="BL632" s="615">
        <v>470</v>
      </c>
      <c r="BM632" s="615">
        <f t="shared" si="2263"/>
        <v>470</v>
      </c>
      <c r="BN632" s="615">
        <f t="shared" si="2263"/>
        <v>470</v>
      </c>
      <c r="BO632" s="615">
        <f t="shared" si="2263"/>
        <v>470</v>
      </c>
      <c r="BP632" s="615">
        <f t="shared" si="2263"/>
        <v>470</v>
      </c>
      <c r="BQ632" s="615">
        <f t="shared" si="2263"/>
        <v>470</v>
      </c>
      <c r="BR632" s="615">
        <f t="shared" si="2263"/>
        <v>470</v>
      </c>
      <c r="BS632" s="615">
        <f t="shared" si="2263"/>
        <v>470</v>
      </c>
      <c r="BT632" s="615">
        <f t="shared" si="2263"/>
        <v>470</v>
      </c>
      <c r="BU632" s="718"/>
      <c r="BV632" s="615">
        <f t="shared" si="2263"/>
        <v>470</v>
      </c>
      <c r="BW632" s="615">
        <f t="shared" si="2263"/>
        <v>470</v>
      </c>
      <c r="BX632" s="615">
        <f t="shared" si="2263"/>
        <v>470</v>
      </c>
      <c r="BY632" s="615">
        <f t="shared" si="2263"/>
        <v>470</v>
      </c>
      <c r="BZ632" s="602"/>
      <c r="CA632" s="602"/>
      <c r="CB632" s="602"/>
      <c r="CC632" s="692"/>
      <c r="CD632" s="1348">
        <f t="shared" si="2256"/>
        <v>470</v>
      </c>
      <c r="CE632" s="1349">
        <f t="shared" si="2257"/>
        <v>470</v>
      </c>
      <c r="CF632" s="1350">
        <f t="shared" si="2257"/>
        <v>470</v>
      </c>
      <c r="CG632" s="1350">
        <f t="shared" si="2257"/>
        <v>470</v>
      </c>
      <c r="CH632" s="1350">
        <f t="shared" si="2257"/>
        <v>470</v>
      </c>
      <c r="CI632" s="1350">
        <f t="shared" si="2257"/>
        <v>470</v>
      </c>
      <c r="CJ632" s="1350">
        <f t="shared" si="2257"/>
        <v>470</v>
      </c>
      <c r="CK632" s="1351">
        <f t="shared" si="2257"/>
        <v>470</v>
      </c>
      <c r="CL632" s="1351">
        <f t="shared" si="2257"/>
        <v>470</v>
      </c>
      <c r="CM632" s="1351">
        <f t="shared" si="2257"/>
        <v>470</v>
      </c>
      <c r="CN632" s="1350">
        <f t="shared" si="2257"/>
        <v>470</v>
      </c>
      <c r="CO632" s="1350">
        <f t="shared" si="2257"/>
        <v>470</v>
      </c>
      <c r="CP632" s="1350">
        <f t="shared" si="2257"/>
        <v>470</v>
      </c>
      <c r="CQ632" s="1350">
        <f t="shared" si="2257"/>
        <v>470</v>
      </c>
      <c r="CR632" s="1350">
        <f t="shared" si="2257"/>
        <v>470</v>
      </c>
      <c r="CS632" s="1349">
        <f t="shared" si="2257"/>
        <v>470</v>
      </c>
      <c r="CT632" s="1352">
        <f t="shared" si="2257"/>
        <v>470</v>
      </c>
      <c r="CU632" s="553">
        <f t="shared" si="2258"/>
        <v>470</v>
      </c>
      <c r="CV632" s="554">
        <f t="shared" si="2258"/>
        <v>470</v>
      </c>
      <c r="CW632" s="555">
        <f t="shared" si="2258"/>
        <v>470</v>
      </c>
      <c r="CX632" s="555">
        <f t="shared" si="2258"/>
        <v>470</v>
      </c>
      <c r="CY632" s="555">
        <f t="shared" si="2258"/>
        <v>470</v>
      </c>
      <c r="CZ632" s="555">
        <f t="shared" si="2258"/>
        <v>470</v>
      </c>
      <c r="DA632" s="555">
        <f t="shared" si="2258"/>
        <v>470</v>
      </c>
      <c r="DB632" s="556">
        <f t="shared" si="2258"/>
        <v>470</v>
      </c>
      <c r="DC632" s="556">
        <f t="shared" si="2258"/>
        <v>470</v>
      </c>
      <c r="DD632" s="556">
        <f t="shared" si="2258"/>
        <v>470</v>
      </c>
      <c r="DE632" s="555">
        <f t="shared" si="2259"/>
        <v>470</v>
      </c>
      <c r="DF632" s="555">
        <f t="shared" si="2259"/>
        <v>470</v>
      </c>
      <c r="DG632" s="555">
        <f t="shared" si="2259"/>
        <v>470</v>
      </c>
      <c r="DH632" s="555">
        <f t="shared" si="2259"/>
        <v>470</v>
      </c>
      <c r="DI632" s="555">
        <f t="shared" si="2259"/>
        <v>470</v>
      </c>
      <c r="DJ632" s="554">
        <f t="shared" si="2259"/>
        <v>470</v>
      </c>
      <c r="DK632" s="553">
        <f t="shared" si="2259"/>
        <v>470</v>
      </c>
      <c r="DL632" s="658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7"/>
      <c r="DQ632" s="623"/>
      <c r="DR632" s="623"/>
      <c r="DS632" s="623"/>
      <c r="DT632" s="623"/>
      <c r="DU632" s="623"/>
      <c r="DV632" s="623"/>
      <c r="DW632" s="623"/>
      <c r="DX632" s="623"/>
      <c r="DY632" s="488"/>
    </row>
    <row r="633" spans="1:129" s="490" customFormat="1" ht="15.75" customHeight="1">
      <c r="A633" s="653" t="str">
        <f>$H$1 &amp; " (%)"</f>
        <v>kcal (%)</v>
      </c>
      <c r="B633" s="637" t="str">
        <f t="shared" ref="B633:R633" si="2264">IF(B631="","",B631*B632/B$46/365/$G$1)</f>
        <v/>
      </c>
      <c r="C633" s="637" t="str">
        <f t="shared" si="2264"/>
        <v/>
      </c>
      <c r="D633" s="637" t="str">
        <f t="shared" si="2264"/>
        <v/>
      </c>
      <c r="E633" s="637" t="str">
        <f t="shared" si="2264"/>
        <v/>
      </c>
      <c r="F633" s="637" t="str">
        <f t="shared" si="2264"/>
        <v/>
      </c>
      <c r="G633" s="637" t="str">
        <f t="shared" si="2264"/>
        <v/>
      </c>
      <c r="H633" s="637" t="str">
        <f t="shared" si="2264"/>
        <v/>
      </c>
      <c r="I633" s="637" t="str">
        <f t="shared" si="2264"/>
        <v/>
      </c>
      <c r="J633" s="637" t="str">
        <f t="shared" si="2264"/>
        <v/>
      </c>
      <c r="K633" s="637" t="str">
        <f t="shared" si="2264"/>
        <v/>
      </c>
      <c r="L633" s="637" t="str">
        <f t="shared" si="2264"/>
        <v/>
      </c>
      <c r="M633" s="637" t="str">
        <f t="shared" si="2264"/>
        <v/>
      </c>
      <c r="N633" s="637" t="str">
        <f t="shared" si="2264"/>
        <v/>
      </c>
      <c r="O633" s="637" t="str">
        <f t="shared" si="2264"/>
        <v/>
      </c>
      <c r="P633" s="637" t="str">
        <f t="shared" si="2264"/>
        <v/>
      </c>
      <c r="Q633" s="637" t="str">
        <f t="shared" si="2264"/>
        <v/>
      </c>
      <c r="R633" s="637" t="str">
        <f t="shared" si="2264"/>
        <v/>
      </c>
      <c r="S633" s="718"/>
      <c r="T633" s="637" t="str">
        <f t="shared" ref="T633:AJ633" si="2265">IF(T631="","",T631*T632/T$46/365/$G$1)</f>
        <v/>
      </c>
      <c r="U633" s="637" t="str">
        <f t="shared" si="2265"/>
        <v/>
      </c>
      <c r="V633" s="637" t="str">
        <f t="shared" si="2265"/>
        <v/>
      </c>
      <c r="W633" s="637" t="str">
        <f t="shared" si="2265"/>
        <v/>
      </c>
      <c r="X633" s="637" t="str">
        <f t="shared" si="2265"/>
        <v/>
      </c>
      <c r="Y633" s="637" t="str">
        <f t="shared" si="2265"/>
        <v/>
      </c>
      <c r="Z633" s="637" t="str">
        <f t="shared" si="2265"/>
        <v/>
      </c>
      <c r="AA633" s="637" t="str">
        <f t="shared" si="2265"/>
        <v/>
      </c>
      <c r="AB633" s="637" t="str">
        <f t="shared" si="2265"/>
        <v/>
      </c>
      <c r="AC633" s="637" t="str">
        <f t="shared" si="2265"/>
        <v/>
      </c>
      <c r="AD633" s="637" t="str">
        <f t="shared" si="2265"/>
        <v/>
      </c>
      <c r="AE633" s="637" t="str">
        <f t="shared" si="2265"/>
        <v/>
      </c>
      <c r="AF633" s="637" t="str">
        <f t="shared" si="2265"/>
        <v/>
      </c>
      <c r="AG633" s="637" t="str">
        <f t="shared" si="2265"/>
        <v/>
      </c>
      <c r="AH633" s="637" t="str">
        <f t="shared" si="2265"/>
        <v/>
      </c>
      <c r="AI633" s="637" t="str">
        <f t="shared" si="2265"/>
        <v/>
      </c>
      <c r="AJ633" s="637" t="str">
        <f t="shared" si="2265"/>
        <v/>
      </c>
      <c r="AK633" s="718"/>
      <c r="AL633" s="637" t="str">
        <f t="shared" ref="AL633:BB633" si="2266">IF(AL631="","",AL631*AL632/AL$46/365/$G$1)</f>
        <v/>
      </c>
      <c r="AM633" s="637" t="str">
        <f t="shared" si="2266"/>
        <v/>
      </c>
      <c r="AN633" s="637" t="str">
        <f t="shared" si="2266"/>
        <v/>
      </c>
      <c r="AO633" s="637" t="str">
        <f t="shared" si="2266"/>
        <v/>
      </c>
      <c r="AP633" s="637" t="str">
        <f t="shared" si="2266"/>
        <v/>
      </c>
      <c r="AQ633" s="637" t="str">
        <f t="shared" si="2266"/>
        <v/>
      </c>
      <c r="AR633" s="637" t="str">
        <f t="shared" si="2266"/>
        <v/>
      </c>
      <c r="AS633" s="637" t="str">
        <f t="shared" si="2266"/>
        <v/>
      </c>
      <c r="AT633" s="637" t="str">
        <f t="shared" si="2266"/>
        <v/>
      </c>
      <c r="AU633" s="637" t="str">
        <f t="shared" si="2266"/>
        <v/>
      </c>
      <c r="AV633" s="637" t="str">
        <f t="shared" si="2266"/>
        <v/>
      </c>
      <c r="AW633" s="637" t="str">
        <f t="shared" si="2266"/>
        <v/>
      </c>
      <c r="AX633" s="637" t="str">
        <f t="shared" si="2266"/>
        <v/>
      </c>
      <c r="AY633" s="637" t="str">
        <f t="shared" si="2266"/>
        <v/>
      </c>
      <c r="AZ633" s="637" t="str">
        <f t="shared" si="2266"/>
        <v/>
      </c>
      <c r="BA633" s="637" t="str">
        <f t="shared" si="2266"/>
        <v/>
      </c>
      <c r="BB633" s="637" t="str">
        <f t="shared" si="2266"/>
        <v/>
      </c>
      <c r="BC633" s="718"/>
      <c r="BD633" s="637" t="str">
        <f>IF(BD631="","",BD631*BD632/BD$46/365/$G$1)</f>
        <v/>
      </c>
      <c r="BE633" s="637" t="str">
        <f>IF(BE631="","",BE631*BE632/BE$46/365/$G$1)</f>
        <v/>
      </c>
      <c r="BF633" s="637" t="str">
        <f t="shared" ref="BF633:BT633" si="2267">IF(BF631="","",BF631*BF632/BF$46/365/$G$1)</f>
        <v/>
      </c>
      <c r="BG633" s="637" t="str">
        <f t="shared" si="2267"/>
        <v/>
      </c>
      <c r="BH633" s="637" t="str">
        <f t="shared" si="2267"/>
        <v/>
      </c>
      <c r="BI633" s="637" t="str">
        <f t="shared" si="2267"/>
        <v/>
      </c>
      <c r="BJ633" s="637" t="str">
        <f t="shared" si="2267"/>
        <v/>
      </c>
      <c r="BK633" s="637" t="str">
        <f t="shared" si="2267"/>
        <v/>
      </c>
      <c r="BL633" s="637" t="str">
        <f t="shared" si="2267"/>
        <v/>
      </c>
      <c r="BM633" s="637" t="str">
        <f t="shared" si="2267"/>
        <v/>
      </c>
      <c r="BN633" s="637" t="str">
        <f t="shared" si="2267"/>
        <v/>
      </c>
      <c r="BO633" s="637" t="str">
        <f t="shared" si="2267"/>
        <v/>
      </c>
      <c r="BP633" s="637" t="str">
        <f t="shared" si="2267"/>
        <v/>
      </c>
      <c r="BQ633" s="637" t="str">
        <f t="shared" si="2267"/>
        <v/>
      </c>
      <c r="BR633" s="637" t="str">
        <f t="shared" si="2267"/>
        <v/>
      </c>
      <c r="BS633" s="637" t="str">
        <f t="shared" si="2267"/>
        <v/>
      </c>
      <c r="BT633" s="637" t="str">
        <f t="shared" si="2267"/>
        <v/>
      </c>
      <c r="BU633" s="718"/>
      <c r="BV633" s="637" t="str">
        <f>IF(BV631="","",BV631*BV632/BV$46/365/$G$1)</f>
        <v/>
      </c>
      <c r="BW633" s="637" t="str">
        <f>IF(BW631="","",BW631*BW632/BW$46/365/$G$1)</f>
        <v/>
      </c>
      <c r="BX633" s="637" t="str">
        <f>IF(BX631="","",BX631*BX632/BX$46/365/$G$1)</f>
        <v/>
      </c>
      <c r="BY633" s="637" t="str">
        <f>IF(BY631="","",BY631*BY632/BY$46/365/$G$1)</f>
        <v/>
      </c>
      <c r="BZ633" s="602"/>
      <c r="CA633" s="602"/>
      <c r="CB633" s="602"/>
      <c r="CC633" s="692"/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2257"/>
        <v/>
      </c>
      <c r="CF633" s="1355" t="str">
        <f t="shared" si="2257"/>
        <v/>
      </c>
      <c r="CG633" s="1355" t="str">
        <f t="shared" si="2257"/>
        <v/>
      </c>
      <c r="CH633" s="1355" t="str">
        <f t="shared" si="2257"/>
        <v/>
      </c>
      <c r="CI633" s="1355" t="str">
        <f t="shared" si="2257"/>
        <v/>
      </c>
      <c r="CJ633" s="1355" t="str">
        <f t="shared" si="2257"/>
        <v/>
      </c>
      <c r="CK633" s="1356" t="str">
        <f t="shared" si="2257"/>
        <v/>
      </c>
      <c r="CL633" s="1356" t="str">
        <f t="shared" si="2257"/>
        <v/>
      </c>
      <c r="CM633" s="1356" t="str">
        <f t="shared" si="2257"/>
        <v/>
      </c>
      <c r="CN633" s="1355" t="str">
        <f t="shared" si="2257"/>
        <v/>
      </c>
      <c r="CO633" s="1355" t="str">
        <f t="shared" si="2257"/>
        <v/>
      </c>
      <c r="CP633" s="1355" t="str">
        <f t="shared" si="2257"/>
        <v/>
      </c>
      <c r="CQ633" s="1355" t="str">
        <f t="shared" si="2257"/>
        <v/>
      </c>
      <c r="CR633" s="1355" t="str">
        <f t="shared" si="2257"/>
        <v/>
      </c>
      <c r="CS633" s="1354" t="str">
        <f t="shared" si="2257"/>
        <v/>
      </c>
      <c r="CT633" s="1357" t="str">
        <f t="shared" si="2257"/>
        <v/>
      </c>
      <c r="CU633" s="541" t="str">
        <f t="shared" si="2258"/>
        <v/>
      </c>
      <c r="CV633" s="542" t="str">
        <f t="shared" si="2258"/>
        <v/>
      </c>
      <c r="CW633" s="543" t="str">
        <f t="shared" si="2258"/>
        <v/>
      </c>
      <c r="CX633" s="543" t="str">
        <f t="shared" si="2258"/>
        <v/>
      </c>
      <c r="CY633" s="543" t="str">
        <f t="shared" si="2258"/>
        <v/>
      </c>
      <c r="CZ633" s="543" t="str">
        <f t="shared" si="2258"/>
        <v/>
      </c>
      <c r="DA633" s="543" t="str">
        <f t="shared" si="2258"/>
        <v/>
      </c>
      <c r="DB633" s="544" t="str">
        <f t="shared" si="2258"/>
        <v/>
      </c>
      <c r="DC633" s="544" t="str">
        <f t="shared" si="2258"/>
        <v/>
      </c>
      <c r="DD633" s="544" t="str">
        <f t="shared" si="2258"/>
        <v/>
      </c>
      <c r="DE633" s="543" t="str">
        <f t="shared" si="2259"/>
        <v/>
      </c>
      <c r="DF633" s="543" t="str">
        <f t="shared" si="2259"/>
        <v/>
      </c>
      <c r="DG633" s="543" t="str">
        <f t="shared" si="2259"/>
        <v/>
      </c>
      <c r="DH633" s="543" t="str">
        <f t="shared" si="2259"/>
        <v/>
      </c>
      <c r="DI633" s="543" t="str">
        <f t="shared" si="2259"/>
        <v/>
      </c>
      <c r="DJ633" s="542" t="str">
        <f t="shared" si="2259"/>
        <v/>
      </c>
      <c r="DK633" s="541" t="str">
        <f t="shared" si="2259"/>
        <v/>
      </c>
      <c r="DL633" s="65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623"/>
      <c r="DR633" s="623"/>
      <c r="DS633" s="623"/>
      <c r="DT633" s="623"/>
      <c r="DU633" s="623"/>
      <c r="DV633" s="623"/>
      <c r="DW633" s="623"/>
      <c r="DX633" s="623"/>
      <c r="DY633" s="488"/>
    </row>
    <row r="634" spans="1:129" s="490" customFormat="1" ht="15.75" customHeight="1">
      <c r="A634" s="653" t="s">
        <v>287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8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8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8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8"/>
      <c r="BV634" s="323"/>
      <c r="BW634" s="323"/>
      <c r="BX634" s="323"/>
      <c r="BY634" s="323"/>
      <c r="BZ634" s="602"/>
      <c r="CA634" s="602"/>
      <c r="CB634" s="602"/>
      <c r="CC634" s="692"/>
      <c r="CD634" s="1348" t="str">
        <f t="shared" ref="CD634:CS634" si="226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2268"/>
        <v/>
      </c>
      <c r="CF634" s="1350" t="str">
        <f t="shared" si="2268"/>
        <v/>
      </c>
      <c r="CG634" s="1350" t="str">
        <f t="shared" si="2268"/>
        <v/>
      </c>
      <c r="CH634" s="1350" t="str">
        <f t="shared" si="2268"/>
        <v/>
      </c>
      <c r="CI634" s="1350" t="str">
        <f t="shared" si="2268"/>
        <v/>
      </c>
      <c r="CJ634" s="1350" t="str">
        <f t="shared" si="2268"/>
        <v/>
      </c>
      <c r="CK634" s="1351" t="str">
        <f t="shared" si="2268"/>
        <v/>
      </c>
      <c r="CL634" s="1351" t="str">
        <f t="shared" si="2268"/>
        <v/>
      </c>
      <c r="CM634" s="1351" t="str">
        <f t="shared" si="2268"/>
        <v/>
      </c>
      <c r="CN634" s="1350" t="str">
        <f t="shared" si="2268"/>
        <v/>
      </c>
      <c r="CO634" s="1350" t="str">
        <f t="shared" si="2268"/>
        <v/>
      </c>
      <c r="CP634" s="1350" t="str">
        <f t="shared" si="2268"/>
        <v/>
      </c>
      <c r="CQ634" s="1350" t="str">
        <f t="shared" si="2268"/>
        <v/>
      </c>
      <c r="CR634" s="1350" t="str">
        <f t="shared" si="2268"/>
        <v/>
      </c>
      <c r="CS634" s="1349" t="str">
        <f t="shared" si="2268"/>
        <v/>
      </c>
      <c r="CT634" s="1352" t="str">
        <f t="shared" ref="CE634:CT635" si="2269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3" t="str">
        <f t="shared" si="2258"/>
        <v/>
      </c>
      <c r="CV634" s="554" t="str">
        <f t="shared" si="2258"/>
        <v/>
      </c>
      <c r="CW634" s="555" t="str">
        <f t="shared" si="2258"/>
        <v/>
      </c>
      <c r="CX634" s="555" t="str">
        <f t="shared" si="2258"/>
        <v/>
      </c>
      <c r="CY634" s="555" t="str">
        <f t="shared" si="2258"/>
        <v/>
      </c>
      <c r="CZ634" s="555" t="str">
        <f t="shared" si="2258"/>
        <v/>
      </c>
      <c r="DA634" s="555" t="str">
        <f t="shared" si="2258"/>
        <v/>
      </c>
      <c r="DB634" s="556" t="str">
        <f t="shared" si="2258"/>
        <v/>
      </c>
      <c r="DC634" s="556" t="str">
        <f t="shared" si="2258"/>
        <v/>
      </c>
      <c r="DD634" s="556" t="str">
        <f t="shared" si="2258"/>
        <v/>
      </c>
      <c r="DE634" s="555" t="str">
        <f t="shared" si="2259"/>
        <v/>
      </c>
      <c r="DF634" s="555" t="str">
        <f t="shared" si="2259"/>
        <v/>
      </c>
      <c r="DG634" s="555" t="str">
        <f t="shared" si="2259"/>
        <v/>
      </c>
      <c r="DH634" s="555" t="str">
        <f t="shared" si="2259"/>
        <v/>
      </c>
      <c r="DI634" s="555" t="str">
        <f t="shared" si="2259"/>
        <v/>
      </c>
      <c r="DJ634" s="554" t="str">
        <f t="shared" si="2259"/>
        <v/>
      </c>
      <c r="DK634" s="553" t="str">
        <f t="shared" si="2259"/>
        <v/>
      </c>
      <c r="DL634" s="65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623"/>
      <c r="DR634" s="623"/>
      <c r="DS634" s="623"/>
      <c r="DT634" s="623"/>
      <c r="DU634" s="623"/>
      <c r="DV634" s="623"/>
      <c r="DW634" s="623"/>
      <c r="DX634" s="623"/>
      <c r="DY634" s="488"/>
    </row>
    <row r="635" spans="1:129" s="490" customFormat="1" ht="15.75" customHeight="1">
      <c r="A635" s="653" t="s">
        <v>285</v>
      </c>
      <c r="B635" s="634" t="str">
        <f t="shared" ref="B635:R635" si="2270">IF(B634="","",B631*B634)</f>
        <v/>
      </c>
      <c r="C635" s="634" t="str">
        <f t="shared" si="2270"/>
        <v/>
      </c>
      <c r="D635" s="634" t="str">
        <f t="shared" si="2270"/>
        <v/>
      </c>
      <c r="E635" s="634" t="str">
        <f t="shared" si="2270"/>
        <v/>
      </c>
      <c r="F635" s="634" t="str">
        <f t="shared" si="2270"/>
        <v/>
      </c>
      <c r="G635" s="634" t="str">
        <f t="shared" si="2270"/>
        <v/>
      </c>
      <c r="H635" s="634" t="str">
        <f t="shared" si="2270"/>
        <v/>
      </c>
      <c r="I635" s="634" t="str">
        <f t="shared" si="2270"/>
        <v/>
      </c>
      <c r="J635" s="634" t="str">
        <f t="shared" si="2270"/>
        <v/>
      </c>
      <c r="K635" s="634" t="str">
        <f t="shared" si="2270"/>
        <v/>
      </c>
      <c r="L635" s="634" t="str">
        <f t="shared" si="2270"/>
        <v/>
      </c>
      <c r="M635" s="634" t="str">
        <f t="shared" si="2270"/>
        <v/>
      </c>
      <c r="N635" s="634" t="str">
        <f t="shared" si="2270"/>
        <v/>
      </c>
      <c r="O635" s="634" t="str">
        <f t="shared" si="2270"/>
        <v/>
      </c>
      <c r="P635" s="634" t="str">
        <f t="shared" si="2270"/>
        <v/>
      </c>
      <c r="Q635" s="634" t="str">
        <f t="shared" si="2270"/>
        <v/>
      </c>
      <c r="R635" s="634" t="str">
        <f t="shared" si="2270"/>
        <v/>
      </c>
      <c r="S635" s="718"/>
      <c r="T635" s="634" t="str">
        <f t="shared" ref="T635:AJ635" si="2271">IF(T634="","",T631*T634)</f>
        <v/>
      </c>
      <c r="U635" s="634" t="str">
        <f t="shared" si="2271"/>
        <v/>
      </c>
      <c r="V635" s="634" t="str">
        <f t="shared" si="2271"/>
        <v/>
      </c>
      <c r="W635" s="634" t="str">
        <f t="shared" si="2271"/>
        <v/>
      </c>
      <c r="X635" s="634" t="str">
        <f t="shared" si="2271"/>
        <v/>
      </c>
      <c r="Y635" s="634" t="str">
        <f t="shared" si="2271"/>
        <v/>
      </c>
      <c r="Z635" s="634" t="str">
        <f t="shared" si="2271"/>
        <v/>
      </c>
      <c r="AA635" s="634" t="str">
        <f t="shared" si="2271"/>
        <v/>
      </c>
      <c r="AB635" s="634" t="str">
        <f t="shared" si="2271"/>
        <v/>
      </c>
      <c r="AC635" s="634" t="str">
        <f t="shared" si="2271"/>
        <v/>
      </c>
      <c r="AD635" s="634" t="str">
        <f t="shared" si="2271"/>
        <v/>
      </c>
      <c r="AE635" s="634" t="str">
        <f t="shared" si="2271"/>
        <v/>
      </c>
      <c r="AF635" s="634" t="str">
        <f t="shared" si="2271"/>
        <v/>
      </c>
      <c r="AG635" s="634" t="str">
        <f t="shared" si="2271"/>
        <v/>
      </c>
      <c r="AH635" s="634" t="str">
        <f t="shared" si="2271"/>
        <v/>
      </c>
      <c r="AI635" s="634" t="str">
        <f t="shared" si="2271"/>
        <v/>
      </c>
      <c r="AJ635" s="634" t="str">
        <f t="shared" si="2271"/>
        <v/>
      </c>
      <c r="AK635" s="718"/>
      <c r="AL635" s="634" t="str">
        <f t="shared" ref="AL635:BB635" si="2272">IF(AL634="","",AL631*AL634)</f>
        <v/>
      </c>
      <c r="AM635" s="634" t="str">
        <f t="shared" si="2272"/>
        <v/>
      </c>
      <c r="AN635" s="634" t="str">
        <f t="shared" si="2272"/>
        <v/>
      </c>
      <c r="AO635" s="634" t="str">
        <f t="shared" si="2272"/>
        <v/>
      </c>
      <c r="AP635" s="634" t="str">
        <f t="shared" si="2272"/>
        <v/>
      </c>
      <c r="AQ635" s="634" t="str">
        <f t="shared" si="2272"/>
        <v/>
      </c>
      <c r="AR635" s="634" t="str">
        <f t="shared" si="2272"/>
        <v/>
      </c>
      <c r="AS635" s="634" t="str">
        <f t="shared" si="2272"/>
        <v/>
      </c>
      <c r="AT635" s="634" t="str">
        <f t="shared" si="2272"/>
        <v/>
      </c>
      <c r="AU635" s="634" t="str">
        <f t="shared" si="2272"/>
        <v/>
      </c>
      <c r="AV635" s="634" t="str">
        <f t="shared" si="2272"/>
        <v/>
      </c>
      <c r="AW635" s="634" t="str">
        <f t="shared" si="2272"/>
        <v/>
      </c>
      <c r="AX635" s="634" t="str">
        <f t="shared" si="2272"/>
        <v/>
      </c>
      <c r="AY635" s="634" t="str">
        <f t="shared" si="2272"/>
        <v/>
      </c>
      <c r="AZ635" s="634" t="str">
        <f t="shared" si="2272"/>
        <v/>
      </c>
      <c r="BA635" s="634" t="str">
        <f t="shared" si="2272"/>
        <v/>
      </c>
      <c r="BB635" s="634" t="str">
        <f t="shared" si="2272"/>
        <v/>
      </c>
      <c r="BC635" s="718"/>
      <c r="BD635" s="634" t="str">
        <f>IF(BD634="","",BD631*BD634)</f>
        <v/>
      </c>
      <c r="BE635" s="634" t="str">
        <f>IF(BE634="","",BE631*BE634)</f>
        <v/>
      </c>
      <c r="BF635" s="634" t="str">
        <f t="shared" ref="BF635:BT635" si="2273">IF(BF634="","",BF631*BF634)</f>
        <v/>
      </c>
      <c r="BG635" s="634" t="str">
        <f t="shared" si="2273"/>
        <v/>
      </c>
      <c r="BH635" s="634" t="str">
        <f t="shared" si="2273"/>
        <v/>
      </c>
      <c r="BI635" s="634" t="str">
        <f t="shared" si="2273"/>
        <v/>
      </c>
      <c r="BJ635" s="634" t="str">
        <f t="shared" si="2273"/>
        <v/>
      </c>
      <c r="BK635" s="634" t="str">
        <f t="shared" si="2273"/>
        <v/>
      </c>
      <c r="BL635" s="634" t="str">
        <f t="shared" si="2273"/>
        <v/>
      </c>
      <c r="BM635" s="634" t="str">
        <f t="shared" si="2273"/>
        <v/>
      </c>
      <c r="BN635" s="634" t="str">
        <f t="shared" si="2273"/>
        <v/>
      </c>
      <c r="BO635" s="634" t="str">
        <f t="shared" si="2273"/>
        <v/>
      </c>
      <c r="BP635" s="634" t="str">
        <f t="shared" si="2273"/>
        <v/>
      </c>
      <c r="BQ635" s="634" t="str">
        <f t="shared" si="2273"/>
        <v/>
      </c>
      <c r="BR635" s="634" t="str">
        <f t="shared" si="2273"/>
        <v/>
      </c>
      <c r="BS635" s="634" t="str">
        <f t="shared" si="2273"/>
        <v/>
      </c>
      <c r="BT635" s="634" t="str">
        <f t="shared" si="2273"/>
        <v/>
      </c>
      <c r="BU635" s="718"/>
      <c r="BV635" s="634" t="str">
        <f>IF(BV634="","",BV631*BV634)</f>
        <v/>
      </c>
      <c r="BW635" s="634" t="str">
        <f>IF(BW634="","",BW631*BW634)</f>
        <v/>
      </c>
      <c r="BX635" s="634" t="str">
        <f>IF(BX634="","",BX631*BX634)</f>
        <v/>
      </c>
      <c r="BY635" s="634" t="str">
        <f>IF(BY634="","",BY631*BY634)</f>
        <v/>
      </c>
      <c r="BZ635" s="602"/>
      <c r="CA635" s="602"/>
      <c r="CB635" s="602"/>
      <c r="CC635" s="692"/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2269"/>
        <v/>
      </c>
      <c r="CF635" s="1350" t="str">
        <f t="shared" si="2269"/>
        <v/>
      </c>
      <c r="CG635" s="1350" t="str">
        <f t="shared" si="2269"/>
        <v/>
      </c>
      <c r="CH635" s="1350" t="str">
        <f t="shared" si="2269"/>
        <v/>
      </c>
      <c r="CI635" s="1350" t="str">
        <f t="shared" si="2269"/>
        <v/>
      </c>
      <c r="CJ635" s="1350" t="str">
        <f t="shared" si="2269"/>
        <v/>
      </c>
      <c r="CK635" s="1351" t="str">
        <f t="shared" si="2269"/>
        <v/>
      </c>
      <c r="CL635" s="1351" t="str">
        <f t="shared" si="2269"/>
        <v/>
      </c>
      <c r="CM635" s="1351" t="str">
        <f t="shared" si="2269"/>
        <v/>
      </c>
      <c r="CN635" s="1350" t="str">
        <f t="shared" si="2269"/>
        <v/>
      </c>
      <c r="CO635" s="1350" t="str">
        <f t="shared" si="2269"/>
        <v/>
      </c>
      <c r="CP635" s="1350" t="str">
        <f t="shared" si="2269"/>
        <v/>
      </c>
      <c r="CQ635" s="1350" t="str">
        <f t="shared" si="2269"/>
        <v/>
      </c>
      <c r="CR635" s="1350" t="str">
        <f t="shared" si="2269"/>
        <v/>
      </c>
      <c r="CS635" s="1349" t="str">
        <f t="shared" si="2269"/>
        <v/>
      </c>
      <c r="CT635" s="1352" t="str">
        <f t="shared" si="2269"/>
        <v/>
      </c>
      <c r="CU635" s="553" t="str">
        <f t="shared" si="2258"/>
        <v/>
      </c>
      <c r="CV635" s="554" t="str">
        <f t="shared" si="2258"/>
        <v/>
      </c>
      <c r="CW635" s="555" t="str">
        <f t="shared" si="2258"/>
        <v/>
      </c>
      <c r="CX635" s="555" t="str">
        <f t="shared" si="2258"/>
        <v/>
      </c>
      <c r="CY635" s="555" t="str">
        <f t="shared" si="2258"/>
        <v/>
      </c>
      <c r="CZ635" s="555" t="str">
        <f t="shared" si="2258"/>
        <v/>
      </c>
      <c r="DA635" s="555" t="str">
        <f t="shared" si="2258"/>
        <v/>
      </c>
      <c r="DB635" s="556" t="str">
        <f t="shared" si="2258"/>
        <v/>
      </c>
      <c r="DC635" s="556" t="str">
        <f t="shared" si="2258"/>
        <v/>
      </c>
      <c r="DD635" s="556" t="str">
        <f t="shared" si="2258"/>
        <v/>
      </c>
      <c r="DE635" s="555" t="str">
        <f t="shared" si="2259"/>
        <v/>
      </c>
      <c r="DF635" s="555" t="str">
        <f t="shared" si="2259"/>
        <v/>
      </c>
      <c r="DG635" s="555" t="str">
        <f t="shared" si="2259"/>
        <v/>
      </c>
      <c r="DH635" s="555" t="str">
        <f t="shared" si="2259"/>
        <v/>
      </c>
      <c r="DI635" s="555" t="str">
        <f t="shared" si="2259"/>
        <v/>
      </c>
      <c r="DJ635" s="554" t="str">
        <f t="shared" si="2259"/>
        <v/>
      </c>
      <c r="DK635" s="553" t="str">
        <f t="shared" si="2259"/>
        <v/>
      </c>
      <c r="DL635" s="658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7"/>
      <c r="DQ635" s="623"/>
      <c r="DR635" s="623"/>
      <c r="DS635" s="623"/>
      <c r="DT635" s="623"/>
      <c r="DU635" s="623"/>
      <c r="DV635" s="623"/>
      <c r="DW635" s="623"/>
      <c r="DX635" s="623"/>
      <c r="DY635" s="488"/>
    </row>
    <row r="636" spans="1:129" s="490" customFormat="1" ht="15.75" customHeight="1">
      <c r="A636" s="752" t="s">
        <v>292</v>
      </c>
      <c r="B636" s="690"/>
      <c r="C636" s="690"/>
      <c r="D636" s="690"/>
      <c r="E636" s="690"/>
      <c r="F636" s="690"/>
      <c r="G636" s="690"/>
      <c r="H636" s="690"/>
      <c r="I636" s="690"/>
      <c r="J636" s="690"/>
      <c r="K636" s="690"/>
      <c r="L636" s="690"/>
      <c r="M636" s="690"/>
      <c r="N636" s="690"/>
      <c r="O636" s="690"/>
      <c r="P636" s="690"/>
      <c r="Q636" s="690"/>
      <c r="R636" s="772"/>
      <c r="S636" s="607"/>
      <c r="T636" s="690"/>
      <c r="U636" s="690"/>
      <c r="V636" s="690"/>
      <c r="W636" s="690"/>
      <c r="X636" s="690"/>
      <c r="Y636" s="690"/>
      <c r="Z636" s="690"/>
      <c r="AA636" s="690"/>
      <c r="AB636" s="690"/>
      <c r="AC636" s="690"/>
      <c r="AD636" s="690"/>
      <c r="AE636" s="622"/>
      <c r="AF636" s="690"/>
      <c r="AG636" s="690"/>
      <c r="AH636" s="690"/>
      <c r="AI636" s="690"/>
      <c r="AJ636" s="690"/>
      <c r="AK636" s="607"/>
      <c r="AL636" s="773"/>
      <c r="AM636" s="773"/>
      <c r="AN636" s="773"/>
      <c r="AO636" s="773"/>
      <c r="AP636" s="773"/>
      <c r="AQ636" s="773"/>
      <c r="AR636" s="773"/>
      <c r="AS636" s="773"/>
      <c r="AT636" s="773"/>
      <c r="AU636" s="773"/>
      <c r="AV636" s="773"/>
      <c r="AW636" s="773"/>
      <c r="AX636" s="773"/>
      <c r="AY636" s="773"/>
      <c r="AZ636" s="773"/>
      <c r="BA636" s="773"/>
      <c r="BB636" s="773"/>
      <c r="BC636" s="607"/>
      <c r="BD636" s="690"/>
      <c r="BE636" s="690"/>
      <c r="BF636" s="773"/>
      <c r="BG636" s="690"/>
      <c r="BH636" s="690"/>
      <c r="BI636" s="690"/>
      <c r="BJ636" s="690"/>
      <c r="BK636" s="690"/>
      <c r="BL636" s="690"/>
      <c r="BM636" s="690"/>
      <c r="BN636" s="690"/>
      <c r="BO636" s="690"/>
      <c r="BP636" s="690"/>
      <c r="BQ636" s="690"/>
      <c r="BR636" s="690"/>
      <c r="BS636" s="690"/>
      <c r="BT636" s="690"/>
      <c r="BU636" s="607"/>
      <c r="BV636" s="690"/>
      <c r="BW636" s="690"/>
      <c r="BX636" s="690"/>
      <c r="BY636" s="690"/>
      <c r="BZ636" s="594" t="str">
        <f t="shared" ref="BZ636:BZ643" si="2274">IF(DL636&lt;3,"",(SUM(B636:R636)-MIN(B636:R636)-MAX(B636:R636))/(DL636-2))</f>
        <v/>
      </c>
      <c r="CA636" s="594" t="str">
        <f t="shared" ref="CA636:CA643" si="2275">IF(DM636&lt;3,"",(SUM(T636:AJ636)-MIN(T636:AJ636)-MAX(T636:AJ636))/(DM636-2))</f>
        <v/>
      </c>
      <c r="CB636" s="594" t="str">
        <f t="shared" ref="CB636:CB643" si="2276">IF(DN636&lt;3,"",(SUM(AL636:BB636)-MIN(AL636:BB636)-MAX(AL636:BB636))/(DN636-2))</f>
        <v/>
      </c>
      <c r="CC636" s="691" t="str">
        <f t="shared" ref="CC636:CC643" si="2277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3"/>
      <c r="DM636" s="108"/>
      <c r="DN636" s="108"/>
      <c r="DO636" s="108"/>
      <c r="DP636" s="596"/>
      <c r="DQ636" s="622"/>
      <c r="DR636" s="622"/>
      <c r="DS636" s="622"/>
      <c r="DT636" s="622"/>
      <c r="DU636" s="622"/>
      <c r="DV636" s="622"/>
      <c r="DW636" s="622"/>
      <c r="DX636" s="622"/>
      <c r="DY636" s="488"/>
    </row>
    <row r="637" spans="1:129" s="490" customFormat="1" ht="15.75" hidden="1" customHeight="1">
      <c r="A637" s="653" t="s">
        <v>291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4"/>
      <c r="S637" s="593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4"/>
      <c r="AF637" s="227"/>
      <c r="AG637" s="648"/>
      <c r="AH637" s="227"/>
      <c r="AI637" s="227"/>
      <c r="AJ637" s="227"/>
      <c r="AK637" s="593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3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3"/>
      <c r="BV637" s="227"/>
      <c r="BW637" s="227"/>
      <c r="BX637" s="227"/>
      <c r="BY637" s="227"/>
      <c r="BZ637" s="602" t="str">
        <f t="shared" si="2274"/>
        <v/>
      </c>
      <c r="CA637" s="602" t="str">
        <f t="shared" si="2275"/>
        <v/>
      </c>
      <c r="CB637" s="602" t="str">
        <f t="shared" si="2276"/>
        <v/>
      </c>
      <c r="CC637" s="692" t="str">
        <f t="shared" si="2277"/>
        <v/>
      </c>
      <c r="CD637" s="1348" t="str">
        <f t="shared" ref="CD637:CM639" si="227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2278"/>
        <v/>
      </c>
      <c r="CF637" s="1350" t="str">
        <f t="shared" si="2278"/>
        <v/>
      </c>
      <c r="CG637" s="1350" t="str">
        <f t="shared" si="2278"/>
        <v/>
      </c>
      <c r="CH637" s="1350" t="str">
        <f t="shared" si="2278"/>
        <v/>
      </c>
      <c r="CI637" s="1350" t="str">
        <f t="shared" si="2278"/>
        <v/>
      </c>
      <c r="CJ637" s="1350" t="str">
        <f t="shared" si="2278"/>
        <v/>
      </c>
      <c r="CK637" s="1351" t="str">
        <f t="shared" si="2278"/>
        <v/>
      </c>
      <c r="CL637" s="1351" t="str">
        <f t="shared" si="2278"/>
        <v/>
      </c>
      <c r="CM637" s="1351" t="str">
        <f t="shared" si="2278"/>
        <v/>
      </c>
      <c r="CN637" s="1350" t="str">
        <f t="shared" ref="CN637:CT639" si="2279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2279"/>
        <v/>
      </c>
      <c r="CP637" s="1350" t="str">
        <f t="shared" si="2279"/>
        <v/>
      </c>
      <c r="CQ637" s="1350" t="str">
        <f t="shared" si="2279"/>
        <v/>
      </c>
      <c r="CR637" s="1350" t="str">
        <f t="shared" si="2279"/>
        <v/>
      </c>
      <c r="CS637" s="1349" t="str">
        <f t="shared" si="2279"/>
        <v/>
      </c>
      <c r="CT637" s="1352" t="str">
        <f t="shared" si="2279"/>
        <v/>
      </c>
      <c r="CU637" s="553" t="str">
        <f t="shared" ref="CU637:CU642" si="228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4" t="str">
        <f t="shared" ref="CV637:CV642" si="228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5" t="str">
        <f t="shared" ref="CW637:CW642" si="228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5" t="str">
        <f t="shared" ref="CX637:CX642" si="228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5" t="str">
        <f t="shared" ref="CY637:CY642" si="228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5" t="str">
        <f t="shared" ref="CZ637:CZ642" si="228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5" t="str">
        <f t="shared" ref="DA637:DA642" si="228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6" t="str">
        <f t="shared" ref="DB637:DB642" si="228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6" t="str">
        <f t="shared" ref="DC637:DC642" si="228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6" t="str">
        <f t="shared" ref="DD637:DD642" si="228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5" t="str">
        <f t="shared" ref="DE637:DE642" si="229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5" t="str">
        <f t="shared" ref="DF637:DF642" si="2291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5" t="str">
        <f t="shared" ref="DG637:DG642" si="2292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5" t="str">
        <f t="shared" ref="DH637:DH642" si="2293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5" t="str">
        <f t="shared" ref="DI637:DI642" si="2294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4" t="str">
        <f t="shared" ref="DJ637:DJ642" si="2295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3" t="str">
        <f t="shared" ref="DK637:DK642" si="2296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8">
        <f t="shared" ref="DL637:DL642" si="2297">COUNT(B637:R637)</f>
        <v>0</v>
      </c>
      <c r="DM637" s="106">
        <f t="shared" ref="DM637:DM642" si="2298">COUNT(T637:AJ637)</f>
        <v>0</v>
      </c>
      <c r="DN637" s="106">
        <f t="shared" ref="DN637:DN642" si="2299">COUNT(AL637:BB637)</f>
        <v>0</v>
      </c>
      <c r="DO637" s="106">
        <f t="shared" ref="DO637:DO642" si="2300">COUNT(BD637:BT637)</f>
        <v>0</v>
      </c>
      <c r="DP637" s="487"/>
      <c r="DQ637" s="623"/>
      <c r="DR637" s="623"/>
      <c r="DS637" s="623"/>
      <c r="DT637" s="623"/>
      <c r="DU637" s="623"/>
      <c r="DV637" s="623"/>
      <c r="DW637" s="623"/>
      <c r="DX637" s="623"/>
      <c r="DY637" s="488"/>
    </row>
    <row r="638" spans="1:129" s="490" customFormat="1" ht="15.75" hidden="1" customHeight="1">
      <c r="A638" s="653" t="s">
        <v>288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7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8"/>
      <c r="AH638" s="227"/>
      <c r="AI638" s="227"/>
      <c r="AJ638" s="227"/>
      <c r="AK638" s="607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7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7"/>
      <c r="BV638" s="227"/>
      <c r="BW638" s="227"/>
      <c r="BX638" s="227"/>
      <c r="BY638" s="227"/>
      <c r="BZ638" s="602" t="str">
        <f t="shared" si="2274"/>
        <v/>
      </c>
      <c r="CA638" s="602" t="str">
        <f t="shared" si="2275"/>
        <v/>
      </c>
      <c r="CB638" s="602" t="str">
        <f t="shared" si="2276"/>
        <v/>
      </c>
      <c r="CC638" s="692" t="str">
        <f t="shared" si="2277"/>
        <v/>
      </c>
      <c r="CD638" s="1348" t="str">
        <f t="shared" si="2278"/>
        <v/>
      </c>
      <c r="CE638" s="1349" t="str">
        <f t="shared" si="2278"/>
        <v/>
      </c>
      <c r="CF638" s="1350" t="str">
        <f t="shared" si="2278"/>
        <v/>
      </c>
      <c r="CG638" s="1350" t="str">
        <f t="shared" si="2278"/>
        <v/>
      </c>
      <c r="CH638" s="1350" t="str">
        <f t="shared" si="2278"/>
        <v/>
      </c>
      <c r="CI638" s="1350" t="str">
        <f t="shared" si="2278"/>
        <v/>
      </c>
      <c r="CJ638" s="1350" t="str">
        <f t="shared" si="2278"/>
        <v/>
      </c>
      <c r="CK638" s="1351" t="str">
        <f t="shared" si="2278"/>
        <v/>
      </c>
      <c r="CL638" s="1351" t="str">
        <f t="shared" si="2278"/>
        <v/>
      </c>
      <c r="CM638" s="1351" t="str">
        <f t="shared" si="2278"/>
        <v/>
      </c>
      <c r="CN638" s="1350" t="str">
        <f t="shared" si="2279"/>
        <v/>
      </c>
      <c r="CO638" s="1350" t="str">
        <f t="shared" si="2279"/>
        <v/>
      </c>
      <c r="CP638" s="1350" t="str">
        <f t="shared" si="2279"/>
        <v/>
      </c>
      <c r="CQ638" s="1350" t="str">
        <f t="shared" si="2279"/>
        <v/>
      </c>
      <c r="CR638" s="1350" t="str">
        <f t="shared" si="2279"/>
        <v/>
      </c>
      <c r="CS638" s="1349" t="str">
        <f t="shared" si="2279"/>
        <v/>
      </c>
      <c r="CT638" s="1352" t="str">
        <f t="shared" si="2279"/>
        <v/>
      </c>
      <c r="CU638" s="553" t="str">
        <f t="shared" si="2280"/>
        <v/>
      </c>
      <c r="CV638" s="554" t="str">
        <f t="shared" si="2281"/>
        <v/>
      </c>
      <c r="CW638" s="555" t="str">
        <f t="shared" si="2282"/>
        <v/>
      </c>
      <c r="CX638" s="555" t="str">
        <f t="shared" si="2283"/>
        <v/>
      </c>
      <c r="CY638" s="555" t="str">
        <f t="shared" si="2284"/>
        <v/>
      </c>
      <c r="CZ638" s="555" t="str">
        <f t="shared" si="2285"/>
        <v/>
      </c>
      <c r="DA638" s="555" t="str">
        <f t="shared" si="2286"/>
        <v/>
      </c>
      <c r="DB638" s="556" t="str">
        <f t="shared" si="2287"/>
        <v/>
      </c>
      <c r="DC638" s="556" t="str">
        <f t="shared" si="2288"/>
        <v/>
      </c>
      <c r="DD638" s="556" t="str">
        <f t="shared" si="2289"/>
        <v/>
      </c>
      <c r="DE638" s="555" t="str">
        <f t="shared" si="2290"/>
        <v/>
      </c>
      <c r="DF638" s="555" t="str">
        <f t="shared" si="2291"/>
        <v/>
      </c>
      <c r="DG638" s="555" t="str">
        <f t="shared" si="2292"/>
        <v/>
      </c>
      <c r="DH638" s="555" t="str">
        <f t="shared" si="2293"/>
        <v/>
      </c>
      <c r="DI638" s="555" t="str">
        <f t="shared" si="2294"/>
        <v/>
      </c>
      <c r="DJ638" s="554" t="str">
        <f t="shared" si="2295"/>
        <v/>
      </c>
      <c r="DK638" s="553" t="str">
        <f t="shared" si="2296"/>
        <v/>
      </c>
      <c r="DL638" s="658">
        <f t="shared" si="2297"/>
        <v>0</v>
      </c>
      <c r="DM638" s="106">
        <f t="shared" si="2298"/>
        <v>0</v>
      </c>
      <c r="DN638" s="106">
        <f t="shared" si="2299"/>
        <v>0</v>
      </c>
      <c r="DO638" s="106">
        <f t="shared" si="2300"/>
        <v>0</v>
      </c>
      <c r="DP638" s="487"/>
      <c r="DQ638" s="623"/>
      <c r="DR638" s="623"/>
      <c r="DS638" s="623"/>
      <c r="DT638" s="623"/>
      <c r="DU638" s="623"/>
      <c r="DV638" s="623"/>
      <c r="DW638" s="623"/>
      <c r="DX638" s="623"/>
      <c r="DY638" s="488"/>
    </row>
    <row r="639" spans="1:129" s="490" customFormat="1" ht="15.75" hidden="1" customHeight="1">
      <c r="A639" s="705" t="str">
        <f>$H$1 &amp; "/kg"</f>
        <v>kcal/kg</v>
      </c>
      <c r="B639" s="277"/>
      <c r="C639" s="277"/>
      <c r="D639" s="774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4"/>
      <c r="R639" s="277"/>
      <c r="S639" s="607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4"/>
      <c r="AH639" s="277"/>
      <c r="AI639" s="277"/>
      <c r="AJ639" s="277"/>
      <c r="AK639" s="607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7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7"/>
      <c r="BV639" s="277"/>
      <c r="BW639" s="277"/>
      <c r="BX639" s="277"/>
      <c r="BY639" s="277"/>
      <c r="BZ639" s="602" t="str">
        <f t="shared" si="2274"/>
        <v/>
      </c>
      <c r="CA639" s="602" t="str">
        <f t="shared" si="2275"/>
        <v/>
      </c>
      <c r="CB639" s="602" t="str">
        <f t="shared" si="2276"/>
        <v/>
      </c>
      <c r="CC639" s="692" t="str">
        <f t="shared" si="2277"/>
        <v/>
      </c>
      <c r="CD639" s="1348" t="str">
        <f t="shared" si="2278"/>
        <v/>
      </c>
      <c r="CE639" s="1349" t="str">
        <f t="shared" si="2278"/>
        <v/>
      </c>
      <c r="CF639" s="1350" t="str">
        <f t="shared" si="2278"/>
        <v/>
      </c>
      <c r="CG639" s="1350" t="str">
        <f t="shared" si="2278"/>
        <v/>
      </c>
      <c r="CH639" s="1350" t="str">
        <f t="shared" si="2278"/>
        <v/>
      </c>
      <c r="CI639" s="1350" t="str">
        <f t="shared" si="2278"/>
        <v/>
      </c>
      <c r="CJ639" s="1350" t="str">
        <f t="shared" si="2278"/>
        <v/>
      </c>
      <c r="CK639" s="1351" t="str">
        <f t="shared" si="2278"/>
        <v/>
      </c>
      <c r="CL639" s="1351" t="str">
        <f t="shared" si="2278"/>
        <v/>
      </c>
      <c r="CM639" s="1351" t="str">
        <f t="shared" si="2278"/>
        <v/>
      </c>
      <c r="CN639" s="1350" t="str">
        <f t="shared" si="2279"/>
        <v/>
      </c>
      <c r="CO639" s="1350" t="str">
        <f t="shared" si="2279"/>
        <v/>
      </c>
      <c r="CP639" s="1350" t="str">
        <f t="shared" si="2279"/>
        <v/>
      </c>
      <c r="CQ639" s="1350" t="str">
        <f t="shared" si="2279"/>
        <v/>
      </c>
      <c r="CR639" s="1350" t="str">
        <f t="shared" si="2279"/>
        <v/>
      </c>
      <c r="CS639" s="1349" t="str">
        <f t="shared" si="2279"/>
        <v/>
      </c>
      <c r="CT639" s="1352" t="str">
        <f t="shared" si="2279"/>
        <v/>
      </c>
      <c r="CU639" s="553" t="str">
        <f t="shared" si="2280"/>
        <v/>
      </c>
      <c r="CV639" s="554" t="str">
        <f t="shared" si="2281"/>
        <v/>
      </c>
      <c r="CW639" s="555" t="str">
        <f t="shared" si="2282"/>
        <v/>
      </c>
      <c r="CX639" s="555" t="str">
        <f t="shared" si="2283"/>
        <v/>
      </c>
      <c r="CY639" s="555" t="str">
        <f t="shared" si="2284"/>
        <v/>
      </c>
      <c r="CZ639" s="555" t="str">
        <f t="shared" si="2285"/>
        <v/>
      </c>
      <c r="DA639" s="555" t="str">
        <f t="shared" si="2286"/>
        <v/>
      </c>
      <c r="DB639" s="556" t="str">
        <f t="shared" si="2287"/>
        <v/>
      </c>
      <c r="DC639" s="556" t="str">
        <f t="shared" si="2288"/>
        <v/>
      </c>
      <c r="DD639" s="556" t="str">
        <f t="shared" si="2289"/>
        <v/>
      </c>
      <c r="DE639" s="555" t="str">
        <f t="shared" si="2290"/>
        <v/>
      </c>
      <c r="DF639" s="555" t="str">
        <f t="shared" si="2291"/>
        <v/>
      </c>
      <c r="DG639" s="555" t="str">
        <f t="shared" si="2292"/>
        <v/>
      </c>
      <c r="DH639" s="555" t="str">
        <f t="shared" si="2293"/>
        <v/>
      </c>
      <c r="DI639" s="555" t="str">
        <f t="shared" si="2294"/>
        <v/>
      </c>
      <c r="DJ639" s="554" t="str">
        <f t="shared" si="2295"/>
        <v/>
      </c>
      <c r="DK639" s="553" t="str">
        <f t="shared" si="2296"/>
        <v/>
      </c>
      <c r="DL639" s="658">
        <f t="shared" si="2297"/>
        <v>0</v>
      </c>
      <c r="DM639" s="106">
        <f t="shared" si="2298"/>
        <v>0</v>
      </c>
      <c r="DN639" s="106">
        <f t="shared" si="2299"/>
        <v>0</v>
      </c>
      <c r="DO639" s="106">
        <f t="shared" si="2300"/>
        <v>0</v>
      </c>
      <c r="DP639" s="487"/>
      <c r="DQ639" s="623"/>
      <c r="DR639" s="623"/>
      <c r="DS639" s="623"/>
      <c r="DT639" s="623"/>
      <c r="DU639" s="623"/>
      <c r="DV639" s="623"/>
      <c r="DW639" s="623"/>
      <c r="DX639" s="623"/>
      <c r="DY639" s="488"/>
    </row>
    <row r="640" spans="1:129" s="490" customFormat="1" ht="15.75" customHeight="1">
      <c r="A640" s="653" t="str">
        <f>$H$1 &amp; " (%)"</f>
        <v>kcal (%)</v>
      </c>
      <c r="B640" s="637">
        <f>'Data 4'!B73</f>
        <v>0</v>
      </c>
      <c r="C640" s="637">
        <f>'Data 4'!C73</f>
        <v>0</v>
      </c>
      <c r="D640" s="637">
        <f>'Data 4'!D73</f>
        <v>0</v>
      </c>
      <c r="E640" s="637">
        <f>'Data 4'!E73</f>
        <v>0</v>
      </c>
      <c r="F640" s="637">
        <f>'Data 4'!F73</f>
        <v>0</v>
      </c>
      <c r="G640" s="637">
        <f>'Data 4'!G73</f>
        <v>0</v>
      </c>
      <c r="H640" s="637">
        <f>'Data 4'!H73</f>
        <v>0</v>
      </c>
      <c r="I640" s="637">
        <f>'Data 4'!I73</f>
        <v>0</v>
      </c>
      <c r="J640" s="637">
        <f>'Data 4'!J73</f>
        <v>0</v>
      </c>
      <c r="K640" s="637">
        <f>'Data 4'!K73</f>
        <v>0</v>
      </c>
      <c r="L640" s="637">
        <f>'Data 4'!L73</f>
        <v>0</v>
      </c>
      <c r="M640" s="637">
        <f>'Data 4'!M73</f>
        <v>0</v>
      </c>
      <c r="N640" s="637">
        <f>'Data 4'!N73</f>
        <v>0</v>
      </c>
      <c r="O640" s="637">
        <f>'Data 4'!O73</f>
        <v>0</v>
      </c>
      <c r="P640" s="637">
        <f>'Data 4'!P73</f>
        <v>0</v>
      </c>
      <c r="Q640" s="637">
        <f>'Data 4'!Q73</f>
        <v>0</v>
      </c>
      <c r="R640" s="637">
        <f>'Data 4'!R73</f>
        <v>0</v>
      </c>
      <c r="S640" s="657"/>
      <c r="T640" s="637">
        <f>'Data 4'!T73</f>
        <v>0</v>
      </c>
      <c r="U640" s="637">
        <f>'Data 4'!U73</f>
        <v>0</v>
      </c>
      <c r="V640" s="637">
        <f>'Data 4'!V73</f>
        <v>0</v>
      </c>
      <c r="W640" s="637">
        <f>'Data 4'!W73</f>
        <v>0</v>
      </c>
      <c r="X640" s="637">
        <f>'Data 4'!X73</f>
        <v>0</v>
      </c>
      <c r="Y640" s="637">
        <f>'Data 4'!Y73</f>
        <v>0</v>
      </c>
      <c r="Z640" s="637">
        <f>'Data 4'!Z73</f>
        <v>0</v>
      </c>
      <c r="AA640" s="637">
        <f>'Data 4'!AA73</f>
        <v>3.3700642996924803E-2</v>
      </c>
      <c r="AB640" s="637">
        <f>'Data 4'!AB73</f>
        <v>0</v>
      </c>
      <c r="AC640" s="637">
        <f>'Data 4'!AC73</f>
        <v>0</v>
      </c>
      <c r="AD640" s="637">
        <f>'Data 4'!AD73</f>
        <v>0</v>
      </c>
      <c r="AE640" s="637">
        <f>'Data 4'!AE73</f>
        <v>0</v>
      </c>
      <c r="AF640" s="637">
        <f>'Data 4'!AF73</f>
        <v>0</v>
      </c>
      <c r="AG640" s="637">
        <f>'Data 4'!AG73</f>
        <v>0</v>
      </c>
      <c r="AH640" s="637">
        <f>'Data 4'!AH73</f>
        <v>0</v>
      </c>
      <c r="AI640" s="637">
        <f>'Data 4'!AI73</f>
        <v>0</v>
      </c>
      <c r="AJ640" s="637">
        <f>'Data 4'!AJ73</f>
        <v>0</v>
      </c>
      <c r="AK640" s="657"/>
      <c r="AL640" s="637">
        <f>'Data 4'!AL73</f>
        <v>0</v>
      </c>
      <c r="AM640" s="637">
        <f>'Data 4'!AM73</f>
        <v>0</v>
      </c>
      <c r="AN640" s="637">
        <f>'Data 4'!AN73</f>
        <v>0</v>
      </c>
      <c r="AO640" s="637">
        <f>'Data 4'!AO73</f>
        <v>0</v>
      </c>
      <c r="AP640" s="637">
        <f>'Data 4'!AP73</f>
        <v>0</v>
      </c>
      <c r="AQ640" s="637">
        <f>'Data 4'!AQ73</f>
        <v>0</v>
      </c>
      <c r="AR640" s="637">
        <f>'Data 4'!AR73</f>
        <v>0</v>
      </c>
      <c r="AS640" s="637">
        <f>'Data 4'!AS73</f>
        <v>0</v>
      </c>
      <c r="AT640" s="637">
        <f>'Data 4'!AT73</f>
        <v>0</v>
      </c>
      <c r="AU640" s="637">
        <f>'Data 4'!AU73</f>
        <v>0</v>
      </c>
      <c r="AV640" s="637">
        <f>'Data 4'!AV73</f>
        <v>0</v>
      </c>
      <c r="AW640" s="637">
        <f>'Data 4'!AW73</f>
        <v>0</v>
      </c>
      <c r="AX640" s="637">
        <f>'Data 4'!AX73</f>
        <v>0</v>
      </c>
      <c r="AY640" s="637">
        <f>'Data 4'!AY73</f>
        <v>0</v>
      </c>
      <c r="AZ640" s="637">
        <f>'Data 4'!AZ73</f>
        <v>0</v>
      </c>
      <c r="BA640" s="637">
        <f>'Data 4'!BA73</f>
        <v>0</v>
      </c>
      <c r="BB640" s="637">
        <f>'Data 4'!BB73</f>
        <v>0</v>
      </c>
      <c r="BC640" s="657"/>
      <c r="BD640" s="637">
        <f>'Data 4'!BD73</f>
        <v>2.5499021526418787E-2</v>
      </c>
      <c r="BE640" s="637">
        <f>'Data 4'!BE73</f>
        <v>2.1744478613363153E-2</v>
      </c>
      <c r="BF640" s="637">
        <f>'Data 4'!BF73</f>
        <v>0</v>
      </c>
      <c r="BG640" s="637">
        <f>'Data 4'!BG73</f>
        <v>0</v>
      </c>
      <c r="BH640" s="637">
        <f>'Data 4'!BH73</f>
        <v>0</v>
      </c>
      <c r="BI640" s="637">
        <f>'Data 4'!BI73</f>
        <v>0</v>
      </c>
      <c r="BJ640" s="637">
        <f>'Data 4'!BJ73</f>
        <v>0</v>
      </c>
      <c r="BK640" s="637">
        <f>'Data 4'!BK73</f>
        <v>0</v>
      </c>
      <c r="BL640" s="637">
        <f>'Data 4'!BL73</f>
        <v>0</v>
      </c>
      <c r="BM640" s="637">
        <f>'Data 4'!BM73</f>
        <v>0</v>
      </c>
      <c r="BN640" s="637">
        <f>'Data 4'!BN73</f>
        <v>0</v>
      </c>
      <c r="BO640" s="637">
        <f>'Data 4'!BO73</f>
        <v>0</v>
      </c>
      <c r="BP640" s="637">
        <f>'Data 4'!BP73</f>
        <v>0</v>
      </c>
      <c r="BQ640" s="637">
        <f>'Data 4'!BQ73</f>
        <v>0</v>
      </c>
      <c r="BR640" s="637">
        <f>'Data 4'!BR73</f>
        <v>0</v>
      </c>
      <c r="BS640" s="637">
        <f>'Data 4'!BS73</f>
        <v>0</v>
      </c>
      <c r="BT640" s="637">
        <f>'Data 4'!BT73</f>
        <v>0</v>
      </c>
      <c r="BU640" s="657"/>
      <c r="BV640" s="637">
        <f>'Data 4'!BV73</f>
        <v>0</v>
      </c>
      <c r="BW640" s="637">
        <f>'Data 4'!BW73</f>
        <v>0</v>
      </c>
      <c r="BX640" s="637">
        <f>'Data 4'!BX73</f>
        <v>0</v>
      </c>
      <c r="BY640" s="637">
        <f>'Data 4'!BY73</f>
        <v>0</v>
      </c>
      <c r="BZ640" s="602">
        <f t="shared" si="2274"/>
        <v>0</v>
      </c>
      <c r="CA640" s="627">
        <f t="shared" si="2275"/>
        <v>0</v>
      </c>
      <c r="CB640" s="627">
        <f t="shared" si="2276"/>
        <v>0</v>
      </c>
      <c r="CC640" s="695">
        <f t="shared" si="2277"/>
        <v>1.4496319075575437E-3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230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2301"/>
        <v>0</v>
      </c>
      <c r="CG640" s="1355">
        <f t="shared" si="2301"/>
        <v>0</v>
      </c>
      <c r="CH640" s="1355">
        <f t="shared" si="2301"/>
        <v>0</v>
      </c>
      <c r="CI640" s="1355">
        <f t="shared" si="2301"/>
        <v>0</v>
      </c>
      <c r="CJ640" s="1355">
        <f t="shared" si="2301"/>
        <v>0</v>
      </c>
      <c r="CK640" s="1356">
        <f t="shared" si="2301"/>
        <v>0</v>
      </c>
      <c r="CL640" s="1356">
        <f t="shared" si="2301"/>
        <v>0</v>
      </c>
      <c r="CM640" s="1356">
        <f t="shared" si="2301"/>
        <v>0</v>
      </c>
      <c r="CN640" s="1355">
        <f t="shared" si="2301"/>
        <v>0</v>
      </c>
      <c r="CO640" s="1355">
        <f t="shared" si="2301"/>
        <v>0</v>
      </c>
      <c r="CP640" s="1355">
        <f t="shared" si="2301"/>
        <v>0</v>
      </c>
      <c r="CQ640" s="1355">
        <f t="shared" si="2301"/>
        <v>0</v>
      </c>
      <c r="CR640" s="1355">
        <f t="shared" si="2301"/>
        <v>0</v>
      </c>
      <c r="CS640" s="1354">
        <f t="shared" si="2301"/>
        <v>0</v>
      </c>
      <c r="CT640" s="1357">
        <f t="shared" si="2301"/>
        <v>0</v>
      </c>
      <c r="CU640" s="541">
        <f t="shared" si="2280"/>
        <v>0</v>
      </c>
      <c r="CV640" s="542">
        <f t="shared" si="2281"/>
        <v>0</v>
      </c>
      <c r="CW640" s="543">
        <f t="shared" si="2282"/>
        <v>0</v>
      </c>
      <c r="CX640" s="543">
        <f t="shared" si="2283"/>
        <v>0</v>
      </c>
      <c r="CY640" s="543">
        <f t="shared" si="2284"/>
        <v>0</v>
      </c>
      <c r="CZ640" s="543">
        <f t="shared" si="2285"/>
        <v>0</v>
      </c>
      <c r="DA640" s="543">
        <f t="shared" si="2286"/>
        <v>0</v>
      </c>
      <c r="DB640" s="544">
        <f t="shared" si="2287"/>
        <v>0</v>
      </c>
      <c r="DC640" s="544">
        <f t="shared" si="2288"/>
        <v>0</v>
      </c>
      <c r="DD640" s="544">
        <f t="shared" si="2289"/>
        <v>0</v>
      </c>
      <c r="DE640" s="543">
        <f t="shared" si="2290"/>
        <v>0</v>
      </c>
      <c r="DF640" s="543">
        <f t="shared" si="2291"/>
        <v>0</v>
      </c>
      <c r="DG640" s="543">
        <f t="shared" si="2292"/>
        <v>0</v>
      </c>
      <c r="DH640" s="543">
        <f t="shared" si="2293"/>
        <v>0</v>
      </c>
      <c r="DI640" s="543">
        <f t="shared" si="2294"/>
        <v>0</v>
      </c>
      <c r="DJ640" s="542">
        <f t="shared" si="2295"/>
        <v>0</v>
      </c>
      <c r="DK640" s="541">
        <f t="shared" si="2296"/>
        <v>3.3700642996924803E-2</v>
      </c>
      <c r="DL640" s="658">
        <f t="shared" si="2297"/>
        <v>17</v>
      </c>
      <c r="DM640" s="106">
        <f t="shared" si="2298"/>
        <v>17</v>
      </c>
      <c r="DN640" s="106">
        <f t="shared" si="2299"/>
        <v>17</v>
      </c>
      <c r="DO640" s="106">
        <f t="shared" si="2300"/>
        <v>17</v>
      </c>
      <c r="DP640" s="487"/>
      <c r="DQ640" s="623"/>
      <c r="DR640" s="623"/>
      <c r="DS640" s="623"/>
      <c r="DT640" s="623"/>
      <c r="DU640" s="623"/>
      <c r="DV640" s="623"/>
      <c r="DW640" s="623"/>
      <c r="DX640" s="623"/>
      <c r="DY640" s="488"/>
    </row>
    <row r="641" spans="1:129" s="490" customFormat="1" ht="15.75" hidden="1" customHeight="1">
      <c r="A641" s="767" t="s">
        <v>287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8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8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8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8"/>
      <c r="BV641" s="323"/>
      <c r="BW641" s="323"/>
      <c r="BX641" s="323"/>
      <c r="BY641" s="323"/>
      <c r="BZ641" s="602" t="str">
        <f t="shared" si="2274"/>
        <v/>
      </c>
      <c r="CA641" s="602" t="str">
        <f t="shared" si="2275"/>
        <v/>
      </c>
      <c r="CB641" s="602" t="str">
        <f t="shared" si="2276"/>
        <v/>
      </c>
      <c r="CC641" s="692" t="str">
        <f t="shared" si="2277"/>
        <v/>
      </c>
      <c r="CD641" s="1348" t="str">
        <f t="shared" ref="CD641:CT641" si="230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2302"/>
        <v/>
      </c>
      <c r="CF641" s="1350" t="str">
        <f t="shared" si="2302"/>
        <v/>
      </c>
      <c r="CG641" s="1350" t="str">
        <f t="shared" si="2302"/>
        <v/>
      </c>
      <c r="CH641" s="1350" t="str">
        <f t="shared" si="2302"/>
        <v/>
      </c>
      <c r="CI641" s="1350" t="str">
        <f t="shared" si="2302"/>
        <v/>
      </c>
      <c r="CJ641" s="1350" t="str">
        <f t="shared" si="2302"/>
        <v/>
      </c>
      <c r="CK641" s="1351" t="str">
        <f t="shared" si="2302"/>
        <v/>
      </c>
      <c r="CL641" s="1351" t="str">
        <f t="shared" si="2302"/>
        <v/>
      </c>
      <c r="CM641" s="1351" t="str">
        <f t="shared" si="2302"/>
        <v/>
      </c>
      <c r="CN641" s="1350" t="str">
        <f t="shared" si="2302"/>
        <v/>
      </c>
      <c r="CO641" s="1350" t="str">
        <f t="shared" si="2302"/>
        <v/>
      </c>
      <c r="CP641" s="1350" t="str">
        <f t="shared" si="2302"/>
        <v/>
      </c>
      <c r="CQ641" s="1350" t="str">
        <f t="shared" si="2302"/>
        <v/>
      </c>
      <c r="CR641" s="1350" t="str">
        <f t="shared" si="2302"/>
        <v/>
      </c>
      <c r="CS641" s="1349" t="str">
        <f t="shared" si="2302"/>
        <v/>
      </c>
      <c r="CT641" s="1352" t="str">
        <f t="shared" si="2302"/>
        <v/>
      </c>
      <c r="CU641" s="553" t="str">
        <f t="shared" si="2280"/>
        <v/>
      </c>
      <c r="CV641" s="554" t="str">
        <f t="shared" si="2281"/>
        <v/>
      </c>
      <c r="CW641" s="555" t="str">
        <f t="shared" si="2282"/>
        <v/>
      </c>
      <c r="CX641" s="555" t="str">
        <f t="shared" si="2283"/>
        <v/>
      </c>
      <c r="CY641" s="555" t="str">
        <f t="shared" si="2284"/>
        <v/>
      </c>
      <c r="CZ641" s="555" t="str">
        <f t="shared" si="2285"/>
        <v/>
      </c>
      <c r="DA641" s="555" t="str">
        <f t="shared" si="2286"/>
        <v/>
      </c>
      <c r="DB641" s="556" t="str">
        <f t="shared" si="2287"/>
        <v/>
      </c>
      <c r="DC641" s="556" t="str">
        <f t="shared" si="2288"/>
        <v/>
      </c>
      <c r="DD641" s="556" t="str">
        <f t="shared" si="2289"/>
        <v/>
      </c>
      <c r="DE641" s="555" t="str">
        <f t="shared" si="2290"/>
        <v/>
      </c>
      <c r="DF641" s="555" t="str">
        <f t="shared" si="2291"/>
        <v/>
      </c>
      <c r="DG641" s="555" t="str">
        <f t="shared" si="2292"/>
        <v/>
      </c>
      <c r="DH641" s="555" t="str">
        <f t="shared" si="2293"/>
        <v/>
      </c>
      <c r="DI641" s="555" t="str">
        <f t="shared" si="2294"/>
        <v/>
      </c>
      <c r="DJ641" s="554" t="str">
        <f t="shared" si="2295"/>
        <v/>
      </c>
      <c r="DK641" s="553" t="str">
        <f t="shared" si="2296"/>
        <v/>
      </c>
      <c r="DL641" s="658">
        <f t="shared" si="2297"/>
        <v>0</v>
      </c>
      <c r="DM641" s="106">
        <f t="shared" si="2298"/>
        <v>0</v>
      </c>
      <c r="DN641" s="106">
        <f t="shared" si="2299"/>
        <v>0</v>
      </c>
      <c r="DO641" s="106">
        <f t="shared" si="2300"/>
        <v>0</v>
      </c>
      <c r="DP641" s="487"/>
      <c r="DQ641" s="623"/>
      <c r="DR641" s="623"/>
      <c r="DS641" s="623"/>
      <c r="DT641" s="623"/>
      <c r="DU641" s="623"/>
      <c r="DV641" s="623"/>
      <c r="DW641" s="623"/>
      <c r="DX641" s="623"/>
      <c r="DY641" s="488"/>
    </row>
    <row r="642" spans="1:129" s="490" customFormat="1" ht="15.75" customHeight="1">
      <c r="A642" s="653" t="s">
        <v>285</v>
      </c>
      <c r="B642" s="634">
        <f>'Data 4'!B74</f>
        <v>0</v>
      </c>
      <c r="C642" s="634">
        <f>'Data 4'!C74</f>
        <v>0</v>
      </c>
      <c r="D642" s="634">
        <f>'Data 4'!D74</f>
        <v>0</v>
      </c>
      <c r="E642" s="634">
        <f>'Data 4'!E74</f>
        <v>0</v>
      </c>
      <c r="F642" s="634">
        <f>'Data 4'!F74</f>
        <v>0</v>
      </c>
      <c r="G642" s="634">
        <f>'Data 4'!G74</f>
        <v>0</v>
      </c>
      <c r="H642" s="634">
        <f>'Data 4'!H74</f>
        <v>0</v>
      </c>
      <c r="I642" s="634">
        <f>'Data 4'!I74</f>
        <v>0</v>
      </c>
      <c r="J642" s="634">
        <f>'Data 4'!J74</f>
        <v>0</v>
      </c>
      <c r="K642" s="634">
        <f>'Data 4'!K74</f>
        <v>0</v>
      </c>
      <c r="L642" s="634">
        <f>'Data 4'!L74</f>
        <v>0</v>
      </c>
      <c r="M642" s="634">
        <f>'Data 4'!M74</f>
        <v>0</v>
      </c>
      <c r="N642" s="634">
        <f>'Data 4'!N74</f>
        <v>0</v>
      </c>
      <c r="O642" s="634">
        <f>'Data 4'!O74</f>
        <v>0</v>
      </c>
      <c r="P642" s="634">
        <f>'Data 4'!P74</f>
        <v>0</v>
      </c>
      <c r="Q642" s="634">
        <f>'Data 4'!Q74</f>
        <v>0</v>
      </c>
      <c r="R642" s="634">
        <f>'Data 4'!R74</f>
        <v>0</v>
      </c>
      <c r="S642" s="667"/>
      <c r="T642" s="634">
        <f>'Data 4'!T74</f>
        <v>0</v>
      </c>
      <c r="U642" s="634">
        <f>'Data 4'!U74</f>
        <v>0</v>
      </c>
      <c r="V642" s="634">
        <f>'Data 4'!V74</f>
        <v>0</v>
      </c>
      <c r="W642" s="634">
        <f>'Data 4'!W74</f>
        <v>0</v>
      </c>
      <c r="X642" s="634">
        <f>'Data 4'!X74</f>
        <v>0</v>
      </c>
      <c r="Y642" s="634">
        <f>'Data 4'!Y74</f>
        <v>0</v>
      </c>
      <c r="Z642" s="634">
        <f>'Data 4'!Z74</f>
        <v>0</v>
      </c>
      <c r="AA642" s="634">
        <f>'Data 4'!AA74</f>
        <v>311.76</v>
      </c>
      <c r="AB642" s="634">
        <f>'Data 4'!AB74</f>
        <v>0</v>
      </c>
      <c r="AC642" s="634">
        <f>'Data 4'!AC74</f>
        <v>0</v>
      </c>
      <c r="AD642" s="634">
        <f>'Data 4'!AD74</f>
        <v>0</v>
      </c>
      <c r="AE642" s="634">
        <f>'Data 4'!AE74</f>
        <v>0</v>
      </c>
      <c r="AF642" s="634">
        <f>'Data 4'!AF74</f>
        <v>0</v>
      </c>
      <c r="AG642" s="634">
        <f>'Data 4'!AG74</f>
        <v>0</v>
      </c>
      <c r="AH642" s="634">
        <f>'Data 4'!AH74</f>
        <v>0</v>
      </c>
      <c r="AI642" s="634">
        <f>'Data 4'!AI74</f>
        <v>0</v>
      </c>
      <c r="AJ642" s="634">
        <f>'Data 4'!AJ74</f>
        <v>0</v>
      </c>
      <c r="AK642" s="667"/>
      <c r="AL642" s="634">
        <f>'Data 4'!AL74</f>
        <v>0</v>
      </c>
      <c r="AM642" s="634">
        <f>'Data 4'!AM74</f>
        <v>0</v>
      </c>
      <c r="AN642" s="634">
        <f>'Data 4'!AN74</f>
        <v>0</v>
      </c>
      <c r="AO642" s="634">
        <f>'Data 4'!AO74</f>
        <v>0</v>
      </c>
      <c r="AP642" s="634">
        <f>'Data 4'!AP74</f>
        <v>0</v>
      </c>
      <c r="AQ642" s="634">
        <f>'Data 4'!AQ74</f>
        <v>0</v>
      </c>
      <c r="AR642" s="634">
        <f>'Data 4'!AR74</f>
        <v>0</v>
      </c>
      <c r="AS642" s="634">
        <f>'Data 4'!AS74</f>
        <v>0</v>
      </c>
      <c r="AT642" s="634">
        <f>'Data 4'!AT74</f>
        <v>0</v>
      </c>
      <c r="AU642" s="634">
        <f>'Data 4'!AU74</f>
        <v>0</v>
      </c>
      <c r="AV642" s="634">
        <f>'Data 4'!AV74</f>
        <v>0</v>
      </c>
      <c r="AW642" s="634">
        <f>'Data 4'!AW74</f>
        <v>0</v>
      </c>
      <c r="AX642" s="634">
        <f>'Data 4'!AX74</f>
        <v>0</v>
      </c>
      <c r="AY642" s="634">
        <f>'Data 4'!AY74</f>
        <v>0</v>
      </c>
      <c r="AZ642" s="634">
        <f>'Data 4'!AZ74</f>
        <v>0</v>
      </c>
      <c r="BA642" s="634">
        <f>'Data 4'!BA74</f>
        <v>0</v>
      </c>
      <c r="BB642" s="634">
        <f>'Data 4'!BB74</f>
        <v>0</v>
      </c>
      <c r="BC642" s="667"/>
      <c r="BD642" s="634">
        <f>'Data 4'!BD74</f>
        <v>335</v>
      </c>
      <c r="BE642" s="634">
        <f>'Data 4'!BE74</f>
        <v>460</v>
      </c>
      <c r="BF642" s="634">
        <f>'Data 4'!BF74</f>
        <v>0</v>
      </c>
      <c r="BG642" s="634">
        <f>'Data 4'!BG74</f>
        <v>0</v>
      </c>
      <c r="BH642" s="634">
        <f>'Data 4'!BH74</f>
        <v>0</v>
      </c>
      <c r="BI642" s="634">
        <f>'Data 4'!BI74</f>
        <v>0</v>
      </c>
      <c r="BJ642" s="634">
        <f>'Data 4'!BJ74</f>
        <v>0</v>
      </c>
      <c r="BK642" s="634">
        <f>'Data 4'!BK74</f>
        <v>0</v>
      </c>
      <c r="BL642" s="634">
        <f>'Data 4'!BL74</f>
        <v>0</v>
      </c>
      <c r="BM642" s="634">
        <f>'Data 4'!BM74</f>
        <v>0</v>
      </c>
      <c r="BN642" s="634">
        <f>'Data 4'!BN74</f>
        <v>0</v>
      </c>
      <c r="BO642" s="634">
        <f>'Data 4'!BO74</f>
        <v>0</v>
      </c>
      <c r="BP642" s="634">
        <f>'Data 4'!BP74</f>
        <v>0</v>
      </c>
      <c r="BQ642" s="634">
        <f>'Data 4'!BQ74</f>
        <v>0</v>
      </c>
      <c r="BR642" s="634">
        <f>'Data 4'!BR74</f>
        <v>0</v>
      </c>
      <c r="BS642" s="634">
        <f>'Data 4'!BS74</f>
        <v>0</v>
      </c>
      <c r="BT642" s="634">
        <f>'Data 4'!BT74</f>
        <v>0</v>
      </c>
      <c r="BU642" s="667"/>
      <c r="BV642" s="634">
        <f>'Data 4'!BV74</f>
        <v>0</v>
      </c>
      <c r="BW642" s="634">
        <f>'Data 4'!BW74</f>
        <v>0</v>
      </c>
      <c r="BX642" s="634">
        <f>'Data 4'!BX74</f>
        <v>0</v>
      </c>
      <c r="BY642" s="634">
        <f>'Data 4'!BY74</f>
        <v>0</v>
      </c>
      <c r="BZ642" s="602">
        <f t="shared" si="2274"/>
        <v>0</v>
      </c>
      <c r="CA642" s="602">
        <f t="shared" si="2275"/>
        <v>0</v>
      </c>
      <c r="CB642" s="602">
        <f t="shared" si="2276"/>
        <v>0</v>
      </c>
      <c r="CC642" s="692">
        <f t="shared" si="2277"/>
        <v>22.333333333333332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230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2303"/>
        <v>0</v>
      </c>
      <c r="CG642" s="1350">
        <f t="shared" si="2303"/>
        <v>0</v>
      </c>
      <c r="CH642" s="1350">
        <f t="shared" si="2303"/>
        <v>0</v>
      </c>
      <c r="CI642" s="1350">
        <f t="shared" si="2303"/>
        <v>0</v>
      </c>
      <c r="CJ642" s="1350">
        <f t="shared" si="2303"/>
        <v>0</v>
      </c>
      <c r="CK642" s="1351">
        <f t="shared" si="2303"/>
        <v>0</v>
      </c>
      <c r="CL642" s="1351">
        <f t="shared" si="2303"/>
        <v>0</v>
      </c>
      <c r="CM642" s="1351">
        <f t="shared" si="2303"/>
        <v>0</v>
      </c>
      <c r="CN642" s="1350">
        <f t="shared" si="2303"/>
        <v>0</v>
      </c>
      <c r="CO642" s="1350">
        <f t="shared" si="2303"/>
        <v>0</v>
      </c>
      <c r="CP642" s="1350">
        <f t="shared" si="2303"/>
        <v>0</v>
      </c>
      <c r="CQ642" s="1350">
        <f t="shared" si="2303"/>
        <v>0</v>
      </c>
      <c r="CR642" s="1350">
        <f t="shared" si="2303"/>
        <v>0</v>
      </c>
      <c r="CS642" s="1349">
        <f t="shared" si="2303"/>
        <v>0</v>
      </c>
      <c r="CT642" s="1352">
        <f t="shared" si="2303"/>
        <v>0</v>
      </c>
      <c r="CU642" s="553">
        <f t="shared" si="2280"/>
        <v>0</v>
      </c>
      <c r="CV642" s="554">
        <f t="shared" si="2281"/>
        <v>0</v>
      </c>
      <c r="CW642" s="555">
        <f t="shared" si="2282"/>
        <v>0</v>
      </c>
      <c r="CX642" s="555">
        <f t="shared" si="2283"/>
        <v>0</v>
      </c>
      <c r="CY642" s="555">
        <f t="shared" si="2284"/>
        <v>0</v>
      </c>
      <c r="CZ642" s="555">
        <f t="shared" si="2285"/>
        <v>0</v>
      </c>
      <c r="DA642" s="555">
        <f t="shared" si="2286"/>
        <v>0</v>
      </c>
      <c r="DB642" s="556">
        <f t="shared" si="2287"/>
        <v>0</v>
      </c>
      <c r="DC642" s="556">
        <f t="shared" si="2288"/>
        <v>0</v>
      </c>
      <c r="DD642" s="556">
        <f t="shared" si="2289"/>
        <v>0</v>
      </c>
      <c r="DE642" s="555">
        <f t="shared" si="2290"/>
        <v>0</v>
      </c>
      <c r="DF642" s="555">
        <f t="shared" si="2291"/>
        <v>0</v>
      </c>
      <c r="DG642" s="555">
        <f t="shared" si="2292"/>
        <v>0</v>
      </c>
      <c r="DH642" s="555">
        <f t="shared" si="2293"/>
        <v>0</v>
      </c>
      <c r="DI642" s="555">
        <f t="shared" si="2294"/>
        <v>0</v>
      </c>
      <c r="DJ642" s="554">
        <f t="shared" si="2295"/>
        <v>0</v>
      </c>
      <c r="DK642" s="553">
        <f t="shared" si="2296"/>
        <v>311.76</v>
      </c>
      <c r="DL642" s="658">
        <f t="shared" si="2297"/>
        <v>17</v>
      </c>
      <c r="DM642" s="106">
        <f t="shared" si="2298"/>
        <v>17</v>
      </c>
      <c r="DN642" s="106">
        <f t="shared" si="2299"/>
        <v>17</v>
      </c>
      <c r="DO642" s="106">
        <f t="shared" si="2300"/>
        <v>17</v>
      </c>
      <c r="DP642" s="487"/>
      <c r="DQ642" s="623"/>
      <c r="DR642" s="623"/>
      <c r="DS642" s="623"/>
      <c r="DT642" s="623"/>
      <c r="DU642" s="623"/>
      <c r="DV642" s="623"/>
      <c r="DW642" s="623"/>
      <c r="DX642" s="623"/>
      <c r="DY642" s="488"/>
    </row>
    <row r="643" spans="1:129" s="490" customFormat="1" ht="15.75" customHeight="1">
      <c r="A643" s="775" t="s">
        <v>293</v>
      </c>
      <c r="B643" s="746"/>
      <c r="C643" s="746"/>
      <c r="D643" s="746"/>
      <c r="E643" s="746"/>
      <c r="F643" s="746"/>
      <c r="G643" s="746"/>
      <c r="H643" s="746"/>
      <c r="I643" s="746"/>
      <c r="J643" s="746"/>
      <c r="K643" s="746"/>
      <c r="L643" s="746"/>
      <c r="M643" s="746"/>
      <c r="N643" s="746"/>
      <c r="O643" s="746"/>
      <c r="P643" s="746"/>
      <c r="Q643" s="746"/>
      <c r="R643" s="746"/>
      <c r="S643" s="593"/>
      <c r="T643" s="748"/>
      <c r="U643" s="748"/>
      <c r="V643" s="748"/>
      <c r="W643" s="748"/>
      <c r="X643" s="748"/>
      <c r="Y643" s="748"/>
      <c r="Z643" s="746"/>
      <c r="AA643" s="748"/>
      <c r="AB643" s="748"/>
      <c r="AC643" s="748"/>
      <c r="AD643" s="748"/>
      <c r="AE643" s="748"/>
      <c r="AF643" s="748"/>
      <c r="AG643" s="748"/>
      <c r="AH643" s="748"/>
      <c r="AI643" s="748"/>
      <c r="AJ643" s="748"/>
      <c r="AK643" s="593"/>
      <c r="AL643" s="746"/>
      <c r="AM643" s="746"/>
      <c r="AN643" s="746"/>
      <c r="AO643" s="746"/>
      <c r="AP643" s="746"/>
      <c r="AQ643" s="746"/>
      <c r="AR643" s="746"/>
      <c r="AS643" s="746"/>
      <c r="AT643" s="746"/>
      <c r="AU643" s="746"/>
      <c r="AV643" s="746"/>
      <c r="AW643" s="746"/>
      <c r="AX643" s="746"/>
      <c r="AY643" s="746"/>
      <c r="AZ643" s="746"/>
      <c r="BA643" s="746"/>
      <c r="BB643" s="746"/>
      <c r="BC643" s="593"/>
      <c r="BD643" s="746"/>
      <c r="BE643" s="746"/>
      <c r="BF643" s="746"/>
      <c r="BG643" s="746"/>
      <c r="BH643" s="746"/>
      <c r="BI643" s="746"/>
      <c r="BJ643" s="746"/>
      <c r="BK643" s="746"/>
      <c r="BL643" s="746"/>
      <c r="BM643" s="746"/>
      <c r="BN643" s="746"/>
      <c r="BO643" s="746"/>
      <c r="BP643" s="746"/>
      <c r="BQ643" s="746"/>
      <c r="BR643" s="746"/>
      <c r="BS643" s="746"/>
      <c r="BT643" s="746"/>
      <c r="BU643" s="593"/>
      <c r="BV643" s="746"/>
      <c r="BW643" s="746"/>
      <c r="BX643" s="746"/>
      <c r="BY643" s="746"/>
      <c r="BZ643" s="594" t="str">
        <f t="shared" si="2274"/>
        <v/>
      </c>
      <c r="CA643" s="594" t="str">
        <f t="shared" si="2275"/>
        <v/>
      </c>
      <c r="CB643" s="594" t="str">
        <f t="shared" si="2276"/>
        <v/>
      </c>
      <c r="CC643" s="691" t="str">
        <f t="shared" si="2277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3"/>
      <c r="DM643" s="108"/>
      <c r="DN643" s="108"/>
      <c r="DO643" s="108"/>
      <c r="DP643" s="596"/>
      <c r="DQ643" s="622"/>
      <c r="DR643" s="622"/>
      <c r="DS643" s="622"/>
      <c r="DT643" s="622"/>
      <c r="DU643" s="622"/>
      <c r="DV643" s="622"/>
      <c r="DW643" s="622"/>
      <c r="DX643" s="622"/>
      <c r="DY643" s="488"/>
    </row>
    <row r="644" spans="1:129" s="490" customFormat="1" ht="15.75" customHeight="1">
      <c r="A644" s="686" t="s">
        <v>294</v>
      </c>
      <c r="B644" s="277"/>
      <c r="C644" s="277"/>
      <c r="D644" s="277"/>
      <c r="E644" s="277"/>
      <c r="F644" s="277"/>
      <c r="G644" s="277"/>
      <c r="H644" s="277"/>
      <c r="I644" s="277"/>
      <c r="J644" s="277"/>
      <c r="K644" s="299"/>
      <c r="L644" s="299"/>
      <c r="M644" s="299"/>
      <c r="N644" s="299"/>
      <c r="O644" s="299"/>
      <c r="P644" s="299"/>
      <c r="Q644" s="299"/>
      <c r="R644" s="299"/>
      <c r="S644" s="593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593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3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3"/>
      <c r="BV644" s="277"/>
      <c r="BW644" s="277"/>
      <c r="BX644" s="277"/>
      <c r="BY644" s="277"/>
      <c r="BZ644" s="594"/>
      <c r="CA644" s="594"/>
      <c r="CB644" s="594"/>
      <c r="CC644" s="691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3"/>
      <c r="DM644" s="108"/>
      <c r="DN644" s="108"/>
      <c r="DO644" s="108"/>
      <c r="DP644" s="596"/>
      <c r="DQ644" s="622"/>
      <c r="DR644" s="622"/>
      <c r="DS644" s="622"/>
      <c r="DT644" s="622"/>
      <c r="DU644" s="622"/>
      <c r="DV644" s="622"/>
      <c r="DW644" s="622"/>
      <c r="DX644" s="622"/>
      <c r="DY644" s="488"/>
    </row>
    <row r="645" spans="1:129" s="490" customFormat="1" ht="15.75" customHeight="1">
      <c r="A645" s="653" t="s">
        <v>295</v>
      </c>
      <c r="B645" s="277">
        <v>1</v>
      </c>
      <c r="C645" s="277"/>
      <c r="D645" s="277"/>
      <c r="E645" s="277">
        <v>1</v>
      </c>
      <c r="F645" s="277">
        <v>2</v>
      </c>
      <c r="G645" s="277">
        <v>2</v>
      </c>
      <c r="H645" s="277">
        <v>2</v>
      </c>
      <c r="I645" s="277">
        <v>1</v>
      </c>
      <c r="J645" s="277">
        <v>2</v>
      </c>
      <c r="K645" s="674"/>
      <c r="L645" s="674"/>
      <c r="M645" s="674"/>
      <c r="N645" s="674"/>
      <c r="O645" s="674"/>
      <c r="P645" s="674"/>
      <c r="Q645" s="674"/>
      <c r="R645" s="674"/>
      <c r="S645" s="593"/>
      <c r="T645" s="277">
        <v>1</v>
      </c>
      <c r="U645" s="277">
        <v>3</v>
      </c>
      <c r="V645" s="277">
        <v>1</v>
      </c>
      <c r="W645" s="277">
        <v>1</v>
      </c>
      <c r="X645" s="277">
        <v>1</v>
      </c>
      <c r="Y645" s="277">
        <v>1</v>
      </c>
      <c r="Z645" s="277">
        <v>2</v>
      </c>
      <c r="AA645" s="277">
        <v>1</v>
      </c>
      <c r="AB645" s="277">
        <v>2</v>
      </c>
      <c r="AC645" s="277"/>
      <c r="AD645" s="277"/>
      <c r="AE645" s="277"/>
      <c r="AF645" s="277"/>
      <c r="AG645" s="277"/>
      <c r="AH645" s="277"/>
      <c r="AI645" s="277"/>
      <c r="AJ645" s="674"/>
      <c r="AK645" s="593"/>
      <c r="AL645" s="277">
        <v>2</v>
      </c>
      <c r="AM645" s="277"/>
      <c r="AN645" s="277"/>
      <c r="AO645" s="277">
        <v>1</v>
      </c>
      <c r="AP645" s="277">
        <v>2</v>
      </c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4"/>
      <c r="BB645" s="277"/>
      <c r="BC645" s="593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3"/>
      <c r="BV645" s="277">
        <v>2</v>
      </c>
      <c r="BW645" s="277">
        <v>1.5</v>
      </c>
      <c r="BX645" s="277">
        <v>2</v>
      </c>
      <c r="BY645" s="277"/>
      <c r="BZ645" s="602">
        <f>IF(DL645&lt;3,"",(SUM(B645:R645)-MIN(B645:R645)-MAX(B645:R645))/(DL645-2))</f>
        <v>1.6</v>
      </c>
      <c r="CA645" s="602">
        <f>IF(DM645&lt;3,"",(SUM(T645:AJ645)-MIN(T645:AJ645)-MAX(T645:AJ645))/(DM645-2))</f>
        <v>1.2857142857142858</v>
      </c>
      <c r="CB645" s="602">
        <f>IF(DN645&lt;3,"",(SUM(AL645:BB645)-MIN(AL645:BB645)-MAX(AL645:BB645))/(DN645-2))</f>
        <v>2</v>
      </c>
      <c r="CC645" s="692" t="str">
        <f>IF(DO645&lt;3,"",(SUM(BD645:BT645)-MIN(BD645:BT645)-MAX(BD645:BT645))/(DO645-2))</f>
        <v/>
      </c>
      <c r="CD645" s="1348" t="str">
        <f t="shared" ref="CD645:CS645" si="230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2304"/>
        <v/>
      </c>
      <c r="CF645" s="1350" t="str">
        <f t="shared" si="2304"/>
        <v/>
      </c>
      <c r="CG645" s="1350" t="str">
        <f t="shared" si="2304"/>
        <v/>
      </c>
      <c r="CH645" s="1350" t="str">
        <f t="shared" si="2304"/>
        <v/>
      </c>
      <c r="CI645" s="1350">
        <f t="shared" si="2304"/>
        <v>1</v>
      </c>
      <c r="CJ645" s="1350">
        <f t="shared" si="2304"/>
        <v>1</v>
      </c>
      <c r="CK645" s="1351">
        <f t="shared" si="2304"/>
        <v>1</v>
      </c>
      <c r="CL645" s="1351">
        <f t="shared" si="2304"/>
        <v>2</v>
      </c>
      <c r="CM645" s="1351">
        <f t="shared" si="2304"/>
        <v>2</v>
      </c>
      <c r="CN645" s="1350">
        <f t="shared" si="2304"/>
        <v>2</v>
      </c>
      <c r="CO645" s="1350">
        <f t="shared" si="2304"/>
        <v>2</v>
      </c>
      <c r="CP645" s="1350" t="str">
        <f t="shared" si="2304"/>
        <v/>
      </c>
      <c r="CQ645" s="1350" t="str">
        <f t="shared" si="2304"/>
        <v/>
      </c>
      <c r="CR645" s="1350" t="str">
        <f t="shared" si="2304"/>
        <v/>
      </c>
      <c r="CS645" s="1349" t="str">
        <f t="shared" si="2304"/>
        <v/>
      </c>
      <c r="CT645" s="1352" t="str">
        <f t="shared" ref="CE645:CT649" si="2305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3" t="str">
        <f t="shared" ref="CU645:DD649" si="2306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4" t="str">
        <f t="shared" si="2306"/>
        <v/>
      </c>
      <c r="CW645" s="555" t="str">
        <f t="shared" si="2306"/>
        <v/>
      </c>
      <c r="CX645" s="555" t="str">
        <f t="shared" si="2306"/>
        <v/>
      </c>
      <c r="CY645" s="555">
        <f t="shared" si="2306"/>
        <v>1</v>
      </c>
      <c r="CZ645" s="555">
        <f t="shared" si="2306"/>
        <v>1</v>
      </c>
      <c r="DA645" s="555">
        <f t="shared" si="2306"/>
        <v>1</v>
      </c>
      <c r="DB645" s="556">
        <f t="shared" si="2306"/>
        <v>1</v>
      </c>
      <c r="DC645" s="556">
        <f t="shared" si="2306"/>
        <v>1</v>
      </c>
      <c r="DD645" s="556">
        <f t="shared" si="2306"/>
        <v>1</v>
      </c>
      <c r="DE645" s="555">
        <f t="shared" ref="DE645:DK649" si="2307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2</v>
      </c>
      <c r="DF645" s="555">
        <f t="shared" si="2307"/>
        <v>2</v>
      </c>
      <c r="DG645" s="555">
        <f t="shared" si="2307"/>
        <v>3</v>
      </c>
      <c r="DH645" s="555" t="str">
        <f t="shared" si="2307"/>
        <v/>
      </c>
      <c r="DI645" s="555" t="str">
        <f t="shared" si="2307"/>
        <v/>
      </c>
      <c r="DJ645" s="554" t="str">
        <f t="shared" si="2307"/>
        <v/>
      </c>
      <c r="DK645" s="553" t="str">
        <f t="shared" si="2307"/>
        <v/>
      </c>
      <c r="DL645" s="658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487"/>
      <c r="DQ645" s="623"/>
      <c r="DR645" s="623"/>
      <c r="DS645" s="623"/>
      <c r="DT645" s="623"/>
      <c r="DU645" s="623"/>
      <c r="DV645" s="623"/>
      <c r="DW645" s="623"/>
      <c r="DX645" s="623"/>
      <c r="DY645" s="488"/>
    </row>
    <row r="646" spans="1:129" s="700" customFormat="1" ht="15.75" customHeight="1">
      <c r="A646" s="653" t="s">
        <v>296</v>
      </c>
      <c r="B646" s="227">
        <v>2</v>
      </c>
      <c r="C646" s="227"/>
      <c r="D646" s="227"/>
      <c r="E646" s="227">
        <v>1</v>
      </c>
      <c r="F646" s="227">
        <v>1</v>
      </c>
      <c r="G646" s="227">
        <v>1</v>
      </c>
      <c r="H646" s="227">
        <v>2</v>
      </c>
      <c r="I646" s="227">
        <v>1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593"/>
      <c r="T646" s="227">
        <v>1</v>
      </c>
      <c r="U646" s="227">
        <v>1</v>
      </c>
      <c r="V646" s="227">
        <v>1</v>
      </c>
      <c r="W646" s="227">
        <v>1</v>
      </c>
      <c r="X646" s="227">
        <v>1</v>
      </c>
      <c r="Y646" s="227">
        <v>4</v>
      </c>
      <c r="Z646" s="227">
        <v>2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593"/>
      <c r="AL646" s="227">
        <v>2</v>
      </c>
      <c r="AM646" s="227"/>
      <c r="AN646" s="227"/>
      <c r="AO646" s="227">
        <v>1</v>
      </c>
      <c r="AP646" s="227">
        <v>1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3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3"/>
      <c r="BV646" s="227">
        <v>1</v>
      </c>
      <c r="BW646" s="227">
        <v>1</v>
      </c>
      <c r="BX646" s="227">
        <v>1</v>
      </c>
      <c r="BY646" s="227"/>
      <c r="BZ646" s="602">
        <f>IF(DL646&lt;3,"",(SUM(B646:R646)-MIN(B646:R646)-MAX(B646:R646))/(DL646-2))</f>
        <v>1.2</v>
      </c>
      <c r="CA646" s="602">
        <f>IF(DM646&lt;3,"",(SUM(T646:AJ646)-MIN(T646:AJ646)-MAX(T646:AJ646))/(DM646-2))</f>
        <v>1.2857142857142858</v>
      </c>
      <c r="CB646" s="602">
        <f>IF(DN646&lt;3,"",(SUM(AL646:BB646)-MIN(AL646:BB646)-MAX(AL646:BB646))/(DN646-2))</f>
        <v>1</v>
      </c>
      <c r="CC646" s="692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2305"/>
        <v/>
      </c>
      <c r="CF646" s="1350" t="str">
        <f t="shared" si="2305"/>
        <v/>
      </c>
      <c r="CG646" s="1350" t="str">
        <f t="shared" si="2305"/>
        <v/>
      </c>
      <c r="CH646" s="1350" t="str">
        <f t="shared" si="2305"/>
        <v/>
      </c>
      <c r="CI646" s="1350">
        <f t="shared" si="2305"/>
        <v>1</v>
      </c>
      <c r="CJ646" s="1350">
        <f t="shared" si="2305"/>
        <v>1</v>
      </c>
      <c r="CK646" s="1351">
        <f t="shared" si="2305"/>
        <v>1</v>
      </c>
      <c r="CL646" s="1351">
        <f t="shared" si="2305"/>
        <v>1</v>
      </c>
      <c r="CM646" s="1351">
        <f t="shared" si="2305"/>
        <v>1</v>
      </c>
      <c r="CN646" s="1350">
        <f t="shared" si="2305"/>
        <v>2</v>
      </c>
      <c r="CO646" s="1350">
        <f t="shared" si="2305"/>
        <v>2</v>
      </c>
      <c r="CP646" s="1350" t="str">
        <f t="shared" si="2305"/>
        <v/>
      </c>
      <c r="CQ646" s="1350" t="str">
        <f t="shared" si="2305"/>
        <v/>
      </c>
      <c r="CR646" s="1350" t="str">
        <f t="shared" si="2305"/>
        <v/>
      </c>
      <c r="CS646" s="1349" t="str">
        <f t="shared" si="2305"/>
        <v/>
      </c>
      <c r="CT646" s="1352" t="str">
        <f t="shared" si="2305"/>
        <v/>
      </c>
      <c r="CU646" s="553" t="str">
        <f t="shared" si="2306"/>
        <v/>
      </c>
      <c r="CV646" s="554" t="str">
        <f t="shared" si="2306"/>
        <v/>
      </c>
      <c r="CW646" s="555" t="str">
        <f t="shared" si="2306"/>
        <v/>
      </c>
      <c r="CX646" s="555" t="str">
        <f t="shared" si="2306"/>
        <v/>
      </c>
      <c r="CY646" s="555">
        <f t="shared" si="2306"/>
        <v>1</v>
      </c>
      <c r="CZ646" s="555">
        <f t="shared" si="2306"/>
        <v>1</v>
      </c>
      <c r="DA646" s="555">
        <f t="shared" si="2306"/>
        <v>1</v>
      </c>
      <c r="DB646" s="556">
        <f t="shared" si="2306"/>
        <v>1</v>
      </c>
      <c r="DC646" s="556">
        <f t="shared" si="2306"/>
        <v>1</v>
      </c>
      <c r="DD646" s="556">
        <f t="shared" si="2306"/>
        <v>1</v>
      </c>
      <c r="DE646" s="555">
        <f t="shared" si="2307"/>
        <v>2</v>
      </c>
      <c r="DF646" s="555">
        <f t="shared" si="2307"/>
        <v>2</v>
      </c>
      <c r="DG646" s="555">
        <f t="shared" si="2307"/>
        <v>4</v>
      </c>
      <c r="DH646" s="555" t="str">
        <f t="shared" si="2307"/>
        <v/>
      </c>
      <c r="DI646" s="555" t="str">
        <f t="shared" si="2307"/>
        <v/>
      </c>
      <c r="DJ646" s="554" t="str">
        <f t="shared" si="2307"/>
        <v/>
      </c>
      <c r="DK646" s="553" t="str">
        <f t="shared" si="2307"/>
        <v/>
      </c>
      <c r="DL646" s="658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697"/>
      <c r="DQ646" s="698"/>
      <c r="DR646" s="698"/>
      <c r="DS646" s="698"/>
      <c r="DT646" s="698"/>
      <c r="DU646" s="698"/>
      <c r="DV646" s="698"/>
      <c r="DW646" s="698"/>
      <c r="DX646" s="698"/>
      <c r="DY646" s="699"/>
    </row>
    <row r="647" spans="1:129" s="490" customFormat="1" ht="15.75" customHeight="1">
      <c r="A647" s="653" t="s">
        <v>283</v>
      </c>
      <c r="B647" s="227">
        <v>2</v>
      </c>
      <c r="C647" s="227"/>
      <c r="D647" s="227"/>
      <c r="E647" s="227">
        <v>2</v>
      </c>
      <c r="F647" s="227">
        <v>2</v>
      </c>
      <c r="G647" s="227">
        <v>1</v>
      </c>
      <c r="H647" s="227">
        <v>1</v>
      </c>
      <c r="I647" s="227">
        <v>1</v>
      </c>
      <c r="J647" s="227">
        <v>2</v>
      </c>
      <c r="K647" s="299"/>
      <c r="L647" s="299"/>
      <c r="M647" s="299"/>
      <c r="N647" s="299"/>
      <c r="O647" s="299"/>
      <c r="P647" s="299"/>
      <c r="Q647" s="299"/>
      <c r="R647" s="299"/>
      <c r="S647" s="701"/>
      <c r="T647" s="227">
        <v>2</v>
      </c>
      <c r="U647" s="227">
        <v>3</v>
      </c>
      <c r="V647" s="227">
        <v>1</v>
      </c>
      <c r="W647" s="227">
        <v>2</v>
      </c>
      <c r="X647" s="227">
        <v>2</v>
      </c>
      <c r="Y647" s="227">
        <v>1</v>
      </c>
      <c r="Z647" s="227">
        <v>1</v>
      </c>
      <c r="AA647" s="227">
        <v>2</v>
      </c>
      <c r="AB647" s="227">
        <v>2</v>
      </c>
      <c r="AC647" s="227"/>
      <c r="AD647" s="227"/>
      <c r="AE647" s="227"/>
      <c r="AF647" s="227"/>
      <c r="AG647" s="227"/>
      <c r="AH647" s="227"/>
      <c r="AI647" s="227"/>
      <c r="AJ647" s="299"/>
      <c r="AK647" s="701"/>
      <c r="AL647" s="227">
        <v>2</v>
      </c>
      <c r="AM647" s="227"/>
      <c r="AN647" s="227"/>
      <c r="AO647" s="227">
        <v>2</v>
      </c>
      <c r="AP647" s="227">
        <v>2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1"/>
      <c r="BV647" s="227">
        <v>1</v>
      </c>
      <c r="BW647" s="227">
        <v>2</v>
      </c>
      <c r="BX647" s="227">
        <v>1</v>
      </c>
      <c r="BY647" s="227"/>
      <c r="BZ647" s="602">
        <f>IF(DL647&lt;3,"",(SUM(B647:R647)-MIN(B647:R647)-MAX(B647:R647))/(DL647-2))</f>
        <v>1.6</v>
      </c>
      <c r="CA647" s="602">
        <f>IF(DM647&lt;3,"",(SUM(T647:AJ647)-MIN(T647:AJ647)-MAX(T647:AJ647))/(DM647-2))</f>
        <v>1.7142857142857142</v>
      </c>
      <c r="CB647" s="602">
        <f>IF(DN647&lt;3,"",(SUM(AL647:BB647)-MIN(AL647:BB647)-MAX(AL647:BB647))/(DN647-2))</f>
        <v>2</v>
      </c>
      <c r="CC647" s="692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2305"/>
        <v/>
      </c>
      <c r="CF647" s="1350" t="str">
        <f t="shared" si="2305"/>
        <v/>
      </c>
      <c r="CG647" s="1350" t="str">
        <f t="shared" si="2305"/>
        <v/>
      </c>
      <c r="CH647" s="1350" t="str">
        <f t="shared" si="2305"/>
        <v/>
      </c>
      <c r="CI647" s="1350">
        <f t="shared" si="2305"/>
        <v>1</v>
      </c>
      <c r="CJ647" s="1350">
        <f t="shared" si="2305"/>
        <v>1</v>
      </c>
      <c r="CK647" s="1351">
        <f t="shared" si="2305"/>
        <v>1</v>
      </c>
      <c r="CL647" s="1351">
        <f t="shared" si="2305"/>
        <v>2</v>
      </c>
      <c r="CM647" s="1351">
        <f t="shared" si="2305"/>
        <v>2</v>
      </c>
      <c r="CN647" s="1350">
        <f t="shared" si="2305"/>
        <v>2</v>
      </c>
      <c r="CO647" s="1350">
        <f t="shared" si="2305"/>
        <v>2</v>
      </c>
      <c r="CP647" s="1350" t="str">
        <f t="shared" si="2305"/>
        <v/>
      </c>
      <c r="CQ647" s="1350" t="str">
        <f t="shared" si="2305"/>
        <v/>
      </c>
      <c r="CR647" s="1350" t="str">
        <f t="shared" si="2305"/>
        <v/>
      </c>
      <c r="CS647" s="1349" t="str">
        <f t="shared" si="2305"/>
        <v/>
      </c>
      <c r="CT647" s="1352" t="str">
        <f t="shared" si="2305"/>
        <v/>
      </c>
      <c r="CU647" s="553" t="str">
        <f t="shared" si="2306"/>
        <v/>
      </c>
      <c r="CV647" s="554" t="str">
        <f t="shared" si="2306"/>
        <v/>
      </c>
      <c r="CW647" s="555" t="str">
        <f t="shared" si="2306"/>
        <v/>
      </c>
      <c r="CX647" s="555" t="str">
        <f t="shared" si="2306"/>
        <v/>
      </c>
      <c r="CY647" s="555">
        <f t="shared" si="2306"/>
        <v>1</v>
      </c>
      <c r="CZ647" s="555">
        <f t="shared" si="2306"/>
        <v>1</v>
      </c>
      <c r="DA647" s="555">
        <f t="shared" si="2306"/>
        <v>1</v>
      </c>
      <c r="DB647" s="556">
        <f t="shared" si="2306"/>
        <v>2</v>
      </c>
      <c r="DC647" s="556">
        <f t="shared" si="2306"/>
        <v>2</v>
      </c>
      <c r="DD647" s="556">
        <f t="shared" si="2306"/>
        <v>2</v>
      </c>
      <c r="DE647" s="555">
        <f t="shared" si="2307"/>
        <v>2</v>
      </c>
      <c r="DF647" s="555">
        <f t="shared" si="2307"/>
        <v>2</v>
      </c>
      <c r="DG647" s="555">
        <f t="shared" si="2307"/>
        <v>3</v>
      </c>
      <c r="DH647" s="555" t="str">
        <f t="shared" si="2307"/>
        <v/>
      </c>
      <c r="DI647" s="555" t="str">
        <f t="shared" si="2307"/>
        <v/>
      </c>
      <c r="DJ647" s="554" t="str">
        <f t="shared" si="2307"/>
        <v/>
      </c>
      <c r="DK647" s="553" t="str">
        <f t="shared" si="2307"/>
        <v/>
      </c>
      <c r="DL647" s="658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487"/>
      <c r="DQ647" s="623"/>
      <c r="DR647" s="623"/>
      <c r="DS647" s="623"/>
      <c r="DT647" s="623"/>
      <c r="DU647" s="623"/>
      <c r="DV647" s="623"/>
      <c r="DW647" s="623"/>
      <c r="DX647" s="623"/>
      <c r="DY647" s="488"/>
    </row>
    <row r="648" spans="1:129" s="636" customFormat="1" ht="15.75" customHeight="1">
      <c r="A648" s="653" t="s">
        <v>297</v>
      </c>
      <c r="B648" s="227">
        <v>50</v>
      </c>
      <c r="C648" s="227"/>
      <c r="D648" s="227"/>
      <c r="E648" s="227">
        <v>20</v>
      </c>
      <c r="F648" s="227">
        <v>50</v>
      </c>
      <c r="G648" s="227">
        <v>50</v>
      </c>
      <c r="H648" s="227">
        <v>40</v>
      </c>
      <c r="I648" s="227">
        <v>50</v>
      </c>
      <c r="J648" s="227">
        <v>50</v>
      </c>
      <c r="K648" s="299"/>
      <c r="L648" s="299"/>
      <c r="M648" s="299"/>
      <c r="N648" s="299"/>
      <c r="O648" s="299"/>
      <c r="P648" s="299"/>
      <c r="Q648" s="299"/>
      <c r="R648" s="299"/>
      <c r="S648" s="593"/>
      <c r="T648" s="227">
        <v>50</v>
      </c>
      <c r="U648" s="227">
        <v>85.55</v>
      </c>
      <c r="V648" s="227">
        <v>100</v>
      </c>
      <c r="W648" s="227">
        <v>50</v>
      </c>
      <c r="X648" s="227">
        <v>160</v>
      </c>
      <c r="Y648" s="227">
        <v>20</v>
      </c>
      <c r="Z648" s="227">
        <v>50</v>
      </c>
      <c r="AA648" s="227">
        <v>50</v>
      </c>
      <c r="AB648" s="227">
        <v>40</v>
      </c>
      <c r="AC648" s="227"/>
      <c r="AD648" s="227"/>
      <c r="AE648" s="227"/>
      <c r="AF648" s="227"/>
      <c r="AG648" s="227"/>
      <c r="AH648" s="227"/>
      <c r="AI648" s="227"/>
      <c r="AJ648" s="299"/>
      <c r="AK648" s="593"/>
      <c r="AL648" s="227">
        <v>50</v>
      </c>
      <c r="AM648" s="227"/>
      <c r="AN648" s="227"/>
      <c r="AO648" s="227">
        <v>50</v>
      </c>
      <c r="AP648" s="227">
        <v>50</v>
      </c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3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3"/>
      <c r="BV648" s="227">
        <v>50</v>
      </c>
      <c r="BW648" s="227">
        <v>50</v>
      </c>
      <c r="BX648" s="227">
        <v>50</v>
      </c>
      <c r="BY648" s="227"/>
      <c r="BZ648" s="602">
        <f>IF(DL648&lt;3,"",(SUM(B648:R648)-MIN(B648:R648)-MAX(B648:R648))/(DL648-2))</f>
        <v>48</v>
      </c>
      <c r="CA648" s="602">
        <f>IF(DM648&lt;3,"",(SUM(T648:AJ648)-MIN(T648:AJ648)-MAX(T648:AJ648))/(DM648-2))</f>
        <v>60.792857142857137</v>
      </c>
      <c r="CB648" s="602">
        <f>IF(DN648&lt;3,"",(SUM(AL648:BB648)-MIN(AL648:BB648)-MAX(AL648:BB648))/(DN648-2))</f>
        <v>50</v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305"/>
        <v/>
      </c>
      <c r="CF648" s="1350" t="str">
        <f t="shared" si="2305"/>
        <v/>
      </c>
      <c r="CG648" s="1350" t="str">
        <f t="shared" si="2305"/>
        <v/>
      </c>
      <c r="CH648" s="1350" t="str">
        <f t="shared" si="2305"/>
        <v/>
      </c>
      <c r="CI648" s="1350">
        <f t="shared" si="2305"/>
        <v>20</v>
      </c>
      <c r="CJ648" s="1350">
        <f t="shared" si="2305"/>
        <v>40</v>
      </c>
      <c r="CK648" s="1351">
        <f t="shared" si="2305"/>
        <v>50</v>
      </c>
      <c r="CL648" s="1351">
        <f t="shared" si="2305"/>
        <v>50</v>
      </c>
      <c r="CM648" s="1351">
        <f t="shared" si="2305"/>
        <v>50</v>
      </c>
      <c r="CN648" s="1350">
        <f t="shared" si="2305"/>
        <v>50</v>
      </c>
      <c r="CO648" s="1350">
        <f t="shared" si="2305"/>
        <v>50</v>
      </c>
      <c r="CP648" s="1350" t="str">
        <f t="shared" si="2305"/>
        <v/>
      </c>
      <c r="CQ648" s="1350" t="str">
        <f t="shared" si="2305"/>
        <v/>
      </c>
      <c r="CR648" s="1350" t="str">
        <f t="shared" si="2305"/>
        <v/>
      </c>
      <c r="CS648" s="1349" t="str">
        <f t="shared" si="2305"/>
        <v/>
      </c>
      <c r="CT648" s="1352" t="str">
        <f t="shared" si="2305"/>
        <v/>
      </c>
      <c r="CU648" s="553" t="str">
        <f t="shared" si="2306"/>
        <v/>
      </c>
      <c r="CV648" s="554" t="str">
        <f t="shared" si="2306"/>
        <v/>
      </c>
      <c r="CW648" s="555" t="str">
        <f t="shared" si="2306"/>
        <v/>
      </c>
      <c r="CX648" s="555" t="str">
        <f t="shared" si="2306"/>
        <v/>
      </c>
      <c r="CY648" s="555">
        <f t="shared" si="2306"/>
        <v>20</v>
      </c>
      <c r="CZ648" s="555">
        <f t="shared" si="2306"/>
        <v>40</v>
      </c>
      <c r="DA648" s="555">
        <f t="shared" si="2306"/>
        <v>50</v>
      </c>
      <c r="DB648" s="556">
        <f t="shared" si="2306"/>
        <v>50</v>
      </c>
      <c r="DC648" s="556">
        <f t="shared" si="2306"/>
        <v>50</v>
      </c>
      <c r="DD648" s="556">
        <f t="shared" si="2306"/>
        <v>50</v>
      </c>
      <c r="DE648" s="555">
        <f t="shared" si="2307"/>
        <v>85.55</v>
      </c>
      <c r="DF648" s="555">
        <f t="shared" si="2307"/>
        <v>100</v>
      </c>
      <c r="DG648" s="555">
        <f t="shared" si="2307"/>
        <v>160</v>
      </c>
      <c r="DH648" s="555" t="str">
        <f t="shared" si="2307"/>
        <v/>
      </c>
      <c r="DI648" s="555" t="str">
        <f t="shared" si="2307"/>
        <v/>
      </c>
      <c r="DJ648" s="554" t="str">
        <f t="shared" si="2307"/>
        <v/>
      </c>
      <c r="DK648" s="553" t="str">
        <f t="shared" si="2307"/>
        <v/>
      </c>
      <c r="DL648" s="658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668"/>
      <c r="DQ648" s="651"/>
      <c r="DR648" s="651"/>
      <c r="DS648" s="651"/>
      <c r="DT648" s="651"/>
      <c r="DU648" s="651"/>
      <c r="DV648" s="651"/>
      <c r="DW648" s="651"/>
      <c r="DX648" s="651"/>
      <c r="DY648" s="669"/>
    </row>
    <row r="649" spans="1:129" s="490" customFormat="1" ht="15.75" customHeight="1">
      <c r="A649" s="645" t="str">
        <f>$H$1 &amp; " (%)"</f>
        <v>kcal (%)</v>
      </c>
      <c r="B649" s="637">
        <f t="shared" ref="B649:R649" si="2308">IF(B646="","",((B645*B646*B647*B648)*3630*$K$1)/B$46/365/$G$1)</f>
        <v>7.893020221787346E-2</v>
      </c>
      <c r="C649" s="637" t="str">
        <f t="shared" si="2308"/>
        <v/>
      </c>
      <c r="D649" s="637" t="str">
        <f t="shared" si="2308"/>
        <v/>
      </c>
      <c r="E649" s="637">
        <f t="shared" si="2308"/>
        <v>6.3144161774298768E-2</v>
      </c>
      <c r="F649" s="637">
        <f t="shared" si="2308"/>
        <v>0.18943248532289628</v>
      </c>
      <c r="G649" s="637">
        <f t="shared" si="2308"/>
        <v>0.11839530332681018</v>
      </c>
      <c r="H649" s="637">
        <f t="shared" si="2308"/>
        <v>0.18943248532289628</v>
      </c>
      <c r="I649" s="637">
        <f t="shared" si="2308"/>
        <v>4.7358121330724069E-2</v>
      </c>
      <c r="J649" s="637">
        <f t="shared" si="2308"/>
        <v>0.31572080887149384</v>
      </c>
      <c r="K649" s="637" t="str">
        <f t="shared" si="2308"/>
        <v/>
      </c>
      <c r="L649" s="637" t="str">
        <f t="shared" si="2308"/>
        <v/>
      </c>
      <c r="M649" s="637" t="str">
        <f t="shared" si="2308"/>
        <v/>
      </c>
      <c r="N649" s="637" t="str">
        <f t="shared" si="2308"/>
        <v/>
      </c>
      <c r="O649" s="637" t="str">
        <f t="shared" si="2308"/>
        <v/>
      </c>
      <c r="P649" s="637" t="str">
        <f t="shared" si="2308"/>
        <v/>
      </c>
      <c r="Q649" s="637" t="str">
        <f t="shared" si="2308"/>
        <v/>
      </c>
      <c r="R649" s="637" t="str">
        <f t="shared" si="2308"/>
        <v/>
      </c>
      <c r="S649" s="657"/>
      <c r="T649" s="637">
        <f t="shared" ref="T649:AJ649" si="2309">IF(T646="","",((T645*T646*T647*T648)*3630*$K$1)/T$46/365/$G$1)</f>
        <v>9.4716242661448138E-2</v>
      </c>
      <c r="U649" s="637">
        <f t="shared" si="2309"/>
        <v>0.36463385518590996</v>
      </c>
      <c r="V649" s="637">
        <f t="shared" si="2309"/>
        <v>7.893020221787346E-2</v>
      </c>
      <c r="W649" s="637">
        <f t="shared" si="2309"/>
        <v>0.11839530332681018</v>
      </c>
      <c r="X649" s="637">
        <f t="shared" si="2309"/>
        <v>0.18943248532289628</v>
      </c>
      <c r="Y649" s="637">
        <f t="shared" si="2309"/>
        <v>4.7358121330724069E-2</v>
      </c>
      <c r="Z649" s="637">
        <f t="shared" si="2309"/>
        <v>0.13530891808778306</v>
      </c>
      <c r="AA649" s="637">
        <f t="shared" si="2309"/>
        <v>0.13530891808778306</v>
      </c>
      <c r="AB649" s="637">
        <f t="shared" si="2309"/>
        <v>0.12628832354859754</v>
      </c>
      <c r="AC649" s="637" t="str">
        <f t="shared" si="2309"/>
        <v/>
      </c>
      <c r="AD649" s="637" t="str">
        <f t="shared" si="2309"/>
        <v/>
      </c>
      <c r="AE649" s="637" t="str">
        <f t="shared" si="2309"/>
        <v/>
      </c>
      <c r="AF649" s="637" t="str">
        <f t="shared" si="2309"/>
        <v/>
      </c>
      <c r="AG649" s="637" t="str">
        <f t="shared" si="2309"/>
        <v/>
      </c>
      <c r="AH649" s="637" t="str">
        <f t="shared" si="2309"/>
        <v/>
      </c>
      <c r="AI649" s="637" t="str">
        <f t="shared" si="2309"/>
        <v/>
      </c>
      <c r="AJ649" s="637" t="str">
        <f t="shared" si="2309"/>
        <v/>
      </c>
      <c r="AK649" s="657"/>
      <c r="AL649" s="637">
        <f t="shared" ref="AL649:BB649" si="2310">IF(AL646="","",((AL645*AL646*AL647*AL648)*3630*$K$1)/AL$46/365/$G$1)</f>
        <v>0.18943248532289628</v>
      </c>
      <c r="AM649" s="637" t="str">
        <f t="shared" si="2310"/>
        <v/>
      </c>
      <c r="AN649" s="637" t="str">
        <f t="shared" si="2310"/>
        <v/>
      </c>
      <c r="AO649" s="637">
        <f t="shared" si="2310"/>
        <v>7.893020221787346E-2</v>
      </c>
      <c r="AP649" s="637">
        <f t="shared" si="2310"/>
        <v>0.15786040443574692</v>
      </c>
      <c r="AQ649" s="637" t="str">
        <f t="shared" si="2310"/>
        <v/>
      </c>
      <c r="AR649" s="637" t="str">
        <f t="shared" si="2310"/>
        <v/>
      </c>
      <c r="AS649" s="637" t="str">
        <f t="shared" si="2310"/>
        <v/>
      </c>
      <c r="AT649" s="637" t="str">
        <f t="shared" si="2310"/>
        <v/>
      </c>
      <c r="AU649" s="637" t="str">
        <f t="shared" si="2310"/>
        <v/>
      </c>
      <c r="AV649" s="637" t="str">
        <f t="shared" si="2310"/>
        <v/>
      </c>
      <c r="AW649" s="637" t="str">
        <f t="shared" si="2310"/>
        <v/>
      </c>
      <c r="AX649" s="637" t="str">
        <f t="shared" si="2310"/>
        <v/>
      </c>
      <c r="AY649" s="637" t="str">
        <f t="shared" si="2310"/>
        <v/>
      </c>
      <c r="AZ649" s="637" t="str">
        <f t="shared" si="2310"/>
        <v/>
      </c>
      <c r="BA649" s="637" t="str">
        <f t="shared" si="2310"/>
        <v/>
      </c>
      <c r="BB649" s="637" t="str">
        <f t="shared" si="2310"/>
        <v/>
      </c>
      <c r="BC649" s="657"/>
      <c r="BD649" s="637" t="str">
        <f>IF(BD646="","",((BD645*BD646*BD647*BD648)*3630*$K$1)/BD$46/365/$G$1)</f>
        <v/>
      </c>
      <c r="BE649" s="637" t="str">
        <f>IF(BE646="","",((BE645*BE646*BE647*BE648)*3630*$K$1)/BE$46/365/$G$1)</f>
        <v/>
      </c>
      <c r="BF649" s="637" t="str">
        <f t="shared" ref="BF649:BT649" si="2311">IF(BF646="","",((BF645*BF646*BF647*BF648)*3630*$K$1)/BF$46/365/$G$1)</f>
        <v/>
      </c>
      <c r="BG649" s="637" t="str">
        <f t="shared" si="2311"/>
        <v/>
      </c>
      <c r="BH649" s="637" t="str">
        <f t="shared" si="2311"/>
        <v/>
      </c>
      <c r="BI649" s="637" t="str">
        <f t="shared" si="2311"/>
        <v/>
      </c>
      <c r="BJ649" s="637" t="str">
        <f t="shared" si="2311"/>
        <v/>
      </c>
      <c r="BK649" s="637" t="str">
        <f t="shared" si="2311"/>
        <v/>
      </c>
      <c r="BL649" s="637" t="str">
        <f t="shared" si="2311"/>
        <v/>
      </c>
      <c r="BM649" s="637" t="str">
        <f t="shared" si="2311"/>
        <v/>
      </c>
      <c r="BN649" s="637" t="str">
        <f t="shared" si="2311"/>
        <v/>
      </c>
      <c r="BO649" s="637" t="str">
        <f t="shared" si="2311"/>
        <v/>
      </c>
      <c r="BP649" s="637" t="str">
        <f t="shared" si="2311"/>
        <v/>
      </c>
      <c r="BQ649" s="637" t="str">
        <f t="shared" si="2311"/>
        <v/>
      </c>
      <c r="BR649" s="637" t="str">
        <f t="shared" si="2311"/>
        <v/>
      </c>
      <c r="BS649" s="637" t="str">
        <f t="shared" si="2311"/>
        <v/>
      </c>
      <c r="BT649" s="637" t="str">
        <f t="shared" si="2311"/>
        <v/>
      </c>
      <c r="BU649" s="657"/>
      <c r="BV649" s="637">
        <f>IF(BV646="","",((BV645*BV646*BV647*BV648)*3630*$K$1)/BV$46/365/$G$1)</f>
        <v>0.11839530332681018</v>
      </c>
      <c r="BW649" s="637">
        <f>IF(BW646="","",((BW645*BW646*BW647*BW648)*3630*$K$1)/BW$46/365/$G$1)</f>
        <v>0.11839530332681018</v>
      </c>
      <c r="BX649" s="637">
        <f>IF(BX646="","",((BX645*BX646*BX647*BX648)*3630*$K$1)/BX$46/365/$G$1)</f>
        <v>6.7654459043891529E-2</v>
      </c>
      <c r="BY649" s="637" t="str">
        <f>IF(BY646="","",((BY645*BY646*BY647*BY648)*3630*$K$1)/BY$46/365/$G$1)</f>
        <v/>
      </c>
      <c r="BZ649" s="602">
        <f>IF(DL649&lt;3,"",(SUM(B649:R649)-MIN(B649:R649)-MAX(B649:R649))/(DL649-2))</f>
        <v>0.12786692759295498</v>
      </c>
      <c r="CA649" s="627">
        <f>IF(DM649&lt;3,"",(SUM(T649:AJ649)-MIN(T649:AJ649)-MAX(T649:AJ649))/(DM649-2))</f>
        <v>0.12548291332188449</v>
      </c>
      <c r="CB649" s="627">
        <f>IF(DN649&lt;3,"",(SUM(AL649:BB649)-MIN(AL649:BB649)-MAX(AL649:BB649))/(DN649-2))</f>
        <v>0.15786040443574692</v>
      </c>
      <c r="CC649" s="695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2305"/>
        <v/>
      </c>
      <c r="CF649" s="1355" t="str">
        <f t="shared" si="2305"/>
        <v/>
      </c>
      <c r="CG649" s="1355" t="str">
        <f t="shared" si="2305"/>
        <v/>
      </c>
      <c r="CH649" s="1355" t="str">
        <f t="shared" si="2305"/>
        <v/>
      </c>
      <c r="CI649" s="1355">
        <f t="shared" si="2305"/>
        <v>4.7358121330724069E-2</v>
      </c>
      <c r="CJ649" s="1355">
        <f t="shared" si="2305"/>
        <v>6.3144161774298768E-2</v>
      </c>
      <c r="CK649" s="1356">
        <f t="shared" si="2305"/>
        <v>7.893020221787346E-2</v>
      </c>
      <c r="CL649" s="1356">
        <f t="shared" si="2305"/>
        <v>0.11839530332681018</v>
      </c>
      <c r="CM649" s="1356">
        <f t="shared" si="2305"/>
        <v>0.18943248532289628</v>
      </c>
      <c r="CN649" s="1355">
        <f t="shared" si="2305"/>
        <v>0.18943248532289628</v>
      </c>
      <c r="CO649" s="1355">
        <f t="shared" si="2305"/>
        <v>0.31572080887149384</v>
      </c>
      <c r="CP649" s="1355" t="str">
        <f t="shared" si="2305"/>
        <v/>
      </c>
      <c r="CQ649" s="1355" t="str">
        <f t="shared" si="2305"/>
        <v/>
      </c>
      <c r="CR649" s="1355" t="str">
        <f t="shared" si="2305"/>
        <v/>
      </c>
      <c r="CS649" s="1354" t="str">
        <f t="shared" si="2305"/>
        <v/>
      </c>
      <c r="CT649" s="1357" t="str">
        <f t="shared" si="2305"/>
        <v/>
      </c>
      <c r="CU649" s="541" t="str">
        <f t="shared" si="2306"/>
        <v/>
      </c>
      <c r="CV649" s="542" t="str">
        <f t="shared" si="2306"/>
        <v/>
      </c>
      <c r="CW649" s="543" t="str">
        <f t="shared" si="2306"/>
        <v/>
      </c>
      <c r="CX649" s="543" t="str">
        <f t="shared" si="2306"/>
        <v/>
      </c>
      <c r="CY649" s="543">
        <f t="shared" si="2306"/>
        <v>4.7358121330724069E-2</v>
      </c>
      <c r="CZ649" s="543">
        <f t="shared" si="2306"/>
        <v>7.893020221787346E-2</v>
      </c>
      <c r="DA649" s="543">
        <f t="shared" si="2306"/>
        <v>9.4716242661448138E-2</v>
      </c>
      <c r="DB649" s="544">
        <f t="shared" si="2306"/>
        <v>0.11839530332681018</v>
      </c>
      <c r="DC649" s="544">
        <f t="shared" si="2306"/>
        <v>0.12628832354859754</v>
      </c>
      <c r="DD649" s="544">
        <f t="shared" si="2306"/>
        <v>0.13530891808778306</v>
      </c>
      <c r="DE649" s="543">
        <f t="shared" si="2307"/>
        <v>0.13530891808778306</v>
      </c>
      <c r="DF649" s="543">
        <f t="shared" si="2307"/>
        <v>0.18943248532289628</v>
      </c>
      <c r="DG649" s="543">
        <f t="shared" si="2307"/>
        <v>0.36463385518590996</v>
      </c>
      <c r="DH649" s="543" t="str">
        <f t="shared" si="2307"/>
        <v/>
      </c>
      <c r="DI649" s="543" t="str">
        <f t="shared" si="2307"/>
        <v/>
      </c>
      <c r="DJ649" s="542" t="str">
        <f t="shared" si="2307"/>
        <v/>
      </c>
      <c r="DK649" s="541" t="str">
        <f t="shared" si="2307"/>
        <v/>
      </c>
      <c r="DL649" s="658">
        <f>COUNT(B649:R649)</f>
        <v>7</v>
      </c>
      <c r="DM649" s="106">
        <f>COUNT(T649:AJ649)</f>
        <v>9</v>
      </c>
      <c r="DN649" s="106">
        <f>COUNT(AL649:BB649)</f>
        <v>3</v>
      </c>
      <c r="DO649" s="106">
        <f>COUNT(BD649:BT649)</f>
        <v>0</v>
      </c>
      <c r="DP649" s="487"/>
      <c r="DQ649" s="623"/>
      <c r="DR649" s="623"/>
      <c r="DS649" s="623"/>
      <c r="DT649" s="623"/>
      <c r="DU649" s="623"/>
      <c r="DV649" s="623"/>
      <c r="DW649" s="623"/>
      <c r="DX649" s="623"/>
      <c r="DY649" s="488"/>
    </row>
    <row r="650" spans="1:129" s="490" customFormat="1" ht="15.75" customHeight="1">
      <c r="A650" s="686" t="s">
        <v>298</v>
      </c>
      <c r="B650" s="277"/>
      <c r="C650" s="277"/>
      <c r="D650" s="277"/>
      <c r="E650" s="277"/>
      <c r="F650" s="277"/>
      <c r="G650" s="277"/>
      <c r="H650" s="277"/>
      <c r="I650" s="277"/>
      <c r="J650" s="277"/>
      <c r="K650" s="674"/>
      <c r="L650" s="674"/>
      <c r="M650" s="674"/>
      <c r="N650" s="674"/>
      <c r="O650" s="277"/>
      <c r="P650" s="674"/>
      <c r="Q650" s="277"/>
      <c r="R650" s="277"/>
      <c r="S650" s="593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674"/>
      <c r="AF650" s="277"/>
      <c r="AG650" s="277"/>
      <c r="AH650" s="277"/>
      <c r="AI650" s="277"/>
      <c r="AJ650" s="277"/>
      <c r="AK650" s="593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3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3"/>
      <c r="BV650" s="277"/>
      <c r="BW650" s="277"/>
      <c r="BX650" s="277"/>
      <c r="BY650" s="277"/>
      <c r="BZ650" s="594"/>
      <c r="CA650" s="594"/>
      <c r="CB650" s="594"/>
      <c r="CC650" s="691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3"/>
      <c r="DM650" s="108"/>
      <c r="DN650" s="108"/>
      <c r="DO650" s="108"/>
      <c r="DP650" s="596"/>
      <c r="DQ650" s="622"/>
      <c r="DR650" s="622"/>
      <c r="DS650" s="622"/>
      <c r="DT650" s="622"/>
      <c r="DU650" s="622"/>
      <c r="DV650" s="622"/>
      <c r="DW650" s="622"/>
      <c r="DX650" s="622"/>
      <c r="DY650" s="488"/>
    </row>
    <row r="651" spans="1:129" s="490" customFormat="1" ht="15.75" customHeight="1">
      <c r="A651" s="653" t="s">
        <v>295</v>
      </c>
      <c r="B651" s="277">
        <v>2</v>
      </c>
      <c r="C651" s="277">
        <v>1</v>
      </c>
      <c r="D651" s="277">
        <v>1</v>
      </c>
      <c r="E651" s="277">
        <v>1</v>
      </c>
      <c r="F651" s="277">
        <v>1</v>
      </c>
      <c r="G651" s="277">
        <v>2</v>
      </c>
      <c r="H651" s="277"/>
      <c r="I651" s="277"/>
      <c r="J651" s="277"/>
      <c r="K651" s="674"/>
      <c r="L651" s="674"/>
      <c r="M651" s="674"/>
      <c r="N651" s="674"/>
      <c r="O651" s="674"/>
      <c r="P651" s="674"/>
      <c r="Q651" s="674"/>
      <c r="R651" s="674"/>
      <c r="S651" s="593"/>
      <c r="T651" s="277">
        <v>1</v>
      </c>
      <c r="U651" s="277"/>
      <c r="V651" s="277">
        <v>2</v>
      </c>
      <c r="W651" s="277">
        <v>1</v>
      </c>
      <c r="X651" s="277">
        <v>1</v>
      </c>
      <c r="Y651" s="277">
        <v>2</v>
      </c>
      <c r="Z651" s="277"/>
      <c r="AA651" s="277">
        <v>1</v>
      </c>
      <c r="AB651" s="277">
        <v>2</v>
      </c>
      <c r="AC651" s="277"/>
      <c r="AD651" s="277"/>
      <c r="AE651" s="674"/>
      <c r="AF651" s="277"/>
      <c r="AG651" s="277"/>
      <c r="AH651" s="277"/>
      <c r="AI651" s="277"/>
      <c r="AJ651" s="674"/>
      <c r="AK651" s="593"/>
      <c r="AL651" s="277"/>
      <c r="AM651" s="277"/>
      <c r="AN651" s="277"/>
      <c r="AO651" s="277">
        <v>1</v>
      </c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3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3"/>
      <c r="BV651" s="277">
        <v>1</v>
      </c>
      <c r="BW651" s="277">
        <v>1</v>
      </c>
      <c r="BX651" s="277">
        <v>1</v>
      </c>
      <c r="BY651" s="277"/>
      <c r="BZ651" s="602">
        <f>IF(DL651&lt;3,"",(SUM(B651:R651)-MIN(B651:R651)-MAX(B651:R651))/(DL651-2))</f>
        <v>1.25</v>
      </c>
      <c r="CA651" s="602">
        <f>IF(DM651&lt;3,"",(SUM(T651:AJ651)-MIN(T651:AJ651)-MAX(T651:AJ651))/(DM651-2))</f>
        <v>1.4</v>
      </c>
      <c r="CB651" s="602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8" t="str">
        <f t="shared" ref="CD651:CS651" si="231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2312"/>
        <v/>
      </c>
      <c r="CF651" s="1350" t="str">
        <f t="shared" si="2312"/>
        <v/>
      </c>
      <c r="CG651" s="1350" t="str">
        <f t="shared" si="2312"/>
        <v/>
      </c>
      <c r="CH651" s="1350" t="str">
        <f t="shared" si="2312"/>
        <v/>
      </c>
      <c r="CI651" s="1350" t="str">
        <f t="shared" si="2312"/>
        <v/>
      </c>
      <c r="CJ651" s="1350">
        <f t="shared" si="2312"/>
        <v>1</v>
      </c>
      <c r="CK651" s="1351">
        <f t="shared" si="2312"/>
        <v>1</v>
      </c>
      <c r="CL651" s="1351">
        <f t="shared" si="2312"/>
        <v>1</v>
      </c>
      <c r="CM651" s="1351">
        <f t="shared" si="2312"/>
        <v>1</v>
      </c>
      <c r="CN651" s="1350">
        <f t="shared" si="2312"/>
        <v>2</v>
      </c>
      <c r="CO651" s="1350">
        <f t="shared" si="2312"/>
        <v>2</v>
      </c>
      <c r="CP651" s="1350" t="str">
        <f t="shared" si="2312"/>
        <v/>
      </c>
      <c r="CQ651" s="1350" t="str">
        <f t="shared" si="2312"/>
        <v/>
      </c>
      <c r="CR651" s="1350" t="str">
        <f t="shared" si="2312"/>
        <v/>
      </c>
      <c r="CS651" s="1349" t="str">
        <f t="shared" si="2312"/>
        <v/>
      </c>
      <c r="CT651" s="1352" t="str">
        <f t="shared" ref="CE651:CT655" si="2313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3" t="str">
        <f t="shared" ref="CU651:DD655" si="2314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4" t="str">
        <f t="shared" si="2314"/>
        <v/>
      </c>
      <c r="CW651" s="555" t="str">
        <f t="shared" si="2314"/>
        <v/>
      </c>
      <c r="CX651" s="555" t="str">
        <f t="shared" si="2314"/>
        <v/>
      </c>
      <c r="CY651" s="555" t="str">
        <f t="shared" si="2314"/>
        <v/>
      </c>
      <c r="CZ651" s="555">
        <f t="shared" si="2314"/>
        <v>1</v>
      </c>
      <c r="DA651" s="555">
        <f t="shared" si="2314"/>
        <v>1</v>
      </c>
      <c r="DB651" s="556">
        <f t="shared" si="2314"/>
        <v>1</v>
      </c>
      <c r="DC651" s="556">
        <f t="shared" si="2314"/>
        <v>1</v>
      </c>
      <c r="DD651" s="556">
        <f t="shared" si="2314"/>
        <v>2</v>
      </c>
      <c r="DE651" s="555">
        <f t="shared" ref="DE651:DK655" si="2315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2</v>
      </c>
      <c r="DF651" s="555">
        <f t="shared" si="2315"/>
        <v>2</v>
      </c>
      <c r="DG651" s="555" t="str">
        <f t="shared" si="2315"/>
        <v/>
      </c>
      <c r="DH651" s="555" t="str">
        <f t="shared" si="2315"/>
        <v/>
      </c>
      <c r="DI651" s="555" t="str">
        <f t="shared" si="2315"/>
        <v/>
      </c>
      <c r="DJ651" s="554" t="str">
        <f t="shared" si="2315"/>
        <v/>
      </c>
      <c r="DK651" s="553" t="str">
        <f t="shared" si="2315"/>
        <v/>
      </c>
      <c r="DL651" s="658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623"/>
      <c r="DR651" s="623"/>
      <c r="DS651" s="623"/>
      <c r="DT651" s="623"/>
      <c r="DU651" s="623"/>
      <c r="DV651" s="623"/>
      <c r="DW651" s="623"/>
      <c r="DX651" s="623"/>
      <c r="DY651" s="488"/>
    </row>
    <row r="652" spans="1:129" s="490" customFormat="1" ht="15.75" customHeight="1">
      <c r="A652" s="653" t="s">
        <v>296</v>
      </c>
      <c r="B652" s="227">
        <v>1</v>
      </c>
      <c r="C652" s="227">
        <v>6</v>
      </c>
      <c r="D652" s="227">
        <v>1</v>
      </c>
      <c r="E652" s="227">
        <v>1</v>
      </c>
      <c r="F652" s="227">
        <v>2</v>
      </c>
      <c r="G652" s="227">
        <v>2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701"/>
      <c r="T652" s="227">
        <v>1</v>
      </c>
      <c r="U652" s="227"/>
      <c r="V652" s="227">
        <v>1</v>
      </c>
      <c r="W652" s="227">
        <v>1</v>
      </c>
      <c r="X652" s="227">
        <v>1</v>
      </c>
      <c r="Y652" s="227">
        <v>2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701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70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1"/>
      <c r="BV652" s="227">
        <v>1</v>
      </c>
      <c r="BW652" s="227">
        <v>1</v>
      </c>
      <c r="BX652" s="227">
        <v>1</v>
      </c>
      <c r="BY652" s="227"/>
      <c r="BZ652" s="602">
        <f>IF(DL652&lt;3,"",(SUM(B652:R652)-MIN(B652:R652)-MAX(B652:R652))/(DL652-2))</f>
        <v>1.5</v>
      </c>
      <c r="CA652" s="602">
        <f>IF(DM652&lt;3,"",(SUM(T652:AJ652)-MIN(T652:AJ652)-MAX(T652:AJ652))/(DM652-2))</f>
        <v>1.2</v>
      </c>
      <c r="CB652" s="602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2313"/>
        <v/>
      </c>
      <c r="CF652" s="1350" t="str">
        <f t="shared" si="2313"/>
        <v/>
      </c>
      <c r="CG652" s="1350" t="str">
        <f t="shared" si="2313"/>
        <v/>
      </c>
      <c r="CH652" s="1350" t="str">
        <f t="shared" si="2313"/>
        <v/>
      </c>
      <c r="CI652" s="1350" t="str">
        <f t="shared" si="2313"/>
        <v/>
      </c>
      <c r="CJ652" s="1350">
        <f t="shared" si="2313"/>
        <v>1</v>
      </c>
      <c r="CK652" s="1351">
        <f t="shared" si="2313"/>
        <v>1</v>
      </c>
      <c r="CL652" s="1351">
        <f t="shared" si="2313"/>
        <v>1</v>
      </c>
      <c r="CM652" s="1351">
        <f t="shared" si="2313"/>
        <v>2</v>
      </c>
      <c r="CN652" s="1350">
        <f t="shared" si="2313"/>
        <v>2</v>
      </c>
      <c r="CO652" s="1350">
        <f t="shared" si="2313"/>
        <v>6</v>
      </c>
      <c r="CP652" s="1350" t="str">
        <f t="shared" si="2313"/>
        <v/>
      </c>
      <c r="CQ652" s="1350" t="str">
        <f t="shared" si="2313"/>
        <v/>
      </c>
      <c r="CR652" s="1350" t="str">
        <f t="shared" si="2313"/>
        <v/>
      </c>
      <c r="CS652" s="1349" t="str">
        <f t="shared" si="2313"/>
        <v/>
      </c>
      <c r="CT652" s="1352" t="str">
        <f t="shared" si="2313"/>
        <v/>
      </c>
      <c r="CU652" s="553" t="str">
        <f t="shared" si="2314"/>
        <v/>
      </c>
      <c r="CV652" s="554" t="str">
        <f t="shared" si="2314"/>
        <v/>
      </c>
      <c r="CW652" s="555" t="str">
        <f t="shared" si="2314"/>
        <v/>
      </c>
      <c r="CX652" s="555" t="str">
        <f t="shared" si="2314"/>
        <v/>
      </c>
      <c r="CY652" s="555" t="str">
        <f t="shared" si="2314"/>
        <v/>
      </c>
      <c r="CZ652" s="555">
        <f t="shared" si="2314"/>
        <v>1</v>
      </c>
      <c r="DA652" s="555">
        <f t="shared" si="2314"/>
        <v>1</v>
      </c>
      <c r="DB652" s="556">
        <f t="shared" si="2314"/>
        <v>1</v>
      </c>
      <c r="DC652" s="556">
        <f t="shared" si="2314"/>
        <v>1</v>
      </c>
      <c r="DD652" s="556">
        <f t="shared" si="2314"/>
        <v>1</v>
      </c>
      <c r="DE652" s="555">
        <f t="shared" si="2315"/>
        <v>2</v>
      </c>
      <c r="DF652" s="555">
        <f t="shared" si="2315"/>
        <v>2</v>
      </c>
      <c r="DG652" s="555" t="str">
        <f t="shared" si="2315"/>
        <v/>
      </c>
      <c r="DH652" s="555" t="str">
        <f t="shared" si="2315"/>
        <v/>
      </c>
      <c r="DI652" s="555" t="str">
        <f t="shared" si="2315"/>
        <v/>
      </c>
      <c r="DJ652" s="554" t="str">
        <f t="shared" si="2315"/>
        <v/>
      </c>
      <c r="DK652" s="553" t="str">
        <f t="shared" si="2315"/>
        <v/>
      </c>
      <c r="DL652" s="658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623"/>
      <c r="DR652" s="623"/>
      <c r="DS652" s="623"/>
      <c r="DT652" s="623"/>
      <c r="DU652" s="623"/>
      <c r="DV652" s="623"/>
      <c r="DW652" s="623"/>
      <c r="DX652" s="623"/>
      <c r="DY652" s="488"/>
    </row>
    <row r="653" spans="1:129" s="490" customFormat="1" ht="15.75" customHeight="1">
      <c r="A653" s="653" t="s">
        <v>283</v>
      </c>
      <c r="B653" s="227">
        <v>2</v>
      </c>
      <c r="C653" s="227">
        <v>1</v>
      </c>
      <c r="D653" s="227">
        <v>1</v>
      </c>
      <c r="E653" s="227">
        <v>3</v>
      </c>
      <c r="F653" s="227">
        <v>2</v>
      </c>
      <c r="G653" s="227">
        <v>1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593"/>
      <c r="T653" s="227">
        <v>2</v>
      </c>
      <c r="U653" s="227"/>
      <c r="V653" s="227">
        <v>1</v>
      </c>
      <c r="W653" s="227">
        <v>2</v>
      </c>
      <c r="X653" s="227">
        <v>2</v>
      </c>
      <c r="Y653" s="227">
        <v>1</v>
      </c>
      <c r="Z653" s="227"/>
      <c r="AA653" s="227">
        <v>1</v>
      </c>
      <c r="AB653" s="227">
        <v>2</v>
      </c>
      <c r="AC653" s="227"/>
      <c r="AD653" s="227"/>
      <c r="AE653" s="299"/>
      <c r="AF653" s="227"/>
      <c r="AG653" s="227"/>
      <c r="AH653" s="227"/>
      <c r="AI653" s="227"/>
      <c r="AJ653" s="299"/>
      <c r="AK653" s="593"/>
      <c r="AL653" s="227"/>
      <c r="AM653" s="227"/>
      <c r="AN653" s="227"/>
      <c r="AO653" s="227">
        <v>1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3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3"/>
      <c r="BV653" s="227">
        <v>2</v>
      </c>
      <c r="BW653" s="227">
        <v>2</v>
      </c>
      <c r="BX653" s="227">
        <v>1</v>
      </c>
      <c r="BY653" s="227"/>
      <c r="BZ653" s="602">
        <f>IF(DL653&lt;3,"",(SUM(B653:R653)-MIN(B653:R653)-MAX(B653:R653))/(DL653-2))</f>
        <v>1.5</v>
      </c>
      <c r="CA653" s="602">
        <f>IF(DM653&lt;3,"",(SUM(T653:AJ653)-MIN(T653:AJ653)-MAX(T653:AJ653))/(DM653-2))</f>
        <v>1.6</v>
      </c>
      <c r="CB653" s="602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2313"/>
        <v/>
      </c>
      <c r="CF653" s="1350" t="str">
        <f t="shared" si="2313"/>
        <v/>
      </c>
      <c r="CG653" s="1350" t="str">
        <f t="shared" si="2313"/>
        <v/>
      </c>
      <c r="CH653" s="1350" t="str">
        <f t="shared" si="2313"/>
        <v/>
      </c>
      <c r="CI653" s="1350" t="str">
        <f t="shared" si="2313"/>
        <v/>
      </c>
      <c r="CJ653" s="1350">
        <f t="shared" si="2313"/>
        <v>1</v>
      </c>
      <c r="CK653" s="1351">
        <f t="shared" si="2313"/>
        <v>1</v>
      </c>
      <c r="CL653" s="1351">
        <f t="shared" si="2313"/>
        <v>1</v>
      </c>
      <c r="CM653" s="1351">
        <f t="shared" si="2313"/>
        <v>2</v>
      </c>
      <c r="CN653" s="1350">
        <f t="shared" si="2313"/>
        <v>2</v>
      </c>
      <c r="CO653" s="1350">
        <f t="shared" si="2313"/>
        <v>3</v>
      </c>
      <c r="CP653" s="1350" t="str">
        <f t="shared" si="2313"/>
        <v/>
      </c>
      <c r="CQ653" s="1350" t="str">
        <f t="shared" si="2313"/>
        <v/>
      </c>
      <c r="CR653" s="1350" t="str">
        <f t="shared" si="2313"/>
        <v/>
      </c>
      <c r="CS653" s="1349" t="str">
        <f t="shared" si="2313"/>
        <v/>
      </c>
      <c r="CT653" s="1352" t="str">
        <f t="shared" si="2313"/>
        <v/>
      </c>
      <c r="CU653" s="553" t="str">
        <f t="shared" si="2314"/>
        <v/>
      </c>
      <c r="CV653" s="554" t="str">
        <f t="shared" si="2314"/>
        <v/>
      </c>
      <c r="CW653" s="555" t="str">
        <f t="shared" si="2314"/>
        <v/>
      </c>
      <c r="CX653" s="555" t="str">
        <f t="shared" si="2314"/>
        <v/>
      </c>
      <c r="CY653" s="555" t="str">
        <f t="shared" si="2314"/>
        <v/>
      </c>
      <c r="CZ653" s="555">
        <f t="shared" si="2314"/>
        <v>1</v>
      </c>
      <c r="DA653" s="555">
        <f t="shared" si="2314"/>
        <v>1</v>
      </c>
      <c r="DB653" s="556">
        <f t="shared" si="2314"/>
        <v>1</v>
      </c>
      <c r="DC653" s="556">
        <f t="shared" si="2314"/>
        <v>2</v>
      </c>
      <c r="DD653" s="556">
        <f t="shared" si="2314"/>
        <v>2</v>
      </c>
      <c r="DE653" s="555">
        <f t="shared" si="2315"/>
        <v>2</v>
      </c>
      <c r="DF653" s="555">
        <f t="shared" si="2315"/>
        <v>2</v>
      </c>
      <c r="DG653" s="555" t="str">
        <f t="shared" si="2315"/>
        <v/>
      </c>
      <c r="DH653" s="555" t="str">
        <f t="shared" si="2315"/>
        <v/>
      </c>
      <c r="DI653" s="555" t="str">
        <f t="shared" si="2315"/>
        <v/>
      </c>
      <c r="DJ653" s="554" t="str">
        <f t="shared" si="2315"/>
        <v/>
      </c>
      <c r="DK653" s="553" t="str">
        <f t="shared" si="2315"/>
        <v/>
      </c>
      <c r="DL653" s="658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623"/>
      <c r="DR653" s="623"/>
      <c r="DS653" s="623"/>
      <c r="DT653" s="623"/>
      <c r="DU653" s="623"/>
      <c r="DV653" s="623"/>
      <c r="DW653" s="623"/>
      <c r="DX653" s="623"/>
      <c r="DY653" s="488"/>
    </row>
    <row r="654" spans="1:129" s="490" customFormat="1" ht="15.75" customHeight="1">
      <c r="A654" s="653" t="s">
        <v>297</v>
      </c>
      <c r="B654" s="227">
        <v>50</v>
      </c>
      <c r="C654" s="227">
        <v>10</v>
      </c>
      <c r="D654" s="227">
        <v>50</v>
      </c>
      <c r="E654" s="227">
        <v>20</v>
      </c>
      <c r="F654" s="227">
        <v>20</v>
      </c>
      <c r="G654" s="227">
        <v>50</v>
      </c>
      <c r="H654" s="227"/>
      <c r="I654" s="227"/>
      <c r="J654" s="227"/>
      <c r="K654" s="299"/>
      <c r="L654" s="299"/>
      <c r="M654" s="299"/>
      <c r="N654" s="299"/>
      <c r="O654" s="299"/>
      <c r="P654" s="299"/>
      <c r="Q654" s="299"/>
      <c r="R654" s="299"/>
      <c r="S654" s="607"/>
      <c r="T654" s="227">
        <v>50</v>
      </c>
      <c r="U654" s="227"/>
      <c r="V654" s="227">
        <v>50</v>
      </c>
      <c r="W654" s="227">
        <v>10</v>
      </c>
      <c r="X654" s="227">
        <v>40</v>
      </c>
      <c r="Y654" s="227">
        <v>40</v>
      </c>
      <c r="Z654" s="227"/>
      <c r="AA654" s="227">
        <v>50</v>
      </c>
      <c r="AB654" s="227">
        <v>50</v>
      </c>
      <c r="AC654" s="227"/>
      <c r="AD654" s="227"/>
      <c r="AE654" s="299"/>
      <c r="AF654" s="227"/>
      <c r="AG654" s="227"/>
      <c r="AH654" s="227"/>
      <c r="AI654" s="227"/>
      <c r="AJ654" s="299"/>
      <c r="AK654" s="607"/>
      <c r="AL654" s="227"/>
      <c r="AM654" s="227"/>
      <c r="AN654" s="227"/>
      <c r="AO654" s="227">
        <v>100</v>
      </c>
      <c r="AP654" s="227"/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7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7"/>
      <c r="BV654" s="227">
        <v>50</v>
      </c>
      <c r="BW654" s="227">
        <v>50</v>
      </c>
      <c r="BX654" s="227">
        <v>100</v>
      </c>
      <c r="BY654" s="227"/>
      <c r="BZ654" s="602">
        <f>IF(DL654&lt;3,"",(SUM(B654:R654)-MIN(B654:R654)-MAX(B654:R654))/(DL654-2))</f>
        <v>35</v>
      </c>
      <c r="CA654" s="602">
        <f>IF(DM654&lt;3,"",(SUM(T654:AJ654)-MIN(T654:AJ654)-MAX(T654:AJ654))/(DM654-2))</f>
        <v>46</v>
      </c>
      <c r="CB654" s="602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313"/>
        <v/>
      </c>
      <c r="CF654" s="1350" t="str">
        <f t="shared" si="2313"/>
        <v/>
      </c>
      <c r="CG654" s="1350" t="str">
        <f t="shared" si="2313"/>
        <v/>
      </c>
      <c r="CH654" s="1350" t="str">
        <f t="shared" si="2313"/>
        <v/>
      </c>
      <c r="CI654" s="1350" t="str">
        <f t="shared" si="2313"/>
        <v/>
      </c>
      <c r="CJ654" s="1350">
        <f t="shared" si="2313"/>
        <v>10</v>
      </c>
      <c r="CK654" s="1351">
        <f t="shared" si="2313"/>
        <v>20</v>
      </c>
      <c r="CL654" s="1351">
        <f t="shared" si="2313"/>
        <v>20</v>
      </c>
      <c r="CM654" s="1351">
        <f t="shared" si="2313"/>
        <v>50</v>
      </c>
      <c r="CN654" s="1350">
        <f t="shared" si="2313"/>
        <v>50</v>
      </c>
      <c r="CO654" s="1350">
        <f t="shared" si="2313"/>
        <v>50</v>
      </c>
      <c r="CP654" s="1350" t="str">
        <f t="shared" si="2313"/>
        <v/>
      </c>
      <c r="CQ654" s="1350" t="str">
        <f t="shared" si="2313"/>
        <v/>
      </c>
      <c r="CR654" s="1350" t="str">
        <f t="shared" si="2313"/>
        <v/>
      </c>
      <c r="CS654" s="1349" t="str">
        <f t="shared" si="2313"/>
        <v/>
      </c>
      <c r="CT654" s="1352" t="str">
        <f t="shared" si="2313"/>
        <v/>
      </c>
      <c r="CU654" s="553" t="str">
        <f t="shared" si="2314"/>
        <v/>
      </c>
      <c r="CV654" s="554" t="str">
        <f t="shared" si="2314"/>
        <v/>
      </c>
      <c r="CW654" s="555" t="str">
        <f t="shared" si="2314"/>
        <v/>
      </c>
      <c r="CX654" s="555" t="str">
        <f t="shared" si="2314"/>
        <v/>
      </c>
      <c r="CY654" s="555" t="str">
        <f t="shared" si="2314"/>
        <v/>
      </c>
      <c r="CZ654" s="555">
        <f t="shared" si="2314"/>
        <v>10</v>
      </c>
      <c r="DA654" s="555">
        <f t="shared" si="2314"/>
        <v>40</v>
      </c>
      <c r="DB654" s="556">
        <f t="shared" si="2314"/>
        <v>40</v>
      </c>
      <c r="DC654" s="556">
        <f t="shared" si="2314"/>
        <v>50</v>
      </c>
      <c r="DD654" s="556">
        <f t="shared" si="2314"/>
        <v>50</v>
      </c>
      <c r="DE654" s="555">
        <f t="shared" si="2315"/>
        <v>50</v>
      </c>
      <c r="DF654" s="555">
        <f t="shared" si="2315"/>
        <v>50</v>
      </c>
      <c r="DG654" s="555" t="str">
        <f t="shared" si="2315"/>
        <v/>
      </c>
      <c r="DH654" s="555" t="str">
        <f t="shared" si="2315"/>
        <v/>
      </c>
      <c r="DI654" s="555" t="str">
        <f t="shared" si="2315"/>
        <v/>
      </c>
      <c r="DJ654" s="554" t="str">
        <f t="shared" si="2315"/>
        <v/>
      </c>
      <c r="DK654" s="553" t="str">
        <f t="shared" si="2315"/>
        <v/>
      </c>
      <c r="DL654" s="658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623"/>
      <c r="DR654" s="623"/>
      <c r="DS654" s="623"/>
      <c r="DT654" s="623"/>
      <c r="DU654" s="623"/>
      <c r="DV654" s="623"/>
      <c r="DW654" s="623"/>
      <c r="DX654" s="623"/>
      <c r="DY654" s="488"/>
    </row>
    <row r="655" spans="1:129" s="490" customFormat="1" ht="15.75" customHeight="1">
      <c r="A655" s="645" t="str">
        <f>$H$1 &amp; " (%)"</f>
        <v>kcal (%)</v>
      </c>
      <c r="B655" s="637">
        <f t="shared" ref="B655:R655" si="2316">IF(B652="","",((B651*B652*B653*B654)*3630*$K$1)/B$46/365/$G$1)</f>
        <v>7.893020221787346E-2</v>
      </c>
      <c r="C655" s="637">
        <f t="shared" si="2316"/>
        <v>7.1037181996086107E-2</v>
      </c>
      <c r="D655" s="637">
        <f t="shared" si="2316"/>
        <v>4.7358121330724069E-2</v>
      </c>
      <c r="E655" s="637">
        <f t="shared" si="2316"/>
        <v>9.4716242661448138E-2</v>
      </c>
      <c r="F655" s="637">
        <f t="shared" si="2316"/>
        <v>7.5772994129158514E-2</v>
      </c>
      <c r="G655" s="637">
        <f t="shared" si="2316"/>
        <v>0.23679060665362037</v>
      </c>
      <c r="H655" s="637" t="str">
        <f t="shared" si="2316"/>
        <v/>
      </c>
      <c r="I655" s="637" t="str">
        <f t="shared" si="2316"/>
        <v/>
      </c>
      <c r="J655" s="637" t="str">
        <f t="shared" si="2316"/>
        <v/>
      </c>
      <c r="K655" s="637" t="str">
        <f t="shared" si="2316"/>
        <v/>
      </c>
      <c r="L655" s="637" t="str">
        <f t="shared" si="2316"/>
        <v/>
      </c>
      <c r="M655" s="637" t="str">
        <f t="shared" si="2316"/>
        <v/>
      </c>
      <c r="N655" s="637" t="str">
        <f t="shared" si="2316"/>
        <v/>
      </c>
      <c r="O655" s="637" t="str">
        <f t="shared" si="2316"/>
        <v/>
      </c>
      <c r="P655" s="637" t="str">
        <f t="shared" si="2316"/>
        <v/>
      </c>
      <c r="Q655" s="637" t="str">
        <f t="shared" si="2316"/>
        <v/>
      </c>
      <c r="R655" s="637" t="str">
        <f t="shared" si="2316"/>
        <v/>
      </c>
      <c r="S655" s="657"/>
      <c r="T655" s="637">
        <f t="shared" ref="T655:AJ655" si="2317">IF(T652="","",((T651*T652*T653*T654)*3630*$K$1)/T$46/365/$G$1)</f>
        <v>9.4716242661448138E-2</v>
      </c>
      <c r="U655" s="637" t="str">
        <f t="shared" si="2317"/>
        <v/>
      </c>
      <c r="V655" s="637">
        <f t="shared" si="2317"/>
        <v>7.893020221787346E-2</v>
      </c>
      <c r="W655" s="637">
        <f t="shared" si="2317"/>
        <v>2.3679060665362035E-2</v>
      </c>
      <c r="X655" s="637">
        <f t="shared" si="2317"/>
        <v>4.7358121330724069E-2</v>
      </c>
      <c r="Y655" s="637">
        <f t="shared" si="2317"/>
        <v>9.4716242661448138E-2</v>
      </c>
      <c r="Z655" s="637" t="str">
        <f t="shared" si="2317"/>
        <v/>
      </c>
      <c r="AA655" s="637">
        <f t="shared" si="2317"/>
        <v>3.3827229521945765E-2</v>
      </c>
      <c r="AB655" s="637">
        <f t="shared" si="2317"/>
        <v>0.31572080887149384</v>
      </c>
      <c r="AC655" s="637" t="str">
        <f t="shared" si="2317"/>
        <v/>
      </c>
      <c r="AD655" s="637" t="str">
        <f t="shared" si="2317"/>
        <v/>
      </c>
      <c r="AE655" s="637" t="str">
        <f t="shared" si="2317"/>
        <v/>
      </c>
      <c r="AF655" s="637" t="str">
        <f t="shared" si="2317"/>
        <v/>
      </c>
      <c r="AG655" s="637" t="str">
        <f t="shared" si="2317"/>
        <v/>
      </c>
      <c r="AH655" s="637" t="str">
        <f t="shared" si="2317"/>
        <v/>
      </c>
      <c r="AI655" s="637" t="str">
        <f t="shared" si="2317"/>
        <v/>
      </c>
      <c r="AJ655" s="637" t="str">
        <f t="shared" si="2317"/>
        <v/>
      </c>
      <c r="AK655" s="657"/>
      <c r="AL655" s="637" t="str">
        <f t="shared" ref="AL655:AT655" si="2318">IF(AL652="","",((AL651*AL652*AL653*AL654)*3630*$K$1)/AL$46/365/$G$1)</f>
        <v/>
      </c>
      <c r="AM655" s="637" t="str">
        <f t="shared" si="2318"/>
        <v/>
      </c>
      <c r="AN655" s="637" t="str">
        <f t="shared" si="2318"/>
        <v/>
      </c>
      <c r="AO655" s="637">
        <f t="shared" si="2318"/>
        <v>7.893020221787346E-2</v>
      </c>
      <c r="AP655" s="637" t="str">
        <f t="shared" si="2318"/>
        <v/>
      </c>
      <c r="AQ655" s="637" t="str">
        <f t="shared" si="2318"/>
        <v/>
      </c>
      <c r="AR655" s="637" t="str">
        <f t="shared" si="2318"/>
        <v/>
      </c>
      <c r="AS655" s="637" t="str">
        <f t="shared" si="2318"/>
        <v/>
      </c>
      <c r="AT655" s="637" t="str">
        <f t="shared" si="2318"/>
        <v/>
      </c>
      <c r="AU655" s="637" t="str">
        <f t="shared" ref="AU655:BB655" si="2319">IF(AU652="","",((AU651*AU652*AU653*AU654)*3630*$K$1)/AU$46/365/$G$1)</f>
        <v/>
      </c>
      <c r="AV655" s="637" t="str">
        <f t="shared" si="2319"/>
        <v/>
      </c>
      <c r="AW655" s="637" t="str">
        <f t="shared" si="2319"/>
        <v/>
      </c>
      <c r="AX655" s="637" t="str">
        <f t="shared" si="2319"/>
        <v/>
      </c>
      <c r="AY655" s="637" t="str">
        <f t="shared" si="2319"/>
        <v/>
      </c>
      <c r="AZ655" s="637" t="str">
        <f t="shared" si="2319"/>
        <v/>
      </c>
      <c r="BA655" s="637" t="str">
        <f t="shared" si="2319"/>
        <v/>
      </c>
      <c r="BB655" s="637" t="str">
        <f t="shared" si="2319"/>
        <v/>
      </c>
      <c r="BC655" s="657"/>
      <c r="BD655" s="637" t="str">
        <f>IF(BD652="","",((BD651*BD652*BD653*BD654)*3630*$K$1)/BD$46/365/$G$1)</f>
        <v/>
      </c>
      <c r="BE655" s="637" t="str">
        <f>IF(BE652="","",((BE651*BE652*BE653*BE654)*3630*$K$1)/BE$46/365/$G$1)</f>
        <v/>
      </c>
      <c r="BF655" s="637" t="str">
        <f t="shared" ref="BF655:BT655" si="2320">IF(BF652="","",((BF651*BF652*BF653*BF654)*3630*$K$1)/BF$46/365/$G$1)</f>
        <v/>
      </c>
      <c r="BG655" s="637" t="str">
        <f t="shared" si="2320"/>
        <v/>
      </c>
      <c r="BH655" s="637" t="str">
        <f t="shared" si="2320"/>
        <v/>
      </c>
      <c r="BI655" s="637" t="str">
        <f t="shared" si="2320"/>
        <v/>
      </c>
      <c r="BJ655" s="637" t="str">
        <f t="shared" si="2320"/>
        <v/>
      </c>
      <c r="BK655" s="637" t="str">
        <f t="shared" si="2320"/>
        <v/>
      </c>
      <c r="BL655" s="637" t="str">
        <f t="shared" si="2320"/>
        <v/>
      </c>
      <c r="BM655" s="637" t="str">
        <f t="shared" si="2320"/>
        <v/>
      </c>
      <c r="BN655" s="637" t="str">
        <f t="shared" si="2320"/>
        <v/>
      </c>
      <c r="BO655" s="637" t="str">
        <f t="shared" si="2320"/>
        <v/>
      </c>
      <c r="BP655" s="637" t="str">
        <f t="shared" si="2320"/>
        <v/>
      </c>
      <c r="BQ655" s="637" t="str">
        <f t="shared" si="2320"/>
        <v/>
      </c>
      <c r="BR655" s="637" t="str">
        <f t="shared" si="2320"/>
        <v/>
      </c>
      <c r="BS655" s="637" t="str">
        <f t="shared" si="2320"/>
        <v/>
      </c>
      <c r="BT655" s="637" t="str">
        <f t="shared" si="2320"/>
        <v/>
      </c>
      <c r="BU655" s="657"/>
      <c r="BV655" s="637">
        <f>IF(BV652="","",((BV651*BV652*BV653*BV654)*3630*$K$1)/BV$46/365/$G$1)</f>
        <v>0.11839530332681018</v>
      </c>
      <c r="BW655" s="637">
        <f>IF(BW652="","",((BW651*BW652*BW653*BW654)*3630*$K$1)/BW$46/365/$G$1)</f>
        <v>7.893020221787346E-2</v>
      </c>
      <c r="BX655" s="637">
        <f>IF(BX652="","",((BX651*BX652*BX653*BX654)*3630*$K$1)/BX$46/365/$G$1)</f>
        <v>6.7654459043891529E-2</v>
      </c>
      <c r="BY655" s="637" t="str">
        <f>IF(BY652="","",((BY651*BY652*BY653*BY654)*3630*$K$1)/BY$46/365/$G$1)</f>
        <v/>
      </c>
      <c r="BZ655" s="602">
        <f>IF(DL655&lt;3,"",(SUM(B655:R655)-MIN(B655:R655)-MAX(B655:R655))/(DL655-2))</f>
        <v>8.0114155251141544E-2</v>
      </c>
      <c r="CA655" s="627">
        <f>IF(DM655&lt;3,"",(SUM(T655:AJ655)-MIN(T655:AJ655)-MAX(T655:AJ655))/(DM655-2))</f>
        <v>6.990960767868791E-2</v>
      </c>
      <c r="CB655" s="627" t="str">
        <f>IF(DN655&lt;3,"",(SUM(AL655:BB655)-MIN(AL655:BB655)-MAX(AL655:BB655))/(DN655-2))</f>
        <v/>
      </c>
      <c r="CC655" s="695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2313"/>
        <v/>
      </c>
      <c r="CF655" s="1355" t="str">
        <f t="shared" si="2313"/>
        <v/>
      </c>
      <c r="CG655" s="1355" t="str">
        <f t="shared" si="2313"/>
        <v/>
      </c>
      <c r="CH655" s="1355" t="str">
        <f t="shared" si="2313"/>
        <v/>
      </c>
      <c r="CI655" s="1355" t="str">
        <f t="shared" si="2313"/>
        <v/>
      </c>
      <c r="CJ655" s="1355">
        <f t="shared" si="2313"/>
        <v>4.7358121330724069E-2</v>
      </c>
      <c r="CK655" s="1356">
        <f t="shared" si="2313"/>
        <v>7.1037181996086107E-2</v>
      </c>
      <c r="CL655" s="1356">
        <f t="shared" si="2313"/>
        <v>7.5772994129158514E-2</v>
      </c>
      <c r="CM655" s="1356">
        <f t="shared" si="2313"/>
        <v>7.893020221787346E-2</v>
      </c>
      <c r="CN655" s="1355">
        <f t="shared" si="2313"/>
        <v>9.4716242661448138E-2</v>
      </c>
      <c r="CO655" s="1355">
        <f t="shared" si="2313"/>
        <v>0.23679060665362037</v>
      </c>
      <c r="CP655" s="1355" t="str">
        <f t="shared" si="2313"/>
        <v/>
      </c>
      <c r="CQ655" s="1355" t="str">
        <f t="shared" si="2313"/>
        <v/>
      </c>
      <c r="CR655" s="1355" t="str">
        <f t="shared" si="2313"/>
        <v/>
      </c>
      <c r="CS655" s="1354" t="str">
        <f t="shared" si="2313"/>
        <v/>
      </c>
      <c r="CT655" s="1357" t="str">
        <f t="shared" si="2313"/>
        <v/>
      </c>
      <c r="CU655" s="541" t="str">
        <f t="shared" si="2314"/>
        <v/>
      </c>
      <c r="CV655" s="542" t="str">
        <f t="shared" si="2314"/>
        <v/>
      </c>
      <c r="CW655" s="543" t="str">
        <f t="shared" si="2314"/>
        <v/>
      </c>
      <c r="CX655" s="543" t="str">
        <f t="shared" si="2314"/>
        <v/>
      </c>
      <c r="CY655" s="543" t="str">
        <f t="shared" si="2314"/>
        <v/>
      </c>
      <c r="CZ655" s="543">
        <f t="shared" si="2314"/>
        <v>2.3679060665362035E-2</v>
      </c>
      <c r="DA655" s="543">
        <f t="shared" si="2314"/>
        <v>3.3827229521945765E-2</v>
      </c>
      <c r="DB655" s="544">
        <f t="shared" si="2314"/>
        <v>4.7358121330724069E-2</v>
      </c>
      <c r="DC655" s="544">
        <f t="shared" si="2314"/>
        <v>7.893020221787346E-2</v>
      </c>
      <c r="DD655" s="544">
        <f t="shared" si="2314"/>
        <v>9.4716242661448138E-2</v>
      </c>
      <c r="DE655" s="543">
        <f t="shared" si="2315"/>
        <v>9.4716242661448138E-2</v>
      </c>
      <c r="DF655" s="543">
        <f t="shared" si="2315"/>
        <v>0.31572080887149384</v>
      </c>
      <c r="DG655" s="543" t="str">
        <f t="shared" si="2315"/>
        <v/>
      </c>
      <c r="DH655" s="543" t="str">
        <f t="shared" si="2315"/>
        <v/>
      </c>
      <c r="DI655" s="543" t="str">
        <f t="shared" si="2315"/>
        <v/>
      </c>
      <c r="DJ655" s="542" t="str">
        <f t="shared" si="2315"/>
        <v/>
      </c>
      <c r="DK655" s="541" t="str">
        <f t="shared" si="2315"/>
        <v/>
      </c>
      <c r="DL655" s="658">
        <f>COUNT(B655:R655)</f>
        <v>6</v>
      </c>
      <c r="DM655" s="106">
        <f>COUNT(T655:AJ655)</f>
        <v>7</v>
      </c>
      <c r="DN655" s="106">
        <f>COUNT(AL655:BB655)</f>
        <v>1</v>
      </c>
      <c r="DO655" s="106">
        <f>COUNT(BD655:BT655)</f>
        <v>0</v>
      </c>
      <c r="DP655" s="487"/>
      <c r="DQ655" s="623"/>
      <c r="DR655" s="623"/>
      <c r="DS655" s="623"/>
      <c r="DT655" s="623"/>
      <c r="DU655" s="623"/>
      <c r="DV655" s="623"/>
      <c r="DW655" s="623"/>
      <c r="DX655" s="623"/>
      <c r="DY655" s="488"/>
    </row>
    <row r="656" spans="1:129" s="490" customFormat="1" ht="15.75" customHeight="1">
      <c r="A656" s="686" t="s">
        <v>299</v>
      </c>
      <c r="B656" s="227"/>
      <c r="C656" s="227"/>
      <c r="D656" s="227"/>
      <c r="E656" s="227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620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674"/>
      <c r="AF656" s="227"/>
      <c r="AG656" s="227"/>
      <c r="AH656" s="227"/>
      <c r="AI656" s="227"/>
      <c r="AJ656" s="227"/>
      <c r="AK656" s="620"/>
      <c r="AL656" s="227"/>
      <c r="AM656" s="227"/>
      <c r="AN656" s="227"/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20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20"/>
      <c r="BV656" s="227"/>
      <c r="BW656" s="227"/>
      <c r="BX656" s="227"/>
      <c r="BY656" s="227"/>
      <c r="BZ656" s="594"/>
      <c r="CA656" s="594"/>
      <c r="CB656" s="594"/>
      <c r="CC656" s="691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3"/>
      <c r="DM656" s="108"/>
      <c r="DN656" s="108"/>
      <c r="DO656" s="108"/>
      <c r="DP656" s="596"/>
      <c r="DQ656" s="622"/>
      <c r="DR656" s="622"/>
      <c r="DS656" s="622"/>
      <c r="DT656" s="622"/>
      <c r="DU656" s="622"/>
      <c r="DV656" s="622"/>
      <c r="DW656" s="622"/>
      <c r="DX656" s="622"/>
      <c r="DY656" s="488"/>
    </row>
    <row r="657" spans="1:129" s="490" customFormat="1" ht="15.75" customHeight="1">
      <c r="A657" s="653" t="s">
        <v>295</v>
      </c>
      <c r="B657" s="277">
        <v>2</v>
      </c>
      <c r="C657" s="277"/>
      <c r="D657" s="277">
        <v>1</v>
      </c>
      <c r="E657" s="277">
        <v>1</v>
      </c>
      <c r="F657" s="277">
        <v>1</v>
      </c>
      <c r="G657" s="277"/>
      <c r="H657" s="277">
        <v>1</v>
      </c>
      <c r="I657" s="277">
        <v>1</v>
      </c>
      <c r="J657" s="277"/>
      <c r="K657" s="674"/>
      <c r="L657" s="674"/>
      <c r="M657" s="674"/>
      <c r="N657" s="674"/>
      <c r="O657" s="277"/>
      <c r="P657" s="277"/>
      <c r="Q657" s="674"/>
      <c r="R657" s="674"/>
      <c r="S657" s="607"/>
      <c r="T657" s="227">
        <v>1</v>
      </c>
      <c r="U657" s="277">
        <v>1</v>
      </c>
      <c r="V657" s="277">
        <v>2</v>
      </c>
      <c r="W657" s="277"/>
      <c r="X657" s="277">
        <v>1</v>
      </c>
      <c r="Y657" s="277">
        <v>2</v>
      </c>
      <c r="Z657" s="277">
        <v>2</v>
      </c>
      <c r="AA657" s="277">
        <v>1</v>
      </c>
      <c r="AB657" s="277"/>
      <c r="AC657" s="277"/>
      <c r="AD657" s="277"/>
      <c r="AE657" s="674"/>
      <c r="AF657" s="277"/>
      <c r="AG657" s="674"/>
      <c r="AH657" s="277"/>
      <c r="AI657" s="277"/>
      <c r="AJ657" s="674"/>
      <c r="AK657" s="607"/>
      <c r="AL657" s="277"/>
      <c r="AM657" s="277"/>
      <c r="AN657" s="277"/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7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7"/>
      <c r="BV657" s="277">
        <v>1</v>
      </c>
      <c r="BW657" s="277">
        <v>1</v>
      </c>
      <c r="BX657" s="277"/>
      <c r="BY657" s="277"/>
      <c r="BZ657" s="602">
        <f t="shared" ref="BZ657:BZ664" si="2321">IF(DL657&lt;3,"",(SUM(B657:R657)-MIN(B657:R657)-MAX(B657:R657))/(DL657-2))</f>
        <v>1</v>
      </c>
      <c r="CA657" s="602">
        <f t="shared" ref="CA657:CA664" si="2322">IF(DM657&lt;3,"",(SUM(T657:AJ657)-MIN(T657:AJ657)-MAX(T657:AJ657))/(DM657-2))</f>
        <v>1.4</v>
      </c>
      <c r="CB657" s="602" t="str">
        <f t="shared" ref="CB657:CB664" si="2323">IF(DN657&lt;3,"",(SUM(AL657:BB657)-MIN(AL657:BB657)-MAX(AL657:BB657))/(DN657-2))</f>
        <v/>
      </c>
      <c r="CC657" s="692" t="str">
        <f t="shared" ref="CC657:CC664" si="2324">IF(DO657&lt;3,"",(SUM(BD657:BT657)-MIN(BD657:BT657)-MAX(BD657:BT657))/(DO657-2))</f>
        <v/>
      </c>
      <c r="CD657" s="1348" t="str">
        <f t="shared" ref="CD657:CS657" si="232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2325"/>
        <v/>
      </c>
      <c r="CF657" s="1350" t="str">
        <f t="shared" si="2325"/>
        <v/>
      </c>
      <c r="CG657" s="1350" t="str">
        <f t="shared" si="2325"/>
        <v/>
      </c>
      <c r="CH657" s="1350" t="str">
        <f t="shared" si="2325"/>
        <v/>
      </c>
      <c r="CI657" s="1350" t="str">
        <f t="shared" si="2325"/>
        <v/>
      </c>
      <c r="CJ657" s="1350">
        <f t="shared" si="2325"/>
        <v>1</v>
      </c>
      <c r="CK657" s="1351">
        <f t="shared" si="2325"/>
        <v>1</v>
      </c>
      <c r="CL657" s="1351">
        <f t="shared" si="2325"/>
        <v>1</v>
      </c>
      <c r="CM657" s="1351">
        <f t="shared" si="2325"/>
        <v>1</v>
      </c>
      <c r="CN657" s="1350">
        <f t="shared" si="2325"/>
        <v>1</v>
      </c>
      <c r="CO657" s="1350">
        <f t="shared" si="2325"/>
        <v>2</v>
      </c>
      <c r="CP657" s="1350" t="str">
        <f t="shared" si="2325"/>
        <v/>
      </c>
      <c r="CQ657" s="1350" t="str">
        <f t="shared" si="2325"/>
        <v/>
      </c>
      <c r="CR657" s="1350" t="str">
        <f t="shared" si="2325"/>
        <v/>
      </c>
      <c r="CS657" s="1349" t="str">
        <f t="shared" si="2325"/>
        <v/>
      </c>
      <c r="CT657" s="1352" t="str">
        <f t="shared" ref="CE657:CT661" si="2326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3" t="str">
        <f t="shared" ref="CU657:CU664" si="232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4" t="str">
        <f t="shared" ref="CV657:CV664" si="232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5" t="str">
        <f t="shared" ref="CW657:CW664" si="232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5" t="str">
        <f t="shared" ref="CX657:CX664" si="233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5" t="str">
        <f t="shared" ref="CY657:CY664" si="233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5">
        <f t="shared" ref="CZ657:CZ664" si="233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>1</v>
      </c>
      <c r="DA657" s="555">
        <f t="shared" ref="DA657:DA664" si="233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>1</v>
      </c>
      <c r="DB657" s="556">
        <f t="shared" ref="DB657:DB664" si="233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>1</v>
      </c>
      <c r="DC657" s="556">
        <f t="shared" ref="DC657:DC664" si="233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1</v>
      </c>
      <c r="DD657" s="556">
        <f t="shared" ref="DD657:DD664" si="233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2</v>
      </c>
      <c r="DE657" s="555">
        <f t="shared" ref="DE657:DE664" si="233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>2</v>
      </c>
      <c r="DF657" s="555">
        <f t="shared" ref="DF657:DF664" si="233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>2</v>
      </c>
      <c r="DG657" s="555" t="str">
        <f t="shared" ref="DG657:DG664" si="233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5" t="str">
        <f t="shared" ref="DH657:DH664" si="234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5" t="str">
        <f t="shared" ref="DI657:DI664" si="234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4" t="str">
        <f t="shared" ref="DJ657:DJ664" si="234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3" t="str">
        <f t="shared" ref="DK657:DK664" si="234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8">
        <f t="shared" ref="DL657:DL664" si="2344">COUNT(B657:R657)</f>
        <v>6</v>
      </c>
      <c r="DM657" s="106">
        <f t="shared" ref="DM657:DM664" si="2345">COUNT(T657:AJ657)</f>
        <v>7</v>
      </c>
      <c r="DN657" s="106">
        <f t="shared" ref="DN657:DN664" si="2346">COUNT(AL657:BB657)</f>
        <v>0</v>
      </c>
      <c r="DO657" s="106">
        <f t="shared" ref="DO657:DO664" si="2347">COUNT(BD657:BT657)</f>
        <v>0</v>
      </c>
      <c r="DP657" s="487"/>
      <c r="DQ657" s="623"/>
      <c r="DR657" s="623"/>
      <c r="DS657" s="623"/>
      <c r="DT657" s="623"/>
      <c r="DU657" s="623"/>
      <c r="DV657" s="623"/>
      <c r="DW657" s="623"/>
      <c r="DX657" s="623"/>
      <c r="DY657" s="488"/>
    </row>
    <row r="658" spans="1:129" s="490" customFormat="1" ht="15.75" customHeight="1">
      <c r="A658" s="653" t="s">
        <v>296</v>
      </c>
      <c r="B658" s="227">
        <v>4</v>
      </c>
      <c r="C658" s="227"/>
      <c r="D658" s="227">
        <v>1</v>
      </c>
      <c r="E658" s="227">
        <v>1</v>
      </c>
      <c r="F658" s="227">
        <v>1</v>
      </c>
      <c r="G658" s="227"/>
      <c r="H658" s="227">
        <v>2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7"/>
      <c r="T658" s="227">
        <v>1</v>
      </c>
      <c r="U658" s="227">
        <v>1</v>
      </c>
      <c r="V658" s="227">
        <v>1</v>
      </c>
      <c r="W658" s="227"/>
      <c r="X658" s="227">
        <v>1</v>
      </c>
      <c r="Y658" s="227">
        <v>1</v>
      </c>
      <c r="Z658" s="227">
        <v>2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7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7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7"/>
      <c r="BV658" s="227">
        <v>2</v>
      </c>
      <c r="BW658" s="227">
        <v>1</v>
      </c>
      <c r="BX658" s="227"/>
      <c r="BY658" s="227"/>
      <c r="BZ658" s="602">
        <f t="shared" si="2321"/>
        <v>1.5</v>
      </c>
      <c r="CA658" s="602">
        <f t="shared" si="2322"/>
        <v>1</v>
      </c>
      <c r="CB658" s="602" t="str">
        <f t="shared" si="2323"/>
        <v/>
      </c>
      <c r="CC658" s="692" t="str">
        <f t="shared" si="2324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2326"/>
        <v/>
      </c>
      <c r="CF658" s="1350" t="str">
        <f t="shared" si="2326"/>
        <v/>
      </c>
      <c r="CG658" s="1350" t="str">
        <f t="shared" si="2326"/>
        <v/>
      </c>
      <c r="CH658" s="1350" t="str">
        <f t="shared" si="2326"/>
        <v/>
      </c>
      <c r="CI658" s="1350" t="str">
        <f t="shared" si="2326"/>
        <v/>
      </c>
      <c r="CJ658" s="1350">
        <f t="shared" si="2326"/>
        <v>1</v>
      </c>
      <c r="CK658" s="1351">
        <f t="shared" si="2326"/>
        <v>1</v>
      </c>
      <c r="CL658" s="1351">
        <f t="shared" si="2326"/>
        <v>1</v>
      </c>
      <c r="CM658" s="1351">
        <f t="shared" si="2326"/>
        <v>2</v>
      </c>
      <c r="CN658" s="1350">
        <f t="shared" si="2326"/>
        <v>2</v>
      </c>
      <c r="CO658" s="1350">
        <f t="shared" si="2326"/>
        <v>4</v>
      </c>
      <c r="CP658" s="1350" t="str">
        <f t="shared" si="2326"/>
        <v/>
      </c>
      <c r="CQ658" s="1350" t="str">
        <f t="shared" si="2326"/>
        <v/>
      </c>
      <c r="CR658" s="1350" t="str">
        <f t="shared" si="2326"/>
        <v/>
      </c>
      <c r="CS658" s="1349" t="str">
        <f t="shared" si="2326"/>
        <v/>
      </c>
      <c r="CT658" s="1352" t="str">
        <f t="shared" si="2326"/>
        <v/>
      </c>
      <c r="CU658" s="553" t="str">
        <f t="shared" si="2327"/>
        <v/>
      </c>
      <c r="CV658" s="554" t="str">
        <f t="shared" si="2328"/>
        <v/>
      </c>
      <c r="CW658" s="555" t="str">
        <f t="shared" si="2329"/>
        <v/>
      </c>
      <c r="CX658" s="555" t="str">
        <f t="shared" si="2330"/>
        <v/>
      </c>
      <c r="CY658" s="555" t="str">
        <f t="shared" si="2331"/>
        <v/>
      </c>
      <c r="CZ658" s="555">
        <f t="shared" si="2332"/>
        <v>1</v>
      </c>
      <c r="DA658" s="555">
        <f t="shared" si="2333"/>
        <v>1</v>
      </c>
      <c r="DB658" s="556">
        <f t="shared" si="2334"/>
        <v>1</v>
      </c>
      <c r="DC658" s="556">
        <f t="shared" si="2335"/>
        <v>1</v>
      </c>
      <c r="DD658" s="556">
        <f t="shared" si="2336"/>
        <v>1</v>
      </c>
      <c r="DE658" s="555">
        <f t="shared" si="2337"/>
        <v>1</v>
      </c>
      <c r="DF658" s="555">
        <f t="shared" si="2338"/>
        <v>2</v>
      </c>
      <c r="DG658" s="555" t="str">
        <f t="shared" si="2339"/>
        <v/>
      </c>
      <c r="DH658" s="555" t="str">
        <f t="shared" si="2340"/>
        <v/>
      </c>
      <c r="DI658" s="555" t="str">
        <f t="shared" si="2341"/>
        <v/>
      </c>
      <c r="DJ658" s="554" t="str">
        <f t="shared" si="2342"/>
        <v/>
      </c>
      <c r="DK658" s="553" t="str">
        <f t="shared" si="2343"/>
        <v/>
      </c>
      <c r="DL658" s="658">
        <f t="shared" si="2344"/>
        <v>6</v>
      </c>
      <c r="DM658" s="106">
        <f t="shared" si="2345"/>
        <v>7</v>
      </c>
      <c r="DN658" s="106">
        <f t="shared" si="2346"/>
        <v>0</v>
      </c>
      <c r="DO658" s="106">
        <f t="shared" si="2347"/>
        <v>0</v>
      </c>
      <c r="DP658" s="487"/>
      <c r="DQ658" s="623"/>
      <c r="DR658" s="623"/>
      <c r="DS658" s="623"/>
      <c r="DT658" s="623"/>
      <c r="DU658" s="623"/>
      <c r="DV658" s="623"/>
      <c r="DW658" s="623"/>
      <c r="DX658" s="623"/>
      <c r="DY658" s="488"/>
    </row>
    <row r="659" spans="1:129" s="490" customFormat="1" ht="15.75" customHeight="1">
      <c r="A659" s="653" t="s">
        <v>283</v>
      </c>
      <c r="B659" s="227">
        <v>2</v>
      </c>
      <c r="C659" s="227"/>
      <c r="D659" s="227">
        <v>1</v>
      </c>
      <c r="E659" s="227">
        <v>1</v>
      </c>
      <c r="F659" s="227">
        <v>2</v>
      </c>
      <c r="G659" s="227"/>
      <c r="H659" s="227">
        <v>1</v>
      </c>
      <c r="I659" s="227">
        <v>2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7"/>
      <c r="T659" s="227">
        <v>2</v>
      </c>
      <c r="U659" s="227">
        <v>4</v>
      </c>
      <c r="V659" s="227">
        <v>4</v>
      </c>
      <c r="W659" s="227"/>
      <c r="X659" s="227">
        <v>3</v>
      </c>
      <c r="Y659" s="227">
        <v>2</v>
      </c>
      <c r="Z659" s="227">
        <v>1</v>
      </c>
      <c r="AA659" s="227">
        <v>1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7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7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7"/>
      <c r="BV659" s="227">
        <v>1</v>
      </c>
      <c r="BW659" s="227">
        <v>2</v>
      </c>
      <c r="BX659" s="227"/>
      <c r="BY659" s="227"/>
      <c r="BZ659" s="602">
        <f t="shared" si="2321"/>
        <v>1.5</v>
      </c>
      <c r="CA659" s="602">
        <f t="shared" si="2322"/>
        <v>2.4</v>
      </c>
      <c r="CB659" s="602" t="str">
        <f t="shared" si="2323"/>
        <v/>
      </c>
      <c r="CC659" s="692" t="str">
        <f t="shared" si="2324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2326"/>
        <v/>
      </c>
      <c r="CF659" s="1350" t="str">
        <f t="shared" si="2326"/>
        <v/>
      </c>
      <c r="CG659" s="1350" t="str">
        <f t="shared" si="2326"/>
        <v/>
      </c>
      <c r="CH659" s="1350" t="str">
        <f t="shared" si="2326"/>
        <v/>
      </c>
      <c r="CI659" s="1350" t="str">
        <f t="shared" si="2326"/>
        <v/>
      </c>
      <c r="CJ659" s="1350">
        <f t="shared" si="2326"/>
        <v>1</v>
      </c>
      <c r="CK659" s="1351">
        <f t="shared" si="2326"/>
        <v>1</v>
      </c>
      <c r="CL659" s="1351">
        <f t="shared" si="2326"/>
        <v>1</v>
      </c>
      <c r="CM659" s="1351">
        <f t="shared" si="2326"/>
        <v>2</v>
      </c>
      <c r="CN659" s="1350">
        <f t="shared" si="2326"/>
        <v>2</v>
      </c>
      <c r="CO659" s="1350">
        <f t="shared" si="2326"/>
        <v>2</v>
      </c>
      <c r="CP659" s="1350" t="str">
        <f t="shared" si="2326"/>
        <v/>
      </c>
      <c r="CQ659" s="1350" t="str">
        <f t="shared" si="2326"/>
        <v/>
      </c>
      <c r="CR659" s="1350" t="str">
        <f t="shared" si="2326"/>
        <v/>
      </c>
      <c r="CS659" s="1349" t="str">
        <f t="shared" si="2326"/>
        <v/>
      </c>
      <c r="CT659" s="1352" t="str">
        <f t="shared" si="2326"/>
        <v/>
      </c>
      <c r="CU659" s="553" t="str">
        <f t="shared" si="2327"/>
        <v/>
      </c>
      <c r="CV659" s="554" t="str">
        <f t="shared" si="2328"/>
        <v/>
      </c>
      <c r="CW659" s="555" t="str">
        <f t="shared" si="2329"/>
        <v/>
      </c>
      <c r="CX659" s="555" t="str">
        <f t="shared" si="2330"/>
        <v/>
      </c>
      <c r="CY659" s="555" t="str">
        <f t="shared" si="2331"/>
        <v/>
      </c>
      <c r="CZ659" s="555">
        <f t="shared" si="2332"/>
        <v>1</v>
      </c>
      <c r="DA659" s="555">
        <f t="shared" si="2333"/>
        <v>1</v>
      </c>
      <c r="DB659" s="556">
        <f t="shared" si="2334"/>
        <v>2</v>
      </c>
      <c r="DC659" s="556">
        <f t="shared" si="2335"/>
        <v>2</v>
      </c>
      <c r="DD659" s="556">
        <f t="shared" si="2336"/>
        <v>3</v>
      </c>
      <c r="DE659" s="555">
        <f t="shared" si="2337"/>
        <v>4</v>
      </c>
      <c r="DF659" s="555">
        <f t="shared" si="2338"/>
        <v>4</v>
      </c>
      <c r="DG659" s="555" t="str">
        <f t="shared" si="2339"/>
        <v/>
      </c>
      <c r="DH659" s="555" t="str">
        <f t="shared" si="2340"/>
        <v/>
      </c>
      <c r="DI659" s="555" t="str">
        <f t="shared" si="2341"/>
        <v/>
      </c>
      <c r="DJ659" s="554" t="str">
        <f t="shared" si="2342"/>
        <v/>
      </c>
      <c r="DK659" s="553" t="str">
        <f t="shared" si="2343"/>
        <v/>
      </c>
      <c r="DL659" s="658">
        <f t="shared" si="2344"/>
        <v>6</v>
      </c>
      <c r="DM659" s="106">
        <f t="shared" si="2345"/>
        <v>7</v>
      </c>
      <c r="DN659" s="106">
        <f t="shared" si="2346"/>
        <v>0</v>
      </c>
      <c r="DO659" s="106">
        <f t="shared" si="2347"/>
        <v>0</v>
      </c>
      <c r="DP659" s="487"/>
      <c r="DQ659" s="623"/>
      <c r="DR659" s="623"/>
      <c r="DS659" s="623"/>
      <c r="DT659" s="623"/>
      <c r="DU659" s="623"/>
      <c r="DV659" s="623"/>
      <c r="DW659" s="623"/>
      <c r="DX659" s="623"/>
      <c r="DY659" s="488"/>
    </row>
    <row r="660" spans="1:129" s="490" customFormat="1" ht="15.75" customHeight="1">
      <c r="A660" s="653" t="s">
        <v>297</v>
      </c>
      <c r="B660" s="227">
        <v>50</v>
      </c>
      <c r="C660" s="227"/>
      <c r="D660" s="227">
        <v>50</v>
      </c>
      <c r="E660" s="227">
        <v>50</v>
      </c>
      <c r="F660" s="227">
        <v>50</v>
      </c>
      <c r="G660" s="227"/>
      <c r="H660" s="227">
        <v>50</v>
      </c>
      <c r="I660" s="227">
        <v>50</v>
      </c>
      <c r="J660" s="227"/>
      <c r="K660" s="299"/>
      <c r="L660" s="299"/>
      <c r="M660" s="299"/>
      <c r="N660" s="299"/>
      <c r="O660" s="227"/>
      <c r="P660" s="227"/>
      <c r="Q660" s="299"/>
      <c r="R660" s="299"/>
      <c r="S660" s="607"/>
      <c r="T660" s="227">
        <v>20</v>
      </c>
      <c r="U660" s="227">
        <v>100</v>
      </c>
      <c r="V660" s="227">
        <v>50</v>
      </c>
      <c r="W660" s="227"/>
      <c r="X660" s="227">
        <v>200</v>
      </c>
      <c r="Y660" s="227">
        <v>50</v>
      </c>
      <c r="Z660" s="227">
        <v>50</v>
      </c>
      <c r="AA660" s="227">
        <v>100</v>
      </c>
      <c r="AB660" s="227"/>
      <c r="AC660" s="227"/>
      <c r="AD660" s="227"/>
      <c r="AE660" s="299"/>
      <c r="AF660" s="227"/>
      <c r="AG660" s="299"/>
      <c r="AH660" s="227"/>
      <c r="AI660" s="227"/>
      <c r="AJ660" s="299"/>
      <c r="AK660" s="607"/>
      <c r="AL660" s="227"/>
      <c r="AM660" s="227"/>
      <c r="AN660" s="227"/>
      <c r="AO660" s="227"/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7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7"/>
      <c r="BV660" s="227">
        <v>50</v>
      </c>
      <c r="BW660" s="227">
        <v>50</v>
      </c>
      <c r="BX660" s="227"/>
      <c r="BY660" s="227"/>
      <c r="BZ660" s="602">
        <f t="shared" si="2321"/>
        <v>50</v>
      </c>
      <c r="CA660" s="602">
        <f t="shared" si="2322"/>
        <v>70</v>
      </c>
      <c r="CB660" s="602" t="str">
        <f t="shared" si="2323"/>
        <v/>
      </c>
      <c r="CC660" s="692" t="str">
        <f t="shared" si="2324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326"/>
        <v/>
      </c>
      <c r="CF660" s="1350" t="str">
        <f t="shared" si="2326"/>
        <v/>
      </c>
      <c r="CG660" s="1350" t="str">
        <f t="shared" si="2326"/>
        <v/>
      </c>
      <c r="CH660" s="1350" t="str">
        <f t="shared" si="2326"/>
        <v/>
      </c>
      <c r="CI660" s="1350" t="str">
        <f t="shared" si="2326"/>
        <v/>
      </c>
      <c r="CJ660" s="1350">
        <f t="shared" si="2326"/>
        <v>50</v>
      </c>
      <c r="CK660" s="1351">
        <f t="shared" si="2326"/>
        <v>50</v>
      </c>
      <c r="CL660" s="1351">
        <f t="shared" si="2326"/>
        <v>50</v>
      </c>
      <c r="CM660" s="1351">
        <f t="shared" si="2326"/>
        <v>50</v>
      </c>
      <c r="CN660" s="1350">
        <f t="shared" si="2326"/>
        <v>50</v>
      </c>
      <c r="CO660" s="1350">
        <f t="shared" si="2326"/>
        <v>50</v>
      </c>
      <c r="CP660" s="1350" t="str">
        <f t="shared" si="2326"/>
        <v/>
      </c>
      <c r="CQ660" s="1350" t="str">
        <f t="shared" si="2326"/>
        <v/>
      </c>
      <c r="CR660" s="1350" t="str">
        <f t="shared" si="2326"/>
        <v/>
      </c>
      <c r="CS660" s="1349" t="str">
        <f t="shared" si="2326"/>
        <v/>
      </c>
      <c r="CT660" s="1352" t="str">
        <f t="shared" si="2326"/>
        <v/>
      </c>
      <c r="CU660" s="553" t="str">
        <f t="shared" si="2327"/>
        <v/>
      </c>
      <c r="CV660" s="554" t="str">
        <f t="shared" si="2328"/>
        <v/>
      </c>
      <c r="CW660" s="555" t="str">
        <f t="shared" si="2329"/>
        <v/>
      </c>
      <c r="CX660" s="555" t="str">
        <f t="shared" si="2330"/>
        <v/>
      </c>
      <c r="CY660" s="555" t="str">
        <f t="shared" si="2331"/>
        <v/>
      </c>
      <c r="CZ660" s="555">
        <f t="shared" si="2332"/>
        <v>20</v>
      </c>
      <c r="DA660" s="555">
        <f t="shared" si="2333"/>
        <v>50</v>
      </c>
      <c r="DB660" s="556">
        <f t="shared" si="2334"/>
        <v>50</v>
      </c>
      <c r="DC660" s="556">
        <f t="shared" si="2335"/>
        <v>50</v>
      </c>
      <c r="DD660" s="556">
        <f t="shared" si="2336"/>
        <v>100</v>
      </c>
      <c r="DE660" s="555">
        <f t="shared" si="2337"/>
        <v>100</v>
      </c>
      <c r="DF660" s="555">
        <f t="shared" si="2338"/>
        <v>200</v>
      </c>
      <c r="DG660" s="555" t="str">
        <f t="shared" si="2339"/>
        <v/>
      </c>
      <c r="DH660" s="555" t="str">
        <f t="shared" si="2340"/>
        <v/>
      </c>
      <c r="DI660" s="555" t="str">
        <f t="shared" si="2341"/>
        <v/>
      </c>
      <c r="DJ660" s="554" t="str">
        <f t="shared" si="2342"/>
        <v/>
      </c>
      <c r="DK660" s="553" t="str">
        <f t="shared" si="2343"/>
        <v/>
      </c>
      <c r="DL660" s="658">
        <f t="shared" si="2344"/>
        <v>6</v>
      </c>
      <c r="DM660" s="106">
        <f t="shared" si="2345"/>
        <v>7</v>
      </c>
      <c r="DN660" s="106">
        <f t="shared" si="2346"/>
        <v>0</v>
      </c>
      <c r="DO660" s="106">
        <f t="shared" si="2347"/>
        <v>0</v>
      </c>
      <c r="DP660" s="487"/>
      <c r="DQ660" s="623"/>
      <c r="DR660" s="623"/>
      <c r="DS660" s="623"/>
      <c r="DT660" s="623"/>
      <c r="DU660" s="623"/>
      <c r="DV660" s="623"/>
      <c r="DW660" s="623"/>
      <c r="DX660" s="623"/>
      <c r="DY660" s="488"/>
    </row>
    <row r="661" spans="1:129" s="490" customFormat="1" ht="15.75" customHeight="1">
      <c r="A661" s="645" t="str">
        <f>$H$1 &amp; " (%)"</f>
        <v>kcal (%)</v>
      </c>
      <c r="B661" s="637">
        <f t="shared" ref="B661:R661" si="2348">IF(B658="","",((B657*B658*B659*B660)*3630*$K$1)/B$46/365/$G$1)</f>
        <v>0.31572080887149384</v>
      </c>
      <c r="C661" s="637" t="str">
        <f t="shared" si="2348"/>
        <v/>
      </c>
      <c r="D661" s="637">
        <f t="shared" si="2348"/>
        <v>4.7358121330724069E-2</v>
      </c>
      <c r="E661" s="637">
        <f t="shared" si="2348"/>
        <v>7.893020221787346E-2</v>
      </c>
      <c r="F661" s="637">
        <f t="shared" si="2348"/>
        <v>9.4716242661448138E-2</v>
      </c>
      <c r="G661" s="637" t="str">
        <f t="shared" si="2348"/>
        <v/>
      </c>
      <c r="H661" s="637">
        <f t="shared" si="2348"/>
        <v>0.11839530332681018</v>
      </c>
      <c r="I661" s="637">
        <f t="shared" si="2348"/>
        <v>0.18943248532289628</v>
      </c>
      <c r="J661" s="637" t="str">
        <f t="shared" si="2348"/>
        <v/>
      </c>
      <c r="K661" s="637" t="str">
        <f t="shared" si="2348"/>
        <v/>
      </c>
      <c r="L661" s="637" t="str">
        <f t="shared" si="2348"/>
        <v/>
      </c>
      <c r="M661" s="637" t="str">
        <f t="shared" si="2348"/>
        <v/>
      </c>
      <c r="N661" s="637" t="str">
        <f t="shared" si="2348"/>
        <v/>
      </c>
      <c r="O661" s="637" t="str">
        <f t="shared" si="2348"/>
        <v/>
      </c>
      <c r="P661" s="637" t="str">
        <f t="shared" si="2348"/>
        <v/>
      </c>
      <c r="Q661" s="637" t="str">
        <f t="shared" si="2348"/>
        <v/>
      </c>
      <c r="R661" s="637" t="str">
        <f t="shared" si="2348"/>
        <v/>
      </c>
      <c r="S661" s="657"/>
      <c r="T661" s="637">
        <f t="shared" ref="T661:AJ661" si="2349">IF(T658="","",((T657*T658*T659*T660)*3630*$K$1)/T$46/365/$G$1)</f>
        <v>3.7886497064579257E-2</v>
      </c>
      <c r="U661" s="637">
        <f t="shared" si="2349"/>
        <v>0.18943248532289628</v>
      </c>
      <c r="V661" s="637">
        <f t="shared" si="2349"/>
        <v>0.31572080887149384</v>
      </c>
      <c r="W661" s="637" t="str">
        <f t="shared" si="2349"/>
        <v/>
      </c>
      <c r="X661" s="637">
        <f t="shared" si="2349"/>
        <v>0.35518590998043054</v>
      </c>
      <c r="Y661" s="637">
        <f t="shared" si="2349"/>
        <v>0.11839530332681018</v>
      </c>
      <c r="Z661" s="637">
        <f t="shared" si="2349"/>
        <v>0.13530891808778306</v>
      </c>
      <c r="AA661" s="637">
        <f t="shared" si="2349"/>
        <v>6.7654459043891529E-2</v>
      </c>
      <c r="AB661" s="637" t="str">
        <f t="shared" si="2349"/>
        <v/>
      </c>
      <c r="AC661" s="637" t="str">
        <f t="shared" si="2349"/>
        <v/>
      </c>
      <c r="AD661" s="637" t="str">
        <f t="shared" si="2349"/>
        <v/>
      </c>
      <c r="AE661" s="637" t="str">
        <f t="shared" si="2349"/>
        <v/>
      </c>
      <c r="AF661" s="637" t="str">
        <f t="shared" si="2349"/>
        <v/>
      </c>
      <c r="AG661" s="637" t="str">
        <f t="shared" si="2349"/>
        <v/>
      </c>
      <c r="AH661" s="637" t="str">
        <f t="shared" si="2349"/>
        <v/>
      </c>
      <c r="AI661" s="637" t="str">
        <f t="shared" si="2349"/>
        <v/>
      </c>
      <c r="AJ661" s="637" t="str">
        <f t="shared" si="2349"/>
        <v/>
      </c>
      <c r="AK661" s="657"/>
      <c r="AL661" s="637" t="str">
        <f t="shared" ref="AL661:AT661" si="2350">IF(AL658="","",((AL657*AL658*AL659*AL660)*3630*$K$1)/AL$46/365/$G$1)</f>
        <v/>
      </c>
      <c r="AM661" s="637" t="str">
        <f t="shared" si="2350"/>
        <v/>
      </c>
      <c r="AN661" s="637" t="str">
        <f t="shared" si="2350"/>
        <v/>
      </c>
      <c r="AO661" s="637" t="str">
        <f t="shared" si="2350"/>
        <v/>
      </c>
      <c r="AP661" s="637" t="str">
        <f t="shared" si="2350"/>
        <v/>
      </c>
      <c r="AQ661" s="637" t="str">
        <f t="shared" si="2350"/>
        <v/>
      </c>
      <c r="AR661" s="637" t="str">
        <f t="shared" si="2350"/>
        <v/>
      </c>
      <c r="AS661" s="637" t="str">
        <f t="shared" si="2350"/>
        <v/>
      </c>
      <c r="AT661" s="637" t="str">
        <f t="shared" si="2350"/>
        <v/>
      </c>
      <c r="AU661" s="637" t="str">
        <f t="shared" ref="AU661:BB661" si="2351">IF(AU658="","",((AU657*AU658*AU659*AU660)*3630*$K$1)/AU$46/365/$G$1)</f>
        <v/>
      </c>
      <c r="AV661" s="637" t="str">
        <f t="shared" si="2351"/>
        <v/>
      </c>
      <c r="AW661" s="637" t="str">
        <f t="shared" si="2351"/>
        <v/>
      </c>
      <c r="AX661" s="637" t="str">
        <f t="shared" si="2351"/>
        <v/>
      </c>
      <c r="AY661" s="637" t="str">
        <f t="shared" si="2351"/>
        <v/>
      </c>
      <c r="AZ661" s="637" t="str">
        <f t="shared" si="2351"/>
        <v/>
      </c>
      <c r="BA661" s="637" t="str">
        <f t="shared" si="2351"/>
        <v/>
      </c>
      <c r="BB661" s="637" t="str">
        <f t="shared" si="2351"/>
        <v/>
      </c>
      <c r="BC661" s="657"/>
      <c r="BD661" s="637" t="str">
        <f>IF(BD658="","",((BD657*BD658*BD659*BD660)*3630*$K$1)/BD$46/365/$G$1)</f>
        <v/>
      </c>
      <c r="BE661" s="637" t="str">
        <f>IF(BE658="","",((BE657*BE658*BE659*BE660)*3630*$K$1)/BE$46/365/$G$1)</f>
        <v/>
      </c>
      <c r="BF661" s="637" t="str">
        <f t="shared" ref="BF661:BT661" si="2352">IF(BF658="","",((BF657*BF658*BF659*BF660)*3630*$K$1)/BF$46/365/$G$1)</f>
        <v/>
      </c>
      <c r="BG661" s="637" t="str">
        <f t="shared" si="2352"/>
        <v/>
      </c>
      <c r="BH661" s="637" t="str">
        <f t="shared" si="2352"/>
        <v/>
      </c>
      <c r="BI661" s="637" t="str">
        <f t="shared" si="2352"/>
        <v/>
      </c>
      <c r="BJ661" s="637" t="str">
        <f t="shared" si="2352"/>
        <v/>
      </c>
      <c r="BK661" s="637" t="str">
        <f t="shared" si="2352"/>
        <v/>
      </c>
      <c r="BL661" s="637" t="str">
        <f t="shared" si="2352"/>
        <v/>
      </c>
      <c r="BM661" s="637" t="str">
        <f t="shared" si="2352"/>
        <v/>
      </c>
      <c r="BN661" s="637" t="str">
        <f t="shared" si="2352"/>
        <v/>
      </c>
      <c r="BO661" s="637" t="str">
        <f t="shared" si="2352"/>
        <v/>
      </c>
      <c r="BP661" s="637" t="str">
        <f t="shared" si="2352"/>
        <v/>
      </c>
      <c r="BQ661" s="637" t="str">
        <f t="shared" si="2352"/>
        <v/>
      </c>
      <c r="BR661" s="637" t="str">
        <f t="shared" si="2352"/>
        <v/>
      </c>
      <c r="BS661" s="637" t="str">
        <f t="shared" si="2352"/>
        <v/>
      </c>
      <c r="BT661" s="637" t="str">
        <f t="shared" si="2352"/>
        <v/>
      </c>
      <c r="BU661" s="657"/>
      <c r="BV661" s="637">
        <f>IF(BV658="","",((BV657*BV658*BV659*BV660)*3630*$K$1)/BV$46/365/$G$1)</f>
        <v>0.11839530332681018</v>
      </c>
      <c r="BW661" s="637">
        <f>IF(BW658="","",((BW657*BW658*BW659*BW660)*3630*$K$1)/BW$46/365/$G$1)</f>
        <v>7.893020221787346E-2</v>
      </c>
      <c r="BX661" s="637" t="str">
        <f>IF(BX658="","",((BX657*BX658*BX659*BX660)*3630*$K$1)/BX$46/365/$G$1)</f>
        <v/>
      </c>
      <c r="BY661" s="637" t="str">
        <f>IF(BY658="","",((BY657*BY658*BY659*BY660)*3630*$K$1)/BY$46/365/$G$1)</f>
        <v/>
      </c>
      <c r="BZ661" s="602">
        <f t="shared" si="2321"/>
        <v>0.120368558382257</v>
      </c>
      <c r="CA661" s="627">
        <f t="shared" si="2322"/>
        <v>0.16530239493057494</v>
      </c>
      <c r="CB661" s="627" t="str">
        <f t="shared" si="2323"/>
        <v/>
      </c>
      <c r="CC661" s="695" t="str">
        <f t="shared" si="2324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2326"/>
        <v/>
      </c>
      <c r="CF661" s="1355" t="str">
        <f t="shared" si="2326"/>
        <v/>
      </c>
      <c r="CG661" s="1355" t="str">
        <f t="shared" si="2326"/>
        <v/>
      </c>
      <c r="CH661" s="1355" t="str">
        <f t="shared" si="2326"/>
        <v/>
      </c>
      <c r="CI661" s="1355" t="str">
        <f t="shared" si="2326"/>
        <v/>
      </c>
      <c r="CJ661" s="1355">
        <f t="shared" si="2326"/>
        <v>4.7358121330724069E-2</v>
      </c>
      <c r="CK661" s="1356">
        <f t="shared" si="2326"/>
        <v>7.893020221787346E-2</v>
      </c>
      <c r="CL661" s="1356">
        <f t="shared" si="2326"/>
        <v>9.4716242661448138E-2</v>
      </c>
      <c r="CM661" s="1356">
        <f t="shared" si="2326"/>
        <v>0.11839530332681018</v>
      </c>
      <c r="CN661" s="1355">
        <f t="shared" si="2326"/>
        <v>0.18943248532289628</v>
      </c>
      <c r="CO661" s="1355">
        <f t="shared" si="2326"/>
        <v>0.31572080887149384</v>
      </c>
      <c r="CP661" s="1355" t="str">
        <f t="shared" si="2326"/>
        <v/>
      </c>
      <c r="CQ661" s="1355" t="str">
        <f t="shared" si="2326"/>
        <v/>
      </c>
      <c r="CR661" s="1355" t="str">
        <f t="shared" si="2326"/>
        <v/>
      </c>
      <c r="CS661" s="1354" t="str">
        <f t="shared" si="2326"/>
        <v/>
      </c>
      <c r="CT661" s="1357" t="str">
        <f t="shared" si="2326"/>
        <v/>
      </c>
      <c r="CU661" s="541" t="str">
        <f t="shared" si="2327"/>
        <v/>
      </c>
      <c r="CV661" s="542" t="str">
        <f t="shared" si="2328"/>
        <v/>
      </c>
      <c r="CW661" s="543" t="str">
        <f t="shared" si="2329"/>
        <v/>
      </c>
      <c r="CX661" s="543" t="str">
        <f t="shared" si="2330"/>
        <v/>
      </c>
      <c r="CY661" s="543" t="str">
        <f t="shared" si="2331"/>
        <v/>
      </c>
      <c r="CZ661" s="543">
        <f t="shared" si="2332"/>
        <v>3.7886497064579257E-2</v>
      </c>
      <c r="DA661" s="543">
        <f t="shared" si="2333"/>
        <v>6.7654459043891529E-2</v>
      </c>
      <c r="DB661" s="544">
        <f t="shared" si="2334"/>
        <v>0.11839530332681018</v>
      </c>
      <c r="DC661" s="544">
        <f t="shared" si="2335"/>
        <v>0.13530891808778306</v>
      </c>
      <c r="DD661" s="544">
        <f t="shared" si="2336"/>
        <v>0.18943248532289628</v>
      </c>
      <c r="DE661" s="543">
        <f t="shared" si="2337"/>
        <v>0.31572080887149384</v>
      </c>
      <c r="DF661" s="543">
        <f t="shared" si="2338"/>
        <v>0.35518590998043054</v>
      </c>
      <c r="DG661" s="543" t="str">
        <f t="shared" si="2339"/>
        <v/>
      </c>
      <c r="DH661" s="543" t="str">
        <f t="shared" si="2340"/>
        <v/>
      </c>
      <c r="DI661" s="543" t="str">
        <f t="shared" si="2341"/>
        <v/>
      </c>
      <c r="DJ661" s="542" t="str">
        <f t="shared" si="2342"/>
        <v/>
      </c>
      <c r="DK661" s="541" t="str">
        <f t="shared" si="2343"/>
        <v/>
      </c>
      <c r="DL661" s="658">
        <f t="shared" si="2344"/>
        <v>6</v>
      </c>
      <c r="DM661" s="106">
        <f t="shared" si="2345"/>
        <v>7</v>
      </c>
      <c r="DN661" s="106">
        <f t="shared" si="2346"/>
        <v>0</v>
      </c>
      <c r="DO661" s="106">
        <f t="shared" si="2347"/>
        <v>0</v>
      </c>
      <c r="DP661" s="487"/>
      <c r="DQ661" s="623"/>
      <c r="DR661" s="623"/>
      <c r="DS661" s="623"/>
      <c r="DT661" s="623"/>
      <c r="DU661" s="623"/>
      <c r="DV661" s="623"/>
      <c r="DW661" s="623"/>
      <c r="DX661" s="623"/>
      <c r="DY661" s="488"/>
    </row>
    <row r="662" spans="1:129" s="490" customFormat="1" ht="15.75" customHeight="1">
      <c r="A662" s="679" t="s">
        <v>300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7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7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7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7"/>
      <c r="BV662" s="277"/>
      <c r="BW662" s="277"/>
      <c r="BX662" s="277"/>
      <c r="BY662" s="277"/>
      <c r="BZ662" s="602" t="str">
        <f t="shared" si="2321"/>
        <v/>
      </c>
      <c r="CA662" s="602" t="str">
        <f t="shared" si="2322"/>
        <v/>
      </c>
      <c r="CB662" s="602" t="str">
        <f t="shared" si="2323"/>
        <v/>
      </c>
      <c r="CC662" s="692" t="str">
        <f t="shared" si="2324"/>
        <v/>
      </c>
      <c r="CD662" s="1348" t="str">
        <f t="shared" ref="CD662:CS663" si="235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2353"/>
        <v/>
      </c>
      <c r="CF662" s="1350" t="str">
        <f t="shared" si="2353"/>
        <v/>
      </c>
      <c r="CG662" s="1350" t="str">
        <f t="shared" si="2353"/>
        <v/>
      </c>
      <c r="CH662" s="1350" t="str">
        <f t="shared" si="2353"/>
        <v/>
      </c>
      <c r="CI662" s="1350" t="str">
        <f t="shared" si="2353"/>
        <v/>
      </c>
      <c r="CJ662" s="1350" t="str">
        <f t="shared" si="2353"/>
        <v/>
      </c>
      <c r="CK662" s="1351" t="str">
        <f t="shared" si="2353"/>
        <v/>
      </c>
      <c r="CL662" s="1351" t="str">
        <f t="shared" si="2353"/>
        <v/>
      </c>
      <c r="CM662" s="1351" t="str">
        <f t="shared" si="2353"/>
        <v/>
      </c>
      <c r="CN662" s="1350" t="str">
        <f t="shared" si="2353"/>
        <v/>
      </c>
      <c r="CO662" s="1350" t="str">
        <f t="shared" si="2353"/>
        <v/>
      </c>
      <c r="CP662" s="1350" t="str">
        <f t="shared" si="2353"/>
        <v/>
      </c>
      <c r="CQ662" s="1350" t="str">
        <f t="shared" si="2353"/>
        <v/>
      </c>
      <c r="CR662" s="1350" t="str">
        <f t="shared" si="2353"/>
        <v/>
      </c>
      <c r="CS662" s="1349" t="str">
        <f t="shared" si="2353"/>
        <v/>
      </c>
      <c r="CT662" s="1352" t="str">
        <f t="shared" ref="CE662:CT676" si="2354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3" t="str">
        <f t="shared" si="2327"/>
        <v/>
      </c>
      <c r="CV662" s="554" t="str">
        <f t="shared" si="2328"/>
        <v/>
      </c>
      <c r="CW662" s="555" t="str">
        <f t="shared" si="2329"/>
        <v/>
      </c>
      <c r="CX662" s="555" t="str">
        <f t="shared" si="2330"/>
        <v/>
      </c>
      <c r="CY662" s="555" t="str">
        <f t="shared" si="2331"/>
        <v/>
      </c>
      <c r="CZ662" s="555" t="str">
        <f t="shared" si="2332"/>
        <v/>
      </c>
      <c r="DA662" s="555" t="str">
        <f t="shared" si="2333"/>
        <v/>
      </c>
      <c r="DB662" s="556" t="str">
        <f t="shared" si="2334"/>
        <v/>
      </c>
      <c r="DC662" s="556" t="str">
        <f t="shared" si="2335"/>
        <v/>
      </c>
      <c r="DD662" s="556" t="str">
        <f t="shared" si="2336"/>
        <v/>
      </c>
      <c r="DE662" s="555" t="str">
        <f t="shared" si="2337"/>
        <v/>
      </c>
      <c r="DF662" s="555" t="str">
        <f t="shared" si="2338"/>
        <v/>
      </c>
      <c r="DG662" s="555" t="str">
        <f t="shared" si="2339"/>
        <v/>
      </c>
      <c r="DH662" s="555" t="str">
        <f t="shared" si="2340"/>
        <v/>
      </c>
      <c r="DI662" s="555" t="str">
        <f t="shared" si="2341"/>
        <v/>
      </c>
      <c r="DJ662" s="554" t="str">
        <f t="shared" si="2342"/>
        <v/>
      </c>
      <c r="DK662" s="553" t="str">
        <f t="shared" si="2343"/>
        <v/>
      </c>
      <c r="DL662" s="658">
        <f t="shared" si="2344"/>
        <v>0</v>
      </c>
      <c r="DM662" s="106">
        <f t="shared" si="2345"/>
        <v>0</v>
      </c>
      <c r="DN662" s="106">
        <f t="shared" si="2346"/>
        <v>0</v>
      </c>
      <c r="DO662" s="106">
        <f t="shared" si="2347"/>
        <v>0</v>
      </c>
      <c r="DP662" s="487"/>
      <c r="DQ662" s="623"/>
      <c r="DR662" s="623"/>
      <c r="DS662" s="623"/>
      <c r="DT662" s="623"/>
      <c r="DU662" s="623"/>
      <c r="DV662" s="623"/>
      <c r="DW662" s="623"/>
      <c r="DX662" s="623"/>
      <c r="DY662" s="488"/>
    </row>
    <row r="663" spans="1:129" s="490" customFormat="1" ht="15.75" customHeight="1">
      <c r="A663" s="653" t="s">
        <v>283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7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7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7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7"/>
      <c r="BV663" s="227"/>
      <c r="BW663" s="227"/>
      <c r="BX663" s="227"/>
      <c r="BY663" s="227"/>
      <c r="BZ663" s="602" t="str">
        <f t="shared" si="2321"/>
        <v/>
      </c>
      <c r="CA663" s="602" t="str">
        <f t="shared" si="2322"/>
        <v/>
      </c>
      <c r="CB663" s="602" t="str">
        <f t="shared" si="2323"/>
        <v/>
      </c>
      <c r="CC663" s="692" t="str">
        <f t="shared" si="2324"/>
        <v/>
      </c>
      <c r="CD663" s="1348" t="str">
        <f t="shared" si="2353"/>
        <v/>
      </c>
      <c r="CE663" s="1349" t="str">
        <f t="shared" si="2354"/>
        <v/>
      </c>
      <c r="CF663" s="1350" t="str">
        <f t="shared" si="2354"/>
        <v/>
      </c>
      <c r="CG663" s="1350" t="str">
        <f t="shared" si="2354"/>
        <v/>
      </c>
      <c r="CH663" s="1350" t="str">
        <f t="shared" si="2354"/>
        <v/>
      </c>
      <c r="CI663" s="1350" t="str">
        <f t="shared" si="2354"/>
        <v/>
      </c>
      <c r="CJ663" s="1350" t="str">
        <f t="shared" si="2354"/>
        <v/>
      </c>
      <c r="CK663" s="1351" t="str">
        <f t="shared" si="2354"/>
        <v/>
      </c>
      <c r="CL663" s="1351" t="str">
        <f t="shared" si="2354"/>
        <v/>
      </c>
      <c r="CM663" s="1351" t="str">
        <f t="shared" si="2354"/>
        <v/>
      </c>
      <c r="CN663" s="1350" t="str">
        <f t="shared" si="2354"/>
        <v/>
      </c>
      <c r="CO663" s="1350" t="str">
        <f t="shared" si="2354"/>
        <v/>
      </c>
      <c r="CP663" s="1350" t="str">
        <f t="shared" si="2354"/>
        <v/>
      </c>
      <c r="CQ663" s="1350" t="str">
        <f t="shared" si="2354"/>
        <v/>
      </c>
      <c r="CR663" s="1350" t="str">
        <f t="shared" si="2354"/>
        <v/>
      </c>
      <c r="CS663" s="1349" t="str">
        <f t="shared" si="2354"/>
        <v/>
      </c>
      <c r="CT663" s="1352" t="str">
        <f t="shared" si="2354"/>
        <v/>
      </c>
      <c r="CU663" s="553" t="str">
        <f t="shared" si="2327"/>
        <v/>
      </c>
      <c r="CV663" s="554" t="str">
        <f t="shared" si="2328"/>
        <v/>
      </c>
      <c r="CW663" s="555" t="str">
        <f t="shared" si="2329"/>
        <v/>
      </c>
      <c r="CX663" s="555" t="str">
        <f t="shared" si="2330"/>
        <v/>
      </c>
      <c r="CY663" s="555" t="str">
        <f t="shared" si="2331"/>
        <v/>
      </c>
      <c r="CZ663" s="555" t="str">
        <f t="shared" si="2332"/>
        <v/>
      </c>
      <c r="DA663" s="555" t="str">
        <f t="shared" si="2333"/>
        <v/>
      </c>
      <c r="DB663" s="556" t="str">
        <f t="shared" si="2334"/>
        <v/>
      </c>
      <c r="DC663" s="556" t="str">
        <f t="shared" si="2335"/>
        <v/>
      </c>
      <c r="DD663" s="556" t="str">
        <f t="shared" si="2336"/>
        <v/>
      </c>
      <c r="DE663" s="555" t="str">
        <f t="shared" si="2337"/>
        <v/>
      </c>
      <c r="DF663" s="555" t="str">
        <f t="shared" si="2338"/>
        <v/>
      </c>
      <c r="DG663" s="555" t="str">
        <f t="shared" si="2339"/>
        <v/>
      </c>
      <c r="DH663" s="555" t="str">
        <f t="shared" si="2340"/>
        <v/>
      </c>
      <c r="DI663" s="555" t="str">
        <f t="shared" si="2341"/>
        <v/>
      </c>
      <c r="DJ663" s="554" t="str">
        <f t="shared" si="2342"/>
        <v/>
      </c>
      <c r="DK663" s="553" t="str">
        <f t="shared" si="2343"/>
        <v/>
      </c>
      <c r="DL663" s="658">
        <f t="shared" si="2344"/>
        <v>0</v>
      </c>
      <c r="DM663" s="106">
        <f t="shared" si="2345"/>
        <v>0</v>
      </c>
      <c r="DN663" s="106">
        <f t="shared" si="2346"/>
        <v>0</v>
      </c>
      <c r="DO663" s="106">
        <f t="shared" si="2347"/>
        <v>0</v>
      </c>
      <c r="DP663" s="487"/>
      <c r="DQ663" s="623"/>
      <c r="DR663" s="623"/>
      <c r="DS663" s="623"/>
      <c r="DT663" s="623"/>
      <c r="DU663" s="623"/>
      <c r="DV663" s="623"/>
      <c r="DW663" s="623"/>
      <c r="DX663" s="623"/>
      <c r="DY663" s="488"/>
    </row>
    <row r="664" spans="1:129" s="490" customFormat="1" ht="15.75" customHeight="1">
      <c r="A664" s="645" t="str">
        <f>$H$1 &amp; " (%)"</f>
        <v>kcal (%)</v>
      </c>
      <c r="B664" s="761" t="str">
        <f t="shared" ref="B664:N664" si="2355">IF(B662="","",B662/B$46*B663/12)</f>
        <v/>
      </c>
      <c r="C664" s="761" t="str">
        <f t="shared" si="2355"/>
        <v/>
      </c>
      <c r="D664" s="761" t="str">
        <f t="shared" si="2355"/>
        <v/>
      </c>
      <c r="E664" s="761" t="str">
        <f t="shared" si="2355"/>
        <v/>
      </c>
      <c r="F664" s="761" t="str">
        <f t="shared" si="2355"/>
        <v/>
      </c>
      <c r="G664" s="761" t="str">
        <f t="shared" si="2355"/>
        <v/>
      </c>
      <c r="H664" s="761" t="str">
        <f t="shared" si="2355"/>
        <v/>
      </c>
      <c r="I664" s="761" t="str">
        <f t="shared" si="2355"/>
        <v/>
      </c>
      <c r="J664" s="761" t="str">
        <f t="shared" si="2355"/>
        <v/>
      </c>
      <c r="K664" s="761" t="str">
        <f t="shared" si="2355"/>
        <v/>
      </c>
      <c r="L664" s="761" t="str">
        <f t="shared" si="2355"/>
        <v/>
      </c>
      <c r="M664" s="761" t="str">
        <f t="shared" si="2355"/>
        <v/>
      </c>
      <c r="N664" s="761" t="str">
        <f t="shared" si="2355"/>
        <v/>
      </c>
      <c r="O664" s="761" t="str">
        <f>IF(O662="","",O662/O$46*O663/12)</f>
        <v/>
      </c>
      <c r="P664" s="761" t="str">
        <f>IF(P662="","",P662/P$46*P663/12)</f>
        <v/>
      </c>
      <c r="Q664" s="761" t="str">
        <f>IF(Q662="","",Q662/Q$46*Q663/12)</f>
        <v/>
      </c>
      <c r="R664" s="761" t="str">
        <f>IF(R662="","",R662/R$46*R663/12)</f>
        <v/>
      </c>
      <c r="S664" s="762"/>
      <c r="T664" s="761" t="str">
        <f t="shared" ref="T664:AJ664" si="2356">IF(T662="","",T662/T$46*T663/12)</f>
        <v/>
      </c>
      <c r="U664" s="761" t="str">
        <f t="shared" si="2356"/>
        <v/>
      </c>
      <c r="V664" s="761" t="str">
        <f t="shared" si="2356"/>
        <v/>
      </c>
      <c r="W664" s="761" t="str">
        <f t="shared" si="2356"/>
        <v/>
      </c>
      <c r="X664" s="761" t="str">
        <f t="shared" si="2356"/>
        <v/>
      </c>
      <c r="Y664" s="761" t="str">
        <f t="shared" si="2356"/>
        <v/>
      </c>
      <c r="Z664" s="761" t="str">
        <f t="shared" si="2356"/>
        <v/>
      </c>
      <c r="AA664" s="761" t="str">
        <f t="shared" si="2356"/>
        <v/>
      </c>
      <c r="AB664" s="761" t="str">
        <f t="shared" si="2356"/>
        <v/>
      </c>
      <c r="AC664" s="761" t="str">
        <f t="shared" si="2356"/>
        <v/>
      </c>
      <c r="AD664" s="761" t="str">
        <f t="shared" si="2356"/>
        <v/>
      </c>
      <c r="AE664" s="761" t="str">
        <f t="shared" si="2356"/>
        <v/>
      </c>
      <c r="AF664" s="761" t="str">
        <f t="shared" si="2356"/>
        <v/>
      </c>
      <c r="AG664" s="761" t="str">
        <f t="shared" si="2356"/>
        <v/>
      </c>
      <c r="AH664" s="761" t="str">
        <f t="shared" si="2356"/>
        <v/>
      </c>
      <c r="AI664" s="761" t="str">
        <f t="shared" si="2356"/>
        <v/>
      </c>
      <c r="AJ664" s="761" t="str">
        <f t="shared" si="2356"/>
        <v/>
      </c>
      <c r="AK664" s="762"/>
      <c r="AL664" s="761" t="str">
        <f t="shared" ref="AL664:AV664" si="2357">IF(AL662="","",AL662/AL$46*AL663/12)</f>
        <v/>
      </c>
      <c r="AM664" s="761" t="str">
        <f t="shared" si="2357"/>
        <v/>
      </c>
      <c r="AN664" s="761" t="str">
        <f t="shared" si="2357"/>
        <v/>
      </c>
      <c r="AO664" s="761" t="str">
        <f t="shared" si="2357"/>
        <v/>
      </c>
      <c r="AP664" s="761" t="str">
        <f t="shared" si="2357"/>
        <v/>
      </c>
      <c r="AQ664" s="761" t="str">
        <f t="shared" si="2357"/>
        <v/>
      </c>
      <c r="AR664" s="761" t="str">
        <f t="shared" si="2357"/>
        <v/>
      </c>
      <c r="AS664" s="761" t="str">
        <f t="shared" si="2357"/>
        <v/>
      </c>
      <c r="AT664" s="761" t="str">
        <f t="shared" si="2357"/>
        <v/>
      </c>
      <c r="AU664" s="761" t="str">
        <f t="shared" si="2357"/>
        <v/>
      </c>
      <c r="AV664" s="761" t="str">
        <f t="shared" si="2357"/>
        <v/>
      </c>
      <c r="AW664" s="761" t="str">
        <f t="shared" ref="AW664:BB664" si="2358">IF(AW662="","",AW662/AW$46*AW663/12)</f>
        <v/>
      </c>
      <c r="AX664" s="761" t="str">
        <f t="shared" si="2358"/>
        <v/>
      </c>
      <c r="AY664" s="761" t="str">
        <f t="shared" si="2358"/>
        <v/>
      </c>
      <c r="AZ664" s="761" t="str">
        <f t="shared" si="2358"/>
        <v/>
      </c>
      <c r="BA664" s="761" t="str">
        <f t="shared" si="2358"/>
        <v/>
      </c>
      <c r="BB664" s="761" t="str">
        <f t="shared" si="2358"/>
        <v/>
      </c>
      <c r="BC664" s="762"/>
      <c r="BD664" s="761" t="str">
        <f t="shared" ref="BD664:BI664" si="2359">IF(BD662="","",BD662/BD$46*BD663/12)</f>
        <v/>
      </c>
      <c r="BE664" s="761" t="str">
        <f t="shared" si="2359"/>
        <v/>
      </c>
      <c r="BF664" s="761" t="str">
        <f t="shared" si="2359"/>
        <v/>
      </c>
      <c r="BG664" s="761" t="str">
        <f t="shared" si="2359"/>
        <v/>
      </c>
      <c r="BH664" s="761" t="str">
        <f t="shared" si="2359"/>
        <v/>
      </c>
      <c r="BI664" s="761" t="str">
        <f t="shared" si="2359"/>
        <v/>
      </c>
      <c r="BJ664" s="761" t="str">
        <f t="shared" ref="BJ664:BT664" si="2360">IF(BJ662="","",BJ662/BJ$46*BJ663/12)</f>
        <v/>
      </c>
      <c r="BK664" s="761" t="str">
        <f t="shared" si="2360"/>
        <v/>
      </c>
      <c r="BL664" s="761" t="str">
        <f t="shared" si="2360"/>
        <v/>
      </c>
      <c r="BM664" s="761" t="str">
        <f t="shared" si="2360"/>
        <v/>
      </c>
      <c r="BN664" s="761" t="str">
        <f t="shared" si="2360"/>
        <v/>
      </c>
      <c r="BO664" s="761" t="str">
        <f t="shared" si="2360"/>
        <v/>
      </c>
      <c r="BP664" s="761" t="str">
        <f t="shared" si="2360"/>
        <v/>
      </c>
      <c r="BQ664" s="761" t="str">
        <f t="shared" si="2360"/>
        <v/>
      </c>
      <c r="BR664" s="761" t="str">
        <f t="shared" si="2360"/>
        <v/>
      </c>
      <c r="BS664" s="761" t="str">
        <f t="shared" si="2360"/>
        <v/>
      </c>
      <c r="BT664" s="761" t="str">
        <f t="shared" si="2360"/>
        <v/>
      </c>
      <c r="BU664" s="762"/>
      <c r="BV664" s="761" t="str">
        <f>IF(BV662="","",BV662/BV$46*BV663/12)</f>
        <v/>
      </c>
      <c r="BW664" s="761" t="str">
        <f>IF(BW662="","",BW662/BW$46*BW663/12)</f>
        <v/>
      </c>
      <c r="BX664" s="761" t="str">
        <f>IF(BX662="","",BX662/BX$46*BX663/12)</f>
        <v/>
      </c>
      <c r="BY664" s="761" t="str">
        <f>IF(BY662="","",BY662/BY$46*BY663/12)</f>
        <v/>
      </c>
      <c r="BZ664" s="602" t="str">
        <f t="shared" si="2321"/>
        <v/>
      </c>
      <c r="CA664" s="627" t="str">
        <f t="shared" si="2322"/>
        <v/>
      </c>
      <c r="CB664" s="627" t="str">
        <f t="shared" si="2323"/>
        <v/>
      </c>
      <c r="CC664" s="695" t="str">
        <f t="shared" si="2324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2354"/>
        <v/>
      </c>
      <c r="CF664" s="1355" t="str">
        <f t="shared" si="2354"/>
        <v/>
      </c>
      <c r="CG664" s="1355" t="str">
        <f t="shared" si="2354"/>
        <v/>
      </c>
      <c r="CH664" s="1355" t="str">
        <f t="shared" si="2354"/>
        <v/>
      </c>
      <c r="CI664" s="1355" t="str">
        <f t="shared" si="2354"/>
        <v/>
      </c>
      <c r="CJ664" s="1355" t="str">
        <f t="shared" si="2354"/>
        <v/>
      </c>
      <c r="CK664" s="1356" t="str">
        <f t="shared" si="2354"/>
        <v/>
      </c>
      <c r="CL664" s="1356" t="str">
        <f t="shared" si="2354"/>
        <v/>
      </c>
      <c r="CM664" s="1356" t="str">
        <f t="shared" si="2354"/>
        <v/>
      </c>
      <c r="CN664" s="1355" t="str">
        <f t="shared" si="2354"/>
        <v/>
      </c>
      <c r="CO664" s="1355" t="str">
        <f t="shared" si="2354"/>
        <v/>
      </c>
      <c r="CP664" s="1355" t="str">
        <f t="shared" si="2354"/>
        <v/>
      </c>
      <c r="CQ664" s="1355" t="str">
        <f t="shared" si="2354"/>
        <v/>
      </c>
      <c r="CR664" s="1355" t="str">
        <f t="shared" si="2354"/>
        <v/>
      </c>
      <c r="CS664" s="1354" t="str">
        <f t="shared" si="2354"/>
        <v/>
      </c>
      <c r="CT664" s="1357" t="str">
        <f t="shared" si="2354"/>
        <v/>
      </c>
      <c r="CU664" s="541" t="str">
        <f t="shared" si="2327"/>
        <v/>
      </c>
      <c r="CV664" s="542" t="str">
        <f t="shared" si="2328"/>
        <v/>
      </c>
      <c r="CW664" s="543" t="str">
        <f t="shared" si="2329"/>
        <v/>
      </c>
      <c r="CX664" s="543" t="str">
        <f t="shared" si="2330"/>
        <v/>
      </c>
      <c r="CY664" s="543" t="str">
        <f t="shared" si="2331"/>
        <v/>
      </c>
      <c r="CZ664" s="543" t="str">
        <f t="shared" si="2332"/>
        <v/>
      </c>
      <c r="DA664" s="543" t="str">
        <f t="shared" si="2333"/>
        <v/>
      </c>
      <c r="DB664" s="544" t="str">
        <f t="shared" si="2334"/>
        <v/>
      </c>
      <c r="DC664" s="544" t="str">
        <f t="shared" si="2335"/>
        <v/>
      </c>
      <c r="DD664" s="544" t="str">
        <f t="shared" si="2336"/>
        <v/>
      </c>
      <c r="DE664" s="543" t="str">
        <f t="shared" si="2337"/>
        <v/>
      </c>
      <c r="DF664" s="543" t="str">
        <f t="shared" si="2338"/>
        <v/>
      </c>
      <c r="DG664" s="543" t="str">
        <f t="shared" si="2339"/>
        <v/>
      </c>
      <c r="DH664" s="543" t="str">
        <f t="shared" si="2340"/>
        <v/>
      </c>
      <c r="DI664" s="543" t="str">
        <f t="shared" si="2341"/>
        <v/>
      </c>
      <c r="DJ664" s="542" t="str">
        <f t="shared" si="2342"/>
        <v/>
      </c>
      <c r="DK664" s="541" t="str">
        <f t="shared" si="2343"/>
        <v/>
      </c>
      <c r="DL664" s="658">
        <f t="shared" si="2344"/>
        <v>0</v>
      </c>
      <c r="DM664" s="106">
        <f t="shared" si="2345"/>
        <v>0</v>
      </c>
      <c r="DN664" s="106">
        <f t="shared" si="2346"/>
        <v>0</v>
      </c>
      <c r="DO664" s="106">
        <f t="shared" si="2347"/>
        <v>0</v>
      </c>
      <c r="DP664" s="487"/>
      <c r="DQ664" s="623"/>
      <c r="DR664" s="623"/>
      <c r="DS664" s="623"/>
      <c r="DT664" s="623"/>
      <c r="DU664" s="623"/>
      <c r="DV664" s="623"/>
      <c r="DW664" s="623"/>
      <c r="DX664" s="623"/>
      <c r="DY664" s="488"/>
    </row>
    <row r="665" spans="1:129" s="490" customFormat="1" ht="15.75" customHeight="1">
      <c r="A665" s="776" t="s">
        <v>301</v>
      </c>
      <c r="B665" s="690"/>
      <c r="C665" s="690"/>
      <c r="D665" s="690"/>
      <c r="E665" s="690"/>
      <c r="F665" s="690"/>
      <c r="G665" s="690"/>
      <c r="H665" s="690"/>
      <c r="I665" s="690"/>
      <c r="J665" s="690"/>
      <c r="K665" s="690"/>
      <c r="L665" s="690"/>
      <c r="M665" s="690"/>
      <c r="N665" s="690"/>
      <c r="O665" s="690"/>
      <c r="P665" s="690"/>
      <c r="Q665" s="690"/>
      <c r="R665" s="690"/>
      <c r="S665" s="620"/>
      <c r="T665" s="690"/>
      <c r="U665" s="690"/>
      <c r="V665" s="690"/>
      <c r="W665" s="690"/>
      <c r="X665" s="690"/>
      <c r="Y665" s="690"/>
      <c r="Z665" s="690"/>
      <c r="AA665" s="690"/>
      <c r="AB665" s="690"/>
      <c r="AC665" s="690"/>
      <c r="AD665" s="690"/>
      <c r="AE665" s="690"/>
      <c r="AF665" s="690"/>
      <c r="AG665" s="690"/>
      <c r="AH665" s="690"/>
      <c r="AI665" s="690"/>
      <c r="AJ665" s="690"/>
      <c r="AK665" s="620"/>
      <c r="AL665" s="690"/>
      <c r="AM665" s="690"/>
      <c r="AN665" s="690"/>
      <c r="AO665" s="690"/>
      <c r="AP665" s="690"/>
      <c r="AQ665" s="690"/>
      <c r="AR665" s="690"/>
      <c r="AS665" s="690"/>
      <c r="AT665" s="690"/>
      <c r="AU665" s="690"/>
      <c r="AV665" s="690"/>
      <c r="AW665" s="690"/>
      <c r="AX665" s="690"/>
      <c r="AY665" s="690"/>
      <c r="AZ665" s="690"/>
      <c r="BA665" s="690"/>
      <c r="BB665" s="690"/>
      <c r="BC665" s="620"/>
      <c r="BD665" s="690"/>
      <c r="BE665" s="690"/>
      <c r="BF665" s="690"/>
      <c r="BG665" s="690"/>
      <c r="BH665" s="690"/>
      <c r="BI665" s="690"/>
      <c r="BJ665" s="690"/>
      <c r="BK665" s="690"/>
      <c r="BL665" s="690"/>
      <c r="BM665" s="690"/>
      <c r="BN665" s="690"/>
      <c r="BO665" s="690"/>
      <c r="BP665" s="690"/>
      <c r="BQ665" s="690"/>
      <c r="BR665" s="690"/>
      <c r="BS665" s="690"/>
      <c r="BT665" s="690"/>
      <c r="BU665" s="620"/>
      <c r="BV665" s="690"/>
      <c r="BW665" s="690"/>
      <c r="BX665" s="690"/>
      <c r="BY665" s="690"/>
      <c r="BZ665" s="594"/>
      <c r="CA665" s="594"/>
      <c r="CB665" s="594"/>
      <c r="CC665" s="691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3"/>
      <c r="DM665" s="108"/>
      <c r="DN665" s="108"/>
      <c r="DO665" s="108"/>
      <c r="DP665" s="596"/>
      <c r="DQ665" s="622"/>
      <c r="DR665" s="622"/>
      <c r="DS665" s="622"/>
      <c r="DT665" s="622"/>
      <c r="DU665" s="622"/>
      <c r="DV665" s="622"/>
      <c r="DW665" s="622"/>
      <c r="DX665" s="622"/>
      <c r="DY665" s="488"/>
    </row>
    <row r="666" spans="1:129" s="490" customFormat="1" ht="15.75" customHeight="1">
      <c r="A666" s="752" t="s">
        <v>302</v>
      </c>
      <c r="B666" s="227"/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7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7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7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7"/>
      <c r="BV666" s="227"/>
      <c r="BW666" s="227"/>
      <c r="BX666" s="227"/>
      <c r="BY666" s="227"/>
      <c r="BZ666" s="602" t="str">
        <f t="shared" ref="BZ666:BZ681" si="2361">IF(DL666&lt;3,"",(SUM(B666:R666)-MIN(B666:R666)-MAX(B666:R666))/(DL666-2))</f>
        <v/>
      </c>
      <c r="CA666" s="602" t="str">
        <f t="shared" ref="CA666:CA681" si="2362">IF(DM666&lt;3,"",(SUM(T666:AJ666)-MIN(T666:AJ666)-MAX(T666:AJ666))/(DM666-2))</f>
        <v/>
      </c>
      <c r="CB666" s="602" t="str">
        <f t="shared" ref="CB666:CB681" si="2363">IF(DN666&lt;3,"",(SUM(AL666:BB666)-MIN(AL666:BB666)-MAX(AL666:BB666))/(DN666-2))</f>
        <v/>
      </c>
      <c r="CC666" s="692" t="str">
        <f t="shared" ref="CC666:CC681" si="2364">IF(DO666&lt;3,"",(SUM(BD666:BT666)-MIN(BD666:BT666)-MAX(BD666:BT666))/(DO666-2))</f>
        <v/>
      </c>
      <c r="CD666" s="1348" t="str">
        <f t="shared" ref="CD666:CD676" si="236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2354"/>
        <v/>
      </c>
      <c r="CF666" s="1350" t="str">
        <f t="shared" si="2354"/>
        <v/>
      </c>
      <c r="CG666" s="1350" t="str">
        <f t="shared" si="2354"/>
        <v/>
      </c>
      <c r="CH666" s="1350" t="str">
        <f t="shared" si="2354"/>
        <v/>
      </c>
      <c r="CI666" s="1350" t="str">
        <f t="shared" si="2354"/>
        <v/>
      </c>
      <c r="CJ666" s="1350" t="str">
        <f t="shared" si="2354"/>
        <v/>
      </c>
      <c r="CK666" s="1351" t="str">
        <f t="shared" si="2354"/>
        <v/>
      </c>
      <c r="CL666" s="1351" t="str">
        <f t="shared" si="2354"/>
        <v/>
      </c>
      <c r="CM666" s="1351" t="str">
        <f t="shared" si="2354"/>
        <v/>
      </c>
      <c r="CN666" s="1350" t="str">
        <f t="shared" si="2354"/>
        <v/>
      </c>
      <c r="CO666" s="1350" t="str">
        <f t="shared" si="2354"/>
        <v/>
      </c>
      <c r="CP666" s="1350" t="str">
        <f t="shared" si="2354"/>
        <v/>
      </c>
      <c r="CQ666" s="1350" t="str">
        <f t="shared" si="2354"/>
        <v/>
      </c>
      <c r="CR666" s="1350" t="str">
        <f t="shared" si="2354"/>
        <v/>
      </c>
      <c r="CS666" s="1349" t="str">
        <f t="shared" si="2354"/>
        <v/>
      </c>
      <c r="CT666" s="1352" t="str">
        <f t="shared" si="2354"/>
        <v/>
      </c>
      <c r="CU666" s="553" t="str">
        <f t="shared" ref="CU666:CU676" si="236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4" t="str">
        <f t="shared" ref="CV666:CV676" si="236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5" t="str">
        <f t="shared" ref="CW666:CW676" si="236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5" t="str">
        <f t="shared" ref="CX666:CX676" si="236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5" t="str">
        <f t="shared" ref="CY666:CY676" si="237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5" t="str">
        <f t="shared" ref="CZ666:CZ676" si="237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5" t="str">
        <f t="shared" ref="DA666:DA676" si="237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6" t="str">
        <f t="shared" ref="DB666:DB676" si="237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6" t="str">
        <f t="shared" ref="DC666:DC676" si="237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6" t="str">
        <f t="shared" ref="DD666:DD676" si="237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5" t="str">
        <f t="shared" ref="DE666:DE676" si="237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5" t="str">
        <f t="shared" ref="DF666:DF676" si="237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5" t="str">
        <f t="shared" ref="DG666:DG676" si="237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5" t="str">
        <f t="shared" ref="DH666:DH676" si="237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5" t="str">
        <f t="shared" ref="DI666:DI676" si="238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4" t="str">
        <f t="shared" ref="DJ666:DJ676" si="238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3" t="str">
        <f t="shared" ref="DK666:DK676" si="238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8">
        <f t="shared" ref="DL666:DL676" si="2383">COUNT(B666:R666)</f>
        <v>0</v>
      </c>
      <c r="DM666" s="106">
        <f t="shared" ref="DM666:DM676" si="2384">COUNT(T666:AJ666)</f>
        <v>0</v>
      </c>
      <c r="DN666" s="106">
        <f t="shared" ref="DN666:DN676" si="2385">COUNT(AL666:BB666)</f>
        <v>0</v>
      </c>
      <c r="DO666" s="106">
        <f t="shared" ref="DO666:DO676" si="2386">COUNT(BD666:BT666)</f>
        <v>0</v>
      </c>
      <c r="DP666" s="487"/>
      <c r="DQ666" s="623"/>
      <c r="DR666" s="623"/>
      <c r="DS666" s="623"/>
      <c r="DT666" s="623"/>
      <c r="DU666" s="623"/>
      <c r="DV666" s="623"/>
      <c r="DW666" s="623"/>
      <c r="DX666" s="623"/>
      <c r="DY666" s="488"/>
    </row>
    <row r="667" spans="1:129" s="490" customFormat="1" ht="15.75" customHeight="1">
      <c r="A667" s="614" t="str">
        <f>$H$1 &amp; " (%)"</f>
        <v>kcal (%)</v>
      </c>
      <c r="B667" s="637" t="str">
        <f t="shared" ref="B667:R667" si="2387">IF(B666="","",B666/B$46*8/12*5/7*0.5)</f>
        <v/>
      </c>
      <c r="C667" s="637" t="str">
        <f t="shared" si="2387"/>
        <v/>
      </c>
      <c r="D667" s="637" t="str">
        <f t="shared" si="2387"/>
        <v/>
      </c>
      <c r="E667" s="637" t="str">
        <f t="shared" si="2387"/>
        <v/>
      </c>
      <c r="F667" s="637" t="str">
        <f t="shared" si="2387"/>
        <v/>
      </c>
      <c r="G667" s="637" t="str">
        <f t="shared" si="2387"/>
        <v/>
      </c>
      <c r="H667" s="637" t="str">
        <f t="shared" si="2387"/>
        <v/>
      </c>
      <c r="I667" s="637" t="str">
        <f t="shared" si="2387"/>
        <v/>
      </c>
      <c r="J667" s="637" t="str">
        <f t="shared" si="2387"/>
        <v/>
      </c>
      <c r="K667" s="637" t="str">
        <f t="shared" si="2387"/>
        <v/>
      </c>
      <c r="L667" s="637" t="str">
        <f t="shared" si="2387"/>
        <v/>
      </c>
      <c r="M667" s="637" t="str">
        <f t="shared" si="2387"/>
        <v/>
      </c>
      <c r="N667" s="637" t="str">
        <f t="shared" si="2387"/>
        <v/>
      </c>
      <c r="O667" s="637" t="str">
        <f t="shared" si="2387"/>
        <v/>
      </c>
      <c r="P667" s="637" t="str">
        <f t="shared" si="2387"/>
        <v/>
      </c>
      <c r="Q667" s="637" t="str">
        <f t="shared" si="2387"/>
        <v/>
      </c>
      <c r="R667" s="637" t="str">
        <f t="shared" si="2387"/>
        <v/>
      </c>
      <c r="S667" s="657"/>
      <c r="T667" s="637" t="str">
        <f t="shared" ref="T667:AB667" si="2388">IF(T666="","",T666/T$46*8/12*5/7*0.5)</f>
        <v/>
      </c>
      <c r="U667" s="637" t="str">
        <f t="shared" si="2388"/>
        <v/>
      </c>
      <c r="V667" s="637" t="str">
        <f t="shared" si="2388"/>
        <v/>
      </c>
      <c r="W667" s="637" t="str">
        <f t="shared" si="2388"/>
        <v/>
      </c>
      <c r="X667" s="637" t="str">
        <f t="shared" si="2388"/>
        <v/>
      </c>
      <c r="Y667" s="637" t="str">
        <f t="shared" si="2388"/>
        <v/>
      </c>
      <c r="Z667" s="637" t="str">
        <f t="shared" si="2388"/>
        <v/>
      </c>
      <c r="AA667" s="637" t="str">
        <f t="shared" si="2388"/>
        <v/>
      </c>
      <c r="AB667" s="637" t="str">
        <f t="shared" si="2388"/>
        <v/>
      </c>
      <c r="AC667" s="637" t="str">
        <f t="shared" ref="AC667:AJ667" si="2389">IF(AC666="","",AC666/AC$46*8/12*5/7*0.5)</f>
        <v/>
      </c>
      <c r="AD667" s="637" t="str">
        <f t="shared" si="2389"/>
        <v/>
      </c>
      <c r="AE667" s="637" t="str">
        <f t="shared" si="2389"/>
        <v/>
      </c>
      <c r="AF667" s="637" t="str">
        <f t="shared" si="2389"/>
        <v/>
      </c>
      <c r="AG667" s="637" t="str">
        <f t="shared" si="2389"/>
        <v/>
      </c>
      <c r="AH667" s="637" t="str">
        <f t="shared" si="2389"/>
        <v/>
      </c>
      <c r="AI667" s="637" t="str">
        <f t="shared" si="2389"/>
        <v/>
      </c>
      <c r="AJ667" s="637" t="str">
        <f t="shared" si="2389"/>
        <v/>
      </c>
      <c r="AK667" s="657"/>
      <c r="AL667" s="637" t="str">
        <f t="shared" ref="AL667:AT667" si="2390">IF(AL666="","",AL666/AL$46*8/12*5/7*0.5)</f>
        <v/>
      </c>
      <c r="AM667" s="637" t="str">
        <f t="shared" si="2390"/>
        <v/>
      </c>
      <c r="AN667" s="637" t="str">
        <f t="shared" si="2390"/>
        <v/>
      </c>
      <c r="AO667" s="637" t="str">
        <f t="shared" si="2390"/>
        <v/>
      </c>
      <c r="AP667" s="637" t="str">
        <f t="shared" si="2390"/>
        <v/>
      </c>
      <c r="AQ667" s="637" t="str">
        <f t="shared" si="2390"/>
        <v/>
      </c>
      <c r="AR667" s="637" t="str">
        <f t="shared" si="2390"/>
        <v/>
      </c>
      <c r="AS667" s="637" t="str">
        <f t="shared" si="2390"/>
        <v/>
      </c>
      <c r="AT667" s="637" t="str">
        <f t="shared" si="2390"/>
        <v/>
      </c>
      <c r="AU667" s="637" t="str">
        <f t="shared" ref="AU667:BB667" si="2391">IF(AU666="","",AU666/AU$46*8/12*5/7*0.5)</f>
        <v/>
      </c>
      <c r="AV667" s="637" t="str">
        <f t="shared" si="2391"/>
        <v/>
      </c>
      <c r="AW667" s="637" t="str">
        <f t="shared" si="2391"/>
        <v/>
      </c>
      <c r="AX667" s="637" t="str">
        <f t="shared" si="2391"/>
        <v/>
      </c>
      <c r="AY667" s="637" t="str">
        <f t="shared" si="2391"/>
        <v/>
      </c>
      <c r="AZ667" s="637" t="str">
        <f t="shared" si="2391"/>
        <v/>
      </c>
      <c r="BA667" s="637" t="str">
        <f t="shared" si="2391"/>
        <v/>
      </c>
      <c r="BB667" s="637" t="str">
        <f t="shared" si="2391"/>
        <v/>
      </c>
      <c r="BC667" s="657"/>
      <c r="BD667" s="637" t="str">
        <f t="shared" ref="BD667:BM667" si="2392">IF(BD666="","",BD666/BD$46*8/12*5/7*0.5)</f>
        <v/>
      </c>
      <c r="BE667" s="637" t="str">
        <f t="shared" si="2392"/>
        <v/>
      </c>
      <c r="BF667" s="637" t="str">
        <f t="shared" si="2392"/>
        <v/>
      </c>
      <c r="BG667" s="637" t="str">
        <f t="shared" si="2392"/>
        <v/>
      </c>
      <c r="BH667" s="637" t="str">
        <f t="shared" si="2392"/>
        <v/>
      </c>
      <c r="BI667" s="637" t="str">
        <f t="shared" si="2392"/>
        <v/>
      </c>
      <c r="BJ667" s="637" t="str">
        <f t="shared" si="2392"/>
        <v/>
      </c>
      <c r="BK667" s="637" t="str">
        <f t="shared" si="2392"/>
        <v/>
      </c>
      <c r="BL667" s="637" t="str">
        <f t="shared" si="2392"/>
        <v/>
      </c>
      <c r="BM667" s="637" t="str">
        <f t="shared" si="2392"/>
        <v/>
      </c>
      <c r="BN667" s="637" t="str">
        <f t="shared" ref="BN667:BT667" si="2393">IF(BN666="","",BN666/BN$46*8/12*5/7*0.5)</f>
        <v/>
      </c>
      <c r="BO667" s="637" t="str">
        <f t="shared" si="2393"/>
        <v/>
      </c>
      <c r="BP667" s="637" t="str">
        <f t="shared" si="2393"/>
        <v/>
      </c>
      <c r="BQ667" s="637" t="str">
        <f t="shared" si="2393"/>
        <v/>
      </c>
      <c r="BR667" s="637" t="str">
        <f t="shared" si="2393"/>
        <v/>
      </c>
      <c r="BS667" s="637" t="str">
        <f t="shared" si="2393"/>
        <v/>
      </c>
      <c r="BT667" s="637" t="str">
        <f t="shared" si="2393"/>
        <v/>
      </c>
      <c r="BU667" s="657"/>
      <c r="BV667" s="637" t="str">
        <f>IF(BV666="","",BV666/BV$46*8/12*5/7*0.5)</f>
        <v/>
      </c>
      <c r="BW667" s="637" t="str">
        <f>IF(BW666="","",BW666/BW$46*8/12*5/7*0.5)</f>
        <v/>
      </c>
      <c r="BX667" s="637" t="str">
        <f>IF(BX666="","",BX666/BX$46*8/12*5/7*0.5)</f>
        <v/>
      </c>
      <c r="BY667" s="637" t="str">
        <f>IF(BY666="","",BY666/BY$46*8/12*5/7*0.5)</f>
        <v/>
      </c>
      <c r="BZ667" s="602" t="str">
        <f t="shared" si="2361"/>
        <v/>
      </c>
      <c r="CA667" s="627" t="str">
        <f t="shared" si="2362"/>
        <v/>
      </c>
      <c r="CB667" s="627" t="str">
        <f t="shared" si="2363"/>
        <v/>
      </c>
      <c r="CC667" s="695" t="str">
        <f t="shared" si="2364"/>
        <v/>
      </c>
      <c r="CD667" s="1353" t="str">
        <f t="shared" si="2365"/>
        <v/>
      </c>
      <c r="CE667" s="1354" t="str">
        <f t="shared" si="2354"/>
        <v/>
      </c>
      <c r="CF667" s="1355" t="str">
        <f t="shared" si="2354"/>
        <v/>
      </c>
      <c r="CG667" s="1355" t="str">
        <f t="shared" si="2354"/>
        <v/>
      </c>
      <c r="CH667" s="1355" t="str">
        <f t="shared" si="2354"/>
        <v/>
      </c>
      <c r="CI667" s="1355" t="str">
        <f t="shared" si="2354"/>
        <v/>
      </c>
      <c r="CJ667" s="1355" t="str">
        <f t="shared" si="2354"/>
        <v/>
      </c>
      <c r="CK667" s="1356" t="str">
        <f t="shared" si="2354"/>
        <v/>
      </c>
      <c r="CL667" s="1356" t="str">
        <f t="shared" si="2354"/>
        <v/>
      </c>
      <c r="CM667" s="1356" t="str">
        <f t="shared" si="2354"/>
        <v/>
      </c>
      <c r="CN667" s="1355" t="str">
        <f t="shared" si="2354"/>
        <v/>
      </c>
      <c r="CO667" s="1355" t="str">
        <f t="shared" si="2354"/>
        <v/>
      </c>
      <c r="CP667" s="1355" t="str">
        <f t="shared" si="2354"/>
        <v/>
      </c>
      <c r="CQ667" s="1355" t="str">
        <f t="shared" si="2354"/>
        <v/>
      </c>
      <c r="CR667" s="1355" t="str">
        <f t="shared" si="2354"/>
        <v/>
      </c>
      <c r="CS667" s="1354" t="str">
        <f t="shared" si="2354"/>
        <v/>
      </c>
      <c r="CT667" s="1357" t="str">
        <f t="shared" si="2354"/>
        <v/>
      </c>
      <c r="CU667" s="541" t="str">
        <f t="shared" si="2366"/>
        <v/>
      </c>
      <c r="CV667" s="542" t="str">
        <f t="shared" si="2367"/>
        <v/>
      </c>
      <c r="CW667" s="543" t="str">
        <f t="shared" si="2368"/>
        <v/>
      </c>
      <c r="CX667" s="543" t="str">
        <f t="shared" si="2369"/>
        <v/>
      </c>
      <c r="CY667" s="543" t="str">
        <f t="shared" si="2370"/>
        <v/>
      </c>
      <c r="CZ667" s="543" t="str">
        <f t="shared" si="2371"/>
        <v/>
      </c>
      <c r="DA667" s="543" t="str">
        <f t="shared" si="2372"/>
        <v/>
      </c>
      <c r="DB667" s="544" t="str">
        <f t="shared" si="2373"/>
        <v/>
      </c>
      <c r="DC667" s="544" t="str">
        <f t="shared" si="2374"/>
        <v/>
      </c>
      <c r="DD667" s="544" t="str">
        <f t="shared" si="2375"/>
        <v/>
      </c>
      <c r="DE667" s="543" t="str">
        <f t="shared" si="2376"/>
        <v/>
      </c>
      <c r="DF667" s="543" t="str">
        <f t="shared" si="2377"/>
        <v/>
      </c>
      <c r="DG667" s="543" t="str">
        <f t="shared" si="2378"/>
        <v/>
      </c>
      <c r="DH667" s="543" t="str">
        <f t="shared" si="2379"/>
        <v/>
      </c>
      <c r="DI667" s="543" t="str">
        <f t="shared" si="2380"/>
        <v/>
      </c>
      <c r="DJ667" s="542" t="str">
        <f t="shared" si="2381"/>
        <v/>
      </c>
      <c r="DK667" s="541" t="str">
        <f t="shared" si="2382"/>
        <v/>
      </c>
      <c r="DL667" s="658">
        <f t="shared" si="2383"/>
        <v>0</v>
      </c>
      <c r="DM667" s="106">
        <f t="shared" si="2384"/>
        <v>0</v>
      </c>
      <c r="DN667" s="106">
        <f t="shared" si="2385"/>
        <v>0</v>
      </c>
      <c r="DO667" s="106">
        <f t="shared" si="2386"/>
        <v>0</v>
      </c>
      <c r="DP667" s="487"/>
      <c r="DQ667" s="623"/>
      <c r="DR667" s="623"/>
      <c r="DS667" s="623"/>
      <c r="DT667" s="623"/>
      <c r="DU667" s="623"/>
      <c r="DV667" s="623"/>
      <c r="DW667" s="623"/>
      <c r="DX667" s="623"/>
      <c r="DY667" s="488"/>
    </row>
    <row r="668" spans="1:129" s="490" customFormat="1" ht="15.75" customHeight="1">
      <c r="A668" s="752" t="s">
        <v>303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7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7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7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7"/>
      <c r="BV668" s="777"/>
      <c r="BW668" s="227"/>
      <c r="BX668" s="777"/>
      <c r="BY668" s="777"/>
      <c r="BZ668" s="602" t="str">
        <f t="shared" si="2361"/>
        <v/>
      </c>
      <c r="CA668" s="602" t="str">
        <f t="shared" si="2362"/>
        <v/>
      </c>
      <c r="CB668" s="602" t="str">
        <f t="shared" si="2363"/>
        <v/>
      </c>
      <c r="CC668" s="692" t="str">
        <f t="shared" si="2364"/>
        <v/>
      </c>
      <c r="CD668" s="1348" t="str">
        <f t="shared" si="2365"/>
        <v/>
      </c>
      <c r="CE668" s="1349" t="str">
        <f t="shared" si="2354"/>
        <v/>
      </c>
      <c r="CF668" s="1350" t="str">
        <f t="shared" si="2354"/>
        <v/>
      </c>
      <c r="CG668" s="1350" t="str">
        <f t="shared" si="2354"/>
        <v/>
      </c>
      <c r="CH668" s="1350" t="str">
        <f t="shared" si="2354"/>
        <v/>
      </c>
      <c r="CI668" s="1350" t="str">
        <f t="shared" si="2354"/>
        <v/>
      </c>
      <c r="CJ668" s="1350" t="str">
        <f t="shared" si="2354"/>
        <v/>
      </c>
      <c r="CK668" s="1351" t="str">
        <f t="shared" si="2354"/>
        <v/>
      </c>
      <c r="CL668" s="1351" t="str">
        <f t="shared" si="2354"/>
        <v/>
      </c>
      <c r="CM668" s="1351" t="str">
        <f t="shared" si="2354"/>
        <v/>
      </c>
      <c r="CN668" s="1350" t="str">
        <f t="shared" si="2354"/>
        <v/>
      </c>
      <c r="CO668" s="1350" t="str">
        <f t="shared" si="2354"/>
        <v/>
      </c>
      <c r="CP668" s="1350" t="str">
        <f t="shared" si="2354"/>
        <v/>
      </c>
      <c r="CQ668" s="1350" t="str">
        <f t="shared" si="2354"/>
        <v/>
      </c>
      <c r="CR668" s="1350" t="str">
        <f t="shared" si="2354"/>
        <v/>
      </c>
      <c r="CS668" s="1349" t="str">
        <f t="shared" si="2354"/>
        <v/>
      </c>
      <c r="CT668" s="1352" t="str">
        <f t="shared" si="2354"/>
        <v/>
      </c>
      <c r="CU668" s="553" t="str">
        <f t="shared" si="2366"/>
        <v/>
      </c>
      <c r="CV668" s="554" t="str">
        <f t="shared" si="2367"/>
        <v/>
      </c>
      <c r="CW668" s="555" t="str">
        <f t="shared" si="2368"/>
        <v/>
      </c>
      <c r="CX668" s="555" t="str">
        <f t="shared" si="2369"/>
        <v/>
      </c>
      <c r="CY668" s="555" t="str">
        <f t="shared" si="2370"/>
        <v/>
      </c>
      <c r="CZ668" s="555" t="str">
        <f t="shared" si="2371"/>
        <v/>
      </c>
      <c r="DA668" s="555" t="str">
        <f t="shared" si="2372"/>
        <v/>
      </c>
      <c r="DB668" s="556" t="str">
        <f t="shared" si="2373"/>
        <v/>
      </c>
      <c r="DC668" s="556" t="str">
        <f t="shared" si="2374"/>
        <v/>
      </c>
      <c r="DD668" s="556" t="str">
        <f t="shared" si="2375"/>
        <v/>
      </c>
      <c r="DE668" s="555" t="str">
        <f t="shared" si="2376"/>
        <v/>
      </c>
      <c r="DF668" s="555" t="str">
        <f t="shared" si="2377"/>
        <v/>
      </c>
      <c r="DG668" s="555" t="str">
        <f t="shared" si="2378"/>
        <v/>
      </c>
      <c r="DH668" s="555" t="str">
        <f t="shared" si="2379"/>
        <v/>
      </c>
      <c r="DI668" s="555" t="str">
        <f t="shared" si="2380"/>
        <v/>
      </c>
      <c r="DJ668" s="554" t="str">
        <f t="shared" si="2381"/>
        <v/>
      </c>
      <c r="DK668" s="553" t="str">
        <f t="shared" si="2382"/>
        <v/>
      </c>
      <c r="DL668" s="658">
        <f t="shared" si="2383"/>
        <v>0</v>
      </c>
      <c r="DM668" s="106">
        <f t="shared" si="2384"/>
        <v>0</v>
      </c>
      <c r="DN668" s="106">
        <f t="shared" si="2385"/>
        <v>0</v>
      </c>
      <c r="DO668" s="106">
        <f t="shared" si="2386"/>
        <v>0</v>
      </c>
      <c r="DP668" s="487"/>
      <c r="DQ668" s="623"/>
      <c r="DR668" s="623"/>
      <c r="DS668" s="623"/>
      <c r="DT668" s="623"/>
      <c r="DU668" s="623"/>
      <c r="DV668" s="623"/>
      <c r="DW668" s="623"/>
      <c r="DX668" s="623"/>
      <c r="DY668" s="488"/>
    </row>
    <row r="669" spans="1:129" s="490" customFormat="1" ht="15.75" customHeight="1">
      <c r="A669" s="614" t="s">
        <v>288</v>
      </c>
      <c r="B669" s="227"/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7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7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7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7"/>
      <c r="BV669" s="227"/>
      <c r="BW669" s="227"/>
      <c r="BX669" s="227"/>
      <c r="BY669" s="227"/>
      <c r="BZ669" s="602" t="str">
        <f t="shared" si="2361"/>
        <v/>
      </c>
      <c r="CA669" s="602" t="str">
        <f t="shared" si="2362"/>
        <v/>
      </c>
      <c r="CB669" s="602" t="str">
        <f t="shared" si="2363"/>
        <v/>
      </c>
      <c r="CC669" s="692" t="str">
        <f t="shared" si="2364"/>
        <v/>
      </c>
      <c r="CD669" s="1348" t="str">
        <f t="shared" si="2365"/>
        <v/>
      </c>
      <c r="CE669" s="1349" t="str">
        <f t="shared" si="2354"/>
        <v/>
      </c>
      <c r="CF669" s="1350" t="str">
        <f t="shared" si="2354"/>
        <v/>
      </c>
      <c r="CG669" s="1350" t="str">
        <f t="shared" si="2354"/>
        <v/>
      </c>
      <c r="CH669" s="1350" t="str">
        <f t="shared" si="2354"/>
        <v/>
      </c>
      <c r="CI669" s="1350" t="str">
        <f t="shared" si="2354"/>
        <v/>
      </c>
      <c r="CJ669" s="1350" t="str">
        <f t="shared" si="2354"/>
        <v/>
      </c>
      <c r="CK669" s="1351" t="str">
        <f t="shared" si="2354"/>
        <v/>
      </c>
      <c r="CL669" s="1351" t="str">
        <f t="shared" si="2354"/>
        <v/>
      </c>
      <c r="CM669" s="1351" t="str">
        <f t="shared" si="2354"/>
        <v/>
      </c>
      <c r="CN669" s="1350" t="str">
        <f t="shared" si="2354"/>
        <v/>
      </c>
      <c r="CO669" s="1350" t="str">
        <f t="shared" si="2354"/>
        <v/>
      </c>
      <c r="CP669" s="1350" t="str">
        <f t="shared" si="2354"/>
        <v/>
      </c>
      <c r="CQ669" s="1350" t="str">
        <f t="shared" si="2354"/>
        <v/>
      </c>
      <c r="CR669" s="1350" t="str">
        <f t="shared" si="2354"/>
        <v/>
      </c>
      <c r="CS669" s="1349" t="str">
        <f t="shared" si="2354"/>
        <v/>
      </c>
      <c r="CT669" s="1352" t="str">
        <f t="shared" si="2354"/>
        <v/>
      </c>
      <c r="CU669" s="553" t="str">
        <f t="shared" si="2366"/>
        <v/>
      </c>
      <c r="CV669" s="554" t="str">
        <f t="shared" si="2367"/>
        <v/>
      </c>
      <c r="CW669" s="555" t="str">
        <f t="shared" si="2368"/>
        <v/>
      </c>
      <c r="CX669" s="555" t="str">
        <f t="shared" si="2369"/>
        <v/>
      </c>
      <c r="CY669" s="555" t="str">
        <f t="shared" si="2370"/>
        <v/>
      </c>
      <c r="CZ669" s="555" t="str">
        <f t="shared" si="2371"/>
        <v/>
      </c>
      <c r="DA669" s="555" t="str">
        <f t="shared" si="2372"/>
        <v/>
      </c>
      <c r="DB669" s="556" t="str">
        <f t="shared" si="2373"/>
        <v/>
      </c>
      <c r="DC669" s="556" t="str">
        <f t="shared" si="2374"/>
        <v/>
      </c>
      <c r="DD669" s="556" t="str">
        <f t="shared" si="2375"/>
        <v/>
      </c>
      <c r="DE669" s="555" t="str">
        <f t="shared" si="2376"/>
        <v/>
      </c>
      <c r="DF669" s="555" t="str">
        <f t="shared" si="2377"/>
        <v/>
      </c>
      <c r="DG669" s="555" t="str">
        <f t="shared" si="2378"/>
        <v/>
      </c>
      <c r="DH669" s="555" t="str">
        <f t="shared" si="2379"/>
        <v/>
      </c>
      <c r="DI669" s="555" t="str">
        <f t="shared" si="2380"/>
        <v/>
      </c>
      <c r="DJ669" s="554" t="str">
        <f t="shared" si="2381"/>
        <v/>
      </c>
      <c r="DK669" s="553" t="str">
        <f t="shared" si="2382"/>
        <v/>
      </c>
      <c r="DL669" s="658">
        <f t="shared" si="2383"/>
        <v>0</v>
      </c>
      <c r="DM669" s="106">
        <f t="shared" si="2384"/>
        <v>0</v>
      </c>
      <c r="DN669" s="106">
        <f t="shared" si="2385"/>
        <v>0</v>
      </c>
      <c r="DO669" s="106">
        <f t="shared" si="2386"/>
        <v>0</v>
      </c>
      <c r="DP669" s="487"/>
      <c r="DQ669" s="623"/>
      <c r="DR669" s="623"/>
      <c r="DS669" s="623"/>
      <c r="DT669" s="623"/>
      <c r="DU669" s="623"/>
      <c r="DV669" s="623"/>
      <c r="DW669" s="623"/>
      <c r="DX669" s="623"/>
      <c r="DY669" s="488"/>
    </row>
    <row r="670" spans="1:129" s="490" customFormat="1" ht="15.75" customHeight="1">
      <c r="A670" s="614" t="str">
        <f>$H$1 &amp; " (%)"</f>
        <v>kcal (%)</v>
      </c>
      <c r="B670" s="637" t="str">
        <f t="shared" ref="B670:R670" si="2394">IF(B668="","",B668*B669/0.6/B$46/365)</f>
        <v/>
      </c>
      <c r="C670" s="637" t="str">
        <f t="shared" si="2394"/>
        <v/>
      </c>
      <c r="D670" s="637" t="str">
        <f t="shared" si="2394"/>
        <v/>
      </c>
      <c r="E670" s="637" t="str">
        <f t="shared" si="2394"/>
        <v/>
      </c>
      <c r="F670" s="637" t="str">
        <f t="shared" si="2394"/>
        <v/>
      </c>
      <c r="G670" s="637" t="str">
        <f t="shared" si="2394"/>
        <v/>
      </c>
      <c r="H670" s="637" t="str">
        <f t="shared" si="2394"/>
        <v/>
      </c>
      <c r="I670" s="637" t="str">
        <f t="shared" si="2394"/>
        <v/>
      </c>
      <c r="J670" s="637" t="str">
        <f t="shared" si="2394"/>
        <v/>
      </c>
      <c r="K670" s="637" t="str">
        <f t="shared" si="2394"/>
        <v/>
      </c>
      <c r="L670" s="637" t="str">
        <f t="shared" si="2394"/>
        <v/>
      </c>
      <c r="M670" s="637" t="str">
        <f t="shared" si="2394"/>
        <v/>
      </c>
      <c r="N670" s="637" t="str">
        <f t="shared" si="2394"/>
        <v/>
      </c>
      <c r="O670" s="637" t="str">
        <f t="shared" si="2394"/>
        <v/>
      </c>
      <c r="P670" s="637" t="str">
        <f t="shared" si="2394"/>
        <v/>
      </c>
      <c r="Q670" s="637" t="str">
        <f t="shared" si="2394"/>
        <v/>
      </c>
      <c r="R670" s="637" t="str">
        <f t="shared" si="2394"/>
        <v/>
      </c>
      <c r="S670" s="657"/>
      <c r="T670" s="637" t="str">
        <f t="shared" ref="T670:AB670" si="2395">IF(T668="","",T668*T669/0.6/T$46/365)</f>
        <v/>
      </c>
      <c r="U670" s="637" t="str">
        <f t="shared" si="2395"/>
        <v/>
      </c>
      <c r="V670" s="637" t="str">
        <f t="shared" si="2395"/>
        <v/>
      </c>
      <c r="W670" s="637" t="str">
        <f t="shared" si="2395"/>
        <v/>
      </c>
      <c r="X670" s="637" t="str">
        <f t="shared" si="2395"/>
        <v/>
      </c>
      <c r="Y670" s="637" t="str">
        <f t="shared" si="2395"/>
        <v/>
      </c>
      <c r="Z670" s="637" t="str">
        <f t="shared" si="2395"/>
        <v/>
      </c>
      <c r="AA670" s="637" t="str">
        <f t="shared" si="2395"/>
        <v/>
      </c>
      <c r="AB670" s="637" t="str">
        <f t="shared" si="2395"/>
        <v/>
      </c>
      <c r="AC670" s="637" t="str">
        <f t="shared" ref="AC670:AJ670" si="2396">IF(AC668="","",AC668*AC669/0.6/AC$46/365)</f>
        <v/>
      </c>
      <c r="AD670" s="637" t="str">
        <f t="shared" si="2396"/>
        <v/>
      </c>
      <c r="AE670" s="637" t="str">
        <f t="shared" si="2396"/>
        <v/>
      </c>
      <c r="AF670" s="637" t="str">
        <f t="shared" si="2396"/>
        <v/>
      </c>
      <c r="AG670" s="637" t="str">
        <f t="shared" si="2396"/>
        <v/>
      </c>
      <c r="AH670" s="637" t="str">
        <f t="shared" si="2396"/>
        <v/>
      </c>
      <c r="AI670" s="637" t="str">
        <f t="shared" si="2396"/>
        <v/>
      </c>
      <c r="AJ670" s="637" t="str">
        <f t="shared" si="2396"/>
        <v/>
      </c>
      <c r="AK670" s="657"/>
      <c r="AL670" s="637" t="str">
        <f t="shared" ref="AL670:AT670" si="2397">IF(AL668="","",AL668*AL669/0.6/AL$46/365)</f>
        <v/>
      </c>
      <c r="AM670" s="637" t="str">
        <f t="shared" si="2397"/>
        <v/>
      </c>
      <c r="AN670" s="637" t="str">
        <f t="shared" si="2397"/>
        <v/>
      </c>
      <c r="AO670" s="637" t="str">
        <f t="shared" si="2397"/>
        <v/>
      </c>
      <c r="AP670" s="637" t="str">
        <f t="shared" si="2397"/>
        <v/>
      </c>
      <c r="AQ670" s="637" t="str">
        <f t="shared" si="2397"/>
        <v/>
      </c>
      <c r="AR670" s="637" t="str">
        <f t="shared" si="2397"/>
        <v/>
      </c>
      <c r="AS670" s="637" t="str">
        <f t="shared" si="2397"/>
        <v/>
      </c>
      <c r="AT670" s="637" t="str">
        <f t="shared" si="2397"/>
        <v/>
      </c>
      <c r="AU670" s="637" t="str">
        <f t="shared" ref="AU670:BB670" si="2398">IF(AU668="","",AU668*AU669/0.6/AU$46/365)</f>
        <v/>
      </c>
      <c r="AV670" s="637" t="str">
        <f t="shared" si="2398"/>
        <v/>
      </c>
      <c r="AW670" s="637" t="str">
        <f t="shared" si="2398"/>
        <v/>
      </c>
      <c r="AX670" s="637" t="str">
        <f t="shared" si="2398"/>
        <v/>
      </c>
      <c r="AY670" s="637" t="str">
        <f t="shared" si="2398"/>
        <v/>
      </c>
      <c r="AZ670" s="637" t="str">
        <f t="shared" si="2398"/>
        <v/>
      </c>
      <c r="BA670" s="637" t="str">
        <f t="shared" si="2398"/>
        <v/>
      </c>
      <c r="BB670" s="637" t="str">
        <f t="shared" si="2398"/>
        <v/>
      </c>
      <c r="BC670" s="657"/>
      <c r="BD670" s="637" t="str">
        <f t="shared" ref="BD670:BM670" si="2399">IF(BD668="","",BD668*BD669/0.6/BD$46/365)</f>
        <v/>
      </c>
      <c r="BE670" s="637" t="str">
        <f t="shared" si="2399"/>
        <v/>
      </c>
      <c r="BF670" s="637" t="str">
        <f t="shared" si="2399"/>
        <v/>
      </c>
      <c r="BG670" s="637" t="str">
        <f t="shared" si="2399"/>
        <v/>
      </c>
      <c r="BH670" s="637" t="str">
        <f t="shared" si="2399"/>
        <v/>
      </c>
      <c r="BI670" s="637" t="str">
        <f t="shared" si="2399"/>
        <v/>
      </c>
      <c r="BJ670" s="637" t="str">
        <f t="shared" si="2399"/>
        <v/>
      </c>
      <c r="BK670" s="637" t="str">
        <f t="shared" si="2399"/>
        <v/>
      </c>
      <c r="BL670" s="637" t="str">
        <f t="shared" si="2399"/>
        <v/>
      </c>
      <c r="BM670" s="637" t="str">
        <f t="shared" si="2399"/>
        <v/>
      </c>
      <c r="BN670" s="637" t="str">
        <f t="shared" ref="BN670:BT670" si="2400">IF(BN668="","",BN668*BN669/0.6/BN$46/365)</f>
        <v/>
      </c>
      <c r="BO670" s="637" t="str">
        <f t="shared" si="2400"/>
        <v/>
      </c>
      <c r="BP670" s="637" t="str">
        <f t="shared" si="2400"/>
        <v/>
      </c>
      <c r="BQ670" s="637" t="str">
        <f t="shared" si="2400"/>
        <v/>
      </c>
      <c r="BR670" s="637" t="str">
        <f t="shared" si="2400"/>
        <v/>
      </c>
      <c r="BS670" s="637" t="str">
        <f t="shared" si="2400"/>
        <v/>
      </c>
      <c r="BT670" s="637" t="str">
        <f t="shared" si="2400"/>
        <v/>
      </c>
      <c r="BU670" s="657"/>
      <c r="BV670" s="637" t="str">
        <f>IF(BV668="","",BV668*BV669/0.6/BV$46/365)</f>
        <v/>
      </c>
      <c r="BW670" s="637" t="str">
        <f>IF(BW668="","",BW668*BW669/0.6/BW$46/365)</f>
        <v/>
      </c>
      <c r="BX670" s="637" t="str">
        <f>IF(BX668="","",BX668*BX669/0.6/BX$46/365)</f>
        <v/>
      </c>
      <c r="BY670" s="637" t="str">
        <f>IF(BY668="","",BY668*BY669/0.6/BY$46/365)</f>
        <v/>
      </c>
      <c r="BZ670" s="602" t="str">
        <f t="shared" si="2361"/>
        <v/>
      </c>
      <c r="CA670" s="627" t="str">
        <f t="shared" si="2362"/>
        <v/>
      </c>
      <c r="CB670" s="627" t="str">
        <f t="shared" si="2363"/>
        <v/>
      </c>
      <c r="CC670" s="695" t="str">
        <f t="shared" si="2364"/>
        <v/>
      </c>
      <c r="CD670" s="1353" t="str">
        <f t="shared" si="2365"/>
        <v/>
      </c>
      <c r="CE670" s="1354" t="str">
        <f t="shared" si="2354"/>
        <v/>
      </c>
      <c r="CF670" s="1355" t="str">
        <f t="shared" si="2354"/>
        <v/>
      </c>
      <c r="CG670" s="1355" t="str">
        <f t="shared" si="2354"/>
        <v/>
      </c>
      <c r="CH670" s="1355" t="str">
        <f t="shared" si="2354"/>
        <v/>
      </c>
      <c r="CI670" s="1355" t="str">
        <f t="shared" si="2354"/>
        <v/>
      </c>
      <c r="CJ670" s="1355" t="str">
        <f t="shared" si="2354"/>
        <v/>
      </c>
      <c r="CK670" s="1356" t="str">
        <f t="shared" si="2354"/>
        <v/>
      </c>
      <c r="CL670" s="1356" t="str">
        <f t="shared" si="2354"/>
        <v/>
      </c>
      <c r="CM670" s="1356" t="str">
        <f t="shared" si="2354"/>
        <v/>
      </c>
      <c r="CN670" s="1355" t="str">
        <f t="shared" si="2354"/>
        <v/>
      </c>
      <c r="CO670" s="1355" t="str">
        <f t="shared" si="2354"/>
        <v/>
      </c>
      <c r="CP670" s="1355" t="str">
        <f t="shared" si="2354"/>
        <v/>
      </c>
      <c r="CQ670" s="1355" t="str">
        <f t="shared" si="2354"/>
        <v/>
      </c>
      <c r="CR670" s="1355" t="str">
        <f t="shared" si="2354"/>
        <v/>
      </c>
      <c r="CS670" s="1354" t="str">
        <f t="shared" si="2354"/>
        <v/>
      </c>
      <c r="CT670" s="1357" t="str">
        <f t="shared" si="2354"/>
        <v/>
      </c>
      <c r="CU670" s="541" t="str">
        <f t="shared" si="2366"/>
        <v/>
      </c>
      <c r="CV670" s="542" t="str">
        <f t="shared" si="2367"/>
        <v/>
      </c>
      <c r="CW670" s="543" t="str">
        <f t="shared" si="2368"/>
        <v/>
      </c>
      <c r="CX670" s="543" t="str">
        <f t="shared" si="2369"/>
        <v/>
      </c>
      <c r="CY670" s="543" t="str">
        <f t="shared" si="2370"/>
        <v/>
      </c>
      <c r="CZ670" s="543" t="str">
        <f t="shared" si="2371"/>
        <v/>
      </c>
      <c r="DA670" s="543" t="str">
        <f t="shared" si="2372"/>
        <v/>
      </c>
      <c r="DB670" s="544" t="str">
        <f t="shared" si="2373"/>
        <v/>
      </c>
      <c r="DC670" s="544" t="str">
        <f t="shared" si="2374"/>
        <v/>
      </c>
      <c r="DD670" s="544" t="str">
        <f t="shared" si="2375"/>
        <v/>
      </c>
      <c r="DE670" s="543" t="str">
        <f t="shared" si="2376"/>
        <v/>
      </c>
      <c r="DF670" s="543" t="str">
        <f t="shared" si="2377"/>
        <v/>
      </c>
      <c r="DG670" s="543" t="str">
        <f t="shared" si="2378"/>
        <v/>
      </c>
      <c r="DH670" s="543" t="str">
        <f t="shared" si="2379"/>
        <v/>
      </c>
      <c r="DI670" s="543" t="str">
        <f t="shared" si="2380"/>
        <v/>
      </c>
      <c r="DJ670" s="542" t="str">
        <f t="shared" si="2381"/>
        <v/>
      </c>
      <c r="DK670" s="541" t="str">
        <f t="shared" si="2382"/>
        <v/>
      </c>
      <c r="DL670" s="658">
        <f t="shared" si="2383"/>
        <v>0</v>
      </c>
      <c r="DM670" s="106">
        <f t="shared" si="2384"/>
        <v>0</v>
      </c>
      <c r="DN670" s="106">
        <f t="shared" si="2385"/>
        <v>0</v>
      </c>
      <c r="DO670" s="106">
        <f t="shared" si="2386"/>
        <v>0</v>
      </c>
      <c r="DP670" s="487"/>
      <c r="DQ670" s="623"/>
      <c r="DR670" s="623"/>
      <c r="DS670" s="623"/>
      <c r="DT670" s="623"/>
      <c r="DU670" s="623"/>
      <c r="DV670" s="623"/>
      <c r="DW670" s="623"/>
      <c r="DX670" s="623"/>
      <c r="DY670" s="488"/>
    </row>
    <row r="671" spans="1:129" s="490" customFormat="1" ht="15.75" customHeight="1">
      <c r="A671" s="752" t="s">
        <v>304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20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20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20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20"/>
      <c r="BV671" s="777"/>
      <c r="BW671" s="777"/>
      <c r="BX671" s="777"/>
      <c r="BY671" s="227"/>
      <c r="BZ671" s="602" t="str">
        <f t="shared" si="2361"/>
        <v/>
      </c>
      <c r="CA671" s="602" t="str">
        <f t="shared" si="2362"/>
        <v/>
      </c>
      <c r="CB671" s="602" t="str">
        <f t="shared" si="2363"/>
        <v/>
      </c>
      <c r="CC671" s="692" t="str">
        <f t="shared" si="2364"/>
        <v/>
      </c>
      <c r="CD671" s="1348" t="str">
        <f t="shared" si="2365"/>
        <v/>
      </c>
      <c r="CE671" s="1349" t="str">
        <f t="shared" si="2354"/>
        <v/>
      </c>
      <c r="CF671" s="1350" t="str">
        <f t="shared" si="2354"/>
        <v/>
      </c>
      <c r="CG671" s="1350" t="str">
        <f t="shared" si="2354"/>
        <v/>
      </c>
      <c r="CH671" s="1350" t="str">
        <f t="shared" si="2354"/>
        <v/>
      </c>
      <c r="CI671" s="1350" t="str">
        <f t="shared" si="2354"/>
        <v/>
      </c>
      <c r="CJ671" s="1350" t="str">
        <f t="shared" si="2354"/>
        <v/>
      </c>
      <c r="CK671" s="1351" t="str">
        <f t="shared" si="2354"/>
        <v/>
      </c>
      <c r="CL671" s="1351" t="str">
        <f t="shared" si="2354"/>
        <v/>
      </c>
      <c r="CM671" s="1351" t="str">
        <f t="shared" si="2354"/>
        <v/>
      </c>
      <c r="CN671" s="1350" t="str">
        <f t="shared" si="2354"/>
        <v/>
      </c>
      <c r="CO671" s="1350" t="str">
        <f t="shared" si="2354"/>
        <v/>
      </c>
      <c r="CP671" s="1350" t="str">
        <f t="shared" si="2354"/>
        <v/>
      </c>
      <c r="CQ671" s="1350" t="str">
        <f t="shared" si="2354"/>
        <v/>
      </c>
      <c r="CR671" s="1350" t="str">
        <f t="shared" si="2354"/>
        <v/>
      </c>
      <c r="CS671" s="1349" t="str">
        <f t="shared" si="2354"/>
        <v/>
      </c>
      <c r="CT671" s="1352" t="str">
        <f t="shared" si="2354"/>
        <v/>
      </c>
      <c r="CU671" s="553" t="str">
        <f t="shared" si="2366"/>
        <v/>
      </c>
      <c r="CV671" s="554" t="str">
        <f t="shared" si="2367"/>
        <v/>
      </c>
      <c r="CW671" s="555" t="str">
        <f t="shared" si="2368"/>
        <v/>
      </c>
      <c r="CX671" s="555" t="str">
        <f t="shared" si="2369"/>
        <v/>
      </c>
      <c r="CY671" s="555" t="str">
        <f t="shared" si="2370"/>
        <v/>
      </c>
      <c r="CZ671" s="555" t="str">
        <f t="shared" si="2371"/>
        <v/>
      </c>
      <c r="DA671" s="555" t="str">
        <f t="shared" si="2372"/>
        <v/>
      </c>
      <c r="DB671" s="556" t="str">
        <f t="shared" si="2373"/>
        <v/>
      </c>
      <c r="DC671" s="556" t="str">
        <f t="shared" si="2374"/>
        <v/>
      </c>
      <c r="DD671" s="556" t="str">
        <f t="shared" si="2375"/>
        <v/>
      </c>
      <c r="DE671" s="555" t="str">
        <f t="shared" si="2376"/>
        <v/>
      </c>
      <c r="DF671" s="555" t="str">
        <f t="shared" si="2377"/>
        <v/>
      </c>
      <c r="DG671" s="555" t="str">
        <f t="shared" si="2378"/>
        <v/>
      </c>
      <c r="DH671" s="555" t="str">
        <f t="shared" si="2379"/>
        <v/>
      </c>
      <c r="DI671" s="555" t="str">
        <f t="shared" si="2380"/>
        <v/>
      </c>
      <c r="DJ671" s="554" t="str">
        <f t="shared" si="2381"/>
        <v/>
      </c>
      <c r="DK671" s="553" t="str">
        <f t="shared" si="2382"/>
        <v/>
      </c>
      <c r="DL671" s="658">
        <f t="shared" si="2383"/>
        <v>0</v>
      </c>
      <c r="DM671" s="106">
        <f t="shared" si="2384"/>
        <v>0</v>
      </c>
      <c r="DN671" s="106">
        <f t="shared" si="2385"/>
        <v>0</v>
      </c>
      <c r="DO671" s="106">
        <f t="shared" si="2386"/>
        <v>0</v>
      </c>
      <c r="DP671" s="487"/>
      <c r="DQ671" s="623"/>
      <c r="DR671" s="623"/>
      <c r="DS671" s="623"/>
      <c r="DT671" s="623"/>
      <c r="DU671" s="623"/>
      <c r="DV671" s="623"/>
      <c r="DW671" s="623"/>
      <c r="DX671" s="623"/>
      <c r="DY671" s="488"/>
    </row>
    <row r="672" spans="1:129" s="490" customFormat="1" ht="15.75" customHeight="1">
      <c r="A672" s="614" t="s">
        <v>288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7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7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7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7"/>
      <c r="BV672" s="227"/>
      <c r="BW672" s="227"/>
      <c r="BX672" s="227"/>
      <c r="BY672" s="227"/>
      <c r="BZ672" s="602" t="str">
        <f t="shared" si="2361"/>
        <v/>
      </c>
      <c r="CA672" s="602" t="str">
        <f t="shared" si="2362"/>
        <v/>
      </c>
      <c r="CB672" s="602" t="str">
        <f t="shared" si="2363"/>
        <v/>
      </c>
      <c r="CC672" s="692" t="str">
        <f t="shared" si="2364"/>
        <v/>
      </c>
      <c r="CD672" s="1348" t="str">
        <f t="shared" si="2365"/>
        <v/>
      </c>
      <c r="CE672" s="1349" t="str">
        <f t="shared" si="2354"/>
        <v/>
      </c>
      <c r="CF672" s="1350" t="str">
        <f t="shared" si="2354"/>
        <v/>
      </c>
      <c r="CG672" s="1350" t="str">
        <f t="shared" si="2354"/>
        <v/>
      </c>
      <c r="CH672" s="1350" t="str">
        <f t="shared" si="2354"/>
        <v/>
      </c>
      <c r="CI672" s="1350" t="str">
        <f t="shared" si="2354"/>
        <v/>
      </c>
      <c r="CJ672" s="1350" t="str">
        <f t="shared" si="2354"/>
        <v/>
      </c>
      <c r="CK672" s="1351" t="str">
        <f t="shared" si="2354"/>
        <v/>
      </c>
      <c r="CL672" s="1351" t="str">
        <f t="shared" si="2354"/>
        <v/>
      </c>
      <c r="CM672" s="1351" t="str">
        <f t="shared" si="2354"/>
        <v/>
      </c>
      <c r="CN672" s="1350" t="str">
        <f t="shared" si="2354"/>
        <v/>
      </c>
      <c r="CO672" s="1350" t="str">
        <f t="shared" si="2354"/>
        <v/>
      </c>
      <c r="CP672" s="1350" t="str">
        <f t="shared" si="2354"/>
        <v/>
      </c>
      <c r="CQ672" s="1350" t="str">
        <f t="shared" si="2354"/>
        <v/>
      </c>
      <c r="CR672" s="1350" t="str">
        <f t="shared" si="2354"/>
        <v/>
      </c>
      <c r="CS672" s="1349" t="str">
        <f t="shared" si="2354"/>
        <v/>
      </c>
      <c r="CT672" s="1352" t="str">
        <f t="shared" si="2354"/>
        <v/>
      </c>
      <c r="CU672" s="553" t="str">
        <f t="shared" si="2366"/>
        <v/>
      </c>
      <c r="CV672" s="554" t="str">
        <f t="shared" si="2367"/>
        <v/>
      </c>
      <c r="CW672" s="555" t="str">
        <f t="shared" si="2368"/>
        <v/>
      </c>
      <c r="CX672" s="555" t="str">
        <f t="shared" si="2369"/>
        <v/>
      </c>
      <c r="CY672" s="555" t="str">
        <f t="shared" si="2370"/>
        <v/>
      </c>
      <c r="CZ672" s="555" t="str">
        <f t="shared" si="2371"/>
        <v/>
      </c>
      <c r="DA672" s="555" t="str">
        <f t="shared" si="2372"/>
        <v/>
      </c>
      <c r="DB672" s="556" t="str">
        <f t="shared" si="2373"/>
        <v/>
      </c>
      <c r="DC672" s="556" t="str">
        <f t="shared" si="2374"/>
        <v/>
      </c>
      <c r="DD672" s="556" t="str">
        <f t="shared" si="2375"/>
        <v/>
      </c>
      <c r="DE672" s="555" t="str">
        <f t="shared" si="2376"/>
        <v/>
      </c>
      <c r="DF672" s="555" t="str">
        <f t="shared" si="2377"/>
        <v/>
      </c>
      <c r="DG672" s="555" t="str">
        <f t="shared" si="2378"/>
        <v/>
      </c>
      <c r="DH672" s="555" t="str">
        <f t="shared" si="2379"/>
        <v/>
      </c>
      <c r="DI672" s="555" t="str">
        <f t="shared" si="2380"/>
        <v/>
      </c>
      <c r="DJ672" s="554" t="str">
        <f t="shared" si="2381"/>
        <v/>
      </c>
      <c r="DK672" s="553" t="str">
        <f t="shared" si="2382"/>
        <v/>
      </c>
      <c r="DL672" s="658">
        <f t="shared" si="2383"/>
        <v>0</v>
      </c>
      <c r="DM672" s="106">
        <f t="shared" si="2384"/>
        <v>0</v>
      </c>
      <c r="DN672" s="106">
        <f t="shared" si="2385"/>
        <v>0</v>
      </c>
      <c r="DO672" s="106">
        <f t="shared" si="2386"/>
        <v>0</v>
      </c>
      <c r="DP672" s="487"/>
      <c r="DQ672" s="623"/>
      <c r="DR672" s="623"/>
      <c r="DS672" s="623"/>
      <c r="DT672" s="623"/>
      <c r="DU672" s="623"/>
      <c r="DV672" s="623"/>
      <c r="DW672" s="623"/>
      <c r="DX672" s="623"/>
      <c r="DY672" s="488"/>
    </row>
    <row r="673" spans="1:129" s="490" customFormat="1" ht="15.75" customHeight="1">
      <c r="A673" s="614" t="str">
        <f>$H$1 &amp; " (%)"</f>
        <v>kcal (%)</v>
      </c>
      <c r="B673" s="637" t="str">
        <f t="shared" ref="B673:R673" si="2401">IF(B671="","",B671*B672/0.62/B$46/365)</f>
        <v/>
      </c>
      <c r="C673" s="637" t="str">
        <f t="shared" si="2401"/>
        <v/>
      </c>
      <c r="D673" s="637" t="str">
        <f t="shared" si="2401"/>
        <v/>
      </c>
      <c r="E673" s="637" t="str">
        <f t="shared" si="2401"/>
        <v/>
      </c>
      <c r="F673" s="637" t="str">
        <f t="shared" si="2401"/>
        <v/>
      </c>
      <c r="G673" s="637" t="str">
        <f t="shared" si="2401"/>
        <v/>
      </c>
      <c r="H673" s="637" t="str">
        <f t="shared" si="2401"/>
        <v/>
      </c>
      <c r="I673" s="637" t="str">
        <f t="shared" si="2401"/>
        <v/>
      </c>
      <c r="J673" s="637" t="str">
        <f t="shared" si="2401"/>
        <v/>
      </c>
      <c r="K673" s="637" t="str">
        <f t="shared" si="2401"/>
        <v/>
      </c>
      <c r="L673" s="637" t="str">
        <f t="shared" si="2401"/>
        <v/>
      </c>
      <c r="M673" s="637" t="str">
        <f t="shared" si="2401"/>
        <v/>
      </c>
      <c r="N673" s="637" t="str">
        <f t="shared" si="2401"/>
        <v/>
      </c>
      <c r="O673" s="637" t="str">
        <f t="shared" si="2401"/>
        <v/>
      </c>
      <c r="P673" s="637" t="str">
        <f t="shared" si="2401"/>
        <v/>
      </c>
      <c r="Q673" s="637" t="str">
        <f t="shared" si="2401"/>
        <v/>
      </c>
      <c r="R673" s="637" t="str">
        <f t="shared" si="2401"/>
        <v/>
      </c>
      <c r="S673" s="657"/>
      <c r="T673" s="637" t="str">
        <f t="shared" ref="T673:AB673" si="2402">IF(T671="","",T671*T672/0.62/T$46/365)</f>
        <v/>
      </c>
      <c r="U673" s="637" t="str">
        <f t="shared" si="2402"/>
        <v/>
      </c>
      <c r="V673" s="637" t="str">
        <f t="shared" si="2402"/>
        <v/>
      </c>
      <c r="W673" s="637" t="str">
        <f t="shared" si="2402"/>
        <v/>
      </c>
      <c r="X673" s="637" t="str">
        <f t="shared" si="2402"/>
        <v/>
      </c>
      <c r="Y673" s="637" t="str">
        <f t="shared" si="2402"/>
        <v/>
      </c>
      <c r="Z673" s="637" t="str">
        <f t="shared" si="2402"/>
        <v/>
      </c>
      <c r="AA673" s="637" t="str">
        <f t="shared" si="2402"/>
        <v/>
      </c>
      <c r="AB673" s="637" t="str">
        <f t="shared" si="2402"/>
        <v/>
      </c>
      <c r="AC673" s="637" t="str">
        <f t="shared" ref="AC673:AJ673" si="2403">IF(AC671="","",AC671*AC672/0.62/AC$46/365)</f>
        <v/>
      </c>
      <c r="AD673" s="637" t="str">
        <f t="shared" si="2403"/>
        <v/>
      </c>
      <c r="AE673" s="637" t="str">
        <f t="shared" si="2403"/>
        <v/>
      </c>
      <c r="AF673" s="637" t="str">
        <f t="shared" si="2403"/>
        <v/>
      </c>
      <c r="AG673" s="637" t="str">
        <f t="shared" si="2403"/>
        <v/>
      </c>
      <c r="AH673" s="637" t="str">
        <f t="shared" si="2403"/>
        <v/>
      </c>
      <c r="AI673" s="637" t="str">
        <f t="shared" si="2403"/>
        <v/>
      </c>
      <c r="AJ673" s="637" t="str">
        <f t="shared" si="2403"/>
        <v/>
      </c>
      <c r="AK673" s="657"/>
      <c r="AL673" s="637" t="str">
        <f t="shared" ref="AL673:AT673" si="2404">IF(AL671="","",AL671*AL672/0.62/AL$46/365)</f>
        <v/>
      </c>
      <c r="AM673" s="637" t="str">
        <f t="shared" si="2404"/>
        <v/>
      </c>
      <c r="AN673" s="637" t="str">
        <f t="shared" si="2404"/>
        <v/>
      </c>
      <c r="AO673" s="637" t="str">
        <f t="shared" si="2404"/>
        <v/>
      </c>
      <c r="AP673" s="637" t="str">
        <f t="shared" si="2404"/>
        <v/>
      </c>
      <c r="AQ673" s="637" t="str">
        <f t="shared" si="2404"/>
        <v/>
      </c>
      <c r="AR673" s="637" t="str">
        <f t="shared" si="2404"/>
        <v/>
      </c>
      <c r="AS673" s="637" t="str">
        <f t="shared" si="2404"/>
        <v/>
      </c>
      <c r="AT673" s="637" t="str">
        <f t="shared" si="2404"/>
        <v/>
      </c>
      <c r="AU673" s="637" t="str">
        <f t="shared" ref="AU673:BB673" si="2405">IF(AU671="","",AU671*AU672/0.62/AU$46/365)</f>
        <v/>
      </c>
      <c r="AV673" s="637" t="str">
        <f t="shared" si="2405"/>
        <v/>
      </c>
      <c r="AW673" s="637" t="str">
        <f t="shared" si="2405"/>
        <v/>
      </c>
      <c r="AX673" s="637" t="str">
        <f t="shared" si="2405"/>
        <v/>
      </c>
      <c r="AY673" s="637" t="str">
        <f t="shared" si="2405"/>
        <v/>
      </c>
      <c r="AZ673" s="637" t="str">
        <f t="shared" si="2405"/>
        <v/>
      </c>
      <c r="BA673" s="637" t="str">
        <f t="shared" si="2405"/>
        <v/>
      </c>
      <c r="BB673" s="637" t="str">
        <f t="shared" si="2405"/>
        <v/>
      </c>
      <c r="BC673" s="657"/>
      <c r="BD673" s="637" t="str">
        <f t="shared" ref="BD673:BM673" si="2406">IF(BD671="","",BD671*BD672/0.62/BD$46/365)</f>
        <v/>
      </c>
      <c r="BE673" s="637" t="str">
        <f t="shared" si="2406"/>
        <v/>
      </c>
      <c r="BF673" s="637" t="str">
        <f t="shared" si="2406"/>
        <v/>
      </c>
      <c r="BG673" s="637" t="str">
        <f t="shared" si="2406"/>
        <v/>
      </c>
      <c r="BH673" s="637" t="str">
        <f t="shared" si="2406"/>
        <v/>
      </c>
      <c r="BI673" s="637" t="str">
        <f t="shared" si="2406"/>
        <v/>
      </c>
      <c r="BJ673" s="637" t="str">
        <f t="shared" si="2406"/>
        <v/>
      </c>
      <c r="BK673" s="637" t="str">
        <f t="shared" si="2406"/>
        <v/>
      </c>
      <c r="BL673" s="637" t="str">
        <f t="shared" si="2406"/>
        <v/>
      </c>
      <c r="BM673" s="637" t="str">
        <f t="shared" si="2406"/>
        <v/>
      </c>
      <c r="BN673" s="637" t="str">
        <f t="shared" ref="BN673:BT673" si="2407">IF(BN671="","",BN671*BN672/0.62/BN$46/365)</f>
        <v/>
      </c>
      <c r="BO673" s="637" t="str">
        <f t="shared" si="2407"/>
        <v/>
      </c>
      <c r="BP673" s="637" t="str">
        <f t="shared" si="2407"/>
        <v/>
      </c>
      <c r="BQ673" s="637" t="str">
        <f t="shared" si="2407"/>
        <v/>
      </c>
      <c r="BR673" s="637" t="str">
        <f t="shared" si="2407"/>
        <v/>
      </c>
      <c r="BS673" s="637" t="str">
        <f t="shared" si="2407"/>
        <v/>
      </c>
      <c r="BT673" s="637" t="str">
        <f t="shared" si="2407"/>
        <v/>
      </c>
      <c r="BU673" s="657"/>
      <c r="BV673" s="637" t="str">
        <f>IF(BV671="","",BV671*BV672/0.62/BV$46/365)</f>
        <v/>
      </c>
      <c r="BW673" s="637" t="str">
        <f>IF(BW671="","",BW671*BW672/0.62/BW$46/365)</f>
        <v/>
      </c>
      <c r="BX673" s="637" t="str">
        <f>IF(BX671="","",BX671*BX672/0.62/BX$46/365)</f>
        <v/>
      </c>
      <c r="BY673" s="637" t="str">
        <f>IF(BY671="","",BY671*BY672/0.62/BY$46/365)</f>
        <v/>
      </c>
      <c r="BZ673" s="602" t="str">
        <f t="shared" si="2361"/>
        <v/>
      </c>
      <c r="CA673" s="627" t="str">
        <f t="shared" si="2362"/>
        <v/>
      </c>
      <c r="CB673" s="627" t="str">
        <f t="shared" si="2363"/>
        <v/>
      </c>
      <c r="CC673" s="695" t="str">
        <f t="shared" si="2364"/>
        <v/>
      </c>
      <c r="CD673" s="1353" t="str">
        <f t="shared" si="2365"/>
        <v/>
      </c>
      <c r="CE673" s="1354" t="str">
        <f t="shared" si="2354"/>
        <v/>
      </c>
      <c r="CF673" s="1355" t="str">
        <f t="shared" si="2354"/>
        <v/>
      </c>
      <c r="CG673" s="1355" t="str">
        <f t="shared" si="2354"/>
        <v/>
      </c>
      <c r="CH673" s="1355" t="str">
        <f t="shared" si="2354"/>
        <v/>
      </c>
      <c r="CI673" s="1355" t="str">
        <f t="shared" si="2354"/>
        <v/>
      </c>
      <c r="CJ673" s="1355" t="str">
        <f t="shared" si="2354"/>
        <v/>
      </c>
      <c r="CK673" s="1356" t="str">
        <f t="shared" si="2354"/>
        <v/>
      </c>
      <c r="CL673" s="1356" t="str">
        <f t="shared" si="2354"/>
        <v/>
      </c>
      <c r="CM673" s="1356" t="str">
        <f t="shared" si="2354"/>
        <v/>
      </c>
      <c r="CN673" s="1355" t="str">
        <f t="shared" si="2354"/>
        <v/>
      </c>
      <c r="CO673" s="1355" t="str">
        <f t="shared" si="2354"/>
        <v/>
      </c>
      <c r="CP673" s="1355" t="str">
        <f t="shared" si="2354"/>
        <v/>
      </c>
      <c r="CQ673" s="1355" t="str">
        <f t="shared" si="2354"/>
        <v/>
      </c>
      <c r="CR673" s="1355" t="str">
        <f t="shared" si="2354"/>
        <v/>
      </c>
      <c r="CS673" s="1354" t="str">
        <f t="shared" si="2354"/>
        <v/>
      </c>
      <c r="CT673" s="1357" t="str">
        <f t="shared" si="2354"/>
        <v/>
      </c>
      <c r="CU673" s="541" t="str">
        <f t="shared" si="2366"/>
        <v/>
      </c>
      <c r="CV673" s="542" t="str">
        <f t="shared" si="2367"/>
        <v/>
      </c>
      <c r="CW673" s="543" t="str">
        <f t="shared" si="2368"/>
        <v/>
      </c>
      <c r="CX673" s="543" t="str">
        <f t="shared" si="2369"/>
        <v/>
      </c>
      <c r="CY673" s="543" t="str">
        <f t="shared" si="2370"/>
        <v/>
      </c>
      <c r="CZ673" s="543" t="str">
        <f t="shared" si="2371"/>
        <v/>
      </c>
      <c r="DA673" s="543" t="str">
        <f t="shared" si="2372"/>
        <v/>
      </c>
      <c r="DB673" s="544" t="str">
        <f t="shared" si="2373"/>
        <v/>
      </c>
      <c r="DC673" s="544" t="str">
        <f t="shared" si="2374"/>
        <v/>
      </c>
      <c r="DD673" s="544" t="str">
        <f t="shared" si="2375"/>
        <v/>
      </c>
      <c r="DE673" s="543" t="str">
        <f t="shared" si="2376"/>
        <v/>
      </c>
      <c r="DF673" s="543" t="str">
        <f t="shared" si="2377"/>
        <v/>
      </c>
      <c r="DG673" s="543" t="str">
        <f t="shared" si="2378"/>
        <v/>
      </c>
      <c r="DH673" s="543" t="str">
        <f t="shared" si="2379"/>
        <v/>
      </c>
      <c r="DI673" s="543" t="str">
        <f t="shared" si="2380"/>
        <v/>
      </c>
      <c r="DJ673" s="542" t="str">
        <f t="shared" si="2381"/>
        <v/>
      </c>
      <c r="DK673" s="541" t="str">
        <f t="shared" si="2382"/>
        <v/>
      </c>
      <c r="DL673" s="658">
        <f t="shared" si="2383"/>
        <v>0</v>
      </c>
      <c r="DM673" s="106">
        <f t="shared" si="2384"/>
        <v>0</v>
      </c>
      <c r="DN673" s="106">
        <f t="shared" si="2385"/>
        <v>0</v>
      </c>
      <c r="DO673" s="106">
        <f t="shared" si="2386"/>
        <v>0</v>
      </c>
      <c r="DP673" s="487"/>
      <c r="DQ673" s="623"/>
      <c r="DR673" s="623"/>
      <c r="DS673" s="623"/>
      <c r="DT673" s="623"/>
      <c r="DU673" s="623"/>
      <c r="DV673" s="623"/>
      <c r="DW673" s="623"/>
      <c r="DX673" s="623"/>
      <c r="DY673" s="488"/>
    </row>
    <row r="674" spans="1:129" s="490" customFormat="1" ht="15.75" customHeight="1">
      <c r="A674" s="752" t="s">
        <v>305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3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3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3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3"/>
      <c r="BV674" s="777"/>
      <c r="BW674" s="777"/>
      <c r="BX674" s="777"/>
      <c r="BY674" s="777"/>
      <c r="BZ674" s="602" t="str">
        <f t="shared" si="2361"/>
        <v/>
      </c>
      <c r="CA674" s="602" t="str">
        <f t="shared" si="2362"/>
        <v/>
      </c>
      <c r="CB674" s="602" t="str">
        <f t="shared" si="2363"/>
        <v/>
      </c>
      <c r="CC674" s="692" t="str">
        <f t="shared" si="2364"/>
        <v/>
      </c>
      <c r="CD674" s="1348" t="str">
        <f t="shared" si="2365"/>
        <v/>
      </c>
      <c r="CE674" s="1349" t="str">
        <f t="shared" si="2354"/>
        <v/>
      </c>
      <c r="CF674" s="1350" t="str">
        <f t="shared" si="2354"/>
        <v/>
      </c>
      <c r="CG674" s="1350" t="str">
        <f t="shared" si="2354"/>
        <v/>
      </c>
      <c r="CH674" s="1350" t="str">
        <f t="shared" si="2354"/>
        <v/>
      </c>
      <c r="CI674" s="1350" t="str">
        <f t="shared" si="2354"/>
        <v/>
      </c>
      <c r="CJ674" s="1350" t="str">
        <f t="shared" si="2354"/>
        <v/>
      </c>
      <c r="CK674" s="1351" t="str">
        <f t="shared" si="2354"/>
        <v/>
      </c>
      <c r="CL674" s="1351" t="str">
        <f t="shared" si="2354"/>
        <v/>
      </c>
      <c r="CM674" s="1351" t="str">
        <f t="shared" si="2354"/>
        <v/>
      </c>
      <c r="CN674" s="1350" t="str">
        <f t="shared" si="2354"/>
        <v/>
      </c>
      <c r="CO674" s="1350" t="str">
        <f t="shared" si="2354"/>
        <v/>
      </c>
      <c r="CP674" s="1350" t="str">
        <f t="shared" si="2354"/>
        <v/>
      </c>
      <c r="CQ674" s="1350" t="str">
        <f t="shared" si="2354"/>
        <v/>
      </c>
      <c r="CR674" s="1350" t="str">
        <f t="shared" si="2354"/>
        <v/>
      </c>
      <c r="CS674" s="1349" t="str">
        <f t="shared" si="2354"/>
        <v/>
      </c>
      <c r="CT674" s="1352" t="str">
        <f t="shared" si="2354"/>
        <v/>
      </c>
      <c r="CU674" s="553" t="str">
        <f t="shared" si="2366"/>
        <v/>
      </c>
      <c r="CV674" s="554" t="str">
        <f t="shared" si="2367"/>
        <v/>
      </c>
      <c r="CW674" s="555" t="str">
        <f t="shared" si="2368"/>
        <v/>
      </c>
      <c r="CX674" s="555" t="str">
        <f t="shared" si="2369"/>
        <v/>
      </c>
      <c r="CY674" s="555" t="str">
        <f t="shared" si="2370"/>
        <v/>
      </c>
      <c r="CZ674" s="555" t="str">
        <f t="shared" si="2371"/>
        <v/>
      </c>
      <c r="DA674" s="555" t="str">
        <f t="shared" si="2372"/>
        <v/>
      </c>
      <c r="DB674" s="556" t="str">
        <f t="shared" si="2373"/>
        <v/>
      </c>
      <c r="DC674" s="556" t="str">
        <f t="shared" si="2374"/>
        <v/>
      </c>
      <c r="DD674" s="556" t="str">
        <f t="shared" si="2375"/>
        <v/>
      </c>
      <c r="DE674" s="555" t="str">
        <f t="shared" si="2376"/>
        <v/>
      </c>
      <c r="DF674" s="555" t="str">
        <f t="shared" si="2377"/>
        <v/>
      </c>
      <c r="DG674" s="555" t="str">
        <f t="shared" si="2378"/>
        <v/>
      </c>
      <c r="DH674" s="555" t="str">
        <f t="shared" si="2379"/>
        <v/>
      </c>
      <c r="DI674" s="555" t="str">
        <f t="shared" si="2380"/>
        <v/>
      </c>
      <c r="DJ674" s="554" t="str">
        <f t="shared" si="2381"/>
        <v/>
      </c>
      <c r="DK674" s="553" t="str">
        <f t="shared" si="2382"/>
        <v/>
      </c>
      <c r="DL674" s="658">
        <f t="shared" si="2383"/>
        <v>0</v>
      </c>
      <c r="DM674" s="106">
        <f t="shared" si="2384"/>
        <v>0</v>
      </c>
      <c r="DN674" s="106">
        <f t="shared" si="2385"/>
        <v>0</v>
      </c>
      <c r="DO674" s="106">
        <f t="shared" si="2386"/>
        <v>0</v>
      </c>
      <c r="DP674" s="487"/>
      <c r="DQ674" s="623"/>
      <c r="DR674" s="623"/>
      <c r="DS674" s="623"/>
      <c r="DT674" s="623"/>
      <c r="DU674" s="623"/>
      <c r="DV674" s="623"/>
      <c r="DW674" s="623"/>
      <c r="DX674" s="623"/>
      <c r="DY674" s="488"/>
    </row>
    <row r="675" spans="1:129" s="490" customFormat="1" ht="15.75" customHeight="1">
      <c r="A675" s="614" t="s">
        <v>288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3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3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3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3"/>
      <c r="BV675" s="227"/>
      <c r="BW675" s="227"/>
      <c r="BX675" s="227"/>
      <c r="BY675" s="227"/>
      <c r="BZ675" s="602" t="str">
        <f t="shared" si="2361"/>
        <v/>
      </c>
      <c r="CA675" s="602" t="str">
        <f t="shared" si="2362"/>
        <v/>
      </c>
      <c r="CB675" s="602" t="str">
        <f t="shared" si="2363"/>
        <v/>
      </c>
      <c r="CC675" s="692" t="str">
        <f t="shared" si="2364"/>
        <v/>
      </c>
      <c r="CD675" s="1348" t="str">
        <f t="shared" si="2365"/>
        <v/>
      </c>
      <c r="CE675" s="1349" t="str">
        <f t="shared" si="2354"/>
        <v/>
      </c>
      <c r="CF675" s="1350" t="str">
        <f t="shared" si="2354"/>
        <v/>
      </c>
      <c r="CG675" s="1350" t="str">
        <f t="shared" si="2354"/>
        <v/>
      </c>
      <c r="CH675" s="1350" t="str">
        <f t="shared" si="2354"/>
        <v/>
      </c>
      <c r="CI675" s="1350" t="str">
        <f t="shared" si="2354"/>
        <v/>
      </c>
      <c r="CJ675" s="1350" t="str">
        <f t="shared" si="2354"/>
        <v/>
      </c>
      <c r="CK675" s="1351" t="str">
        <f t="shared" si="2354"/>
        <v/>
      </c>
      <c r="CL675" s="1351" t="str">
        <f t="shared" si="2354"/>
        <v/>
      </c>
      <c r="CM675" s="1351" t="str">
        <f t="shared" si="2354"/>
        <v/>
      </c>
      <c r="CN675" s="1350" t="str">
        <f t="shared" si="2354"/>
        <v/>
      </c>
      <c r="CO675" s="1350" t="str">
        <f t="shared" si="2354"/>
        <v/>
      </c>
      <c r="CP675" s="1350" t="str">
        <f t="shared" si="2354"/>
        <v/>
      </c>
      <c r="CQ675" s="1350" t="str">
        <f t="shared" si="2354"/>
        <v/>
      </c>
      <c r="CR675" s="1350" t="str">
        <f t="shared" si="2354"/>
        <v/>
      </c>
      <c r="CS675" s="1349" t="str">
        <f t="shared" si="2354"/>
        <v/>
      </c>
      <c r="CT675" s="1352" t="str">
        <f t="shared" si="2354"/>
        <v/>
      </c>
      <c r="CU675" s="553" t="str">
        <f t="shared" si="2366"/>
        <v/>
      </c>
      <c r="CV675" s="554" t="str">
        <f t="shared" si="2367"/>
        <v/>
      </c>
      <c r="CW675" s="555" t="str">
        <f t="shared" si="2368"/>
        <v/>
      </c>
      <c r="CX675" s="555" t="str">
        <f t="shared" si="2369"/>
        <v/>
      </c>
      <c r="CY675" s="555" t="str">
        <f t="shared" si="2370"/>
        <v/>
      </c>
      <c r="CZ675" s="555" t="str">
        <f t="shared" si="2371"/>
        <v/>
      </c>
      <c r="DA675" s="555" t="str">
        <f t="shared" si="2372"/>
        <v/>
      </c>
      <c r="DB675" s="556" t="str">
        <f t="shared" si="2373"/>
        <v/>
      </c>
      <c r="DC675" s="556" t="str">
        <f t="shared" si="2374"/>
        <v/>
      </c>
      <c r="DD675" s="556" t="str">
        <f t="shared" si="2375"/>
        <v/>
      </c>
      <c r="DE675" s="555" t="str">
        <f t="shared" si="2376"/>
        <v/>
      </c>
      <c r="DF675" s="555" t="str">
        <f t="shared" si="2377"/>
        <v/>
      </c>
      <c r="DG675" s="555" t="str">
        <f t="shared" si="2378"/>
        <v/>
      </c>
      <c r="DH675" s="555" t="str">
        <f t="shared" si="2379"/>
        <v/>
      </c>
      <c r="DI675" s="555" t="str">
        <f t="shared" si="2380"/>
        <v/>
      </c>
      <c r="DJ675" s="554" t="str">
        <f t="shared" si="2381"/>
        <v/>
      </c>
      <c r="DK675" s="553" t="str">
        <f t="shared" si="2382"/>
        <v/>
      </c>
      <c r="DL675" s="658">
        <f t="shared" si="2383"/>
        <v>0</v>
      </c>
      <c r="DM675" s="106">
        <f t="shared" si="2384"/>
        <v>0</v>
      </c>
      <c r="DN675" s="106">
        <f t="shared" si="2385"/>
        <v>0</v>
      </c>
      <c r="DO675" s="106">
        <f t="shared" si="2386"/>
        <v>0</v>
      </c>
      <c r="DP675" s="487"/>
      <c r="DQ675" s="623"/>
      <c r="DR675" s="623"/>
      <c r="DS675" s="623"/>
      <c r="DT675" s="623"/>
      <c r="DU675" s="623"/>
      <c r="DV675" s="623"/>
      <c r="DW675" s="623"/>
      <c r="DX675" s="623"/>
      <c r="DY675" s="488"/>
    </row>
    <row r="676" spans="1:129" s="490" customFormat="1" ht="15.75" customHeight="1">
      <c r="A676" s="614" t="str">
        <f>$H$1 &amp; " (%)"</f>
        <v>kcal (%)</v>
      </c>
      <c r="B676" s="637" t="str">
        <f t="shared" ref="B676:R676" si="2408">IF(B674="","",B674*B675/0.23/B$46/365)</f>
        <v/>
      </c>
      <c r="C676" s="637" t="str">
        <f t="shared" si="2408"/>
        <v/>
      </c>
      <c r="D676" s="637" t="str">
        <f t="shared" si="2408"/>
        <v/>
      </c>
      <c r="E676" s="637" t="str">
        <f t="shared" si="2408"/>
        <v/>
      </c>
      <c r="F676" s="637" t="str">
        <f t="shared" si="2408"/>
        <v/>
      </c>
      <c r="G676" s="637" t="str">
        <f t="shared" si="2408"/>
        <v/>
      </c>
      <c r="H676" s="637" t="str">
        <f t="shared" si="2408"/>
        <v/>
      </c>
      <c r="I676" s="637" t="str">
        <f t="shared" si="2408"/>
        <v/>
      </c>
      <c r="J676" s="637" t="str">
        <f t="shared" si="2408"/>
        <v/>
      </c>
      <c r="K676" s="637" t="str">
        <f t="shared" si="2408"/>
        <v/>
      </c>
      <c r="L676" s="637" t="str">
        <f t="shared" si="2408"/>
        <v/>
      </c>
      <c r="M676" s="637" t="str">
        <f t="shared" si="2408"/>
        <v/>
      </c>
      <c r="N676" s="637" t="str">
        <f t="shared" si="2408"/>
        <v/>
      </c>
      <c r="O676" s="637" t="str">
        <f t="shared" si="2408"/>
        <v/>
      </c>
      <c r="P676" s="637" t="str">
        <f t="shared" si="2408"/>
        <v/>
      </c>
      <c r="Q676" s="637" t="str">
        <f t="shared" si="2408"/>
        <v/>
      </c>
      <c r="R676" s="637" t="str">
        <f t="shared" si="2408"/>
        <v/>
      </c>
      <c r="S676" s="657"/>
      <c r="T676" s="637" t="str">
        <f t="shared" ref="T676:AB676" si="2409">IF(T674="","",T674*T675/0.23/T$46/365)</f>
        <v/>
      </c>
      <c r="U676" s="637" t="str">
        <f t="shared" si="2409"/>
        <v/>
      </c>
      <c r="V676" s="637" t="str">
        <f t="shared" si="2409"/>
        <v/>
      </c>
      <c r="W676" s="637" t="str">
        <f t="shared" si="2409"/>
        <v/>
      </c>
      <c r="X676" s="637" t="str">
        <f t="shared" si="2409"/>
        <v/>
      </c>
      <c r="Y676" s="637" t="str">
        <f t="shared" si="2409"/>
        <v/>
      </c>
      <c r="Z676" s="637" t="str">
        <f t="shared" si="2409"/>
        <v/>
      </c>
      <c r="AA676" s="637" t="str">
        <f t="shared" si="2409"/>
        <v/>
      </c>
      <c r="AB676" s="637" t="str">
        <f t="shared" si="2409"/>
        <v/>
      </c>
      <c r="AC676" s="637" t="str">
        <f t="shared" ref="AC676:AJ676" si="2410">IF(AC674="","",AC674*AC675/0.23/AC$46/365)</f>
        <v/>
      </c>
      <c r="AD676" s="637" t="str">
        <f t="shared" si="2410"/>
        <v/>
      </c>
      <c r="AE676" s="637" t="str">
        <f t="shared" si="2410"/>
        <v/>
      </c>
      <c r="AF676" s="637" t="str">
        <f t="shared" si="2410"/>
        <v/>
      </c>
      <c r="AG676" s="637" t="str">
        <f t="shared" si="2410"/>
        <v/>
      </c>
      <c r="AH676" s="637" t="str">
        <f t="shared" si="2410"/>
        <v/>
      </c>
      <c r="AI676" s="637" t="str">
        <f t="shared" si="2410"/>
        <v/>
      </c>
      <c r="AJ676" s="637" t="str">
        <f t="shared" si="2410"/>
        <v/>
      </c>
      <c r="AK676" s="657"/>
      <c r="AL676" s="637" t="str">
        <f t="shared" ref="AL676:AT676" si="2411">IF(AL674="","",AL674*AL675/0.23/AL$46/365)</f>
        <v/>
      </c>
      <c r="AM676" s="637" t="str">
        <f t="shared" si="2411"/>
        <v/>
      </c>
      <c r="AN676" s="637" t="str">
        <f t="shared" si="2411"/>
        <v/>
      </c>
      <c r="AO676" s="637" t="str">
        <f t="shared" si="2411"/>
        <v/>
      </c>
      <c r="AP676" s="637" t="str">
        <f t="shared" si="2411"/>
        <v/>
      </c>
      <c r="AQ676" s="637" t="str">
        <f t="shared" si="2411"/>
        <v/>
      </c>
      <c r="AR676" s="637" t="str">
        <f t="shared" si="2411"/>
        <v/>
      </c>
      <c r="AS676" s="637" t="str">
        <f t="shared" si="2411"/>
        <v/>
      </c>
      <c r="AT676" s="637" t="str">
        <f t="shared" si="2411"/>
        <v/>
      </c>
      <c r="AU676" s="637" t="str">
        <f t="shared" ref="AU676:BB676" si="2412">IF(AU674="","",AU674*AU675/0.23/AU$46/365)</f>
        <v/>
      </c>
      <c r="AV676" s="637" t="str">
        <f t="shared" si="2412"/>
        <v/>
      </c>
      <c r="AW676" s="637" t="str">
        <f t="shared" si="2412"/>
        <v/>
      </c>
      <c r="AX676" s="637" t="str">
        <f t="shared" si="2412"/>
        <v/>
      </c>
      <c r="AY676" s="637" t="str">
        <f t="shared" si="2412"/>
        <v/>
      </c>
      <c r="AZ676" s="637" t="str">
        <f t="shared" si="2412"/>
        <v/>
      </c>
      <c r="BA676" s="637" t="str">
        <f t="shared" si="2412"/>
        <v/>
      </c>
      <c r="BB676" s="637" t="str">
        <f t="shared" si="2412"/>
        <v/>
      </c>
      <c r="BC676" s="657"/>
      <c r="BD676" s="637" t="str">
        <f t="shared" ref="BD676:BM676" si="2413">IF(BD674="","",BD674*BD675/0.23/BD$46/365)</f>
        <v/>
      </c>
      <c r="BE676" s="637" t="str">
        <f t="shared" si="2413"/>
        <v/>
      </c>
      <c r="BF676" s="637" t="str">
        <f t="shared" si="2413"/>
        <v/>
      </c>
      <c r="BG676" s="637" t="str">
        <f t="shared" si="2413"/>
        <v/>
      </c>
      <c r="BH676" s="637" t="str">
        <f t="shared" si="2413"/>
        <v/>
      </c>
      <c r="BI676" s="637" t="str">
        <f t="shared" si="2413"/>
        <v/>
      </c>
      <c r="BJ676" s="637" t="str">
        <f t="shared" si="2413"/>
        <v/>
      </c>
      <c r="BK676" s="637" t="str">
        <f t="shared" si="2413"/>
        <v/>
      </c>
      <c r="BL676" s="637" t="str">
        <f t="shared" si="2413"/>
        <v/>
      </c>
      <c r="BM676" s="637" t="str">
        <f t="shared" si="2413"/>
        <v/>
      </c>
      <c r="BN676" s="637" t="str">
        <f t="shared" ref="BN676:BT676" si="2414">IF(BN674="","",BN674*BN675/0.23/BN$46/365)</f>
        <v/>
      </c>
      <c r="BO676" s="637" t="str">
        <f t="shared" si="2414"/>
        <v/>
      </c>
      <c r="BP676" s="637" t="str">
        <f t="shared" si="2414"/>
        <v/>
      </c>
      <c r="BQ676" s="637" t="str">
        <f t="shared" si="2414"/>
        <v/>
      </c>
      <c r="BR676" s="637" t="str">
        <f t="shared" si="2414"/>
        <v/>
      </c>
      <c r="BS676" s="637" t="str">
        <f t="shared" si="2414"/>
        <v/>
      </c>
      <c r="BT676" s="637" t="str">
        <f t="shared" si="2414"/>
        <v/>
      </c>
      <c r="BU676" s="657"/>
      <c r="BV676" s="637" t="str">
        <f>IF(BV674="","",BV674*BV675/0.23/BV$46/365)</f>
        <v/>
      </c>
      <c r="BW676" s="637" t="str">
        <f>IF(BW674="","",BW674*BW675/0.23/BW$46/365)</f>
        <v/>
      </c>
      <c r="BX676" s="637" t="str">
        <f>IF(BX674="","",BX674*BX675/0.23/BX$46/365)</f>
        <v/>
      </c>
      <c r="BY676" s="637" t="str">
        <f>IF(BY674="","",BY674*BY675/0.23/BY$46/365)</f>
        <v/>
      </c>
      <c r="BZ676" s="602" t="str">
        <f t="shared" si="2361"/>
        <v/>
      </c>
      <c r="CA676" s="627" t="str">
        <f t="shared" si="2362"/>
        <v/>
      </c>
      <c r="CB676" s="627" t="str">
        <f t="shared" si="2363"/>
        <v/>
      </c>
      <c r="CC676" s="695" t="str">
        <f t="shared" si="2364"/>
        <v/>
      </c>
      <c r="CD676" s="1353" t="str">
        <f t="shared" si="2365"/>
        <v/>
      </c>
      <c r="CE676" s="1354" t="str">
        <f t="shared" si="2354"/>
        <v/>
      </c>
      <c r="CF676" s="1355" t="str">
        <f t="shared" si="2354"/>
        <v/>
      </c>
      <c r="CG676" s="1355" t="str">
        <f t="shared" si="2354"/>
        <v/>
      </c>
      <c r="CH676" s="1355" t="str">
        <f t="shared" si="2354"/>
        <v/>
      </c>
      <c r="CI676" s="1355" t="str">
        <f t="shared" si="2354"/>
        <v/>
      </c>
      <c r="CJ676" s="1355" t="str">
        <f t="shared" si="2354"/>
        <v/>
      </c>
      <c r="CK676" s="1356" t="str">
        <f t="shared" si="2354"/>
        <v/>
      </c>
      <c r="CL676" s="1356" t="str">
        <f t="shared" si="2354"/>
        <v/>
      </c>
      <c r="CM676" s="1356" t="str">
        <f t="shared" si="2354"/>
        <v/>
      </c>
      <c r="CN676" s="1355" t="str">
        <f t="shared" si="2354"/>
        <v/>
      </c>
      <c r="CO676" s="1355" t="str">
        <f t="shared" si="2354"/>
        <v/>
      </c>
      <c r="CP676" s="1355" t="str">
        <f t="shared" si="2354"/>
        <v/>
      </c>
      <c r="CQ676" s="1355" t="str">
        <f t="shared" si="2354"/>
        <v/>
      </c>
      <c r="CR676" s="1355" t="str">
        <f t="shared" si="2354"/>
        <v/>
      </c>
      <c r="CS676" s="1354" t="str">
        <f t="shared" si="2354"/>
        <v/>
      </c>
      <c r="CT676" s="1357" t="str">
        <f t="shared" si="2354"/>
        <v/>
      </c>
      <c r="CU676" s="541" t="str">
        <f t="shared" si="2366"/>
        <v/>
      </c>
      <c r="CV676" s="542" t="str">
        <f t="shared" si="2367"/>
        <v/>
      </c>
      <c r="CW676" s="543" t="str">
        <f t="shared" si="2368"/>
        <v/>
      </c>
      <c r="CX676" s="543" t="str">
        <f t="shared" si="2369"/>
        <v/>
      </c>
      <c r="CY676" s="543" t="str">
        <f t="shared" si="2370"/>
        <v/>
      </c>
      <c r="CZ676" s="543" t="str">
        <f t="shared" si="2371"/>
        <v/>
      </c>
      <c r="DA676" s="543" t="str">
        <f t="shared" si="2372"/>
        <v/>
      </c>
      <c r="DB676" s="544" t="str">
        <f t="shared" si="2373"/>
        <v/>
      </c>
      <c r="DC676" s="544" t="str">
        <f t="shared" si="2374"/>
        <v/>
      </c>
      <c r="DD676" s="544" t="str">
        <f t="shared" si="2375"/>
        <v/>
      </c>
      <c r="DE676" s="543" t="str">
        <f t="shared" si="2376"/>
        <v/>
      </c>
      <c r="DF676" s="543" t="str">
        <f t="shared" si="2377"/>
        <v/>
      </c>
      <c r="DG676" s="543" t="str">
        <f t="shared" si="2378"/>
        <v/>
      </c>
      <c r="DH676" s="543" t="str">
        <f t="shared" si="2379"/>
        <v/>
      </c>
      <c r="DI676" s="543" t="str">
        <f t="shared" si="2380"/>
        <v/>
      </c>
      <c r="DJ676" s="542" t="str">
        <f t="shared" si="2381"/>
        <v/>
      </c>
      <c r="DK676" s="541" t="str">
        <f t="shared" si="2382"/>
        <v/>
      </c>
      <c r="DL676" s="658">
        <f t="shared" si="2383"/>
        <v>0</v>
      </c>
      <c r="DM676" s="106">
        <f t="shared" si="2384"/>
        <v>0</v>
      </c>
      <c r="DN676" s="106">
        <f t="shared" si="2385"/>
        <v>0</v>
      </c>
      <c r="DO676" s="106">
        <f t="shared" si="2386"/>
        <v>0</v>
      </c>
      <c r="DP676" s="487"/>
      <c r="DQ676" s="623"/>
      <c r="DR676" s="623"/>
      <c r="DS676" s="623"/>
      <c r="DT676" s="623"/>
      <c r="DU676" s="623"/>
      <c r="DV676" s="623"/>
      <c r="DW676" s="623"/>
      <c r="DX676" s="623"/>
      <c r="DY676" s="488"/>
    </row>
    <row r="677" spans="1:129" s="490" customFormat="1" ht="15.75" customHeight="1">
      <c r="A677" s="686" t="s">
        <v>306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227"/>
      <c r="BW677" s="227"/>
      <c r="BX677" s="227"/>
      <c r="BY677" s="227"/>
      <c r="BZ677" s="594" t="str">
        <f t="shared" si="2361"/>
        <v/>
      </c>
      <c r="CA677" s="594" t="str">
        <f t="shared" si="2362"/>
        <v/>
      </c>
      <c r="CB677" s="594" t="str">
        <f t="shared" si="2363"/>
        <v/>
      </c>
      <c r="CC677" s="691" t="str">
        <f t="shared" si="2364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3"/>
      <c r="DM677" s="108"/>
      <c r="DN677" s="108"/>
      <c r="DO677" s="108"/>
      <c r="DP677" s="596"/>
      <c r="DQ677" s="622"/>
      <c r="DR677" s="622"/>
      <c r="DS677" s="622"/>
      <c r="DT677" s="622"/>
      <c r="DU677" s="622"/>
      <c r="DV677" s="622"/>
      <c r="DW677" s="622"/>
      <c r="DX677" s="622"/>
      <c r="DY677" s="488"/>
    </row>
    <row r="678" spans="1:129" s="490" customFormat="1" ht="15.75" customHeight="1">
      <c r="A678" s="614" t="s">
        <v>291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777"/>
      <c r="BW678" s="777"/>
      <c r="BX678" s="777"/>
      <c r="BY678" s="777"/>
      <c r="BZ678" s="602" t="str">
        <f t="shared" si="2361"/>
        <v/>
      </c>
      <c r="CA678" s="602" t="str">
        <f t="shared" si="2362"/>
        <v/>
      </c>
      <c r="CB678" s="602" t="str">
        <f t="shared" si="2363"/>
        <v/>
      </c>
      <c r="CC678" s="692" t="str">
        <f t="shared" si="2364"/>
        <v/>
      </c>
      <c r="CD678" s="1348" t="str">
        <f t="shared" ref="CD678:CS678" si="241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415"/>
        <v/>
      </c>
      <c r="CF678" s="1350" t="str">
        <f t="shared" si="2415"/>
        <v/>
      </c>
      <c r="CG678" s="1350" t="str">
        <f t="shared" si="2415"/>
        <v/>
      </c>
      <c r="CH678" s="1350" t="str">
        <f t="shared" si="2415"/>
        <v/>
      </c>
      <c r="CI678" s="1350" t="str">
        <f t="shared" si="2415"/>
        <v/>
      </c>
      <c r="CJ678" s="1350" t="str">
        <f t="shared" si="2415"/>
        <v/>
      </c>
      <c r="CK678" s="1351" t="str">
        <f t="shared" si="2415"/>
        <v/>
      </c>
      <c r="CL678" s="1351" t="str">
        <f t="shared" si="2415"/>
        <v/>
      </c>
      <c r="CM678" s="1351" t="str">
        <f t="shared" si="2415"/>
        <v/>
      </c>
      <c r="CN678" s="1350" t="str">
        <f t="shared" si="2415"/>
        <v/>
      </c>
      <c r="CO678" s="1350" t="str">
        <f t="shared" si="2415"/>
        <v/>
      </c>
      <c r="CP678" s="1350" t="str">
        <f t="shared" si="2415"/>
        <v/>
      </c>
      <c r="CQ678" s="1350" t="str">
        <f t="shared" si="2415"/>
        <v/>
      </c>
      <c r="CR678" s="1350" t="str">
        <f t="shared" si="2415"/>
        <v/>
      </c>
      <c r="CS678" s="1349" t="str">
        <f t="shared" si="2415"/>
        <v/>
      </c>
      <c r="CT678" s="1352" t="str">
        <f t="shared" ref="CE678:CT681" si="2416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3" t="str">
        <f t="shared" ref="CU678:DD681" si="2417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4" t="str">
        <f t="shared" si="2417"/>
        <v/>
      </c>
      <c r="CW678" s="555" t="str">
        <f t="shared" si="2417"/>
        <v/>
      </c>
      <c r="CX678" s="555" t="str">
        <f t="shared" si="2417"/>
        <v/>
      </c>
      <c r="CY678" s="555" t="str">
        <f t="shared" si="2417"/>
        <v/>
      </c>
      <c r="CZ678" s="555" t="str">
        <f t="shared" si="2417"/>
        <v/>
      </c>
      <c r="DA678" s="555" t="str">
        <f t="shared" si="2417"/>
        <v/>
      </c>
      <c r="DB678" s="556" t="str">
        <f t="shared" si="2417"/>
        <v/>
      </c>
      <c r="DC678" s="556" t="str">
        <f t="shared" si="2417"/>
        <v/>
      </c>
      <c r="DD678" s="556" t="str">
        <f t="shared" si="2417"/>
        <v/>
      </c>
      <c r="DE678" s="555" t="str">
        <f t="shared" ref="DE678:DK681" si="2418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5" t="str">
        <f t="shared" si="2418"/>
        <v/>
      </c>
      <c r="DG678" s="555" t="str">
        <f t="shared" si="2418"/>
        <v/>
      </c>
      <c r="DH678" s="555" t="str">
        <f t="shared" si="2418"/>
        <v/>
      </c>
      <c r="DI678" s="555" t="str">
        <f t="shared" si="2418"/>
        <v/>
      </c>
      <c r="DJ678" s="554" t="str">
        <f t="shared" si="2418"/>
        <v/>
      </c>
      <c r="DK678" s="553" t="str">
        <f t="shared" si="2418"/>
        <v/>
      </c>
      <c r="DL678" s="65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623"/>
      <c r="DR678" s="623"/>
      <c r="DS678" s="623"/>
      <c r="DT678" s="623"/>
      <c r="DU678" s="623"/>
      <c r="DV678" s="623"/>
      <c r="DW678" s="623"/>
      <c r="DX678" s="623"/>
      <c r="DY678" s="488"/>
    </row>
    <row r="679" spans="1:129" s="490" customFormat="1" ht="15.75" customHeight="1">
      <c r="A679" s="614" t="s">
        <v>288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9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9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9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9"/>
      <c r="BV679" s="227"/>
      <c r="BW679" s="227"/>
      <c r="BX679" s="227"/>
      <c r="BY679" s="227"/>
      <c r="BZ679" s="602" t="str">
        <f t="shared" si="2361"/>
        <v/>
      </c>
      <c r="CA679" s="602" t="str">
        <f t="shared" si="2362"/>
        <v/>
      </c>
      <c r="CB679" s="602" t="str">
        <f t="shared" si="2363"/>
        <v/>
      </c>
      <c r="CC679" s="692" t="str">
        <f t="shared" si="2364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416"/>
        <v/>
      </c>
      <c r="CF679" s="1350" t="str">
        <f t="shared" si="2416"/>
        <v/>
      </c>
      <c r="CG679" s="1350" t="str">
        <f t="shared" si="2416"/>
        <v/>
      </c>
      <c r="CH679" s="1350" t="str">
        <f t="shared" si="2416"/>
        <v/>
      </c>
      <c r="CI679" s="1350" t="str">
        <f t="shared" si="2416"/>
        <v/>
      </c>
      <c r="CJ679" s="1350" t="str">
        <f t="shared" si="2416"/>
        <v/>
      </c>
      <c r="CK679" s="1351" t="str">
        <f t="shared" si="2416"/>
        <v/>
      </c>
      <c r="CL679" s="1351" t="str">
        <f t="shared" si="2416"/>
        <v/>
      </c>
      <c r="CM679" s="1351" t="str">
        <f t="shared" si="2416"/>
        <v/>
      </c>
      <c r="CN679" s="1350" t="str">
        <f t="shared" si="2416"/>
        <v/>
      </c>
      <c r="CO679" s="1350" t="str">
        <f t="shared" si="2416"/>
        <v/>
      </c>
      <c r="CP679" s="1350" t="str">
        <f t="shared" si="2416"/>
        <v/>
      </c>
      <c r="CQ679" s="1350" t="str">
        <f t="shared" si="2416"/>
        <v/>
      </c>
      <c r="CR679" s="1350" t="str">
        <f t="shared" si="2416"/>
        <v/>
      </c>
      <c r="CS679" s="1349" t="str">
        <f t="shared" si="2416"/>
        <v/>
      </c>
      <c r="CT679" s="1352" t="str">
        <f t="shared" si="2416"/>
        <v/>
      </c>
      <c r="CU679" s="553" t="str">
        <f t="shared" si="2417"/>
        <v/>
      </c>
      <c r="CV679" s="554" t="str">
        <f t="shared" si="2417"/>
        <v/>
      </c>
      <c r="CW679" s="555" t="str">
        <f t="shared" si="2417"/>
        <v/>
      </c>
      <c r="CX679" s="555" t="str">
        <f t="shared" si="2417"/>
        <v/>
      </c>
      <c r="CY679" s="555" t="str">
        <f t="shared" si="2417"/>
        <v/>
      </c>
      <c r="CZ679" s="555" t="str">
        <f t="shared" si="2417"/>
        <v/>
      </c>
      <c r="DA679" s="555" t="str">
        <f t="shared" si="2417"/>
        <v/>
      </c>
      <c r="DB679" s="556" t="str">
        <f t="shared" si="2417"/>
        <v/>
      </c>
      <c r="DC679" s="556" t="str">
        <f t="shared" si="2417"/>
        <v/>
      </c>
      <c r="DD679" s="556" t="str">
        <f t="shared" si="2417"/>
        <v/>
      </c>
      <c r="DE679" s="555" t="str">
        <f t="shared" si="2418"/>
        <v/>
      </c>
      <c r="DF679" s="555" t="str">
        <f t="shared" si="2418"/>
        <v/>
      </c>
      <c r="DG679" s="555" t="str">
        <f t="shared" si="2418"/>
        <v/>
      </c>
      <c r="DH679" s="555" t="str">
        <f t="shared" si="2418"/>
        <v/>
      </c>
      <c r="DI679" s="555" t="str">
        <f t="shared" si="2418"/>
        <v/>
      </c>
      <c r="DJ679" s="554" t="str">
        <f t="shared" si="2418"/>
        <v/>
      </c>
      <c r="DK679" s="553" t="str">
        <f t="shared" si="2418"/>
        <v/>
      </c>
      <c r="DL679" s="658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7"/>
      <c r="DQ679" s="623"/>
      <c r="DR679" s="623"/>
      <c r="DS679" s="623"/>
      <c r="DT679" s="623"/>
      <c r="DU679" s="623"/>
      <c r="DV679" s="623"/>
      <c r="DW679" s="623"/>
      <c r="DX679" s="623"/>
      <c r="DY679" s="488"/>
    </row>
    <row r="680" spans="1:129" s="490" customFormat="1" ht="15.75" customHeight="1">
      <c r="A680" s="780" t="str">
        <f>$H$1 &amp; "/kg"</f>
        <v>kcal/kg</v>
      </c>
      <c r="B680" s="766">
        <f t="shared" ref="B680:R680" si="2419">4000*$K$1</f>
        <v>4000</v>
      </c>
      <c r="C680" s="766">
        <f t="shared" si="2419"/>
        <v>4000</v>
      </c>
      <c r="D680" s="766">
        <f t="shared" si="2419"/>
        <v>4000</v>
      </c>
      <c r="E680" s="766">
        <f t="shared" si="2419"/>
        <v>4000</v>
      </c>
      <c r="F680" s="766">
        <f t="shared" si="2419"/>
        <v>4000</v>
      </c>
      <c r="G680" s="766">
        <f t="shared" si="2419"/>
        <v>4000</v>
      </c>
      <c r="H680" s="766">
        <f t="shared" si="2419"/>
        <v>4000</v>
      </c>
      <c r="I680" s="766">
        <f t="shared" si="2419"/>
        <v>4000</v>
      </c>
      <c r="J680" s="766">
        <f t="shared" si="2419"/>
        <v>4000</v>
      </c>
      <c r="K680" s="766">
        <f t="shared" si="2419"/>
        <v>4000</v>
      </c>
      <c r="L680" s="766">
        <f t="shared" si="2419"/>
        <v>4000</v>
      </c>
      <c r="M680" s="766">
        <f t="shared" si="2419"/>
        <v>4000</v>
      </c>
      <c r="N680" s="766">
        <f t="shared" si="2419"/>
        <v>4000</v>
      </c>
      <c r="O680" s="766">
        <f t="shared" si="2419"/>
        <v>4000</v>
      </c>
      <c r="P680" s="766">
        <f t="shared" si="2419"/>
        <v>4000</v>
      </c>
      <c r="Q680" s="766">
        <f t="shared" si="2419"/>
        <v>4000</v>
      </c>
      <c r="R680" s="766">
        <f t="shared" si="2419"/>
        <v>4000</v>
      </c>
      <c r="S680" s="778"/>
      <c r="T680" s="766">
        <f t="shared" ref="T680:AJ680" si="2420">4000*$K$1</f>
        <v>4000</v>
      </c>
      <c r="U680" s="766">
        <f t="shared" si="2420"/>
        <v>4000</v>
      </c>
      <c r="V680" s="766">
        <f t="shared" si="2420"/>
        <v>4000</v>
      </c>
      <c r="W680" s="766">
        <f t="shared" si="2420"/>
        <v>4000</v>
      </c>
      <c r="X680" s="766">
        <f t="shared" si="2420"/>
        <v>4000</v>
      </c>
      <c r="Y680" s="766">
        <f t="shared" si="2420"/>
        <v>4000</v>
      </c>
      <c r="Z680" s="766">
        <f t="shared" si="2420"/>
        <v>4000</v>
      </c>
      <c r="AA680" s="766">
        <f t="shared" si="2420"/>
        <v>4000</v>
      </c>
      <c r="AB680" s="766">
        <f t="shared" si="2420"/>
        <v>4000</v>
      </c>
      <c r="AC680" s="766">
        <f t="shared" si="2420"/>
        <v>4000</v>
      </c>
      <c r="AD680" s="766">
        <f t="shared" si="2420"/>
        <v>4000</v>
      </c>
      <c r="AE680" s="766">
        <f t="shared" si="2420"/>
        <v>4000</v>
      </c>
      <c r="AF680" s="766">
        <f t="shared" si="2420"/>
        <v>4000</v>
      </c>
      <c r="AG680" s="766">
        <f t="shared" si="2420"/>
        <v>4000</v>
      </c>
      <c r="AH680" s="766">
        <f t="shared" si="2420"/>
        <v>4000</v>
      </c>
      <c r="AI680" s="766">
        <f t="shared" si="2420"/>
        <v>4000</v>
      </c>
      <c r="AJ680" s="766">
        <f t="shared" si="2420"/>
        <v>4000</v>
      </c>
      <c r="AK680" s="778"/>
      <c r="AL680" s="768">
        <v>16747</v>
      </c>
      <c r="AM680" s="769">
        <v>16747</v>
      </c>
      <c r="AN680" s="769">
        <v>16747</v>
      </c>
      <c r="AO680" s="769">
        <v>16747</v>
      </c>
      <c r="AP680" s="769">
        <v>16747</v>
      </c>
      <c r="AQ680" s="769">
        <v>16747</v>
      </c>
      <c r="AR680" s="769">
        <v>16747</v>
      </c>
      <c r="AS680" s="769">
        <v>16747</v>
      </c>
      <c r="AT680" s="769">
        <v>16747</v>
      </c>
      <c r="AU680" s="769">
        <v>16747</v>
      </c>
      <c r="AV680" s="769">
        <v>16747</v>
      </c>
      <c r="AW680" s="769">
        <v>16747</v>
      </c>
      <c r="AX680" s="769">
        <v>16747</v>
      </c>
      <c r="AY680" s="769">
        <v>16747</v>
      </c>
      <c r="AZ680" s="769">
        <v>16747</v>
      </c>
      <c r="BA680" s="769">
        <v>16747</v>
      </c>
      <c r="BB680" s="769">
        <v>16747</v>
      </c>
      <c r="BC680" s="778"/>
      <c r="BD680" s="768">
        <v>16747</v>
      </c>
      <c r="BE680" s="769">
        <v>16747</v>
      </c>
      <c r="BF680" s="769">
        <v>16747</v>
      </c>
      <c r="BG680" s="769">
        <v>16747</v>
      </c>
      <c r="BH680" s="769">
        <v>16747</v>
      </c>
      <c r="BI680" s="769">
        <v>16747</v>
      </c>
      <c r="BJ680" s="769">
        <v>16747</v>
      </c>
      <c r="BK680" s="769">
        <v>16747</v>
      </c>
      <c r="BL680" s="769">
        <v>16747</v>
      </c>
      <c r="BM680" s="769">
        <v>16747</v>
      </c>
      <c r="BN680" s="769">
        <v>16747</v>
      </c>
      <c r="BO680" s="769">
        <v>16747</v>
      </c>
      <c r="BP680" s="769">
        <v>16747</v>
      </c>
      <c r="BQ680" s="769">
        <v>16747</v>
      </c>
      <c r="BR680" s="769">
        <v>16747</v>
      </c>
      <c r="BS680" s="769">
        <v>16747</v>
      </c>
      <c r="BT680" s="769">
        <v>16747</v>
      </c>
      <c r="BU680" s="778"/>
      <c r="BV680" s="768">
        <v>16747</v>
      </c>
      <c r="BW680" s="769">
        <v>16747</v>
      </c>
      <c r="BX680" s="769">
        <v>16747</v>
      </c>
      <c r="BY680" s="769">
        <v>16747</v>
      </c>
      <c r="BZ680" s="602">
        <f t="shared" si="2361"/>
        <v>4000</v>
      </c>
      <c r="CA680" s="602">
        <f t="shared" si="2362"/>
        <v>4000</v>
      </c>
      <c r="CB680" s="602">
        <f t="shared" si="2363"/>
        <v>16747</v>
      </c>
      <c r="CC680" s="692">
        <f t="shared" si="2364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9">
        <f t="shared" si="2416"/>
        <v>4000</v>
      </c>
      <c r="CF680" s="1350">
        <f t="shared" si="2416"/>
        <v>4000</v>
      </c>
      <c r="CG680" s="1350">
        <f t="shared" si="2416"/>
        <v>4000</v>
      </c>
      <c r="CH680" s="1350">
        <f t="shared" si="2416"/>
        <v>4000</v>
      </c>
      <c r="CI680" s="1350">
        <f t="shared" si="2416"/>
        <v>4000</v>
      </c>
      <c r="CJ680" s="1350">
        <f t="shared" si="2416"/>
        <v>4000</v>
      </c>
      <c r="CK680" s="1351">
        <f t="shared" si="2416"/>
        <v>4000</v>
      </c>
      <c r="CL680" s="1351">
        <f t="shared" si="2416"/>
        <v>4000</v>
      </c>
      <c r="CM680" s="1351">
        <f t="shared" si="2416"/>
        <v>4000</v>
      </c>
      <c r="CN680" s="1350">
        <f t="shared" si="2416"/>
        <v>4000</v>
      </c>
      <c r="CO680" s="1350">
        <f t="shared" si="2416"/>
        <v>4000</v>
      </c>
      <c r="CP680" s="1350">
        <f t="shared" si="2416"/>
        <v>4000</v>
      </c>
      <c r="CQ680" s="1350">
        <f t="shared" si="2416"/>
        <v>4000</v>
      </c>
      <c r="CR680" s="1350">
        <f t="shared" si="2416"/>
        <v>4000</v>
      </c>
      <c r="CS680" s="1349">
        <f t="shared" si="2416"/>
        <v>4000</v>
      </c>
      <c r="CT680" s="1352">
        <f t="shared" si="2416"/>
        <v>4000</v>
      </c>
      <c r="CU680" s="553">
        <f t="shared" si="2417"/>
        <v>4000</v>
      </c>
      <c r="CV680" s="554">
        <f t="shared" si="2417"/>
        <v>4000</v>
      </c>
      <c r="CW680" s="555">
        <f t="shared" si="2417"/>
        <v>4000</v>
      </c>
      <c r="CX680" s="555">
        <f t="shared" si="2417"/>
        <v>4000</v>
      </c>
      <c r="CY680" s="555">
        <f t="shared" si="2417"/>
        <v>4000</v>
      </c>
      <c r="CZ680" s="555">
        <f t="shared" si="2417"/>
        <v>4000</v>
      </c>
      <c r="DA680" s="555">
        <f t="shared" si="2417"/>
        <v>4000</v>
      </c>
      <c r="DB680" s="556">
        <f t="shared" si="2417"/>
        <v>4000</v>
      </c>
      <c r="DC680" s="556">
        <f t="shared" si="2417"/>
        <v>4000</v>
      </c>
      <c r="DD680" s="556">
        <f t="shared" si="2417"/>
        <v>4000</v>
      </c>
      <c r="DE680" s="555">
        <f t="shared" si="2418"/>
        <v>4000</v>
      </c>
      <c r="DF680" s="555">
        <f t="shared" si="2418"/>
        <v>4000</v>
      </c>
      <c r="DG680" s="555">
        <f t="shared" si="2418"/>
        <v>4000</v>
      </c>
      <c r="DH680" s="555">
        <f t="shared" si="2418"/>
        <v>4000</v>
      </c>
      <c r="DI680" s="555">
        <f t="shared" si="2418"/>
        <v>4000</v>
      </c>
      <c r="DJ680" s="554">
        <f t="shared" si="2418"/>
        <v>4000</v>
      </c>
      <c r="DK680" s="553">
        <f t="shared" si="2418"/>
        <v>4000</v>
      </c>
      <c r="DL680" s="658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7"/>
      <c r="DQ680" s="623"/>
      <c r="DR680" s="623"/>
      <c r="DS680" s="623"/>
      <c r="DT680" s="623"/>
      <c r="DU680" s="623"/>
      <c r="DV680" s="623"/>
      <c r="DW680" s="623"/>
      <c r="DX680" s="623"/>
      <c r="DY680" s="488"/>
    </row>
    <row r="681" spans="1:129" s="490" customFormat="1" ht="15.75" customHeight="1">
      <c r="A681" s="614" t="str">
        <f>$H$1 &amp; " (%)"</f>
        <v>kcal (%)</v>
      </c>
      <c r="B681" s="637" t="str">
        <f t="shared" ref="B681:R681" si="2421">IF(B678="","",B678*B679*B680/B$46/365/$G$1)</f>
        <v/>
      </c>
      <c r="C681" s="637" t="str">
        <f t="shared" si="2421"/>
        <v/>
      </c>
      <c r="D681" s="637" t="str">
        <f t="shared" si="2421"/>
        <v/>
      </c>
      <c r="E681" s="637" t="str">
        <f t="shared" si="2421"/>
        <v/>
      </c>
      <c r="F681" s="637" t="str">
        <f t="shared" si="2421"/>
        <v/>
      </c>
      <c r="G681" s="637" t="str">
        <f t="shared" si="2421"/>
        <v/>
      </c>
      <c r="H681" s="637" t="str">
        <f t="shared" si="2421"/>
        <v/>
      </c>
      <c r="I681" s="637" t="str">
        <f t="shared" si="2421"/>
        <v/>
      </c>
      <c r="J681" s="637" t="str">
        <f t="shared" si="2421"/>
        <v/>
      </c>
      <c r="K681" s="637" t="str">
        <f t="shared" si="2421"/>
        <v/>
      </c>
      <c r="L681" s="637" t="str">
        <f t="shared" si="2421"/>
        <v/>
      </c>
      <c r="M681" s="637" t="str">
        <f t="shared" si="2421"/>
        <v/>
      </c>
      <c r="N681" s="637" t="str">
        <f t="shared" si="2421"/>
        <v/>
      </c>
      <c r="O681" s="637" t="str">
        <f t="shared" si="2421"/>
        <v/>
      </c>
      <c r="P681" s="637" t="str">
        <f t="shared" si="2421"/>
        <v/>
      </c>
      <c r="Q681" s="637" t="str">
        <f t="shared" si="2421"/>
        <v/>
      </c>
      <c r="R681" s="637" t="str">
        <f t="shared" si="2421"/>
        <v/>
      </c>
      <c r="S681" s="657"/>
      <c r="T681" s="637" t="str">
        <f t="shared" ref="T681:AJ681" si="2422">IF(T678="","",T678*T679*T680/T$46/365/$G$1)</f>
        <v/>
      </c>
      <c r="U681" s="637" t="str">
        <f t="shared" si="2422"/>
        <v/>
      </c>
      <c r="V681" s="637" t="str">
        <f t="shared" si="2422"/>
        <v/>
      </c>
      <c r="W681" s="637" t="str">
        <f t="shared" si="2422"/>
        <v/>
      </c>
      <c r="X681" s="637" t="str">
        <f t="shared" si="2422"/>
        <v/>
      </c>
      <c r="Y681" s="637" t="str">
        <f t="shared" si="2422"/>
        <v/>
      </c>
      <c r="Z681" s="637" t="str">
        <f t="shared" si="2422"/>
        <v/>
      </c>
      <c r="AA681" s="637" t="str">
        <f t="shared" si="2422"/>
        <v/>
      </c>
      <c r="AB681" s="637" t="str">
        <f t="shared" si="2422"/>
        <v/>
      </c>
      <c r="AC681" s="637" t="str">
        <f t="shared" si="2422"/>
        <v/>
      </c>
      <c r="AD681" s="637" t="str">
        <f t="shared" si="2422"/>
        <v/>
      </c>
      <c r="AE681" s="637" t="str">
        <f t="shared" si="2422"/>
        <v/>
      </c>
      <c r="AF681" s="637" t="str">
        <f t="shared" si="2422"/>
        <v/>
      </c>
      <c r="AG681" s="637" t="str">
        <f t="shared" si="2422"/>
        <v/>
      </c>
      <c r="AH681" s="637" t="str">
        <f t="shared" si="2422"/>
        <v/>
      </c>
      <c r="AI681" s="637" t="str">
        <f t="shared" si="2422"/>
        <v/>
      </c>
      <c r="AJ681" s="637" t="str">
        <f t="shared" si="2422"/>
        <v/>
      </c>
      <c r="AK681" s="657"/>
      <c r="AL681" s="637" t="str">
        <f t="shared" ref="AL681:BB681" si="2423">IF(AL678="","",AL678*AL679*AL680/AL$46/365/$G$1)</f>
        <v/>
      </c>
      <c r="AM681" s="637" t="str">
        <f t="shared" si="2423"/>
        <v/>
      </c>
      <c r="AN681" s="637" t="str">
        <f t="shared" si="2423"/>
        <v/>
      </c>
      <c r="AO681" s="637" t="str">
        <f t="shared" si="2423"/>
        <v/>
      </c>
      <c r="AP681" s="637" t="str">
        <f t="shared" si="2423"/>
        <v/>
      </c>
      <c r="AQ681" s="637" t="str">
        <f t="shared" si="2423"/>
        <v/>
      </c>
      <c r="AR681" s="637" t="str">
        <f t="shared" si="2423"/>
        <v/>
      </c>
      <c r="AS681" s="637" t="str">
        <f t="shared" si="2423"/>
        <v/>
      </c>
      <c r="AT681" s="637" t="str">
        <f t="shared" si="2423"/>
        <v/>
      </c>
      <c r="AU681" s="637" t="str">
        <f t="shared" si="2423"/>
        <v/>
      </c>
      <c r="AV681" s="637" t="str">
        <f t="shared" si="2423"/>
        <v/>
      </c>
      <c r="AW681" s="637" t="str">
        <f t="shared" si="2423"/>
        <v/>
      </c>
      <c r="AX681" s="637" t="str">
        <f t="shared" si="2423"/>
        <v/>
      </c>
      <c r="AY681" s="637" t="str">
        <f t="shared" si="2423"/>
        <v/>
      </c>
      <c r="AZ681" s="637" t="str">
        <f t="shared" si="2423"/>
        <v/>
      </c>
      <c r="BA681" s="637" t="str">
        <f t="shared" si="2423"/>
        <v/>
      </c>
      <c r="BB681" s="637" t="str">
        <f t="shared" si="2423"/>
        <v/>
      </c>
      <c r="BC681" s="657"/>
      <c r="BD681" s="637" t="str">
        <f>IF(BD678="","",BD678*BD679*BD680/BD$46/365/$G$1)</f>
        <v/>
      </c>
      <c r="BE681" s="637" t="str">
        <f>IF(BE678="","",BE678*BE679*BE680/BE$46/365/$G$1)</f>
        <v/>
      </c>
      <c r="BF681" s="637" t="str">
        <f t="shared" ref="BF681:BT681" si="2424">IF(BF678="","",BF678*BF679*BF680/BF$46/365/$G$1)</f>
        <v/>
      </c>
      <c r="BG681" s="637" t="str">
        <f t="shared" si="2424"/>
        <v/>
      </c>
      <c r="BH681" s="637" t="str">
        <f t="shared" si="2424"/>
        <v/>
      </c>
      <c r="BI681" s="637" t="str">
        <f t="shared" si="2424"/>
        <v/>
      </c>
      <c r="BJ681" s="637" t="str">
        <f t="shared" si="2424"/>
        <v/>
      </c>
      <c r="BK681" s="637" t="str">
        <f t="shared" si="2424"/>
        <v/>
      </c>
      <c r="BL681" s="637" t="str">
        <f t="shared" si="2424"/>
        <v/>
      </c>
      <c r="BM681" s="637" t="str">
        <f t="shared" si="2424"/>
        <v/>
      </c>
      <c r="BN681" s="637" t="str">
        <f t="shared" si="2424"/>
        <v/>
      </c>
      <c r="BO681" s="637" t="str">
        <f t="shared" si="2424"/>
        <v/>
      </c>
      <c r="BP681" s="637" t="str">
        <f t="shared" si="2424"/>
        <v/>
      </c>
      <c r="BQ681" s="637" t="str">
        <f t="shared" si="2424"/>
        <v/>
      </c>
      <c r="BR681" s="637" t="str">
        <f t="shared" si="2424"/>
        <v/>
      </c>
      <c r="BS681" s="637" t="str">
        <f t="shared" si="2424"/>
        <v/>
      </c>
      <c r="BT681" s="637" t="str">
        <f t="shared" si="2424"/>
        <v/>
      </c>
      <c r="BU681" s="657"/>
      <c r="BV681" s="637" t="str">
        <f>IF(BV678="","",BV678*BV679*BV680/BV$46/365/$G$1)</f>
        <v/>
      </c>
      <c r="BW681" s="637" t="str">
        <f>IF(BW678="","",BW678*BW679*BW680/BW$46/365/$G$1)</f>
        <v/>
      </c>
      <c r="BX681" s="637" t="str">
        <f>IF(BX678="","",BX678*BX679*BX680/BX$46/365/$G$1)</f>
        <v/>
      </c>
      <c r="BY681" s="637" t="str">
        <f>IF(BY678="","",BY678*BY679*BY680/BY$46/365/$G$1)</f>
        <v/>
      </c>
      <c r="BZ681" s="602" t="str">
        <f t="shared" si="2361"/>
        <v/>
      </c>
      <c r="CA681" s="627" t="str">
        <f t="shared" si="2362"/>
        <v/>
      </c>
      <c r="CB681" s="627" t="str">
        <f t="shared" si="2363"/>
        <v/>
      </c>
      <c r="CC681" s="695" t="str">
        <f t="shared" si="2364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416"/>
        <v/>
      </c>
      <c r="CF681" s="1355" t="str">
        <f t="shared" si="2416"/>
        <v/>
      </c>
      <c r="CG681" s="1355" t="str">
        <f t="shared" si="2416"/>
        <v/>
      </c>
      <c r="CH681" s="1355" t="str">
        <f t="shared" si="2416"/>
        <v/>
      </c>
      <c r="CI681" s="1355" t="str">
        <f t="shared" si="2416"/>
        <v/>
      </c>
      <c r="CJ681" s="1355" t="str">
        <f t="shared" si="2416"/>
        <v/>
      </c>
      <c r="CK681" s="1356" t="str">
        <f t="shared" si="2416"/>
        <v/>
      </c>
      <c r="CL681" s="1356" t="str">
        <f t="shared" si="2416"/>
        <v/>
      </c>
      <c r="CM681" s="1356" t="str">
        <f t="shared" si="2416"/>
        <v/>
      </c>
      <c r="CN681" s="1355" t="str">
        <f t="shared" si="2416"/>
        <v/>
      </c>
      <c r="CO681" s="1355" t="str">
        <f t="shared" si="2416"/>
        <v/>
      </c>
      <c r="CP681" s="1355" t="str">
        <f t="shared" si="2416"/>
        <v/>
      </c>
      <c r="CQ681" s="1355" t="str">
        <f t="shared" si="2416"/>
        <v/>
      </c>
      <c r="CR681" s="1355" t="str">
        <f t="shared" si="2416"/>
        <v/>
      </c>
      <c r="CS681" s="1354" t="str">
        <f t="shared" si="2416"/>
        <v/>
      </c>
      <c r="CT681" s="1357" t="str">
        <f t="shared" si="2416"/>
        <v/>
      </c>
      <c r="CU681" s="541" t="str">
        <f t="shared" si="2417"/>
        <v/>
      </c>
      <c r="CV681" s="542" t="str">
        <f t="shared" si="2417"/>
        <v/>
      </c>
      <c r="CW681" s="543" t="str">
        <f t="shared" si="2417"/>
        <v/>
      </c>
      <c r="CX681" s="543" t="str">
        <f t="shared" si="2417"/>
        <v/>
      </c>
      <c r="CY681" s="543" t="str">
        <f t="shared" si="2417"/>
        <v/>
      </c>
      <c r="CZ681" s="543" t="str">
        <f t="shared" si="2417"/>
        <v/>
      </c>
      <c r="DA681" s="543" t="str">
        <f t="shared" si="2417"/>
        <v/>
      </c>
      <c r="DB681" s="544" t="str">
        <f t="shared" si="2417"/>
        <v/>
      </c>
      <c r="DC681" s="544" t="str">
        <f t="shared" si="2417"/>
        <v/>
      </c>
      <c r="DD681" s="544" t="str">
        <f t="shared" si="2417"/>
        <v/>
      </c>
      <c r="DE681" s="543" t="str">
        <f t="shared" si="2418"/>
        <v/>
      </c>
      <c r="DF681" s="543" t="str">
        <f t="shared" si="2418"/>
        <v/>
      </c>
      <c r="DG681" s="543" t="str">
        <f t="shared" si="2418"/>
        <v/>
      </c>
      <c r="DH681" s="543" t="str">
        <f t="shared" si="2418"/>
        <v/>
      </c>
      <c r="DI681" s="543" t="str">
        <f t="shared" si="2418"/>
        <v/>
      </c>
      <c r="DJ681" s="542" t="str">
        <f t="shared" si="2418"/>
        <v/>
      </c>
      <c r="DK681" s="541" t="str">
        <f t="shared" si="2418"/>
        <v/>
      </c>
      <c r="DL681" s="658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7"/>
      <c r="DQ681" s="623"/>
      <c r="DR681" s="623"/>
      <c r="DS681" s="623"/>
      <c r="DT681" s="623"/>
      <c r="DU681" s="623"/>
      <c r="DV681" s="623"/>
      <c r="DW681" s="623"/>
      <c r="DX681" s="623"/>
      <c r="DY681" s="488"/>
    </row>
    <row r="682" spans="1:129" s="490" customFormat="1" ht="15.75" customHeight="1">
      <c r="A682" s="686" t="s">
        <v>307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594"/>
      <c r="CA682" s="594"/>
      <c r="CB682" s="594"/>
      <c r="CC682" s="691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3"/>
      <c r="DM682" s="108"/>
      <c r="DN682" s="108"/>
      <c r="DO682" s="108"/>
      <c r="DP682" s="596"/>
      <c r="DQ682" s="622"/>
      <c r="DR682" s="622"/>
      <c r="DS682" s="622"/>
      <c r="DT682" s="622"/>
      <c r="DU682" s="622"/>
      <c r="DV682" s="622"/>
      <c r="DW682" s="622"/>
      <c r="DX682" s="622"/>
      <c r="DY682" s="488"/>
    </row>
    <row r="683" spans="1:129" s="490" customFormat="1" ht="15.75" customHeight="1">
      <c r="A683" s="614" t="s">
        <v>291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2" t="str">
        <f>IF(DL683&lt;3,"",(SUM(B683:R683)-MIN(B683:R683)-MAX(B683:R683))/(DL683-2))</f>
        <v/>
      </c>
      <c r="CA683" s="602" t="str">
        <f>IF(DM683&lt;3,"",(SUM(T683:AJ683)-MIN(T683:AJ683)-MAX(T683:AJ683))/(DM683-2))</f>
        <v/>
      </c>
      <c r="CB683" s="602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8" t="str">
        <f t="shared" ref="CD683:CS683" si="242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425"/>
        <v/>
      </c>
      <c r="CF683" s="1350" t="str">
        <f t="shared" si="2425"/>
        <v/>
      </c>
      <c r="CG683" s="1350" t="str">
        <f t="shared" si="2425"/>
        <v/>
      </c>
      <c r="CH683" s="1350" t="str">
        <f t="shared" si="2425"/>
        <v/>
      </c>
      <c r="CI683" s="1350" t="str">
        <f t="shared" si="2425"/>
        <v/>
      </c>
      <c r="CJ683" s="1350" t="str">
        <f t="shared" si="2425"/>
        <v/>
      </c>
      <c r="CK683" s="1351" t="str">
        <f t="shared" si="2425"/>
        <v/>
      </c>
      <c r="CL683" s="1351" t="str">
        <f t="shared" si="2425"/>
        <v/>
      </c>
      <c r="CM683" s="1351" t="str">
        <f t="shared" si="2425"/>
        <v/>
      </c>
      <c r="CN683" s="1350" t="str">
        <f t="shared" si="2425"/>
        <v/>
      </c>
      <c r="CO683" s="1350" t="str">
        <f t="shared" si="2425"/>
        <v/>
      </c>
      <c r="CP683" s="1350" t="str">
        <f t="shared" si="2425"/>
        <v/>
      </c>
      <c r="CQ683" s="1350" t="str">
        <f t="shared" si="2425"/>
        <v/>
      </c>
      <c r="CR683" s="1350" t="str">
        <f t="shared" si="2425"/>
        <v/>
      </c>
      <c r="CS683" s="1349" t="str">
        <f t="shared" si="2425"/>
        <v/>
      </c>
      <c r="CT683" s="1352" t="str">
        <f t="shared" ref="CE683:CT686" si="2426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3" t="str">
        <f t="shared" ref="CU683:DD686" si="2427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4" t="str">
        <f t="shared" si="2427"/>
        <v/>
      </c>
      <c r="CW683" s="555" t="str">
        <f t="shared" si="2427"/>
        <v/>
      </c>
      <c r="CX683" s="555" t="str">
        <f t="shared" si="2427"/>
        <v/>
      </c>
      <c r="CY683" s="555" t="str">
        <f t="shared" si="2427"/>
        <v/>
      </c>
      <c r="CZ683" s="555" t="str">
        <f t="shared" si="2427"/>
        <v/>
      </c>
      <c r="DA683" s="555" t="str">
        <f t="shared" si="2427"/>
        <v/>
      </c>
      <c r="DB683" s="556" t="str">
        <f t="shared" si="2427"/>
        <v/>
      </c>
      <c r="DC683" s="556" t="str">
        <f t="shared" si="2427"/>
        <v/>
      </c>
      <c r="DD683" s="556" t="str">
        <f t="shared" si="2427"/>
        <v/>
      </c>
      <c r="DE683" s="555" t="str">
        <f t="shared" ref="DE683:DK686" si="2428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5" t="str">
        <f t="shared" si="2428"/>
        <v/>
      </c>
      <c r="DG683" s="555" t="str">
        <f t="shared" si="2428"/>
        <v/>
      </c>
      <c r="DH683" s="555" t="str">
        <f t="shared" si="2428"/>
        <v/>
      </c>
      <c r="DI683" s="555" t="str">
        <f t="shared" si="2428"/>
        <v/>
      </c>
      <c r="DJ683" s="554" t="str">
        <f t="shared" si="2428"/>
        <v/>
      </c>
      <c r="DK683" s="553" t="str">
        <f t="shared" si="2428"/>
        <v/>
      </c>
      <c r="DL683" s="65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623"/>
      <c r="DR683" s="623"/>
      <c r="DS683" s="623"/>
      <c r="DT683" s="623"/>
      <c r="DU683" s="623"/>
      <c r="DV683" s="623"/>
      <c r="DW683" s="623"/>
      <c r="DX683" s="623"/>
      <c r="DY683" s="488"/>
    </row>
    <row r="684" spans="1:129" s="490" customFormat="1" ht="15.75" customHeight="1">
      <c r="A684" s="614" t="s">
        <v>288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8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8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8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8"/>
      <c r="BV684" s="227"/>
      <c r="BW684" s="227"/>
      <c r="BX684" s="227"/>
      <c r="BY684" s="227"/>
      <c r="BZ684" s="602" t="str">
        <f>IF(DL684&lt;3,"",(SUM(B684:R684)-MIN(B684:R684)-MAX(B684:R684))/(DL684-2))</f>
        <v/>
      </c>
      <c r="CA684" s="602" t="str">
        <f>IF(DM684&lt;3,"",(SUM(T684:AJ684)-MIN(T684:AJ684)-MAX(T684:AJ684))/(DM684-2))</f>
        <v/>
      </c>
      <c r="CB684" s="602" t="str">
        <f>IF(DN684&lt;3,"",(SUM(AL684:BB684)-MIN(AL684:BB684)-MAX(AL684:BB684))/(DN684-2))</f>
        <v/>
      </c>
      <c r="CC684" s="692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426"/>
        <v/>
      </c>
      <c r="CF684" s="1350" t="str">
        <f t="shared" si="2426"/>
        <v/>
      </c>
      <c r="CG684" s="1350" t="str">
        <f t="shared" si="2426"/>
        <v/>
      </c>
      <c r="CH684" s="1350" t="str">
        <f t="shared" si="2426"/>
        <v/>
      </c>
      <c r="CI684" s="1350" t="str">
        <f t="shared" si="2426"/>
        <v/>
      </c>
      <c r="CJ684" s="1350" t="str">
        <f t="shared" si="2426"/>
        <v/>
      </c>
      <c r="CK684" s="1351" t="str">
        <f t="shared" si="2426"/>
        <v/>
      </c>
      <c r="CL684" s="1351" t="str">
        <f t="shared" si="2426"/>
        <v/>
      </c>
      <c r="CM684" s="1351" t="str">
        <f t="shared" si="2426"/>
        <v/>
      </c>
      <c r="CN684" s="1350" t="str">
        <f t="shared" si="2426"/>
        <v/>
      </c>
      <c r="CO684" s="1350" t="str">
        <f t="shared" si="2426"/>
        <v/>
      </c>
      <c r="CP684" s="1350" t="str">
        <f t="shared" si="2426"/>
        <v/>
      </c>
      <c r="CQ684" s="1350" t="str">
        <f t="shared" si="2426"/>
        <v/>
      </c>
      <c r="CR684" s="1350" t="str">
        <f t="shared" si="2426"/>
        <v/>
      </c>
      <c r="CS684" s="1349" t="str">
        <f t="shared" si="2426"/>
        <v/>
      </c>
      <c r="CT684" s="1352" t="str">
        <f t="shared" si="2426"/>
        <v/>
      </c>
      <c r="CU684" s="553" t="str">
        <f t="shared" si="2427"/>
        <v/>
      </c>
      <c r="CV684" s="554" t="str">
        <f t="shared" si="2427"/>
        <v/>
      </c>
      <c r="CW684" s="555" t="str">
        <f t="shared" si="2427"/>
        <v/>
      </c>
      <c r="CX684" s="555" t="str">
        <f t="shared" si="2427"/>
        <v/>
      </c>
      <c r="CY684" s="555" t="str">
        <f t="shared" si="2427"/>
        <v/>
      </c>
      <c r="CZ684" s="555" t="str">
        <f t="shared" si="2427"/>
        <v/>
      </c>
      <c r="DA684" s="555" t="str">
        <f t="shared" si="2427"/>
        <v/>
      </c>
      <c r="DB684" s="556" t="str">
        <f t="shared" si="2427"/>
        <v/>
      </c>
      <c r="DC684" s="556" t="str">
        <f t="shared" si="2427"/>
        <v/>
      </c>
      <c r="DD684" s="556" t="str">
        <f t="shared" si="2427"/>
        <v/>
      </c>
      <c r="DE684" s="555" t="str">
        <f t="shared" si="2428"/>
        <v/>
      </c>
      <c r="DF684" s="555" t="str">
        <f t="shared" si="2428"/>
        <v/>
      </c>
      <c r="DG684" s="555" t="str">
        <f t="shared" si="2428"/>
        <v/>
      </c>
      <c r="DH684" s="555" t="str">
        <f t="shared" si="2428"/>
        <v/>
      </c>
      <c r="DI684" s="555" t="str">
        <f t="shared" si="2428"/>
        <v/>
      </c>
      <c r="DJ684" s="554" t="str">
        <f t="shared" si="2428"/>
        <v/>
      </c>
      <c r="DK684" s="553" t="str">
        <f t="shared" si="2428"/>
        <v/>
      </c>
      <c r="DL684" s="658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7"/>
      <c r="DQ684" s="623"/>
      <c r="DR684" s="623"/>
      <c r="DS684" s="623"/>
      <c r="DT684" s="623"/>
      <c r="DU684" s="623"/>
      <c r="DV684" s="623"/>
      <c r="DW684" s="623"/>
      <c r="DX684" s="623"/>
      <c r="DY684" s="488"/>
    </row>
    <row r="685" spans="1:129" s="490" customFormat="1" ht="15.75" customHeight="1">
      <c r="A685" s="780" t="str">
        <f>$H$1 &amp; "/kg"</f>
        <v>kcal/kg</v>
      </c>
      <c r="B685" s="766">
        <f t="shared" ref="B685:R685" si="2429">2020*$K$1</f>
        <v>2020</v>
      </c>
      <c r="C685" s="766">
        <f t="shared" si="2429"/>
        <v>2020</v>
      </c>
      <c r="D685" s="766">
        <f t="shared" si="2429"/>
        <v>2020</v>
      </c>
      <c r="E685" s="766">
        <f t="shared" si="2429"/>
        <v>2020</v>
      </c>
      <c r="F685" s="766">
        <f t="shared" si="2429"/>
        <v>2020</v>
      </c>
      <c r="G685" s="766">
        <f t="shared" si="2429"/>
        <v>2020</v>
      </c>
      <c r="H685" s="766">
        <f t="shared" si="2429"/>
        <v>2020</v>
      </c>
      <c r="I685" s="766">
        <f t="shared" si="2429"/>
        <v>2020</v>
      </c>
      <c r="J685" s="766">
        <f t="shared" si="2429"/>
        <v>2020</v>
      </c>
      <c r="K685" s="766">
        <f t="shared" si="2429"/>
        <v>2020</v>
      </c>
      <c r="L685" s="766">
        <f t="shared" si="2429"/>
        <v>2020</v>
      </c>
      <c r="M685" s="766">
        <f t="shared" si="2429"/>
        <v>2020</v>
      </c>
      <c r="N685" s="766">
        <f t="shared" si="2429"/>
        <v>2020</v>
      </c>
      <c r="O685" s="766">
        <f t="shared" si="2429"/>
        <v>2020</v>
      </c>
      <c r="P685" s="766">
        <f t="shared" si="2429"/>
        <v>2020</v>
      </c>
      <c r="Q685" s="766">
        <f t="shared" si="2429"/>
        <v>2020</v>
      </c>
      <c r="R685" s="766">
        <f t="shared" si="2429"/>
        <v>2020</v>
      </c>
      <c r="S685" s="778"/>
      <c r="T685" s="766">
        <f t="shared" ref="T685:AJ685" si="2430">2020*$K$1</f>
        <v>2020</v>
      </c>
      <c r="U685" s="766">
        <f t="shared" si="2430"/>
        <v>2020</v>
      </c>
      <c r="V685" s="766">
        <f t="shared" si="2430"/>
        <v>2020</v>
      </c>
      <c r="W685" s="766">
        <f t="shared" si="2430"/>
        <v>2020</v>
      </c>
      <c r="X685" s="766">
        <f t="shared" si="2430"/>
        <v>2020</v>
      </c>
      <c r="Y685" s="766">
        <f t="shared" si="2430"/>
        <v>2020</v>
      </c>
      <c r="Z685" s="766">
        <f t="shared" si="2430"/>
        <v>2020</v>
      </c>
      <c r="AA685" s="766">
        <f t="shared" si="2430"/>
        <v>2020</v>
      </c>
      <c r="AB685" s="766">
        <f t="shared" si="2430"/>
        <v>2020</v>
      </c>
      <c r="AC685" s="766">
        <f t="shared" si="2430"/>
        <v>2020</v>
      </c>
      <c r="AD685" s="766">
        <f t="shared" si="2430"/>
        <v>2020</v>
      </c>
      <c r="AE685" s="766">
        <f t="shared" si="2430"/>
        <v>2020</v>
      </c>
      <c r="AF685" s="766">
        <f t="shared" si="2430"/>
        <v>2020</v>
      </c>
      <c r="AG685" s="766">
        <f t="shared" si="2430"/>
        <v>2020</v>
      </c>
      <c r="AH685" s="766">
        <f t="shared" si="2430"/>
        <v>2020</v>
      </c>
      <c r="AI685" s="766">
        <f t="shared" si="2430"/>
        <v>2020</v>
      </c>
      <c r="AJ685" s="766">
        <f t="shared" si="2430"/>
        <v>2020</v>
      </c>
      <c r="AK685" s="778"/>
      <c r="AL685" s="766">
        <f t="shared" ref="AL685:BB685" si="2431">2020*$K$1</f>
        <v>2020</v>
      </c>
      <c r="AM685" s="766">
        <f t="shared" si="2431"/>
        <v>2020</v>
      </c>
      <c r="AN685" s="766">
        <f t="shared" si="2431"/>
        <v>2020</v>
      </c>
      <c r="AO685" s="766">
        <f t="shared" si="2431"/>
        <v>2020</v>
      </c>
      <c r="AP685" s="766">
        <f t="shared" si="2431"/>
        <v>2020</v>
      </c>
      <c r="AQ685" s="766">
        <f t="shared" si="2431"/>
        <v>2020</v>
      </c>
      <c r="AR685" s="766">
        <f t="shared" si="2431"/>
        <v>2020</v>
      </c>
      <c r="AS685" s="766">
        <f t="shared" si="2431"/>
        <v>2020</v>
      </c>
      <c r="AT685" s="766">
        <f t="shared" si="2431"/>
        <v>2020</v>
      </c>
      <c r="AU685" s="766">
        <f t="shared" si="2431"/>
        <v>2020</v>
      </c>
      <c r="AV685" s="766">
        <f t="shared" si="2431"/>
        <v>2020</v>
      </c>
      <c r="AW685" s="766">
        <f t="shared" si="2431"/>
        <v>2020</v>
      </c>
      <c r="AX685" s="766">
        <f t="shared" si="2431"/>
        <v>2020</v>
      </c>
      <c r="AY685" s="766">
        <f t="shared" si="2431"/>
        <v>2020</v>
      </c>
      <c r="AZ685" s="766">
        <f t="shared" si="2431"/>
        <v>2020</v>
      </c>
      <c r="BA685" s="766">
        <f t="shared" si="2431"/>
        <v>2020</v>
      </c>
      <c r="BB685" s="766">
        <f t="shared" si="2431"/>
        <v>2020</v>
      </c>
      <c r="BC685" s="778"/>
      <c r="BD685" s="766">
        <f>2020*$K$1</f>
        <v>2020</v>
      </c>
      <c r="BE685" s="766">
        <f>2020*$K$1</f>
        <v>2020</v>
      </c>
      <c r="BF685" s="766">
        <f t="shared" ref="BF685:BT685" si="2432">2020*$K$1</f>
        <v>2020</v>
      </c>
      <c r="BG685" s="766">
        <f t="shared" si="2432"/>
        <v>2020</v>
      </c>
      <c r="BH685" s="766">
        <f t="shared" si="2432"/>
        <v>2020</v>
      </c>
      <c r="BI685" s="766">
        <f t="shared" si="2432"/>
        <v>2020</v>
      </c>
      <c r="BJ685" s="766">
        <f t="shared" si="2432"/>
        <v>2020</v>
      </c>
      <c r="BK685" s="766">
        <f t="shared" si="2432"/>
        <v>2020</v>
      </c>
      <c r="BL685" s="766">
        <f t="shared" si="2432"/>
        <v>2020</v>
      </c>
      <c r="BM685" s="766">
        <f t="shared" si="2432"/>
        <v>2020</v>
      </c>
      <c r="BN685" s="766">
        <f t="shared" si="2432"/>
        <v>2020</v>
      </c>
      <c r="BO685" s="766">
        <f t="shared" si="2432"/>
        <v>2020</v>
      </c>
      <c r="BP685" s="766">
        <f t="shared" si="2432"/>
        <v>2020</v>
      </c>
      <c r="BQ685" s="766">
        <f t="shared" si="2432"/>
        <v>2020</v>
      </c>
      <c r="BR685" s="766">
        <f t="shared" si="2432"/>
        <v>2020</v>
      </c>
      <c r="BS685" s="766">
        <f t="shared" si="2432"/>
        <v>2020</v>
      </c>
      <c r="BT685" s="766">
        <f t="shared" si="2432"/>
        <v>2020</v>
      </c>
      <c r="BU685" s="778"/>
      <c r="BV685" s="766">
        <f>2020*$K$1</f>
        <v>2020</v>
      </c>
      <c r="BW685" s="766">
        <f>2020*$K$1</f>
        <v>2020</v>
      </c>
      <c r="BX685" s="766">
        <f>2020*$K$1</f>
        <v>2020</v>
      </c>
      <c r="BY685" s="766">
        <f>2020*$K$1</f>
        <v>2020</v>
      </c>
      <c r="BZ685" s="602">
        <f>IF(DL685&lt;3,"",(SUM(B685:R685)-MIN(B685:R685)-MAX(B685:R685))/(DL685-2))</f>
        <v>2020</v>
      </c>
      <c r="CA685" s="602">
        <f>IF(DM685&lt;3,"",(SUM(T685:AJ685)-MIN(T685:AJ685)-MAX(T685:AJ685))/(DM685-2))</f>
        <v>2020</v>
      </c>
      <c r="CB685" s="602">
        <f>IF(DN685&lt;3,"",(SUM(AL685:BB685)-MIN(AL685:BB685)-MAX(AL685:BB685))/(DN685-2))</f>
        <v>2020</v>
      </c>
      <c r="CC685" s="692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426"/>
        <v>2020</v>
      </c>
      <c r="CF685" s="1350">
        <f t="shared" si="2426"/>
        <v>2020</v>
      </c>
      <c r="CG685" s="1350">
        <f t="shared" si="2426"/>
        <v>2020</v>
      </c>
      <c r="CH685" s="1350">
        <f t="shared" si="2426"/>
        <v>2020</v>
      </c>
      <c r="CI685" s="1350">
        <f t="shared" si="2426"/>
        <v>2020</v>
      </c>
      <c r="CJ685" s="1350">
        <f t="shared" si="2426"/>
        <v>2020</v>
      </c>
      <c r="CK685" s="1351">
        <f t="shared" si="2426"/>
        <v>2020</v>
      </c>
      <c r="CL685" s="1351">
        <f t="shared" si="2426"/>
        <v>2020</v>
      </c>
      <c r="CM685" s="1351">
        <f t="shared" si="2426"/>
        <v>2020</v>
      </c>
      <c r="CN685" s="1350">
        <f t="shared" si="2426"/>
        <v>2020</v>
      </c>
      <c r="CO685" s="1350">
        <f t="shared" si="2426"/>
        <v>2020</v>
      </c>
      <c r="CP685" s="1350">
        <f t="shared" si="2426"/>
        <v>2020</v>
      </c>
      <c r="CQ685" s="1350">
        <f t="shared" si="2426"/>
        <v>2020</v>
      </c>
      <c r="CR685" s="1350">
        <f t="shared" si="2426"/>
        <v>2020</v>
      </c>
      <c r="CS685" s="1349">
        <f t="shared" si="2426"/>
        <v>2020</v>
      </c>
      <c r="CT685" s="1352">
        <f t="shared" si="2426"/>
        <v>2020</v>
      </c>
      <c r="CU685" s="553">
        <f t="shared" si="2427"/>
        <v>2020</v>
      </c>
      <c r="CV685" s="554">
        <f t="shared" si="2427"/>
        <v>2020</v>
      </c>
      <c r="CW685" s="555">
        <f t="shared" si="2427"/>
        <v>2020</v>
      </c>
      <c r="CX685" s="555">
        <f t="shared" si="2427"/>
        <v>2020</v>
      </c>
      <c r="CY685" s="555">
        <f t="shared" si="2427"/>
        <v>2020</v>
      </c>
      <c r="CZ685" s="555">
        <f t="shared" si="2427"/>
        <v>2020</v>
      </c>
      <c r="DA685" s="555">
        <f t="shared" si="2427"/>
        <v>2020</v>
      </c>
      <c r="DB685" s="556">
        <f t="shared" si="2427"/>
        <v>2020</v>
      </c>
      <c r="DC685" s="556">
        <f t="shared" si="2427"/>
        <v>2020</v>
      </c>
      <c r="DD685" s="556">
        <f t="shared" si="2427"/>
        <v>2020</v>
      </c>
      <c r="DE685" s="555">
        <f t="shared" si="2428"/>
        <v>2020</v>
      </c>
      <c r="DF685" s="555">
        <f t="shared" si="2428"/>
        <v>2020</v>
      </c>
      <c r="DG685" s="555">
        <f t="shared" si="2428"/>
        <v>2020</v>
      </c>
      <c r="DH685" s="555">
        <f t="shared" si="2428"/>
        <v>2020</v>
      </c>
      <c r="DI685" s="555">
        <f t="shared" si="2428"/>
        <v>2020</v>
      </c>
      <c r="DJ685" s="554">
        <f t="shared" si="2428"/>
        <v>2020</v>
      </c>
      <c r="DK685" s="553">
        <f t="shared" si="2428"/>
        <v>2020</v>
      </c>
      <c r="DL685" s="658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7"/>
      <c r="DQ685" s="623"/>
      <c r="DR685" s="623"/>
      <c r="DS685" s="623"/>
      <c r="DT685" s="623"/>
      <c r="DU685" s="623"/>
      <c r="DV685" s="623"/>
      <c r="DW685" s="623"/>
      <c r="DX685" s="623"/>
      <c r="DY685" s="488"/>
    </row>
    <row r="686" spans="1:129" s="490" customFormat="1" ht="15.75" customHeight="1">
      <c r="A686" s="614" t="str">
        <f>$H$1 &amp; " (%)"</f>
        <v>kcal (%)</v>
      </c>
      <c r="B686" s="637" t="str">
        <f t="shared" ref="B686:N686" si="2433">IF(B683="","",B683*B684*B685/B$46/365/$G$1)</f>
        <v/>
      </c>
      <c r="C686" s="637" t="str">
        <f t="shared" si="2433"/>
        <v/>
      </c>
      <c r="D686" s="637" t="str">
        <f t="shared" si="2433"/>
        <v/>
      </c>
      <c r="E686" s="637" t="str">
        <f t="shared" si="2433"/>
        <v/>
      </c>
      <c r="F686" s="637" t="str">
        <f t="shared" si="2433"/>
        <v/>
      </c>
      <c r="G686" s="637" t="str">
        <f t="shared" si="2433"/>
        <v/>
      </c>
      <c r="H686" s="637" t="str">
        <f t="shared" si="2433"/>
        <v/>
      </c>
      <c r="I686" s="637" t="str">
        <f t="shared" si="2433"/>
        <v/>
      </c>
      <c r="J686" s="637" t="str">
        <f t="shared" si="2433"/>
        <v/>
      </c>
      <c r="K686" s="637" t="str">
        <f t="shared" si="2433"/>
        <v/>
      </c>
      <c r="L686" s="637" t="str">
        <f t="shared" si="2433"/>
        <v/>
      </c>
      <c r="M686" s="637" t="str">
        <f t="shared" si="2433"/>
        <v/>
      </c>
      <c r="N686" s="637" t="str">
        <f t="shared" si="2433"/>
        <v/>
      </c>
      <c r="O686" s="637" t="str">
        <f>IF(O683="","",O683*O684*O685/O$46/365/$G$1)</f>
        <v/>
      </c>
      <c r="P686" s="637" t="str">
        <f>IF(P683="","",P683*P684*P685/P$46/365/$G$1)</f>
        <v/>
      </c>
      <c r="Q686" s="637" t="str">
        <f>IF(Q683="","",Q683*Q684*Q685/Q$46/365/$G$1)</f>
        <v/>
      </c>
      <c r="R686" s="637" t="str">
        <f>IF(R683="","",R683*R684*R685/R$46/365/$G$1)</f>
        <v/>
      </c>
      <c r="S686" s="657"/>
      <c r="T686" s="637" t="str">
        <f t="shared" ref="T686:AJ686" si="2434">IF(T683="","",T683*T684*T685/T$46/365/$G$1)</f>
        <v/>
      </c>
      <c r="U686" s="637" t="str">
        <f t="shared" si="2434"/>
        <v/>
      </c>
      <c r="V686" s="637" t="str">
        <f t="shared" si="2434"/>
        <v/>
      </c>
      <c r="W686" s="637" t="str">
        <f t="shared" si="2434"/>
        <v/>
      </c>
      <c r="X686" s="637" t="str">
        <f t="shared" si="2434"/>
        <v/>
      </c>
      <c r="Y686" s="637" t="str">
        <f t="shared" si="2434"/>
        <v/>
      </c>
      <c r="Z686" s="637" t="str">
        <f t="shared" si="2434"/>
        <v/>
      </c>
      <c r="AA686" s="637" t="str">
        <f t="shared" si="2434"/>
        <v/>
      </c>
      <c r="AB686" s="637" t="str">
        <f t="shared" si="2434"/>
        <v/>
      </c>
      <c r="AC686" s="637" t="str">
        <f t="shared" si="2434"/>
        <v/>
      </c>
      <c r="AD686" s="637" t="str">
        <f t="shared" si="2434"/>
        <v/>
      </c>
      <c r="AE686" s="637" t="str">
        <f t="shared" si="2434"/>
        <v/>
      </c>
      <c r="AF686" s="637" t="str">
        <f t="shared" si="2434"/>
        <v/>
      </c>
      <c r="AG686" s="637" t="str">
        <f t="shared" si="2434"/>
        <v/>
      </c>
      <c r="AH686" s="637" t="str">
        <f t="shared" si="2434"/>
        <v/>
      </c>
      <c r="AI686" s="637" t="str">
        <f t="shared" si="2434"/>
        <v/>
      </c>
      <c r="AJ686" s="637" t="str">
        <f t="shared" si="2434"/>
        <v/>
      </c>
      <c r="AK686" s="657"/>
      <c r="AL686" s="637" t="str">
        <f t="shared" ref="AL686:BB686" si="2435">IF(AL683="","",AL683*AL684*AL685/AL$46/365/$G$1)</f>
        <v/>
      </c>
      <c r="AM686" s="637" t="str">
        <f t="shared" si="2435"/>
        <v/>
      </c>
      <c r="AN686" s="637" t="str">
        <f t="shared" si="2435"/>
        <v/>
      </c>
      <c r="AO686" s="637" t="str">
        <f t="shared" si="2435"/>
        <v/>
      </c>
      <c r="AP686" s="637" t="str">
        <f t="shared" si="2435"/>
        <v/>
      </c>
      <c r="AQ686" s="637" t="str">
        <f t="shared" si="2435"/>
        <v/>
      </c>
      <c r="AR686" s="637" t="str">
        <f t="shared" si="2435"/>
        <v/>
      </c>
      <c r="AS686" s="637" t="str">
        <f t="shared" si="2435"/>
        <v/>
      </c>
      <c r="AT686" s="637" t="str">
        <f t="shared" si="2435"/>
        <v/>
      </c>
      <c r="AU686" s="637" t="str">
        <f t="shared" si="2435"/>
        <v/>
      </c>
      <c r="AV686" s="637" t="str">
        <f t="shared" si="2435"/>
        <v/>
      </c>
      <c r="AW686" s="637" t="str">
        <f t="shared" si="2435"/>
        <v/>
      </c>
      <c r="AX686" s="637" t="str">
        <f t="shared" si="2435"/>
        <v/>
      </c>
      <c r="AY686" s="637" t="str">
        <f t="shared" si="2435"/>
        <v/>
      </c>
      <c r="AZ686" s="637" t="str">
        <f t="shared" si="2435"/>
        <v/>
      </c>
      <c r="BA686" s="637" t="str">
        <f t="shared" si="2435"/>
        <v/>
      </c>
      <c r="BB686" s="637" t="str">
        <f t="shared" si="2435"/>
        <v/>
      </c>
      <c r="BC686" s="657"/>
      <c r="BD686" s="637" t="str">
        <f>IF(BD683="","",BD683*BD684*BD685/BD$46/365/$G$1)</f>
        <v/>
      </c>
      <c r="BE686" s="637" t="str">
        <f>IF(BE683="","",BE683*BE684*BE685/BE$46/365/$G$1)</f>
        <v/>
      </c>
      <c r="BF686" s="637" t="str">
        <f t="shared" ref="BF686:BT686" si="2436">IF(BF683="","",BF683*BF684*BF685/BF$46/365/$G$1)</f>
        <v/>
      </c>
      <c r="BG686" s="637" t="str">
        <f t="shared" si="2436"/>
        <v/>
      </c>
      <c r="BH686" s="637" t="str">
        <f t="shared" si="2436"/>
        <v/>
      </c>
      <c r="BI686" s="637" t="str">
        <f t="shared" si="2436"/>
        <v/>
      </c>
      <c r="BJ686" s="637" t="str">
        <f t="shared" si="2436"/>
        <v/>
      </c>
      <c r="BK686" s="637" t="str">
        <f t="shared" si="2436"/>
        <v/>
      </c>
      <c r="BL686" s="637" t="str">
        <f t="shared" si="2436"/>
        <v/>
      </c>
      <c r="BM686" s="637" t="str">
        <f t="shared" si="2436"/>
        <v/>
      </c>
      <c r="BN686" s="637" t="str">
        <f t="shared" si="2436"/>
        <v/>
      </c>
      <c r="BO686" s="637" t="str">
        <f t="shared" si="2436"/>
        <v/>
      </c>
      <c r="BP686" s="637" t="str">
        <f t="shared" si="2436"/>
        <v/>
      </c>
      <c r="BQ686" s="637" t="str">
        <f t="shared" si="2436"/>
        <v/>
      </c>
      <c r="BR686" s="637" t="str">
        <f t="shared" si="2436"/>
        <v/>
      </c>
      <c r="BS686" s="637" t="str">
        <f t="shared" si="2436"/>
        <v/>
      </c>
      <c r="BT686" s="637" t="str">
        <f t="shared" si="2436"/>
        <v/>
      </c>
      <c r="BU686" s="657"/>
      <c r="BV686" s="637" t="str">
        <f>IF(BV683="","",BV683*BV684*BV685/BV$46/365/$G$1)</f>
        <v/>
      </c>
      <c r="BW686" s="637" t="str">
        <f>IF(BW683="","",BW683*BW684*BW685/BW$46/365/$G$1)</f>
        <v/>
      </c>
      <c r="BX686" s="637" t="str">
        <f>IF(BX683="","",BX683*BX684*BX685/BX$46/365/$G$1)</f>
        <v/>
      </c>
      <c r="BY686" s="637" t="str">
        <f>IF(BY683="","",BY683*BY684*BY685/BY$46/365/$G$1)</f>
        <v/>
      </c>
      <c r="BZ686" s="602" t="str">
        <f>IF(DL686&lt;3,"",(SUM(B686:R686)-MIN(B686:R686)-MAX(B686:R686))/(DL686-2))</f>
        <v/>
      </c>
      <c r="CA686" s="627" t="str">
        <f>IF(DM686&lt;3,"",(SUM(T686:AJ686)-MIN(T686:AJ686)-MAX(T686:AJ686))/(DM686-2))</f>
        <v/>
      </c>
      <c r="CB686" s="627" t="str">
        <f>IF(DN686&lt;3,"",(SUM(AL686:BB686)-MIN(AL686:BB686)-MAX(AL686:BB686))/(DN686-2))</f>
        <v/>
      </c>
      <c r="CC686" s="695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426"/>
        <v/>
      </c>
      <c r="CF686" s="1355" t="str">
        <f t="shared" si="2426"/>
        <v/>
      </c>
      <c r="CG686" s="1355" t="str">
        <f t="shared" si="2426"/>
        <v/>
      </c>
      <c r="CH686" s="1355" t="str">
        <f t="shared" si="2426"/>
        <v/>
      </c>
      <c r="CI686" s="1355" t="str">
        <f t="shared" si="2426"/>
        <v/>
      </c>
      <c r="CJ686" s="1355" t="str">
        <f t="shared" si="2426"/>
        <v/>
      </c>
      <c r="CK686" s="1356" t="str">
        <f t="shared" si="2426"/>
        <v/>
      </c>
      <c r="CL686" s="1356" t="str">
        <f t="shared" si="2426"/>
        <v/>
      </c>
      <c r="CM686" s="1356" t="str">
        <f t="shared" si="2426"/>
        <v/>
      </c>
      <c r="CN686" s="1355" t="str">
        <f t="shared" si="2426"/>
        <v/>
      </c>
      <c r="CO686" s="1355" t="str">
        <f t="shared" si="2426"/>
        <v/>
      </c>
      <c r="CP686" s="1355" t="str">
        <f t="shared" si="2426"/>
        <v/>
      </c>
      <c r="CQ686" s="1355" t="str">
        <f t="shared" si="2426"/>
        <v/>
      </c>
      <c r="CR686" s="1355" t="str">
        <f t="shared" si="2426"/>
        <v/>
      </c>
      <c r="CS686" s="1354" t="str">
        <f t="shared" si="2426"/>
        <v/>
      </c>
      <c r="CT686" s="1357" t="str">
        <f t="shared" si="2426"/>
        <v/>
      </c>
      <c r="CU686" s="541" t="str">
        <f t="shared" si="2427"/>
        <v/>
      </c>
      <c r="CV686" s="542" t="str">
        <f t="shared" si="2427"/>
        <v/>
      </c>
      <c r="CW686" s="543" t="str">
        <f t="shared" si="2427"/>
        <v/>
      </c>
      <c r="CX686" s="543" t="str">
        <f t="shared" si="2427"/>
        <v/>
      </c>
      <c r="CY686" s="543" t="str">
        <f t="shared" si="2427"/>
        <v/>
      </c>
      <c r="CZ686" s="543" t="str">
        <f t="shared" si="2427"/>
        <v/>
      </c>
      <c r="DA686" s="543" t="str">
        <f t="shared" si="2427"/>
        <v/>
      </c>
      <c r="DB686" s="544" t="str">
        <f t="shared" si="2427"/>
        <v/>
      </c>
      <c r="DC686" s="544" t="str">
        <f t="shared" si="2427"/>
        <v/>
      </c>
      <c r="DD686" s="544" t="str">
        <f t="shared" si="2427"/>
        <v/>
      </c>
      <c r="DE686" s="543" t="str">
        <f t="shared" si="2428"/>
        <v/>
      </c>
      <c r="DF686" s="543" t="str">
        <f t="shared" si="2428"/>
        <v/>
      </c>
      <c r="DG686" s="543" t="str">
        <f t="shared" si="2428"/>
        <v/>
      </c>
      <c r="DH686" s="543" t="str">
        <f t="shared" si="2428"/>
        <v/>
      </c>
      <c r="DI686" s="543" t="str">
        <f t="shared" si="2428"/>
        <v/>
      </c>
      <c r="DJ686" s="542" t="str">
        <f t="shared" si="2428"/>
        <v/>
      </c>
      <c r="DK686" s="541" t="str">
        <f t="shared" si="2428"/>
        <v/>
      </c>
      <c r="DL686" s="658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7"/>
      <c r="DQ686" s="623"/>
      <c r="DR686" s="623"/>
      <c r="DS686" s="623"/>
      <c r="DT686" s="623"/>
      <c r="DU686" s="623"/>
      <c r="DV686" s="623"/>
      <c r="DW686" s="623"/>
      <c r="DX686" s="623"/>
      <c r="DY686" s="488"/>
    </row>
    <row r="687" spans="1:129" s="490" customFormat="1" ht="15.75" customHeight="1">
      <c r="A687" s="752" t="s">
        <v>308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594"/>
      <c r="CA687" s="594"/>
      <c r="CB687" s="594"/>
      <c r="CC687" s="691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81"/>
      <c r="CV687" s="781"/>
      <c r="CW687" s="781"/>
      <c r="CX687" s="781"/>
      <c r="CY687" s="781"/>
      <c r="CZ687" s="781"/>
      <c r="DA687" s="781"/>
      <c r="DB687" s="781"/>
      <c r="DC687" s="781"/>
      <c r="DD687" s="781"/>
      <c r="DE687" s="781"/>
      <c r="DF687" s="781"/>
      <c r="DG687" s="781"/>
      <c r="DH687" s="781"/>
      <c r="DI687" s="781"/>
      <c r="DJ687" s="781"/>
      <c r="DK687" s="781"/>
      <c r="DL687" s="603"/>
      <c r="DM687" s="108"/>
      <c r="DN687" s="108"/>
      <c r="DO687" s="108"/>
      <c r="DP687" s="596"/>
      <c r="DQ687" s="622"/>
      <c r="DR687" s="622"/>
      <c r="DS687" s="622"/>
      <c r="DT687" s="622"/>
      <c r="DU687" s="622"/>
      <c r="DV687" s="622"/>
      <c r="DW687" s="622"/>
      <c r="DX687" s="622"/>
      <c r="DY687" s="488"/>
    </row>
    <row r="688" spans="1:129" s="490" customFormat="1" ht="15.75" customHeight="1">
      <c r="A688" s="614" t="s">
        <v>291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2" t="str">
        <f>IF(DL688&lt;3,"",(SUM(B688:R688)-MIN(B688:R688)-MAX(B688:R688))/(DL688-2))</f>
        <v/>
      </c>
      <c r="CA688" s="602" t="str">
        <f>IF(DM688&lt;3,"",(SUM(T688:AJ688)-MIN(T688:AJ688)-MAX(T688:AJ688))/(DM688-2))</f>
        <v/>
      </c>
      <c r="CB688" s="602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8" t="str">
        <f t="shared" ref="CD688:CS688" si="2437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437"/>
        <v/>
      </c>
      <c r="CF688" s="1350" t="str">
        <f t="shared" si="2437"/>
        <v/>
      </c>
      <c r="CG688" s="1350" t="str">
        <f t="shared" si="2437"/>
        <v/>
      </c>
      <c r="CH688" s="1350" t="str">
        <f t="shared" si="2437"/>
        <v/>
      </c>
      <c r="CI688" s="1350" t="str">
        <f t="shared" si="2437"/>
        <v/>
      </c>
      <c r="CJ688" s="1350" t="str">
        <f t="shared" si="2437"/>
        <v/>
      </c>
      <c r="CK688" s="1351" t="str">
        <f t="shared" si="2437"/>
        <v/>
      </c>
      <c r="CL688" s="1351" t="str">
        <f t="shared" si="2437"/>
        <v/>
      </c>
      <c r="CM688" s="1351" t="str">
        <f t="shared" si="2437"/>
        <v/>
      </c>
      <c r="CN688" s="1350" t="str">
        <f t="shared" si="2437"/>
        <v/>
      </c>
      <c r="CO688" s="1350" t="str">
        <f t="shared" si="2437"/>
        <v/>
      </c>
      <c r="CP688" s="1350" t="str">
        <f t="shared" si="2437"/>
        <v/>
      </c>
      <c r="CQ688" s="1350" t="str">
        <f t="shared" si="2437"/>
        <v/>
      </c>
      <c r="CR688" s="1350" t="str">
        <f t="shared" si="2437"/>
        <v/>
      </c>
      <c r="CS688" s="1349" t="str">
        <f t="shared" si="2437"/>
        <v/>
      </c>
      <c r="CT688" s="1352" t="str">
        <f t="shared" ref="CE688:CT691" si="2438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3" t="str">
        <f t="shared" ref="CU688:DD691" si="2439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4" t="str">
        <f t="shared" si="2439"/>
        <v/>
      </c>
      <c r="CW688" s="555" t="str">
        <f t="shared" si="2439"/>
        <v/>
      </c>
      <c r="CX688" s="555" t="str">
        <f t="shared" si="2439"/>
        <v/>
      </c>
      <c r="CY688" s="555" t="str">
        <f t="shared" si="2439"/>
        <v/>
      </c>
      <c r="CZ688" s="555" t="str">
        <f t="shared" si="2439"/>
        <v/>
      </c>
      <c r="DA688" s="555" t="str">
        <f t="shared" si="2439"/>
        <v/>
      </c>
      <c r="DB688" s="556" t="str">
        <f t="shared" si="2439"/>
        <v/>
      </c>
      <c r="DC688" s="556" t="str">
        <f t="shared" si="2439"/>
        <v/>
      </c>
      <c r="DD688" s="556" t="str">
        <f t="shared" si="2439"/>
        <v/>
      </c>
      <c r="DE688" s="555" t="str">
        <f t="shared" ref="DE688:DK691" si="2440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5" t="str">
        <f t="shared" si="2440"/>
        <v/>
      </c>
      <c r="DG688" s="555" t="str">
        <f t="shared" si="2440"/>
        <v/>
      </c>
      <c r="DH688" s="555" t="str">
        <f t="shared" si="2440"/>
        <v/>
      </c>
      <c r="DI688" s="555" t="str">
        <f t="shared" si="2440"/>
        <v/>
      </c>
      <c r="DJ688" s="554" t="str">
        <f t="shared" si="2440"/>
        <v/>
      </c>
      <c r="DK688" s="553" t="str">
        <f t="shared" si="2440"/>
        <v/>
      </c>
      <c r="DL688" s="65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623"/>
      <c r="DR688" s="623"/>
      <c r="DS688" s="623"/>
      <c r="DT688" s="623"/>
      <c r="DU688" s="623"/>
      <c r="DV688" s="623"/>
      <c r="DW688" s="623"/>
      <c r="DX688" s="623"/>
      <c r="DY688" s="488"/>
    </row>
    <row r="689" spans="1:129" s="490" customFormat="1" ht="15.75" customHeight="1">
      <c r="A689" s="614" t="s">
        <v>288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9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9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9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9"/>
      <c r="BV689" s="227"/>
      <c r="BW689" s="227"/>
      <c r="BX689" s="227"/>
      <c r="BY689" s="227"/>
      <c r="BZ689" s="602" t="str">
        <f>IF(DL689&lt;3,"",(SUM(B689:R689)-MIN(B689:R689)-MAX(B689:R689))/(DL689-2))</f>
        <v/>
      </c>
      <c r="CA689" s="602" t="str">
        <f>IF(DM689&lt;3,"",(SUM(T689:AJ689)-MIN(T689:AJ689)-MAX(T689:AJ689))/(DM689-2))</f>
        <v/>
      </c>
      <c r="CB689" s="602" t="str">
        <f>IF(DN689&lt;3,"",(SUM(AL689:BB689)-MIN(AL689:BB689)-MAX(AL689:BB689))/(DN689-2))</f>
        <v/>
      </c>
      <c r="CC689" s="692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438"/>
        <v/>
      </c>
      <c r="CF689" s="1350" t="str">
        <f t="shared" si="2438"/>
        <v/>
      </c>
      <c r="CG689" s="1350" t="str">
        <f t="shared" si="2438"/>
        <v/>
      </c>
      <c r="CH689" s="1350" t="str">
        <f t="shared" si="2438"/>
        <v/>
      </c>
      <c r="CI689" s="1350" t="str">
        <f t="shared" si="2438"/>
        <v/>
      </c>
      <c r="CJ689" s="1350" t="str">
        <f t="shared" si="2438"/>
        <v/>
      </c>
      <c r="CK689" s="1351" t="str">
        <f t="shared" si="2438"/>
        <v/>
      </c>
      <c r="CL689" s="1351" t="str">
        <f t="shared" si="2438"/>
        <v/>
      </c>
      <c r="CM689" s="1351" t="str">
        <f t="shared" si="2438"/>
        <v/>
      </c>
      <c r="CN689" s="1350" t="str">
        <f t="shared" si="2438"/>
        <v/>
      </c>
      <c r="CO689" s="1350" t="str">
        <f t="shared" si="2438"/>
        <v/>
      </c>
      <c r="CP689" s="1350" t="str">
        <f t="shared" si="2438"/>
        <v/>
      </c>
      <c r="CQ689" s="1350" t="str">
        <f t="shared" si="2438"/>
        <v/>
      </c>
      <c r="CR689" s="1350" t="str">
        <f t="shared" si="2438"/>
        <v/>
      </c>
      <c r="CS689" s="1349" t="str">
        <f t="shared" si="2438"/>
        <v/>
      </c>
      <c r="CT689" s="1352" t="str">
        <f t="shared" si="2438"/>
        <v/>
      </c>
      <c r="CU689" s="553" t="str">
        <f t="shared" si="2439"/>
        <v/>
      </c>
      <c r="CV689" s="554" t="str">
        <f t="shared" si="2439"/>
        <v/>
      </c>
      <c r="CW689" s="555" t="str">
        <f t="shared" si="2439"/>
        <v/>
      </c>
      <c r="CX689" s="555" t="str">
        <f t="shared" si="2439"/>
        <v/>
      </c>
      <c r="CY689" s="555" t="str">
        <f t="shared" si="2439"/>
        <v/>
      </c>
      <c r="CZ689" s="555" t="str">
        <f t="shared" si="2439"/>
        <v/>
      </c>
      <c r="DA689" s="555" t="str">
        <f t="shared" si="2439"/>
        <v/>
      </c>
      <c r="DB689" s="556" t="str">
        <f t="shared" si="2439"/>
        <v/>
      </c>
      <c r="DC689" s="556" t="str">
        <f t="shared" si="2439"/>
        <v/>
      </c>
      <c r="DD689" s="556" t="str">
        <f t="shared" si="2439"/>
        <v/>
      </c>
      <c r="DE689" s="555" t="str">
        <f t="shared" si="2440"/>
        <v/>
      </c>
      <c r="DF689" s="555" t="str">
        <f t="shared" si="2440"/>
        <v/>
      </c>
      <c r="DG689" s="555" t="str">
        <f t="shared" si="2440"/>
        <v/>
      </c>
      <c r="DH689" s="555" t="str">
        <f t="shared" si="2440"/>
        <v/>
      </c>
      <c r="DI689" s="555" t="str">
        <f t="shared" si="2440"/>
        <v/>
      </c>
      <c r="DJ689" s="554" t="str">
        <f t="shared" si="2440"/>
        <v/>
      </c>
      <c r="DK689" s="553" t="str">
        <f t="shared" si="2440"/>
        <v/>
      </c>
      <c r="DL689" s="658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7"/>
      <c r="DQ689" s="623"/>
      <c r="DR689" s="623"/>
      <c r="DS689" s="623"/>
      <c r="DT689" s="623"/>
      <c r="DU689" s="623"/>
      <c r="DV689" s="623"/>
      <c r="DW689" s="623"/>
      <c r="DX689" s="623"/>
      <c r="DY689" s="488"/>
    </row>
    <row r="690" spans="1:129" s="490" customFormat="1" ht="15.75" customHeight="1">
      <c r="A690" s="780" t="str">
        <f>$H$1 &amp; "/kg"</f>
        <v>kcal/kg</v>
      </c>
      <c r="B690" s="766">
        <f t="shared" ref="B690:R690" si="2441">3620*$K$1</f>
        <v>3620</v>
      </c>
      <c r="C690" s="766">
        <f t="shared" si="2441"/>
        <v>3620</v>
      </c>
      <c r="D690" s="766">
        <v>3620</v>
      </c>
      <c r="E690" s="766">
        <f>3620*$K$1</f>
        <v>3620</v>
      </c>
      <c r="F690" s="766">
        <f t="shared" si="2441"/>
        <v>3620</v>
      </c>
      <c r="G690" s="766">
        <f t="shared" si="2441"/>
        <v>3620</v>
      </c>
      <c r="H690" s="766">
        <f t="shared" si="2441"/>
        <v>3620</v>
      </c>
      <c r="I690" s="766">
        <f t="shared" si="2441"/>
        <v>3620</v>
      </c>
      <c r="J690" s="766">
        <f t="shared" si="2441"/>
        <v>3620</v>
      </c>
      <c r="K690" s="766">
        <f t="shared" si="2441"/>
        <v>3620</v>
      </c>
      <c r="L690" s="766">
        <f t="shared" si="2441"/>
        <v>3620</v>
      </c>
      <c r="M690" s="766">
        <f t="shared" si="2441"/>
        <v>3620</v>
      </c>
      <c r="N690" s="766">
        <f t="shared" si="2441"/>
        <v>3620</v>
      </c>
      <c r="O690" s="766">
        <f t="shared" si="2441"/>
        <v>3620</v>
      </c>
      <c r="P690" s="766">
        <f t="shared" si="2441"/>
        <v>3620</v>
      </c>
      <c r="Q690" s="766">
        <f t="shared" si="2441"/>
        <v>3620</v>
      </c>
      <c r="R690" s="766">
        <f t="shared" si="2441"/>
        <v>3620</v>
      </c>
      <c r="S690" s="779"/>
      <c r="T690" s="766">
        <f t="shared" ref="T690:AJ690" si="2442">3620*$K$1</f>
        <v>3620</v>
      </c>
      <c r="U690" s="766">
        <f t="shared" si="2442"/>
        <v>3620</v>
      </c>
      <c r="V690" s="766">
        <f t="shared" si="2442"/>
        <v>3620</v>
      </c>
      <c r="W690" s="766">
        <f t="shared" si="2442"/>
        <v>3620</v>
      </c>
      <c r="X690" s="766">
        <f t="shared" si="2442"/>
        <v>3620</v>
      </c>
      <c r="Y690" s="766">
        <f t="shared" si="2442"/>
        <v>3620</v>
      </c>
      <c r="Z690" s="766">
        <f t="shared" si="2442"/>
        <v>3620</v>
      </c>
      <c r="AA690" s="766">
        <f t="shared" si="2442"/>
        <v>3620</v>
      </c>
      <c r="AB690" s="766">
        <f t="shared" si="2442"/>
        <v>3620</v>
      </c>
      <c r="AC690" s="766">
        <f t="shared" si="2442"/>
        <v>3620</v>
      </c>
      <c r="AD690" s="766">
        <f t="shared" si="2442"/>
        <v>3620</v>
      </c>
      <c r="AE690" s="766">
        <f t="shared" si="2442"/>
        <v>3620</v>
      </c>
      <c r="AF690" s="766">
        <f t="shared" si="2442"/>
        <v>3620</v>
      </c>
      <c r="AG690" s="766">
        <f t="shared" si="2442"/>
        <v>3620</v>
      </c>
      <c r="AH690" s="766">
        <f t="shared" si="2442"/>
        <v>3620</v>
      </c>
      <c r="AI690" s="766">
        <f t="shared" si="2442"/>
        <v>3620</v>
      </c>
      <c r="AJ690" s="766">
        <f t="shared" si="2442"/>
        <v>3620</v>
      </c>
      <c r="AK690" s="779"/>
      <c r="AL690" s="766">
        <f t="shared" ref="AL690:BB690" si="2443">3620*$K$1</f>
        <v>3620</v>
      </c>
      <c r="AM690" s="766">
        <f t="shared" si="2443"/>
        <v>3620</v>
      </c>
      <c r="AN690" s="766">
        <f t="shared" si="2443"/>
        <v>3620</v>
      </c>
      <c r="AO690" s="766">
        <f t="shared" si="2443"/>
        <v>3620</v>
      </c>
      <c r="AP690" s="766">
        <f t="shared" si="2443"/>
        <v>3620</v>
      </c>
      <c r="AQ690" s="766">
        <f t="shared" si="2443"/>
        <v>3620</v>
      </c>
      <c r="AR690" s="766">
        <f t="shared" si="2443"/>
        <v>3620</v>
      </c>
      <c r="AS690" s="766">
        <f t="shared" si="2443"/>
        <v>3620</v>
      </c>
      <c r="AT690" s="766">
        <f t="shared" si="2443"/>
        <v>3620</v>
      </c>
      <c r="AU690" s="766">
        <f t="shared" si="2443"/>
        <v>3620</v>
      </c>
      <c r="AV690" s="766">
        <f t="shared" si="2443"/>
        <v>3620</v>
      </c>
      <c r="AW690" s="766">
        <f t="shared" si="2443"/>
        <v>3620</v>
      </c>
      <c r="AX690" s="766">
        <f t="shared" si="2443"/>
        <v>3620</v>
      </c>
      <c r="AY690" s="766">
        <f t="shared" si="2443"/>
        <v>3620</v>
      </c>
      <c r="AZ690" s="766">
        <f t="shared" si="2443"/>
        <v>3620</v>
      </c>
      <c r="BA690" s="766">
        <f t="shared" si="2443"/>
        <v>3620</v>
      </c>
      <c r="BB690" s="766">
        <f t="shared" si="2443"/>
        <v>3620</v>
      </c>
      <c r="BC690" s="779"/>
      <c r="BD690" s="766">
        <f>3620*$K$1</f>
        <v>3620</v>
      </c>
      <c r="BE690" s="766">
        <f>3620*$K$1</f>
        <v>3620</v>
      </c>
      <c r="BF690" s="766">
        <f t="shared" ref="BF690:BT690" si="2444">3620*$K$1</f>
        <v>3620</v>
      </c>
      <c r="BG690" s="766">
        <f t="shared" si="2444"/>
        <v>3620</v>
      </c>
      <c r="BH690" s="766">
        <f t="shared" si="2444"/>
        <v>3620</v>
      </c>
      <c r="BI690" s="766">
        <f t="shared" si="2444"/>
        <v>3620</v>
      </c>
      <c r="BJ690" s="766">
        <f t="shared" si="2444"/>
        <v>3620</v>
      </c>
      <c r="BK690" s="766">
        <f t="shared" si="2444"/>
        <v>3620</v>
      </c>
      <c r="BL690" s="766">
        <v>3620</v>
      </c>
      <c r="BM690" s="766">
        <f t="shared" si="2444"/>
        <v>3620</v>
      </c>
      <c r="BN690" s="766">
        <f t="shared" si="2444"/>
        <v>3620</v>
      </c>
      <c r="BO690" s="766">
        <f t="shared" si="2444"/>
        <v>3620</v>
      </c>
      <c r="BP690" s="766">
        <f t="shared" si="2444"/>
        <v>3620</v>
      </c>
      <c r="BQ690" s="766">
        <f t="shared" si="2444"/>
        <v>3620</v>
      </c>
      <c r="BR690" s="766">
        <f t="shared" si="2444"/>
        <v>3620</v>
      </c>
      <c r="BS690" s="766">
        <f t="shared" si="2444"/>
        <v>3620</v>
      </c>
      <c r="BT690" s="766">
        <f t="shared" si="2444"/>
        <v>3620</v>
      </c>
      <c r="BU690" s="779"/>
      <c r="BV690" s="766">
        <f>3620*$K$1</f>
        <v>3620</v>
      </c>
      <c r="BW690" s="766">
        <f>3620*$K$1</f>
        <v>3620</v>
      </c>
      <c r="BX690" s="766">
        <f>3620*$K$1</f>
        <v>3620</v>
      </c>
      <c r="BY690" s="766">
        <f>3620*$K$1</f>
        <v>3620</v>
      </c>
      <c r="BZ690" s="602">
        <f>IF(DL690&lt;3,"",(SUM(B690:R690)-MIN(B690:R690)-MAX(B690:R690))/(DL690-2))</f>
        <v>3620</v>
      </c>
      <c r="CA690" s="602">
        <f>IF(DM690&lt;3,"",(SUM(T690:AJ690)-MIN(T690:AJ690)-MAX(T690:AJ690))/(DM690-2))</f>
        <v>3620</v>
      </c>
      <c r="CB690" s="602">
        <f>IF(DN690&lt;3,"",(SUM(AL690:BB690)-MIN(AL690:BB690)-MAX(AL690:BB690))/(DN690-2))</f>
        <v>3620</v>
      </c>
      <c r="CC690" s="692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438"/>
        <v>3620</v>
      </c>
      <c r="CF690" s="1350">
        <f t="shared" si="2438"/>
        <v>3620</v>
      </c>
      <c r="CG690" s="1350">
        <f t="shared" si="2438"/>
        <v>3620</v>
      </c>
      <c r="CH690" s="1350">
        <f t="shared" si="2438"/>
        <v>3620</v>
      </c>
      <c r="CI690" s="1350">
        <f t="shared" si="2438"/>
        <v>3620</v>
      </c>
      <c r="CJ690" s="1350">
        <f t="shared" si="2438"/>
        <v>3620</v>
      </c>
      <c r="CK690" s="1351">
        <f t="shared" si="2438"/>
        <v>3620</v>
      </c>
      <c r="CL690" s="1351">
        <f t="shared" si="2438"/>
        <v>3620</v>
      </c>
      <c r="CM690" s="1351">
        <f t="shared" si="2438"/>
        <v>3620</v>
      </c>
      <c r="CN690" s="1350">
        <f t="shared" si="2438"/>
        <v>3620</v>
      </c>
      <c r="CO690" s="1350">
        <f t="shared" si="2438"/>
        <v>3620</v>
      </c>
      <c r="CP690" s="1350">
        <f t="shared" si="2438"/>
        <v>3620</v>
      </c>
      <c r="CQ690" s="1350">
        <f t="shared" si="2438"/>
        <v>3620</v>
      </c>
      <c r="CR690" s="1350">
        <f t="shared" si="2438"/>
        <v>3620</v>
      </c>
      <c r="CS690" s="1349">
        <f t="shared" si="2438"/>
        <v>3620</v>
      </c>
      <c r="CT690" s="1352">
        <f t="shared" si="2438"/>
        <v>3620</v>
      </c>
      <c r="CU690" s="553">
        <f t="shared" si="2439"/>
        <v>3620</v>
      </c>
      <c r="CV690" s="554">
        <f t="shared" si="2439"/>
        <v>3620</v>
      </c>
      <c r="CW690" s="555">
        <f t="shared" si="2439"/>
        <v>3620</v>
      </c>
      <c r="CX690" s="555">
        <f t="shared" si="2439"/>
        <v>3620</v>
      </c>
      <c r="CY690" s="555">
        <f t="shared" si="2439"/>
        <v>3620</v>
      </c>
      <c r="CZ690" s="555">
        <f t="shared" si="2439"/>
        <v>3620</v>
      </c>
      <c r="DA690" s="555">
        <f t="shared" si="2439"/>
        <v>3620</v>
      </c>
      <c r="DB690" s="556">
        <f t="shared" si="2439"/>
        <v>3620</v>
      </c>
      <c r="DC690" s="556">
        <f t="shared" si="2439"/>
        <v>3620</v>
      </c>
      <c r="DD690" s="556">
        <f t="shared" si="2439"/>
        <v>3620</v>
      </c>
      <c r="DE690" s="555">
        <f t="shared" si="2440"/>
        <v>3620</v>
      </c>
      <c r="DF690" s="555">
        <f t="shared" si="2440"/>
        <v>3620</v>
      </c>
      <c r="DG690" s="555">
        <f t="shared" si="2440"/>
        <v>3620</v>
      </c>
      <c r="DH690" s="555">
        <f t="shared" si="2440"/>
        <v>3620</v>
      </c>
      <c r="DI690" s="555">
        <f t="shared" si="2440"/>
        <v>3620</v>
      </c>
      <c r="DJ690" s="554">
        <f t="shared" si="2440"/>
        <v>3620</v>
      </c>
      <c r="DK690" s="553">
        <f t="shared" si="2440"/>
        <v>3620</v>
      </c>
      <c r="DL690" s="658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7"/>
      <c r="DQ690" s="623"/>
      <c r="DR690" s="623"/>
      <c r="DS690" s="623"/>
      <c r="DT690" s="623"/>
      <c r="DU690" s="623"/>
      <c r="DV690" s="623"/>
      <c r="DW690" s="623"/>
      <c r="DX690" s="623"/>
      <c r="DY690" s="488"/>
    </row>
    <row r="691" spans="1:129" s="490" customFormat="1" ht="15.75" customHeight="1">
      <c r="A691" s="614" t="str">
        <f>$H$1 &amp; " (%)"</f>
        <v>kcal (%)</v>
      </c>
      <c r="B691" s="637" t="str">
        <f t="shared" ref="B691:R691" si="2445">IF(B688="","",B688*B689*B690/B$46/365/$G$1)</f>
        <v/>
      </c>
      <c r="C691" s="637" t="str">
        <f t="shared" si="2445"/>
        <v/>
      </c>
      <c r="D691" s="637" t="str">
        <f t="shared" si="2445"/>
        <v/>
      </c>
      <c r="E691" s="637" t="str">
        <f t="shared" si="2445"/>
        <v/>
      </c>
      <c r="F691" s="637" t="str">
        <f t="shared" si="2445"/>
        <v/>
      </c>
      <c r="G691" s="637" t="str">
        <f t="shared" si="2445"/>
        <v/>
      </c>
      <c r="H691" s="637" t="str">
        <f t="shared" si="2445"/>
        <v/>
      </c>
      <c r="I691" s="637" t="str">
        <f t="shared" si="2445"/>
        <v/>
      </c>
      <c r="J691" s="637" t="str">
        <f t="shared" si="2445"/>
        <v/>
      </c>
      <c r="K691" s="637" t="str">
        <f t="shared" si="2445"/>
        <v/>
      </c>
      <c r="L691" s="637" t="str">
        <f t="shared" si="2445"/>
        <v/>
      </c>
      <c r="M691" s="637" t="str">
        <f t="shared" si="2445"/>
        <v/>
      </c>
      <c r="N691" s="637" t="str">
        <f t="shared" si="2445"/>
        <v/>
      </c>
      <c r="O691" s="637" t="str">
        <f t="shared" si="2445"/>
        <v/>
      </c>
      <c r="P691" s="637" t="str">
        <f t="shared" si="2445"/>
        <v/>
      </c>
      <c r="Q691" s="637" t="str">
        <f t="shared" si="2445"/>
        <v/>
      </c>
      <c r="R691" s="637" t="str">
        <f t="shared" si="2445"/>
        <v/>
      </c>
      <c r="S691" s="657"/>
      <c r="T691" s="637" t="str">
        <f t="shared" ref="T691:AJ691" si="2446">IF(T688="","",T688*T689*T690/T$46/365/$G$1)</f>
        <v/>
      </c>
      <c r="U691" s="637" t="str">
        <f t="shared" si="2446"/>
        <v/>
      </c>
      <c r="V691" s="637" t="str">
        <f t="shared" si="2446"/>
        <v/>
      </c>
      <c r="W691" s="637" t="str">
        <f t="shared" si="2446"/>
        <v/>
      </c>
      <c r="X691" s="637" t="str">
        <f t="shared" si="2446"/>
        <v/>
      </c>
      <c r="Y691" s="637" t="str">
        <f t="shared" si="2446"/>
        <v/>
      </c>
      <c r="Z691" s="637" t="str">
        <f t="shared" si="2446"/>
        <v/>
      </c>
      <c r="AA691" s="637" t="str">
        <f t="shared" si="2446"/>
        <v/>
      </c>
      <c r="AB691" s="637" t="str">
        <f t="shared" si="2446"/>
        <v/>
      </c>
      <c r="AC691" s="637" t="str">
        <f t="shared" si="2446"/>
        <v/>
      </c>
      <c r="AD691" s="637" t="str">
        <f t="shared" si="2446"/>
        <v/>
      </c>
      <c r="AE691" s="637" t="str">
        <f t="shared" si="2446"/>
        <v/>
      </c>
      <c r="AF691" s="637" t="str">
        <f t="shared" si="2446"/>
        <v/>
      </c>
      <c r="AG691" s="637" t="str">
        <f t="shared" si="2446"/>
        <v/>
      </c>
      <c r="AH691" s="637" t="str">
        <f t="shared" si="2446"/>
        <v/>
      </c>
      <c r="AI691" s="637" t="str">
        <f t="shared" si="2446"/>
        <v/>
      </c>
      <c r="AJ691" s="637" t="str">
        <f t="shared" si="2446"/>
        <v/>
      </c>
      <c r="AK691" s="657"/>
      <c r="AL691" s="637" t="str">
        <f t="shared" ref="AL691:BB691" si="2447">IF(AL688="","",AL688*AL689*AL690/AL$46/365/$G$1)</f>
        <v/>
      </c>
      <c r="AM691" s="637" t="str">
        <f t="shared" si="2447"/>
        <v/>
      </c>
      <c r="AN691" s="637" t="str">
        <f t="shared" si="2447"/>
        <v/>
      </c>
      <c r="AO691" s="637" t="str">
        <f t="shared" si="2447"/>
        <v/>
      </c>
      <c r="AP691" s="637" t="str">
        <f t="shared" si="2447"/>
        <v/>
      </c>
      <c r="AQ691" s="637" t="str">
        <f t="shared" si="2447"/>
        <v/>
      </c>
      <c r="AR691" s="637" t="str">
        <f t="shared" si="2447"/>
        <v/>
      </c>
      <c r="AS691" s="637" t="str">
        <f t="shared" si="2447"/>
        <v/>
      </c>
      <c r="AT691" s="637" t="str">
        <f t="shared" si="2447"/>
        <v/>
      </c>
      <c r="AU691" s="637" t="str">
        <f t="shared" si="2447"/>
        <v/>
      </c>
      <c r="AV691" s="637" t="str">
        <f t="shared" si="2447"/>
        <v/>
      </c>
      <c r="AW691" s="637" t="str">
        <f t="shared" si="2447"/>
        <v/>
      </c>
      <c r="AX691" s="637" t="str">
        <f t="shared" si="2447"/>
        <v/>
      </c>
      <c r="AY691" s="637" t="str">
        <f t="shared" si="2447"/>
        <v/>
      </c>
      <c r="AZ691" s="637" t="str">
        <f t="shared" si="2447"/>
        <v/>
      </c>
      <c r="BA691" s="637" t="str">
        <f t="shared" si="2447"/>
        <v/>
      </c>
      <c r="BB691" s="637" t="str">
        <f t="shared" si="2447"/>
        <v/>
      </c>
      <c r="BC691" s="657"/>
      <c r="BD691" s="637" t="str">
        <f>IF(BD688="","",BD688*BD689*BD690/BD$46/365/$G$1)</f>
        <v/>
      </c>
      <c r="BE691" s="637" t="str">
        <f>IF(BE688="","",BE688*BE689*BE690/BE$46/365/$G$1)</f>
        <v/>
      </c>
      <c r="BF691" s="637" t="str">
        <f t="shared" ref="BF691:BT691" si="2448">IF(BF688="","",BF688*BF689*BF690/BF$46/365/$G$1)</f>
        <v/>
      </c>
      <c r="BG691" s="637" t="str">
        <f t="shared" si="2448"/>
        <v/>
      </c>
      <c r="BH691" s="637" t="str">
        <f t="shared" si="2448"/>
        <v/>
      </c>
      <c r="BI691" s="637" t="str">
        <f t="shared" si="2448"/>
        <v/>
      </c>
      <c r="BJ691" s="637" t="str">
        <f t="shared" si="2448"/>
        <v/>
      </c>
      <c r="BK691" s="637" t="str">
        <f t="shared" si="2448"/>
        <v/>
      </c>
      <c r="BL691" s="637" t="str">
        <f t="shared" si="2448"/>
        <v/>
      </c>
      <c r="BM691" s="637" t="str">
        <f t="shared" si="2448"/>
        <v/>
      </c>
      <c r="BN691" s="637" t="str">
        <f t="shared" si="2448"/>
        <v/>
      </c>
      <c r="BO691" s="637" t="str">
        <f t="shared" si="2448"/>
        <v/>
      </c>
      <c r="BP691" s="637" t="str">
        <f t="shared" si="2448"/>
        <v/>
      </c>
      <c r="BQ691" s="637" t="str">
        <f t="shared" si="2448"/>
        <v/>
      </c>
      <c r="BR691" s="637" t="str">
        <f t="shared" si="2448"/>
        <v/>
      </c>
      <c r="BS691" s="637" t="str">
        <f t="shared" si="2448"/>
        <v/>
      </c>
      <c r="BT691" s="637" t="str">
        <f t="shared" si="2448"/>
        <v/>
      </c>
      <c r="BU691" s="657"/>
      <c r="BV691" s="637" t="str">
        <f>IF(BV688="","",BV688*BV689*BV690/BV$46/365/$G$1)</f>
        <v/>
      </c>
      <c r="BW691" s="637" t="str">
        <f>IF(BW688="","",BW688*BW689*BW690/BW$46/365/$G$1)</f>
        <v/>
      </c>
      <c r="BX691" s="637" t="str">
        <f>IF(BX688="","",BX688*BX689*BX690/BX$46/365/$G$1)</f>
        <v/>
      </c>
      <c r="BY691" s="637" t="str">
        <f>IF(BY688="","",BY688*BY689*BY690/BY$46/365/$G$1)</f>
        <v/>
      </c>
      <c r="BZ691" s="602" t="str">
        <f>IF(DL691&lt;3,"",(SUM(B691:R691)-MIN(B691:R691)-MAX(B691:R691))/(DL691-2))</f>
        <v/>
      </c>
      <c r="CA691" s="627" t="str">
        <f>IF(DM691&lt;3,"",(SUM(T691:AJ691)-MIN(T691:AJ691)-MAX(T691:AJ691))/(DM691-2))</f>
        <v/>
      </c>
      <c r="CB691" s="627" t="str">
        <f>IF(DN691&lt;3,"",(SUM(AL691:BB691)-MIN(AL691:BB691)-MAX(AL691:BB691))/(DN691-2))</f>
        <v/>
      </c>
      <c r="CC691" s="695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438"/>
        <v/>
      </c>
      <c r="CF691" s="1355" t="str">
        <f t="shared" si="2438"/>
        <v/>
      </c>
      <c r="CG691" s="1355" t="str">
        <f t="shared" si="2438"/>
        <v/>
      </c>
      <c r="CH691" s="1355" t="str">
        <f t="shared" si="2438"/>
        <v/>
      </c>
      <c r="CI691" s="1355" t="str">
        <f t="shared" si="2438"/>
        <v/>
      </c>
      <c r="CJ691" s="1355" t="str">
        <f t="shared" si="2438"/>
        <v/>
      </c>
      <c r="CK691" s="1356" t="str">
        <f t="shared" si="2438"/>
        <v/>
      </c>
      <c r="CL691" s="1356" t="str">
        <f t="shared" si="2438"/>
        <v/>
      </c>
      <c r="CM691" s="1356" t="str">
        <f t="shared" si="2438"/>
        <v/>
      </c>
      <c r="CN691" s="1355" t="str">
        <f t="shared" si="2438"/>
        <v/>
      </c>
      <c r="CO691" s="1355" t="str">
        <f t="shared" si="2438"/>
        <v/>
      </c>
      <c r="CP691" s="1355" t="str">
        <f t="shared" si="2438"/>
        <v/>
      </c>
      <c r="CQ691" s="1355" t="str">
        <f t="shared" si="2438"/>
        <v/>
      </c>
      <c r="CR691" s="1355" t="str">
        <f t="shared" si="2438"/>
        <v/>
      </c>
      <c r="CS691" s="1354" t="str">
        <f t="shared" si="2438"/>
        <v/>
      </c>
      <c r="CT691" s="1357" t="str">
        <f t="shared" si="2438"/>
        <v/>
      </c>
      <c r="CU691" s="541" t="str">
        <f t="shared" si="2439"/>
        <v/>
      </c>
      <c r="CV691" s="542" t="str">
        <f t="shared" si="2439"/>
        <v/>
      </c>
      <c r="CW691" s="543" t="str">
        <f t="shared" si="2439"/>
        <v/>
      </c>
      <c r="CX691" s="543" t="str">
        <f t="shared" si="2439"/>
        <v/>
      </c>
      <c r="CY691" s="543" t="str">
        <f t="shared" si="2439"/>
        <v/>
      </c>
      <c r="CZ691" s="543" t="str">
        <f t="shared" si="2439"/>
        <v/>
      </c>
      <c r="DA691" s="543" t="str">
        <f t="shared" si="2439"/>
        <v/>
      </c>
      <c r="DB691" s="544" t="str">
        <f t="shared" si="2439"/>
        <v/>
      </c>
      <c r="DC691" s="544" t="str">
        <f t="shared" si="2439"/>
        <v/>
      </c>
      <c r="DD691" s="544" t="str">
        <f t="shared" si="2439"/>
        <v/>
      </c>
      <c r="DE691" s="543" t="str">
        <f t="shared" si="2440"/>
        <v/>
      </c>
      <c r="DF691" s="543" t="str">
        <f t="shared" si="2440"/>
        <v/>
      </c>
      <c r="DG691" s="543" t="str">
        <f t="shared" si="2440"/>
        <v/>
      </c>
      <c r="DH691" s="543" t="str">
        <f t="shared" si="2440"/>
        <v/>
      </c>
      <c r="DI691" s="543" t="str">
        <f t="shared" si="2440"/>
        <v/>
      </c>
      <c r="DJ691" s="542" t="str">
        <f t="shared" si="2440"/>
        <v/>
      </c>
      <c r="DK691" s="541" t="str">
        <f t="shared" si="2440"/>
        <v/>
      </c>
      <c r="DL691" s="658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7"/>
      <c r="DQ691" s="623"/>
      <c r="DR691" s="623"/>
      <c r="DS691" s="623"/>
      <c r="DT691" s="623"/>
      <c r="DU691" s="623"/>
      <c r="DV691" s="623"/>
      <c r="DW691" s="623"/>
      <c r="DX691" s="623"/>
      <c r="DY691" s="488"/>
    </row>
    <row r="692" spans="1:129" s="490" customFormat="1" ht="15.75" customHeight="1">
      <c r="A692" s="752" t="s">
        <v>309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227"/>
      <c r="BW692" s="227"/>
      <c r="BX692" s="227"/>
      <c r="BY692" s="227"/>
      <c r="BZ692" s="594"/>
      <c r="CA692" s="594"/>
      <c r="CB692" s="594"/>
      <c r="CC692" s="691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3"/>
      <c r="DM692" s="108"/>
      <c r="DN692" s="108"/>
      <c r="DO692" s="108"/>
      <c r="DP692" s="596"/>
      <c r="DQ692" s="622"/>
      <c r="DR692" s="622"/>
      <c r="DS692" s="622"/>
      <c r="DT692" s="622"/>
      <c r="DU692" s="622"/>
      <c r="DV692" s="622"/>
      <c r="DW692" s="622"/>
      <c r="DX692" s="622"/>
      <c r="DY692" s="488"/>
    </row>
    <row r="693" spans="1:129" s="490" customFormat="1" ht="15.75" customHeight="1">
      <c r="A693" s="614" t="s">
        <v>291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777"/>
      <c r="BW693" s="777"/>
      <c r="BX693" s="777"/>
      <c r="BY693" s="777"/>
      <c r="BZ693" s="602" t="str">
        <f t="shared" ref="BZ693:BZ701" si="2449">IF(DL693&lt;3,"",(SUM(B693:R693)-MIN(B693:R693)-MAX(B693:R693))/(DL693-2))</f>
        <v/>
      </c>
      <c r="CA693" s="602" t="str">
        <f t="shared" ref="CA693:CA701" si="2450">IF(DM693&lt;3,"",(SUM(T693:AJ693)-MIN(T693:AJ693)-MAX(T693:AJ693))/(DM693-2))</f>
        <v/>
      </c>
      <c r="CB693" s="602" t="str">
        <f t="shared" ref="CB693:CB701" si="2451">IF(DN693&lt;3,"",(SUM(AL693:BB693)-MIN(AL693:BB693)-MAX(AL693:BB693))/(DN693-2))</f>
        <v/>
      </c>
      <c r="CC693" s="692" t="str">
        <f t="shared" ref="CC693:CC701" si="2452">IF(DO693&lt;3,"",(SUM(BD693:BT693)-MIN(BD693:BT693)-MAX(BD693:BT693))/(DO693-2))</f>
        <v/>
      </c>
      <c r="CD693" s="1348" t="str">
        <f t="shared" ref="CD693:CS693" si="245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453"/>
        <v/>
      </c>
      <c r="CF693" s="1350" t="str">
        <f t="shared" si="2453"/>
        <v/>
      </c>
      <c r="CG693" s="1350" t="str">
        <f t="shared" si="2453"/>
        <v/>
      </c>
      <c r="CH693" s="1350" t="str">
        <f t="shared" si="2453"/>
        <v/>
      </c>
      <c r="CI693" s="1350" t="str">
        <f t="shared" si="2453"/>
        <v/>
      </c>
      <c r="CJ693" s="1350" t="str">
        <f t="shared" si="2453"/>
        <v/>
      </c>
      <c r="CK693" s="1351" t="str">
        <f t="shared" si="2453"/>
        <v/>
      </c>
      <c r="CL693" s="1351" t="str">
        <f t="shared" si="2453"/>
        <v/>
      </c>
      <c r="CM693" s="1351" t="str">
        <f t="shared" si="2453"/>
        <v/>
      </c>
      <c r="CN693" s="1350" t="str">
        <f t="shared" si="2453"/>
        <v/>
      </c>
      <c r="CO693" s="1350" t="str">
        <f t="shared" si="2453"/>
        <v/>
      </c>
      <c r="CP693" s="1350" t="str">
        <f t="shared" si="2453"/>
        <v/>
      </c>
      <c r="CQ693" s="1350" t="str">
        <f t="shared" si="2453"/>
        <v/>
      </c>
      <c r="CR693" s="1350" t="str">
        <f t="shared" si="2453"/>
        <v/>
      </c>
      <c r="CS693" s="1349" t="str">
        <f t="shared" si="2453"/>
        <v/>
      </c>
      <c r="CT693" s="1352" t="str">
        <f t="shared" ref="CE693:CT696" si="2454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3" t="str">
        <f t="shared" ref="CU693:DD696" si="2455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4" t="str">
        <f t="shared" si="2455"/>
        <v/>
      </c>
      <c r="CW693" s="555" t="str">
        <f t="shared" si="2455"/>
        <v/>
      </c>
      <c r="CX693" s="555" t="str">
        <f t="shared" si="2455"/>
        <v/>
      </c>
      <c r="CY693" s="555" t="str">
        <f t="shared" si="2455"/>
        <v/>
      </c>
      <c r="CZ693" s="555" t="str">
        <f t="shared" si="2455"/>
        <v/>
      </c>
      <c r="DA693" s="555" t="str">
        <f t="shared" si="2455"/>
        <v/>
      </c>
      <c r="DB693" s="556" t="str">
        <f t="shared" si="2455"/>
        <v/>
      </c>
      <c r="DC693" s="556" t="str">
        <f t="shared" si="2455"/>
        <v/>
      </c>
      <c r="DD693" s="556" t="str">
        <f t="shared" si="2455"/>
        <v/>
      </c>
      <c r="DE693" s="555" t="str">
        <f t="shared" ref="DE693:DK696" si="2456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5" t="str">
        <f t="shared" si="2456"/>
        <v/>
      </c>
      <c r="DG693" s="555" t="str">
        <f t="shared" si="2456"/>
        <v/>
      </c>
      <c r="DH693" s="555" t="str">
        <f t="shared" si="2456"/>
        <v/>
      </c>
      <c r="DI693" s="555" t="str">
        <f t="shared" si="2456"/>
        <v/>
      </c>
      <c r="DJ693" s="554" t="str">
        <f t="shared" si="2456"/>
        <v/>
      </c>
      <c r="DK693" s="553" t="str">
        <f t="shared" si="2456"/>
        <v/>
      </c>
      <c r="DL693" s="65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623"/>
      <c r="DR693" s="623"/>
      <c r="DS693" s="623"/>
      <c r="DT693" s="623"/>
      <c r="DU693" s="623"/>
      <c r="DV693" s="623"/>
      <c r="DW693" s="623"/>
      <c r="DX693" s="623"/>
      <c r="DY693" s="488"/>
    </row>
    <row r="694" spans="1:129" s="490" customFormat="1" ht="15.75" customHeight="1">
      <c r="A694" s="614" t="s">
        <v>288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9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9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9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9"/>
      <c r="BV694" s="227"/>
      <c r="BW694" s="227"/>
      <c r="BX694" s="227"/>
      <c r="BY694" s="227"/>
      <c r="BZ694" s="602" t="str">
        <f t="shared" si="2449"/>
        <v/>
      </c>
      <c r="CA694" s="602" t="str">
        <f t="shared" si="2450"/>
        <v/>
      </c>
      <c r="CB694" s="602" t="str">
        <f t="shared" si="2451"/>
        <v/>
      </c>
      <c r="CC694" s="692" t="str">
        <f t="shared" si="2452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454"/>
        <v/>
      </c>
      <c r="CF694" s="1350" t="str">
        <f t="shared" si="2454"/>
        <v/>
      </c>
      <c r="CG694" s="1350" t="str">
        <f t="shared" si="2454"/>
        <v/>
      </c>
      <c r="CH694" s="1350" t="str">
        <f t="shared" si="2454"/>
        <v/>
      </c>
      <c r="CI694" s="1350" t="str">
        <f t="shared" si="2454"/>
        <v/>
      </c>
      <c r="CJ694" s="1350" t="str">
        <f t="shared" si="2454"/>
        <v/>
      </c>
      <c r="CK694" s="1351" t="str">
        <f t="shared" si="2454"/>
        <v/>
      </c>
      <c r="CL694" s="1351" t="str">
        <f t="shared" si="2454"/>
        <v/>
      </c>
      <c r="CM694" s="1351" t="str">
        <f t="shared" si="2454"/>
        <v/>
      </c>
      <c r="CN694" s="1350" t="str">
        <f t="shared" si="2454"/>
        <v/>
      </c>
      <c r="CO694" s="1350" t="str">
        <f t="shared" si="2454"/>
        <v/>
      </c>
      <c r="CP694" s="1350" t="str">
        <f t="shared" si="2454"/>
        <v/>
      </c>
      <c r="CQ694" s="1350" t="str">
        <f t="shared" si="2454"/>
        <v/>
      </c>
      <c r="CR694" s="1350" t="str">
        <f t="shared" si="2454"/>
        <v/>
      </c>
      <c r="CS694" s="1349" t="str">
        <f t="shared" si="2454"/>
        <v/>
      </c>
      <c r="CT694" s="1352" t="str">
        <f t="shared" si="2454"/>
        <v/>
      </c>
      <c r="CU694" s="553" t="str">
        <f t="shared" si="2455"/>
        <v/>
      </c>
      <c r="CV694" s="554" t="str">
        <f t="shared" si="2455"/>
        <v/>
      </c>
      <c r="CW694" s="555" t="str">
        <f t="shared" si="2455"/>
        <v/>
      </c>
      <c r="CX694" s="555" t="str">
        <f t="shared" si="2455"/>
        <v/>
      </c>
      <c r="CY694" s="555" t="str">
        <f t="shared" si="2455"/>
        <v/>
      </c>
      <c r="CZ694" s="555" t="str">
        <f t="shared" si="2455"/>
        <v/>
      </c>
      <c r="DA694" s="555" t="str">
        <f t="shared" si="2455"/>
        <v/>
      </c>
      <c r="DB694" s="556" t="str">
        <f t="shared" si="2455"/>
        <v/>
      </c>
      <c r="DC694" s="556" t="str">
        <f t="shared" si="2455"/>
        <v/>
      </c>
      <c r="DD694" s="556" t="str">
        <f t="shared" si="2455"/>
        <v/>
      </c>
      <c r="DE694" s="555" t="str">
        <f t="shared" si="2456"/>
        <v/>
      </c>
      <c r="DF694" s="555" t="str">
        <f t="shared" si="2456"/>
        <v/>
      </c>
      <c r="DG694" s="555" t="str">
        <f t="shared" si="2456"/>
        <v/>
      </c>
      <c r="DH694" s="555" t="str">
        <f t="shared" si="2456"/>
        <v/>
      </c>
      <c r="DI694" s="555" t="str">
        <f t="shared" si="2456"/>
        <v/>
      </c>
      <c r="DJ694" s="554" t="str">
        <f t="shared" si="2456"/>
        <v/>
      </c>
      <c r="DK694" s="553" t="str">
        <f t="shared" si="2456"/>
        <v/>
      </c>
      <c r="DL694" s="658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7"/>
      <c r="DQ694" s="623"/>
      <c r="DR694" s="623"/>
      <c r="DS694" s="623"/>
      <c r="DT694" s="623"/>
      <c r="DU694" s="623"/>
      <c r="DV694" s="623"/>
      <c r="DW694" s="623"/>
      <c r="DX694" s="623"/>
      <c r="DY694" s="488"/>
    </row>
    <row r="695" spans="1:129" s="490" customFormat="1" ht="15.75" customHeight="1">
      <c r="A695" s="780" t="str">
        <f>$H$1 &amp; "/kg"</f>
        <v>kcal/kg</v>
      </c>
      <c r="B695" s="766">
        <f t="shared" ref="B695:R695" si="2457">4000*$K$1</f>
        <v>4000</v>
      </c>
      <c r="C695" s="766">
        <f t="shared" si="2457"/>
        <v>4000</v>
      </c>
      <c r="D695" s="766">
        <f t="shared" si="2457"/>
        <v>4000</v>
      </c>
      <c r="E695" s="766">
        <f t="shared" si="2457"/>
        <v>4000</v>
      </c>
      <c r="F695" s="766">
        <f t="shared" si="2457"/>
        <v>4000</v>
      </c>
      <c r="G695" s="766">
        <f t="shared" si="2457"/>
        <v>4000</v>
      </c>
      <c r="H695" s="766">
        <f t="shared" si="2457"/>
        <v>4000</v>
      </c>
      <c r="I695" s="766">
        <f t="shared" si="2457"/>
        <v>4000</v>
      </c>
      <c r="J695" s="766">
        <f t="shared" si="2457"/>
        <v>4000</v>
      </c>
      <c r="K695" s="766">
        <f t="shared" si="2457"/>
        <v>4000</v>
      </c>
      <c r="L695" s="766">
        <f t="shared" si="2457"/>
        <v>4000</v>
      </c>
      <c r="M695" s="766">
        <f t="shared" si="2457"/>
        <v>4000</v>
      </c>
      <c r="N695" s="766">
        <f t="shared" si="2457"/>
        <v>4000</v>
      </c>
      <c r="O695" s="766">
        <f t="shared" si="2457"/>
        <v>4000</v>
      </c>
      <c r="P695" s="766">
        <f t="shared" si="2457"/>
        <v>4000</v>
      </c>
      <c r="Q695" s="766">
        <f t="shared" si="2457"/>
        <v>4000</v>
      </c>
      <c r="R695" s="766">
        <f t="shared" si="2457"/>
        <v>4000</v>
      </c>
      <c r="S695" s="778"/>
      <c r="T695" s="766">
        <f t="shared" ref="T695:AJ695" si="2458">4000*$K$1</f>
        <v>4000</v>
      </c>
      <c r="U695" s="766">
        <f t="shared" si="2458"/>
        <v>4000</v>
      </c>
      <c r="V695" s="766">
        <f t="shared" si="2458"/>
        <v>4000</v>
      </c>
      <c r="W695" s="766">
        <f t="shared" si="2458"/>
        <v>4000</v>
      </c>
      <c r="X695" s="766">
        <f t="shared" si="2458"/>
        <v>4000</v>
      </c>
      <c r="Y695" s="766">
        <f t="shared" si="2458"/>
        <v>4000</v>
      </c>
      <c r="Z695" s="766">
        <f t="shared" si="2458"/>
        <v>4000</v>
      </c>
      <c r="AA695" s="766">
        <f t="shared" si="2458"/>
        <v>4000</v>
      </c>
      <c r="AB695" s="766">
        <f t="shared" si="2458"/>
        <v>4000</v>
      </c>
      <c r="AC695" s="766">
        <f t="shared" si="2458"/>
        <v>4000</v>
      </c>
      <c r="AD695" s="766">
        <f t="shared" si="2458"/>
        <v>4000</v>
      </c>
      <c r="AE695" s="766">
        <f t="shared" si="2458"/>
        <v>4000</v>
      </c>
      <c r="AF695" s="766">
        <f t="shared" si="2458"/>
        <v>4000</v>
      </c>
      <c r="AG695" s="766">
        <f t="shared" si="2458"/>
        <v>4000</v>
      </c>
      <c r="AH695" s="766">
        <f t="shared" si="2458"/>
        <v>4000</v>
      </c>
      <c r="AI695" s="766">
        <f t="shared" si="2458"/>
        <v>4000</v>
      </c>
      <c r="AJ695" s="766">
        <f t="shared" si="2458"/>
        <v>4000</v>
      </c>
      <c r="AK695" s="778"/>
      <c r="AL695" s="766">
        <v>4000</v>
      </c>
      <c r="AM695" s="766">
        <f>4000*$K$1</f>
        <v>4000</v>
      </c>
      <c r="AN695" s="766">
        <f t="shared" ref="AN695:BB695" si="2459">4000*$K$1</f>
        <v>4000</v>
      </c>
      <c r="AO695" s="766">
        <f t="shared" si="2459"/>
        <v>4000</v>
      </c>
      <c r="AP695" s="766">
        <f t="shared" si="2459"/>
        <v>4000</v>
      </c>
      <c r="AQ695" s="766">
        <f t="shared" si="2459"/>
        <v>4000</v>
      </c>
      <c r="AR695" s="766">
        <f t="shared" si="2459"/>
        <v>4000</v>
      </c>
      <c r="AS695" s="766">
        <f t="shared" si="2459"/>
        <v>4000</v>
      </c>
      <c r="AT695" s="766">
        <f t="shared" si="2459"/>
        <v>4000</v>
      </c>
      <c r="AU695" s="766">
        <f t="shared" si="2459"/>
        <v>4000</v>
      </c>
      <c r="AV695" s="766">
        <f t="shared" si="2459"/>
        <v>4000</v>
      </c>
      <c r="AW695" s="766">
        <f t="shared" si="2459"/>
        <v>4000</v>
      </c>
      <c r="AX695" s="766">
        <f t="shared" si="2459"/>
        <v>4000</v>
      </c>
      <c r="AY695" s="766">
        <f t="shared" si="2459"/>
        <v>4000</v>
      </c>
      <c r="AZ695" s="766">
        <f t="shared" si="2459"/>
        <v>4000</v>
      </c>
      <c r="BA695" s="766">
        <f t="shared" si="2459"/>
        <v>4000</v>
      </c>
      <c r="BB695" s="766">
        <f t="shared" si="2459"/>
        <v>4000</v>
      </c>
      <c r="BC695" s="778"/>
      <c r="BD695" s="766">
        <f>4000*$K$1</f>
        <v>4000</v>
      </c>
      <c r="BE695" s="766">
        <f>4000*$K$1</f>
        <v>4000</v>
      </c>
      <c r="BF695" s="766">
        <f t="shared" ref="BF695:BT695" si="2460">4000*$K$1</f>
        <v>4000</v>
      </c>
      <c r="BG695" s="766">
        <f t="shared" si="2460"/>
        <v>4000</v>
      </c>
      <c r="BH695" s="766">
        <f t="shared" si="2460"/>
        <v>4000</v>
      </c>
      <c r="BI695" s="766">
        <f t="shared" si="2460"/>
        <v>4000</v>
      </c>
      <c r="BJ695" s="766">
        <f t="shared" si="2460"/>
        <v>4000</v>
      </c>
      <c r="BK695" s="766">
        <f t="shared" si="2460"/>
        <v>4000</v>
      </c>
      <c r="BL695" s="766">
        <f t="shared" si="2460"/>
        <v>4000</v>
      </c>
      <c r="BM695" s="766">
        <f t="shared" si="2460"/>
        <v>4000</v>
      </c>
      <c r="BN695" s="766">
        <f t="shared" si="2460"/>
        <v>4000</v>
      </c>
      <c r="BO695" s="766">
        <f t="shared" si="2460"/>
        <v>4000</v>
      </c>
      <c r="BP695" s="766">
        <f t="shared" si="2460"/>
        <v>4000</v>
      </c>
      <c r="BQ695" s="766">
        <f t="shared" si="2460"/>
        <v>4000</v>
      </c>
      <c r="BR695" s="766">
        <f t="shared" si="2460"/>
        <v>4000</v>
      </c>
      <c r="BS695" s="766">
        <f t="shared" si="2460"/>
        <v>4000</v>
      </c>
      <c r="BT695" s="766">
        <f t="shared" si="2460"/>
        <v>4000</v>
      </c>
      <c r="BU695" s="778"/>
      <c r="BV695" s="766">
        <f>4000*$K$1</f>
        <v>4000</v>
      </c>
      <c r="BW695" s="766">
        <f>4000*$K$1</f>
        <v>4000</v>
      </c>
      <c r="BX695" s="766">
        <f>4000*$K$1</f>
        <v>4000</v>
      </c>
      <c r="BY695" s="766">
        <f>4000*$K$1</f>
        <v>4000</v>
      </c>
      <c r="BZ695" s="602">
        <f t="shared" si="2449"/>
        <v>4000</v>
      </c>
      <c r="CA695" s="602">
        <f t="shared" si="2450"/>
        <v>4000</v>
      </c>
      <c r="CB695" s="602">
        <f t="shared" si="2451"/>
        <v>4000</v>
      </c>
      <c r="CC695" s="692">
        <f t="shared" si="2452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454"/>
        <v>4000</v>
      </c>
      <c r="CF695" s="1350">
        <f t="shared" si="2454"/>
        <v>4000</v>
      </c>
      <c r="CG695" s="1350">
        <f t="shared" si="2454"/>
        <v>4000</v>
      </c>
      <c r="CH695" s="1350">
        <f t="shared" si="2454"/>
        <v>4000</v>
      </c>
      <c r="CI695" s="1350">
        <f t="shared" si="2454"/>
        <v>4000</v>
      </c>
      <c r="CJ695" s="1350">
        <f t="shared" si="2454"/>
        <v>4000</v>
      </c>
      <c r="CK695" s="1351">
        <f t="shared" si="2454"/>
        <v>4000</v>
      </c>
      <c r="CL695" s="1351">
        <f t="shared" si="2454"/>
        <v>4000</v>
      </c>
      <c r="CM695" s="1351">
        <f t="shared" si="2454"/>
        <v>4000</v>
      </c>
      <c r="CN695" s="1350">
        <f t="shared" si="2454"/>
        <v>4000</v>
      </c>
      <c r="CO695" s="1350">
        <f t="shared" si="2454"/>
        <v>4000</v>
      </c>
      <c r="CP695" s="1350">
        <f t="shared" si="2454"/>
        <v>4000</v>
      </c>
      <c r="CQ695" s="1350">
        <f t="shared" si="2454"/>
        <v>4000</v>
      </c>
      <c r="CR695" s="1350">
        <f t="shared" si="2454"/>
        <v>4000</v>
      </c>
      <c r="CS695" s="1349">
        <f t="shared" si="2454"/>
        <v>4000</v>
      </c>
      <c r="CT695" s="1352">
        <f t="shared" si="2454"/>
        <v>4000</v>
      </c>
      <c r="CU695" s="553">
        <f t="shared" si="2455"/>
        <v>4000</v>
      </c>
      <c r="CV695" s="554">
        <f t="shared" si="2455"/>
        <v>4000</v>
      </c>
      <c r="CW695" s="555">
        <f t="shared" si="2455"/>
        <v>4000</v>
      </c>
      <c r="CX695" s="555">
        <f t="shared" si="2455"/>
        <v>4000</v>
      </c>
      <c r="CY695" s="555">
        <f t="shared" si="2455"/>
        <v>4000</v>
      </c>
      <c r="CZ695" s="555">
        <f t="shared" si="2455"/>
        <v>4000</v>
      </c>
      <c r="DA695" s="555">
        <f t="shared" si="2455"/>
        <v>4000</v>
      </c>
      <c r="DB695" s="556">
        <f t="shared" si="2455"/>
        <v>4000</v>
      </c>
      <c r="DC695" s="556">
        <f t="shared" si="2455"/>
        <v>4000</v>
      </c>
      <c r="DD695" s="556">
        <f t="shared" si="2455"/>
        <v>4000</v>
      </c>
      <c r="DE695" s="555">
        <f t="shared" si="2456"/>
        <v>4000</v>
      </c>
      <c r="DF695" s="555">
        <f t="shared" si="2456"/>
        <v>4000</v>
      </c>
      <c r="DG695" s="555">
        <f t="shared" si="2456"/>
        <v>4000</v>
      </c>
      <c r="DH695" s="555">
        <f t="shared" si="2456"/>
        <v>4000</v>
      </c>
      <c r="DI695" s="555">
        <f t="shared" si="2456"/>
        <v>4000</v>
      </c>
      <c r="DJ695" s="554">
        <f t="shared" si="2456"/>
        <v>4000</v>
      </c>
      <c r="DK695" s="553">
        <f t="shared" si="2456"/>
        <v>4000</v>
      </c>
      <c r="DL695" s="658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7"/>
      <c r="DQ695" s="623"/>
      <c r="DR695" s="623"/>
      <c r="DS695" s="623"/>
      <c r="DT695" s="623"/>
      <c r="DU695" s="623"/>
      <c r="DV695" s="623"/>
      <c r="DW695" s="623"/>
      <c r="DX695" s="623"/>
      <c r="DY695" s="488"/>
    </row>
    <row r="696" spans="1:129" s="490" customFormat="1" ht="15.75" customHeight="1">
      <c r="A696" s="614" t="str">
        <f>$H$1 &amp; " (%)"</f>
        <v>kcal (%)</v>
      </c>
      <c r="B696" s="637" t="str">
        <f t="shared" ref="B696:R696" si="2461">IF(B693="","",B693*B694*B695/B$46/365/$G$1)</f>
        <v/>
      </c>
      <c r="C696" s="637" t="str">
        <f t="shared" si="2461"/>
        <v/>
      </c>
      <c r="D696" s="637" t="str">
        <f t="shared" si="2461"/>
        <v/>
      </c>
      <c r="E696" s="637" t="str">
        <f t="shared" si="2461"/>
        <v/>
      </c>
      <c r="F696" s="637" t="str">
        <f t="shared" si="2461"/>
        <v/>
      </c>
      <c r="G696" s="637" t="str">
        <f t="shared" si="2461"/>
        <v/>
      </c>
      <c r="H696" s="637" t="str">
        <f t="shared" si="2461"/>
        <v/>
      </c>
      <c r="I696" s="637" t="str">
        <f t="shared" si="2461"/>
        <v/>
      </c>
      <c r="J696" s="637" t="str">
        <f t="shared" si="2461"/>
        <v/>
      </c>
      <c r="K696" s="637" t="str">
        <f t="shared" si="2461"/>
        <v/>
      </c>
      <c r="L696" s="637" t="str">
        <f t="shared" si="2461"/>
        <v/>
      </c>
      <c r="M696" s="637" t="str">
        <f t="shared" si="2461"/>
        <v/>
      </c>
      <c r="N696" s="637" t="str">
        <f t="shared" si="2461"/>
        <v/>
      </c>
      <c r="O696" s="637" t="str">
        <f t="shared" si="2461"/>
        <v/>
      </c>
      <c r="P696" s="637" t="str">
        <f t="shared" si="2461"/>
        <v/>
      </c>
      <c r="Q696" s="637" t="str">
        <f t="shared" si="2461"/>
        <v/>
      </c>
      <c r="R696" s="637" t="str">
        <f t="shared" si="2461"/>
        <v/>
      </c>
      <c r="S696" s="657"/>
      <c r="T696" s="637" t="str">
        <f t="shared" ref="T696:AJ696" si="2462">IF(T693="","",T693*T694*T695/T$46/365/$G$1)</f>
        <v/>
      </c>
      <c r="U696" s="637" t="str">
        <f t="shared" si="2462"/>
        <v/>
      </c>
      <c r="V696" s="637" t="str">
        <f t="shared" si="2462"/>
        <v/>
      </c>
      <c r="W696" s="637" t="str">
        <f t="shared" si="2462"/>
        <v/>
      </c>
      <c r="X696" s="637" t="str">
        <f t="shared" si="2462"/>
        <v/>
      </c>
      <c r="Y696" s="637" t="str">
        <f t="shared" si="2462"/>
        <v/>
      </c>
      <c r="Z696" s="637" t="str">
        <f t="shared" si="2462"/>
        <v/>
      </c>
      <c r="AA696" s="637" t="str">
        <f t="shared" si="2462"/>
        <v/>
      </c>
      <c r="AB696" s="637" t="str">
        <f t="shared" si="2462"/>
        <v/>
      </c>
      <c r="AC696" s="637" t="str">
        <f t="shared" si="2462"/>
        <v/>
      </c>
      <c r="AD696" s="637" t="str">
        <f t="shared" si="2462"/>
        <v/>
      </c>
      <c r="AE696" s="637" t="str">
        <f t="shared" si="2462"/>
        <v/>
      </c>
      <c r="AF696" s="637" t="str">
        <f t="shared" si="2462"/>
        <v/>
      </c>
      <c r="AG696" s="637" t="str">
        <f t="shared" si="2462"/>
        <v/>
      </c>
      <c r="AH696" s="637" t="str">
        <f t="shared" si="2462"/>
        <v/>
      </c>
      <c r="AI696" s="637" t="str">
        <f t="shared" si="2462"/>
        <v/>
      </c>
      <c r="AJ696" s="637" t="str">
        <f t="shared" si="2462"/>
        <v/>
      </c>
      <c r="AK696" s="657"/>
      <c r="AL696" s="637" t="str">
        <f t="shared" ref="AL696:BB696" si="2463">IF(AL693="","",AL693*AL694*AL695/AL$46/365/$G$1)</f>
        <v/>
      </c>
      <c r="AM696" s="637" t="str">
        <f t="shared" si="2463"/>
        <v/>
      </c>
      <c r="AN696" s="637" t="str">
        <f t="shared" si="2463"/>
        <v/>
      </c>
      <c r="AO696" s="637" t="str">
        <f t="shared" si="2463"/>
        <v/>
      </c>
      <c r="AP696" s="637" t="str">
        <f t="shared" si="2463"/>
        <v/>
      </c>
      <c r="AQ696" s="637" t="str">
        <f t="shared" si="2463"/>
        <v/>
      </c>
      <c r="AR696" s="637" t="str">
        <f t="shared" si="2463"/>
        <v/>
      </c>
      <c r="AS696" s="637" t="str">
        <f t="shared" si="2463"/>
        <v/>
      </c>
      <c r="AT696" s="637" t="str">
        <f t="shared" si="2463"/>
        <v/>
      </c>
      <c r="AU696" s="637" t="str">
        <f t="shared" si="2463"/>
        <v/>
      </c>
      <c r="AV696" s="637" t="str">
        <f t="shared" si="2463"/>
        <v/>
      </c>
      <c r="AW696" s="637" t="str">
        <f t="shared" si="2463"/>
        <v/>
      </c>
      <c r="AX696" s="637" t="str">
        <f t="shared" si="2463"/>
        <v/>
      </c>
      <c r="AY696" s="637" t="str">
        <f t="shared" si="2463"/>
        <v/>
      </c>
      <c r="AZ696" s="637" t="str">
        <f t="shared" si="2463"/>
        <v/>
      </c>
      <c r="BA696" s="637" t="str">
        <f t="shared" si="2463"/>
        <v/>
      </c>
      <c r="BB696" s="637" t="str">
        <f t="shared" si="2463"/>
        <v/>
      </c>
      <c r="BC696" s="657"/>
      <c r="BD696" s="637" t="str">
        <f>IF(BD693="","",BD693*BD694*BD695/BD$46/365/$G$1)</f>
        <v/>
      </c>
      <c r="BE696" s="637" t="str">
        <f>IF(BE693="","",BE693*BE694*BE695/BE$46/365/$G$1)</f>
        <v/>
      </c>
      <c r="BF696" s="637" t="str">
        <f t="shared" ref="BF696:BT696" si="2464">IF(BF693="","",BF693*BF694*BF695/BF$46/365/$G$1)</f>
        <v/>
      </c>
      <c r="BG696" s="637" t="str">
        <f t="shared" si="2464"/>
        <v/>
      </c>
      <c r="BH696" s="637" t="str">
        <f t="shared" si="2464"/>
        <v/>
      </c>
      <c r="BI696" s="637" t="str">
        <f t="shared" si="2464"/>
        <v/>
      </c>
      <c r="BJ696" s="637" t="str">
        <f t="shared" si="2464"/>
        <v/>
      </c>
      <c r="BK696" s="637" t="str">
        <f t="shared" si="2464"/>
        <v/>
      </c>
      <c r="BL696" s="637" t="str">
        <f t="shared" si="2464"/>
        <v/>
      </c>
      <c r="BM696" s="637" t="str">
        <f t="shared" si="2464"/>
        <v/>
      </c>
      <c r="BN696" s="637" t="str">
        <f t="shared" si="2464"/>
        <v/>
      </c>
      <c r="BO696" s="637" t="str">
        <f t="shared" si="2464"/>
        <v/>
      </c>
      <c r="BP696" s="637" t="str">
        <f t="shared" si="2464"/>
        <v/>
      </c>
      <c r="BQ696" s="637" t="str">
        <f t="shared" si="2464"/>
        <v/>
      </c>
      <c r="BR696" s="637" t="str">
        <f t="shared" si="2464"/>
        <v/>
      </c>
      <c r="BS696" s="637" t="str">
        <f t="shared" si="2464"/>
        <v/>
      </c>
      <c r="BT696" s="637" t="str">
        <f t="shared" si="2464"/>
        <v/>
      </c>
      <c r="BU696" s="657"/>
      <c r="BV696" s="637" t="str">
        <f>IF(BV693="","",BV693*BV694*BV695/BV$46/365/$G$1)</f>
        <v/>
      </c>
      <c r="BW696" s="637" t="str">
        <f>IF(BW693="","",BW693*BW694*BW695/BW$46/365/$G$1)</f>
        <v/>
      </c>
      <c r="BX696" s="637" t="str">
        <f>IF(BX693="","",BX693*BX694*BX695/BX$46/365/$G$1)</f>
        <v/>
      </c>
      <c r="BY696" s="637" t="str">
        <f>IF(BY693="","",BY693*BY694*BY695/BY$46/365/$G$1)</f>
        <v/>
      </c>
      <c r="BZ696" s="602" t="str">
        <f t="shared" si="2449"/>
        <v/>
      </c>
      <c r="CA696" s="627" t="str">
        <f t="shared" si="2450"/>
        <v/>
      </c>
      <c r="CB696" s="627" t="str">
        <f t="shared" si="2451"/>
        <v/>
      </c>
      <c r="CC696" s="695" t="str">
        <f t="shared" si="2452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454"/>
        <v/>
      </c>
      <c r="CF696" s="1355" t="str">
        <f t="shared" si="2454"/>
        <v/>
      </c>
      <c r="CG696" s="1355" t="str">
        <f t="shared" si="2454"/>
        <v/>
      </c>
      <c r="CH696" s="1355" t="str">
        <f t="shared" si="2454"/>
        <v/>
      </c>
      <c r="CI696" s="1355" t="str">
        <f t="shared" si="2454"/>
        <v/>
      </c>
      <c r="CJ696" s="1355" t="str">
        <f t="shared" si="2454"/>
        <v/>
      </c>
      <c r="CK696" s="1356" t="str">
        <f t="shared" si="2454"/>
        <v/>
      </c>
      <c r="CL696" s="1356" t="str">
        <f t="shared" si="2454"/>
        <v/>
      </c>
      <c r="CM696" s="1356" t="str">
        <f t="shared" si="2454"/>
        <v/>
      </c>
      <c r="CN696" s="1355" t="str">
        <f t="shared" si="2454"/>
        <v/>
      </c>
      <c r="CO696" s="1355" t="str">
        <f t="shared" si="2454"/>
        <v/>
      </c>
      <c r="CP696" s="1355" t="str">
        <f t="shared" si="2454"/>
        <v/>
      </c>
      <c r="CQ696" s="1355" t="str">
        <f t="shared" si="2454"/>
        <v/>
      </c>
      <c r="CR696" s="1355" t="str">
        <f t="shared" si="2454"/>
        <v/>
      </c>
      <c r="CS696" s="1354" t="str">
        <f t="shared" si="2454"/>
        <v/>
      </c>
      <c r="CT696" s="1357" t="str">
        <f t="shared" si="2454"/>
        <v/>
      </c>
      <c r="CU696" s="541" t="str">
        <f t="shared" si="2455"/>
        <v/>
      </c>
      <c r="CV696" s="542" t="str">
        <f t="shared" si="2455"/>
        <v/>
      </c>
      <c r="CW696" s="543" t="str">
        <f t="shared" si="2455"/>
        <v/>
      </c>
      <c r="CX696" s="543" t="str">
        <f t="shared" si="2455"/>
        <v/>
      </c>
      <c r="CY696" s="543" t="str">
        <f t="shared" si="2455"/>
        <v/>
      </c>
      <c r="CZ696" s="543" t="str">
        <f t="shared" si="2455"/>
        <v/>
      </c>
      <c r="DA696" s="543" t="str">
        <f t="shared" si="2455"/>
        <v/>
      </c>
      <c r="DB696" s="544" t="str">
        <f t="shared" si="2455"/>
        <v/>
      </c>
      <c r="DC696" s="544" t="str">
        <f t="shared" si="2455"/>
        <v/>
      </c>
      <c r="DD696" s="544" t="str">
        <f t="shared" si="2455"/>
        <v/>
      </c>
      <c r="DE696" s="543" t="str">
        <f t="shared" si="2456"/>
        <v/>
      </c>
      <c r="DF696" s="543" t="str">
        <f t="shared" si="2456"/>
        <v/>
      </c>
      <c r="DG696" s="543" t="str">
        <f t="shared" si="2456"/>
        <v/>
      </c>
      <c r="DH696" s="543" t="str">
        <f t="shared" si="2456"/>
        <v/>
      </c>
      <c r="DI696" s="543" t="str">
        <f t="shared" si="2456"/>
        <v/>
      </c>
      <c r="DJ696" s="542" t="str">
        <f t="shared" si="2456"/>
        <v/>
      </c>
      <c r="DK696" s="541" t="str">
        <f t="shared" si="2456"/>
        <v/>
      </c>
      <c r="DL696" s="658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7"/>
      <c r="DQ696" s="623"/>
      <c r="DR696" s="623"/>
      <c r="DS696" s="623"/>
      <c r="DT696" s="623"/>
      <c r="DU696" s="623"/>
      <c r="DV696" s="623"/>
      <c r="DW696" s="623"/>
      <c r="DX696" s="623"/>
      <c r="DY696" s="488"/>
    </row>
    <row r="697" spans="1:129" s="490" customFormat="1" ht="15.75" customHeight="1">
      <c r="A697" s="686" t="s">
        <v>310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594" t="str">
        <f t="shared" si="2449"/>
        <v/>
      </c>
      <c r="CA697" s="594" t="str">
        <f t="shared" si="2450"/>
        <v/>
      </c>
      <c r="CB697" s="594" t="str">
        <f t="shared" si="2451"/>
        <v/>
      </c>
      <c r="CC697" s="691" t="str">
        <f t="shared" si="2452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3"/>
      <c r="DM697" s="108"/>
      <c r="DN697" s="108"/>
      <c r="DO697" s="108"/>
      <c r="DP697" s="596"/>
      <c r="DQ697" s="622"/>
      <c r="DR697" s="622"/>
      <c r="DS697" s="622"/>
      <c r="DT697" s="622"/>
      <c r="DU697" s="622"/>
      <c r="DV697" s="622"/>
      <c r="DW697" s="622"/>
      <c r="DX697" s="622"/>
      <c r="DY697" s="488"/>
    </row>
    <row r="698" spans="1:129" s="490" customFormat="1" ht="15.75" customHeight="1">
      <c r="A698" s="614" t="s">
        <v>291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2" t="str">
        <f t="shared" si="2449"/>
        <v/>
      </c>
      <c r="CA698" s="602" t="str">
        <f t="shared" si="2450"/>
        <v/>
      </c>
      <c r="CB698" s="602" t="str">
        <f t="shared" si="2451"/>
        <v/>
      </c>
      <c r="CC698" s="692" t="str">
        <f t="shared" si="2452"/>
        <v/>
      </c>
      <c r="CD698" s="1348" t="str">
        <f t="shared" ref="CD698:CS698" si="2465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465"/>
        <v/>
      </c>
      <c r="CF698" s="1350" t="str">
        <f t="shared" si="2465"/>
        <v/>
      </c>
      <c r="CG698" s="1350" t="str">
        <f t="shared" si="2465"/>
        <v/>
      </c>
      <c r="CH698" s="1350" t="str">
        <f t="shared" si="2465"/>
        <v/>
      </c>
      <c r="CI698" s="1350" t="str">
        <f t="shared" si="2465"/>
        <v/>
      </c>
      <c r="CJ698" s="1350" t="str">
        <f t="shared" si="2465"/>
        <v/>
      </c>
      <c r="CK698" s="1351" t="str">
        <f t="shared" si="2465"/>
        <v/>
      </c>
      <c r="CL698" s="1351" t="str">
        <f t="shared" si="2465"/>
        <v/>
      </c>
      <c r="CM698" s="1351" t="str">
        <f t="shared" si="2465"/>
        <v/>
      </c>
      <c r="CN698" s="1350" t="str">
        <f t="shared" si="2465"/>
        <v/>
      </c>
      <c r="CO698" s="1350" t="str">
        <f t="shared" si="2465"/>
        <v/>
      </c>
      <c r="CP698" s="1350" t="str">
        <f t="shared" si="2465"/>
        <v/>
      </c>
      <c r="CQ698" s="1350" t="str">
        <f t="shared" si="2465"/>
        <v/>
      </c>
      <c r="CR698" s="1350" t="str">
        <f t="shared" si="2465"/>
        <v/>
      </c>
      <c r="CS698" s="1349" t="str">
        <f t="shared" si="2465"/>
        <v/>
      </c>
      <c r="CT698" s="1352" t="str">
        <f t="shared" ref="CE698:CT701" si="2466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3" t="str">
        <f t="shared" ref="CU698:DD701" si="2467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4" t="str">
        <f t="shared" si="2467"/>
        <v/>
      </c>
      <c r="CW698" s="555" t="str">
        <f t="shared" si="2467"/>
        <v/>
      </c>
      <c r="CX698" s="555" t="str">
        <f t="shared" si="2467"/>
        <v/>
      </c>
      <c r="CY698" s="555" t="str">
        <f t="shared" si="2467"/>
        <v/>
      </c>
      <c r="CZ698" s="555" t="str">
        <f t="shared" si="2467"/>
        <v/>
      </c>
      <c r="DA698" s="555" t="str">
        <f t="shared" si="2467"/>
        <v/>
      </c>
      <c r="DB698" s="556" t="str">
        <f t="shared" si="2467"/>
        <v/>
      </c>
      <c r="DC698" s="556" t="str">
        <f t="shared" si="2467"/>
        <v/>
      </c>
      <c r="DD698" s="556" t="str">
        <f t="shared" si="2467"/>
        <v/>
      </c>
      <c r="DE698" s="555" t="str">
        <f t="shared" ref="DE698:DK701" si="2468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5" t="str">
        <f t="shared" si="2468"/>
        <v/>
      </c>
      <c r="DG698" s="555" t="str">
        <f t="shared" si="2468"/>
        <v/>
      </c>
      <c r="DH698" s="555" t="str">
        <f t="shared" si="2468"/>
        <v/>
      </c>
      <c r="DI698" s="555" t="str">
        <f t="shared" si="2468"/>
        <v/>
      </c>
      <c r="DJ698" s="554" t="str">
        <f t="shared" si="2468"/>
        <v/>
      </c>
      <c r="DK698" s="553" t="str">
        <f t="shared" si="2468"/>
        <v/>
      </c>
      <c r="DL698" s="65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623"/>
      <c r="DR698" s="623"/>
      <c r="DS698" s="623"/>
      <c r="DT698" s="623"/>
      <c r="DU698" s="623"/>
      <c r="DV698" s="623"/>
      <c r="DW698" s="623"/>
      <c r="DX698" s="623"/>
      <c r="DY698" s="488"/>
    </row>
    <row r="699" spans="1:129" s="490" customFormat="1" ht="15.75" customHeight="1">
      <c r="A699" s="614" t="s">
        <v>288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8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8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8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8"/>
      <c r="BV699" s="227"/>
      <c r="BW699" s="227"/>
      <c r="BX699" s="227"/>
      <c r="BY699" s="227"/>
      <c r="BZ699" s="602" t="str">
        <f t="shared" si="2449"/>
        <v/>
      </c>
      <c r="CA699" s="602" t="str">
        <f t="shared" si="2450"/>
        <v/>
      </c>
      <c r="CB699" s="602" t="str">
        <f t="shared" si="2451"/>
        <v/>
      </c>
      <c r="CC699" s="692" t="str">
        <f t="shared" si="2452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466"/>
        <v/>
      </c>
      <c r="CF699" s="1350" t="str">
        <f t="shared" si="2466"/>
        <v/>
      </c>
      <c r="CG699" s="1350" t="str">
        <f t="shared" si="2466"/>
        <v/>
      </c>
      <c r="CH699" s="1350" t="str">
        <f t="shared" si="2466"/>
        <v/>
      </c>
      <c r="CI699" s="1350" t="str">
        <f t="shared" si="2466"/>
        <v/>
      </c>
      <c r="CJ699" s="1350" t="str">
        <f t="shared" si="2466"/>
        <v/>
      </c>
      <c r="CK699" s="1351" t="str">
        <f t="shared" si="2466"/>
        <v/>
      </c>
      <c r="CL699" s="1351" t="str">
        <f t="shared" si="2466"/>
        <v/>
      </c>
      <c r="CM699" s="1351" t="str">
        <f t="shared" si="2466"/>
        <v/>
      </c>
      <c r="CN699" s="1350" t="str">
        <f t="shared" si="2466"/>
        <v/>
      </c>
      <c r="CO699" s="1350" t="str">
        <f t="shared" si="2466"/>
        <v/>
      </c>
      <c r="CP699" s="1350" t="str">
        <f t="shared" si="2466"/>
        <v/>
      </c>
      <c r="CQ699" s="1350" t="str">
        <f t="shared" si="2466"/>
        <v/>
      </c>
      <c r="CR699" s="1350" t="str">
        <f t="shared" si="2466"/>
        <v/>
      </c>
      <c r="CS699" s="1349" t="str">
        <f t="shared" si="2466"/>
        <v/>
      </c>
      <c r="CT699" s="1352" t="str">
        <f t="shared" si="2466"/>
        <v/>
      </c>
      <c r="CU699" s="553" t="str">
        <f t="shared" si="2467"/>
        <v/>
      </c>
      <c r="CV699" s="554" t="str">
        <f t="shared" si="2467"/>
        <v/>
      </c>
      <c r="CW699" s="555" t="str">
        <f t="shared" si="2467"/>
        <v/>
      </c>
      <c r="CX699" s="555" t="str">
        <f t="shared" si="2467"/>
        <v/>
      </c>
      <c r="CY699" s="555" t="str">
        <f t="shared" si="2467"/>
        <v/>
      </c>
      <c r="CZ699" s="555" t="str">
        <f t="shared" si="2467"/>
        <v/>
      </c>
      <c r="DA699" s="555" t="str">
        <f t="shared" si="2467"/>
        <v/>
      </c>
      <c r="DB699" s="556" t="str">
        <f t="shared" si="2467"/>
        <v/>
      </c>
      <c r="DC699" s="556" t="str">
        <f t="shared" si="2467"/>
        <v/>
      </c>
      <c r="DD699" s="556" t="str">
        <f t="shared" si="2467"/>
        <v/>
      </c>
      <c r="DE699" s="555" t="str">
        <f t="shared" si="2468"/>
        <v/>
      </c>
      <c r="DF699" s="555" t="str">
        <f t="shared" si="2468"/>
        <v/>
      </c>
      <c r="DG699" s="555" t="str">
        <f t="shared" si="2468"/>
        <v/>
      </c>
      <c r="DH699" s="555" t="str">
        <f t="shared" si="2468"/>
        <v/>
      </c>
      <c r="DI699" s="555" t="str">
        <f t="shared" si="2468"/>
        <v/>
      </c>
      <c r="DJ699" s="554" t="str">
        <f t="shared" si="2468"/>
        <v/>
      </c>
      <c r="DK699" s="553" t="str">
        <f t="shared" si="2468"/>
        <v/>
      </c>
      <c r="DL699" s="65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623"/>
      <c r="DR699" s="623"/>
      <c r="DS699" s="623"/>
      <c r="DT699" s="623"/>
      <c r="DU699" s="623"/>
      <c r="DV699" s="623"/>
      <c r="DW699" s="623"/>
      <c r="DX699" s="623"/>
      <c r="DY699" s="488"/>
    </row>
    <row r="700" spans="1:129" s="490" customFormat="1" ht="15.75" customHeight="1">
      <c r="A700" s="780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4"/>
      <c r="L700" s="674"/>
      <c r="M700" s="674"/>
      <c r="N700" s="674"/>
      <c r="O700" s="674"/>
      <c r="P700" s="674"/>
      <c r="Q700" s="674"/>
      <c r="R700" s="674"/>
      <c r="S700" s="778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8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8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8"/>
      <c r="BV700" s="277"/>
      <c r="BW700" s="277"/>
      <c r="BX700" s="277"/>
      <c r="BY700" s="277"/>
      <c r="BZ700" s="602" t="str">
        <f t="shared" si="2449"/>
        <v/>
      </c>
      <c r="CA700" s="602" t="str">
        <f t="shared" si="2450"/>
        <v/>
      </c>
      <c r="CB700" s="602" t="str">
        <f t="shared" si="2451"/>
        <v/>
      </c>
      <c r="CC700" s="692" t="str">
        <f t="shared" si="245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466"/>
        <v/>
      </c>
      <c r="CF700" s="1350" t="str">
        <f t="shared" si="2466"/>
        <v/>
      </c>
      <c r="CG700" s="1350" t="str">
        <f t="shared" si="2466"/>
        <v/>
      </c>
      <c r="CH700" s="1350" t="str">
        <f t="shared" si="2466"/>
        <v/>
      </c>
      <c r="CI700" s="1350" t="str">
        <f t="shared" si="2466"/>
        <v/>
      </c>
      <c r="CJ700" s="1350" t="str">
        <f t="shared" si="2466"/>
        <v/>
      </c>
      <c r="CK700" s="1351" t="str">
        <f t="shared" si="2466"/>
        <v/>
      </c>
      <c r="CL700" s="1351" t="str">
        <f t="shared" si="2466"/>
        <v/>
      </c>
      <c r="CM700" s="1351" t="str">
        <f t="shared" si="2466"/>
        <v/>
      </c>
      <c r="CN700" s="1350" t="str">
        <f t="shared" si="2466"/>
        <v/>
      </c>
      <c r="CO700" s="1350" t="str">
        <f t="shared" si="2466"/>
        <v/>
      </c>
      <c r="CP700" s="1350" t="str">
        <f t="shared" si="2466"/>
        <v/>
      </c>
      <c r="CQ700" s="1350" t="str">
        <f t="shared" si="2466"/>
        <v/>
      </c>
      <c r="CR700" s="1350" t="str">
        <f t="shared" si="2466"/>
        <v/>
      </c>
      <c r="CS700" s="1349" t="str">
        <f t="shared" si="2466"/>
        <v/>
      </c>
      <c r="CT700" s="1352" t="str">
        <f t="shared" si="2466"/>
        <v/>
      </c>
      <c r="CU700" s="553" t="str">
        <f t="shared" si="2467"/>
        <v/>
      </c>
      <c r="CV700" s="554" t="str">
        <f t="shared" si="2467"/>
        <v/>
      </c>
      <c r="CW700" s="555" t="str">
        <f t="shared" si="2467"/>
        <v/>
      </c>
      <c r="CX700" s="555" t="str">
        <f t="shared" si="2467"/>
        <v/>
      </c>
      <c r="CY700" s="555" t="str">
        <f t="shared" si="2467"/>
        <v/>
      </c>
      <c r="CZ700" s="555" t="str">
        <f t="shared" si="2467"/>
        <v/>
      </c>
      <c r="DA700" s="555" t="str">
        <f t="shared" si="2467"/>
        <v/>
      </c>
      <c r="DB700" s="556" t="str">
        <f t="shared" si="2467"/>
        <v/>
      </c>
      <c r="DC700" s="556" t="str">
        <f t="shared" si="2467"/>
        <v/>
      </c>
      <c r="DD700" s="556" t="str">
        <f t="shared" si="2467"/>
        <v/>
      </c>
      <c r="DE700" s="555" t="str">
        <f t="shared" si="2468"/>
        <v/>
      </c>
      <c r="DF700" s="555" t="str">
        <f t="shared" si="2468"/>
        <v/>
      </c>
      <c r="DG700" s="555" t="str">
        <f t="shared" si="2468"/>
        <v/>
      </c>
      <c r="DH700" s="555" t="str">
        <f t="shared" si="2468"/>
        <v/>
      </c>
      <c r="DI700" s="555" t="str">
        <f t="shared" si="2468"/>
        <v/>
      </c>
      <c r="DJ700" s="554" t="str">
        <f t="shared" si="2468"/>
        <v/>
      </c>
      <c r="DK700" s="553" t="str">
        <f t="shared" si="2468"/>
        <v/>
      </c>
      <c r="DL700" s="65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623"/>
      <c r="DR700" s="623"/>
      <c r="DS700" s="623"/>
      <c r="DT700" s="623"/>
      <c r="DU700" s="623"/>
      <c r="DV700" s="623"/>
      <c r="DW700" s="623"/>
      <c r="DX700" s="623"/>
      <c r="DY700" s="488"/>
    </row>
    <row r="701" spans="1:129" s="490" customFormat="1" ht="15.75" customHeight="1">
      <c r="A701" s="614" t="str">
        <f>$H$1 &amp; " (%)"</f>
        <v>kcal (%)</v>
      </c>
      <c r="B701" s="637" t="str">
        <f t="shared" ref="B701:R701" si="2469">IF(B698="","",B698*B699*B700/B$46/365/$G$1)</f>
        <v/>
      </c>
      <c r="C701" s="637" t="str">
        <f t="shared" si="2469"/>
        <v/>
      </c>
      <c r="D701" s="637" t="str">
        <f t="shared" si="2469"/>
        <v/>
      </c>
      <c r="E701" s="637" t="str">
        <f t="shared" si="2469"/>
        <v/>
      </c>
      <c r="F701" s="637" t="str">
        <f t="shared" si="2469"/>
        <v/>
      </c>
      <c r="G701" s="637" t="str">
        <f t="shared" si="2469"/>
        <v/>
      </c>
      <c r="H701" s="637" t="str">
        <f t="shared" si="2469"/>
        <v/>
      </c>
      <c r="I701" s="637" t="str">
        <f t="shared" si="2469"/>
        <v/>
      </c>
      <c r="J701" s="637" t="str">
        <f t="shared" si="2469"/>
        <v/>
      </c>
      <c r="K701" s="637" t="str">
        <f t="shared" si="2469"/>
        <v/>
      </c>
      <c r="L701" s="637" t="str">
        <f t="shared" si="2469"/>
        <v/>
      </c>
      <c r="M701" s="637" t="str">
        <f t="shared" si="2469"/>
        <v/>
      </c>
      <c r="N701" s="637" t="str">
        <f t="shared" si="2469"/>
        <v/>
      </c>
      <c r="O701" s="637" t="str">
        <f t="shared" si="2469"/>
        <v/>
      </c>
      <c r="P701" s="637" t="str">
        <f t="shared" si="2469"/>
        <v/>
      </c>
      <c r="Q701" s="637" t="str">
        <f t="shared" si="2469"/>
        <v/>
      </c>
      <c r="R701" s="637" t="str">
        <f t="shared" si="2469"/>
        <v/>
      </c>
      <c r="S701" s="657"/>
      <c r="T701" s="637" t="str">
        <f t="shared" ref="T701:AJ701" si="2470">IF(T698="","",T698*T699*T700/T$46/365/$G$1)</f>
        <v/>
      </c>
      <c r="U701" s="637" t="str">
        <f t="shared" si="2470"/>
        <v/>
      </c>
      <c r="V701" s="637" t="str">
        <f t="shared" si="2470"/>
        <v/>
      </c>
      <c r="W701" s="637" t="str">
        <f t="shared" si="2470"/>
        <v/>
      </c>
      <c r="X701" s="637" t="str">
        <f t="shared" si="2470"/>
        <v/>
      </c>
      <c r="Y701" s="637" t="str">
        <f t="shared" si="2470"/>
        <v/>
      </c>
      <c r="Z701" s="637" t="str">
        <f t="shared" si="2470"/>
        <v/>
      </c>
      <c r="AA701" s="637" t="str">
        <f t="shared" si="2470"/>
        <v/>
      </c>
      <c r="AB701" s="637" t="str">
        <f t="shared" si="2470"/>
        <v/>
      </c>
      <c r="AC701" s="637" t="str">
        <f t="shared" si="2470"/>
        <v/>
      </c>
      <c r="AD701" s="637" t="str">
        <f t="shared" si="2470"/>
        <v/>
      </c>
      <c r="AE701" s="637" t="str">
        <f t="shared" si="2470"/>
        <v/>
      </c>
      <c r="AF701" s="637" t="str">
        <f t="shared" si="2470"/>
        <v/>
      </c>
      <c r="AG701" s="637" t="str">
        <f t="shared" si="2470"/>
        <v/>
      </c>
      <c r="AH701" s="637" t="str">
        <f t="shared" si="2470"/>
        <v/>
      </c>
      <c r="AI701" s="637" t="str">
        <f t="shared" si="2470"/>
        <v/>
      </c>
      <c r="AJ701" s="637" t="str">
        <f t="shared" si="2470"/>
        <v/>
      </c>
      <c r="AK701" s="657"/>
      <c r="AL701" s="637" t="str">
        <f t="shared" ref="AL701:BB701" si="2471">IF(AL698="","",AL698*AL699*AL700/AL$46/365/$G$1)</f>
        <v/>
      </c>
      <c r="AM701" s="637" t="str">
        <f t="shared" si="2471"/>
        <v/>
      </c>
      <c r="AN701" s="637" t="str">
        <f t="shared" si="2471"/>
        <v/>
      </c>
      <c r="AO701" s="637" t="str">
        <f t="shared" si="2471"/>
        <v/>
      </c>
      <c r="AP701" s="637" t="str">
        <f t="shared" si="2471"/>
        <v/>
      </c>
      <c r="AQ701" s="637" t="str">
        <f t="shared" si="2471"/>
        <v/>
      </c>
      <c r="AR701" s="637" t="str">
        <f t="shared" si="2471"/>
        <v/>
      </c>
      <c r="AS701" s="637" t="str">
        <f t="shared" si="2471"/>
        <v/>
      </c>
      <c r="AT701" s="637" t="str">
        <f t="shared" si="2471"/>
        <v/>
      </c>
      <c r="AU701" s="637" t="str">
        <f t="shared" si="2471"/>
        <v/>
      </c>
      <c r="AV701" s="637" t="str">
        <f t="shared" si="2471"/>
        <v/>
      </c>
      <c r="AW701" s="637" t="str">
        <f t="shared" si="2471"/>
        <v/>
      </c>
      <c r="AX701" s="637" t="str">
        <f t="shared" si="2471"/>
        <v/>
      </c>
      <c r="AY701" s="637" t="str">
        <f t="shared" si="2471"/>
        <v/>
      </c>
      <c r="AZ701" s="637" t="str">
        <f t="shared" si="2471"/>
        <v/>
      </c>
      <c r="BA701" s="637" t="str">
        <f t="shared" si="2471"/>
        <v/>
      </c>
      <c r="BB701" s="637" t="str">
        <f t="shared" si="2471"/>
        <v/>
      </c>
      <c r="BC701" s="657"/>
      <c r="BD701" s="637" t="str">
        <f>IF(BD698="","",BD698*BD699*BD700/BD$46/365/$G$1)</f>
        <v/>
      </c>
      <c r="BE701" s="637" t="str">
        <f>IF(BE698="","",BE698*BE699*BE700/BE$46/365/$G$1)</f>
        <v/>
      </c>
      <c r="BF701" s="637" t="str">
        <f t="shared" ref="BF701:BT701" si="2472">IF(BF698="","",BF698*BF699*BF700/BF$46/365/$G$1)</f>
        <v/>
      </c>
      <c r="BG701" s="637" t="str">
        <f t="shared" si="2472"/>
        <v/>
      </c>
      <c r="BH701" s="637" t="str">
        <f t="shared" si="2472"/>
        <v/>
      </c>
      <c r="BI701" s="637" t="str">
        <f t="shared" si="2472"/>
        <v/>
      </c>
      <c r="BJ701" s="637" t="str">
        <f t="shared" si="2472"/>
        <v/>
      </c>
      <c r="BK701" s="637" t="str">
        <f t="shared" si="2472"/>
        <v/>
      </c>
      <c r="BL701" s="637" t="str">
        <f t="shared" si="2472"/>
        <v/>
      </c>
      <c r="BM701" s="637" t="str">
        <f t="shared" si="2472"/>
        <v/>
      </c>
      <c r="BN701" s="637" t="str">
        <f t="shared" si="2472"/>
        <v/>
      </c>
      <c r="BO701" s="637" t="str">
        <f t="shared" si="2472"/>
        <v/>
      </c>
      <c r="BP701" s="637" t="str">
        <f t="shared" si="2472"/>
        <v/>
      </c>
      <c r="BQ701" s="637" t="str">
        <f t="shared" si="2472"/>
        <v/>
      </c>
      <c r="BR701" s="637" t="str">
        <f t="shared" si="2472"/>
        <v/>
      </c>
      <c r="BS701" s="637" t="str">
        <f t="shared" si="2472"/>
        <v/>
      </c>
      <c r="BT701" s="637" t="str">
        <f t="shared" si="2472"/>
        <v/>
      </c>
      <c r="BU701" s="657"/>
      <c r="BV701" s="637" t="str">
        <f>IF(BV698="","",BV698*BV699*BV700/BV$46/365/$G$1)</f>
        <v/>
      </c>
      <c r="BW701" s="637" t="str">
        <f>IF(BW698="","",BW698*BW699*BW700/BW$46/365/$G$1)</f>
        <v/>
      </c>
      <c r="BX701" s="637" t="str">
        <f>IF(BX698="","",BX698*BX699*BX700/BX$46/365/$G$1)</f>
        <v/>
      </c>
      <c r="BY701" s="637" t="str">
        <f>IF(BY698="","",BY698*BY699*BY700/BY$46/365/$G$1)</f>
        <v/>
      </c>
      <c r="BZ701" s="602" t="str">
        <f t="shared" si="2449"/>
        <v/>
      </c>
      <c r="CA701" s="627" t="str">
        <f t="shared" si="2450"/>
        <v/>
      </c>
      <c r="CB701" s="627" t="str">
        <f t="shared" si="2451"/>
        <v/>
      </c>
      <c r="CC701" s="695" t="str">
        <f t="shared" si="2452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466"/>
        <v/>
      </c>
      <c r="CF701" s="1355" t="str">
        <f t="shared" si="2466"/>
        <v/>
      </c>
      <c r="CG701" s="1355" t="str">
        <f t="shared" si="2466"/>
        <v/>
      </c>
      <c r="CH701" s="1355" t="str">
        <f t="shared" si="2466"/>
        <v/>
      </c>
      <c r="CI701" s="1355" t="str">
        <f t="shared" si="2466"/>
        <v/>
      </c>
      <c r="CJ701" s="1355" t="str">
        <f t="shared" si="2466"/>
        <v/>
      </c>
      <c r="CK701" s="1356" t="str">
        <f t="shared" si="2466"/>
        <v/>
      </c>
      <c r="CL701" s="1356" t="str">
        <f t="shared" si="2466"/>
        <v/>
      </c>
      <c r="CM701" s="1356" t="str">
        <f t="shared" si="2466"/>
        <v/>
      </c>
      <c r="CN701" s="1355" t="str">
        <f t="shared" si="2466"/>
        <v/>
      </c>
      <c r="CO701" s="1355" t="str">
        <f t="shared" si="2466"/>
        <v/>
      </c>
      <c r="CP701" s="1355" t="str">
        <f t="shared" si="2466"/>
        <v/>
      </c>
      <c r="CQ701" s="1355" t="str">
        <f t="shared" si="2466"/>
        <v/>
      </c>
      <c r="CR701" s="1355" t="str">
        <f t="shared" si="2466"/>
        <v/>
      </c>
      <c r="CS701" s="1354" t="str">
        <f t="shared" si="2466"/>
        <v/>
      </c>
      <c r="CT701" s="1357" t="str">
        <f t="shared" si="2466"/>
        <v/>
      </c>
      <c r="CU701" s="541" t="str">
        <f t="shared" si="2467"/>
        <v/>
      </c>
      <c r="CV701" s="542" t="str">
        <f t="shared" si="2467"/>
        <v/>
      </c>
      <c r="CW701" s="543" t="str">
        <f t="shared" si="2467"/>
        <v/>
      </c>
      <c r="CX701" s="543" t="str">
        <f t="shared" si="2467"/>
        <v/>
      </c>
      <c r="CY701" s="543" t="str">
        <f t="shared" si="2467"/>
        <v/>
      </c>
      <c r="CZ701" s="543" t="str">
        <f t="shared" si="2467"/>
        <v/>
      </c>
      <c r="DA701" s="543" t="str">
        <f t="shared" si="2467"/>
        <v/>
      </c>
      <c r="DB701" s="544" t="str">
        <f t="shared" si="2467"/>
        <v/>
      </c>
      <c r="DC701" s="544" t="str">
        <f t="shared" si="2467"/>
        <v/>
      </c>
      <c r="DD701" s="544" t="str">
        <f t="shared" si="2467"/>
        <v/>
      </c>
      <c r="DE701" s="543" t="str">
        <f t="shared" si="2468"/>
        <v/>
      </c>
      <c r="DF701" s="543" t="str">
        <f t="shared" si="2468"/>
        <v/>
      </c>
      <c r="DG701" s="543" t="str">
        <f t="shared" si="2468"/>
        <v/>
      </c>
      <c r="DH701" s="543" t="str">
        <f t="shared" si="2468"/>
        <v/>
      </c>
      <c r="DI701" s="543" t="str">
        <f t="shared" si="2468"/>
        <v/>
      </c>
      <c r="DJ701" s="542" t="str">
        <f t="shared" si="2468"/>
        <v/>
      </c>
      <c r="DK701" s="541" t="str">
        <f t="shared" si="2468"/>
        <v/>
      </c>
      <c r="DL701" s="658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7"/>
      <c r="DQ701" s="623"/>
      <c r="DR701" s="623"/>
      <c r="DS701" s="623"/>
      <c r="DT701" s="623"/>
      <c r="DU701" s="623"/>
      <c r="DV701" s="623"/>
      <c r="DW701" s="623"/>
      <c r="DX701" s="623"/>
      <c r="DY701" s="488"/>
    </row>
    <row r="702" spans="1:129" s="490" customFormat="1" ht="15.75" customHeight="1">
      <c r="A702" s="776" t="s">
        <v>311</v>
      </c>
      <c r="B702" s="782"/>
      <c r="C702" s="782"/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78"/>
      <c r="T702" s="782"/>
      <c r="U702" s="782"/>
      <c r="V702" s="782"/>
      <c r="W702" s="782"/>
      <c r="X702" s="782"/>
      <c r="Y702" s="782"/>
      <c r="Z702" s="782"/>
      <c r="AA702" s="782"/>
      <c r="AB702" s="782"/>
      <c r="AC702" s="782"/>
      <c r="AD702" s="782"/>
      <c r="AE702" s="782"/>
      <c r="AF702" s="782"/>
      <c r="AG702" s="782"/>
      <c r="AH702" s="782"/>
      <c r="AI702" s="782"/>
      <c r="AJ702" s="782"/>
      <c r="AK702" s="778"/>
      <c r="AL702" s="782"/>
      <c r="AM702" s="782"/>
      <c r="AN702" s="782"/>
      <c r="AO702" s="782"/>
      <c r="AP702" s="782"/>
      <c r="AQ702" s="782"/>
      <c r="AR702" s="782"/>
      <c r="AS702" s="782"/>
      <c r="AT702" s="782"/>
      <c r="AU702" s="782"/>
      <c r="AV702" s="782"/>
      <c r="AW702" s="782"/>
      <c r="AX702" s="782"/>
      <c r="AY702" s="782"/>
      <c r="AZ702" s="782"/>
      <c r="BA702" s="782"/>
      <c r="BB702" s="782"/>
      <c r="BC702" s="778"/>
      <c r="BD702" s="782"/>
      <c r="BE702" s="782"/>
      <c r="BF702" s="782"/>
      <c r="BG702" s="782"/>
      <c r="BH702" s="782"/>
      <c r="BI702" s="782"/>
      <c r="BJ702" s="782"/>
      <c r="BK702" s="782"/>
      <c r="BL702" s="782"/>
      <c r="BM702" s="782"/>
      <c r="BN702" s="782"/>
      <c r="BO702" s="782"/>
      <c r="BP702" s="782"/>
      <c r="BQ702" s="782"/>
      <c r="BR702" s="782"/>
      <c r="BS702" s="782"/>
      <c r="BT702" s="782"/>
      <c r="BU702" s="778"/>
      <c r="BV702" s="782"/>
      <c r="BW702" s="782"/>
      <c r="BX702" s="782"/>
      <c r="BY702" s="782"/>
      <c r="BZ702" s="594"/>
      <c r="CA702" s="594"/>
      <c r="CB702" s="594"/>
      <c r="CC702" s="691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9"/>
      <c r="CV702" s="640"/>
      <c r="CW702" s="640"/>
      <c r="CX702" s="640"/>
      <c r="CY702" s="640"/>
      <c r="CZ702" s="640"/>
      <c r="DA702" s="640"/>
      <c r="DB702" s="640"/>
      <c r="DC702" s="640"/>
      <c r="DD702" s="640"/>
      <c r="DE702" s="640"/>
      <c r="DF702" s="640"/>
      <c r="DG702" s="640"/>
      <c r="DH702" s="640"/>
      <c r="DI702" s="640"/>
      <c r="DJ702" s="640"/>
      <c r="DK702" s="640"/>
      <c r="DL702" s="603"/>
      <c r="DM702" s="108"/>
      <c r="DN702" s="108"/>
      <c r="DO702" s="108"/>
      <c r="DP702" s="596"/>
      <c r="DQ702" s="622"/>
      <c r="DR702" s="622"/>
      <c r="DS702" s="622"/>
      <c r="DT702" s="622"/>
      <c r="DU702" s="622"/>
      <c r="DV702" s="622"/>
      <c r="DW702" s="622"/>
      <c r="DX702" s="622"/>
      <c r="DY702" s="488"/>
    </row>
    <row r="703" spans="1:129" s="490" customFormat="1" ht="15.75" customHeight="1">
      <c r="A703" s="677" t="s">
        <v>312</v>
      </c>
      <c r="B703" s="763"/>
      <c r="C703" s="763"/>
      <c r="D703" s="763"/>
      <c r="E703" s="763"/>
      <c r="F703" s="763"/>
      <c r="G703" s="763"/>
      <c r="H703" s="763"/>
      <c r="I703" s="763"/>
      <c r="J703" s="763"/>
      <c r="K703" s="763"/>
      <c r="L703" s="763"/>
      <c r="M703" s="763"/>
      <c r="N703" s="763"/>
      <c r="O703" s="763"/>
      <c r="P703" s="763"/>
      <c r="Q703" s="763"/>
      <c r="R703" s="763"/>
      <c r="S703" s="778"/>
      <c r="T703" s="763"/>
      <c r="U703" s="763"/>
      <c r="V703" s="763"/>
      <c r="W703" s="763"/>
      <c r="X703" s="763"/>
      <c r="Y703" s="763"/>
      <c r="Z703" s="763"/>
      <c r="AA703" s="763"/>
      <c r="AB703" s="763"/>
      <c r="AC703" s="763"/>
      <c r="AD703" s="763"/>
      <c r="AE703" s="763"/>
      <c r="AF703" s="763"/>
      <c r="AG703" s="763"/>
      <c r="AH703" s="763"/>
      <c r="AI703" s="763"/>
      <c r="AJ703" s="763"/>
      <c r="AK703" s="778"/>
      <c r="AL703" s="763"/>
      <c r="AM703" s="763"/>
      <c r="AN703" s="763"/>
      <c r="AO703" s="763"/>
      <c r="AP703" s="763"/>
      <c r="AQ703" s="763"/>
      <c r="AR703" s="763"/>
      <c r="AS703" s="763"/>
      <c r="AT703" s="763"/>
      <c r="AU703" s="763"/>
      <c r="AV703" s="763"/>
      <c r="AW703" s="763"/>
      <c r="AX703" s="763"/>
      <c r="AY703" s="763"/>
      <c r="AZ703" s="763"/>
      <c r="BA703" s="763"/>
      <c r="BB703" s="763"/>
      <c r="BC703" s="778"/>
      <c r="BD703" s="763"/>
      <c r="BE703" s="763"/>
      <c r="BF703" s="763"/>
      <c r="BG703" s="763"/>
      <c r="BH703" s="763"/>
      <c r="BI703" s="763"/>
      <c r="BJ703" s="763"/>
      <c r="BK703" s="763"/>
      <c r="BL703" s="763"/>
      <c r="BM703" s="763"/>
      <c r="BN703" s="763"/>
      <c r="BO703" s="763"/>
      <c r="BP703" s="763"/>
      <c r="BQ703" s="763"/>
      <c r="BR703" s="763"/>
      <c r="BS703" s="763"/>
      <c r="BT703" s="763"/>
      <c r="BU703" s="778"/>
      <c r="BV703" s="763"/>
      <c r="BW703" s="763"/>
      <c r="BX703" s="763"/>
      <c r="BY703" s="763"/>
      <c r="BZ703" s="594"/>
      <c r="CA703" s="594"/>
      <c r="CB703" s="594"/>
      <c r="CC703" s="691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3"/>
      <c r="DM703" s="108"/>
      <c r="DN703" s="108"/>
      <c r="DO703" s="108"/>
      <c r="DP703" s="596"/>
      <c r="DQ703" s="622"/>
      <c r="DR703" s="622"/>
      <c r="DS703" s="622"/>
      <c r="DT703" s="622"/>
      <c r="DU703" s="622"/>
      <c r="DV703" s="622"/>
      <c r="DW703" s="622"/>
      <c r="DX703" s="622"/>
      <c r="DY703" s="488"/>
    </row>
    <row r="704" spans="1:129" s="490" customFormat="1" ht="15.75" hidden="1" customHeight="1">
      <c r="A704" s="614" t="s">
        <v>295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8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8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8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8"/>
      <c r="BV704" s="277"/>
      <c r="BW704" s="277"/>
      <c r="BX704" s="277"/>
      <c r="BY704" s="277"/>
      <c r="BZ704" s="602" t="str">
        <f t="shared" ref="BZ704:BZ732" si="2473">IF(DL704&lt;3,"",(SUM(B704:R704)-MIN(B704:R704)-MAX(B704:R704))/(DL704-2))</f>
        <v/>
      </c>
      <c r="CA704" s="602" t="str">
        <f t="shared" ref="CA704:CA732" si="2474">IF(DM704&lt;3,"",(SUM(T704:AJ704)-MIN(T704:AJ704)-MAX(T704:AJ704))/(DM704-2))</f>
        <v/>
      </c>
      <c r="CB704" s="602" t="str">
        <f t="shared" ref="CB704:CB732" si="2475">IF(DN704&lt;3,"",(SUM(AL704:BB704)-MIN(AL704:BB704)-MAX(AL704:BB704))/(DN704-2))</f>
        <v/>
      </c>
      <c r="CC704" s="692" t="str">
        <f t="shared" ref="CC704:CC732" si="2476">IF(DO704&lt;3,"",(SUM(BD704:BT704)-MIN(BD704:BT704)-MAX(BD704:BT704))/(DO704-2))</f>
        <v/>
      </c>
      <c r="CD704" s="1348" t="str">
        <f t="shared" ref="CD704:CM707" si="247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477"/>
        <v/>
      </c>
      <c r="CF704" s="1350" t="str">
        <f t="shared" si="2477"/>
        <v/>
      </c>
      <c r="CG704" s="1350" t="str">
        <f t="shared" si="2477"/>
        <v/>
      </c>
      <c r="CH704" s="1350" t="str">
        <f t="shared" si="2477"/>
        <v/>
      </c>
      <c r="CI704" s="1350" t="str">
        <f t="shared" si="2477"/>
        <v/>
      </c>
      <c r="CJ704" s="1350" t="str">
        <f t="shared" si="2477"/>
        <v/>
      </c>
      <c r="CK704" s="1351" t="str">
        <f t="shared" si="2477"/>
        <v/>
      </c>
      <c r="CL704" s="1351" t="str">
        <f t="shared" si="2477"/>
        <v/>
      </c>
      <c r="CM704" s="1351" t="str">
        <f t="shared" si="2477"/>
        <v/>
      </c>
      <c r="CN704" s="1350" t="str">
        <f t="shared" ref="CN704:CT707" si="2478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478"/>
        <v/>
      </c>
      <c r="CP704" s="1350" t="str">
        <f t="shared" si="2478"/>
        <v/>
      </c>
      <c r="CQ704" s="1350" t="str">
        <f t="shared" si="2478"/>
        <v/>
      </c>
      <c r="CR704" s="1350" t="str">
        <f t="shared" si="2478"/>
        <v/>
      </c>
      <c r="CS704" s="1349" t="str">
        <f t="shared" si="2478"/>
        <v/>
      </c>
      <c r="CT704" s="1352" t="str">
        <f t="shared" si="2478"/>
        <v/>
      </c>
      <c r="CU704" s="553" t="str">
        <f t="shared" ref="CU704:DD708" si="2479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4" t="str">
        <f t="shared" si="2479"/>
        <v/>
      </c>
      <c r="CW704" s="555" t="str">
        <f t="shared" si="2479"/>
        <v/>
      </c>
      <c r="CX704" s="555" t="str">
        <f t="shared" si="2479"/>
        <v/>
      </c>
      <c r="CY704" s="555" t="str">
        <f t="shared" si="2479"/>
        <v/>
      </c>
      <c r="CZ704" s="555" t="str">
        <f t="shared" si="2479"/>
        <v/>
      </c>
      <c r="DA704" s="555" t="str">
        <f t="shared" si="2479"/>
        <v/>
      </c>
      <c r="DB704" s="556" t="str">
        <f t="shared" si="2479"/>
        <v/>
      </c>
      <c r="DC704" s="556" t="str">
        <f t="shared" si="2479"/>
        <v/>
      </c>
      <c r="DD704" s="556" t="str">
        <f t="shared" si="2479"/>
        <v/>
      </c>
      <c r="DE704" s="555" t="str">
        <f t="shared" ref="DE704:DK708" si="2480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5" t="str">
        <f t="shared" si="2480"/>
        <v/>
      </c>
      <c r="DG704" s="555" t="str">
        <f t="shared" si="2480"/>
        <v/>
      </c>
      <c r="DH704" s="555" t="str">
        <f t="shared" si="2480"/>
        <v/>
      </c>
      <c r="DI704" s="555" t="str">
        <f t="shared" si="2480"/>
        <v/>
      </c>
      <c r="DJ704" s="554" t="str">
        <f t="shared" si="2480"/>
        <v/>
      </c>
      <c r="DK704" s="553" t="str">
        <f t="shared" si="2480"/>
        <v/>
      </c>
      <c r="DL704" s="65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623"/>
      <c r="DR704" s="623"/>
      <c r="DS704" s="623"/>
      <c r="DT704" s="623"/>
      <c r="DU704" s="623"/>
      <c r="DV704" s="623"/>
      <c r="DW704" s="623"/>
      <c r="DX704" s="623"/>
      <c r="DY704" s="488"/>
    </row>
    <row r="705" spans="1:129" s="490" customFormat="1" ht="15.75" hidden="1" customHeight="1">
      <c r="A705" s="614" t="s">
        <v>296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2" t="str">
        <f t="shared" si="2473"/>
        <v/>
      </c>
      <c r="CA705" s="602" t="str">
        <f t="shared" si="2474"/>
        <v/>
      </c>
      <c r="CB705" s="602" t="str">
        <f t="shared" si="2475"/>
        <v/>
      </c>
      <c r="CC705" s="692" t="str">
        <f t="shared" si="2476"/>
        <v/>
      </c>
      <c r="CD705" s="1348" t="str">
        <f t="shared" si="2477"/>
        <v/>
      </c>
      <c r="CE705" s="1349" t="str">
        <f t="shared" si="2477"/>
        <v/>
      </c>
      <c r="CF705" s="1350" t="str">
        <f t="shared" si="2477"/>
        <v/>
      </c>
      <c r="CG705" s="1350" t="str">
        <f t="shared" si="2477"/>
        <v/>
      </c>
      <c r="CH705" s="1350" t="str">
        <f t="shared" si="2477"/>
        <v/>
      </c>
      <c r="CI705" s="1350" t="str">
        <f t="shared" si="2477"/>
        <v/>
      </c>
      <c r="CJ705" s="1350" t="str">
        <f t="shared" si="2477"/>
        <v/>
      </c>
      <c r="CK705" s="1351" t="str">
        <f t="shared" si="2477"/>
        <v/>
      </c>
      <c r="CL705" s="1351" t="str">
        <f t="shared" si="2477"/>
        <v/>
      </c>
      <c r="CM705" s="1351" t="str">
        <f t="shared" si="2477"/>
        <v/>
      </c>
      <c r="CN705" s="1350" t="str">
        <f t="shared" si="2478"/>
        <v/>
      </c>
      <c r="CO705" s="1350" t="str">
        <f t="shared" si="2478"/>
        <v/>
      </c>
      <c r="CP705" s="1350" t="str">
        <f t="shared" si="2478"/>
        <v/>
      </c>
      <c r="CQ705" s="1350" t="str">
        <f t="shared" si="2478"/>
        <v/>
      </c>
      <c r="CR705" s="1350" t="str">
        <f t="shared" si="2478"/>
        <v/>
      </c>
      <c r="CS705" s="1349" t="str">
        <f t="shared" si="2478"/>
        <v/>
      </c>
      <c r="CT705" s="1352" t="str">
        <f t="shared" si="2478"/>
        <v/>
      </c>
      <c r="CU705" s="553" t="str">
        <f t="shared" si="2479"/>
        <v/>
      </c>
      <c r="CV705" s="554" t="str">
        <f t="shared" si="2479"/>
        <v/>
      </c>
      <c r="CW705" s="555" t="str">
        <f t="shared" si="2479"/>
        <v/>
      </c>
      <c r="CX705" s="555" t="str">
        <f t="shared" si="2479"/>
        <v/>
      </c>
      <c r="CY705" s="555" t="str">
        <f t="shared" si="2479"/>
        <v/>
      </c>
      <c r="CZ705" s="555" t="str">
        <f t="shared" si="2479"/>
        <v/>
      </c>
      <c r="DA705" s="555" t="str">
        <f t="shared" si="2479"/>
        <v/>
      </c>
      <c r="DB705" s="556" t="str">
        <f t="shared" si="2479"/>
        <v/>
      </c>
      <c r="DC705" s="556" t="str">
        <f t="shared" si="2479"/>
        <v/>
      </c>
      <c r="DD705" s="556" t="str">
        <f t="shared" si="2479"/>
        <v/>
      </c>
      <c r="DE705" s="555" t="str">
        <f t="shared" si="2480"/>
        <v/>
      </c>
      <c r="DF705" s="555" t="str">
        <f t="shared" si="2480"/>
        <v/>
      </c>
      <c r="DG705" s="555" t="str">
        <f t="shared" si="2480"/>
        <v/>
      </c>
      <c r="DH705" s="555" t="str">
        <f t="shared" si="2480"/>
        <v/>
      </c>
      <c r="DI705" s="555" t="str">
        <f t="shared" si="2480"/>
        <v/>
      </c>
      <c r="DJ705" s="554" t="str">
        <f t="shared" si="2480"/>
        <v/>
      </c>
      <c r="DK705" s="553" t="str">
        <f t="shared" si="2480"/>
        <v/>
      </c>
      <c r="DL705" s="65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623"/>
      <c r="DR705" s="623"/>
      <c r="DS705" s="623"/>
      <c r="DT705" s="623"/>
      <c r="DU705" s="623"/>
      <c r="DV705" s="623"/>
      <c r="DW705" s="623"/>
      <c r="DX705" s="623"/>
      <c r="DY705" s="488"/>
    </row>
    <row r="706" spans="1:129" s="490" customFormat="1" ht="15.75" hidden="1" customHeight="1">
      <c r="A706" s="614" t="s">
        <v>283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2" t="str">
        <f t="shared" si="2473"/>
        <v/>
      </c>
      <c r="CA706" s="602" t="str">
        <f t="shared" si="2474"/>
        <v/>
      </c>
      <c r="CB706" s="602" t="str">
        <f t="shared" si="2475"/>
        <v/>
      </c>
      <c r="CC706" s="692" t="str">
        <f t="shared" si="2476"/>
        <v/>
      </c>
      <c r="CD706" s="1348" t="str">
        <f t="shared" si="2477"/>
        <v/>
      </c>
      <c r="CE706" s="1349" t="str">
        <f t="shared" si="2477"/>
        <v/>
      </c>
      <c r="CF706" s="1350" t="str">
        <f t="shared" si="2477"/>
        <v/>
      </c>
      <c r="CG706" s="1350" t="str">
        <f t="shared" si="2477"/>
        <v/>
      </c>
      <c r="CH706" s="1350" t="str">
        <f t="shared" si="2477"/>
        <v/>
      </c>
      <c r="CI706" s="1350" t="str">
        <f t="shared" si="2477"/>
        <v/>
      </c>
      <c r="CJ706" s="1350" t="str">
        <f t="shared" si="2477"/>
        <v/>
      </c>
      <c r="CK706" s="1351" t="str">
        <f t="shared" si="2477"/>
        <v/>
      </c>
      <c r="CL706" s="1351" t="str">
        <f t="shared" si="2477"/>
        <v/>
      </c>
      <c r="CM706" s="1351" t="str">
        <f t="shared" si="2477"/>
        <v/>
      </c>
      <c r="CN706" s="1350" t="str">
        <f t="shared" si="2478"/>
        <v/>
      </c>
      <c r="CO706" s="1350" t="str">
        <f t="shared" si="2478"/>
        <v/>
      </c>
      <c r="CP706" s="1350" t="str">
        <f t="shared" si="2478"/>
        <v/>
      </c>
      <c r="CQ706" s="1350" t="str">
        <f t="shared" si="2478"/>
        <v/>
      </c>
      <c r="CR706" s="1350" t="str">
        <f t="shared" si="2478"/>
        <v/>
      </c>
      <c r="CS706" s="1349" t="str">
        <f t="shared" si="2478"/>
        <v/>
      </c>
      <c r="CT706" s="1352" t="str">
        <f t="shared" si="2478"/>
        <v/>
      </c>
      <c r="CU706" s="553" t="str">
        <f t="shared" si="2479"/>
        <v/>
      </c>
      <c r="CV706" s="554" t="str">
        <f t="shared" si="2479"/>
        <v/>
      </c>
      <c r="CW706" s="555" t="str">
        <f t="shared" si="2479"/>
        <v/>
      </c>
      <c r="CX706" s="555" t="str">
        <f t="shared" si="2479"/>
        <v/>
      </c>
      <c r="CY706" s="555" t="str">
        <f t="shared" si="2479"/>
        <v/>
      </c>
      <c r="CZ706" s="555" t="str">
        <f t="shared" si="2479"/>
        <v/>
      </c>
      <c r="DA706" s="555" t="str">
        <f t="shared" si="2479"/>
        <v/>
      </c>
      <c r="DB706" s="556" t="str">
        <f t="shared" si="2479"/>
        <v/>
      </c>
      <c r="DC706" s="556" t="str">
        <f t="shared" si="2479"/>
        <v/>
      </c>
      <c r="DD706" s="556" t="str">
        <f t="shared" si="2479"/>
        <v/>
      </c>
      <c r="DE706" s="555" t="str">
        <f t="shared" si="2480"/>
        <v/>
      </c>
      <c r="DF706" s="555" t="str">
        <f t="shared" si="2480"/>
        <v/>
      </c>
      <c r="DG706" s="555" t="str">
        <f t="shared" si="2480"/>
        <v/>
      </c>
      <c r="DH706" s="555" t="str">
        <f t="shared" si="2480"/>
        <v/>
      </c>
      <c r="DI706" s="555" t="str">
        <f t="shared" si="2480"/>
        <v/>
      </c>
      <c r="DJ706" s="554" t="str">
        <f t="shared" si="2480"/>
        <v/>
      </c>
      <c r="DK706" s="553" t="str">
        <f t="shared" si="2480"/>
        <v/>
      </c>
      <c r="DL706" s="65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623"/>
      <c r="DR706" s="623"/>
      <c r="DS706" s="623"/>
      <c r="DT706" s="623"/>
      <c r="DU706" s="623"/>
      <c r="DV706" s="623"/>
      <c r="DW706" s="623"/>
      <c r="DX706" s="623"/>
      <c r="DY706" s="488"/>
    </row>
    <row r="707" spans="1:129" s="490" customFormat="1" ht="15.75" hidden="1" customHeight="1">
      <c r="A707" s="614" t="s">
        <v>313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8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8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8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8"/>
      <c r="BV707" s="227"/>
      <c r="BW707" s="227"/>
      <c r="BX707" s="227"/>
      <c r="BY707" s="227"/>
      <c r="BZ707" s="602" t="str">
        <f t="shared" si="2473"/>
        <v/>
      </c>
      <c r="CA707" s="602" t="str">
        <f t="shared" si="2474"/>
        <v/>
      </c>
      <c r="CB707" s="602" t="str">
        <f t="shared" si="2475"/>
        <v/>
      </c>
      <c r="CC707" s="692" t="str">
        <f t="shared" si="2476"/>
        <v/>
      </c>
      <c r="CD707" s="1348" t="str">
        <f t="shared" si="2477"/>
        <v/>
      </c>
      <c r="CE707" s="1349" t="str">
        <f t="shared" si="2477"/>
        <v/>
      </c>
      <c r="CF707" s="1350" t="str">
        <f t="shared" si="2477"/>
        <v/>
      </c>
      <c r="CG707" s="1350" t="str">
        <f t="shared" si="2477"/>
        <v/>
      </c>
      <c r="CH707" s="1350" t="str">
        <f t="shared" si="2477"/>
        <v/>
      </c>
      <c r="CI707" s="1350" t="str">
        <f t="shared" si="2477"/>
        <v/>
      </c>
      <c r="CJ707" s="1350" t="str">
        <f t="shared" si="2477"/>
        <v/>
      </c>
      <c r="CK707" s="1351" t="str">
        <f t="shared" si="2477"/>
        <v/>
      </c>
      <c r="CL707" s="1351" t="str">
        <f t="shared" si="2477"/>
        <v/>
      </c>
      <c r="CM707" s="1351" t="str">
        <f t="shared" si="2477"/>
        <v/>
      </c>
      <c r="CN707" s="1350" t="str">
        <f t="shared" si="2478"/>
        <v/>
      </c>
      <c r="CO707" s="1350" t="str">
        <f t="shared" si="2478"/>
        <v/>
      </c>
      <c r="CP707" s="1350" t="str">
        <f t="shared" si="2478"/>
        <v/>
      </c>
      <c r="CQ707" s="1350" t="str">
        <f t="shared" si="2478"/>
        <v/>
      </c>
      <c r="CR707" s="1350" t="str">
        <f t="shared" si="2478"/>
        <v/>
      </c>
      <c r="CS707" s="1349" t="str">
        <f t="shared" si="2478"/>
        <v/>
      </c>
      <c r="CT707" s="1352" t="str">
        <f t="shared" si="2478"/>
        <v/>
      </c>
      <c r="CU707" s="553" t="str">
        <f t="shared" si="2479"/>
        <v/>
      </c>
      <c r="CV707" s="554" t="str">
        <f t="shared" si="2479"/>
        <v/>
      </c>
      <c r="CW707" s="555" t="str">
        <f t="shared" si="2479"/>
        <v/>
      </c>
      <c r="CX707" s="555" t="str">
        <f t="shared" si="2479"/>
        <v/>
      </c>
      <c r="CY707" s="555" t="str">
        <f t="shared" si="2479"/>
        <v/>
      </c>
      <c r="CZ707" s="555" t="str">
        <f t="shared" si="2479"/>
        <v/>
      </c>
      <c r="DA707" s="555" t="str">
        <f t="shared" si="2479"/>
        <v/>
      </c>
      <c r="DB707" s="556" t="str">
        <f t="shared" si="2479"/>
        <v/>
      </c>
      <c r="DC707" s="556" t="str">
        <f t="shared" si="2479"/>
        <v/>
      </c>
      <c r="DD707" s="556" t="str">
        <f t="shared" si="2479"/>
        <v/>
      </c>
      <c r="DE707" s="555" t="str">
        <f t="shared" si="2480"/>
        <v/>
      </c>
      <c r="DF707" s="555" t="str">
        <f t="shared" si="2480"/>
        <v/>
      </c>
      <c r="DG707" s="555" t="str">
        <f t="shared" si="2480"/>
        <v/>
      </c>
      <c r="DH707" s="555" t="str">
        <f t="shared" si="2480"/>
        <v/>
      </c>
      <c r="DI707" s="555" t="str">
        <f t="shared" si="2480"/>
        <v/>
      </c>
      <c r="DJ707" s="554" t="str">
        <f t="shared" si="2480"/>
        <v/>
      </c>
      <c r="DK707" s="553" t="str">
        <f t="shared" si="2480"/>
        <v/>
      </c>
      <c r="DL707" s="658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7"/>
      <c r="DQ707" s="623"/>
      <c r="DR707" s="623"/>
      <c r="DS707" s="623"/>
      <c r="DT707" s="623"/>
      <c r="DU707" s="623"/>
      <c r="DV707" s="623"/>
      <c r="DW707" s="623"/>
      <c r="DX707" s="623"/>
      <c r="DY707" s="488"/>
    </row>
    <row r="708" spans="1:129" s="490" customFormat="1" ht="15.75" customHeight="1">
      <c r="A708" s="783" t="s">
        <v>314</v>
      </c>
      <c r="B708" s="611">
        <f>'Data 2'!B63</f>
        <v>25</v>
      </c>
      <c r="C708" s="611">
        <f>'Data 2'!C63</f>
        <v>900</v>
      </c>
      <c r="D708" s="611">
        <f>'Data 2'!D63</f>
        <v>250</v>
      </c>
      <c r="E708" s="611">
        <f>'Data 2'!E63</f>
        <v>90</v>
      </c>
      <c r="F708" s="611">
        <f>'Data 2'!F63</f>
        <v>165</v>
      </c>
      <c r="G708" s="611">
        <f>'Data 2'!G63</f>
        <v>800</v>
      </c>
      <c r="H708" s="611">
        <f>'Data 2'!H63</f>
        <v>560</v>
      </c>
      <c r="I708" s="611">
        <f>'Data 2'!I63</f>
        <v>240</v>
      </c>
      <c r="J708" s="611">
        <f>'Data 2'!J63</f>
        <v>0</v>
      </c>
      <c r="K708" s="611">
        <f>'Data 2'!K63</f>
        <v>0</v>
      </c>
      <c r="L708" s="611">
        <f>'Data 2'!L63</f>
        <v>0</v>
      </c>
      <c r="M708" s="611">
        <f>'Data 2'!M63</f>
        <v>0</v>
      </c>
      <c r="N708" s="611">
        <f>'Data 2'!N63</f>
        <v>0</v>
      </c>
      <c r="O708" s="611">
        <f>'Data 2'!O63</f>
        <v>0</v>
      </c>
      <c r="P708" s="611">
        <f>'Data 2'!P63</f>
        <v>0</v>
      </c>
      <c r="Q708" s="611">
        <f>'Data 2'!Q63</f>
        <v>0</v>
      </c>
      <c r="R708" s="611">
        <f>'Data 2'!R63</f>
        <v>0</v>
      </c>
      <c r="S708" s="649"/>
      <c r="T708" s="611">
        <f>'Data 2'!T63</f>
        <v>0</v>
      </c>
      <c r="U708" s="611">
        <f>'Data 2'!U63</f>
        <v>1000</v>
      </c>
      <c r="V708" s="611">
        <f>'Data 2'!V63</f>
        <v>480</v>
      </c>
      <c r="W708" s="611">
        <f>'Data 2'!W63</f>
        <v>520</v>
      </c>
      <c r="X708" s="611">
        <f>'Data 2'!X63</f>
        <v>400</v>
      </c>
      <c r="Y708" s="611">
        <f>'Data 2'!Y63</f>
        <v>601.19999999999993</v>
      </c>
      <c r="Z708" s="611">
        <f>'Data 2'!Z63</f>
        <v>260</v>
      </c>
      <c r="AA708" s="611">
        <f>'Data 2'!AA63</f>
        <v>350</v>
      </c>
      <c r="AB708" s="611">
        <f>'Data 2'!AB63</f>
        <v>920</v>
      </c>
      <c r="AC708" s="611">
        <f>'Data 2'!AC63</f>
        <v>0</v>
      </c>
      <c r="AD708" s="611">
        <f>'Data 2'!AD63</f>
        <v>0</v>
      </c>
      <c r="AE708" s="611">
        <f>'Data 2'!AE63</f>
        <v>0</v>
      </c>
      <c r="AF708" s="611">
        <f>'Data 2'!AF63</f>
        <v>0</v>
      </c>
      <c r="AG708" s="611">
        <f>'Data 2'!AG63</f>
        <v>0</v>
      </c>
      <c r="AH708" s="611">
        <f>'Data 2'!AH63</f>
        <v>0</v>
      </c>
      <c r="AI708" s="611">
        <f>'Data 2'!AI63</f>
        <v>0</v>
      </c>
      <c r="AJ708" s="611">
        <f>'Data 2'!AJ63</f>
        <v>0</v>
      </c>
      <c r="AK708" s="649"/>
      <c r="AL708" s="611">
        <f>'Data 2'!AL63</f>
        <v>0</v>
      </c>
      <c r="AM708" s="611">
        <f>'Data 2'!AM63</f>
        <v>0</v>
      </c>
      <c r="AN708" s="611">
        <f>'Data 2'!AN63</f>
        <v>300</v>
      </c>
      <c r="AO708" s="611">
        <f>'Data 2'!AO63</f>
        <v>400</v>
      </c>
      <c r="AP708" s="611">
        <f>'Data 2'!AP63</f>
        <v>360</v>
      </c>
      <c r="AQ708" s="611">
        <f>'Data 2'!AQ63</f>
        <v>0</v>
      </c>
      <c r="AR708" s="611">
        <f>'Data 2'!AR63</f>
        <v>0</v>
      </c>
      <c r="AS708" s="611">
        <f>'Data 2'!AS63</f>
        <v>0</v>
      </c>
      <c r="AT708" s="611">
        <f>'Data 2'!AT63</f>
        <v>0</v>
      </c>
      <c r="AU708" s="611">
        <f>'Data 2'!AU63</f>
        <v>0</v>
      </c>
      <c r="AV708" s="611">
        <f>'Data 2'!AV63</f>
        <v>0</v>
      </c>
      <c r="AW708" s="611">
        <f>'Data 2'!AW63</f>
        <v>0</v>
      </c>
      <c r="AX708" s="611">
        <f>'Data 2'!AX63</f>
        <v>0</v>
      </c>
      <c r="AY708" s="611">
        <f>'Data 2'!AY63</f>
        <v>0</v>
      </c>
      <c r="AZ708" s="611">
        <f>'Data 2'!AZ63</f>
        <v>0</v>
      </c>
      <c r="BA708" s="611">
        <f>'Data 2'!BA63</f>
        <v>0</v>
      </c>
      <c r="BB708" s="611">
        <f>'Data 2'!BB63</f>
        <v>0</v>
      </c>
      <c r="BC708" s="649"/>
      <c r="BD708" s="611">
        <f>'Data 2'!BD63</f>
        <v>0</v>
      </c>
      <c r="BE708" s="611">
        <f>'Data 2'!BE63</f>
        <v>0</v>
      </c>
      <c r="BF708" s="611">
        <f>'Data 2'!BF63</f>
        <v>0</v>
      </c>
      <c r="BG708" s="611">
        <f>'Data 2'!BG63</f>
        <v>0</v>
      </c>
      <c r="BH708" s="611">
        <f>'Data 2'!BH63</f>
        <v>0</v>
      </c>
      <c r="BI708" s="611">
        <f>'Data 2'!BI63</f>
        <v>0</v>
      </c>
      <c r="BJ708" s="611">
        <f>'Data 2'!BJ63</f>
        <v>0</v>
      </c>
      <c r="BK708" s="611">
        <f>'Data 2'!BK63</f>
        <v>0</v>
      </c>
      <c r="BL708" s="611">
        <f>'Data 2'!BL63</f>
        <v>0</v>
      </c>
      <c r="BM708" s="611">
        <f>'Data 2'!BM63</f>
        <v>0</v>
      </c>
      <c r="BN708" s="611">
        <f>'Data 2'!BN63</f>
        <v>0</v>
      </c>
      <c r="BO708" s="611">
        <f>'Data 2'!BO63</f>
        <v>0</v>
      </c>
      <c r="BP708" s="611">
        <f>'Data 2'!BP63</f>
        <v>0</v>
      </c>
      <c r="BQ708" s="611">
        <f>'Data 2'!BQ63</f>
        <v>0</v>
      </c>
      <c r="BR708" s="611">
        <f>'Data 2'!BR63</f>
        <v>0</v>
      </c>
      <c r="BS708" s="611">
        <f>'Data 2'!BS63</f>
        <v>0</v>
      </c>
      <c r="BT708" s="611">
        <f>'Data 2'!BT63</f>
        <v>0</v>
      </c>
      <c r="BU708" s="649"/>
      <c r="BV708" s="611">
        <f>'Data 2'!BV63</f>
        <v>150</v>
      </c>
      <c r="BW708" s="611">
        <f>'Data 2'!BW63</f>
        <v>800</v>
      </c>
      <c r="BX708" s="611">
        <f>'Data 2'!BX63</f>
        <v>300</v>
      </c>
      <c r="BY708" s="611">
        <f>'Data 2'!BY63</f>
        <v>0</v>
      </c>
      <c r="BZ708" s="602">
        <f t="shared" si="2473"/>
        <v>142</v>
      </c>
      <c r="CA708" s="602">
        <f t="shared" si="2474"/>
        <v>235.41333333333333</v>
      </c>
      <c r="CB708" s="602">
        <f t="shared" si="2475"/>
        <v>44</v>
      </c>
      <c r="CC708" s="692">
        <f t="shared" si="2476"/>
        <v>0</v>
      </c>
      <c r="CD708" s="1348">
        <f t="shared" ref="CD708:CT708" si="248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481"/>
        <v>0</v>
      </c>
      <c r="CF708" s="1350">
        <f t="shared" si="2481"/>
        <v>0</v>
      </c>
      <c r="CG708" s="1350">
        <f t="shared" si="2481"/>
        <v>0</v>
      </c>
      <c r="CH708" s="1350">
        <f t="shared" si="2481"/>
        <v>0</v>
      </c>
      <c r="CI708" s="1350">
        <f t="shared" si="2481"/>
        <v>0</v>
      </c>
      <c r="CJ708" s="1350">
        <f t="shared" si="2481"/>
        <v>0</v>
      </c>
      <c r="CK708" s="1351">
        <f t="shared" si="2481"/>
        <v>0</v>
      </c>
      <c r="CL708" s="1351">
        <f t="shared" si="2481"/>
        <v>0</v>
      </c>
      <c r="CM708" s="1351">
        <f t="shared" si="2481"/>
        <v>25</v>
      </c>
      <c r="CN708" s="1350">
        <f t="shared" si="2481"/>
        <v>90</v>
      </c>
      <c r="CO708" s="1350">
        <f t="shared" si="2481"/>
        <v>165</v>
      </c>
      <c r="CP708" s="1350">
        <f t="shared" si="2481"/>
        <v>240</v>
      </c>
      <c r="CQ708" s="1350">
        <f t="shared" si="2481"/>
        <v>250</v>
      </c>
      <c r="CR708" s="1350">
        <f t="shared" si="2481"/>
        <v>560</v>
      </c>
      <c r="CS708" s="1349">
        <f t="shared" si="2481"/>
        <v>800</v>
      </c>
      <c r="CT708" s="1352">
        <f t="shared" si="2481"/>
        <v>900</v>
      </c>
      <c r="CU708" s="553">
        <f t="shared" si="2479"/>
        <v>0</v>
      </c>
      <c r="CV708" s="554">
        <f t="shared" si="2479"/>
        <v>0</v>
      </c>
      <c r="CW708" s="555">
        <f t="shared" si="2479"/>
        <v>0</v>
      </c>
      <c r="CX708" s="555">
        <f t="shared" si="2479"/>
        <v>0</v>
      </c>
      <c r="CY708" s="555">
        <f t="shared" si="2479"/>
        <v>0</v>
      </c>
      <c r="CZ708" s="555">
        <f t="shared" si="2479"/>
        <v>0</v>
      </c>
      <c r="DA708" s="555">
        <f t="shared" si="2479"/>
        <v>0</v>
      </c>
      <c r="DB708" s="556">
        <f t="shared" si="2479"/>
        <v>0</v>
      </c>
      <c r="DC708" s="556">
        <f t="shared" si="2479"/>
        <v>0</v>
      </c>
      <c r="DD708" s="556">
        <f t="shared" si="2479"/>
        <v>260</v>
      </c>
      <c r="DE708" s="555">
        <f t="shared" si="2480"/>
        <v>350</v>
      </c>
      <c r="DF708" s="555">
        <f t="shared" si="2480"/>
        <v>400</v>
      </c>
      <c r="DG708" s="555">
        <f t="shared" si="2480"/>
        <v>480</v>
      </c>
      <c r="DH708" s="555">
        <f t="shared" si="2480"/>
        <v>520</v>
      </c>
      <c r="DI708" s="555">
        <f t="shared" si="2480"/>
        <v>601.19999999999993</v>
      </c>
      <c r="DJ708" s="554">
        <f t="shared" si="2480"/>
        <v>920</v>
      </c>
      <c r="DK708" s="553">
        <f t="shared" si="2480"/>
        <v>1000</v>
      </c>
      <c r="DL708" s="658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7"/>
      <c r="DQ708" s="623"/>
      <c r="DR708" s="623"/>
      <c r="DS708" s="623"/>
      <c r="DT708" s="623"/>
      <c r="DU708" s="623"/>
      <c r="DV708" s="623"/>
      <c r="DW708" s="623"/>
      <c r="DX708" s="623"/>
      <c r="DY708" s="488"/>
    </row>
    <row r="709" spans="1:129" s="490" customFormat="1" ht="15.75" customHeight="1">
      <c r="A709" s="752" t="s">
        <v>315</v>
      </c>
      <c r="B709" s="763"/>
      <c r="C709" s="763"/>
      <c r="D709" s="763"/>
      <c r="E709" s="763"/>
      <c r="F709" s="763"/>
      <c r="G709" s="763"/>
      <c r="H709" s="763"/>
      <c r="I709" s="763"/>
      <c r="J709" s="763"/>
      <c r="K709" s="763"/>
      <c r="L709" s="763"/>
      <c r="M709" s="763"/>
      <c r="N709" s="763"/>
      <c r="O709" s="763"/>
      <c r="P709" s="763"/>
      <c r="Q709" s="763"/>
      <c r="R709" s="763"/>
      <c r="S709" s="778"/>
      <c r="T709" s="763"/>
      <c r="U709" s="763"/>
      <c r="V709" s="763"/>
      <c r="W709" s="763"/>
      <c r="X709" s="763"/>
      <c r="Y709" s="763"/>
      <c r="Z709" s="763"/>
      <c r="AA709" s="763"/>
      <c r="AB709" s="763"/>
      <c r="AC709" s="763"/>
      <c r="AD709" s="763"/>
      <c r="AE709" s="763"/>
      <c r="AF709" s="763"/>
      <c r="AG709" s="763"/>
      <c r="AH709" s="763"/>
      <c r="AI709" s="763"/>
      <c r="AJ709" s="763"/>
      <c r="AK709" s="778"/>
      <c r="AL709" s="763"/>
      <c r="AM709" s="763"/>
      <c r="AN709" s="763"/>
      <c r="AO709" s="763"/>
      <c r="AP709" s="763"/>
      <c r="AQ709" s="763"/>
      <c r="AR709" s="763"/>
      <c r="AS709" s="763"/>
      <c r="AT709" s="763"/>
      <c r="AU709" s="763"/>
      <c r="AV709" s="763"/>
      <c r="AW709" s="763"/>
      <c r="AX709" s="763"/>
      <c r="AY709" s="763"/>
      <c r="AZ709" s="763"/>
      <c r="BA709" s="763"/>
      <c r="BB709" s="763"/>
      <c r="BC709" s="778"/>
      <c r="BD709" s="763"/>
      <c r="BE709" s="763"/>
      <c r="BF709" s="763"/>
      <c r="BG709" s="763"/>
      <c r="BH709" s="763"/>
      <c r="BI709" s="763"/>
      <c r="BJ709" s="763"/>
      <c r="BK709" s="763"/>
      <c r="BL709" s="763"/>
      <c r="BM709" s="763"/>
      <c r="BN709" s="763"/>
      <c r="BO709" s="763"/>
      <c r="BP709" s="763"/>
      <c r="BQ709" s="763"/>
      <c r="BR709" s="763"/>
      <c r="BS709" s="763"/>
      <c r="BT709" s="763"/>
      <c r="BU709" s="778"/>
      <c r="BV709" s="763"/>
      <c r="BW709" s="763"/>
      <c r="BX709" s="763"/>
      <c r="BY709" s="763"/>
      <c r="BZ709" s="594" t="str">
        <f t="shared" si="2473"/>
        <v/>
      </c>
      <c r="CA709" s="594" t="str">
        <f t="shared" si="2474"/>
        <v/>
      </c>
      <c r="CB709" s="594" t="str">
        <f t="shared" si="2475"/>
        <v/>
      </c>
      <c r="CC709" s="691" t="str">
        <f t="shared" si="2476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3"/>
      <c r="DM709" s="108"/>
      <c r="DN709" s="108"/>
      <c r="DO709" s="108"/>
      <c r="DP709" s="596"/>
      <c r="DQ709" s="622"/>
      <c r="DR709" s="622"/>
      <c r="DS709" s="622"/>
      <c r="DT709" s="622"/>
      <c r="DU709" s="622"/>
      <c r="DV709" s="622"/>
      <c r="DW709" s="622"/>
      <c r="DX709" s="622"/>
      <c r="DY709" s="488"/>
    </row>
    <row r="710" spans="1:129" s="490" customFormat="1" ht="15.75" hidden="1" customHeight="1">
      <c r="A710" s="614" t="s">
        <v>295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8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8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8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8"/>
      <c r="BV710" s="277"/>
      <c r="BW710" s="277"/>
      <c r="BX710" s="277"/>
      <c r="BY710" s="277"/>
      <c r="BZ710" s="602" t="str">
        <f t="shared" si="2473"/>
        <v/>
      </c>
      <c r="CA710" s="602" t="str">
        <f t="shared" si="2474"/>
        <v/>
      </c>
      <c r="CB710" s="602" t="str">
        <f t="shared" si="2475"/>
        <v/>
      </c>
      <c r="CC710" s="692" t="str">
        <f t="shared" si="2476"/>
        <v/>
      </c>
      <c r="CD710" s="1348" t="str">
        <f t="shared" ref="CD710:CM713" si="248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482"/>
        <v/>
      </c>
      <c r="CF710" s="1350" t="str">
        <f t="shared" si="2482"/>
        <v/>
      </c>
      <c r="CG710" s="1350" t="str">
        <f t="shared" si="2482"/>
        <v/>
      </c>
      <c r="CH710" s="1350" t="str">
        <f t="shared" si="2482"/>
        <v/>
      </c>
      <c r="CI710" s="1350" t="str">
        <f t="shared" si="2482"/>
        <v/>
      </c>
      <c r="CJ710" s="1350" t="str">
        <f t="shared" si="2482"/>
        <v/>
      </c>
      <c r="CK710" s="1351" t="str">
        <f t="shared" si="2482"/>
        <v/>
      </c>
      <c r="CL710" s="1351" t="str">
        <f t="shared" si="2482"/>
        <v/>
      </c>
      <c r="CM710" s="1351" t="str">
        <f t="shared" si="2482"/>
        <v/>
      </c>
      <c r="CN710" s="1350" t="str">
        <f t="shared" ref="CN710:CT713" si="2483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483"/>
        <v/>
      </c>
      <c r="CP710" s="1350" t="str">
        <f t="shared" si="2483"/>
        <v/>
      </c>
      <c r="CQ710" s="1350" t="str">
        <f t="shared" si="2483"/>
        <v/>
      </c>
      <c r="CR710" s="1350" t="str">
        <f t="shared" si="2483"/>
        <v/>
      </c>
      <c r="CS710" s="1349" t="str">
        <f t="shared" si="2483"/>
        <v/>
      </c>
      <c r="CT710" s="1352" t="str">
        <f t="shared" si="2483"/>
        <v/>
      </c>
      <c r="CU710" s="553" t="str">
        <f t="shared" ref="CU710:DD714" si="2484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4" t="str">
        <f t="shared" si="2484"/>
        <v/>
      </c>
      <c r="CW710" s="555" t="str">
        <f t="shared" si="2484"/>
        <v/>
      </c>
      <c r="CX710" s="555" t="str">
        <f t="shared" si="2484"/>
        <v/>
      </c>
      <c r="CY710" s="555" t="str">
        <f t="shared" si="2484"/>
        <v/>
      </c>
      <c r="CZ710" s="555" t="str">
        <f t="shared" si="2484"/>
        <v/>
      </c>
      <c r="DA710" s="555" t="str">
        <f t="shared" si="2484"/>
        <v/>
      </c>
      <c r="DB710" s="556" t="str">
        <f t="shared" si="2484"/>
        <v/>
      </c>
      <c r="DC710" s="556" t="str">
        <f t="shared" si="2484"/>
        <v/>
      </c>
      <c r="DD710" s="556" t="str">
        <f t="shared" si="2484"/>
        <v/>
      </c>
      <c r="DE710" s="555" t="str">
        <f t="shared" ref="DE710:DK714" si="2485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5" t="str">
        <f t="shared" si="2485"/>
        <v/>
      </c>
      <c r="DG710" s="555" t="str">
        <f t="shared" si="2485"/>
        <v/>
      </c>
      <c r="DH710" s="555" t="str">
        <f t="shared" si="2485"/>
        <v/>
      </c>
      <c r="DI710" s="555" t="str">
        <f t="shared" si="2485"/>
        <v/>
      </c>
      <c r="DJ710" s="554" t="str">
        <f t="shared" si="2485"/>
        <v/>
      </c>
      <c r="DK710" s="553" t="str">
        <f t="shared" si="2485"/>
        <v/>
      </c>
      <c r="DL710" s="65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623"/>
      <c r="DR710" s="623"/>
      <c r="DS710" s="623"/>
      <c r="DT710" s="623"/>
      <c r="DU710" s="623"/>
      <c r="DV710" s="623"/>
      <c r="DW710" s="623"/>
      <c r="DX710" s="623"/>
      <c r="DY710" s="488"/>
    </row>
    <row r="711" spans="1:129" s="490" customFormat="1" ht="15.75" hidden="1" customHeight="1">
      <c r="A711" s="614" t="s">
        <v>296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2" t="str">
        <f t="shared" si="2473"/>
        <v/>
      </c>
      <c r="CA711" s="602" t="str">
        <f t="shared" si="2474"/>
        <v/>
      </c>
      <c r="CB711" s="602" t="str">
        <f t="shared" si="2475"/>
        <v/>
      </c>
      <c r="CC711" s="692" t="str">
        <f t="shared" si="2476"/>
        <v/>
      </c>
      <c r="CD711" s="1348" t="str">
        <f t="shared" si="2482"/>
        <v/>
      </c>
      <c r="CE711" s="1349" t="str">
        <f t="shared" si="2482"/>
        <v/>
      </c>
      <c r="CF711" s="1350" t="str">
        <f t="shared" si="2482"/>
        <v/>
      </c>
      <c r="CG711" s="1350" t="str">
        <f t="shared" si="2482"/>
        <v/>
      </c>
      <c r="CH711" s="1350" t="str">
        <f t="shared" si="2482"/>
        <v/>
      </c>
      <c r="CI711" s="1350" t="str">
        <f t="shared" si="2482"/>
        <v/>
      </c>
      <c r="CJ711" s="1350" t="str">
        <f t="shared" si="2482"/>
        <v/>
      </c>
      <c r="CK711" s="1351" t="str">
        <f t="shared" si="2482"/>
        <v/>
      </c>
      <c r="CL711" s="1351" t="str">
        <f t="shared" si="2482"/>
        <v/>
      </c>
      <c r="CM711" s="1351" t="str">
        <f t="shared" si="2482"/>
        <v/>
      </c>
      <c r="CN711" s="1350" t="str">
        <f t="shared" si="2483"/>
        <v/>
      </c>
      <c r="CO711" s="1350" t="str">
        <f t="shared" si="2483"/>
        <v/>
      </c>
      <c r="CP711" s="1350" t="str">
        <f t="shared" si="2483"/>
        <v/>
      </c>
      <c r="CQ711" s="1350" t="str">
        <f t="shared" si="2483"/>
        <v/>
      </c>
      <c r="CR711" s="1350" t="str">
        <f t="shared" si="2483"/>
        <v/>
      </c>
      <c r="CS711" s="1349" t="str">
        <f t="shared" si="2483"/>
        <v/>
      </c>
      <c r="CT711" s="1352" t="str">
        <f t="shared" si="2483"/>
        <v/>
      </c>
      <c r="CU711" s="553" t="str">
        <f t="shared" si="2484"/>
        <v/>
      </c>
      <c r="CV711" s="554" t="str">
        <f t="shared" si="2484"/>
        <v/>
      </c>
      <c r="CW711" s="555" t="str">
        <f t="shared" si="2484"/>
        <v/>
      </c>
      <c r="CX711" s="555" t="str">
        <f t="shared" si="2484"/>
        <v/>
      </c>
      <c r="CY711" s="555" t="str">
        <f t="shared" si="2484"/>
        <v/>
      </c>
      <c r="CZ711" s="555" t="str">
        <f t="shared" si="2484"/>
        <v/>
      </c>
      <c r="DA711" s="555" t="str">
        <f t="shared" si="2484"/>
        <v/>
      </c>
      <c r="DB711" s="556" t="str">
        <f t="shared" si="2484"/>
        <v/>
      </c>
      <c r="DC711" s="556" t="str">
        <f t="shared" si="2484"/>
        <v/>
      </c>
      <c r="DD711" s="556" t="str">
        <f t="shared" si="2484"/>
        <v/>
      </c>
      <c r="DE711" s="555" t="str">
        <f t="shared" si="2485"/>
        <v/>
      </c>
      <c r="DF711" s="555" t="str">
        <f t="shared" si="2485"/>
        <v/>
      </c>
      <c r="DG711" s="555" t="str">
        <f t="shared" si="2485"/>
        <v/>
      </c>
      <c r="DH711" s="555" t="str">
        <f t="shared" si="2485"/>
        <v/>
      </c>
      <c r="DI711" s="555" t="str">
        <f t="shared" si="2485"/>
        <v/>
      </c>
      <c r="DJ711" s="554" t="str">
        <f t="shared" si="2485"/>
        <v/>
      </c>
      <c r="DK711" s="553" t="str">
        <f t="shared" si="2485"/>
        <v/>
      </c>
      <c r="DL711" s="65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623"/>
      <c r="DR711" s="623"/>
      <c r="DS711" s="623"/>
      <c r="DT711" s="623"/>
      <c r="DU711" s="623"/>
      <c r="DV711" s="623"/>
      <c r="DW711" s="623"/>
      <c r="DX711" s="623"/>
      <c r="DY711" s="488"/>
    </row>
    <row r="712" spans="1:129" s="490" customFormat="1" ht="15.75" hidden="1" customHeight="1">
      <c r="A712" s="614" t="s">
        <v>283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2" t="str">
        <f t="shared" si="2473"/>
        <v/>
      </c>
      <c r="CA712" s="602" t="str">
        <f t="shared" si="2474"/>
        <v/>
      </c>
      <c r="CB712" s="602" t="str">
        <f t="shared" si="2475"/>
        <v/>
      </c>
      <c r="CC712" s="692" t="str">
        <f t="shared" si="2476"/>
        <v/>
      </c>
      <c r="CD712" s="1348" t="str">
        <f t="shared" si="2482"/>
        <v/>
      </c>
      <c r="CE712" s="1349" t="str">
        <f t="shared" si="2482"/>
        <v/>
      </c>
      <c r="CF712" s="1350" t="str">
        <f t="shared" si="2482"/>
        <v/>
      </c>
      <c r="CG712" s="1350" t="str">
        <f t="shared" si="2482"/>
        <v/>
      </c>
      <c r="CH712" s="1350" t="str">
        <f t="shared" si="2482"/>
        <v/>
      </c>
      <c r="CI712" s="1350" t="str">
        <f t="shared" si="2482"/>
        <v/>
      </c>
      <c r="CJ712" s="1350" t="str">
        <f t="shared" si="2482"/>
        <v/>
      </c>
      <c r="CK712" s="1351" t="str">
        <f t="shared" si="2482"/>
        <v/>
      </c>
      <c r="CL712" s="1351" t="str">
        <f t="shared" si="2482"/>
        <v/>
      </c>
      <c r="CM712" s="1351" t="str">
        <f t="shared" si="2482"/>
        <v/>
      </c>
      <c r="CN712" s="1350" t="str">
        <f t="shared" si="2483"/>
        <v/>
      </c>
      <c r="CO712" s="1350" t="str">
        <f t="shared" si="2483"/>
        <v/>
      </c>
      <c r="CP712" s="1350" t="str">
        <f t="shared" si="2483"/>
        <v/>
      </c>
      <c r="CQ712" s="1350" t="str">
        <f t="shared" si="2483"/>
        <v/>
      </c>
      <c r="CR712" s="1350" t="str">
        <f t="shared" si="2483"/>
        <v/>
      </c>
      <c r="CS712" s="1349" t="str">
        <f t="shared" si="2483"/>
        <v/>
      </c>
      <c r="CT712" s="1352" t="str">
        <f t="shared" si="2483"/>
        <v/>
      </c>
      <c r="CU712" s="553" t="str">
        <f t="shared" si="2484"/>
        <v/>
      </c>
      <c r="CV712" s="554" t="str">
        <f t="shared" si="2484"/>
        <v/>
      </c>
      <c r="CW712" s="555" t="str">
        <f t="shared" si="2484"/>
        <v/>
      </c>
      <c r="CX712" s="555" t="str">
        <f t="shared" si="2484"/>
        <v/>
      </c>
      <c r="CY712" s="555" t="str">
        <f t="shared" si="2484"/>
        <v/>
      </c>
      <c r="CZ712" s="555" t="str">
        <f t="shared" si="2484"/>
        <v/>
      </c>
      <c r="DA712" s="555" t="str">
        <f t="shared" si="2484"/>
        <v/>
      </c>
      <c r="DB712" s="556" t="str">
        <f t="shared" si="2484"/>
        <v/>
      </c>
      <c r="DC712" s="556" t="str">
        <f t="shared" si="2484"/>
        <v/>
      </c>
      <c r="DD712" s="556" t="str">
        <f t="shared" si="2484"/>
        <v/>
      </c>
      <c r="DE712" s="555" t="str">
        <f t="shared" si="2485"/>
        <v/>
      </c>
      <c r="DF712" s="555" t="str">
        <f t="shared" si="2485"/>
        <v/>
      </c>
      <c r="DG712" s="555" t="str">
        <f t="shared" si="2485"/>
        <v/>
      </c>
      <c r="DH712" s="555" t="str">
        <f t="shared" si="2485"/>
        <v/>
      </c>
      <c r="DI712" s="555" t="str">
        <f t="shared" si="2485"/>
        <v/>
      </c>
      <c r="DJ712" s="554" t="str">
        <f t="shared" si="2485"/>
        <v/>
      </c>
      <c r="DK712" s="553" t="str">
        <f t="shared" si="2485"/>
        <v/>
      </c>
      <c r="DL712" s="65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623"/>
      <c r="DR712" s="623"/>
      <c r="DS712" s="623"/>
      <c r="DT712" s="623"/>
      <c r="DU712" s="623"/>
      <c r="DV712" s="623"/>
      <c r="DW712" s="623"/>
      <c r="DX712" s="623"/>
      <c r="DY712" s="488"/>
    </row>
    <row r="713" spans="1:129" s="490" customFormat="1" ht="15.75" hidden="1" customHeight="1">
      <c r="A713" s="614" t="s">
        <v>313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8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8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8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8"/>
      <c r="BV713" s="227"/>
      <c r="BW713" s="227"/>
      <c r="BX713" s="227"/>
      <c r="BY713" s="227"/>
      <c r="BZ713" s="602" t="str">
        <f t="shared" si="2473"/>
        <v/>
      </c>
      <c r="CA713" s="602" t="str">
        <f t="shared" si="2474"/>
        <v/>
      </c>
      <c r="CB713" s="602" t="str">
        <f t="shared" si="2475"/>
        <v/>
      </c>
      <c r="CC713" s="692" t="str">
        <f t="shared" si="2476"/>
        <v/>
      </c>
      <c r="CD713" s="1348" t="str">
        <f t="shared" si="2482"/>
        <v/>
      </c>
      <c r="CE713" s="1349" t="str">
        <f t="shared" si="2482"/>
        <v/>
      </c>
      <c r="CF713" s="1350" t="str">
        <f t="shared" si="2482"/>
        <v/>
      </c>
      <c r="CG713" s="1350" t="str">
        <f t="shared" si="2482"/>
        <v/>
      </c>
      <c r="CH713" s="1350" t="str">
        <f t="shared" si="2482"/>
        <v/>
      </c>
      <c r="CI713" s="1350" t="str">
        <f t="shared" si="2482"/>
        <v/>
      </c>
      <c r="CJ713" s="1350" t="str">
        <f t="shared" si="2482"/>
        <v/>
      </c>
      <c r="CK713" s="1351" t="str">
        <f t="shared" si="2482"/>
        <v/>
      </c>
      <c r="CL713" s="1351" t="str">
        <f t="shared" si="2482"/>
        <v/>
      </c>
      <c r="CM713" s="1351" t="str">
        <f t="shared" si="2482"/>
        <v/>
      </c>
      <c r="CN713" s="1350" t="str">
        <f t="shared" si="2483"/>
        <v/>
      </c>
      <c r="CO713" s="1350" t="str">
        <f t="shared" si="2483"/>
        <v/>
      </c>
      <c r="CP713" s="1350" t="str">
        <f t="shared" si="2483"/>
        <v/>
      </c>
      <c r="CQ713" s="1350" t="str">
        <f t="shared" si="2483"/>
        <v/>
      </c>
      <c r="CR713" s="1350" t="str">
        <f t="shared" si="2483"/>
        <v/>
      </c>
      <c r="CS713" s="1349" t="str">
        <f t="shared" si="2483"/>
        <v/>
      </c>
      <c r="CT713" s="1352" t="str">
        <f t="shared" si="2483"/>
        <v/>
      </c>
      <c r="CU713" s="553" t="str">
        <f t="shared" si="2484"/>
        <v/>
      </c>
      <c r="CV713" s="554" t="str">
        <f t="shared" si="2484"/>
        <v/>
      </c>
      <c r="CW713" s="555" t="str">
        <f t="shared" si="2484"/>
        <v/>
      </c>
      <c r="CX713" s="555" t="str">
        <f t="shared" si="2484"/>
        <v/>
      </c>
      <c r="CY713" s="555" t="str">
        <f t="shared" si="2484"/>
        <v/>
      </c>
      <c r="CZ713" s="555" t="str">
        <f t="shared" si="2484"/>
        <v/>
      </c>
      <c r="DA713" s="555" t="str">
        <f t="shared" si="2484"/>
        <v/>
      </c>
      <c r="DB713" s="556" t="str">
        <f t="shared" si="2484"/>
        <v/>
      </c>
      <c r="DC713" s="556" t="str">
        <f t="shared" si="2484"/>
        <v/>
      </c>
      <c r="DD713" s="556" t="str">
        <f t="shared" si="2484"/>
        <v/>
      </c>
      <c r="DE713" s="555" t="str">
        <f t="shared" si="2485"/>
        <v/>
      </c>
      <c r="DF713" s="555" t="str">
        <f t="shared" si="2485"/>
        <v/>
      </c>
      <c r="DG713" s="555" t="str">
        <f t="shared" si="2485"/>
        <v/>
      </c>
      <c r="DH713" s="555" t="str">
        <f t="shared" si="2485"/>
        <v/>
      </c>
      <c r="DI713" s="555" t="str">
        <f t="shared" si="2485"/>
        <v/>
      </c>
      <c r="DJ713" s="554" t="str">
        <f t="shared" si="2485"/>
        <v/>
      </c>
      <c r="DK713" s="553" t="str">
        <f t="shared" si="2485"/>
        <v/>
      </c>
      <c r="DL713" s="658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7"/>
      <c r="DQ713" s="623"/>
      <c r="DR713" s="623"/>
      <c r="DS713" s="623"/>
      <c r="DT713" s="623"/>
      <c r="DU713" s="623"/>
      <c r="DV713" s="623"/>
      <c r="DW713" s="623"/>
      <c r="DX713" s="623"/>
      <c r="DY713" s="488"/>
    </row>
    <row r="714" spans="1:129" s="490" customFormat="1" ht="15.75" customHeight="1">
      <c r="A714" s="783" t="s">
        <v>314</v>
      </c>
      <c r="B714" s="611">
        <f>'Data 2'!B120</f>
        <v>88</v>
      </c>
      <c r="C714" s="611">
        <f>'Data 2'!C120</f>
        <v>200</v>
      </c>
      <c r="D714" s="611">
        <f>'Data 2'!D120</f>
        <v>140</v>
      </c>
      <c r="E714" s="611">
        <f>'Data 2'!E120</f>
        <v>0</v>
      </c>
      <c r="F714" s="611">
        <f>'Data 2'!F120</f>
        <v>0</v>
      </c>
      <c r="G714" s="611">
        <f>'Data 2'!G120</f>
        <v>0</v>
      </c>
      <c r="H714" s="611">
        <f>'Data 2'!H120</f>
        <v>96</v>
      </c>
      <c r="I714" s="611">
        <f>'Data 2'!I120</f>
        <v>500</v>
      </c>
      <c r="J714" s="611">
        <f>'Data 2'!J120</f>
        <v>0</v>
      </c>
      <c r="K714" s="611">
        <f>'Data 2'!K120</f>
        <v>0</v>
      </c>
      <c r="L714" s="611">
        <f>'Data 2'!L120</f>
        <v>0</v>
      </c>
      <c r="M714" s="611">
        <f>'Data 2'!M120</f>
        <v>0</v>
      </c>
      <c r="N714" s="611">
        <f>'Data 2'!N120</f>
        <v>0</v>
      </c>
      <c r="O714" s="611">
        <f>'Data 2'!O120</f>
        <v>0</v>
      </c>
      <c r="P714" s="611">
        <f>'Data 2'!P120</f>
        <v>0</v>
      </c>
      <c r="Q714" s="611">
        <f>'Data 2'!Q120</f>
        <v>0</v>
      </c>
      <c r="R714" s="611">
        <f>'Data 2'!R120</f>
        <v>0</v>
      </c>
      <c r="S714" s="649"/>
      <c r="T714" s="611">
        <f>'Data 2'!T120</f>
        <v>0</v>
      </c>
      <c r="U714" s="611">
        <f>'Data 2'!U120</f>
        <v>400</v>
      </c>
      <c r="V714" s="611">
        <f>'Data 2'!V120</f>
        <v>640</v>
      </c>
      <c r="W714" s="611">
        <f>'Data 2'!W120</f>
        <v>600</v>
      </c>
      <c r="X714" s="611">
        <f>'Data 2'!X120</f>
        <v>600</v>
      </c>
      <c r="Y714" s="611">
        <f>'Data 2'!Y120</f>
        <v>700</v>
      </c>
      <c r="Z714" s="611">
        <f>'Data 2'!Z120</f>
        <v>300</v>
      </c>
      <c r="AA714" s="611">
        <f>'Data 2'!AA120</f>
        <v>150</v>
      </c>
      <c r="AB714" s="611">
        <f>'Data 2'!AB120</f>
        <v>0</v>
      </c>
      <c r="AC714" s="611">
        <f>'Data 2'!AC120</f>
        <v>0</v>
      </c>
      <c r="AD714" s="611">
        <f>'Data 2'!AD120</f>
        <v>0</v>
      </c>
      <c r="AE714" s="611">
        <f>'Data 2'!AE120</f>
        <v>0</v>
      </c>
      <c r="AF714" s="611">
        <f>'Data 2'!AF120</f>
        <v>0</v>
      </c>
      <c r="AG714" s="611">
        <f>'Data 2'!AG120</f>
        <v>0</v>
      </c>
      <c r="AH714" s="611">
        <f>'Data 2'!AH120</f>
        <v>0</v>
      </c>
      <c r="AI714" s="611">
        <f>'Data 2'!AI120</f>
        <v>0</v>
      </c>
      <c r="AJ714" s="611">
        <f>'Data 2'!AJ120</f>
        <v>0</v>
      </c>
      <c r="AK714" s="649"/>
      <c r="AL714" s="611">
        <f>'Data 2'!AL120</f>
        <v>0</v>
      </c>
      <c r="AM714" s="611">
        <f>'Data 2'!AM120</f>
        <v>0</v>
      </c>
      <c r="AN714" s="611">
        <f>'Data 2'!AN120</f>
        <v>0</v>
      </c>
      <c r="AO714" s="611">
        <f>'Data 2'!AO120</f>
        <v>600</v>
      </c>
      <c r="AP714" s="611">
        <f>'Data 2'!AP120</f>
        <v>0</v>
      </c>
      <c r="AQ714" s="611">
        <f>'Data 2'!AQ120</f>
        <v>0</v>
      </c>
      <c r="AR714" s="611">
        <f>'Data 2'!AR120</f>
        <v>0</v>
      </c>
      <c r="AS714" s="611">
        <f>'Data 2'!AS120</f>
        <v>0</v>
      </c>
      <c r="AT714" s="611">
        <f>'Data 2'!AT120</f>
        <v>0</v>
      </c>
      <c r="AU714" s="611">
        <f>'Data 2'!AU120</f>
        <v>0</v>
      </c>
      <c r="AV714" s="611">
        <f>'Data 2'!AV120</f>
        <v>0</v>
      </c>
      <c r="AW714" s="611">
        <f>'Data 2'!AW120</f>
        <v>0</v>
      </c>
      <c r="AX714" s="611">
        <f>'Data 2'!AX120</f>
        <v>0</v>
      </c>
      <c r="AY714" s="611">
        <f>'Data 2'!AY120</f>
        <v>0</v>
      </c>
      <c r="AZ714" s="611">
        <f>'Data 2'!AZ120</f>
        <v>0</v>
      </c>
      <c r="BA714" s="611">
        <f>'Data 2'!BA120</f>
        <v>0</v>
      </c>
      <c r="BB714" s="611">
        <f>'Data 2'!BB120</f>
        <v>0</v>
      </c>
      <c r="BC714" s="649"/>
      <c r="BD714" s="611">
        <f>'Data 2'!BD120</f>
        <v>0</v>
      </c>
      <c r="BE714" s="611">
        <f>'Data 2'!BE120</f>
        <v>0</v>
      </c>
      <c r="BF714" s="611">
        <f>'Data 2'!BF120</f>
        <v>0</v>
      </c>
      <c r="BG714" s="611">
        <f>'Data 2'!BG120</f>
        <v>0</v>
      </c>
      <c r="BH714" s="611">
        <f>'Data 2'!BH120</f>
        <v>0</v>
      </c>
      <c r="BI714" s="611">
        <f>'Data 2'!BI120</f>
        <v>0</v>
      </c>
      <c r="BJ714" s="611">
        <f>'Data 2'!BJ120</f>
        <v>0</v>
      </c>
      <c r="BK714" s="611">
        <f>'Data 2'!BK120</f>
        <v>0</v>
      </c>
      <c r="BL714" s="611">
        <f>'Data 2'!BL120</f>
        <v>0</v>
      </c>
      <c r="BM714" s="611">
        <f>'Data 2'!BM120</f>
        <v>0</v>
      </c>
      <c r="BN714" s="611">
        <f>'Data 2'!BN120</f>
        <v>0</v>
      </c>
      <c r="BO714" s="611">
        <f>'Data 2'!BO120</f>
        <v>0</v>
      </c>
      <c r="BP714" s="611">
        <f>'Data 2'!BP120</f>
        <v>0</v>
      </c>
      <c r="BQ714" s="611">
        <f>'Data 2'!BQ120</f>
        <v>0</v>
      </c>
      <c r="BR714" s="611">
        <f>'Data 2'!BR120</f>
        <v>0</v>
      </c>
      <c r="BS714" s="611">
        <f>'Data 2'!BS120</f>
        <v>0</v>
      </c>
      <c r="BT714" s="611">
        <f>'Data 2'!BT120</f>
        <v>0</v>
      </c>
      <c r="BU714" s="649"/>
      <c r="BV714" s="611">
        <f>'Data 2'!BV120</f>
        <v>400</v>
      </c>
      <c r="BW714" s="611">
        <f>'Data 2'!BW120</f>
        <v>750</v>
      </c>
      <c r="BX714" s="611">
        <f>'Data 2'!BX120</f>
        <v>0</v>
      </c>
      <c r="BY714" s="611">
        <f>'Data 2'!BY120</f>
        <v>0</v>
      </c>
      <c r="BZ714" s="602">
        <f t="shared" si="2473"/>
        <v>34.93333333333333</v>
      </c>
      <c r="CA714" s="602">
        <f t="shared" si="2474"/>
        <v>179.33333333333334</v>
      </c>
      <c r="CB714" s="602">
        <f t="shared" si="2475"/>
        <v>0</v>
      </c>
      <c r="CC714" s="692">
        <f t="shared" si="2476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48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486"/>
        <v>0</v>
      </c>
      <c r="CG714" s="1350">
        <f t="shared" si="2486"/>
        <v>0</v>
      </c>
      <c r="CH714" s="1350">
        <f t="shared" si="2486"/>
        <v>0</v>
      </c>
      <c r="CI714" s="1350">
        <f t="shared" si="2486"/>
        <v>0</v>
      </c>
      <c r="CJ714" s="1350">
        <f t="shared" si="2486"/>
        <v>0</v>
      </c>
      <c r="CK714" s="1351">
        <f t="shared" si="2486"/>
        <v>0</v>
      </c>
      <c r="CL714" s="1351">
        <f t="shared" si="2486"/>
        <v>0</v>
      </c>
      <c r="CM714" s="1351">
        <f t="shared" si="2486"/>
        <v>0</v>
      </c>
      <c r="CN714" s="1350">
        <f t="shared" si="2486"/>
        <v>0</v>
      </c>
      <c r="CO714" s="1350">
        <f t="shared" si="2486"/>
        <v>0</v>
      </c>
      <c r="CP714" s="1350">
        <f t="shared" si="2486"/>
        <v>88</v>
      </c>
      <c r="CQ714" s="1350">
        <f t="shared" si="2486"/>
        <v>96</v>
      </c>
      <c r="CR714" s="1350">
        <f t="shared" si="2486"/>
        <v>140</v>
      </c>
      <c r="CS714" s="1349">
        <f t="shared" si="2486"/>
        <v>200</v>
      </c>
      <c r="CT714" s="1352">
        <f t="shared" si="2486"/>
        <v>500</v>
      </c>
      <c r="CU714" s="553">
        <f t="shared" si="2484"/>
        <v>0</v>
      </c>
      <c r="CV714" s="554">
        <f t="shared" si="2484"/>
        <v>0</v>
      </c>
      <c r="CW714" s="555">
        <f t="shared" si="2484"/>
        <v>0</v>
      </c>
      <c r="CX714" s="555">
        <f t="shared" si="2484"/>
        <v>0</v>
      </c>
      <c r="CY714" s="555">
        <f t="shared" si="2484"/>
        <v>0</v>
      </c>
      <c r="CZ714" s="555">
        <f t="shared" si="2484"/>
        <v>0</v>
      </c>
      <c r="DA714" s="555">
        <f t="shared" si="2484"/>
        <v>0</v>
      </c>
      <c r="DB714" s="556">
        <f t="shared" si="2484"/>
        <v>0</v>
      </c>
      <c r="DC714" s="556">
        <f t="shared" si="2484"/>
        <v>0</v>
      </c>
      <c r="DD714" s="556">
        <f t="shared" si="2484"/>
        <v>0</v>
      </c>
      <c r="DE714" s="555">
        <f t="shared" si="2485"/>
        <v>150</v>
      </c>
      <c r="DF714" s="555">
        <f t="shared" si="2485"/>
        <v>300</v>
      </c>
      <c r="DG714" s="555">
        <f t="shared" si="2485"/>
        <v>400</v>
      </c>
      <c r="DH714" s="555">
        <f t="shared" si="2485"/>
        <v>600</v>
      </c>
      <c r="DI714" s="555">
        <f t="shared" si="2485"/>
        <v>600</v>
      </c>
      <c r="DJ714" s="554">
        <f t="shared" si="2485"/>
        <v>640</v>
      </c>
      <c r="DK714" s="553">
        <f t="shared" si="2485"/>
        <v>700</v>
      </c>
      <c r="DL714" s="658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7"/>
      <c r="DQ714" s="623"/>
      <c r="DR714" s="623"/>
      <c r="DS714" s="623"/>
      <c r="DT714" s="623"/>
      <c r="DU714" s="623"/>
      <c r="DV714" s="623"/>
      <c r="DW714" s="623"/>
      <c r="DX714" s="623"/>
      <c r="DY714" s="488"/>
    </row>
    <row r="715" spans="1:129" s="490" customFormat="1" ht="15.75" customHeight="1">
      <c r="A715" s="752" t="s">
        <v>316</v>
      </c>
      <c r="B715" s="763"/>
      <c r="C715" s="763"/>
      <c r="D715" s="763"/>
      <c r="E715" s="763"/>
      <c r="F715" s="763"/>
      <c r="G715" s="763"/>
      <c r="H715" s="763"/>
      <c r="I715" s="763"/>
      <c r="J715" s="763"/>
      <c r="K715" s="763"/>
      <c r="L715" s="763"/>
      <c r="M715" s="763"/>
      <c r="N715" s="763"/>
      <c r="O715" s="763"/>
      <c r="P715" s="763"/>
      <c r="Q715" s="763"/>
      <c r="R715" s="763"/>
      <c r="S715" s="778"/>
      <c r="T715" s="763"/>
      <c r="U715" s="763"/>
      <c r="V715" s="763"/>
      <c r="W715" s="763"/>
      <c r="X715" s="763"/>
      <c r="Y715" s="763"/>
      <c r="Z715" s="763"/>
      <c r="AA715" s="763"/>
      <c r="AB715" s="763"/>
      <c r="AC715" s="763"/>
      <c r="AD715" s="763"/>
      <c r="AE715" s="763"/>
      <c r="AF715" s="763"/>
      <c r="AG715" s="763"/>
      <c r="AH715" s="763"/>
      <c r="AI715" s="763"/>
      <c r="AJ715" s="763"/>
      <c r="AK715" s="778"/>
      <c r="AL715" s="763"/>
      <c r="AM715" s="763"/>
      <c r="AN715" s="763"/>
      <c r="AO715" s="763"/>
      <c r="AP715" s="763"/>
      <c r="AQ715" s="763"/>
      <c r="AR715" s="763"/>
      <c r="AS715" s="763"/>
      <c r="AT715" s="763"/>
      <c r="AU715" s="763"/>
      <c r="AV715" s="763"/>
      <c r="AW715" s="763"/>
      <c r="AX715" s="763"/>
      <c r="AY715" s="763"/>
      <c r="AZ715" s="763"/>
      <c r="BA715" s="763"/>
      <c r="BB715" s="763"/>
      <c r="BC715" s="778"/>
      <c r="BD715" s="763"/>
      <c r="BE715" s="763"/>
      <c r="BF715" s="763"/>
      <c r="BG715" s="763"/>
      <c r="BH715" s="763"/>
      <c r="BI715" s="763"/>
      <c r="BJ715" s="763"/>
      <c r="BK715" s="763"/>
      <c r="BL715" s="763"/>
      <c r="BM715" s="763"/>
      <c r="BN715" s="763"/>
      <c r="BO715" s="763"/>
      <c r="BP715" s="763"/>
      <c r="BQ715" s="763"/>
      <c r="BR715" s="763"/>
      <c r="BS715" s="763"/>
      <c r="BT715" s="763"/>
      <c r="BU715" s="778"/>
      <c r="BV715" s="763"/>
      <c r="BW715" s="763"/>
      <c r="BX715" s="763"/>
      <c r="BY715" s="763"/>
      <c r="BZ715" s="594" t="str">
        <f t="shared" si="2473"/>
        <v/>
      </c>
      <c r="CA715" s="594" t="str">
        <f t="shared" si="2474"/>
        <v/>
      </c>
      <c r="CB715" s="594" t="str">
        <f t="shared" si="2475"/>
        <v/>
      </c>
      <c r="CC715" s="691" t="str">
        <f t="shared" si="2476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3"/>
      <c r="DM715" s="108"/>
      <c r="DN715" s="108"/>
      <c r="DO715" s="108"/>
      <c r="DP715" s="596"/>
      <c r="DQ715" s="622"/>
      <c r="DR715" s="622"/>
      <c r="DS715" s="622"/>
      <c r="DT715" s="622"/>
      <c r="DU715" s="622"/>
      <c r="DV715" s="622"/>
      <c r="DW715" s="622"/>
      <c r="DX715" s="622"/>
      <c r="DY715" s="488"/>
    </row>
    <row r="716" spans="1:129" s="490" customFormat="1" ht="15.75" hidden="1" customHeight="1">
      <c r="A716" s="614" t="s">
        <v>295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8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8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8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8"/>
      <c r="BV716" s="277"/>
      <c r="BW716" s="277"/>
      <c r="BX716" s="277"/>
      <c r="BY716" s="277"/>
      <c r="BZ716" s="602" t="str">
        <f t="shared" si="2473"/>
        <v/>
      </c>
      <c r="CA716" s="602" t="str">
        <f t="shared" si="2474"/>
        <v/>
      </c>
      <c r="CB716" s="602" t="str">
        <f t="shared" si="2475"/>
        <v/>
      </c>
      <c r="CC716" s="692" t="str">
        <f t="shared" si="2476"/>
        <v/>
      </c>
      <c r="CD716" s="1348" t="str">
        <f t="shared" ref="CD716:CD732" si="248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488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489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490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491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492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493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494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495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496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497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498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499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500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501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502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503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3" t="str">
        <f t="shared" ref="CU716:CU732" si="2504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4" t="str">
        <f t="shared" ref="CV716:CV732" si="2505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5" t="str">
        <f t="shared" ref="CW716:CW732" si="2506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5" t="str">
        <f t="shared" ref="CX716:CX732" si="2507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5" t="str">
        <f t="shared" ref="CY716:CY732" si="2508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5" t="str">
        <f t="shared" ref="CZ716:CZ732" si="2509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5" t="str">
        <f t="shared" ref="DA716:DA732" si="2510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6" t="str">
        <f t="shared" ref="DB716:DB732" si="2511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6" t="str">
        <f t="shared" ref="DC716:DC732" si="2512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6" t="str">
        <f t="shared" ref="DD716:DD732" si="2513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5" t="str">
        <f t="shared" ref="DE716:DE732" si="2514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5" t="str">
        <f t="shared" ref="DF716:DF732" si="2515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5" t="str">
        <f t="shared" ref="DG716:DG732" si="2516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5" t="str">
        <f t="shared" ref="DH716:DH732" si="2517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5" t="str">
        <f t="shared" ref="DI716:DI732" si="2518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4" t="str">
        <f t="shared" ref="DJ716:DJ732" si="2519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3" t="str">
        <f t="shared" ref="DK716:DK732" si="2520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8">
        <f t="shared" ref="DL716:DL732" si="2521">COUNT(B716:R716)</f>
        <v>0</v>
      </c>
      <c r="DM716" s="106">
        <f t="shared" ref="DM716:DM732" si="2522">COUNT(T716:AJ716)</f>
        <v>0</v>
      </c>
      <c r="DN716" s="106">
        <f t="shared" ref="DN716:DN732" si="2523">COUNT(AL716:BB716)</f>
        <v>0</v>
      </c>
      <c r="DO716" s="106">
        <f t="shared" ref="DO716:DO732" si="2524">COUNT(BD716:BT716)</f>
        <v>0</v>
      </c>
      <c r="DP716" s="487"/>
      <c r="DQ716" s="623"/>
      <c r="DR716" s="623"/>
      <c r="DS716" s="623"/>
      <c r="DT716" s="623"/>
      <c r="DU716" s="623"/>
      <c r="DV716" s="623"/>
      <c r="DW716" s="623"/>
      <c r="DX716" s="623"/>
      <c r="DY716" s="488"/>
    </row>
    <row r="717" spans="1:129" s="490" customFormat="1" ht="15.75" hidden="1" customHeight="1">
      <c r="A717" s="614" t="s">
        <v>296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2" t="str">
        <f t="shared" si="2473"/>
        <v/>
      </c>
      <c r="CA717" s="602" t="str">
        <f t="shared" si="2474"/>
        <v/>
      </c>
      <c r="CB717" s="602" t="str">
        <f t="shared" si="2475"/>
        <v/>
      </c>
      <c r="CC717" s="692" t="str">
        <f t="shared" si="2476"/>
        <v/>
      </c>
      <c r="CD717" s="1348" t="str">
        <f t="shared" si="2487"/>
        <v/>
      </c>
      <c r="CE717" s="1349" t="str">
        <f t="shared" si="2488"/>
        <v/>
      </c>
      <c r="CF717" s="1350" t="str">
        <f t="shared" si="2489"/>
        <v/>
      </c>
      <c r="CG717" s="1350" t="str">
        <f t="shared" si="2490"/>
        <v/>
      </c>
      <c r="CH717" s="1350" t="str">
        <f t="shared" si="2491"/>
        <v/>
      </c>
      <c r="CI717" s="1350" t="str">
        <f t="shared" si="2492"/>
        <v/>
      </c>
      <c r="CJ717" s="1350" t="str">
        <f t="shared" si="2493"/>
        <v/>
      </c>
      <c r="CK717" s="1351" t="str">
        <f t="shared" si="2494"/>
        <v/>
      </c>
      <c r="CL717" s="1351" t="str">
        <f t="shared" si="2495"/>
        <v/>
      </c>
      <c r="CM717" s="1351" t="str">
        <f t="shared" si="2496"/>
        <v/>
      </c>
      <c r="CN717" s="1350" t="str">
        <f t="shared" si="2497"/>
        <v/>
      </c>
      <c r="CO717" s="1350" t="str">
        <f t="shared" si="2498"/>
        <v/>
      </c>
      <c r="CP717" s="1350" t="str">
        <f t="shared" si="2499"/>
        <v/>
      </c>
      <c r="CQ717" s="1350" t="str">
        <f t="shared" si="2500"/>
        <v/>
      </c>
      <c r="CR717" s="1350" t="str">
        <f t="shared" si="2501"/>
        <v/>
      </c>
      <c r="CS717" s="1349" t="str">
        <f t="shared" si="2502"/>
        <v/>
      </c>
      <c r="CT717" s="1352" t="str">
        <f t="shared" si="2503"/>
        <v/>
      </c>
      <c r="CU717" s="553" t="str">
        <f t="shared" si="2504"/>
        <v/>
      </c>
      <c r="CV717" s="554" t="str">
        <f t="shared" si="2505"/>
        <v/>
      </c>
      <c r="CW717" s="555" t="str">
        <f t="shared" si="2506"/>
        <v/>
      </c>
      <c r="CX717" s="555" t="str">
        <f t="shared" si="2507"/>
        <v/>
      </c>
      <c r="CY717" s="555" t="str">
        <f t="shared" si="2508"/>
        <v/>
      </c>
      <c r="CZ717" s="555" t="str">
        <f t="shared" si="2509"/>
        <v/>
      </c>
      <c r="DA717" s="555" t="str">
        <f t="shared" si="2510"/>
        <v/>
      </c>
      <c r="DB717" s="556" t="str">
        <f t="shared" si="2511"/>
        <v/>
      </c>
      <c r="DC717" s="556" t="str">
        <f t="shared" si="2512"/>
        <v/>
      </c>
      <c r="DD717" s="556" t="str">
        <f t="shared" si="2513"/>
        <v/>
      </c>
      <c r="DE717" s="555" t="str">
        <f t="shared" si="2514"/>
        <v/>
      </c>
      <c r="DF717" s="555" t="str">
        <f t="shared" si="2515"/>
        <v/>
      </c>
      <c r="DG717" s="555" t="str">
        <f t="shared" si="2516"/>
        <v/>
      </c>
      <c r="DH717" s="555" t="str">
        <f t="shared" si="2517"/>
        <v/>
      </c>
      <c r="DI717" s="555" t="str">
        <f t="shared" si="2518"/>
        <v/>
      </c>
      <c r="DJ717" s="554" t="str">
        <f t="shared" si="2519"/>
        <v/>
      </c>
      <c r="DK717" s="553" t="str">
        <f t="shared" si="2520"/>
        <v/>
      </c>
      <c r="DL717" s="658">
        <f t="shared" si="2521"/>
        <v>0</v>
      </c>
      <c r="DM717" s="106">
        <f t="shared" si="2522"/>
        <v>0</v>
      </c>
      <c r="DN717" s="106">
        <f t="shared" si="2523"/>
        <v>0</v>
      </c>
      <c r="DO717" s="106">
        <f t="shared" si="2524"/>
        <v>0</v>
      </c>
      <c r="DP717" s="487"/>
      <c r="DQ717" s="623"/>
      <c r="DR717" s="623"/>
      <c r="DS717" s="623"/>
      <c r="DT717" s="623"/>
      <c r="DU717" s="623"/>
      <c r="DV717" s="623"/>
      <c r="DW717" s="623"/>
      <c r="DX717" s="623"/>
      <c r="DY717" s="488"/>
    </row>
    <row r="718" spans="1:129" s="490" customFormat="1" ht="15.75" hidden="1" customHeight="1">
      <c r="A718" s="614" t="s">
        <v>283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2" t="str">
        <f t="shared" si="2473"/>
        <v/>
      </c>
      <c r="CA718" s="602" t="str">
        <f t="shared" si="2474"/>
        <v/>
      </c>
      <c r="CB718" s="602" t="str">
        <f t="shared" si="2475"/>
        <v/>
      </c>
      <c r="CC718" s="692" t="str">
        <f t="shared" si="2476"/>
        <v/>
      </c>
      <c r="CD718" s="1348" t="str">
        <f t="shared" si="2487"/>
        <v/>
      </c>
      <c r="CE718" s="1349" t="str">
        <f t="shared" si="2488"/>
        <v/>
      </c>
      <c r="CF718" s="1350" t="str">
        <f t="shared" si="2489"/>
        <v/>
      </c>
      <c r="CG718" s="1350" t="str">
        <f t="shared" si="2490"/>
        <v/>
      </c>
      <c r="CH718" s="1350" t="str">
        <f t="shared" si="2491"/>
        <v/>
      </c>
      <c r="CI718" s="1350" t="str">
        <f t="shared" si="2492"/>
        <v/>
      </c>
      <c r="CJ718" s="1350" t="str">
        <f t="shared" si="2493"/>
        <v/>
      </c>
      <c r="CK718" s="1351" t="str">
        <f t="shared" si="2494"/>
        <v/>
      </c>
      <c r="CL718" s="1351" t="str">
        <f t="shared" si="2495"/>
        <v/>
      </c>
      <c r="CM718" s="1351" t="str">
        <f t="shared" si="2496"/>
        <v/>
      </c>
      <c r="CN718" s="1350" t="str">
        <f t="shared" si="2497"/>
        <v/>
      </c>
      <c r="CO718" s="1350" t="str">
        <f t="shared" si="2498"/>
        <v/>
      </c>
      <c r="CP718" s="1350" t="str">
        <f t="shared" si="2499"/>
        <v/>
      </c>
      <c r="CQ718" s="1350" t="str">
        <f t="shared" si="2500"/>
        <v/>
      </c>
      <c r="CR718" s="1350" t="str">
        <f t="shared" si="2501"/>
        <v/>
      </c>
      <c r="CS718" s="1349" t="str">
        <f t="shared" si="2502"/>
        <v/>
      </c>
      <c r="CT718" s="1352" t="str">
        <f t="shared" si="2503"/>
        <v/>
      </c>
      <c r="CU718" s="553" t="str">
        <f t="shared" si="2504"/>
        <v/>
      </c>
      <c r="CV718" s="554" t="str">
        <f t="shared" si="2505"/>
        <v/>
      </c>
      <c r="CW718" s="555" t="str">
        <f t="shared" si="2506"/>
        <v/>
      </c>
      <c r="CX718" s="555" t="str">
        <f t="shared" si="2507"/>
        <v/>
      </c>
      <c r="CY718" s="555" t="str">
        <f t="shared" si="2508"/>
        <v/>
      </c>
      <c r="CZ718" s="555" t="str">
        <f t="shared" si="2509"/>
        <v/>
      </c>
      <c r="DA718" s="555" t="str">
        <f t="shared" si="2510"/>
        <v/>
      </c>
      <c r="DB718" s="556" t="str">
        <f t="shared" si="2511"/>
        <v/>
      </c>
      <c r="DC718" s="556" t="str">
        <f t="shared" si="2512"/>
        <v/>
      </c>
      <c r="DD718" s="556" t="str">
        <f t="shared" si="2513"/>
        <v/>
      </c>
      <c r="DE718" s="555" t="str">
        <f t="shared" si="2514"/>
        <v/>
      </c>
      <c r="DF718" s="555" t="str">
        <f t="shared" si="2515"/>
        <v/>
      </c>
      <c r="DG718" s="555" t="str">
        <f t="shared" si="2516"/>
        <v/>
      </c>
      <c r="DH718" s="555" t="str">
        <f t="shared" si="2517"/>
        <v/>
      </c>
      <c r="DI718" s="555" t="str">
        <f t="shared" si="2518"/>
        <v/>
      </c>
      <c r="DJ718" s="554" t="str">
        <f t="shared" si="2519"/>
        <v/>
      </c>
      <c r="DK718" s="553" t="str">
        <f t="shared" si="2520"/>
        <v/>
      </c>
      <c r="DL718" s="658">
        <f t="shared" si="2521"/>
        <v>0</v>
      </c>
      <c r="DM718" s="106">
        <f t="shared" si="2522"/>
        <v>0</v>
      </c>
      <c r="DN718" s="106">
        <f t="shared" si="2523"/>
        <v>0</v>
      </c>
      <c r="DO718" s="106">
        <f t="shared" si="2524"/>
        <v>0</v>
      </c>
      <c r="DP718" s="487"/>
      <c r="DQ718" s="623"/>
      <c r="DR718" s="623"/>
      <c r="DS718" s="623"/>
      <c r="DT718" s="623"/>
      <c r="DU718" s="623"/>
      <c r="DV718" s="623"/>
      <c r="DW718" s="623"/>
      <c r="DX718" s="623"/>
      <c r="DY718" s="488"/>
    </row>
    <row r="719" spans="1:129" s="490" customFormat="1" ht="15.75" hidden="1" customHeight="1">
      <c r="A719" s="614" t="s">
        <v>313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8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8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8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8"/>
      <c r="BV719" s="227"/>
      <c r="BW719" s="227"/>
      <c r="BX719" s="227"/>
      <c r="BY719" s="227"/>
      <c r="BZ719" s="602" t="str">
        <f t="shared" si="2473"/>
        <v/>
      </c>
      <c r="CA719" s="602" t="str">
        <f t="shared" si="2474"/>
        <v/>
      </c>
      <c r="CB719" s="602" t="str">
        <f t="shared" si="2475"/>
        <v/>
      </c>
      <c r="CC719" s="692" t="str">
        <f t="shared" si="2476"/>
        <v/>
      </c>
      <c r="CD719" s="1348" t="str">
        <f t="shared" si="2487"/>
        <v/>
      </c>
      <c r="CE719" s="1349" t="str">
        <f t="shared" si="2488"/>
        <v/>
      </c>
      <c r="CF719" s="1350" t="str">
        <f t="shared" si="2489"/>
        <v/>
      </c>
      <c r="CG719" s="1350" t="str">
        <f t="shared" si="2490"/>
        <v/>
      </c>
      <c r="CH719" s="1350" t="str">
        <f t="shared" si="2491"/>
        <v/>
      </c>
      <c r="CI719" s="1350" t="str">
        <f t="shared" si="2492"/>
        <v/>
      </c>
      <c r="CJ719" s="1350" t="str">
        <f t="shared" si="2493"/>
        <v/>
      </c>
      <c r="CK719" s="1351" t="str">
        <f t="shared" si="2494"/>
        <v/>
      </c>
      <c r="CL719" s="1351" t="str">
        <f t="shared" si="2495"/>
        <v/>
      </c>
      <c r="CM719" s="1351" t="str">
        <f t="shared" si="2496"/>
        <v/>
      </c>
      <c r="CN719" s="1350" t="str">
        <f t="shared" si="2497"/>
        <v/>
      </c>
      <c r="CO719" s="1350" t="str">
        <f t="shared" si="2498"/>
        <v/>
      </c>
      <c r="CP719" s="1350" t="str">
        <f t="shared" si="2499"/>
        <v/>
      </c>
      <c r="CQ719" s="1350" t="str">
        <f t="shared" si="2500"/>
        <v/>
      </c>
      <c r="CR719" s="1350" t="str">
        <f t="shared" si="2501"/>
        <v/>
      </c>
      <c r="CS719" s="1349" t="str">
        <f t="shared" si="2502"/>
        <v/>
      </c>
      <c r="CT719" s="1352" t="str">
        <f t="shared" si="2503"/>
        <v/>
      </c>
      <c r="CU719" s="553" t="str">
        <f t="shared" si="2504"/>
        <v/>
      </c>
      <c r="CV719" s="554" t="str">
        <f t="shared" si="2505"/>
        <v/>
      </c>
      <c r="CW719" s="555" t="str">
        <f t="shared" si="2506"/>
        <v/>
      </c>
      <c r="CX719" s="555" t="str">
        <f t="shared" si="2507"/>
        <v/>
      </c>
      <c r="CY719" s="555" t="str">
        <f t="shared" si="2508"/>
        <v/>
      </c>
      <c r="CZ719" s="555" t="str">
        <f t="shared" si="2509"/>
        <v/>
      </c>
      <c r="DA719" s="555" t="str">
        <f t="shared" si="2510"/>
        <v/>
      </c>
      <c r="DB719" s="556" t="str">
        <f t="shared" si="2511"/>
        <v/>
      </c>
      <c r="DC719" s="556" t="str">
        <f t="shared" si="2512"/>
        <v/>
      </c>
      <c r="DD719" s="556" t="str">
        <f t="shared" si="2513"/>
        <v/>
      </c>
      <c r="DE719" s="555" t="str">
        <f t="shared" si="2514"/>
        <v/>
      </c>
      <c r="DF719" s="555" t="str">
        <f t="shared" si="2515"/>
        <v/>
      </c>
      <c r="DG719" s="555" t="str">
        <f t="shared" si="2516"/>
        <v/>
      </c>
      <c r="DH719" s="555" t="str">
        <f t="shared" si="2517"/>
        <v/>
      </c>
      <c r="DI719" s="555" t="str">
        <f t="shared" si="2518"/>
        <v/>
      </c>
      <c r="DJ719" s="554" t="str">
        <f t="shared" si="2519"/>
        <v/>
      </c>
      <c r="DK719" s="553" t="str">
        <f t="shared" si="2520"/>
        <v/>
      </c>
      <c r="DL719" s="658">
        <f t="shared" si="2521"/>
        <v>0</v>
      </c>
      <c r="DM719" s="106">
        <f t="shared" si="2522"/>
        <v>0</v>
      </c>
      <c r="DN719" s="106">
        <f t="shared" si="2523"/>
        <v>0</v>
      </c>
      <c r="DO719" s="106">
        <f t="shared" si="2524"/>
        <v>0</v>
      </c>
      <c r="DP719" s="487"/>
      <c r="DQ719" s="623"/>
      <c r="DR719" s="623"/>
      <c r="DS719" s="623"/>
      <c r="DT719" s="623"/>
      <c r="DU719" s="623"/>
      <c r="DV719" s="623"/>
      <c r="DW719" s="623"/>
      <c r="DX719" s="623"/>
      <c r="DY719" s="488"/>
    </row>
    <row r="720" spans="1:129" s="490" customFormat="1" ht="15.75" customHeight="1">
      <c r="A720" s="783" t="s">
        <v>314</v>
      </c>
      <c r="B720" s="611">
        <f>'Data 2'!B153</f>
        <v>0</v>
      </c>
      <c r="C720" s="611">
        <f>'Data 2'!C153</f>
        <v>0</v>
      </c>
      <c r="D720" s="611">
        <f>'Data 2'!D153</f>
        <v>0</v>
      </c>
      <c r="E720" s="611">
        <f>'Data 2'!E153</f>
        <v>0</v>
      </c>
      <c r="F720" s="611">
        <f>'Data 2'!F153</f>
        <v>0</v>
      </c>
      <c r="G720" s="611">
        <f>'Data 2'!G153</f>
        <v>0</v>
      </c>
      <c r="H720" s="611">
        <f>'Data 2'!H153</f>
        <v>0</v>
      </c>
      <c r="I720" s="611">
        <f>'Data 2'!I153</f>
        <v>0</v>
      </c>
      <c r="J720" s="611">
        <f>'Data 2'!J153</f>
        <v>0</v>
      </c>
      <c r="K720" s="611">
        <f>'Data 2'!K153</f>
        <v>0</v>
      </c>
      <c r="L720" s="611">
        <f>'Data 2'!L153</f>
        <v>0</v>
      </c>
      <c r="M720" s="611">
        <f>'Data 2'!M153</f>
        <v>0</v>
      </c>
      <c r="N720" s="611">
        <f>'Data 2'!N153</f>
        <v>0</v>
      </c>
      <c r="O720" s="611">
        <f>'Data 2'!O153</f>
        <v>0</v>
      </c>
      <c r="P720" s="611">
        <f>'Data 2'!P153</f>
        <v>0</v>
      </c>
      <c r="Q720" s="611">
        <f>'Data 2'!Q153</f>
        <v>0</v>
      </c>
      <c r="R720" s="611">
        <f>'Data 2'!R153</f>
        <v>0</v>
      </c>
      <c r="S720" s="649"/>
      <c r="T720" s="611">
        <f>'Data 2'!T153</f>
        <v>0</v>
      </c>
      <c r="U720" s="611">
        <f>'Data 2'!U153</f>
        <v>0</v>
      </c>
      <c r="V720" s="611">
        <f>'Data 2'!V153</f>
        <v>0</v>
      </c>
      <c r="W720" s="611">
        <f>'Data 2'!W153</f>
        <v>0</v>
      </c>
      <c r="X720" s="611">
        <f>'Data 2'!X153</f>
        <v>0</v>
      </c>
      <c r="Y720" s="611">
        <f>'Data 2'!Y153</f>
        <v>0</v>
      </c>
      <c r="Z720" s="611">
        <f>'Data 2'!Z153</f>
        <v>0</v>
      </c>
      <c r="AA720" s="611">
        <f>'Data 2'!AA153</f>
        <v>0</v>
      </c>
      <c r="AB720" s="611">
        <f>'Data 2'!AB153</f>
        <v>0</v>
      </c>
      <c r="AC720" s="611">
        <f>'Data 2'!AC153</f>
        <v>0</v>
      </c>
      <c r="AD720" s="611">
        <f>'Data 2'!AD153</f>
        <v>0</v>
      </c>
      <c r="AE720" s="611">
        <f>'Data 2'!AE153</f>
        <v>0</v>
      </c>
      <c r="AF720" s="611">
        <f>'Data 2'!AF153</f>
        <v>0</v>
      </c>
      <c r="AG720" s="611">
        <f>'Data 2'!AG153</f>
        <v>0</v>
      </c>
      <c r="AH720" s="611">
        <f>'Data 2'!AH153</f>
        <v>0</v>
      </c>
      <c r="AI720" s="611">
        <f>'Data 2'!AI153</f>
        <v>0</v>
      </c>
      <c r="AJ720" s="611">
        <f>'Data 2'!AJ153</f>
        <v>0</v>
      </c>
      <c r="AK720" s="649"/>
      <c r="AL720" s="611">
        <f>'Data 2'!AL153</f>
        <v>0</v>
      </c>
      <c r="AM720" s="611">
        <f>'Data 2'!AM153</f>
        <v>0</v>
      </c>
      <c r="AN720" s="611">
        <f>'Data 2'!AN153</f>
        <v>0</v>
      </c>
      <c r="AO720" s="611">
        <f>'Data 2'!AO153</f>
        <v>200</v>
      </c>
      <c r="AP720" s="611">
        <f>'Data 2'!AP153</f>
        <v>0</v>
      </c>
      <c r="AQ720" s="611">
        <f>'Data 2'!AQ153</f>
        <v>0</v>
      </c>
      <c r="AR720" s="611">
        <f>'Data 2'!AR153</f>
        <v>0</v>
      </c>
      <c r="AS720" s="611">
        <f>'Data 2'!AS153</f>
        <v>0</v>
      </c>
      <c r="AT720" s="611">
        <f>'Data 2'!AT153</f>
        <v>0</v>
      </c>
      <c r="AU720" s="611">
        <f>'Data 2'!AU153</f>
        <v>0</v>
      </c>
      <c r="AV720" s="611">
        <f>'Data 2'!AV153</f>
        <v>0</v>
      </c>
      <c r="AW720" s="611">
        <f>'Data 2'!AW153</f>
        <v>0</v>
      </c>
      <c r="AX720" s="611">
        <f>'Data 2'!AX153</f>
        <v>0</v>
      </c>
      <c r="AY720" s="611">
        <f>'Data 2'!AY153</f>
        <v>0</v>
      </c>
      <c r="AZ720" s="611">
        <f>'Data 2'!AZ153</f>
        <v>0</v>
      </c>
      <c r="BA720" s="611">
        <f>'Data 2'!BA153</f>
        <v>0</v>
      </c>
      <c r="BB720" s="611">
        <f>'Data 2'!BB153</f>
        <v>0</v>
      </c>
      <c r="BC720" s="649"/>
      <c r="BD720" s="611">
        <f>'Data 2'!BD153</f>
        <v>0</v>
      </c>
      <c r="BE720" s="611">
        <f>'Data 2'!BE153</f>
        <v>0</v>
      </c>
      <c r="BF720" s="611">
        <f>'Data 2'!BF153</f>
        <v>0</v>
      </c>
      <c r="BG720" s="611">
        <f>'Data 2'!BG153</f>
        <v>0</v>
      </c>
      <c r="BH720" s="611">
        <f>'Data 2'!BH153</f>
        <v>0</v>
      </c>
      <c r="BI720" s="611">
        <f>'Data 2'!BI153</f>
        <v>0</v>
      </c>
      <c r="BJ720" s="611">
        <f>'Data 2'!BJ153</f>
        <v>0</v>
      </c>
      <c r="BK720" s="611">
        <f>'Data 2'!BK153</f>
        <v>0</v>
      </c>
      <c r="BL720" s="611">
        <f>'Data 2'!BL153</f>
        <v>0</v>
      </c>
      <c r="BM720" s="611">
        <f>'Data 2'!BM153</f>
        <v>0</v>
      </c>
      <c r="BN720" s="611">
        <f>'Data 2'!BN153</f>
        <v>0</v>
      </c>
      <c r="BO720" s="611">
        <f>'Data 2'!BO153</f>
        <v>0</v>
      </c>
      <c r="BP720" s="611">
        <f>'Data 2'!BP153</f>
        <v>0</v>
      </c>
      <c r="BQ720" s="611">
        <f>'Data 2'!BQ153</f>
        <v>0</v>
      </c>
      <c r="BR720" s="611">
        <f>'Data 2'!BR153</f>
        <v>0</v>
      </c>
      <c r="BS720" s="611">
        <f>'Data 2'!BS153</f>
        <v>0</v>
      </c>
      <c r="BT720" s="611">
        <f>'Data 2'!BT153</f>
        <v>0</v>
      </c>
      <c r="BU720" s="649"/>
      <c r="BV720" s="611">
        <f>'Data 2'!BV153</f>
        <v>0</v>
      </c>
      <c r="BW720" s="611">
        <f>'Data 2'!BW153</f>
        <v>0</v>
      </c>
      <c r="BX720" s="611">
        <f>'Data 2'!BX153</f>
        <v>0</v>
      </c>
      <c r="BY720" s="611">
        <f>'Data 2'!BY153</f>
        <v>0</v>
      </c>
      <c r="BZ720" s="602">
        <f t="shared" si="2473"/>
        <v>0</v>
      </c>
      <c r="CA720" s="602">
        <f t="shared" si="2474"/>
        <v>0</v>
      </c>
      <c r="CB720" s="602">
        <f t="shared" si="2475"/>
        <v>0</v>
      </c>
      <c r="CC720" s="692">
        <f t="shared" si="2476"/>
        <v>0</v>
      </c>
      <c r="CD720" s="1348">
        <f t="shared" ref="CD720:CS720" si="25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525"/>
        <v>0</v>
      </c>
      <c r="CF720" s="1350">
        <f t="shared" si="2525"/>
        <v>0</v>
      </c>
      <c r="CG720" s="1350">
        <f t="shared" si="2525"/>
        <v>0</v>
      </c>
      <c r="CH720" s="1350">
        <f t="shared" si="2525"/>
        <v>0</v>
      </c>
      <c r="CI720" s="1350">
        <f t="shared" si="2525"/>
        <v>0</v>
      </c>
      <c r="CJ720" s="1350">
        <f t="shared" si="2525"/>
        <v>0</v>
      </c>
      <c r="CK720" s="1351">
        <f t="shared" si="2525"/>
        <v>0</v>
      </c>
      <c r="CL720" s="1351">
        <f t="shared" si="2525"/>
        <v>0</v>
      </c>
      <c r="CM720" s="1351">
        <f t="shared" si="2525"/>
        <v>0</v>
      </c>
      <c r="CN720" s="1350">
        <f t="shared" si="2525"/>
        <v>0</v>
      </c>
      <c r="CO720" s="1350">
        <f t="shared" si="2525"/>
        <v>0</v>
      </c>
      <c r="CP720" s="1350">
        <f t="shared" si="2525"/>
        <v>0</v>
      </c>
      <c r="CQ720" s="1350">
        <f t="shared" si="2525"/>
        <v>0</v>
      </c>
      <c r="CR720" s="1350">
        <f t="shared" si="2525"/>
        <v>0</v>
      </c>
      <c r="CS720" s="1349">
        <f t="shared" si="2525"/>
        <v>0</v>
      </c>
      <c r="CT720" s="1352">
        <f t="shared" ref="CE720:CT727" si="2526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3">
        <f t="shared" si="2504"/>
        <v>0</v>
      </c>
      <c r="CV720" s="554">
        <f t="shared" si="2505"/>
        <v>0</v>
      </c>
      <c r="CW720" s="555">
        <f t="shared" si="2506"/>
        <v>0</v>
      </c>
      <c r="CX720" s="555">
        <f t="shared" si="2507"/>
        <v>0</v>
      </c>
      <c r="CY720" s="555">
        <f t="shared" si="2508"/>
        <v>0</v>
      </c>
      <c r="CZ720" s="555">
        <f t="shared" si="2509"/>
        <v>0</v>
      </c>
      <c r="DA720" s="555">
        <f t="shared" si="2510"/>
        <v>0</v>
      </c>
      <c r="DB720" s="556">
        <f t="shared" si="2511"/>
        <v>0</v>
      </c>
      <c r="DC720" s="556">
        <f t="shared" si="2512"/>
        <v>0</v>
      </c>
      <c r="DD720" s="556">
        <f t="shared" si="2513"/>
        <v>0</v>
      </c>
      <c r="DE720" s="555">
        <f t="shared" si="2514"/>
        <v>0</v>
      </c>
      <c r="DF720" s="555">
        <f t="shared" si="2515"/>
        <v>0</v>
      </c>
      <c r="DG720" s="555">
        <f t="shared" si="2516"/>
        <v>0</v>
      </c>
      <c r="DH720" s="555">
        <f t="shared" si="2517"/>
        <v>0</v>
      </c>
      <c r="DI720" s="555">
        <f t="shared" si="2518"/>
        <v>0</v>
      </c>
      <c r="DJ720" s="554">
        <f t="shared" si="2519"/>
        <v>0</v>
      </c>
      <c r="DK720" s="553">
        <f t="shared" si="2520"/>
        <v>0</v>
      </c>
      <c r="DL720" s="658">
        <f t="shared" si="2521"/>
        <v>17</v>
      </c>
      <c r="DM720" s="106">
        <f t="shared" si="2522"/>
        <v>17</v>
      </c>
      <c r="DN720" s="106">
        <f t="shared" si="2523"/>
        <v>17</v>
      </c>
      <c r="DO720" s="106">
        <f t="shared" si="2524"/>
        <v>17</v>
      </c>
      <c r="DP720" s="487"/>
      <c r="DQ720" s="623"/>
      <c r="DR720" s="623"/>
      <c r="DS720" s="623"/>
      <c r="DT720" s="623"/>
      <c r="DU720" s="623"/>
      <c r="DV720" s="623"/>
      <c r="DW720" s="623"/>
      <c r="DX720" s="623"/>
      <c r="DY720" s="488"/>
    </row>
    <row r="721" spans="1:129" s="490" customFormat="1" ht="15.75" customHeight="1">
      <c r="A721" s="677" t="s">
        <v>317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8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8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8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8"/>
      <c r="BV721" s="277"/>
      <c r="BW721" s="277"/>
      <c r="BX721" s="277"/>
      <c r="BY721" s="277"/>
      <c r="BZ721" s="602" t="str">
        <f t="shared" si="2473"/>
        <v/>
      </c>
      <c r="CA721" s="602" t="str">
        <f t="shared" si="2474"/>
        <v/>
      </c>
      <c r="CB721" s="602" t="str">
        <f t="shared" si="2475"/>
        <v/>
      </c>
      <c r="CC721" s="692" t="str">
        <f t="shared" si="2476"/>
        <v/>
      </c>
      <c r="CD721" s="1348" t="str">
        <f t="shared" ref="CD721:CD727" si="252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526"/>
        <v/>
      </c>
      <c r="CF721" s="1350" t="str">
        <f t="shared" si="2526"/>
        <v/>
      </c>
      <c r="CG721" s="1350" t="str">
        <f t="shared" si="2526"/>
        <v/>
      </c>
      <c r="CH721" s="1350" t="str">
        <f t="shared" si="2526"/>
        <v/>
      </c>
      <c r="CI721" s="1350" t="str">
        <f t="shared" si="2526"/>
        <v/>
      </c>
      <c r="CJ721" s="1350" t="str">
        <f t="shared" si="2526"/>
        <v/>
      </c>
      <c r="CK721" s="1351" t="str">
        <f t="shared" si="2526"/>
        <v/>
      </c>
      <c r="CL721" s="1351" t="str">
        <f t="shared" si="2526"/>
        <v/>
      </c>
      <c r="CM721" s="1351" t="str">
        <f t="shared" si="2526"/>
        <v/>
      </c>
      <c r="CN721" s="1350" t="str">
        <f t="shared" si="2526"/>
        <v/>
      </c>
      <c r="CO721" s="1350" t="str">
        <f t="shared" si="2526"/>
        <v/>
      </c>
      <c r="CP721" s="1350" t="str">
        <f t="shared" si="2526"/>
        <v/>
      </c>
      <c r="CQ721" s="1350" t="str">
        <f t="shared" si="2526"/>
        <v/>
      </c>
      <c r="CR721" s="1350" t="str">
        <f t="shared" si="2526"/>
        <v/>
      </c>
      <c r="CS721" s="1349" t="str">
        <f t="shared" si="2526"/>
        <v/>
      </c>
      <c r="CT721" s="1352" t="str">
        <f t="shared" si="2526"/>
        <v/>
      </c>
      <c r="CU721" s="553" t="str">
        <f t="shared" si="2504"/>
        <v/>
      </c>
      <c r="CV721" s="554" t="str">
        <f t="shared" si="2505"/>
        <v/>
      </c>
      <c r="CW721" s="555" t="str">
        <f t="shared" si="2506"/>
        <v/>
      </c>
      <c r="CX721" s="555" t="str">
        <f t="shared" si="2507"/>
        <v/>
      </c>
      <c r="CY721" s="555" t="str">
        <f t="shared" si="2508"/>
        <v/>
      </c>
      <c r="CZ721" s="555" t="str">
        <f t="shared" si="2509"/>
        <v/>
      </c>
      <c r="DA721" s="555" t="str">
        <f t="shared" si="2510"/>
        <v/>
      </c>
      <c r="DB721" s="556" t="str">
        <f t="shared" si="2511"/>
        <v/>
      </c>
      <c r="DC721" s="556" t="str">
        <f t="shared" si="2512"/>
        <v/>
      </c>
      <c r="DD721" s="556" t="str">
        <f t="shared" si="2513"/>
        <v/>
      </c>
      <c r="DE721" s="555" t="str">
        <f t="shared" si="2514"/>
        <v/>
      </c>
      <c r="DF721" s="555" t="str">
        <f t="shared" si="2515"/>
        <v/>
      </c>
      <c r="DG721" s="555" t="str">
        <f t="shared" si="2516"/>
        <v/>
      </c>
      <c r="DH721" s="555" t="str">
        <f t="shared" si="2517"/>
        <v/>
      </c>
      <c r="DI721" s="555" t="str">
        <f t="shared" si="2518"/>
        <v/>
      </c>
      <c r="DJ721" s="554" t="str">
        <f t="shared" si="2519"/>
        <v/>
      </c>
      <c r="DK721" s="553" t="str">
        <f t="shared" si="2520"/>
        <v/>
      </c>
      <c r="DL721" s="658">
        <f t="shared" si="2521"/>
        <v>0</v>
      </c>
      <c r="DM721" s="106">
        <f t="shared" si="2522"/>
        <v>0</v>
      </c>
      <c r="DN721" s="106">
        <f t="shared" si="2523"/>
        <v>0</v>
      </c>
      <c r="DO721" s="106">
        <f t="shared" si="2524"/>
        <v>0</v>
      </c>
      <c r="DP721" s="487"/>
      <c r="DQ721" s="623"/>
      <c r="DR721" s="623"/>
      <c r="DS721" s="623"/>
      <c r="DT721" s="623"/>
      <c r="DU721" s="623"/>
      <c r="DV721" s="623"/>
      <c r="DW721" s="623"/>
      <c r="DX721" s="623"/>
      <c r="DY721" s="488"/>
    </row>
    <row r="722" spans="1:129" s="490" customFormat="1" ht="15.75" customHeight="1">
      <c r="A722" s="614" t="s">
        <v>283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2" t="str">
        <f t="shared" si="2473"/>
        <v/>
      </c>
      <c r="CA722" s="602" t="str">
        <f t="shared" si="2474"/>
        <v/>
      </c>
      <c r="CB722" s="602" t="str">
        <f t="shared" si="2475"/>
        <v/>
      </c>
      <c r="CC722" s="692" t="str">
        <f t="shared" si="2476"/>
        <v/>
      </c>
      <c r="CD722" s="1348" t="str">
        <f t="shared" si="2527"/>
        <v/>
      </c>
      <c r="CE722" s="1349" t="str">
        <f t="shared" si="2526"/>
        <v/>
      </c>
      <c r="CF722" s="1350" t="str">
        <f t="shared" si="2526"/>
        <v/>
      </c>
      <c r="CG722" s="1350" t="str">
        <f t="shared" si="2526"/>
        <v/>
      </c>
      <c r="CH722" s="1350" t="str">
        <f t="shared" si="2526"/>
        <v/>
      </c>
      <c r="CI722" s="1350" t="str">
        <f t="shared" si="2526"/>
        <v/>
      </c>
      <c r="CJ722" s="1350" t="str">
        <f t="shared" si="2526"/>
        <v/>
      </c>
      <c r="CK722" s="1351" t="str">
        <f t="shared" si="2526"/>
        <v/>
      </c>
      <c r="CL722" s="1351" t="str">
        <f t="shared" si="2526"/>
        <v/>
      </c>
      <c r="CM722" s="1351" t="str">
        <f t="shared" si="2526"/>
        <v/>
      </c>
      <c r="CN722" s="1350" t="str">
        <f t="shared" si="2526"/>
        <v/>
      </c>
      <c r="CO722" s="1350" t="str">
        <f t="shared" si="2526"/>
        <v/>
      </c>
      <c r="CP722" s="1350" t="str">
        <f t="shared" si="2526"/>
        <v/>
      </c>
      <c r="CQ722" s="1350" t="str">
        <f t="shared" si="2526"/>
        <v/>
      </c>
      <c r="CR722" s="1350" t="str">
        <f t="shared" si="2526"/>
        <v/>
      </c>
      <c r="CS722" s="1349" t="str">
        <f t="shared" si="2526"/>
        <v/>
      </c>
      <c r="CT722" s="1352" t="str">
        <f t="shared" si="2526"/>
        <v/>
      </c>
      <c r="CU722" s="553" t="str">
        <f t="shared" si="2504"/>
        <v/>
      </c>
      <c r="CV722" s="554" t="str">
        <f t="shared" si="2505"/>
        <v/>
      </c>
      <c r="CW722" s="555" t="str">
        <f t="shared" si="2506"/>
        <v/>
      </c>
      <c r="CX722" s="555" t="str">
        <f t="shared" si="2507"/>
        <v/>
      </c>
      <c r="CY722" s="555" t="str">
        <f t="shared" si="2508"/>
        <v/>
      </c>
      <c r="CZ722" s="555" t="str">
        <f t="shared" si="2509"/>
        <v/>
      </c>
      <c r="DA722" s="555" t="str">
        <f t="shared" si="2510"/>
        <v/>
      </c>
      <c r="DB722" s="556" t="str">
        <f t="shared" si="2511"/>
        <v/>
      </c>
      <c r="DC722" s="556" t="str">
        <f t="shared" si="2512"/>
        <v/>
      </c>
      <c r="DD722" s="556" t="str">
        <f t="shared" si="2513"/>
        <v/>
      </c>
      <c r="DE722" s="555" t="str">
        <f t="shared" si="2514"/>
        <v/>
      </c>
      <c r="DF722" s="555" t="str">
        <f t="shared" si="2515"/>
        <v/>
      </c>
      <c r="DG722" s="555" t="str">
        <f t="shared" si="2516"/>
        <v/>
      </c>
      <c r="DH722" s="555" t="str">
        <f t="shared" si="2517"/>
        <v/>
      </c>
      <c r="DI722" s="555" t="str">
        <f t="shared" si="2518"/>
        <v/>
      </c>
      <c r="DJ722" s="554" t="str">
        <f t="shared" si="2519"/>
        <v/>
      </c>
      <c r="DK722" s="553" t="str">
        <f t="shared" si="2520"/>
        <v/>
      </c>
      <c r="DL722" s="658">
        <f t="shared" si="2521"/>
        <v>0</v>
      </c>
      <c r="DM722" s="106">
        <f t="shared" si="2522"/>
        <v>0</v>
      </c>
      <c r="DN722" s="106">
        <f t="shared" si="2523"/>
        <v>0</v>
      </c>
      <c r="DO722" s="106">
        <f t="shared" si="2524"/>
        <v>0</v>
      </c>
      <c r="DP722" s="487"/>
      <c r="DQ722" s="623"/>
      <c r="DR722" s="623"/>
      <c r="DS722" s="623"/>
      <c r="DT722" s="623"/>
      <c r="DU722" s="623"/>
      <c r="DV722" s="623"/>
      <c r="DW722" s="623"/>
      <c r="DX722" s="623"/>
      <c r="DY722" s="488"/>
    </row>
    <row r="723" spans="1:129" s="490" customFormat="1" ht="15.75" customHeight="1">
      <c r="A723" s="614" t="s">
        <v>318</v>
      </c>
      <c r="B723" s="227"/>
      <c r="C723" s="27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8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8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8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8"/>
      <c r="BV723" s="227"/>
      <c r="BW723" s="227"/>
      <c r="BX723" s="227"/>
      <c r="BY723" s="227"/>
      <c r="BZ723" s="602" t="str">
        <f t="shared" si="2473"/>
        <v/>
      </c>
      <c r="CA723" s="602" t="str">
        <f t="shared" si="2474"/>
        <v/>
      </c>
      <c r="CB723" s="602" t="str">
        <f t="shared" si="2475"/>
        <v/>
      </c>
      <c r="CC723" s="692" t="str">
        <f t="shared" si="2476"/>
        <v/>
      </c>
      <c r="CD723" s="1348" t="str">
        <f t="shared" si="2527"/>
        <v/>
      </c>
      <c r="CE723" s="1349" t="str">
        <f t="shared" si="2526"/>
        <v/>
      </c>
      <c r="CF723" s="1350" t="str">
        <f t="shared" si="2526"/>
        <v/>
      </c>
      <c r="CG723" s="1350" t="str">
        <f t="shared" si="2526"/>
        <v/>
      </c>
      <c r="CH723" s="1350" t="str">
        <f t="shared" si="2526"/>
        <v/>
      </c>
      <c r="CI723" s="1350" t="str">
        <f t="shared" si="2526"/>
        <v/>
      </c>
      <c r="CJ723" s="1350" t="str">
        <f t="shared" si="2526"/>
        <v/>
      </c>
      <c r="CK723" s="1351" t="str">
        <f t="shared" si="2526"/>
        <v/>
      </c>
      <c r="CL723" s="1351" t="str">
        <f t="shared" si="2526"/>
        <v/>
      </c>
      <c r="CM723" s="1351" t="str">
        <f t="shared" si="2526"/>
        <v/>
      </c>
      <c r="CN723" s="1350" t="str">
        <f t="shared" si="2526"/>
        <v/>
      </c>
      <c r="CO723" s="1350" t="str">
        <f t="shared" si="2526"/>
        <v/>
      </c>
      <c r="CP723" s="1350" t="str">
        <f t="shared" si="2526"/>
        <v/>
      </c>
      <c r="CQ723" s="1350" t="str">
        <f t="shared" si="2526"/>
        <v/>
      </c>
      <c r="CR723" s="1350" t="str">
        <f t="shared" si="2526"/>
        <v/>
      </c>
      <c r="CS723" s="1349" t="str">
        <f t="shared" si="2526"/>
        <v/>
      </c>
      <c r="CT723" s="1352" t="str">
        <f t="shared" si="2526"/>
        <v/>
      </c>
      <c r="CU723" s="553" t="str">
        <f t="shared" si="2504"/>
        <v/>
      </c>
      <c r="CV723" s="554" t="str">
        <f t="shared" si="2505"/>
        <v/>
      </c>
      <c r="CW723" s="555" t="str">
        <f t="shared" si="2506"/>
        <v/>
      </c>
      <c r="CX723" s="555" t="str">
        <f t="shared" si="2507"/>
        <v/>
      </c>
      <c r="CY723" s="555" t="str">
        <f t="shared" si="2508"/>
        <v/>
      </c>
      <c r="CZ723" s="555" t="str">
        <f t="shared" si="2509"/>
        <v/>
      </c>
      <c r="DA723" s="555" t="str">
        <f t="shared" si="2510"/>
        <v/>
      </c>
      <c r="DB723" s="556" t="str">
        <f t="shared" si="2511"/>
        <v/>
      </c>
      <c r="DC723" s="556" t="str">
        <f t="shared" si="2512"/>
        <v/>
      </c>
      <c r="DD723" s="556" t="str">
        <f t="shared" si="2513"/>
        <v/>
      </c>
      <c r="DE723" s="555" t="str">
        <f t="shared" si="2514"/>
        <v/>
      </c>
      <c r="DF723" s="555" t="str">
        <f t="shared" si="2515"/>
        <v/>
      </c>
      <c r="DG723" s="555" t="str">
        <f t="shared" si="2516"/>
        <v/>
      </c>
      <c r="DH723" s="555" t="str">
        <f t="shared" si="2517"/>
        <v/>
      </c>
      <c r="DI723" s="555" t="str">
        <f t="shared" si="2518"/>
        <v/>
      </c>
      <c r="DJ723" s="554" t="str">
        <f t="shared" si="2519"/>
        <v/>
      </c>
      <c r="DK723" s="553" t="str">
        <f t="shared" si="2520"/>
        <v/>
      </c>
      <c r="DL723" s="658">
        <f t="shared" si="2521"/>
        <v>0</v>
      </c>
      <c r="DM723" s="106">
        <f t="shared" si="2522"/>
        <v>0</v>
      </c>
      <c r="DN723" s="106">
        <f t="shared" si="2523"/>
        <v>0</v>
      </c>
      <c r="DO723" s="106">
        <f t="shared" si="2524"/>
        <v>0</v>
      </c>
      <c r="DP723" s="487"/>
      <c r="DQ723" s="623"/>
      <c r="DR723" s="623"/>
      <c r="DS723" s="623"/>
      <c r="DT723" s="623"/>
      <c r="DU723" s="623"/>
      <c r="DV723" s="623"/>
      <c r="DW723" s="623"/>
      <c r="DX723" s="623"/>
      <c r="DY723" s="488"/>
    </row>
    <row r="724" spans="1:129" s="490" customFormat="1" ht="15.75" customHeight="1">
      <c r="A724" s="783" t="s">
        <v>314</v>
      </c>
      <c r="B724" s="611" t="str">
        <f t="shared" ref="B724:F724" si="2528">IF(B721="","",B721*B722*B723)</f>
        <v/>
      </c>
      <c r="C724" s="611" t="str">
        <f t="shared" si="2528"/>
        <v/>
      </c>
      <c r="D724" s="611" t="str">
        <f t="shared" si="2528"/>
        <v/>
      </c>
      <c r="E724" s="611" t="str">
        <f t="shared" si="2528"/>
        <v/>
      </c>
      <c r="F724" s="611" t="str">
        <f t="shared" si="2528"/>
        <v/>
      </c>
      <c r="G724" s="611" t="str">
        <f>IF(G721="","",G721*G722*G723)</f>
        <v/>
      </c>
      <c r="H724" s="611" t="str">
        <f t="shared" ref="H724:R724" si="2529">IF(H721="","",H721*H722*H723)</f>
        <v/>
      </c>
      <c r="I724" s="611" t="str">
        <f t="shared" si="2529"/>
        <v/>
      </c>
      <c r="J724" s="611" t="str">
        <f t="shared" si="2529"/>
        <v/>
      </c>
      <c r="K724" s="611" t="str">
        <f t="shared" si="2529"/>
        <v/>
      </c>
      <c r="L724" s="611" t="str">
        <f t="shared" si="2529"/>
        <v/>
      </c>
      <c r="M724" s="611" t="str">
        <f t="shared" si="2529"/>
        <v/>
      </c>
      <c r="N724" s="611" t="str">
        <f t="shared" si="2529"/>
        <v/>
      </c>
      <c r="O724" s="611" t="str">
        <f t="shared" si="2529"/>
        <v/>
      </c>
      <c r="P724" s="611" t="str">
        <f t="shared" si="2529"/>
        <v/>
      </c>
      <c r="Q724" s="611" t="str">
        <f t="shared" si="2529"/>
        <v/>
      </c>
      <c r="R724" s="611" t="str">
        <f t="shared" si="2529"/>
        <v/>
      </c>
      <c r="S724" s="649"/>
      <c r="T724" s="611"/>
      <c r="U724" s="611" t="str">
        <f>IF(U721="","",U721*U722*U723)</f>
        <v/>
      </c>
      <c r="V724" s="611"/>
      <c r="W724" s="611"/>
      <c r="X724" s="611"/>
      <c r="Y724" s="611" t="str">
        <f>IF(Y721="","",Y721*Y722*Y723)</f>
        <v/>
      </c>
      <c r="Z724" s="611"/>
      <c r="AA724" s="611"/>
      <c r="AB724" s="611"/>
      <c r="AC724" s="611"/>
      <c r="AD724" s="611" t="str">
        <f t="shared" ref="AD724:AJ724" si="2530">IF(AD721="","",AD721*AD722*AD723)</f>
        <v/>
      </c>
      <c r="AE724" s="611" t="str">
        <f t="shared" si="2530"/>
        <v/>
      </c>
      <c r="AF724" s="611" t="str">
        <f t="shared" si="2530"/>
        <v/>
      </c>
      <c r="AG724" s="611" t="str">
        <f t="shared" si="2530"/>
        <v/>
      </c>
      <c r="AH724" s="611" t="str">
        <f t="shared" si="2530"/>
        <v/>
      </c>
      <c r="AI724" s="611" t="str">
        <f t="shared" si="2530"/>
        <v/>
      </c>
      <c r="AJ724" s="611" t="str">
        <f t="shared" si="2530"/>
        <v/>
      </c>
      <c r="AK724" s="649"/>
      <c r="AL724" s="611" t="str">
        <f t="shared" ref="AL724:AO724" si="2531">IF(AL721="","",AL721*AL722*AL723)</f>
        <v/>
      </c>
      <c r="AM724" s="611" t="str">
        <f t="shared" si="2531"/>
        <v/>
      </c>
      <c r="AN724" s="611" t="str">
        <f t="shared" si="2531"/>
        <v/>
      </c>
      <c r="AO724" s="611" t="str">
        <f t="shared" si="2531"/>
        <v/>
      </c>
      <c r="AP724" s="611" t="str">
        <f t="shared" ref="AP724:BB724" si="2532">IF(AP721="","",AP721*AP722*AP723)</f>
        <v/>
      </c>
      <c r="AQ724" s="611" t="str">
        <f t="shared" si="2532"/>
        <v/>
      </c>
      <c r="AR724" s="611" t="str">
        <f t="shared" si="2532"/>
        <v/>
      </c>
      <c r="AS724" s="611" t="str">
        <f t="shared" si="2532"/>
        <v/>
      </c>
      <c r="AT724" s="611" t="str">
        <f t="shared" si="2532"/>
        <v/>
      </c>
      <c r="AU724" s="611" t="str">
        <f t="shared" si="2532"/>
        <v/>
      </c>
      <c r="AV724" s="611" t="str">
        <f t="shared" si="2532"/>
        <v/>
      </c>
      <c r="AW724" s="611" t="str">
        <f t="shared" si="2532"/>
        <v/>
      </c>
      <c r="AX724" s="611" t="str">
        <f t="shared" si="2532"/>
        <v/>
      </c>
      <c r="AY724" s="611" t="str">
        <f t="shared" si="2532"/>
        <v/>
      </c>
      <c r="AZ724" s="611" t="str">
        <f t="shared" si="2532"/>
        <v/>
      </c>
      <c r="BA724" s="611" t="str">
        <f t="shared" si="2532"/>
        <v/>
      </c>
      <c r="BB724" s="611" t="str">
        <f t="shared" si="2532"/>
        <v/>
      </c>
      <c r="BC724" s="649"/>
      <c r="BD724" s="611" t="str">
        <f t="shared" ref="BD724:BM724" si="2533">IF(BD721="","",BD721*BD722*BD723)</f>
        <v/>
      </c>
      <c r="BE724" s="611" t="str">
        <f t="shared" si="2533"/>
        <v/>
      </c>
      <c r="BF724" s="611" t="str">
        <f t="shared" si="2533"/>
        <v/>
      </c>
      <c r="BG724" s="611" t="str">
        <f t="shared" si="2533"/>
        <v/>
      </c>
      <c r="BH724" s="611" t="str">
        <f t="shared" si="2533"/>
        <v/>
      </c>
      <c r="BI724" s="611" t="str">
        <f t="shared" si="2533"/>
        <v/>
      </c>
      <c r="BJ724" s="611" t="str">
        <f t="shared" si="2533"/>
        <v/>
      </c>
      <c r="BK724" s="611" t="str">
        <f t="shared" si="2533"/>
        <v/>
      </c>
      <c r="BL724" s="611" t="str">
        <f t="shared" si="2533"/>
        <v/>
      </c>
      <c r="BM724" s="611" t="str">
        <f t="shared" si="2533"/>
        <v/>
      </c>
      <c r="BN724" s="611" t="str">
        <f t="shared" ref="BN724:BT724" si="2534">IF(BN721="","",BN721*BN722*BN723)</f>
        <v/>
      </c>
      <c r="BO724" s="611" t="str">
        <f t="shared" si="2534"/>
        <v/>
      </c>
      <c r="BP724" s="611" t="str">
        <f t="shared" si="2534"/>
        <v/>
      </c>
      <c r="BQ724" s="611" t="str">
        <f t="shared" si="2534"/>
        <v/>
      </c>
      <c r="BR724" s="611" t="str">
        <f t="shared" si="2534"/>
        <v/>
      </c>
      <c r="BS724" s="611" t="str">
        <f t="shared" si="2534"/>
        <v/>
      </c>
      <c r="BT724" s="611" t="str">
        <f t="shared" si="2534"/>
        <v/>
      </c>
      <c r="BU724" s="649"/>
      <c r="BV724" s="611" t="str">
        <f>IF(BV721="","",BV721*BV722*BV723)</f>
        <v/>
      </c>
      <c r="BW724" s="611" t="str">
        <f>IF(BW721="","",BW721*BW722*BW723)</f>
        <v/>
      </c>
      <c r="BX724" s="611" t="str">
        <f>IF(BX721="","",BX721*BX722*BX723)</f>
        <v/>
      </c>
      <c r="BY724" s="611" t="str">
        <f>IF(BY721="","",BY721*BY722*BY723)</f>
        <v/>
      </c>
      <c r="BZ724" s="602" t="str">
        <f t="shared" si="2473"/>
        <v/>
      </c>
      <c r="CA724" s="602" t="str">
        <f t="shared" si="2474"/>
        <v/>
      </c>
      <c r="CB724" s="602" t="str">
        <f t="shared" si="2475"/>
        <v/>
      </c>
      <c r="CC724" s="692" t="str">
        <f t="shared" si="2476"/>
        <v/>
      </c>
      <c r="CD724" s="1348" t="str">
        <f t="shared" si="2527"/>
        <v/>
      </c>
      <c r="CE724" s="1349" t="str">
        <f t="shared" si="2526"/>
        <v/>
      </c>
      <c r="CF724" s="1350" t="str">
        <f t="shared" si="2526"/>
        <v/>
      </c>
      <c r="CG724" s="1350" t="str">
        <f t="shared" si="2526"/>
        <v/>
      </c>
      <c r="CH724" s="1350" t="str">
        <f t="shared" si="2526"/>
        <v/>
      </c>
      <c r="CI724" s="1350" t="str">
        <f t="shared" si="2526"/>
        <v/>
      </c>
      <c r="CJ724" s="1350" t="str">
        <f t="shared" si="2526"/>
        <v/>
      </c>
      <c r="CK724" s="1351" t="str">
        <f t="shared" si="2526"/>
        <v/>
      </c>
      <c r="CL724" s="1351" t="str">
        <f t="shared" si="2526"/>
        <v/>
      </c>
      <c r="CM724" s="1351" t="str">
        <f t="shared" si="2526"/>
        <v/>
      </c>
      <c r="CN724" s="1350" t="str">
        <f t="shared" si="2526"/>
        <v/>
      </c>
      <c r="CO724" s="1350" t="str">
        <f t="shared" si="2526"/>
        <v/>
      </c>
      <c r="CP724" s="1350" t="str">
        <f t="shared" si="2526"/>
        <v/>
      </c>
      <c r="CQ724" s="1350" t="str">
        <f t="shared" si="2526"/>
        <v/>
      </c>
      <c r="CR724" s="1350" t="str">
        <f t="shared" si="2526"/>
        <v/>
      </c>
      <c r="CS724" s="1349" t="str">
        <f t="shared" si="2526"/>
        <v/>
      </c>
      <c r="CT724" s="1352" t="str">
        <f t="shared" si="2526"/>
        <v/>
      </c>
      <c r="CU724" s="553" t="str">
        <f t="shared" si="2504"/>
        <v/>
      </c>
      <c r="CV724" s="554" t="str">
        <f t="shared" si="2505"/>
        <v/>
      </c>
      <c r="CW724" s="555" t="str">
        <f t="shared" si="2506"/>
        <v/>
      </c>
      <c r="CX724" s="555" t="str">
        <f t="shared" si="2507"/>
        <v/>
      </c>
      <c r="CY724" s="555" t="str">
        <f t="shared" si="2508"/>
        <v/>
      </c>
      <c r="CZ724" s="555" t="str">
        <f t="shared" si="2509"/>
        <v/>
      </c>
      <c r="DA724" s="555" t="str">
        <f t="shared" si="2510"/>
        <v/>
      </c>
      <c r="DB724" s="556" t="str">
        <f t="shared" si="2511"/>
        <v/>
      </c>
      <c r="DC724" s="556" t="str">
        <f t="shared" si="2512"/>
        <v/>
      </c>
      <c r="DD724" s="556" t="str">
        <f t="shared" si="2513"/>
        <v/>
      </c>
      <c r="DE724" s="555" t="str">
        <f t="shared" si="2514"/>
        <v/>
      </c>
      <c r="DF724" s="555" t="str">
        <f t="shared" si="2515"/>
        <v/>
      </c>
      <c r="DG724" s="555" t="str">
        <f t="shared" si="2516"/>
        <v/>
      </c>
      <c r="DH724" s="555" t="str">
        <f t="shared" si="2517"/>
        <v/>
      </c>
      <c r="DI724" s="555" t="str">
        <f t="shared" si="2518"/>
        <v/>
      </c>
      <c r="DJ724" s="554" t="str">
        <f t="shared" si="2519"/>
        <v/>
      </c>
      <c r="DK724" s="553" t="str">
        <f t="shared" si="2520"/>
        <v/>
      </c>
      <c r="DL724" s="658">
        <f t="shared" si="2521"/>
        <v>0</v>
      </c>
      <c r="DM724" s="106">
        <f t="shared" si="2522"/>
        <v>0</v>
      </c>
      <c r="DN724" s="106">
        <f t="shared" si="2523"/>
        <v>0</v>
      </c>
      <c r="DO724" s="106">
        <f t="shared" si="2524"/>
        <v>0</v>
      </c>
      <c r="DP724" s="487"/>
      <c r="DQ724" s="623"/>
      <c r="DR724" s="623"/>
      <c r="DS724" s="623"/>
      <c r="DT724" s="623"/>
      <c r="DU724" s="623"/>
      <c r="DV724" s="623"/>
      <c r="DW724" s="623"/>
      <c r="DX724" s="623"/>
      <c r="DY724" s="488"/>
    </row>
    <row r="725" spans="1:129" s="490" customFormat="1" ht="15.75" customHeight="1">
      <c r="A725" s="776" t="s">
        <v>319</v>
      </c>
      <c r="B725" s="227">
        <v>4</v>
      </c>
      <c r="C725" s="227"/>
      <c r="D725" s="227"/>
      <c r="E725" s="227"/>
      <c r="F725" s="227"/>
      <c r="G725" s="227"/>
      <c r="H725" s="227">
        <v>3</v>
      </c>
      <c r="I725" s="227"/>
      <c r="J725" s="227">
        <v>3</v>
      </c>
      <c r="K725" s="227"/>
      <c r="L725" s="227"/>
      <c r="M725" s="227"/>
      <c r="N725" s="227"/>
      <c r="O725" s="227"/>
      <c r="P725" s="227"/>
      <c r="Q725" s="227"/>
      <c r="R725" s="227"/>
      <c r="S725" s="778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8"/>
      <c r="AL725" s="227"/>
      <c r="AM725" s="227"/>
      <c r="AN725" s="227">
        <v>12</v>
      </c>
      <c r="AO725" s="227">
        <v>1</v>
      </c>
      <c r="AP725" s="227"/>
      <c r="AQ725" s="227">
        <v>125</v>
      </c>
      <c r="AR725" s="227">
        <v>150</v>
      </c>
      <c r="AS725" s="227"/>
      <c r="AT725" s="227">
        <v>1</v>
      </c>
      <c r="AU725" s="227"/>
      <c r="AV725" s="227"/>
      <c r="AW725" s="227"/>
      <c r="AX725" s="227"/>
      <c r="AY725" s="227"/>
      <c r="AZ725" s="227"/>
      <c r="BA725" s="227"/>
      <c r="BB725" s="227"/>
      <c r="BC725" s="778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8"/>
      <c r="BV725" s="227">
        <v>3</v>
      </c>
      <c r="BW725" s="227"/>
      <c r="BX725" s="227"/>
      <c r="BY725" s="227"/>
      <c r="BZ725" s="602">
        <f t="shared" si="2473"/>
        <v>3</v>
      </c>
      <c r="CA725" s="602" t="str">
        <f t="shared" si="2474"/>
        <v/>
      </c>
      <c r="CB725" s="602">
        <f t="shared" si="2475"/>
        <v>46</v>
      </c>
      <c r="CC725" s="692" t="str">
        <f t="shared" si="2476"/>
        <v/>
      </c>
      <c r="CD725" s="1348" t="str">
        <f t="shared" si="2527"/>
        <v/>
      </c>
      <c r="CE725" s="1349" t="str">
        <f t="shared" si="2526"/>
        <v/>
      </c>
      <c r="CF725" s="1350" t="str">
        <f t="shared" si="2526"/>
        <v/>
      </c>
      <c r="CG725" s="1350" t="str">
        <f t="shared" si="2526"/>
        <v/>
      </c>
      <c r="CH725" s="1350" t="str">
        <f t="shared" si="2526"/>
        <v/>
      </c>
      <c r="CI725" s="1350" t="str">
        <f t="shared" si="2526"/>
        <v/>
      </c>
      <c r="CJ725" s="1350" t="str">
        <f t="shared" si="2526"/>
        <v/>
      </c>
      <c r="CK725" s="1351">
        <f t="shared" si="2526"/>
        <v>3</v>
      </c>
      <c r="CL725" s="1351">
        <f t="shared" si="2526"/>
        <v>3</v>
      </c>
      <c r="CM725" s="1351">
        <f t="shared" si="2526"/>
        <v>4</v>
      </c>
      <c r="CN725" s="1350" t="str">
        <f t="shared" si="2526"/>
        <v/>
      </c>
      <c r="CO725" s="1350" t="str">
        <f t="shared" si="2526"/>
        <v/>
      </c>
      <c r="CP725" s="1350" t="str">
        <f t="shared" si="2526"/>
        <v/>
      </c>
      <c r="CQ725" s="1350" t="str">
        <f t="shared" si="2526"/>
        <v/>
      </c>
      <c r="CR725" s="1350" t="str">
        <f t="shared" si="2526"/>
        <v/>
      </c>
      <c r="CS725" s="1349" t="str">
        <f t="shared" si="2526"/>
        <v/>
      </c>
      <c r="CT725" s="1352" t="str">
        <f t="shared" si="2526"/>
        <v/>
      </c>
      <c r="CU725" s="553" t="str">
        <f t="shared" si="2504"/>
        <v/>
      </c>
      <c r="CV725" s="554" t="str">
        <f t="shared" si="2505"/>
        <v/>
      </c>
      <c r="CW725" s="555" t="str">
        <f t="shared" si="2506"/>
        <v/>
      </c>
      <c r="CX725" s="555" t="str">
        <f t="shared" si="2507"/>
        <v/>
      </c>
      <c r="CY725" s="555" t="str">
        <f t="shared" si="2508"/>
        <v/>
      </c>
      <c r="CZ725" s="555" t="str">
        <f t="shared" si="2509"/>
        <v/>
      </c>
      <c r="DA725" s="555" t="str">
        <f t="shared" si="2510"/>
        <v/>
      </c>
      <c r="DB725" s="556" t="str">
        <f t="shared" si="2511"/>
        <v/>
      </c>
      <c r="DC725" s="556" t="str">
        <f t="shared" si="2512"/>
        <v/>
      </c>
      <c r="DD725" s="556" t="str">
        <f t="shared" si="2513"/>
        <v/>
      </c>
      <c r="DE725" s="555" t="str">
        <f t="shared" si="2514"/>
        <v/>
      </c>
      <c r="DF725" s="555" t="str">
        <f t="shared" si="2515"/>
        <v/>
      </c>
      <c r="DG725" s="555" t="str">
        <f t="shared" si="2516"/>
        <v/>
      </c>
      <c r="DH725" s="555" t="str">
        <f t="shared" si="2517"/>
        <v/>
      </c>
      <c r="DI725" s="555" t="str">
        <f t="shared" si="2518"/>
        <v/>
      </c>
      <c r="DJ725" s="554" t="str">
        <f t="shared" si="2519"/>
        <v/>
      </c>
      <c r="DK725" s="553" t="str">
        <f t="shared" si="2520"/>
        <v/>
      </c>
      <c r="DL725" s="658">
        <f t="shared" si="2521"/>
        <v>3</v>
      </c>
      <c r="DM725" s="106">
        <f t="shared" si="2522"/>
        <v>0</v>
      </c>
      <c r="DN725" s="106">
        <f t="shared" si="2523"/>
        <v>5</v>
      </c>
      <c r="DO725" s="106">
        <f t="shared" si="2524"/>
        <v>0</v>
      </c>
      <c r="DP725" s="487"/>
      <c r="DQ725" s="623"/>
      <c r="DR725" s="623"/>
      <c r="DS725" s="623"/>
      <c r="DT725" s="623"/>
      <c r="DU725" s="623"/>
      <c r="DV725" s="623"/>
      <c r="DW725" s="623"/>
      <c r="DX725" s="623"/>
      <c r="DY725" s="488"/>
    </row>
    <row r="726" spans="1:129" s="490" customFormat="1" ht="15.75" customHeight="1">
      <c r="A726" s="609" t="s">
        <v>320</v>
      </c>
      <c r="B726" s="277">
        <v>200</v>
      </c>
      <c r="C726" s="277"/>
      <c r="D726" s="277"/>
      <c r="E726" s="277"/>
      <c r="F726" s="277"/>
      <c r="G726" s="277"/>
      <c r="H726" s="277">
        <v>300</v>
      </c>
      <c r="I726" s="277"/>
      <c r="J726" s="277">
        <v>50</v>
      </c>
      <c r="K726" s="277"/>
      <c r="L726" s="277"/>
      <c r="M726" s="277"/>
      <c r="N726" s="277"/>
      <c r="O726" s="277"/>
      <c r="P726" s="277"/>
      <c r="Q726" s="277"/>
      <c r="R726" s="277"/>
      <c r="S726" s="778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8"/>
      <c r="AL726" s="277"/>
      <c r="AM726" s="277"/>
      <c r="AN726" s="277">
        <v>200</v>
      </c>
      <c r="AO726" s="277">
        <v>3000</v>
      </c>
      <c r="AP726" s="277"/>
      <c r="AQ726" s="277">
        <v>12</v>
      </c>
      <c r="AR726" s="277">
        <v>5</v>
      </c>
      <c r="AS726" s="277"/>
      <c r="AT726" s="277">
        <v>1000</v>
      </c>
      <c r="AU726" s="277"/>
      <c r="AV726" s="277"/>
      <c r="AW726" s="277"/>
      <c r="AX726" s="277"/>
      <c r="AY726" s="277"/>
      <c r="AZ726" s="277"/>
      <c r="BA726" s="277"/>
      <c r="BB726" s="277"/>
      <c r="BC726" s="778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8"/>
      <c r="BV726" s="277">
        <v>100</v>
      </c>
      <c r="BW726" s="277"/>
      <c r="BX726" s="277"/>
      <c r="BY726" s="277"/>
      <c r="BZ726" s="602">
        <f t="shared" si="2473"/>
        <v>200</v>
      </c>
      <c r="CA726" s="602" t="str">
        <f t="shared" si="2474"/>
        <v/>
      </c>
      <c r="CB726" s="602">
        <f t="shared" si="2475"/>
        <v>404</v>
      </c>
      <c r="CC726" s="692" t="str">
        <f t="shared" si="2476"/>
        <v/>
      </c>
      <c r="CD726" s="1348" t="str">
        <f t="shared" si="2527"/>
        <v/>
      </c>
      <c r="CE726" s="1349" t="str">
        <f t="shared" si="2526"/>
        <v/>
      </c>
      <c r="CF726" s="1350" t="str">
        <f t="shared" si="2526"/>
        <v/>
      </c>
      <c r="CG726" s="1350" t="str">
        <f t="shared" si="2526"/>
        <v/>
      </c>
      <c r="CH726" s="1350" t="str">
        <f t="shared" si="2526"/>
        <v/>
      </c>
      <c r="CI726" s="1350" t="str">
        <f t="shared" si="2526"/>
        <v/>
      </c>
      <c r="CJ726" s="1350" t="str">
        <f t="shared" si="2526"/>
        <v/>
      </c>
      <c r="CK726" s="1351">
        <f t="shared" si="2526"/>
        <v>50</v>
      </c>
      <c r="CL726" s="1351">
        <f t="shared" si="2526"/>
        <v>200</v>
      </c>
      <c r="CM726" s="1351">
        <f t="shared" si="2526"/>
        <v>300</v>
      </c>
      <c r="CN726" s="1350" t="str">
        <f t="shared" si="2526"/>
        <v/>
      </c>
      <c r="CO726" s="1350" t="str">
        <f t="shared" si="2526"/>
        <v/>
      </c>
      <c r="CP726" s="1350" t="str">
        <f t="shared" si="2526"/>
        <v/>
      </c>
      <c r="CQ726" s="1350" t="str">
        <f t="shared" si="2526"/>
        <v/>
      </c>
      <c r="CR726" s="1350" t="str">
        <f t="shared" si="2526"/>
        <v/>
      </c>
      <c r="CS726" s="1349" t="str">
        <f t="shared" si="2526"/>
        <v/>
      </c>
      <c r="CT726" s="1352" t="str">
        <f t="shared" si="2526"/>
        <v/>
      </c>
      <c r="CU726" s="553" t="str">
        <f t="shared" si="2504"/>
        <v/>
      </c>
      <c r="CV726" s="554" t="str">
        <f t="shared" si="2505"/>
        <v/>
      </c>
      <c r="CW726" s="555" t="str">
        <f t="shared" si="2506"/>
        <v/>
      </c>
      <c r="CX726" s="555" t="str">
        <f t="shared" si="2507"/>
        <v/>
      </c>
      <c r="CY726" s="555" t="str">
        <f t="shared" si="2508"/>
        <v/>
      </c>
      <c r="CZ726" s="555" t="str">
        <f t="shared" si="2509"/>
        <v/>
      </c>
      <c r="DA726" s="555" t="str">
        <f t="shared" si="2510"/>
        <v/>
      </c>
      <c r="DB726" s="556" t="str">
        <f t="shared" si="2511"/>
        <v/>
      </c>
      <c r="DC726" s="556" t="str">
        <f t="shared" si="2512"/>
        <v/>
      </c>
      <c r="DD726" s="556" t="str">
        <f t="shared" si="2513"/>
        <v/>
      </c>
      <c r="DE726" s="555" t="str">
        <f t="shared" si="2514"/>
        <v/>
      </c>
      <c r="DF726" s="555" t="str">
        <f t="shared" si="2515"/>
        <v/>
      </c>
      <c r="DG726" s="555" t="str">
        <f t="shared" si="2516"/>
        <v/>
      </c>
      <c r="DH726" s="555" t="str">
        <f t="shared" si="2517"/>
        <v/>
      </c>
      <c r="DI726" s="555" t="str">
        <f t="shared" si="2518"/>
        <v/>
      </c>
      <c r="DJ726" s="554" t="str">
        <f t="shared" si="2519"/>
        <v/>
      </c>
      <c r="DK726" s="553" t="str">
        <f t="shared" si="2520"/>
        <v/>
      </c>
      <c r="DL726" s="658">
        <f t="shared" si="2521"/>
        <v>3</v>
      </c>
      <c r="DM726" s="106">
        <f t="shared" si="2522"/>
        <v>0</v>
      </c>
      <c r="DN726" s="106">
        <f t="shared" si="2523"/>
        <v>5</v>
      </c>
      <c r="DO726" s="106">
        <f t="shared" si="2524"/>
        <v>0</v>
      </c>
      <c r="DP726" s="487"/>
      <c r="DQ726" s="623"/>
      <c r="DR726" s="623"/>
      <c r="DS726" s="623"/>
      <c r="DT726" s="623"/>
      <c r="DU726" s="623"/>
      <c r="DV726" s="623"/>
      <c r="DW726" s="623"/>
      <c r="DX726" s="623"/>
      <c r="DY726" s="488"/>
    </row>
    <row r="727" spans="1:129" s="490" customFormat="1" ht="15.75" customHeight="1">
      <c r="A727" s="609" t="s">
        <v>314</v>
      </c>
      <c r="B727" s="612">
        <f t="shared" ref="B727:R727" si="2535">IF(B725="","",B725*B726)</f>
        <v>800</v>
      </c>
      <c r="C727" s="612" t="str">
        <f t="shared" si="2535"/>
        <v/>
      </c>
      <c r="D727" s="612" t="str">
        <f t="shared" si="2535"/>
        <v/>
      </c>
      <c r="E727" s="612" t="str">
        <f t="shared" si="2535"/>
        <v/>
      </c>
      <c r="F727" s="612" t="str">
        <f t="shared" si="2535"/>
        <v/>
      </c>
      <c r="G727" s="612" t="str">
        <f t="shared" si="2535"/>
        <v/>
      </c>
      <c r="H727" s="612">
        <f t="shared" si="2535"/>
        <v>900</v>
      </c>
      <c r="I727" s="612" t="str">
        <f t="shared" si="2535"/>
        <v/>
      </c>
      <c r="J727" s="612">
        <f t="shared" si="2535"/>
        <v>150</v>
      </c>
      <c r="K727" s="612" t="str">
        <f t="shared" si="2535"/>
        <v/>
      </c>
      <c r="L727" s="612" t="str">
        <f t="shared" si="2535"/>
        <v/>
      </c>
      <c r="M727" s="612" t="str">
        <f t="shared" si="2535"/>
        <v/>
      </c>
      <c r="N727" s="612" t="str">
        <f t="shared" si="2535"/>
        <v/>
      </c>
      <c r="O727" s="612" t="str">
        <f t="shared" si="2535"/>
        <v/>
      </c>
      <c r="P727" s="612" t="str">
        <f t="shared" si="2535"/>
        <v/>
      </c>
      <c r="Q727" s="612" t="str">
        <f t="shared" si="2535"/>
        <v/>
      </c>
      <c r="R727" s="612" t="str">
        <f t="shared" si="2535"/>
        <v/>
      </c>
      <c r="S727" s="652"/>
      <c r="T727" s="612"/>
      <c r="U727" s="612" t="str">
        <f>IF(U725="","",U725*U726)</f>
        <v/>
      </c>
      <c r="V727" s="612"/>
      <c r="W727" s="612"/>
      <c r="X727" s="612"/>
      <c r="Y727" s="612" t="str">
        <f>IF(Y725="","",Y725*Y726)</f>
        <v/>
      </c>
      <c r="Z727" s="612"/>
      <c r="AA727" s="612"/>
      <c r="AB727" s="612"/>
      <c r="AC727" s="612"/>
      <c r="AD727" s="612" t="str">
        <f t="shared" ref="AD727:AJ727" si="2536">IF(AD725="","",AD725*AD726)</f>
        <v/>
      </c>
      <c r="AE727" s="612" t="str">
        <f t="shared" si="2536"/>
        <v/>
      </c>
      <c r="AF727" s="612" t="str">
        <f t="shared" si="2536"/>
        <v/>
      </c>
      <c r="AG727" s="612" t="str">
        <f t="shared" si="2536"/>
        <v/>
      </c>
      <c r="AH727" s="612" t="str">
        <f t="shared" si="2536"/>
        <v/>
      </c>
      <c r="AI727" s="612" t="str">
        <f t="shared" si="2536"/>
        <v/>
      </c>
      <c r="AJ727" s="612" t="str">
        <f t="shared" si="2536"/>
        <v/>
      </c>
      <c r="AK727" s="652"/>
      <c r="AL727" s="612" t="str">
        <f t="shared" ref="AL727:AT727" si="2537">IF(AL725="","",AL725*AL726)</f>
        <v/>
      </c>
      <c r="AM727" s="612" t="str">
        <f t="shared" si="2537"/>
        <v/>
      </c>
      <c r="AN727" s="612">
        <f t="shared" si="2537"/>
        <v>2400</v>
      </c>
      <c r="AO727" s="612">
        <f t="shared" si="2537"/>
        <v>3000</v>
      </c>
      <c r="AP727" s="612" t="str">
        <f t="shared" si="2537"/>
        <v/>
      </c>
      <c r="AQ727" s="612">
        <f t="shared" si="2537"/>
        <v>1500</v>
      </c>
      <c r="AR727" s="612">
        <f t="shared" si="2537"/>
        <v>750</v>
      </c>
      <c r="AS727" s="612" t="str">
        <f t="shared" si="2537"/>
        <v/>
      </c>
      <c r="AT727" s="612">
        <f t="shared" si="2537"/>
        <v>1000</v>
      </c>
      <c r="AU727" s="612" t="str">
        <f t="shared" ref="AU727:BB727" si="2538">IF(AU725="","",AU725*AU726)</f>
        <v/>
      </c>
      <c r="AV727" s="612" t="str">
        <f t="shared" si="2538"/>
        <v/>
      </c>
      <c r="AW727" s="612" t="str">
        <f t="shared" si="2538"/>
        <v/>
      </c>
      <c r="AX727" s="612" t="str">
        <f t="shared" si="2538"/>
        <v/>
      </c>
      <c r="AY727" s="612" t="str">
        <f t="shared" si="2538"/>
        <v/>
      </c>
      <c r="AZ727" s="612" t="str">
        <f t="shared" si="2538"/>
        <v/>
      </c>
      <c r="BA727" s="612" t="str">
        <f t="shared" si="2538"/>
        <v/>
      </c>
      <c r="BB727" s="612" t="str">
        <f t="shared" si="2538"/>
        <v/>
      </c>
      <c r="BC727" s="652"/>
      <c r="BD727" s="612" t="str">
        <f t="shared" ref="BD727:BM727" si="2539">IF(BD725="","",BD725*BD726)</f>
        <v/>
      </c>
      <c r="BE727" s="612" t="str">
        <f t="shared" si="2539"/>
        <v/>
      </c>
      <c r="BF727" s="612" t="str">
        <f t="shared" si="2539"/>
        <v/>
      </c>
      <c r="BG727" s="612" t="str">
        <f t="shared" si="2539"/>
        <v/>
      </c>
      <c r="BH727" s="612" t="str">
        <f t="shared" si="2539"/>
        <v/>
      </c>
      <c r="BI727" s="612" t="str">
        <f t="shared" si="2539"/>
        <v/>
      </c>
      <c r="BJ727" s="612" t="str">
        <f t="shared" si="2539"/>
        <v/>
      </c>
      <c r="BK727" s="612" t="str">
        <f t="shared" si="2539"/>
        <v/>
      </c>
      <c r="BL727" s="612" t="str">
        <f t="shared" si="2539"/>
        <v/>
      </c>
      <c r="BM727" s="612" t="str">
        <f t="shared" si="2539"/>
        <v/>
      </c>
      <c r="BN727" s="612" t="str">
        <f t="shared" ref="BN727:BT727" si="2540">IF(BN725="","",BN725*BN726)</f>
        <v/>
      </c>
      <c r="BO727" s="612" t="str">
        <f t="shared" si="2540"/>
        <v/>
      </c>
      <c r="BP727" s="612" t="str">
        <f t="shared" si="2540"/>
        <v/>
      </c>
      <c r="BQ727" s="612" t="str">
        <f t="shared" si="2540"/>
        <v/>
      </c>
      <c r="BR727" s="612" t="str">
        <f t="shared" si="2540"/>
        <v/>
      </c>
      <c r="BS727" s="612" t="str">
        <f t="shared" si="2540"/>
        <v/>
      </c>
      <c r="BT727" s="612" t="str">
        <f t="shared" si="2540"/>
        <v/>
      </c>
      <c r="BU727" s="652"/>
      <c r="BV727" s="612">
        <f>IF(BV725="","",BV725*BV726)</f>
        <v>300</v>
      </c>
      <c r="BW727" s="612" t="str">
        <f>IF(BW725="","",BW725*BW726)</f>
        <v/>
      </c>
      <c r="BX727" s="612" t="str">
        <f>IF(BX725="","",BX725*BX726)</f>
        <v/>
      </c>
      <c r="BY727" s="612" t="str">
        <f>IF(BY725="","",BY725*BY726)</f>
        <v/>
      </c>
      <c r="BZ727" s="602">
        <f t="shared" si="2473"/>
        <v>800</v>
      </c>
      <c r="CA727" s="602" t="str">
        <f t="shared" si="2474"/>
        <v/>
      </c>
      <c r="CB727" s="602">
        <f t="shared" si="2475"/>
        <v>1633.3333333333333</v>
      </c>
      <c r="CC727" s="692" t="str">
        <f t="shared" si="2476"/>
        <v/>
      </c>
      <c r="CD727" s="1348" t="str">
        <f t="shared" si="2527"/>
        <v/>
      </c>
      <c r="CE727" s="1349" t="str">
        <f t="shared" si="2526"/>
        <v/>
      </c>
      <c r="CF727" s="1350" t="str">
        <f t="shared" si="2526"/>
        <v/>
      </c>
      <c r="CG727" s="1350" t="str">
        <f t="shared" si="2526"/>
        <v/>
      </c>
      <c r="CH727" s="1350" t="str">
        <f t="shared" si="2526"/>
        <v/>
      </c>
      <c r="CI727" s="1350" t="str">
        <f t="shared" si="2526"/>
        <v/>
      </c>
      <c r="CJ727" s="1350" t="str">
        <f t="shared" si="2526"/>
        <v/>
      </c>
      <c r="CK727" s="1351">
        <f t="shared" si="2526"/>
        <v>150</v>
      </c>
      <c r="CL727" s="1351">
        <f t="shared" si="2526"/>
        <v>800</v>
      </c>
      <c r="CM727" s="1351">
        <f t="shared" si="2526"/>
        <v>900</v>
      </c>
      <c r="CN727" s="1350" t="str">
        <f t="shared" si="2526"/>
        <v/>
      </c>
      <c r="CO727" s="1350" t="str">
        <f t="shared" si="2526"/>
        <v/>
      </c>
      <c r="CP727" s="1350" t="str">
        <f t="shared" si="2526"/>
        <v/>
      </c>
      <c r="CQ727" s="1350" t="str">
        <f t="shared" si="2526"/>
        <v/>
      </c>
      <c r="CR727" s="1350" t="str">
        <f t="shared" si="2526"/>
        <v/>
      </c>
      <c r="CS727" s="1349" t="str">
        <f t="shared" si="2526"/>
        <v/>
      </c>
      <c r="CT727" s="1352" t="str">
        <f t="shared" si="2526"/>
        <v/>
      </c>
      <c r="CU727" s="553" t="str">
        <f t="shared" si="2504"/>
        <v/>
      </c>
      <c r="CV727" s="554" t="str">
        <f t="shared" si="2505"/>
        <v/>
      </c>
      <c r="CW727" s="555" t="str">
        <f t="shared" si="2506"/>
        <v/>
      </c>
      <c r="CX727" s="555" t="str">
        <f t="shared" si="2507"/>
        <v/>
      </c>
      <c r="CY727" s="555" t="str">
        <f t="shared" si="2508"/>
        <v/>
      </c>
      <c r="CZ727" s="555" t="str">
        <f t="shared" si="2509"/>
        <v/>
      </c>
      <c r="DA727" s="555" t="str">
        <f t="shared" si="2510"/>
        <v/>
      </c>
      <c r="DB727" s="556" t="str">
        <f t="shared" si="2511"/>
        <v/>
      </c>
      <c r="DC727" s="556" t="str">
        <f t="shared" si="2512"/>
        <v/>
      </c>
      <c r="DD727" s="556" t="str">
        <f t="shared" si="2513"/>
        <v/>
      </c>
      <c r="DE727" s="555" t="str">
        <f t="shared" si="2514"/>
        <v/>
      </c>
      <c r="DF727" s="555" t="str">
        <f t="shared" si="2515"/>
        <v/>
      </c>
      <c r="DG727" s="555" t="str">
        <f t="shared" si="2516"/>
        <v/>
      </c>
      <c r="DH727" s="555" t="str">
        <f t="shared" si="2517"/>
        <v/>
      </c>
      <c r="DI727" s="555" t="str">
        <f t="shared" si="2518"/>
        <v/>
      </c>
      <c r="DJ727" s="554" t="str">
        <f t="shared" si="2519"/>
        <v/>
      </c>
      <c r="DK727" s="553" t="str">
        <f t="shared" si="2520"/>
        <v/>
      </c>
      <c r="DL727" s="658">
        <f t="shared" si="2521"/>
        <v>3</v>
      </c>
      <c r="DM727" s="106">
        <f t="shared" si="2522"/>
        <v>0</v>
      </c>
      <c r="DN727" s="106">
        <f t="shared" si="2523"/>
        <v>5</v>
      </c>
      <c r="DO727" s="106">
        <f t="shared" si="2524"/>
        <v>0</v>
      </c>
      <c r="DP727" s="487"/>
      <c r="DQ727" s="623"/>
      <c r="DR727" s="623"/>
      <c r="DS727" s="623"/>
      <c r="DT727" s="623"/>
      <c r="DU727" s="623"/>
      <c r="DV727" s="623"/>
      <c r="DW727" s="623"/>
      <c r="DX727" s="623"/>
      <c r="DY727" s="488"/>
    </row>
    <row r="728" spans="1:129" s="490" customFormat="1" ht="15.75" hidden="1" customHeight="1">
      <c r="A728" s="784" t="s">
        <v>321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2" t="str">
        <f t="shared" si="2473"/>
        <v/>
      </c>
      <c r="CA728" s="602" t="str">
        <f t="shared" si="2474"/>
        <v/>
      </c>
      <c r="CB728" s="602" t="str">
        <f t="shared" si="2475"/>
        <v/>
      </c>
      <c r="CC728" s="692" t="str">
        <f t="shared" si="2476"/>
        <v/>
      </c>
      <c r="CD728" s="1348" t="str">
        <f t="shared" si="2487"/>
        <v/>
      </c>
      <c r="CE728" s="1349" t="str">
        <f t="shared" si="2488"/>
        <v/>
      </c>
      <c r="CF728" s="1350" t="str">
        <f t="shared" si="2489"/>
        <v/>
      </c>
      <c r="CG728" s="1350" t="str">
        <f t="shared" si="2490"/>
        <v/>
      </c>
      <c r="CH728" s="1350" t="str">
        <f t="shared" si="2491"/>
        <v/>
      </c>
      <c r="CI728" s="1350" t="str">
        <f t="shared" si="2492"/>
        <v/>
      </c>
      <c r="CJ728" s="1350" t="str">
        <f t="shared" si="2493"/>
        <v/>
      </c>
      <c r="CK728" s="1351" t="str">
        <f t="shared" si="2494"/>
        <v/>
      </c>
      <c r="CL728" s="1351" t="str">
        <f t="shared" si="2495"/>
        <v/>
      </c>
      <c r="CM728" s="1351" t="str">
        <f t="shared" si="2496"/>
        <v/>
      </c>
      <c r="CN728" s="1350" t="str">
        <f t="shared" si="2497"/>
        <v/>
      </c>
      <c r="CO728" s="1350" t="str">
        <f t="shared" si="2498"/>
        <v/>
      </c>
      <c r="CP728" s="1350" t="str">
        <f t="shared" si="2499"/>
        <v/>
      </c>
      <c r="CQ728" s="1350" t="str">
        <f t="shared" si="2500"/>
        <v/>
      </c>
      <c r="CR728" s="1350" t="str">
        <f t="shared" si="2501"/>
        <v/>
      </c>
      <c r="CS728" s="1349" t="str">
        <f t="shared" si="2502"/>
        <v/>
      </c>
      <c r="CT728" s="1352" t="str">
        <f t="shared" si="2503"/>
        <v/>
      </c>
      <c r="CU728" s="553" t="str">
        <f t="shared" si="2504"/>
        <v/>
      </c>
      <c r="CV728" s="554" t="str">
        <f t="shared" si="2505"/>
        <v/>
      </c>
      <c r="CW728" s="555" t="str">
        <f t="shared" si="2506"/>
        <v/>
      </c>
      <c r="CX728" s="555" t="str">
        <f t="shared" si="2507"/>
        <v/>
      </c>
      <c r="CY728" s="555" t="str">
        <f t="shared" si="2508"/>
        <v/>
      </c>
      <c r="CZ728" s="555" t="str">
        <f t="shared" si="2509"/>
        <v/>
      </c>
      <c r="DA728" s="555" t="str">
        <f t="shared" si="2510"/>
        <v/>
      </c>
      <c r="DB728" s="556" t="str">
        <f t="shared" si="2511"/>
        <v/>
      </c>
      <c r="DC728" s="556" t="str">
        <f t="shared" si="2512"/>
        <v/>
      </c>
      <c r="DD728" s="556" t="str">
        <f t="shared" si="2513"/>
        <v/>
      </c>
      <c r="DE728" s="555" t="str">
        <f t="shared" si="2514"/>
        <v/>
      </c>
      <c r="DF728" s="555" t="str">
        <f t="shared" si="2515"/>
        <v/>
      </c>
      <c r="DG728" s="555" t="str">
        <f t="shared" si="2516"/>
        <v/>
      </c>
      <c r="DH728" s="555" t="str">
        <f t="shared" si="2517"/>
        <v/>
      </c>
      <c r="DI728" s="555" t="str">
        <f t="shared" si="2518"/>
        <v/>
      </c>
      <c r="DJ728" s="554" t="str">
        <f t="shared" si="2519"/>
        <v/>
      </c>
      <c r="DK728" s="553" t="str">
        <f t="shared" si="2520"/>
        <v/>
      </c>
      <c r="DL728" s="658">
        <f t="shared" si="2521"/>
        <v>0</v>
      </c>
      <c r="DM728" s="106">
        <f t="shared" si="2522"/>
        <v>0</v>
      </c>
      <c r="DN728" s="106">
        <f t="shared" si="2523"/>
        <v>0</v>
      </c>
      <c r="DO728" s="106">
        <f t="shared" si="2524"/>
        <v>0</v>
      </c>
      <c r="DP728" s="487"/>
      <c r="DQ728" s="623"/>
      <c r="DR728" s="623"/>
      <c r="DS728" s="623"/>
      <c r="DT728" s="623"/>
      <c r="DU728" s="623"/>
      <c r="DV728" s="623"/>
      <c r="DW728" s="623"/>
      <c r="DX728" s="623"/>
      <c r="DY728" s="488"/>
    </row>
    <row r="729" spans="1:129" s="490" customFormat="1" ht="15.75" hidden="1" customHeight="1">
      <c r="A729" s="653" t="s">
        <v>296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2" t="str">
        <f t="shared" si="2473"/>
        <v/>
      </c>
      <c r="CA729" s="602" t="str">
        <f t="shared" si="2474"/>
        <v/>
      </c>
      <c r="CB729" s="602" t="str">
        <f t="shared" si="2475"/>
        <v/>
      </c>
      <c r="CC729" s="692" t="str">
        <f t="shared" si="2476"/>
        <v/>
      </c>
      <c r="CD729" s="1348" t="str">
        <f t="shared" si="2487"/>
        <v/>
      </c>
      <c r="CE729" s="1349" t="str">
        <f t="shared" si="2488"/>
        <v/>
      </c>
      <c r="CF729" s="1350" t="str">
        <f t="shared" si="2489"/>
        <v/>
      </c>
      <c r="CG729" s="1350" t="str">
        <f t="shared" si="2490"/>
        <v/>
      </c>
      <c r="CH729" s="1350" t="str">
        <f t="shared" si="2491"/>
        <v/>
      </c>
      <c r="CI729" s="1350" t="str">
        <f t="shared" si="2492"/>
        <v/>
      </c>
      <c r="CJ729" s="1350" t="str">
        <f t="shared" si="2493"/>
        <v/>
      </c>
      <c r="CK729" s="1351" t="str">
        <f t="shared" si="2494"/>
        <v/>
      </c>
      <c r="CL729" s="1351" t="str">
        <f t="shared" si="2495"/>
        <v/>
      </c>
      <c r="CM729" s="1351" t="str">
        <f t="shared" si="2496"/>
        <v/>
      </c>
      <c r="CN729" s="1350" t="str">
        <f t="shared" si="2497"/>
        <v/>
      </c>
      <c r="CO729" s="1350" t="str">
        <f t="shared" si="2498"/>
        <v/>
      </c>
      <c r="CP729" s="1350" t="str">
        <f t="shared" si="2499"/>
        <v/>
      </c>
      <c r="CQ729" s="1350" t="str">
        <f t="shared" si="2500"/>
        <v/>
      </c>
      <c r="CR729" s="1350" t="str">
        <f t="shared" si="2501"/>
        <v/>
      </c>
      <c r="CS729" s="1349" t="str">
        <f t="shared" si="2502"/>
        <v/>
      </c>
      <c r="CT729" s="1352" t="str">
        <f t="shared" si="2503"/>
        <v/>
      </c>
      <c r="CU729" s="553" t="str">
        <f t="shared" si="2504"/>
        <v/>
      </c>
      <c r="CV729" s="554" t="str">
        <f t="shared" si="2505"/>
        <v/>
      </c>
      <c r="CW729" s="555" t="str">
        <f t="shared" si="2506"/>
        <v/>
      </c>
      <c r="CX729" s="555" t="str">
        <f t="shared" si="2507"/>
        <v/>
      </c>
      <c r="CY729" s="555" t="str">
        <f t="shared" si="2508"/>
        <v/>
      </c>
      <c r="CZ729" s="555" t="str">
        <f t="shared" si="2509"/>
        <v/>
      </c>
      <c r="DA729" s="555" t="str">
        <f t="shared" si="2510"/>
        <v/>
      </c>
      <c r="DB729" s="556" t="str">
        <f t="shared" si="2511"/>
        <v/>
      </c>
      <c r="DC729" s="556" t="str">
        <f t="shared" si="2512"/>
        <v/>
      </c>
      <c r="DD729" s="556" t="str">
        <f t="shared" si="2513"/>
        <v/>
      </c>
      <c r="DE729" s="555" t="str">
        <f t="shared" si="2514"/>
        <v/>
      </c>
      <c r="DF729" s="555" t="str">
        <f t="shared" si="2515"/>
        <v/>
      </c>
      <c r="DG729" s="555" t="str">
        <f t="shared" si="2516"/>
        <v/>
      </c>
      <c r="DH729" s="555" t="str">
        <f t="shared" si="2517"/>
        <v/>
      </c>
      <c r="DI729" s="555" t="str">
        <f t="shared" si="2518"/>
        <v/>
      </c>
      <c r="DJ729" s="554" t="str">
        <f t="shared" si="2519"/>
        <v/>
      </c>
      <c r="DK729" s="553" t="str">
        <f t="shared" si="2520"/>
        <v/>
      </c>
      <c r="DL729" s="658">
        <f t="shared" si="2521"/>
        <v>0</v>
      </c>
      <c r="DM729" s="106">
        <f t="shared" si="2522"/>
        <v>0</v>
      </c>
      <c r="DN729" s="106">
        <f t="shared" si="2523"/>
        <v>0</v>
      </c>
      <c r="DO729" s="106">
        <f t="shared" si="2524"/>
        <v>0</v>
      </c>
      <c r="DP729" s="487"/>
      <c r="DQ729" s="623"/>
      <c r="DR729" s="623"/>
      <c r="DS729" s="623"/>
      <c r="DT729" s="623"/>
      <c r="DU729" s="623"/>
      <c r="DV729" s="623"/>
      <c r="DW729" s="623"/>
      <c r="DX729" s="623"/>
      <c r="DY729" s="488"/>
    </row>
    <row r="730" spans="1:129" s="490" customFormat="1" ht="15.75" hidden="1" customHeight="1">
      <c r="A730" s="653" t="s">
        <v>283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2" t="str">
        <f t="shared" si="2473"/>
        <v/>
      </c>
      <c r="CA730" s="602" t="str">
        <f t="shared" si="2474"/>
        <v/>
      </c>
      <c r="CB730" s="602" t="str">
        <f t="shared" si="2475"/>
        <v/>
      </c>
      <c r="CC730" s="692" t="str">
        <f t="shared" si="2476"/>
        <v/>
      </c>
      <c r="CD730" s="1348" t="str">
        <f t="shared" si="2487"/>
        <v/>
      </c>
      <c r="CE730" s="1349" t="str">
        <f t="shared" si="2488"/>
        <v/>
      </c>
      <c r="CF730" s="1350" t="str">
        <f t="shared" si="2489"/>
        <v/>
      </c>
      <c r="CG730" s="1350" t="str">
        <f t="shared" si="2490"/>
        <v/>
      </c>
      <c r="CH730" s="1350" t="str">
        <f t="shared" si="2491"/>
        <v/>
      </c>
      <c r="CI730" s="1350" t="str">
        <f t="shared" si="2492"/>
        <v/>
      </c>
      <c r="CJ730" s="1350" t="str">
        <f t="shared" si="2493"/>
        <v/>
      </c>
      <c r="CK730" s="1351" t="str">
        <f t="shared" si="2494"/>
        <v/>
      </c>
      <c r="CL730" s="1351" t="str">
        <f t="shared" si="2495"/>
        <v/>
      </c>
      <c r="CM730" s="1351" t="str">
        <f t="shared" si="2496"/>
        <v/>
      </c>
      <c r="CN730" s="1350" t="str">
        <f t="shared" si="2497"/>
        <v/>
      </c>
      <c r="CO730" s="1350" t="str">
        <f t="shared" si="2498"/>
        <v/>
      </c>
      <c r="CP730" s="1350" t="str">
        <f t="shared" si="2499"/>
        <v/>
      </c>
      <c r="CQ730" s="1350" t="str">
        <f t="shared" si="2500"/>
        <v/>
      </c>
      <c r="CR730" s="1350" t="str">
        <f t="shared" si="2501"/>
        <v/>
      </c>
      <c r="CS730" s="1349" t="str">
        <f t="shared" si="2502"/>
        <v/>
      </c>
      <c r="CT730" s="1352" t="str">
        <f t="shared" si="2503"/>
        <v/>
      </c>
      <c r="CU730" s="553" t="str">
        <f t="shared" si="2504"/>
        <v/>
      </c>
      <c r="CV730" s="554" t="str">
        <f t="shared" si="2505"/>
        <v/>
      </c>
      <c r="CW730" s="555" t="str">
        <f t="shared" si="2506"/>
        <v/>
      </c>
      <c r="CX730" s="555" t="str">
        <f t="shared" si="2507"/>
        <v/>
      </c>
      <c r="CY730" s="555" t="str">
        <f t="shared" si="2508"/>
        <v/>
      </c>
      <c r="CZ730" s="555" t="str">
        <f t="shared" si="2509"/>
        <v/>
      </c>
      <c r="DA730" s="555" t="str">
        <f t="shared" si="2510"/>
        <v/>
      </c>
      <c r="DB730" s="556" t="str">
        <f t="shared" si="2511"/>
        <v/>
      </c>
      <c r="DC730" s="556" t="str">
        <f t="shared" si="2512"/>
        <v/>
      </c>
      <c r="DD730" s="556" t="str">
        <f t="shared" si="2513"/>
        <v/>
      </c>
      <c r="DE730" s="555" t="str">
        <f t="shared" si="2514"/>
        <v/>
      </c>
      <c r="DF730" s="555" t="str">
        <f t="shared" si="2515"/>
        <v/>
      </c>
      <c r="DG730" s="555" t="str">
        <f t="shared" si="2516"/>
        <v/>
      </c>
      <c r="DH730" s="555" t="str">
        <f t="shared" si="2517"/>
        <v/>
      </c>
      <c r="DI730" s="555" t="str">
        <f t="shared" si="2518"/>
        <v/>
      </c>
      <c r="DJ730" s="554" t="str">
        <f t="shared" si="2519"/>
        <v/>
      </c>
      <c r="DK730" s="553" t="str">
        <f t="shared" si="2520"/>
        <v/>
      </c>
      <c r="DL730" s="658">
        <f t="shared" si="2521"/>
        <v>0</v>
      </c>
      <c r="DM730" s="106">
        <f t="shared" si="2522"/>
        <v>0</v>
      </c>
      <c r="DN730" s="106">
        <f t="shared" si="2523"/>
        <v>0</v>
      </c>
      <c r="DO730" s="106">
        <f t="shared" si="2524"/>
        <v>0</v>
      </c>
      <c r="DP730" s="487"/>
      <c r="DQ730" s="623"/>
      <c r="DR730" s="623"/>
      <c r="DS730" s="623"/>
      <c r="DT730" s="623"/>
      <c r="DU730" s="623"/>
      <c r="DV730" s="623"/>
      <c r="DW730" s="623"/>
      <c r="DX730" s="623"/>
      <c r="DY730" s="488"/>
    </row>
    <row r="731" spans="1:129" s="490" customFormat="1" ht="15.75" hidden="1" customHeight="1">
      <c r="A731" s="653" t="s">
        <v>313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8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8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8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8"/>
      <c r="BV731" s="227"/>
      <c r="BW731" s="227"/>
      <c r="BX731" s="227"/>
      <c r="BY731" s="227"/>
      <c r="BZ731" s="602" t="str">
        <f t="shared" si="2473"/>
        <v/>
      </c>
      <c r="CA731" s="602" t="str">
        <f t="shared" si="2474"/>
        <v/>
      </c>
      <c r="CB731" s="602" t="str">
        <f t="shared" si="2475"/>
        <v/>
      </c>
      <c r="CC731" s="692" t="str">
        <f t="shared" si="2476"/>
        <v/>
      </c>
      <c r="CD731" s="1348" t="str">
        <f t="shared" si="2487"/>
        <v/>
      </c>
      <c r="CE731" s="1349" t="str">
        <f t="shared" si="2488"/>
        <v/>
      </c>
      <c r="CF731" s="1350" t="str">
        <f t="shared" si="2489"/>
        <v/>
      </c>
      <c r="CG731" s="1350" t="str">
        <f t="shared" si="2490"/>
        <v/>
      </c>
      <c r="CH731" s="1350" t="str">
        <f t="shared" si="2491"/>
        <v/>
      </c>
      <c r="CI731" s="1350" t="str">
        <f t="shared" si="2492"/>
        <v/>
      </c>
      <c r="CJ731" s="1350" t="str">
        <f t="shared" si="2493"/>
        <v/>
      </c>
      <c r="CK731" s="1351" t="str">
        <f t="shared" si="2494"/>
        <v/>
      </c>
      <c r="CL731" s="1351" t="str">
        <f t="shared" si="2495"/>
        <v/>
      </c>
      <c r="CM731" s="1351" t="str">
        <f t="shared" si="2496"/>
        <v/>
      </c>
      <c r="CN731" s="1350" t="str">
        <f t="shared" si="2497"/>
        <v/>
      </c>
      <c r="CO731" s="1350" t="str">
        <f t="shared" si="2498"/>
        <v/>
      </c>
      <c r="CP731" s="1350" t="str">
        <f t="shared" si="2499"/>
        <v/>
      </c>
      <c r="CQ731" s="1350" t="str">
        <f t="shared" si="2500"/>
        <v/>
      </c>
      <c r="CR731" s="1350" t="str">
        <f t="shared" si="2501"/>
        <v/>
      </c>
      <c r="CS731" s="1349" t="str">
        <f t="shared" si="2502"/>
        <v/>
      </c>
      <c r="CT731" s="1352" t="str">
        <f t="shared" si="2503"/>
        <v/>
      </c>
      <c r="CU731" s="553" t="str">
        <f t="shared" si="2504"/>
        <v/>
      </c>
      <c r="CV731" s="554" t="str">
        <f t="shared" si="2505"/>
        <v/>
      </c>
      <c r="CW731" s="555" t="str">
        <f t="shared" si="2506"/>
        <v/>
      </c>
      <c r="CX731" s="555" t="str">
        <f t="shared" si="2507"/>
        <v/>
      </c>
      <c r="CY731" s="555" t="str">
        <f t="shared" si="2508"/>
        <v/>
      </c>
      <c r="CZ731" s="555" t="str">
        <f t="shared" si="2509"/>
        <v/>
      </c>
      <c r="DA731" s="555" t="str">
        <f t="shared" si="2510"/>
        <v/>
      </c>
      <c r="DB731" s="556" t="str">
        <f t="shared" si="2511"/>
        <v/>
      </c>
      <c r="DC731" s="556" t="str">
        <f t="shared" si="2512"/>
        <v/>
      </c>
      <c r="DD731" s="556" t="str">
        <f t="shared" si="2513"/>
        <v/>
      </c>
      <c r="DE731" s="555" t="str">
        <f t="shared" si="2514"/>
        <v/>
      </c>
      <c r="DF731" s="555" t="str">
        <f t="shared" si="2515"/>
        <v/>
      </c>
      <c r="DG731" s="555" t="str">
        <f t="shared" si="2516"/>
        <v/>
      </c>
      <c r="DH731" s="555" t="str">
        <f t="shared" si="2517"/>
        <v/>
      </c>
      <c r="DI731" s="555" t="str">
        <f t="shared" si="2518"/>
        <v/>
      </c>
      <c r="DJ731" s="554" t="str">
        <f t="shared" si="2519"/>
        <v/>
      </c>
      <c r="DK731" s="553" t="str">
        <f t="shared" si="2520"/>
        <v/>
      </c>
      <c r="DL731" s="658">
        <f t="shared" si="2521"/>
        <v>0</v>
      </c>
      <c r="DM731" s="106">
        <f t="shared" si="2522"/>
        <v>0</v>
      </c>
      <c r="DN731" s="106">
        <f t="shared" si="2523"/>
        <v>0</v>
      </c>
      <c r="DO731" s="106">
        <f t="shared" si="2524"/>
        <v>0</v>
      </c>
      <c r="DP731" s="487"/>
      <c r="DQ731" s="623"/>
      <c r="DR731" s="623"/>
      <c r="DS731" s="623"/>
      <c r="DT731" s="623"/>
      <c r="DU731" s="623"/>
      <c r="DV731" s="623"/>
      <c r="DW731" s="623"/>
      <c r="DX731" s="623"/>
      <c r="DY731" s="488"/>
    </row>
    <row r="732" spans="1:129" s="490" customFormat="1" ht="15.75" hidden="1" customHeight="1">
      <c r="A732" s="710" t="s">
        <v>314</v>
      </c>
      <c r="B732" s="611" t="str">
        <f t="shared" ref="B732:R732" si="2541">IF(B729="","",B728*B729*B730*B731)</f>
        <v/>
      </c>
      <c r="C732" s="611" t="str">
        <f t="shared" si="2541"/>
        <v/>
      </c>
      <c r="D732" s="611" t="str">
        <f t="shared" si="2541"/>
        <v/>
      </c>
      <c r="E732" s="611" t="str">
        <f t="shared" si="2541"/>
        <v/>
      </c>
      <c r="F732" s="611" t="str">
        <f t="shared" si="2541"/>
        <v/>
      </c>
      <c r="G732" s="611" t="str">
        <f t="shared" si="2541"/>
        <v/>
      </c>
      <c r="H732" s="611" t="str">
        <f t="shared" si="2541"/>
        <v/>
      </c>
      <c r="I732" s="611" t="str">
        <f t="shared" si="2541"/>
        <v/>
      </c>
      <c r="J732" s="611" t="str">
        <f t="shared" si="2541"/>
        <v/>
      </c>
      <c r="K732" s="611" t="str">
        <f t="shared" si="2541"/>
        <v/>
      </c>
      <c r="L732" s="611" t="str">
        <f t="shared" si="2541"/>
        <v/>
      </c>
      <c r="M732" s="611" t="str">
        <f t="shared" si="2541"/>
        <v/>
      </c>
      <c r="N732" s="611" t="str">
        <f t="shared" si="2541"/>
        <v/>
      </c>
      <c r="O732" s="611" t="str">
        <f t="shared" si="2541"/>
        <v/>
      </c>
      <c r="P732" s="611" t="str">
        <f t="shared" si="2541"/>
        <v/>
      </c>
      <c r="Q732" s="611" t="str">
        <f t="shared" si="2541"/>
        <v/>
      </c>
      <c r="R732" s="611" t="str">
        <f t="shared" si="2541"/>
        <v/>
      </c>
      <c r="S732" s="778"/>
      <c r="T732" s="611"/>
      <c r="U732" s="611" t="str">
        <f>IF(U729="","",U728*U729*U730*U731)</f>
        <v/>
      </c>
      <c r="V732" s="611"/>
      <c r="W732" s="611"/>
      <c r="X732" s="611"/>
      <c r="Y732" s="611" t="str">
        <f>IF(Y729="","",Y728*Y729*Y730*Y731)</f>
        <v/>
      </c>
      <c r="Z732" s="611"/>
      <c r="AA732" s="611"/>
      <c r="AB732" s="611"/>
      <c r="AC732" s="611"/>
      <c r="AD732" s="611" t="str">
        <f t="shared" ref="AD732:AJ732" si="2542">IF(AD729="","",AD728*AD729*AD730*AD731)</f>
        <v/>
      </c>
      <c r="AE732" s="611" t="str">
        <f t="shared" si="2542"/>
        <v/>
      </c>
      <c r="AF732" s="611" t="str">
        <f t="shared" si="2542"/>
        <v/>
      </c>
      <c r="AG732" s="611" t="str">
        <f t="shared" si="2542"/>
        <v/>
      </c>
      <c r="AH732" s="611" t="str">
        <f t="shared" si="2542"/>
        <v/>
      </c>
      <c r="AI732" s="611" t="str">
        <f t="shared" si="2542"/>
        <v/>
      </c>
      <c r="AJ732" s="611" t="str">
        <f t="shared" si="2542"/>
        <v/>
      </c>
      <c r="AK732" s="778"/>
      <c r="AL732" s="611"/>
      <c r="AM732" s="611" t="str">
        <f>IF(AM729="","",AM728*AM729*AM730*AM731)</f>
        <v/>
      </c>
      <c r="AN732" s="611"/>
      <c r="AO732" s="611" t="str">
        <f>IF(AO729="","",AO728*AO729*AO730*AO731)</f>
        <v/>
      </c>
      <c r="AP732" s="611" t="str">
        <f t="shared" ref="AP732:BB732" si="2543">IF(AP729="","",AP728*AP729*AP730*AP731)</f>
        <v/>
      </c>
      <c r="AQ732" s="611" t="str">
        <f t="shared" si="2543"/>
        <v/>
      </c>
      <c r="AR732" s="611" t="str">
        <f t="shared" si="2543"/>
        <v/>
      </c>
      <c r="AS732" s="611" t="str">
        <f t="shared" si="2543"/>
        <v/>
      </c>
      <c r="AT732" s="611" t="str">
        <f t="shared" si="2543"/>
        <v/>
      </c>
      <c r="AU732" s="611" t="str">
        <f t="shared" si="2543"/>
        <v/>
      </c>
      <c r="AV732" s="611" t="str">
        <f t="shared" si="2543"/>
        <v/>
      </c>
      <c r="AW732" s="611" t="str">
        <f t="shared" si="2543"/>
        <v/>
      </c>
      <c r="AX732" s="611" t="str">
        <f t="shared" si="2543"/>
        <v/>
      </c>
      <c r="AY732" s="611" t="str">
        <f t="shared" si="2543"/>
        <v/>
      </c>
      <c r="AZ732" s="611" t="str">
        <f t="shared" si="2543"/>
        <v/>
      </c>
      <c r="BA732" s="611" t="str">
        <f t="shared" si="2543"/>
        <v/>
      </c>
      <c r="BB732" s="611" t="str">
        <f t="shared" si="2543"/>
        <v/>
      </c>
      <c r="BC732" s="778"/>
      <c r="BD732" s="611"/>
      <c r="BE732" s="611"/>
      <c r="BF732" s="611"/>
      <c r="BG732" s="611"/>
      <c r="BH732" s="611"/>
      <c r="BI732" s="611"/>
      <c r="BJ732" s="611"/>
      <c r="BK732" s="611"/>
      <c r="BL732" s="611"/>
      <c r="BM732" s="611"/>
      <c r="BN732" s="611" t="str">
        <f t="shared" ref="BN732:BT732" si="2544">IF(BN729="","",BN728*BN729*BN730*BN731)</f>
        <v/>
      </c>
      <c r="BO732" s="611" t="str">
        <f t="shared" si="2544"/>
        <v/>
      </c>
      <c r="BP732" s="611" t="str">
        <f t="shared" si="2544"/>
        <v/>
      </c>
      <c r="BQ732" s="611" t="str">
        <f t="shared" si="2544"/>
        <v/>
      </c>
      <c r="BR732" s="611" t="str">
        <f t="shared" si="2544"/>
        <v/>
      </c>
      <c r="BS732" s="611" t="str">
        <f t="shared" si="2544"/>
        <v/>
      </c>
      <c r="BT732" s="611" t="str">
        <f t="shared" si="2544"/>
        <v/>
      </c>
      <c r="BU732" s="778"/>
      <c r="BV732" s="611" t="str">
        <f>IF(BV729="","",BV728*BV729*BV730*BV731)</f>
        <v/>
      </c>
      <c r="BW732" s="611" t="str">
        <f>IF(BW729="","",BW728*BW729*BW730*BW731)</f>
        <v/>
      </c>
      <c r="BX732" s="611" t="str">
        <f>IF(BX729="","",BX728*BX729*BX730*BX731)</f>
        <v/>
      </c>
      <c r="BY732" s="611" t="str">
        <f>IF(BY729="","",BY728*BY729*BY730*BY731)</f>
        <v/>
      </c>
      <c r="BZ732" s="602" t="str">
        <f t="shared" si="2473"/>
        <v/>
      </c>
      <c r="CA732" s="602" t="str">
        <f t="shared" si="2474"/>
        <v/>
      </c>
      <c r="CB732" s="602" t="str">
        <f t="shared" si="2475"/>
        <v/>
      </c>
      <c r="CC732" s="692" t="str">
        <f t="shared" si="2476"/>
        <v/>
      </c>
      <c r="CD732" s="1348" t="str">
        <f t="shared" si="2487"/>
        <v/>
      </c>
      <c r="CE732" s="1349" t="str">
        <f t="shared" si="2488"/>
        <v/>
      </c>
      <c r="CF732" s="1350" t="str">
        <f t="shared" si="2489"/>
        <v/>
      </c>
      <c r="CG732" s="1350" t="str">
        <f t="shared" si="2490"/>
        <v/>
      </c>
      <c r="CH732" s="1350" t="str">
        <f t="shared" si="2491"/>
        <v/>
      </c>
      <c r="CI732" s="1350" t="str">
        <f t="shared" si="2492"/>
        <v/>
      </c>
      <c r="CJ732" s="1350" t="str">
        <f t="shared" si="2493"/>
        <v/>
      </c>
      <c r="CK732" s="1351" t="str">
        <f t="shared" si="2494"/>
        <v/>
      </c>
      <c r="CL732" s="1351" t="str">
        <f t="shared" si="2495"/>
        <v/>
      </c>
      <c r="CM732" s="1351" t="str">
        <f t="shared" si="2496"/>
        <v/>
      </c>
      <c r="CN732" s="1350" t="str">
        <f t="shared" si="2497"/>
        <v/>
      </c>
      <c r="CO732" s="1350" t="str">
        <f t="shared" si="2498"/>
        <v/>
      </c>
      <c r="CP732" s="1350" t="str">
        <f t="shared" si="2499"/>
        <v/>
      </c>
      <c r="CQ732" s="1350" t="str">
        <f t="shared" si="2500"/>
        <v/>
      </c>
      <c r="CR732" s="1350" t="str">
        <f t="shared" si="2501"/>
        <v/>
      </c>
      <c r="CS732" s="1349" t="str">
        <f t="shared" si="2502"/>
        <v/>
      </c>
      <c r="CT732" s="1352" t="str">
        <f t="shared" si="2503"/>
        <v/>
      </c>
      <c r="CU732" s="553" t="str">
        <f t="shared" si="2504"/>
        <v/>
      </c>
      <c r="CV732" s="554" t="str">
        <f t="shared" si="2505"/>
        <v/>
      </c>
      <c r="CW732" s="555" t="str">
        <f t="shared" si="2506"/>
        <v/>
      </c>
      <c r="CX732" s="555" t="str">
        <f t="shared" si="2507"/>
        <v/>
      </c>
      <c r="CY732" s="555" t="str">
        <f t="shared" si="2508"/>
        <v/>
      </c>
      <c r="CZ732" s="555" t="str">
        <f t="shared" si="2509"/>
        <v/>
      </c>
      <c r="DA732" s="555" t="str">
        <f t="shared" si="2510"/>
        <v/>
      </c>
      <c r="DB732" s="556" t="str">
        <f t="shared" si="2511"/>
        <v/>
      </c>
      <c r="DC732" s="556" t="str">
        <f t="shared" si="2512"/>
        <v/>
      </c>
      <c r="DD732" s="556" t="str">
        <f t="shared" si="2513"/>
        <v/>
      </c>
      <c r="DE732" s="555" t="str">
        <f t="shared" si="2514"/>
        <v/>
      </c>
      <c r="DF732" s="555" t="str">
        <f t="shared" si="2515"/>
        <v/>
      </c>
      <c r="DG732" s="555" t="str">
        <f t="shared" si="2516"/>
        <v/>
      </c>
      <c r="DH732" s="555" t="str">
        <f t="shared" si="2517"/>
        <v/>
      </c>
      <c r="DI732" s="555" t="str">
        <f t="shared" si="2518"/>
        <v/>
      </c>
      <c r="DJ732" s="554" t="str">
        <f t="shared" si="2519"/>
        <v/>
      </c>
      <c r="DK732" s="553" t="str">
        <f t="shared" si="2520"/>
        <v/>
      </c>
      <c r="DL732" s="658">
        <f t="shared" si="2521"/>
        <v>0</v>
      </c>
      <c r="DM732" s="106">
        <f t="shared" si="2522"/>
        <v>0</v>
      </c>
      <c r="DN732" s="106">
        <f t="shared" si="2523"/>
        <v>0</v>
      </c>
      <c r="DO732" s="106">
        <f t="shared" si="2524"/>
        <v>0</v>
      </c>
      <c r="DP732" s="487"/>
      <c r="DQ732" s="623"/>
      <c r="DR732" s="623"/>
      <c r="DS732" s="623"/>
      <c r="DT732" s="623"/>
      <c r="DU732" s="623"/>
      <c r="DV732" s="623"/>
      <c r="DW732" s="623"/>
      <c r="DX732" s="623"/>
      <c r="DY732" s="488"/>
    </row>
    <row r="733" spans="1:129" s="490" customFormat="1" ht="15.75" customHeight="1">
      <c r="A733" s="703" t="s">
        <v>322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4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594"/>
      <c r="CA733" s="594"/>
      <c r="CB733" s="594"/>
      <c r="CC733" s="691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9"/>
      <c r="CV733" s="640"/>
      <c r="CW733" s="640"/>
      <c r="CX733" s="640"/>
      <c r="CY733" s="640"/>
      <c r="CZ733" s="640"/>
      <c r="DA733" s="640"/>
      <c r="DB733" s="640"/>
      <c r="DC733" s="640"/>
      <c r="DD733" s="640"/>
      <c r="DE733" s="640"/>
      <c r="DF733" s="640"/>
      <c r="DG733" s="640"/>
      <c r="DH733" s="640"/>
      <c r="DI733" s="640"/>
      <c r="DJ733" s="640"/>
      <c r="DK733" s="640"/>
      <c r="DL733" s="603"/>
      <c r="DM733" s="108"/>
      <c r="DN733" s="108"/>
      <c r="DO733" s="108"/>
      <c r="DP733" s="596"/>
      <c r="DQ733" s="622"/>
      <c r="DR733" s="622"/>
      <c r="DS733" s="622"/>
      <c r="DT733" s="622"/>
      <c r="DU733" s="622"/>
      <c r="DV733" s="622"/>
      <c r="DW733" s="622"/>
      <c r="DX733" s="622"/>
      <c r="DY733" s="488"/>
    </row>
    <row r="734" spans="1:129" s="490" customFormat="1" ht="15.75" customHeight="1">
      <c r="A734" s="653" t="s">
        <v>296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2" t="str">
        <f t="shared" ref="BZ734:BZ743" si="2545">IF(DL734&lt;3,"",(SUM(B734:R734)-MIN(B734:R734)-MAX(B734:R734))/(DL734-2))</f>
        <v/>
      </c>
      <c r="CA734" s="602" t="str">
        <f t="shared" ref="CA734:CA743" si="2546">IF(DM734&lt;3,"",(SUM(T734:AJ734)-MIN(T734:AJ734)-MAX(T734:AJ734))/(DM734-2))</f>
        <v/>
      </c>
      <c r="CB734" s="602" t="str">
        <f t="shared" ref="CB734:CB743" si="2547">IF(DN734&lt;3,"",(SUM(AL734:BB734)-MIN(AL734:BB734)-MAX(AL734:BB734))/(DN734-2))</f>
        <v/>
      </c>
      <c r="CC734" s="692" t="str">
        <f t="shared" ref="CC734:CC743" si="2548">IF(DO734&lt;3,"",(SUM(BD734:BT734)-MIN(BD734:BT734)-MAX(BD734:BT734))/(DO734-2))</f>
        <v/>
      </c>
      <c r="CD734" s="1348" t="str">
        <f t="shared" ref="CD734:CS734" si="2549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549"/>
        <v/>
      </c>
      <c r="CF734" s="1350" t="str">
        <f t="shared" si="2549"/>
        <v/>
      </c>
      <c r="CG734" s="1350" t="str">
        <f t="shared" si="2549"/>
        <v/>
      </c>
      <c r="CH734" s="1350" t="str">
        <f t="shared" si="2549"/>
        <v/>
      </c>
      <c r="CI734" s="1350" t="str">
        <f t="shared" si="2549"/>
        <v/>
      </c>
      <c r="CJ734" s="1350" t="str">
        <f t="shared" si="2549"/>
        <v/>
      </c>
      <c r="CK734" s="1351" t="str">
        <f t="shared" si="2549"/>
        <v/>
      </c>
      <c r="CL734" s="1351" t="str">
        <f t="shared" si="2549"/>
        <v/>
      </c>
      <c r="CM734" s="1351" t="str">
        <f t="shared" si="2549"/>
        <v/>
      </c>
      <c r="CN734" s="1350" t="str">
        <f t="shared" si="2549"/>
        <v/>
      </c>
      <c r="CO734" s="1350" t="str">
        <f t="shared" si="2549"/>
        <v/>
      </c>
      <c r="CP734" s="1350" t="str">
        <f t="shared" si="2549"/>
        <v/>
      </c>
      <c r="CQ734" s="1350" t="str">
        <f t="shared" si="2549"/>
        <v/>
      </c>
      <c r="CR734" s="1350" t="str">
        <f t="shared" si="2549"/>
        <v/>
      </c>
      <c r="CS734" s="1349" t="str">
        <f t="shared" si="2549"/>
        <v/>
      </c>
      <c r="CT734" s="1352" t="str">
        <f t="shared" ref="CE734:CT737" si="2550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3" t="str">
        <f t="shared" ref="CU734:DD737" si="2551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4" t="str">
        <f t="shared" si="2551"/>
        <v/>
      </c>
      <c r="CW734" s="555" t="str">
        <f t="shared" si="2551"/>
        <v/>
      </c>
      <c r="CX734" s="555" t="str">
        <f t="shared" si="2551"/>
        <v/>
      </c>
      <c r="CY734" s="555" t="str">
        <f t="shared" si="2551"/>
        <v/>
      </c>
      <c r="CZ734" s="555" t="str">
        <f t="shared" si="2551"/>
        <v/>
      </c>
      <c r="DA734" s="555" t="str">
        <f t="shared" si="2551"/>
        <v/>
      </c>
      <c r="DB734" s="556" t="str">
        <f t="shared" si="2551"/>
        <v/>
      </c>
      <c r="DC734" s="556" t="str">
        <f t="shared" si="2551"/>
        <v/>
      </c>
      <c r="DD734" s="556" t="str">
        <f t="shared" si="2551"/>
        <v/>
      </c>
      <c r="DE734" s="555" t="str">
        <f t="shared" ref="DE734:DK737" si="2552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5" t="str">
        <f t="shared" si="2552"/>
        <v/>
      </c>
      <c r="DG734" s="555" t="str">
        <f t="shared" si="2552"/>
        <v/>
      </c>
      <c r="DH734" s="555" t="str">
        <f t="shared" si="2552"/>
        <v/>
      </c>
      <c r="DI734" s="555" t="str">
        <f t="shared" si="2552"/>
        <v/>
      </c>
      <c r="DJ734" s="554" t="str">
        <f t="shared" si="2552"/>
        <v/>
      </c>
      <c r="DK734" s="553" t="str">
        <f t="shared" si="2552"/>
        <v/>
      </c>
      <c r="DL734" s="65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623"/>
      <c r="DR734" s="623"/>
      <c r="DS734" s="623"/>
      <c r="DT734" s="623"/>
      <c r="DU734" s="623"/>
      <c r="DV734" s="623"/>
      <c r="DW734" s="623"/>
      <c r="DX734" s="623"/>
      <c r="DY734" s="488"/>
    </row>
    <row r="735" spans="1:129" s="490" customFormat="1" ht="15.75" customHeight="1">
      <c r="A735" s="653" t="s">
        <v>283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2" t="str">
        <f t="shared" si="2545"/>
        <v/>
      </c>
      <c r="CA735" s="602" t="str">
        <f t="shared" si="2546"/>
        <v/>
      </c>
      <c r="CB735" s="602" t="str">
        <f t="shared" si="2547"/>
        <v/>
      </c>
      <c r="CC735" s="692" t="str">
        <f t="shared" si="2548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550"/>
        <v/>
      </c>
      <c r="CF735" s="1350" t="str">
        <f t="shared" si="2550"/>
        <v/>
      </c>
      <c r="CG735" s="1350" t="str">
        <f t="shared" si="2550"/>
        <v/>
      </c>
      <c r="CH735" s="1350" t="str">
        <f t="shared" si="2550"/>
        <v/>
      </c>
      <c r="CI735" s="1350" t="str">
        <f t="shared" si="2550"/>
        <v/>
      </c>
      <c r="CJ735" s="1350" t="str">
        <f t="shared" si="2550"/>
        <v/>
      </c>
      <c r="CK735" s="1351" t="str">
        <f t="shared" si="2550"/>
        <v/>
      </c>
      <c r="CL735" s="1351" t="str">
        <f t="shared" si="2550"/>
        <v/>
      </c>
      <c r="CM735" s="1351" t="str">
        <f t="shared" si="2550"/>
        <v/>
      </c>
      <c r="CN735" s="1350" t="str">
        <f t="shared" si="2550"/>
        <v/>
      </c>
      <c r="CO735" s="1350" t="str">
        <f t="shared" si="2550"/>
        <v/>
      </c>
      <c r="CP735" s="1350" t="str">
        <f t="shared" si="2550"/>
        <v/>
      </c>
      <c r="CQ735" s="1350" t="str">
        <f t="shared" si="2550"/>
        <v/>
      </c>
      <c r="CR735" s="1350" t="str">
        <f t="shared" si="2550"/>
        <v/>
      </c>
      <c r="CS735" s="1349" t="str">
        <f t="shared" si="2550"/>
        <v/>
      </c>
      <c r="CT735" s="1352" t="str">
        <f t="shared" si="2550"/>
        <v/>
      </c>
      <c r="CU735" s="553" t="str">
        <f t="shared" si="2551"/>
        <v/>
      </c>
      <c r="CV735" s="554" t="str">
        <f t="shared" si="2551"/>
        <v/>
      </c>
      <c r="CW735" s="555" t="str">
        <f t="shared" si="2551"/>
        <v/>
      </c>
      <c r="CX735" s="555" t="str">
        <f t="shared" si="2551"/>
        <v/>
      </c>
      <c r="CY735" s="555" t="str">
        <f t="shared" si="2551"/>
        <v/>
      </c>
      <c r="CZ735" s="555" t="str">
        <f t="shared" si="2551"/>
        <v/>
      </c>
      <c r="DA735" s="555" t="str">
        <f t="shared" si="2551"/>
        <v/>
      </c>
      <c r="DB735" s="556" t="str">
        <f t="shared" si="2551"/>
        <v/>
      </c>
      <c r="DC735" s="556" t="str">
        <f t="shared" si="2551"/>
        <v/>
      </c>
      <c r="DD735" s="556" t="str">
        <f t="shared" si="2551"/>
        <v/>
      </c>
      <c r="DE735" s="555" t="str">
        <f t="shared" si="2552"/>
        <v/>
      </c>
      <c r="DF735" s="555" t="str">
        <f t="shared" si="2552"/>
        <v/>
      </c>
      <c r="DG735" s="555" t="str">
        <f t="shared" si="2552"/>
        <v/>
      </c>
      <c r="DH735" s="555" t="str">
        <f t="shared" si="2552"/>
        <v/>
      </c>
      <c r="DI735" s="555" t="str">
        <f t="shared" si="2552"/>
        <v/>
      </c>
      <c r="DJ735" s="554" t="str">
        <f t="shared" si="2552"/>
        <v/>
      </c>
      <c r="DK735" s="553" t="str">
        <f t="shared" si="2552"/>
        <v/>
      </c>
      <c r="DL735" s="65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623"/>
      <c r="DR735" s="623"/>
      <c r="DS735" s="623"/>
      <c r="DT735" s="623"/>
      <c r="DU735" s="623"/>
      <c r="DV735" s="623"/>
      <c r="DW735" s="623"/>
      <c r="DX735" s="623"/>
      <c r="DY735" s="488"/>
    </row>
    <row r="736" spans="1:129" s="490" customFormat="1" ht="15.75" customHeight="1">
      <c r="A736" s="653" t="s">
        <v>313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8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8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8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8"/>
      <c r="BV736" s="227"/>
      <c r="BW736" s="227"/>
      <c r="BX736" s="227"/>
      <c r="BY736" s="227"/>
      <c r="BZ736" s="602" t="str">
        <f t="shared" si="2545"/>
        <v/>
      </c>
      <c r="CA736" s="602" t="str">
        <f t="shared" si="2546"/>
        <v/>
      </c>
      <c r="CB736" s="602" t="str">
        <f t="shared" si="2547"/>
        <v/>
      </c>
      <c r="CC736" s="692" t="str">
        <f t="shared" si="2548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550"/>
        <v/>
      </c>
      <c r="CF736" s="1350" t="str">
        <f t="shared" si="2550"/>
        <v/>
      </c>
      <c r="CG736" s="1350" t="str">
        <f t="shared" si="2550"/>
        <v/>
      </c>
      <c r="CH736" s="1350" t="str">
        <f t="shared" si="2550"/>
        <v/>
      </c>
      <c r="CI736" s="1350" t="str">
        <f t="shared" si="2550"/>
        <v/>
      </c>
      <c r="CJ736" s="1350" t="str">
        <f t="shared" si="2550"/>
        <v/>
      </c>
      <c r="CK736" s="1351" t="str">
        <f t="shared" si="2550"/>
        <v/>
      </c>
      <c r="CL736" s="1351" t="str">
        <f t="shared" si="2550"/>
        <v/>
      </c>
      <c r="CM736" s="1351" t="str">
        <f t="shared" si="2550"/>
        <v/>
      </c>
      <c r="CN736" s="1350" t="str">
        <f t="shared" si="2550"/>
        <v/>
      </c>
      <c r="CO736" s="1350" t="str">
        <f t="shared" si="2550"/>
        <v/>
      </c>
      <c r="CP736" s="1350" t="str">
        <f t="shared" si="2550"/>
        <v/>
      </c>
      <c r="CQ736" s="1350" t="str">
        <f t="shared" si="2550"/>
        <v/>
      </c>
      <c r="CR736" s="1350" t="str">
        <f t="shared" si="2550"/>
        <v/>
      </c>
      <c r="CS736" s="1349" t="str">
        <f t="shared" si="2550"/>
        <v/>
      </c>
      <c r="CT736" s="1352" t="str">
        <f t="shared" si="2550"/>
        <v/>
      </c>
      <c r="CU736" s="553" t="str">
        <f t="shared" si="2551"/>
        <v/>
      </c>
      <c r="CV736" s="554" t="str">
        <f t="shared" si="2551"/>
        <v/>
      </c>
      <c r="CW736" s="555" t="str">
        <f t="shared" si="2551"/>
        <v/>
      </c>
      <c r="CX736" s="555" t="str">
        <f t="shared" si="2551"/>
        <v/>
      </c>
      <c r="CY736" s="555" t="str">
        <f t="shared" si="2551"/>
        <v/>
      </c>
      <c r="CZ736" s="555" t="str">
        <f t="shared" si="2551"/>
        <v/>
      </c>
      <c r="DA736" s="555" t="str">
        <f t="shared" si="2551"/>
        <v/>
      </c>
      <c r="DB736" s="556" t="str">
        <f t="shared" si="2551"/>
        <v/>
      </c>
      <c r="DC736" s="556" t="str">
        <f t="shared" si="2551"/>
        <v/>
      </c>
      <c r="DD736" s="556" t="str">
        <f t="shared" si="2551"/>
        <v/>
      </c>
      <c r="DE736" s="555" t="str">
        <f t="shared" si="2552"/>
        <v/>
      </c>
      <c r="DF736" s="555" t="str">
        <f t="shared" si="2552"/>
        <v/>
      </c>
      <c r="DG736" s="555" t="str">
        <f t="shared" si="2552"/>
        <v/>
      </c>
      <c r="DH736" s="555" t="str">
        <f t="shared" si="2552"/>
        <v/>
      </c>
      <c r="DI736" s="555" t="str">
        <f t="shared" si="2552"/>
        <v/>
      </c>
      <c r="DJ736" s="554" t="str">
        <f t="shared" si="2552"/>
        <v/>
      </c>
      <c r="DK736" s="553" t="str">
        <f t="shared" si="2552"/>
        <v/>
      </c>
      <c r="DL736" s="65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623"/>
      <c r="DR736" s="623"/>
      <c r="DS736" s="623"/>
      <c r="DT736" s="623"/>
      <c r="DU736" s="623"/>
      <c r="DV736" s="623"/>
      <c r="DW736" s="623"/>
      <c r="DX736" s="623"/>
      <c r="DY736" s="488"/>
    </row>
    <row r="737" spans="1:129" s="490" customFormat="1" ht="15.75" customHeight="1">
      <c r="A737" s="645" t="s">
        <v>314</v>
      </c>
      <c r="B737" s="612" t="str">
        <f t="shared" ref="B737:R737" si="2553">IF(B734="","",B733*B734*B735*B736)</f>
        <v/>
      </c>
      <c r="C737" s="612" t="str">
        <f t="shared" si="2553"/>
        <v/>
      </c>
      <c r="D737" s="612" t="str">
        <f t="shared" si="2553"/>
        <v/>
      </c>
      <c r="E737" s="612" t="str">
        <f t="shared" si="2553"/>
        <v/>
      </c>
      <c r="F737" s="612" t="str">
        <f t="shared" si="2553"/>
        <v/>
      </c>
      <c r="G737" s="612" t="str">
        <f t="shared" si="2553"/>
        <v/>
      </c>
      <c r="H737" s="612" t="str">
        <f t="shared" si="2553"/>
        <v/>
      </c>
      <c r="I737" s="612" t="str">
        <f t="shared" si="2553"/>
        <v/>
      </c>
      <c r="J737" s="612" t="str">
        <f t="shared" si="2553"/>
        <v/>
      </c>
      <c r="K737" s="612" t="str">
        <f t="shared" si="2553"/>
        <v/>
      </c>
      <c r="L737" s="612" t="str">
        <f t="shared" si="2553"/>
        <v/>
      </c>
      <c r="M737" s="612" t="str">
        <f t="shared" si="2553"/>
        <v/>
      </c>
      <c r="N737" s="612" t="str">
        <f t="shared" si="2553"/>
        <v/>
      </c>
      <c r="O737" s="612" t="str">
        <f t="shared" si="2553"/>
        <v/>
      </c>
      <c r="P737" s="612" t="str">
        <f t="shared" si="2553"/>
        <v/>
      </c>
      <c r="Q737" s="612" t="str">
        <f t="shared" si="2553"/>
        <v/>
      </c>
      <c r="R737" s="612" t="str">
        <f t="shared" si="2553"/>
        <v/>
      </c>
      <c r="S737" s="652"/>
      <c r="T737" s="612"/>
      <c r="U737" s="612" t="str">
        <f>IF(U734="","",U733*U734*U735*U736)</f>
        <v/>
      </c>
      <c r="V737" s="612"/>
      <c r="W737" s="612"/>
      <c r="X737" s="612"/>
      <c r="Y737" s="612" t="str">
        <f>IF(Y734="","",Y733*Y734*Y735*Y736)</f>
        <v/>
      </c>
      <c r="Z737" s="612"/>
      <c r="AA737" s="612"/>
      <c r="AB737" s="612"/>
      <c r="AC737" s="612"/>
      <c r="AD737" s="612" t="str">
        <f t="shared" ref="AD737:AJ737" si="2554">IF(AD734="","",AD733*AD734*AD735*AD736)</f>
        <v/>
      </c>
      <c r="AE737" s="612" t="str">
        <f t="shared" si="2554"/>
        <v/>
      </c>
      <c r="AF737" s="612" t="str">
        <f t="shared" si="2554"/>
        <v/>
      </c>
      <c r="AG737" s="612" t="str">
        <f t="shared" si="2554"/>
        <v/>
      </c>
      <c r="AH737" s="612" t="str">
        <f t="shared" si="2554"/>
        <v/>
      </c>
      <c r="AI737" s="612" t="str">
        <f t="shared" si="2554"/>
        <v/>
      </c>
      <c r="AJ737" s="612" t="str">
        <f t="shared" si="2554"/>
        <v/>
      </c>
      <c r="AK737" s="652"/>
      <c r="AL737" s="612" t="str">
        <f t="shared" ref="AL737:BB737" si="2555">IF(AL734="","",AL733*AL734*AL735*AL736)</f>
        <v/>
      </c>
      <c r="AM737" s="612" t="str">
        <f t="shared" si="2555"/>
        <v/>
      </c>
      <c r="AN737" s="612" t="str">
        <f t="shared" si="2555"/>
        <v/>
      </c>
      <c r="AO737" s="612" t="str">
        <f t="shared" si="2555"/>
        <v/>
      </c>
      <c r="AP737" s="612" t="str">
        <f t="shared" si="2555"/>
        <v/>
      </c>
      <c r="AQ737" s="612" t="str">
        <f t="shared" si="2555"/>
        <v/>
      </c>
      <c r="AR737" s="612" t="str">
        <f t="shared" si="2555"/>
        <v/>
      </c>
      <c r="AS737" s="612" t="str">
        <f t="shared" si="2555"/>
        <v/>
      </c>
      <c r="AT737" s="612" t="str">
        <f t="shared" si="2555"/>
        <v/>
      </c>
      <c r="AU737" s="612" t="str">
        <f t="shared" si="2555"/>
        <v/>
      </c>
      <c r="AV737" s="612" t="str">
        <f t="shared" si="2555"/>
        <v/>
      </c>
      <c r="AW737" s="612" t="str">
        <f t="shared" si="2555"/>
        <v/>
      </c>
      <c r="AX737" s="612" t="str">
        <f t="shared" si="2555"/>
        <v/>
      </c>
      <c r="AY737" s="612" t="str">
        <f t="shared" si="2555"/>
        <v/>
      </c>
      <c r="AZ737" s="612" t="str">
        <f t="shared" si="2555"/>
        <v/>
      </c>
      <c r="BA737" s="612" t="str">
        <f t="shared" si="2555"/>
        <v/>
      </c>
      <c r="BB737" s="612" t="str">
        <f t="shared" si="2555"/>
        <v/>
      </c>
      <c r="BC737" s="652"/>
      <c r="BD737" s="612" t="str">
        <f t="shared" ref="BD737:BT737" si="2556">IF(BD734="","",BD733*BD734*BD735*BD736)</f>
        <v/>
      </c>
      <c r="BE737" s="612" t="str">
        <f t="shared" si="2556"/>
        <v/>
      </c>
      <c r="BF737" s="612" t="str">
        <f t="shared" si="2556"/>
        <v/>
      </c>
      <c r="BG737" s="612" t="str">
        <f t="shared" si="2556"/>
        <v/>
      </c>
      <c r="BH737" s="612" t="str">
        <f t="shared" si="2556"/>
        <v/>
      </c>
      <c r="BI737" s="612" t="str">
        <f t="shared" si="2556"/>
        <v/>
      </c>
      <c r="BJ737" s="612" t="str">
        <f t="shared" si="2556"/>
        <v/>
      </c>
      <c r="BK737" s="612" t="str">
        <f t="shared" si="2556"/>
        <v/>
      </c>
      <c r="BL737" s="612" t="str">
        <f t="shared" si="2556"/>
        <v/>
      </c>
      <c r="BM737" s="612" t="str">
        <f t="shared" si="2556"/>
        <v/>
      </c>
      <c r="BN737" s="612" t="str">
        <f t="shared" si="2556"/>
        <v/>
      </c>
      <c r="BO737" s="612" t="str">
        <f t="shared" si="2556"/>
        <v/>
      </c>
      <c r="BP737" s="612" t="str">
        <f t="shared" si="2556"/>
        <v/>
      </c>
      <c r="BQ737" s="612" t="str">
        <f t="shared" si="2556"/>
        <v/>
      </c>
      <c r="BR737" s="612" t="str">
        <f t="shared" si="2556"/>
        <v/>
      </c>
      <c r="BS737" s="612" t="str">
        <f t="shared" si="2556"/>
        <v/>
      </c>
      <c r="BT737" s="612" t="str">
        <f t="shared" si="2556"/>
        <v/>
      </c>
      <c r="BU737" s="652"/>
      <c r="BV737" s="612" t="str">
        <f>IF(BV734="","",BV733*BV734*BV735*BV736)</f>
        <v/>
      </c>
      <c r="BW737" s="612" t="str">
        <f>IF(BW734="","",BW733*BW734*BW735*BW736)</f>
        <v/>
      </c>
      <c r="BX737" s="612" t="str">
        <f>IF(BX734="","",BX733*BX734*BX735*BX736)</f>
        <v/>
      </c>
      <c r="BY737" s="612" t="str">
        <f>IF(BY734="","",BY733*BY734*BY735*BY736)</f>
        <v/>
      </c>
      <c r="BZ737" s="602" t="str">
        <f t="shared" si="2545"/>
        <v/>
      </c>
      <c r="CA737" s="602" t="str">
        <f t="shared" si="2546"/>
        <v/>
      </c>
      <c r="CB737" s="602" t="str">
        <f t="shared" si="2547"/>
        <v/>
      </c>
      <c r="CC737" s="692" t="str">
        <f t="shared" si="2548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550"/>
        <v/>
      </c>
      <c r="CF737" s="1350" t="str">
        <f t="shared" si="2550"/>
        <v/>
      </c>
      <c r="CG737" s="1350" t="str">
        <f t="shared" si="2550"/>
        <v/>
      </c>
      <c r="CH737" s="1350" t="str">
        <f t="shared" si="2550"/>
        <v/>
      </c>
      <c r="CI737" s="1350" t="str">
        <f t="shared" si="2550"/>
        <v/>
      </c>
      <c r="CJ737" s="1350" t="str">
        <f t="shared" si="2550"/>
        <v/>
      </c>
      <c r="CK737" s="1351" t="str">
        <f t="shared" si="2550"/>
        <v/>
      </c>
      <c r="CL737" s="1351" t="str">
        <f t="shared" si="2550"/>
        <v/>
      </c>
      <c r="CM737" s="1351" t="str">
        <f t="shared" si="2550"/>
        <v/>
      </c>
      <c r="CN737" s="1350" t="str">
        <f t="shared" si="2550"/>
        <v/>
      </c>
      <c r="CO737" s="1350" t="str">
        <f t="shared" si="2550"/>
        <v/>
      </c>
      <c r="CP737" s="1350" t="str">
        <f t="shared" si="2550"/>
        <v/>
      </c>
      <c r="CQ737" s="1350" t="str">
        <f t="shared" si="2550"/>
        <v/>
      </c>
      <c r="CR737" s="1350" t="str">
        <f t="shared" si="2550"/>
        <v/>
      </c>
      <c r="CS737" s="1349" t="str">
        <f t="shared" si="2550"/>
        <v/>
      </c>
      <c r="CT737" s="1352" t="str">
        <f t="shared" si="2550"/>
        <v/>
      </c>
      <c r="CU737" s="553" t="str">
        <f t="shared" si="2551"/>
        <v/>
      </c>
      <c r="CV737" s="554" t="str">
        <f t="shared" si="2551"/>
        <v/>
      </c>
      <c r="CW737" s="555" t="str">
        <f t="shared" si="2551"/>
        <v/>
      </c>
      <c r="CX737" s="555" t="str">
        <f t="shared" si="2551"/>
        <v/>
      </c>
      <c r="CY737" s="555" t="str">
        <f t="shared" si="2551"/>
        <v/>
      </c>
      <c r="CZ737" s="555" t="str">
        <f t="shared" si="2551"/>
        <v/>
      </c>
      <c r="DA737" s="555" t="str">
        <f t="shared" si="2551"/>
        <v/>
      </c>
      <c r="DB737" s="556" t="str">
        <f t="shared" si="2551"/>
        <v/>
      </c>
      <c r="DC737" s="556" t="str">
        <f t="shared" si="2551"/>
        <v/>
      </c>
      <c r="DD737" s="556" t="str">
        <f t="shared" si="2551"/>
        <v/>
      </c>
      <c r="DE737" s="555" t="str">
        <f t="shared" si="2552"/>
        <v/>
      </c>
      <c r="DF737" s="555" t="str">
        <f t="shared" si="2552"/>
        <v/>
      </c>
      <c r="DG737" s="555" t="str">
        <f t="shared" si="2552"/>
        <v/>
      </c>
      <c r="DH737" s="555" t="str">
        <f t="shared" si="2552"/>
        <v/>
      </c>
      <c r="DI737" s="555" t="str">
        <f t="shared" si="2552"/>
        <v/>
      </c>
      <c r="DJ737" s="554" t="str">
        <f t="shared" si="2552"/>
        <v/>
      </c>
      <c r="DK737" s="553" t="str">
        <f t="shared" si="2552"/>
        <v/>
      </c>
      <c r="DL737" s="658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7"/>
      <c r="DQ737" s="623"/>
      <c r="DR737" s="623"/>
      <c r="DS737" s="623"/>
      <c r="DT737" s="623"/>
      <c r="DU737" s="623"/>
      <c r="DV737" s="623"/>
      <c r="DW737" s="623"/>
      <c r="DX737" s="623"/>
      <c r="DY737" s="488"/>
    </row>
    <row r="738" spans="1:129" s="490" customFormat="1" ht="15.75" customHeight="1">
      <c r="A738" s="788" t="s">
        <v>682</v>
      </c>
      <c r="B738" s="763"/>
      <c r="C738" s="763"/>
      <c r="D738" s="763"/>
      <c r="E738" s="763"/>
      <c r="F738" s="763"/>
      <c r="G738" s="763"/>
      <c r="H738" s="763"/>
      <c r="I738" s="763"/>
      <c r="J738" s="763"/>
      <c r="K738" s="763"/>
      <c r="L738" s="763"/>
      <c r="M738" s="763"/>
      <c r="N738" s="763"/>
      <c r="O738" s="763"/>
      <c r="P738" s="763"/>
      <c r="Q738" s="763"/>
      <c r="R738" s="763"/>
      <c r="S738" s="778"/>
      <c r="T738" s="763"/>
      <c r="U738" s="763"/>
      <c r="V738" s="763"/>
      <c r="W738" s="763"/>
      <c r="X738" s="763"/>
      <c r="Y738" s="763"/>
      <c r="Z738" s="763"/>
      <c r="AA738" s="763"/>
      <c r="AB738" s="763"/>
      <c r="AC738" s="763"/>
      <c r="AD738" s="763"/>
      <c r="AE738" s="763"/>
      <c r="AF738" s="763"/>
      <c r="AG738" s="763"/>
      <c r="AH738" s="763"/>
      <c r="AI738" s="763"/>
      <c r="AJ738" s="763"/>
      <c r="AK738" s="778"/>
      <c r="AL738" s="763"/>
      <c r="AM738" s="763"/>
      <c r="AN738" s="763"/>
      <c r="AO738" s="763"/>
      <c r="AP738" s="763"/>
      <c r="AQ738" s="763"/>
      <c r="AR738" s="763"/>
      <c r="AS738" s="763"/>
      <c r="AT738" s="763"/>
      <c r="AU738" s="763"/>
      <c r="AV738" s="763"/>
      <c r="AW738" s="763"/>
      <c r="AX738" s="763"/>
      <c r="AY738" s="763"/>
      <c r="AZ738" s="763"/>
      <c r="BA738" s="763"/>
      <c r="BB738" s="763"/>
      <c r="BC738" s="778"/>
      <c r="BD738" s="763"/>
      <c r="BE738" s="763"/>
      <c r="BF738" s="763"/>
      <c r="BG738" s="763"/>
      <c r="BH738" s="763"/>
      <c r="BI738" s="785"/>
      <c r="BJ738" s="763"/>
      <c r="BK738" s="763"/>
      <c r="BL738" s="763"/>
      <c r="BM738" s="763"/>
      <c r="BN738" s="763"/>
      <c r="BO738" s="763"/>
      <c r="BP738" s="763"/>
      <c r="BQ738" s="763"/>
      <c r="BR738" s="763"/>
      <c r="BS738" s="763"/>
      <c r="BT738" s="763"/>
      <c r="BU738" s="778"/>
      <c r="BV738" s="763"/>
      <c r="BW738" s="763"/>
      <c r="BX738" s="763"/>
      <c r="BY738" s="763"/>
      <c r="BZ738" s="594" t="str">
        <f t="shared" si="2545"/>
        <v/>
      </c>
      <c r="CA738" s="594" t="str">
        <f t="shared" si="2546"/>
        <v/>
      </c>
      <c r="CB738" s="594" t="str">
        <f t="shared" si="2547"/>
        <v/>
      </c>
      <c r="CC738" s="691" t="str">
        <f t="shared" si="2548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3"/>
      <c r="DM738" s="108"/>
      <c r="DN738" s="108"/>
      <c r="DO738" s="108"/>
      <c r="DP738" s="596"/>
      <c r="DQ738" s="622"/>
      <c r="DR738" s="622"/>
      <c r="DS738" s="622"/>
      <c r="DT738" s="622"/>
      <c r="DU738" s="622"/>
      <c r="DV738" s="622"/>
      <c r="DW738" s="622"/>
      <c r="DX738" s="622"/>
      <c r="DY738" s="488"/>
    </row>
    <row r="739" spans="1:129" s="490" customFormat="1" ht="15.75" hidden="1" customHeight="1">
      <c r="A739" s="653" t="s">
        <v>295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8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8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8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8"/>
      <c r="BV739" s="277"/>
      <c r="BW739" s="277"/>
      <c r="BX739" s="277"/>
      <c r="BY739" s="277"/>
      <c r="BZ739" s="602" t="str">
        <f t="shared" si="2545"/>
        <v/>
      </c>
      <c r="CA739" s="602" t="str">
        <f t="shared" si="2546"/>
        <v/>
      </c>
      <c r="CB739" s="602" t="str">
        <f t="shared" si="2547"/>
        <v/>
      </c>
      <c r="CC739" s="692" t="str">
        <f t="shared" si="2548"/>
        <v/>
      </c>
      <c r="CD739" s="1348" t="str">
        <f t="shared" ref="CD739:CM742" si="2557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557"/>
        <v/>
      </c>
      <c r="CF739" s="1350" t="str">
        <f t="shared" si="2557"/>
        <v/>
      </c>
      <c r="CG739" s="1350" t="str">
        <f t="shared" si="2557"/>
        <v/>
      </c>
      <c r="CH739" s="1350" t="str">
        <f t="shared" si="2557"/>
        <v/>
      </c>
      <c r="CI739" s="1350" t="str">
        <f t="shared" si="2557"/>
        <v/>
      </c>
      <c r="CJ739" s="1350" t="str">
        <f t="shared" si="2557"/>
        <v/>
      </c>
      <c r="CK739" s="1351" t="str">
        <f t="shared" si="2557"/>
        <v/>
      </c>
      <c r="CL739" s="1351" t="str">
        <f t="shared" si="2557"/>
        <v/>
      </c>
      <c r="CM739" s="1351" t="str">
        <f t="shared" si="2557"/>
        <v/>
      </c>
      <c r="CN739" s="1350" t="str">
        <f t="shared" ref="CN739:CT742" si="2558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558"/>
        <v/>
      </c>
      <c r="CP739" s="1350" t="str">
        <f t="shared" si="2558"/>
        <v/>
      </c>
      <c r="CQ739" s="1350" t="str">
        <f t="shared" si="2558"/>
        <v/>
      </c>
      <c r="CR739" s="1350" t="str">
        <f t="shared" si="2558"/>
        <v/>
      </c>
      <c r="CS739" s="1349" t="str">
        <f t="shared" si="2558"/>
        <v/>
      </c>
      <c r="CT739" s="1352" t="str">
        <f t="shared" si="2558"/>
        <v/>
      </c>
      <c r="CU739" s="553" t="str">
        <f t="shared" ref="CU739:DD743" si="2559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4" t="str">
        <f t="shared" si="2559"/>
        <v/>
      </c>
      <c r="CW739" s="555" t="str">
        <f t="shared" si="2559"/>
        <v/>
      </c>
      <c r="CX739" s="555" t="str">
        <f t="shared" si="2559"/>
        <v/>
      </c>
      <c r="CY739" s="555" t="str">
        <f t="shared" si="2559"/>
        <v/>
      </c>
      <c r="CZ739" s="555" t="str">
        <f t="shared" si="2559"/>
        <v/>
      </c>
      <c r="DA739" s="555" t="str">
        <f t="shared" si="2559"/>
        <v/>
      </c>
      <c r="DB739" s="556" t="str">
        <f t="shared" si="2559"/>
        <v/>
      </c>
      <c r="DC739" s="556" t="str">
        <f t="shared" si="2559"/>
        <v/>
      </c>
      <c r="DD739" s="556" t="str">
        <f t="shared" si="2559"/>
        <v/>
      </c>
      <c r="DE739" s="555" t="str">
        <f t="shared" ref="DE739:DK743" si="2560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5" t="str">
        <f t="shared" si="2560"/>
        <v/>
      </c>
      <c r="DG739" s="555" t="str">
        <f t="shared" si="2560"/>
        <v/>
      </c>
      <c r="DH739" s="555" t="str">
        <f t="shared" si="2560"/>
        <v/>
      </c>
      <c r="DI739" s="555" t="str">
        <f t="shared" si="2560"/>
        <v/>
      </c>
      <c r="DJ739" s="554" t="str">
        <f t="shared" si="2560"/>
        <v/>
      </c>
      <c r="DK739" s="553" t="str">
        <f t="shared" si="2560"/>
        <v/>
      </c>
      <c r="DL739" s="65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623"/>
      <c r="DR739" s="623"/>
      <c r="DS739" s="623"/>
      <c r="DT739" s="623"/>
      <c r="DU739" s="623"/>
      <c r="DV739" s="623"/>
      <c r="DW739" s="623"/>
      <c r="DX739" s="623"/>
      <c r="DY739" s="488"/>
    </row>
    <row r="740" spans="1:129" s="490" customFormat="1" ht="15.75" hidden="1" customHeight="1">
      <c r="A740" s="653" t="s">
        <v>296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2" t="str">
        <f t="shared" si="2545"/>
        <v/>
      </c>
      <c r="CA740" s="602" t="str">
        <f t="shared" si="2546"/>
        <v/>
      </c>
      <c r="CB740" s="602" t="str">
        <f t="shared" si="2547"/>
        <v/>
      </c>
      <c r="CC740" s="692" t="str">
        <f t="shared" si="2548"/>
        <v/>
      </c>
      <c r="CD740" s="1348" t="str">
        <f t="shared" si="2557"/>
        <v/>
      </c>
      <c r="CE740" s="1349" t="str">
        <f t="shared" si="2557"/>
        <v/>
      </c>
      <c r="CF740" s="1350" t="str">
        <f t="shared" si="2557"/>
        <v/>
      </c>
      <c r="CG740" s="1350" t="str">
        <f t="shared" si="2557"/>
        <v/>
      </c>
      <c r="CH740" s="1350" t="str">
        <f t="shared" si="2557"/>
        <v/>
      </c>
      <c r="CI740" s="1350" t="str">
        <f t="shared" si="2557"/>
        <v/>
      </c>
      <c r="CJ740" s="1350" t="str">
        <f t="shared" si="2557"/>
        <v/>
      </c>
      <c r="CK740" s="1351" t="str">
        <f t="shared" si="2557"/>
        <v/>
      </c>
      <c r="CL740" s="1351" t="str">
        <f t="shared" si="2557"/>
        <v/>
      </c>
      <c r="CM740" s="1351" t="str">
        <f t="shared" si="2557"/>
        <v/>
      </c>
      <c r="CN740" s="1350" t="str">
        <f t="shared" si="2558"/>
        <v/>
      </c>
      <c r="CO740" s="1350" t="str">
        <f t="shared" si="2558"/>
        <v/>
      </c>
      <c r="CP740" s="1350" t="str">
        <f t="shared" si="2558"/>
        <v/>
      </c>
      <c r="CQ740" s="1350" t="str">
        <f t="shared" si="2558"/>
        <v/>
      </c>
      <c r="CR740" s="1350" t="str">
        <f t="shared" si="2558"/>
        <v/>
      </c>
      <c r="CS740" s="1349" t="str">
        <f t="shared" si="2558"/>
        <v/>
      </c>
      <c r="CT740" s="1352" t="str">
        <f t="shared" si="2558"/>
        <v/>
      </c>
      <c r="CU740" s="553" t="str">
        <f t="shared" si="2559"/>
        <v/>
      </c>
      <c r="CV740" s="554" t="str">
        <f t="shared" si="2559"/>
        <v/>
      </c>
      <c r="CW740" s="555" t="str">
        <f t="shared" si="2559"/>
        <v/>
      </c>
      <c r="CX740" s="555" t="str">
        <f t="shared" si="2559"/>
        <v/>
      </c>
      <c r="CY740" s="555" t="str">
        <f t="shared" si="2559"/>
        <v/>
      </c>
      <c r="CZ740" s="555" t="str">
        <f t="shared" si="2559"/>
        <v/>
      </c>
      <c r="DA740" s="555" t="str">
        <f t="shared" si="2559"/>
        <v/>
      </c>
      <c r="DB740" s="556" t="str">
        <f t="shared" si="2559"/>
        <v/>
      </c>
      <c r="DC740" s="556" t="str">
        <f t="shared" si="2559"/>
        <v/>
      </c>
      <c r="DD740" s="556" t="str">
        <f t="shared" si="2559"/>
        <v/>
      </c>
      <c r="DE740" s="555" t="str">
        <f t="shared" si="2560"/>
        <v/>
      </c>
      <c r="DF740" s="555" t="str">
        <f t="shared" si="2560"/>
        <v/>
      </c>
      <c r="DG740" s="555" t="str">
        <f t="shared" si="2560"/>
        <v/>
      </c>
      <c r="DH740" s="555" t="str">
        <f t="shared" si="2560"/>
        <v/>
      </c>
      <c r="DI740" s="555" t="str">
        <f t="shared" si="2560"/>
        <v/>
      </c>
      <c r="DJ740" s="554" t="str">
        <f t="shared" si="2560"/>
        <v/>
      </c>
      <c r="DK740" s="553" t="str">
        <f t="shared" si="2560"/>
        <v/>
      </c>
      <c r="DL740" s="65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623"/>
      <c r="DR740" s="623"/>
      <c r="DS740" s="623"/>
      <c r="DT740" s="623"/>
      <c r="DU740" s="623"/>
      <c r="DV740" s="623"/>
      <c r="DW740" s="623"/>
      <c r="DX740" s="623"/>
      <c r="DY740" s="488"/>
    </row>
    <row r="741" spans="1:129" s="490" customFormat="1" ht="15.75" hidden="1" customHeight="1">
      <c r="A741" s="653" t="s">
        <v>283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2" t="str">
        <f t="shared" si="2545"/>
        <v/>
      </c>
      <c r="CA741" s="602" t="str">
        <f t="shared" si="2546"/>
        <v/>
      </c>
      <c r="CB741" s="602" t="str">
        <f t="shared" si="2547"/>
        <v/>
      </c>
      <c r="CC741" s="692" t="str">
        <f t="shared" si="2548"/>
        <v/>
      </c>
      <c r="CD741" s="1348" t="str">
        <f t="shared" si="2557"/>
        <v/>
      </c>
      <c r="CE741" s="1349" t="str">
        <f t="shared" si="2557"/>
        <v/>
      </c>
      <c r="CF741" s="1350" t="str">
        <f t="shared" si="2557"/>
        <v/>
      </c>
      <c r="CG741" s="1350" t="str">
        <f t="shared" si="2557"/>
        <v/>
      </c>
      <c r="CH741" s="1350" t="str">
        <f t="shared" si="2557"/>
        <v/>
      </c>
      <c r="CI741" s="1350" t="str">
        <f t="shared" si="2557"/>
        <v/>
      </c>
      <c r="CJ741" s="1350" t="str">
        <f t="shared" si="2557"/>
        <v/>
      </c>
      <c r="CK741" s="1351" t="str">
        <f t="shared" si="2557"/>
        <v/>
      </c>
      <c r="CL741" s="1351" t="str">
        <f t="shared" si="2557"/>
        <v/>
      </c>
      <c r="CM741" s="1351" t="str">
        <f t="shared" si="2557"/>
        <v/>
      </c>
      <c r="CN741" s="1350" t="str">
        <f t="shared" si="2558"/>
        <v/>
      </c>
      <c r="CO741" s="1350" t="str">
        <f t="shared" si="2558"/>
        <v/>
      </c>
      <c r="CP741" s="1350" t="str">
        <f t="shared" si="2558"/>
        <v/>
      </c>
      <c r="CQ741" s="1350" t="str">
        <f t="shared" si="2558"/>
        <v/>
      </c>
      <c r="CR741" s="1350" t="str">
        <f t="shared" si="2558"/>
        <v/>
      </c>
      <c r="CS741" s="1349" t="str">
        <f t="shared" si="2558"/>
        <v/>
      </c>
      <c r="CT741" s="1352" t="str">
        <f t="shared" si="2558"/>
        <v/>
      </c>
      <c r="CU741" s="553" t="str">
        <f t="shared" si="2559"/>
        <v/>
      </c>
      <c r="CV741" s="554" t="str">
        <f t="shared" si="2559"/>
        <v/>
      </c>
      <c r="CW741" s="555" t="str">
        <f t="shared" si="2559"/>
        <v/>
      </c>
      <c r="CX741" s="555" t="str">
        <f t="shared" si="2559"/>
        <v/>
      </c>
      <c r="CY741" s="555" t="str">
        <f t="shared" si="2559"/>
        <v/>
      </c>
      <c r="CZ741" s="555" t="str">
        <f t="shared" si="2559"/>
        <v/>
      </c>
      <c r="DA741" s="555" t="str">
        <f t="shared" si="2559"/>
        <v/>
      </c>
      <c r="DB741" s="556" t="str">
        <f t="shared" si="2559"/>
        <v/>
      </c>
      <c r="DC741" s="556" t="str">
        <f t="shared" si="2559"/>
        <v/>
      </c>
      <c r="DD741" s="556" t="str">
        <f t="shared" si="2559"/>
        <v/>
      </c>
      <c r="DE741" s="555" t="str">
        <f t="shared" si="2560"/>
        <v/>
      </c>
      <c r="DF741" s="555" t="str">
        <f t="shared" si="2560"/>
        <v/>
      </c>
      <c r="DG741" s="555" t="str">
        <f t="shared" si="2560"/>
        <v/>
      </c>
      <c r="DH741" s="555" t="str">
        <f t="shared" si="2560"/>
        <v/>
      </c>
      <c r="DI741" s="555" t="str">
        <f t="shared" si="2560"/>
        <v/>
      </c>
      <c r="DJ741" s="554" t="str">
        <f t="shared" si="2560"/>
        <v/>
      </c>
      <c r="DK741" s="553" t="str">
        <f t="shared" si="2560"/>
        <v/>
      </c>
      <c r="DL741" s="65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623"/>
      <c r="DR741" s="623"/>
      <c r="DS741" s="623"/>
      <c r="DT741" s="623"/>
      <c r="DU741" s="623"/>
      <c r="DV741" s="623"/>
      <c r="DW741" s="623"/>
      <c r="DX741" s="623"/>
      <c r="DY741" s="488"/>
    </row>
    <row r="742" spans="1:129" s="490" customFormat="1" ht="15.75" hidden="1" customHeight="1">
      <c r="A742" s="653" t="s">
        <v>313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8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8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8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8"/>
      <c r="BV742" s="227"/>
      <c r="BW742" s="227"/>
      <c r="BX742" s="227"/>
      <c r="BY742" s="227"/>
      <c r="BZ742" s="602" t="str">
        <f t="shared" si="2545"/>
        <v/>
      </c>
      <c r="CA742" s="602" t="str">
        <f t="shared" si="2546"/>
        <v/>
      </c>
      <c r="CB742" s="602" t="str">
        <f t="shared" si="2547"/>
        <v/>
      </c>
      <c r="CC742" s="692" t="str">
        <f t="shared" si="2548"/>
        <v/>
      </c>
      <c r="CD742" s="1348" t="str">
        <f t="shared" si="2557"/>
        <v/>
      </c>
      <c r="CE742" s="1349" t="str">
        <f t="shared" si="2557"/>
        <v/>
      </c>
      <c r="CF742" s="1350" t="str">
        <f t="shared" si="2557"/>
        <v/>
      </c>
      <c r="CG742" s="1350" t="str">
        <f t="shared" si="2557"/>
        <v/>
      </c>
      <c r="CH742" s="1350" t="str">
        <f t="shared" si="2557"/>
        <v/>
      </c>
      <c r="CI742" s="1350" t="str">
        <f t="shared" si="2557"/>
        <v/>
      </c>
      <c r="CJ742" s="1350" t="str">
        <f t="shared" si="2557"/>
        <v/>
      </c>
      <c r="CK742" s="1351" t="str">
        <f t="shared" si="2557"/>
        <v/>
      </c>
      <c r="CL742" s="1351" t="str">
        <f t="shared" si="2557"/>
        <v/>
      </c>
      <c r="CM742" s="1351" t="str">
        <f t="shared" si="2557"/>
        <v/>
      </c>
      <c r="CN742" s="1350" t="str">
        <f t="shared" si="2558"/>
        <v/>
      </c>
      <c r="CO742" s="1350" t="str">
        <f t="shared" si="2558"/>
        <v/>
      </c>
      <c r="CP742" s="1350" t="str">
        <f t="shared" si="2558"/>
        <v/>
      </c>
      <c r="CQ742" s="1350" t="str">
        <f t="shared" si="2558"/>
        <v/>
      </c>
      <c r="CR742" s="1350" t="str">
        <f t="shared" si="2558"/>
        <v/>
      </c>
      <c r="CS742" s="1349" t="str">
        <f t="shared" si="2558"/>
        <v/>
      </c>
      <c r="CT742" s="1352" t="str">
        <f t="shared" si="2558"/>
        <v/>
      </c>
      <c r="CU742" s="553" t="str">
        <f t="shared" si="2559"/>
        <v/>
      </c>
      <c r="CV742" s="554" t="str">
        <f t="shared" si="2559"/>
        <v/>
      </c>
      <c r="CW742" s="555" t="str">
        <f t="shared" si="2559"/>
        <v/>
      </c>
      <c r="CX742" s="555" t="str">
        <f t="shared" si="2559"/>
        <v/>
      </c>
      <c r="CY742" s="555" t="str">
        <f t="shared" si="2559"/>
        <v/>
      </c>
      <c r="CZ742" s="555" t="str">
        <f t="shared" si="2559"/>
        <v/>
      </c>
      <c r="DA742" s="555" t="str">
        <f t="shared" si="2559"/>
        <v/>
      </c>
      <c r="DB742" s="556" t="str">
        <f t="shared" si="2559"/>
        <v/>
      </c>
      <c r="DC742" s="556" t="str">
        <f t="shared" si="2559"/>
        <v/>
      </c>
      <c r="DD742" s="556" t="str">
        <f t="shared" si="2559"/>
        <v/>
      </c>
      <c r="DE742" s="555" t="str">
        <f t="shared" si="2560"/>
        <v/>
      </c>
      <c r="DF742" s="555" t="str">
        <f t="shared" si="2560"/>
        <v/>
      </c>
      <c r="DG742" s="555" t="str">
        <f t="shared" si="2560"/>
        <v/>
      </c>
      <c r="DH742" s="555" t="str">
        <f t="shared" si="2560"/>
        <v/>
      </c>
      <c r="DI742" s="555" t="str">
        <f t="shared" si="2560"/>
        <v/>
      </c>
      <c r="DJ742" s="554" t="str">
        <f t="shared" si="2560"/>
        <v/>
      </c>
      <c r="DK742" s="553" t="str">
        <f t="shared" si="2560"/>
        <v/>
      </c>
      <c r="DL742" s="658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7"/>
      <c r="DQ742" s="623"/>
      <c r="DR742" s="623"/>
      <c r="DS742" s="623"/>
      <c r="DT742" s="623"/>
      <c r="DU742" s="623"/>
      <c r="DV742" s="623"/>
      <c r="DW742" s="623"/>
      <c r="DX742" s="623"/>
      <c r="DY742" s="488"/>
    </row>
    <row r="743" spans="1:129" s="490" customFormat="1" ht="15.75" customHeight="1">
      <c r="A743" s="645" t="s">
        <v>314</v>
      </c>
      <c r="B743" s="611">
        <f>'Data 2'!B300</f>
        <v>0</v>
      </c>
      <c r="C743" s="611">
        <f>'Data 2'!C300</f>
        <v>0</v>
      </c>
      <c r="D743" s="611">
        <f>'Data 2'!D300</f>
        <v>0</v>
      </c>
      <c r="E743" s="611">
        <f>'Data 2'!E300</f>
        <v>0</v>
      </c>
      <c r="F743" s="611">
        <f>'Data 2'!F300</f>
        <v>0</v>
      </c>
      <c r="G743" s="611">
        <f>'Data 2'!G300</f>
        <v>0</v>
      </c>
      <c r="H743" s="611">
        <f>'Data 2'!H300</f>
        <v>0</v>
      </c>
      <c r="I743" s="611">
        <f>'Data 2'!I300</f>
        <v>0</v>
      </c>
      <c r="J743" s="611">
        <f>'Data 2'!J300</f>
        <v>0</v>
      </c>
      <c r="K743" s="611">
        <f>'Data 2'!K300</f>
        <v>0</v>
      </c>
      <c r="L743" s="611">
        <f>'Data 2'!L300</f>
        <v>0</v>
      </c>
      <c r="M743" s="611">
        <f>'Data 2'!M300</f>
        <v>0</v>
      </c>
      <c r="N743" s="611">
        <f>'Data 2'!N300</f>
        <v>0</v>
      </c>
      <c r="O743" s="611">
        <f>'Data 2'!O300</f>
        <v>0</v>
      </c>
      <c r="P743" s="611">
        <f>'Data 2'!P300</f>
        <v>0</v>
      </c>
      <c r="Q743" s="611">
        <f>'Data 2'!Q300</f>
        <v>0</v>
      </c>
      <c r="R743" s="611">
        <f>'Data 2'!R300</f>
        <v>0</v>
      </c>
      <c r="S743" s="649"/>
      <c r="T743" s="611">
        <f>'Data 2'!T300</f>
        <v>0</v>
      </c>
      <c r="U743" s="611">
        <f>'Data 2'!U300</f>
        <v>0</v>
      </c>
      <c r="V743" s="611">
        <f>'Data 2'!V300</f>
        <v>0</v>
      </c>
      <c r="W743" s="611">
        <f>'Data 2'!W300</f>
        <v>0</v>
      </c>
      <c r="X743" s="611">
        <f>'Data 2'!X300</f>
        <v>0</v>
      </c>
      <c r="Y743" s="611">
        <f>'Data 2'!Y300</f>
        <v>0</v>
      </c>
      <c r="Z743" s="611">
        <f>'Data 2'!Z300</f>
        <v>0</v>
      </c>
      <c r="AA743" s="611">
        <f>'Data 2'!AA300</f>
        <v>0</v>
      </c>
      <c r="AB743" s="611">
        <f>'Data 2'!AB300</f>
        <v>0</v>
      </c>
      <c r="AC743" s="611">
        <f>'Data 2'!AC300</f>
        <v>0</v>
      </c>
      <c r="AD743" s="611">
        <f>'Data 2'!AD300</f>
        <v>0</v>
      </c>
      <c r="AE743" s="611">
        <f>'Data 2'!AE300</f>
        <v>0</v>
      </c>
      <c r="AF743" s="611">
        <f>'Data 2'!AF300</f>
        <v>0</v>
      </c>
      <c r="AG743" s="611">
        <f>'Data 2'!AG300</f>
        <v>0</v>
      </c>
      <c r="AH743" s="611">
        <f>'Data 2'!AH300</f>
        <v>0</v>
      </c>
      <c r="AI743" s="611">
        <f>'Data 2'!AI300</f>
        <v>0</v>
      </c>
      <c r="AJ743" s="611">
        <f>'Data 2'!AJ300</f>
        <v>0</v>
      </c>
      <c r="AK743" s="649"/>
      <c r="AL743" s="611"/>
      <c r="AM743" s="611">
        <f>'Data 2'!AM300</f>
        <v>0</v>
      </c>
      <c r="AN743" s="611"/>
      <c r="AO743" s="611">
        <f>'Data 2'!AO300</f>
        <v>0</v>
      </c>
      <c r="AP743" s="611">
        <f>'Data 2'!AP300</f>
        <v>0</v>
      </c>
      <c r="AQ743" s="611">
        <f>'Data 2'!AQ300</f>
        <v>0</v>
      </c>
      <c r="AR743" s="611"/>
      <c r="AS743" s="611"/>
      <c r="AT743" s="611"/>
      <c r="AU743" s="611"/>
      <c r="AV743" s="611"/>
      <c r="AW743" s="611"/>
      <c r="AX743" s="611"/>
      <c r="AY743" s="611"/>
      <c r="AZ743" s="611"/>
      <c r="BA743" s="611"/>
      <c r="BB743" s="611"/>
      <c r="BC743" s="649"/>
      <c r="BD743" s="611">
        <f>'Data 2'!BD300</f>
        <v>0</v>
      </c>
      <c r="BE743" s="611">
        <f>'Data 2'!BE300</f>
        <v>0</v>
      </c>
      <c r="BF743" s="611">
        <f>'Data 2'!BF300</f>
        <v>0</v>
      </c>
      <c r="BG743" s="611">
        <f>'Data 2'!BG300</f>
        <v>0</v>
      </c>
      <c r="BH743" s="611">
        <f>'Data 2'!BH300</f>
        <v>0</v>
      </c>
      <c r="BI743" s="611">
        <f>'Data 2'!BI300</f>
        <v>0</v>
      </c>
      <c r="BJ743" s="611">
        <f>'Data 2'!BJ300</f>
        <v>0</v>
      </c>
      <c r="BK743" s="611">
        <f>'Data 2'!BK300</f>
        <v>0</v>
      </c>
      <c r="BL743" s="611">
        <f>'Data 2'!BL300</f>
        <v>0</v>
      </c>
      <c r="BM743" s="611">
        <f>'Data 2'!BM300</f>
        <v>0</v>
      </c>
      <c r="BN743" s="611">
        <f>'Data 2'!BN300</f>
        <v>0</v>
      </c>
      <c r="BO743" s="611">
        <f>'Data 2'!BO300</f>
        <v>0</v>
      </c>
      <c r="BP743" s="611">
        <f>'Data 2'!BP300</f>
        <v>0</v>
      </c>
      <c r="BQ743" s="611">
        <f>'Data 2'!BQ300</f>
        <v>0</v>
      </c>
      <c r="BR743" s="611">
        <f>'Data 2'!BR300</f>
        <v>0</v>
      </c>
      <c r="BS743" s="611">
        <f>'Data 2'!BS300</f>
        <v>0</v>
      </c>
      <c r="BT743" s="611">
        <f>'Data 2'!BT300</f>
        <v>0</v>
      </c>
      <c r="BU743" s="649"/>
      <c r="BV743" s="611">
        <f>'Data 2'!BV300</f>
        <v>0</v>
      </c>
      <c r="BW743" s="611">
        <f>'Data 2'!BW300</f>
        <v>0</v>
      </c>
      <c r="BX743" s="611">
        <f>'Data 2'!BX300</f>
        <v>0</v>
      </c>
      <c r="BY743" s="611">
        <f>'Data 2'!BY300</f>
        <v>0</v>
      </c>
      <c r="BZ743" s="602">
        <f t="shared" si="2545"/>
        <v>0</v>
      </c>
      <c r="CA743" s="602">
        <f t="shared" si="2546"/>
        <v>0</v>
      </c>
      <c r="CB743" s="602">
        <f t="shared" si="2547"/>
        <v>0</v>
      </c>
      <c r="CC743" s="692">
        <f t="shared" si="2548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561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561"/>
        <v>0</v>
      </c>
      <c r="CG743" s="1350">
        <f t="shared" si="2561"/>
        <v>0</v>
      </c>
      <c r="CH743" s="1350">
        <f t="shared" si="2561"/>
        <v>0</v>
      </c>
      <c r="CI743" s="1350">
        <f t="shared" si="2561"/>
        <v>0</v>
      </c>
      <c r="CJ743" s="1350">
        <f t="shared" si="2561"/>
        <v>0</v>
      </c>
      <c r="CK743" s="1351">
        <f t="shared" si="2561"/>
        <v>0</v>
      </c>
      <c r="CL743" s="1351">
        <f t="shared" si="2561"/>
        <v>0</v>
      </c>
      <c r="CM743" s="1351">
        <f t="shared" si="2561"/>
        <v>0</v>
      </c>
      <c r="CN743" s="1350">
        <f t="shared" si="2561"/>
        <v>0</v>
      </c>
      <c r="CO743" s="1350">
        <f t="shared" si="2561"/>
        <v>0</v>
      </c>
      <c r="CP743" s="1350">
        <f t="shared" si="2561"/>
        <v>0</v>
      </c>
      <c r="CQ743" s="1350">
        <f t="shared" si="2561"/>
        <v>0</v>
      </c>
      <c r="CR743" s="1350">
        <f t="shared" si="2561"/>
        <v>0</v>
      </c>
      <c r="CS743" s="1349">
        <f t="shared" si="2561"/>
        <v>0</v>
      </c>
      <c r="CT743" s="1352">
        <f t="shared" si="2561"/>
        <v>0</v>
      </c>
      <c r="CU743" s="553">
        <f t="shared" si="2559"/>
        <v>0</v>
      </c>
      <c r="CV743" s="554">
        <f t="shared" si="2559"/>
        <v>0</v>
      </c>
      <c r="CW743" s="555">
        <f t="shared" si="2559"/>
        <v>0</v>
      </c>
      <c r="CX743" s="555">
        <f t="shared" si="2559"/>
        <v>0</v>
      </c>
      <c r="CY743" s="555">
        <f t="shared" si="2559"/>
        <v>0</v>
      </c>
      <c r="CZ743" s="555">
        <f t="shared" si="2559"/>
        <v>0</v>
      </c>
      <c r="DA743" s="555">
        <f t="shared" si="2559"/>
        <v>0</v>
      </c>
      <c r="DB743" s="556">
        <f t="shared" si="2559"/>
        <v>0</v>
      </c>
      <c r="DC743" s="556">
        <f t="shared" si="2559"/>
        <v>0</v>
      </c>
      <c r="DD743" s="556">
        <f t="shared" si="2559"/>
        <v>0</v>
      </c>
      <c r="DE743" s="555">
        <f t="shared" si="2560"/>
        <v>0</v>
      </c>
      <c r="DF743" s="555">
        <f t="shared" si="2560"/>
        <v>0</v>
      </c>
      <c r="DG743" s="555">
        <f t="shared" si="2560"/>
        <v>0</v>
      </c>
      <c r="DH743" s="555">
        <f t="shared" si="2560"/>
        <v>0</v>
      </c>
      <c r="DI743" s="555">
        <f t="shared" si="2560"/>
        <v>0</v>
      </c>
      <c r="DJ743" s="554">
        <f t="shared" si="2560"/>
        <v>0</v>
      </c>
      <c r="DK743" s="553">
        <f t="shared" si="2560"/>
        <v>0</v>
      </c>
      <c r="DL743" s="658">
        <f>COUNT(B743:R743)</f>
        <v>17</v>
      </c>
      <c r="DM743" s="106">
        <f>COUNT(T743:AJ743)</f>
        <v>17</v>
      </c>
      <c r="DN743" s="106">
        <f>COUNT(AL743:BB743)</f>
        <v>4</v>
      </c>
      <c r="DO743" s="106">
        <f>COUNT(BD743:BT743)</f>
        <v>17</v>
      </c>
      <c r="DP743" s="487"/>
      <c r="DQ743" s="623"/>
      <c r="DR743" s="623"/>
      <c r="DS743" s="623"/>
      <c r="DT743" s="623"/>
      <c r="DU743" s="623"/>
      <c r="DV743" s="623"/>
      <c r="DW743" s="623"/>
      <c r="DX743" s="623"/>
      <c r="DY743" s="488"/>
    </row>
    <row r="744" spans="1:129" s="490" customFormat="1" ht="15.75" customHeight="1">
      <c r="A744" s="703" t="s">
        <v>324</v>
      </c>
      <c r="B744" s="763"/>
      <c r="C744" s="763"/>
      <c r="D744" s="763"/>
      <c r="E744" s="763"/>
      <c r="F744" s="763"/>
      <c r="G744" s="763"/>
      <c r="H744" s="763"/>
      <c r="I744" s="763"/>
      <c r="J744" s="763"/>
      <c r="K744" s="763"/>
      <c r="L744" s="763"/>
      <c r="M744" s="763"/>
      <c r="N744" s="763"/>
      <c r="O744" s="763"/>
      <c r="P744" s="763"/>
      <c r="Q744" s="763"/>
      <c r="R744" s="763"/>
      <c r="S744" s="778"/>
      <c r="T744" s="763"/>
      <c r="U744" s="763"/>
      <c r="V744" s="763"/>
      <c r="W744" s="763"/>
      <c r="X744" s="763"/>
      <c r="Y744" s="763"/>
      <c r="Z744" s="763"/>
      <c r="AA744" s="763"/>
      <c r="AB744" s="763"/>
      <c r="AC744" s="763"/>
      <c r="AD744" s="763"/>
      <c r="AE744" s="763"/>
      <c r="AF744" s="763"/>
      <c r="AG744" s="763"/>
      <c r="AH744" s="763"/>
      <c r="AI744" s="763"/>
      <c r="AJ744" s="763"/>
      <c r="AK744" s="778"/>
      <c r="AL744" s="763"/>
      <c r="AM744" s="763"/>
      <c r="AN744" s="763"/>
      <c r="AO744" s="763"/>
      <c r="AP744" s="763"/>
      <c r="AQ744" s="763"/>
      <c r="AR744" s="763"/>
      <c r="AS744" s="763"/>
      <c r="AT744" s="763"/>
      <c r="AU744" s="763"/>
      <c r="AV744" s="763"/>
      <c r="AW744" s="763"/>
      <c r="AX744" s="763"/>
      <c r="AY744" s="763"/>
      <c r="AZ744" s="763"/>
      <c r="BA744" s="763"/>
      <c r="BB744" s="763"/>
      <c r="BC744" s="778"/>
      <c r="BD744" s="763"/>
      <c r="BE744" s="763"/>
      <c r="BF744" s="763"/>
      <c r="BG744" s="763"/>
      <c r="BH744" s="763"/>
      <c r="BI744" s="763"/>
      <c r="BJ744" s="763"/>
      <c r="BK744" s="763"/>
      <c r="BL744" s="763"/>
      <c r="BM744" s="763"/>
      <c r="BN744" s="763"/>
      <c r="BO744" s="763"/>
      <c r="BP744" s="763"/>
      <c r="BQ744" s="763"/>
      <c r="BR744" s="763"/>
      <c r="BS744" s="763"/>
      <c r="BT744" s="763"/>
      <c r="BU744" s="778"/>
      <c r="BV744" s="763"/>
      <c r="BW744" s="763"/>
      <c r="BX744" s="763"/>
      <c r="BY744" s="763"/>
      <c r="BZ744" s="594"/>
      <c r="CA744" s="594"/>
      <c r="CB744" s="594"/>
      <c r="CC744" s="691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3"/>
      <c r="DM744" s="108"/>
      <c r="DN744" s="108"/>
      <c r="DO744" s="108"/>
      <c r="DP744" s="596"/>
      <c r="DQ744" s="622"/>
      <c r="DR744" s="622"/>
      <c r="DS744" s="622"/>
      <c r="DT744" s="622"/>
      <c r="DU744" s="622"/>
      <c r="DV744" s="622"/>
      <c r="DW744" s="622"/>
      <c r="DX744" s="622"/>
      <c r="DY744" s="488"/>
    </row>
    <row r="745" spans="1:129" s="490" customFormat="1" ht="15.75" hidden="1" customHeight="1">
      <c r="A745" s="653" t="s">
        <v>295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8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8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8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8"/>
      <c r="BV745" s="277"/>
      <c r="BW745" s="277"/>
      <c r="BX745" s="277"/>
      <c r="BY745" s="277"/>
      <c r="BZ745" s="602" t="str">
        <f t="shared" ref="BZ745:BZ760" si="2562">IF(DL745&lt;3,"",(SUM(B745:R745)-MIN(B745:R745)-MAX(B745:R745))/(DL745-2))</f>
        <v/>
      </c>
      <c r="CA745" s="602" t="str">
        <f t="shared" ref="CA745:CA760" si="2563">IF(DM745&lt;3,"",(SUM(T745:AJ745)-MIN(T745:AJ745)-MAX(T745:AJ745))/(DM745-2))</f>
        <v/>
      </c>
      <c r="CB745" s="602" t="str">
        <f t="shared" ref="CB745:CB760" si="2564">IF(DN745&lt;3,"",(SUM(AL745:BB745)-MIN(AL745:BB745)-MAX(AL745:BB745))/(DN745-2))</f>
        <v/>
      </c>
      <c r="CC745" s="692" t="str">
        <f t="shared" ref="CC745:CC760" si="2565">IF(DO745&lt;3,"",(SUM(BD745:BT745)-MIN(BD745:BT745)-MAX(BD745:BT745))/(DO745-2))</f>
        <v/>
      </c>
      <c r="CD745" s="1348" t="str">
        <f t="shared" ref="CD745:CM748" si="2566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566"/>
        <v/>
      </c>
      <c r="CF745" s="1350" t="str">
        <f t="shared" si="2566"/>
        <v/>
      </c>
      <c r="CG745" s="1350" t="str">
        <f t="shared" si="2566"/>
        <v/>
      </c>
      <c r="CH745" s="1350" t="str">
        <f t="shared" si="2566"/>
        <v/>
      </c>
      <c r="CI745" s="1350" t="str">
        <f t="shared" si="2566"/>
        <v/>
      </c>
      <c r="CJ745" s="1350" t="str">
        <f t="shared" si="2566"/>
        <v/>
      </c>
      <c r="CK745" s="1351" t="str">
        <f t="shared" si="2566"/>
        <v/>
      </c>
      <c r="CL745" s="1351" t="str">
        <f t="shared" si="2566"/>
        <v/>
      </c>
      <c r="CM745" s="1351" t="str">
        <f t="shared" si="2566"/>
        <v/>
      </c>
      <c r="CN745" s="1350" t="str">
        <f t="shared" ref="CN745:CT748" si="2567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567"/>
        <v/>
      </c>
      <c r="CP745" s="1350" t="str">
        <f t="shared" si="2567"/>
        <v/>
      </c>
      <c r="CQ745" s="1350" t="str">
        <f t="shared" si="2567"/>
        <v/>
      </c>
      <c r="CR745" s="1350" t="str">
        <f t="shared" si="2567"/>
        <v/>
      </c>
      <c r="CS745" s="1349" t="str">
        <f t="shared" si="2567"/>
        <v/>
      </c>
      <c r="CT745" s="1352" t="str">
        <f t="shared" si="2567"/>
        <v/>
      </c>
      <c r="CU745" s="553" t="str">
        <f t="shared" ref="CU745:DD749" si="2568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4" t="str">
        <f t="shared" si="2568"/>
        <v/>
      </c>
      <c r="CW745" s="555" t="str">
        <f t="shared" si="2568"/>
        <v/>
      </c>
      <c r="CX745" s="555" t="str">
        <f t="shared" si="2568"/>
        <v/>
      </c>
      <c r="CY745" s="555" t="str">
        <f t="shared" si="2568"/>
        <v/>
      </c>
      <c r="CZ745" s="555" t="str">
        <f t="shared" si="2568"/>
        <v/>
      </c>
      <c r="DA745" s="555" t="str">
        <f t="shared" si="2568"/>
        <v/>
      </c>
      <c r="DB745" s="556" t="str">
        <f t="shared" si="2568"/>
        <v/>
      </c>
      <c r="DC745" s="556" t="str">
        <f t="shared" si="2568"/>
        <v/>
      </c>
      <c r="DD745" s="556" t="str">
        <f t="shared" si="2568"/>
        <v/>
      </c>
      <c r="DE745" s="555" t="str">
        <f t="shared" ref="DE745:DK749" si="2569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5" t="str">
        <f t="shared" si="2569"/>
        <v/>
      </c>
      <c r="DG745" s="555" t="str">
        <f t="shared" si="2569"/>
        <v/>
      </c>
      <c r="DH745" s="555" t="str">
        <f t="shared" si="2569"/>
        <v/>
      </c>
      <c r="DI745" s="555" t="str">
        <f t="shared" si="2569"/>
        <v/>
      </c>
      <c r="DJ745" s="554" t="str">
        <f t="shared" si="2569"/>
        <v/>
      </c>
      <c r="DK745" s="553" t="str">
        <f t="shared" si="2569"/>
        <v/>
      </c>
      <c r="DL745" s="65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623"/>
      <c r="DR745" s="623"/>
      <c r="DS745" s="623"/>
      <c r="DT745" s="623"/>
      <c r="DU745" s="623"/>
      <c r="DV745" s="623"/>
      <c r="DW745" s="623"/>
      <c r="DX745" s="623"/>
      <c r="DY745" s="488"/>
    </row>
    <row r="746" spans="1:129" s="490" customFormat="1" ht="15.75" hidden="1" customHeight="1">
      <c r="A746" s="653" t="s">
        <v>296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2" t="str">
        <f t="shared" si="2562"/>
        <v/>
      </c>
      <c r="CA746" s="602" t="str">
        <f t="shared" si="2563"/>
        <v/>
      </c>
      <c r="CB746" s="602" t="str">
        <f t="shared" si="2564"/>
        <v/>
      </c>
      <c r="CC746" s="692" t="str">
        <f t="shared" si="2565"/>
        <v/>
      </c>
      <c r="CD746" s="1348" t="str">
        <f t="shared" si="2566"/>
        <v/>
      </c>
      <c r="CE746" s="1349" t="str">
        <f t="shared" si="2566"/>
        <v/>
      </c>
      <c r="CF746" s="1350" t="str">
        <f t="shared" si="2566"/>
        <v/>
      </c>
      <c r="CG746" s="1350" t="str">
        <f t="shared" si="2566"/>
        <v/>
      </c>
      <c r="CH746" s="1350" t="str">
        <f t="shared" si="2566"/>
        <v/>
      </c>
      <c r="CI746" s="1350" t="str">
        <f t="shared" si="2566"/>
        <v/>
      </c>
      <c r="CJ746" s="1350" t="str">
        <f t="shared" si="2566"/>
        <v/>
      </c>
      <c r="CK746" s="1351" t="str">
        <f t="shared" si="2566"/>
        <v/>
      </c>
      <c r="CL746" s="1351" t="str">
        <f t="shared" si="2566"/>
        <v/>
      </c>
      <c r="CM746" s="1351" t="str">
        <f t="shared" si="2566"/>
        <v/>
      </c>
      <c r="CN746" s="1350" t="str">
        <f t="shared" si="2567"/>
        <v/>
      </c>
      <c r="CO746" s="1350" t="str">
        <f t="shared" si="2567"/>
        <v/>
      </c>
      <c r="CP746" s="1350" t="str">
        <f t="shared" si="2567"/>
        <v/>
      </c>
      <c r="CQ746" s="1350" t="str">
        <f t="shared" si="2567"/>
        <v/>
      </c>
      <c r="CR746" s="1350" t="str">
        <f t="shared" si="2567"/>
        <v/>
      </c>
      <c r="CS746" s="1349" t="str">
        <f t="shared" si="2567"/>
        <v/>
      </c>
      <c r="CT746" s="1352" t="str">
        <f t="shared" si="2567"/>
        <v/>
      </c>
      <c r="CU746" s="553" t="str">
        <f t="shared" si="2568"/>
        <v/>
      </c>
      <c r="CV746" s="554" t="str">
        <f t="shared" si="2568"/>
        <v/>
      </c>
      <c r="CW746" s="555" t="str">
        <f t="shared" si="2568"/>
        <v/>
      </c>
      <c r="CX746" s="555" t="str">
        <f t="shared" si="2568"/>
        <v/>
      </c>
      <c r="CY746" s="555" t="str">
        <f t="shared" si="2568"/>
        <v/>
      </c>
      <c r="CZ746" s="555" t="str">
        <f t="shared" si="2568"/>
        <v/>
      </c>
      <c r="DA746" s="555" t="str">
        <f t="shared" si="2568"/>
        <v/>
      </c>
      <c r="DB746" s="556" t="str">
        <f t="shared" si="2568"/>
        <v/>
      </c>
      <c r="DC746" s="556" t="str">
        <f t="shared" si="2568"/>
        <v/>
      </c>
      <c r="DD746" s="556" t="str">
        <f t="shared" si="2568"/>
        <v/>
      </c>
      <c r="DE746" s="555" t="str">
        <f t="shared" si="2569"/>
        <v/>
      </c>
      <c r="DF746" s="555" t="str">
        <f t="shared" si="2569"/>
        <v/>
      </c>
      <c r="DG746" s="555" t="str">
        <f t="shared" si="2569"/>
        <v/>
      </c>
      <c r="DH746" s="555" t="str">
        <f t="shared" si="2569"/>
        <v/>
      </c>
      <c r="DI746" s="555" t="str">
        <f t="shared" si="2569"/>
        <v/>
      </c>
      <c r="DJ746" s="554" t="str">
        <f t="shared" si="2569"/>
        <v/>
      </c>
      <c r="DK746" s="553" t="str">
        <f t="shared" si="2569"/>
        <v/>
      </c>
      <c r="DL746" s="65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623"/>
      <c r="DR746" s="623"/>
      <c r="DS746" s="623"/>
      <c r="DT746" s="623"/>
      <c r="DU746" s="623"/>
      <c r="DV746" s="623"/>
      <c r="DW746" s="623"/>
      <c r="DX746" s="623"/>
      <c r="DY746" s="488"/>
    </row>
    <row r="747" spans="1:129" s="490" customFormat="1" ht="15.75" hidden="1" customHeight="1">
      <c r="A747" s="653" t="s">
        <v>283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2" t="str">
        <f t="shared" si="2562"/>
        <v/>
      </c>
      <c r="CA747" s="602" t="str">
        <f t="shared" si="2563"/>
        <v/>
      </c>
      <c r="CB747" s="602" t="str">
        <f t="shared" si="2564"/>
        <v/>
      </c>
      <c r="CC747" s="692" t="str">
        <f t="shared" si="2565"/>
        <v/>
      </c>
      <c r="CD747" s="1348" t="str">
        <f t="shared" si="2566"/>
        <v/>
      </c>
      <c r="CE747" s="1349" t="str">
        <f t="shared" si="2566"/>
        <v/>
      </c>
      <c r="CF747" s="1350" t="str">
        <f t="shared" si="2566"/>
        <v/>
      </c>
      <c r="CG747" s="1350" t="str">
        <f t="shared" si="2566"/>
        <v/>
      </c>
      <c r="CH747" s="1350" t="str">
        <f t="shared" si="2566"/>
        <v/>
      </c>
      <c r="CI747" s="1350" t="str">
        <f t="shared" si="2566"/>
        <v/>
      </c>
      <c r="CJ747" s="1350" t="str">
        <f t="shared" si="2566"/>
        <v/>
      </c>
      <c r="CK747" s="1351" t="str">
        <f t="shared" si="2566"/>
        <v/>
      </c>
      <c r="CL747" s="1351" t="str">
        <f t="shared" si="2566"/>
        <v/>
      </c>
      <c r="CM747" s="1351" t="str">
        <f t="shared" si="2566"/>
        <v/>
      </c>
      <c r="CN747" s="1350" t="str">
        <f t="shared" si="2567"/>
        <v/>
      </c>
      <c r="CO747" s="1350" t="str">
        <f t="shared" si="2567"/>
        <v/>
      </c>
      <c r="CP747" s="1350" t="str">
        <f t="shared" si="2567"/>
        <v/>
      </c>
      <c r="CQ747" s="1350" t="str">
        <f t="shared" si="2567"/>
        <v/>
      </c>
      <c r="CR747" s="1350" t="str">
        <f t="shared" si="2567"/>
        <v/>
      </c>
      <c r="CS747" s="1349" t="str">
        <f t="shared" si="2567"/>
        <v/>
      </c>
      <c r="CT747" s="1352" t="str">
        <f t="shared" si="2567"/>
        <v/>
      </c>
      <c r="CU747" s="553" t="str">
        <f t="shared" si="2568"/>
        <v/>
      </c>
      <c r="CV747" s="554" t="str">
        <f t="shared" si="2568"/>
        <v/>
      </c>
      <c r="CW747" s="555" t="str">
        <f t="shared" si="2568"/>
        <v/>
      </c>
      <c r="CX747" s="555" t="str">
        <f t="shared" si="2568"/>
        <v/>
      </c>
      <c r="CY747" s="555" t="str">
        <f t="shared" si="2568"/>
        <v/>
      </c>
      <c r="CZ747" s="555" t="str">
        <f t="shared" si="2568"/>
        <v/>
      </c>
      <c r="DA747" s="555" t="str">
        <f t="shared" si="2568"/>
        <v/>
      </c>
      <c r="DB747" s="556" t="str">
        <f t="shared" si="2568"/>
        <v/>
      </c>
      <c r="DC747" s="556" t="str">
        <f t="shared" si="2568"/>
        <v/>
      </c>
      <c r="DD747" s="556" t="str">
        <f t="shared" si="2568"/>
        <v/>
      </c>
      <c r="DE747" s="555" t="str">
        <f t="shared" si="2569"/>
        <v/>
      </c>
      <c r="DF747" s="555" t="str">
        <f t="shared" si="2569"/>
        <v/>
      </c>
      <c r="DG747" s="555" t="str">
        <f t="shared" si="2569"/>
        <v/>
      </c>
      <c r="DH747" s="555" t="str">
        <f t="shared" si="2569"/>
        <v/>
      </c>
      <c r="DI747" s="555" t="str">
        <f t="shared" si="2569"/>
        <v/>
      </c>
      <c r="DJ747" s="554" t="str">
        <f t="shared" si="2569"/>
        <v/>
      </c>
      <c r="DK747" s="553" t="str">
        <f t="shared" si="2569"/>
        <v/>
      </c>
      <c r="DL747" s="65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623"/>
      <c r="DR747" s="623"/>
      <c r="DS747" s="623"/>
      <c r="DT747" s="623"/>
      <c r="DU747" s="623"/>
      <c r="DV747" s="623"/>
      <c r="DW747" s="623"/>
      <c r="DX747" s="623"/>
      <c r="DY747" s="488"/>
    </row>
    <row r="748" spans="1:129" s="490" customFormat="1" ht="15.75" hidden="1" customHeight="1">
      <c r="A748" s="653" t="s">
        <v>313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8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8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8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8"/>
      <c r="BV748" s="227"/>
      <c r="BW748" s="227"/>
      <c r="BX748" s="227"/>
      <c r="BY748" s="227"/>
      <c r="BZ748" s="602" t="str">
        <f t="shared" si="2562"/>
        <v/>
      </c>
      <c r="CA748" s="602" t="str">
        <f t="shared" si="2563"/>
        <v/>
      </c>
      <c r="CB748" s="602" t="str">
        <f t="shared" si="2564"/>
        <v/>
      </c>
      <c r="CC748" s="692" t="str">
        <f t="shared" si="2565"/>
        <v/>
      </c>
      <c r="CD748" s="1348" t="str">
        <f t="shared" si="2566"/>
        <v/>
      </c>
      <c r="CE748" s="1349" t="str">
        <f t="shared" si="2566"/>
        <v/>
      </c>
      <c r="CF748" s="1350" t="str">
        <f t="shared" si="2566"/>
        <v/>
      </c>
      <c r="CG748" s="1350" t="str">
        <f t="shared" si="2566"/>
        <v/>
      </c>
      <c r="CH748" s="1350" t="str">
        <f t="shared" si="2566"/>
        <v/>
      </c>
      <c r="CI748" s="1350" t="str">
        <f t="shared" si="2566"/>
        <v/>
      </c>
      <c r="CJ748" s="1350" t="str">
        <f t="shared" si="2566"/>
        <v/>
      </c>
      <c r="CK748" s="1351" t="str">
        <f t="shared" si="2566"/>
        <v/>
      </c>
      <c r="CL748" s="1351" t="str">
        <f t="shared" si="2566"/>
        <v/>
      </c>
      <c r="CM748" s="1351" t="str">
        <f t="shared" si="2566"/>
        <v/>
      </c>
      <c r="CN748" s="1350" t="str">
        <f t="shared" si="2567"/>
        <v/>
      </c>
      <c r="CO748" s="1350" t="str">
        <f t="shared" si="2567"/>
        <v/>
      </c>
      <c r="CP748" s="1350" t="str">
        <f t="shared" si="2567"/>
        <v/>
      </c>
      <c r="CQ748" s="1350" t="str">
        <f t="shared" si="2567"/>
        <v/>
      </c>
      <c r="CR748" s="1350" t="str">
        <f t="shared" si="2567"/>
        <v/>
      </c>
      <c r="CS748" s="1349" t="str">
        <f t="shared" si="2567"/>
        <v/>
      </c>
      <c r="CT748" s="1352" t="str">
        <f t="shared" si="2567"/>
        <v/>
      </c>
      <c r="CU748" s="553" t="str">
        <f t="shared" si="2568"/>
        <v/>
      </c>
      <c r="CV748" s="554" t="str">
        <f t="shared" si="2568"/>
        <v/>
      </c>
      <c r="CW748" s="555" t="str">
        <f t="shared" si="2568"/>
        <v/>
      </c>
      <c r="CX748" s="555" t="str">
        <f t="shared" si="2568"/>
        <v/>
      </c>
      <c r="CY748" s="555" t="str">
        <f t="shared" si="2568"/>
        <v/>
      </c>
      <c r="CZ748" s="555" t="str">
        <f t="shared" si="2568"/>
        <v/>
      </c>
      <c r="DA748" s="555" t="str">
        <f t="shared" si="2568"/>
        <v/>
      </c>
      <c r="DB748" s="556" t="str">
        <f t="shared" si="2568"/>
        <v/>
      </c>
      <c r="DC748" s="556" t="str">
        <f t="shared" si="2568"/>
        <v/>
      </c>
      <c r="DD748" s="556" t="str">
        <f t="shared" si="2568"/>
        <v/>
      </c>
      <c r="DE748" s="555" t="str">
        <f t="shared" si="2569"/>
        <v/>
      </c>
      <c r="DF748" s="555" t="str">
        <f t="shared" si="2569"/>
        <v/>
      </c>
      <c r="DG748" s="555" t="str">
        <f t="shared" si="2569"/>
        <v/>
      </c>
      <c r="DH748" s="555" t="str">
        <f t="shared" si="2569"/>
        <v/>
      </c>
      <c r="DI748" s="555" t="str">
        <f t="shared" si="2569"/>
        <v/>
      </c>
      <c r="DJ748" s="554" t="str">
        <f t="shared" si="2569"/>
        <v/>
      </c>
      <c r="DK748" s="553" t="str">
        <f t="shared" si="2569"/>
        <v/>
      </c>
      <c r="DL748" s="658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7"/>
      <c r="DQ748" s="623"/>
      <c r="DR748" s="623"/>
      <c r="DS748" s="623"/>
      <c r="DT748" s="623"/>
      <c r="DU748" s="623"/>
      <c r="DV748" s="623"/>
      <c r="DW748" s="623"/>
      <c r="DX748" s="623"/>
      <c r="DY748" s="488"/>
    </row>
    <row r="749" spans="1:129" s="490" customFormat="1" ht="15.75" customHeight="1">
      <c r="A749" s="645" t="s">
        <v>314</v>
      </c>
      <c r="B749" s="611">
        <f>'Data 2'!B327</f>
        <v>0</v>
      </c>
      <c r="C749" s="611">
        <f>'Data 2'!C327</f>
        <v>0</v>
      </c>
      <c r="D749" s="611">
        <f>'Data 2'!D327</f>
        <v>0</v>
      </c>
      <c r="E749" s="611">
        <f>'Data 2'!E327</f>
        <v>0</v>
      </c>
      <c r="F749" s="611">
        <f>'Data 2'!F327</f>
        <v>0</v>
      </c>
      <c r="G749" s="611">
        <f>'Data 2'!G327</f>
        <v>0</v>
      </c>
      <c r="H749" s="611">
        <f>'Data 2'!H327</f>
        <v>0</v>
      </c>
      <c r="I749" s="611">
        <f>'Data 2'!I327</f>
        <v>0</v>
      </c>
      <c r="J749" s="611">
        <f>'Data 2'!J327</f>
        <v>0</v>
      </c>
      <c r="K749" s="611">
        <f>'Data 2'!K327</f>
        <v>0</v>
      </c>
      <c r="L749" s="611">
        <f>'Data 2'!L327</f>
        <v>0</v>
      </c>
      <c r="M749" s="611">
        <f>'Data 2'!M327</f>
        <v>0</v>
      </c>
      <c r="N749" s="611">
        <f>'Data 2'!N327</f>
        <v>0</v>
      </c>
      <c r="O749" s="611">
        <f>'Data 2'!O327</f>
        <v>0</v>
      </c>
      <c r="P749" s="611">
        <f>'Data 2'!P327</f>
        <v>0</v>
      </c>
      <c r="Q749" s="611">
        <f>'Data 2'!Q327</f>
        <v>0</v>
      </c>
      <c r="R749" s="611">
        <f>'Data 2'!R327</f>
        <v>0</v>
      </c>
      <c r="S749" s="649"/>
      <c r="T749" s="611">
        <f>'Data 2'!T327</f>
        <v>0</v>
      </c>
      <c r="U749" s="611">
        <f>'Data 2'!U327</f>
        <v>0</v>
      </c>
      <c r="V749" s="611">
        <f>'Data 2'!V327</f>
        <v>0</v>
      </c>
      <c r="W749" s="611">
        <f>'Data 2'!W327</f>
        <v>0</v>
      </c>
      <c r="X749" s="611">
        <f>'Data 2'!X327</f>
        <v>0</v>
      </c>
      <c r="Y749" s="611">
        <f>'Data 2'!Y327</f>
        <v>0</v>
      </c>
      <c r="Z749" s="611">
        <f>'Data 2'!Z327</f>
        <v>0</v>
      </c>
      <c r="AA749" s="611">
        <f>'Data 2'!AA327</f>
        <v>0</v>
      </c>
      <c r="AB749" s="611">
        <f>'Data 2'!AB327</f>
        <v>0</v>
      </c>
      <c r="AC749" s="611">
        <f>'Data 2'!AC327</f>
        <v>0</v>
      </c>
      <c r="AD749" s="611">
        <f>'Data 2'!AD327</f>
        <v>0</v>
      </c>
      <c r="AE749" s="611">
        <f>'Data 2'!AE327</f>
        <v>0</v>
      </c>
      <c r="AF749" s="611">
        <f>'Data 2'!AF327</f>
        <v>0</v>
      </c>
      <c r="AG749" s="611">
        <f>'Data 2'!AG327</f>
        <v>0</v>
      </c>
      <c r="AH749" s="611">
        <f>'Data 2'!AH327</f>
        <v>0</v>
      </c>
      <c r="AI749" s="611">
        <f>'Data 2'!AI327</f>
        <v>0</v>
      </c>
      <c r="AJ749" s="611">
        <f>'Data 2'!AJ327</f>
        <v>0</v>
      </c>
      <c r="AK749" s="649"/>
      <c r="AL749" s="611"/>
      <c r="AM749" s="611">
        <f>'Data 2'!AM327</f>
        <v>0</v>
      </c>
      <c r="AN749" s="611"/>
      <c r="AO749" s="611">
        <f>'Data 2'!AO327</f>
        <v>0</v>
      </c>
      <c r="AP749" s="611">
        <f>'Data 2'!AP327</f>
        <v>0</v>
      </c>
      <c r="AQ749" s="611">
        <f>'Data 2'!AQ327</f>
        <v>0</v>
      </c>
      <c r="AR749" s="611"/>
      <c r="AS749" s="611"/>
      <c r="AT749" s="611"/>
      <c r="AU749" s="611"/>
      <c r="AV749" s="611"/>
      <c r="AW749" s="611"/>
      <c r="AX749" s="611"/>
      <c r="AY749" s="611"/>
      <c r="AZ749" s="611"/>
      <c r="BA749" s="611"/>
      <c r="BB749" s="611"/>
      <c r="BC749" s="649"/>
      <c r="BD749" s="611">
        <f>'Data 2'!BD327</f>
        <v>0</v>
      </c>
      <c r="BE749" s="611">
        <f>'Data 2'!BE327</f>
        <v>0</v>
      </c>
      <c r="BF749" s="611">
        <f>'Data 2'!BF327</f>
        <v>0</v>
      </c>
      <c r="BG749" s="611">
        <f>'Data 2'!BG327</f>
        <v>0</v>
      </c>
      <c r="BH749" s="611">
        <f>'Data 2'!BH327</f>
        <v>0</v>
      </c>
      <c r="BI749" s="611">
        <f>'Data 2'!BI327</f>
        <v>0</v>
      </c>
      <c r="BJ749" s="611">
        <f>'Data 2'!BJ327</f>
        <v>0</v>
      </c>
      <c r="BK749" s="611">
        <f>'Data 2'!BK327</f>
        <v>0</v>
      </c>
      <c r="BL749" s="611">
        <f>'Data 2'!BL327</f>
        <v>0</v>
      </c>
      <c r="BM749" s="611">
        <f>'Data 2'!BM327</f>
        <v>0</v>
      </c>
      <c r="BN749" s="611">
        <f>'Data 2'!BN327</f>
        <v>0</v>
      </c>
      <c r="BO749" s="611">
        <f>'Data 2'!BO327</f>
        <v>0</v>
      </c>
      <c r="BP749" s="611">
        <f>'Data 2'!BP327</f>
        <v>0</v>
      </c>
      <c r="BQ749" s="611">
        <f>'Data 2'!BQ327</f>
        <v>0</v>
      </c>
      <c r="BR749" s="611">
        <f>'Data 2'!BR327</f>
        <v>0</v>
      </c>
      <c r="BS749" s="611">
        <f>'Data 2'!BS327</f>
        <v>0</v>
      </c>
      <c r="BT749" s="611">
        <f>'Data 2'!BT327</f>
        <v>0</v>
      </c>
      <c r="BU749" s="649"/>
      <c r="BV749" s="611">
        <f>'Data 2'!BV327</f>
        <v>0</v>
      </c>
      <c r="BW749" s="611">
        <f>'Data 2'!BW327</f>
        <v>0</v>
      </c>
      <c r="BX749" s="611">
        <f>'Data 2'!BX327</f>
        <v>0</v>
      </c>
      <c r="BY749" s="611">
        <f>'Data 2'!BY327</f>
        <v>0</v>
      </c>
      <c r="BZ749" s="602">
        <f t="shared" si="2562"/>
        <v>0</v>
      </c>
      <c r="CA749" s="602">
        <f t="shared" si="2563"/>
        <v>0</v>
      </c>
      <c r="CB749" s="602">
        <f t="shared" si="2564"/>
        <v>0</v>
      </c>
      <c r="CC749" s="692">
        <f t="shared" si="2565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570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570"/>
        <v>0</v>
      </c>
      <c r="CG749" s="1350">
        <f t="shared" si="2570"/>
        <v>0</v>
      </c>
      <c r="CH749" s="1350">
        <f t="shared" si="2570"/>
        <v>0</v>
      </c>
      <c r="CI749" s="1350">
        <f t="shared" si="2570"/>
        <v>0</v>
      </c>
      <c r="CJ749" s="1350">
        <f t="shared" si="2570"/>
        <v>0</v>
      </c>
      <c r="CK749" s="1351">
        <f t="shared" si="2570"/>
        <v>0</v>
      </c>
      <c r="CL749" s="1351">
        <f t="shared" si="2570"/>
        <v>0</v>
      </c>
      <c r="CM749" s="1351">
        <f t="shared" si="2570"/>
        <v>0</v>
      </c>
      <c r="CN749" s="1350">
        <f t="shared" si="2570"/>
        <v>0</v>
      </c>
      <c r="CO749" s="1350">
        <f t="shared" si="2570"/>
        <v>0</v>
      </c>
      <c r="CP749" s="1350">
        <f t="shared" si="2570"/>
        <v>0</v>
      </c>
      <c r="CQ749" s="1350">
        <f t="shared" si="2570"/>
        <v>0</v>
      </c>
      <c r="CR749" s="1350">
        <f t="shared" si="2570"/>
        <v>0</v>
      </c>
      <c r="CS749" s="1349">
        <f t="shared" si="2570"/>
        <v>0</v>
      </c>
      <c r="CT749" s="1352">
        <f t="shared" si="2570"/>
        <v>0</v>
      </c>
      <c r="CU749" s="553">
        <f t="shared" si="2568"/>
        <v>0</v>
      </c>
      <c r="CV749" s="554">
        <f t="shared" si="2568"/>
        <v>0</v>
      </c>
      <c r="CW749" s="555">
        <f t="shared" si="2568"/>
        <v>0</v>
      </c>
      <c r="CX749" s="555">
        <f t="shared" si="2568"/>
        <v>0</v>
      </c>
      <c r="CY749" s="555">
        <f t="shared" si="2568"/>
        <v>0</v>
      </c>
      <c r="CZ749" s="555">
        <f t="shared" si="2568"/>
        <v>0</v>
      </c>
      <c r="DA749" s="555">
        <f t="shared" si="2568"/>
        <v>0</v>
      </c>
      <c r="DB749" s="556">
        <f t="shared" si="2568"/>
        <v>0</v>
      </c>
      <c r="DC749" s="556">
        <f t="shared" si="2568"/>
        <v>0</v>
      </c>
      <c r="DD749" s="556">
        <f t="shared" si="2568"/>
        <v>0</v>
      </c>
      <c r="DE749" s="555">
        <f t="shared" si="2569"/>
        <v>0</v>
      </c>
      <c r="DF749" s="555">
        <f t="shared" si="2569"/>
        <v>0</v>
      </c>
      <c r="DG749" s="555">
        <f t="shared" si="2569"/>
        <v>0</v>
      </c>
      <c r="DH749" s="555">
        <f t="shared" si="2569"/>
        <v>0</v>
      </c>
      <c r="DI749" s="555">
        <f t="shared" si="2569"/>
        <v>0</v>
      </c>
      <c r="DJ749" s="554">
        <f t="shared" si="2569"/>
        <v>0</v>
      </c>
      <c r="DK749" s="553">
        <f t="shared" si="2569"/>
        <v>0</v>
      </c>
      <c r="DL749" s="658">
        <f>COUNT(B749:R749)</f>
        <v>17</v>
      </c>
      <c r="DM749" s="106">
        <f>COUNT(T749:AJ749)</f>
        <v>17</v>
      </c>
      <c r="DN749" s="106">
        <f>COUNT(AL749:BB749)</f>
        <v>4</v>
      </c>
      <c r="DO749" s="106">
        <f>COUNT(BD749:BT749)</f>
        <v>17</v>
      </c>
      <c r="DP749" s="487"/>
      <c r="DQ749" s="623"/>
      <c r="DR749" s="623"/>
      <c r="DS749" s="623"/>
      <c r="DT749" s="623"/>
      <c r="DU749" s="623"/>
      <c r="DV749" s="623"/>
      <c r="DW749" s="623"/>
      <c r="DX749" s="623"/>
      <c r="DY749" s="488"/>
    </row>
    <row r="750" spans="1:129" s="490" customFormat="1" ht="15.75" customHeight="1">
      <c r="A750" s="786" t="s">
        <v>325</v>
      </c>
      <c r="B750" s="763"/>
      <c r="C750" s="763"/>
      <c r="D750" s="763"/>
      <c r="E750" s="763"/>
      <c r="F750" s="763"/>
      <c r="G750" s="763"/>
      <c r="H750" s="763"/>
      <c r="I750" s="763"/>
      <c r="J750" s="763"/>
      <c r="K750" s="763"/>
      <c r="L750" s="763"/>
      <c r="M750" s="763"/>
      <c r="N750" s="763"/>
      <c r="O750" s="763"/>
      <c r="P750" s="763"/>
      <c r="Q750" s="763"/>
      <c r="R750" s="763"/>
      <c r="S750" s="778"/>
      <c r="T750" s="763"/>
      <c r="U750" s="763"/>
      <c r="V750" s="763"/>
      <c r="W750" s="763"/>
      <c r="X750" s="763"/>
      <c r="Y750" s="763"/>
      <c r="Z750" s="763"/>
      <c r="AA750" s="763"/>
      <c r="AB750" s="763"/>
      <c r="AC750" s="763"/>
      <c r="AD750" s="763"/>
      <c r="AE750" s="763"/>
      <c r="AF750" s="763"/>
      <c r="AG750" s="763"/>
      <c r="AH750" s="763"/>
      <c r="AI750" s="763"/>
      <c r="AJ750" s="763"/>
      <c r="AK750" s="778"/>
      <c r="AL750" s="763"/>
      <c r="AM750" s="763"/>
      <c r="AN750" s="763"/>
      <c r="AO750" s="763"/>
      <c r="AP750" s="763"/>
      <c r="AQ750" s="763"/>
      <c r="AR750" s="763"/>
      <c r="AS750" s="763"/>
      <c r="AT750" s="763"/>
      <c r="AU750" s="763"/>
      <c r="AV750" s="763"/>
      <c r="AW750" s="763"/>
      <c r="AX750" s="763"/>
      <c r="AY750" s="763"/>
      <c r="AZ750" s="763"/>
      <c r="BA750" s="763"/>
      <c r="BB750" s="763"/>
      <c r="BC750" s="778"/>
      <c r="BD750" s="763"/>
      <c r="BE750" s="763"/>
      <c r="BF750" s="763"/>
      <c r="BG750" s="763"/>
      <c r="BH750" s="763"/>
      <c r="BI750" s="763"/>
      <c r="BJ750" s="763"/>
      <c r="BK750" s="763"/>
      <c r="BL750" s="763"/>
      <c r="BM750" s="763"/>
      <c r="BN750" s="763"/>
      <c r="BO750" s="763"/>
      <c r="BP750" s="763"/>
      <c r="BQ750" s="763"/>
      <c r="BR750" s="763"/>
      <c r="BS750" s="763"/>
      <c r="BT750" s="763"/>
      <c r="BU750" s="778"/>
      <c r="BV750" s="763"/>
      <c r="BW750" s="763"/>
      <c r="BX750" s="763"/>
      <c r="BY750" s="763"/>
      <c r="BZ750" s="594" t="str">
        <f t="shared" si="2562"/>
        <v/>
      </c>
      <c r="CA750" s="594" t="str">
        <f t="shared" si="2563"/>
        <v/>
      </c>
      <c r="CB750" s="594" t="str">
        <f t="shared" si="2564"/>
        <v/>
      </c>
      <c r="CC750" s="691" t="str">
        <f t="shared" si="2565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3"/>
      <c r="DM750" s="108"/>
      <c r="DN750" s="108"/>
      <c r="DO750" s="108"/>
      <c r="DP750" s="596"/>
      <c r="DQ750" s="622"/>
      <c r="DR750" s="622"/>
      <c r="DS750" s="622"/>
      <c r="DT750" s="622"/>
      <c r="DU750" s="622"/>
      <c r="DV750" s="622"/>
      <c r="DW750" s="622"/>
      <c r="DX750" s="622"/>
      <c r="DY750" s="488"/>
    </row>
    <row r="751" spans="1:129" s="490" customFormat="1" ht="15.75" hidden="1" customHeight="1">
      <c r="A751" s="653" t="s">
        <v>295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8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8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8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8"/>
      <c r="BV751" s="277"/>
      <c r="BW751" s="277"/>
      <c r="BX751" s="277"/>
      <c r="BY751" s="277"/>
      <c r="BZ751" s="602" t="str">
        <f t="shared" si="2562"/>
        <v/>
      </c>
      <c r="CA751" s="602" t="str">
        <f t="shared" si="2563"/>
        <v/>
      </c>
      <c r="CB751" s="602" t="str">
        <f t="shared" si="2564"/>
        <v/>
      </c>
      <c r="CC751" s="692" t="str">
        <f t="shared" si="2565"/>
        <v/>
      </c>
      <c r="CD751" s="1348" t="str">
        <f t="shared" ref="CD751:CM754" si="2571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571"/>
        <v/>
      </c>
      <c r="CF751" s="1350" t="str">
        <f t="shared" si="2571"/>
        <v/>
      </c>
      <c r="CG751" s="1350" t="str">
        <f t="shared" si="2571"/>
        <v/>
      </c>
      <c r="CH751" s="1350" t="str">
        <f t="shared" si="2571"/>
        <v/>
      </c>
      <c r="CI751" s="1350" t="str">
        <f t="shared" si="2571"/>
        <v/>
      </c>
      <c r="CJ751" s="1350" t="str">
        <f t="shared" si="2571"/>
        <v/>
      </c>
      <c r="CK751" s="1351" t="str">
        <f t="shared" si="2571"/>
        <v/>
      </c>
      <c r="CL751" s="1351" t="str">
        <f t="shared" si="2571"/>
        <v/>
      </c>
      <c r="CM751" s="1351" t="str">
        <f t="shared" si="2571"/>
        <v/>
      </c>
      <c r="CN751" s="1350" t="str">
        <f t="shared" ref="CN751:CT754" si="2572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572"/>
        <v/>
      </c>
      <c r="CP751" s="1350" t="str">
        <f t="shared" si="2572"/>
        <v/>
      </c>
      <c r="CQ751" s="1350" t="str">
        <f t="shared" si="2572"/>
        <v/>
      </c>
      <c r="CR751" s="1350" t="str">
        <f t="shared" si="2572"/>
        <v/>
      </c>
      <c r="CS751" s="1349" t="str">
        <f t="shared" si="2572"/>
        <v/>
      </c>
      <c r="CT751" s="1352" t="str">
        <f t="shared" si="2572"/>
        <v/>
      </c>
      <c r="CU751" s="553" t="str">
        <f t="shared" ref="CU751:DD755" si="2573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4" t="str">
        <f t="shared" si="2573"/>
        <v/>
      </c>
      <c r="CW751" s="555" t="str">
        <f t="shared" si="2573"/>
        <v/>
      </c>
      <c r="CX751" s="555" t="str">
        <f t="shared" si="2573"/>
        <v/>
      </c>
      <c r="CY751" s="555" t="str">
        <f t="shared" si="2573"/>
        <v/>
      </c>
      <c r="CZ751" s="555" t="str">
        <f t="shared" si="2573"/>
        <v/>
      </c>
      <c r="DA751" s="555" t="str">
        <f t="shared" si="2573"/>
        <v/>
      </c>
      <c r="DB751" s="556" t="str">
        <f t="shared" si="2573"/>
        <v/>
      </c>
      <c r="DC751" s="556" t="str">
        <f t="shared" si="2573"/>
        <v/>
      </c>
      <c r="DD751" s="556" t="str">
        <f t="shared" si="2573"/>
        <v/>
      </c>
      <c r="DE751" s="555" t="str">
        <f t="shared" ref="DE751:DK755" si="2574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5" t="str">
        <f t="shared" si="2574"/>
        <v/>
      </c>
      <c r="DG751" s="555" t="str">
        <f t="shared" si="2574"/>
        <v/>
      </c>
      <c r="DH751" s="555" t="str">
        <f t="shared" si="2574"/>
        <v/>
      </c>
      <c r="DI751" s="555" t="str">
        <f t="shared" si="2574"/>
        <v/>
      </c>
      <c r="DJ751" s="554" t="str">
        <f t="shared" si="2574"/>
        <v/>
      </c>
      <c r="DK751" s="553" t="str">
        <f t="shared" si="2574"/>
        <v/>
      </c>
      <c r="DL751" s="65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623"/>
      <c r="DR751" s="623"/>
      <c r="DS751" s="623"/>
      <c r="DT751" s="623"/>
      <c r="DU751" s="623"/>
      <c r="DV751" s="623"/>
      <c r="DW751" s="623"/>
      <c r="DX751" s="623"/>
      <c r="DY751" s="488"/>
    </row>
    <row r="752" spans="1:129" s="490" customFormat="1" ht="15.75" hidden="1" customHeight="1">
      <c r="A752" s="653" t="s">
        <v>296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2" t="str">
        <f t="shared" si="2562"/>
        <v/>
      </c>
      <c r="CA752" s="602" t="str">
        <f t="shared" si="2563"/>
        <v/>
      </c>
      <c r="CB752" s="602" t="str">
        <f t="shared" si="2564"/>
        <v/>
      </c>
      <c r="CC752" s="692" t="str">
        <f t="shared" si="2565"/>
        <v/>
      </c>
      <c r="CD752" s="1348" t="str">
        <f t="shared" si="2571"/>
        <v/>
      </c>
      <c r="CE752" s="1349" t="str">
        <f t="shared" si="2571"/>
        <v/>
      </c>
      <c r="CF752" s="1350" t="str">
        <f t="shared" si="2571"/>
        <v/>
      </c>
      <c r="CG752" s="1350" t="str">
        <f t="shared" si="2571"/>
        <v/>
      </c>
      <c r="CH752" s="1350" t="str">
        <f t="shared" si="2571"/>
        <v/>
      </c>
      <c r="CI752" s="1350" t="str">
        <f t="shared" si="2571"/>
        <v/>
      </c>
      <c r="CJ752" s="1350" t="str">
        <f t="shared" si="2571"/>
        <v/>
      </c>
      <c r="CK752" s="1351" t="str">
        <f t="shared" si="2571"/>
        <v/>
      </c>
      <c r="CL752" s="1351" t="str">
        <f t="shared" si="2571"/>
        <v/>
      </c>
      <c r="CM752" s="1351" t="str">
        <f t="shared" si="2571"/>
        <v/>
      </c>
      <c r="CN752" s="1350" t="str">
        <f t="shared" si="2572"/>
        <v/>
      </c>
      <c r="CO752" s="1350" t="str">
        <f t="shared" si="2572"/>
        <v/>
      </c>
      <c r="CP752" s="1350" t="str">
        <f t="shared" si="2572"/>
        <v/>
      </c>
      <c r="CQ752" s="1350" t="str">
        <f t="shared" si="2572"/>
        <v/>
      </c>
      <c r="CR752" s="1350" t="str">
        <f t="shared" si="2572"/>
        <v/>
      </c>
      <c r="CS752" s="1349" t="str">
        <f t="shared" si="2572"/>
        <v/>
      </c>
      <c r="CT752" s="1352" t="str">
        <f t="shared" si="2572"/>
        <v/>
      </c>
      <c r="CU752" s="553" t="str">
        <f t="shared" si="2573"/>
        <v/>
      </c>
      <c r="CV752" s="554" t="str">
        <f t="shared" si="2573"/>
        <v/>
      </c>
      <c r="CW752" s="555" t="str">
        <f t="shared" si="2573"/>
        <v/>
      </c>
      <c r="CX752" s="555" t="str">
        <f t="shared" si="2573"/>
        <v/>
      </c>
      <c r="CY752" s="555" t="str">
        <f t="shared" si="2573"/>
        <v/>
      </c>
      <c r="CZ752" s="555" t="str">
        <f t="shared" si="2573"/>
        <v/>
      </c>
      <c r="DA752" s="555" t="str">
        <f t="shared" si="2573"/>
        <v/>
      </c>
      <c r="DB752" s="556" t="str">
        <f t="shared" si="2573"/>
        <v/>
      </c>
      <c r="DC752" s="556" t="str">
        <f t="shared" si="2573"/>
        <v/>
      </c>
      <c r="DD752" s="556" t="str">
        <f t="shared" si="2573"/>
        <v/>
      </c>
      <c r="DE752" s="555" t="str">
        <f t="shared" si="2574"/>
        <v/>
      </c>
      <c r="DF752" s="555" t="str">
        <f t="shared" si="2574"/>
        <v/>
      </c>
      <c r="DG752" s="555" t="str">
        <f t="shared" si="2574"/>
        <v/>
      </c>
      <c r="DH752" s="555" t="str">
        <f t="shared" si="2574"/>
        <v/>
      </c>
      <c r="DI752" s="555" t="str">
        <f t="shared" si="2574"/>
        <v/>
      </c>
      <c r="DJ752" s="554" t="str">
        <f t="shared" si="2574"/>
        <v/>
      </c>
      <c r="DK752" s="553" t="str">
        <f t="shared" si="2574"/>
        <v/>
      </c>
      <c r="DL752" s="65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623"/>
      <c r="DR752" s="623"/>
      <c r="DS752" s="623"/>
      <c r="DT752" s="623"/>
      <c r="DU752" s="623"/>
      <c r="DV752" s="623"/>
      <c r="DW752" s="623"/>
      <c r="DX752" s="623"/>
      <c r="DY752" s="488"/>
    </row>
    <row r="753" spans="1:129" s="490" customFormat="1" ht="15.75" hidden="1" customHeight="1">
      <c r="A753" s="653" t="s">
        <v>283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2" t="str">
        <f t="shared" si="2562"/>
        <v/>
      </c>
      <c r="CA753" s="602" t="str">
        <f t="shared" si="2563"/>
        <v/>
      </c>
      <c r="CB753" s="602" t="str">
        <f t="shared" si="2564"/>
        <v/>
      </c>
      <c r="CC753" s="692" t="str">
        <f t="shared" si="2565"/>
        <v/>
      </c>
      <c r="CD753" s="1348" t="str">
        <f t="shared" si="2571"/>
        <v/>
      </c>
      <c r="CE753" s="1349" t="str">
        <f t="shared" si="2571"/>
        <v/>
      </c>
      <c r="CF753" s="1350" t="str">
        <f t="shared" si="2571"/>
        <v/>
      </c>
      <c r="CG753" s="1350" t="str">
        <f t="shared" si="2571"/>
        <v/>
      </c>
      <c r="CH753" s="1350" t="str">
        <f t="shared" si="2571"/>
        <v/>
      </c>
      <c r="CI753" s="1350" t="str">
        <f t="shared" si="2571"/>
        <v/>
      </c>
      <c r="CJ753" s="1350" t="str">
        <f t="shared" si="2571"/>
        <v/>
      </c>
      <c r="CK753" s="1351" t="str">
        <f t="shared" si="2571"/>
        <v/>
      </c>
      <c r="CL753" s="1351" t="str">
        <f t="shared" si="2571"/>
        <v/>
      </c>
      <c r="CM753" s="1351" t="str">
        <f t="shared" si="2571"/>
        <v/>
      </c>
      <c r="CN753" s="1350" t="str">
        <f t="shared" si="2572"/>
        <v/>
      </c>
      <c r="CO753" s="1350" t="str">
        <f t="shared" si="2572"/>
        <v/>
      </c>
      <c r="CP753" s="1350" t="str">
        <f t="shared" si="2572"/>
        <v/>
      </c>
      <c r="CQ753" s="1350" t="str">
        <f t="shared" si="2572"/>
        <v/>
      </c>
      <c r="CR753" s="1350" t="str">
        <f t="shared" si="2572"/>
        <v/>
      </c>
      <c r="CS753" s="1349" t="str">
        <f t="shared" si="2572"/>
        <v/>
      </c>
      <c r="CT753" s="1352" t="str">
        <f t="shared" si="2572"/>
        <v/>
      </c>
      <c r="CU753" s="553" t="str">
        <f t="shared" si="2573"/>
        <v/>
      </c>
      <c r="CV753" s="554" t="str">
        <f t="shared" si="2573"/>
        <v/>
      </c>
      <c r="CW753" s="555" t="str">
        <f t="shared" si="2573"/>
        <v/>
      </c>
      <c r="CX753" s="555" t="str">
        <f t="shared" si="2573"/>
        <v/>
      </c>
      <c r="CY753" s="555" t="str">
        <f t="shared" si="2573"/>
        <v/>
      </c>
      <c r="CZ753" s="555" t="str">
        <f t="shared" si="2573"/>
        <v/>
      </c>
      <c r="DA753" s="555" t="str">
        <f t="shared" si="2573"/>
        <v/>
      </c>
      <c r="DB753" s="556" t="str">
        <f t="shared" si="2573"/>
        <v/>
      </c>
      <c r="DC753" s="556" t="str">
        <f t="shared" si="2573"/>
        <v/>
      </c>
      <c r="DD753" s="556" t="str">
        <f t="shared" si="2573"/>
        <v/>
      </c>
      <c r="DE753" s="555" t="str">
        <f t="shared" si="2574"/>
        <v/>
      </c>
      <c r="DF753" s="555" t="str">
        <f t="shared" si="2574"/>
        <v/>
      </c>
      <c r="DG753" s="555" t="str">
        <f t="shared" si="2574"/>
        <v/>
      </c>
      <c r="DH753" s="555" t="str">
        <f t="shared" si="2574"/>
        <v/>
      </c>
      <c r="DI753" s="555" t="str">
        <f t="shared" si="2574"/>
        <v/>
      </c>
      <c r="DJ753" s="554" t="str">
        <f t="shared" si="2574"/>
        <v/>
      </c>
      <c r="DK753" s="553" t="str">
        <f t="shared" si="2574"/>
        <v/>
      </c>
      <c r="DL753" s="65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623"/>
      <c r="DR753" s="623"/>
      <c r="DS753" s="623"/>
      <c r="DT753" s="623"/>
      <c r="DU753" s="623"/>
      <c r="DV753" s="623"/>
      <c r="DW753" s="623"/>
      <c r="DX753" s="623"/>
      <c r="DY753" s="488"/>
    </row>
    <row r="754" spans="1:129" s="490" customFormat="1" ht="15.75" hidden="1" customHeight="1">
      <c r="A754" s="653" t="s">
        <v>313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8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8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8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8"/>
      <c r="BV754" s="227"/>
      <c r="BW754" s="227"/>
      <c r="BX754" s="227"/>
      <c r="BY754" s="227"/>
      <c r="BZ754" s="602" t="str">
        <f t="shared" si="2562"/>
        <v/>
      </c>
      <c r="CA754" s="602" t="str">
        <f t="shared" si="2563"/>
        <v/>
      </c>
      <c r="CB754" s="602" t="str">
        <f t="shared" si="2564"/>
        <v/>
      </c>
      <c r="CC754" s="692" t="str">
        <f t="shared" si="2565"/>
        <v/>
      </c>
      <c r="CD754" s="1348" t="str">
        <f t="shared" si="2571"/>
        <v/>
      </c>
      <c r="CE754" s="1349" t="str">
        <f t="shared" si="2571"/>
        <v/>
      </c>
      <c r="CF754" s="1350" t="str">
        <f t="shared" si="2571"/>
        <v/>
      </c>
      <c r="CG754" s="1350" t="str">
        <f t="shared" si="2571"/>
        <v/>
      </c>
      <c r="CH754" s="1350" t="str">
        <f t="shared" si="2571"/>
        <v/>
      </c>
      <c r="CI754" s="1350" t="str">
        <f t="shared" si="2571"/>
        <v/>
      </c>
      <c r="CJ754" s="1350" t="str">
        <f t="shared" si="2571"/>
        <v/>
      </c>
      <c r="CK754" s="1351" t="str">
        <f t="shared" si="2571"/>
        <v/>
      </c>
      <c r="CL754" s="1351" t="str">
        <f t="shared" si="2571"/>
        <v/>
      </c>
      <c r="CM754" s="1351" t="str">
        <f t="shared" si="2571"/>
        <v/>
      </c>
      <c r="CN754" s="1350" t="str">
        <f t="shared" si="2572"/>
        <v/>
      </c>
      <c r="CO754" s="1350" t="str">
        <f t="shared" si="2572"/>
        <v/>
      </c>
      <c r="CP754" s="1350" t="str">
        <f t="shared" si="2572"/>
        <v/>
      </c>
      <c r="CQ754" s="1350" t="str">
        <f t="shared" si="2572"/>
        <v/>
      </c>
      <c r="CR754" s="1350" t="str">
        <f t="shared" si="2572"/>
        <v/>
      </c>
      <c r="CS754" s="1349" t="str">
        <f t="shared" si="2572"/>
        <v/>
      </c>
      <c r="CT754" s="1352" t="str">
        <f t="shared" si="2572"/>
        <v/>
      </c>
      <c r="CU754" s="553" t="str">
        <f t="shared" si="2573"/>
        <v/>
      </c>
      <c r="CV754" s="554" t="str">
        <f t="shared" si="2573"/>
        <v/>
      </c>
      <c r="CW754" s="555" t="str">
        <f t="shared" si="2573"/>
        <v/>
      </c>
      <c r="CX754" s="555" t="str">
        <f t="shared" si="2573"/>
        <v/>
      </c>
      <c r="CY754" s="555" t="str">
        <f t="shared" si="2573"/>
        <v/>
      </c>
      <c r="CZ754" s="555" t="str">
        <f t="shared" si="2573"/>
        <v/>
      </c>
      <c r="DA754" s="555" t="str">
        <f t="shared" si="2573"/>
        <v/>
      </c>
      <c r="DB754" s="556" t="str">
        <f t="shared" si="2573"/>
        <v/>
      </c>
      <c r="DC754" s="556" t="str">
        <f t="shared" si="2573"/>
        <v/>
      </c>
      <c r="DD754" s="556" t="str">
        <f t="shared" si="2573"/>
        <v/>
      </c>
      <c r="DE754" s="555" t="str">
        <f t="shared" si="2574"/>
        <v/>
      </c>
      <c r="DF754" s="555" t="str">
        <f t="shared" si="2574"/>
        <v/>
      </c>
      <c r="DG754" s="555" t="str">
        <f t="shared" si="2574"/>
        <v/>
      </c>
      <c r="DH754" s="555" t="str">
        <f t="shared" si="2574"/>
        <v/>
      </c>
      <c r="DI754" s="555" t="str">
        <f t="shared" si="2574"/>
        <v/>
      </c>
      <c r="DJ754" s="554" t="str">
        <f t="shared" si="2574"/>
        <v/>
      </c>
      <c r="DK754" s="553" t="str">
        <f t="shared" si="2574"/>
        <v/>
      </c>
      <c r="DL754" s="658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7"/>
      <c r="DQ754" s="623"/>
      <c r="DR754" s="623"/>
      <c r="DS754" s="623"/>
      <c r="DT754" s="623"/>
      <c r="DU754" s="623"/>
      <c r="DV754" s="623"/>
      <c r="DW754" s="623"/>
      <c r="DX754" s="623"/>
      <c r="DY754" s="488"/>
    </row>
    <row r="755" spans="1:129" s="490" customFormat="1" ht="15.75" customHeight="1">
      <c r="A755" s="645" t="s">
        <v>314</v>
      </c>
      <c r="B755" s="611">
        <f>'Data 2'!B210</f>
        <v>139</v>
      </c>
      <c r="C755" s="611">
        <f>'Data 2'!C210</f>
        <v>160</v>
      </c>
      <c r="D755" s="611">
        <f>'Data 2'!D210</f>
        <v>260</v>
      </c>
      <c r="E755" s="611">
        <f>'Data 2'!E210</f>
        <v>200</v>
      </c>
      <c r="F755" s="611">
        <f>'Data 2'!F210</f>
        <v>262</v>
      </c>
      <c r="G755" s="611">
        <f>'Data 2'!G210</f>
        <v>144</v>
      </c>
      <c r="H755" s="611">
        <f>'Data 2'!H210</f>
        <v>0</v>
      </c>
      <c r="I755" s="611">
        <f>'Data 2'!I210</f>
        <v>1030</v>
      </c>
      <c r="J755" s="611">
        <f>'Data 2'!J210</f>
        <v>822</v>
      </c>
      <c r="K755" s="611">
        <f>'Data 2'!K210</f>
        <v>0</v>
      </c>
      <c r="L755" s="611">
        <f>'Data 2'!L210</f>
        <v>0</v>
      </c>
      <c r="M755" s="611">
        <f>'Data 2'!M210</f>
        <v>0</v>
      </c>
      <c r="N755" s="611">
        <f>'Data 2'!N210</f>
        <v>0</v>
      </c>
      <c r="O755" s="611">
        <f>'Data 2'!O210</f>
        <v>0</v>
      </c>
      <c r="P755" s="611">
        <f>'Data 2'!P210</f>
        <v>0</v>
      </c>
      <c r="Q755" s="611">
        <f>'Data 2'!Q210</f>
        <v>0</v>
      </c>
      <c r="R755" s="611">
        <f>'Data 2'!R210</f>
        <v>0</v>
      </c>
      <c r="S755" s="649"/>
      <c r="T755" s="611">
        <f>'Data 2'!T210</f>
        <v>2529.56</v>
      </c>
      <c r="U755" s="611">
        <f>'Data 2'!U210</f>
        <v>1230</v>
      </c>
      <c r="V755" s="611">
        <f>'Data 2'!V210</f>
        <v>465</v>
      </c>
      <c r="W755" s="611">
        <f>'Data 2'!W210</f>
        <v>640</v>
      </c>
      <c r="X755" s="611">
        <f>'Data 2'!X210</f>
        <v>2992</v>
      </c>
      <c r="Y755" s="611">
        <f>'Data 2'!Y210</f>
        <v>2888</v>
      </c>
      <c r="Z755" s="611">
        <f>'Data 2'!Z210</f>
        <v>0</v>
      </c>
      <c r="AA755" s="611">
        <f>'Data 2'!AA210</f>
        <v>850</v>
      </c>
      <c r="AB755" s="611">
        <f>'Data 2'!AB210</f>
        <v>350</v>
      </c>
      <c r="AC755" s="611">
        <f>'Data 2'!AC210</f>
        <v>0</v>
      </c>
      <c r="AD755" s="611">
        <f>'Data 2'!AD210</f>
        <v>0</v>
      </c>
      <c r="AE755" s="611">
        <f>'Data 2'!AE210</f>
        <v>0</v>
      </c>
      <c r="AF755" s="611">
        <f>'Data 2'!AF210</f>
        <v>0</v>
      </c>
      <c r="AG755" s="611">
        <f>'Data 2'!AG210</f>
        <v>0</v>
      </c>
      <c r="AH755" s="611">
        <f>'Data 2'!AH210</f>
        <v>0</v>
      </c>
      <c r="AI755" s="611">
        <f>'Data 2'!AI210</f>
        <v>0</v>
      </c>
      <c r="AJ755" s="611">
        <f>'Data 2'!AJ210</f>
        <v>0</v>
      </c>
      <c r="AK755" s="649"/>
      <c r="AL755" s="611"/>
      <c r="AM755" s="611">
        <f>'Data 2'!AM210</f>
        <v>0</v>
      </c>
      <c r="AN755" s="611">
        <f>'Data 2'!AN210</f>
        <v>2400</v>
      </c>
      <c r="AO755" s="611">
        <f>'Data 2'!AO210</f>
        <v>0</v>
      </c>
      <c r="AP755" s="611">
        <f>'Data 2'!AP210</f>
        <v>0</v>
      </c>
      <c r="AQ755" s="611">
        <f>'Data 2'!AQ210</f>
        <v>0</v>
      </c>
      <c r="AR755" s="611"/>
      <c r="AS755" s="611"/>
      <c r="AT755" s="611"/>
      <c r="AU755" s="611"/>
      <c r="AV755" s="611"/>
      <c r="AW755" s="611"/>
      <c r="AX755" s="611"/>
      <c r="AY755" s="611"/>
      <c r="AZ755" s="611"/>
      <c r="BA755" s="611"/>
      <c r="BB755" s="611"/>
      <c r="BC755" s="649"/>
      <c r="BD755" s="611">
        <f>'Data 2'!BD210</f>
        <v>12600</v>
      </c>
      <c r="BE755" s="611">
        <f>'Data 2'!BE210</f>
        <v>0</v>
      </c>
      <c r="BF755" s="611">
        <f>'Data 2'!BF210</f>
        <v>11424</v>
      </c>
      <c r="BG755" s="611">
        <f>'Data 2'!BG210</f>
        <v>750</v>
      </c>
      <c r="BH755" s="611">
        <f>'Data 2'!BH210</f>
        <v>300</v>
      </c>
      <c r="BI755" s="611">
        <f>'Data 2'!BI210</f>
        <v>2888</v>
      </c>
      <c r="BJ755" s="611">
        <f>'Data 2'!BJ210</f>
        <v>720</v>
      </c>
      <c r="BK755" s="611">
        <f>'Data 2'!BK210</f>
        <v>0</v>
      </c>
      <c r="BL755" s="611">
        <f>'Data 2'!BL210</f>
        <v>1600</v>
      </c>
      <c r="BM755" s="611">
        <f>'Data 2'!BM210</f>
        <v>0</v>
      </c>
      <c r="BN755" s="611">
        <f>'Data 2'!BN210</f>
        <v>0</v>
      </c>
      <c r="BO755" s="611">
        <f>'Data 2'!BO210</f>
        <v>0</v>
      </c>
      <c r="BP755" s="611">
        <f>'Data 2'!BP210</f>
        <v>0</v>
      </c>
      <c r="BQ755" s="611">
        <f>'Data 2'!BQ210</f>
        <v>0</v>
      </c>
      <c r="BR755" s="611">
        <f>'Data 2'!BR210</f>
        <v>0</v>
      </c>
      <c r="BS755" s="611">
        <f>'Data 2'!BS210</f>
        <v>0</v>
      </c>
      <c r="BT755" s="611">
        <f>'Data 2'!BT210</f>
        <v>0</v>
      </c>
      <c r="BU755" s="649"/>
      <c r="BV755" s="611">
        <f>'Data 2'!BV210</f>
        <v>172</v>
      </c>
      <c r="BW755" s="611">
        <f>'Data 2'!BW210</f>
        <v>807</v>
      </c>
      <c r="BX755" s="611">
        <f>'Data 2'!BX210</f>
        <v>2890</v>
      </c>
      <c r="BY755" s="611">
        <f>'Data 2'!BY210</f>
        <v>1650</v>
      </c>
      <c r="BZ755" s="602">
        <f t="shared" si="2562"/>
        <v>132.46666666666667</v>
      </c>
      <c r="CA755" s="602">
        <f t="shared" si="2563"/>
        <v>596.83733333333328</v>
      </c>
      <c r="CB755" s="602">
        <f t="shared" si="2564"/>
        <v>0</v>
      </c>
      <c r="CC755" s="692">
        <f t="shared" si="2565"/>
        <v>1178.8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575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575"/>
        <v>0</v>
      </c>
      <c r="CG755" s="1350">
        <f t="shared" si="2575"/>
        <v>0</v>
      </c>
      <c r="CH755" s="1350">
        <f t="shared" si="2575"/>
        <v>0</v>
      </c>
      <c r="CI755" s="1350">
        <f t="shared" si="2575"/>
        <v>0</v>
      </c>
      <c r="CJ755" s="1350">
        <f t="shared" si="2575"/>
        <v>0</v>
      </c>
      <c r="CK755" s="1351">
        <f t="shared" si="2575"/>
        <v>0</v>
      </c>
      <c r="CL755" s="1351">
        <f t="shared" si="2575"/>
        <v>0</v>
      </c>
      <c r="CM755" s="1351">
        <f t="shared" si="2575"/>
        <v>139</v>
      </c>
      <c r="CN755" s="1350">
        <f t="shared" si="2575"/>
        <v>144</v>
      </c>
      <c r="CO755" s="1350">
        <f t="shared" si="2575"/>
        <v>160</v>
      </c>
      <c r="CP755" s="1350">
        <f t="shared" si="2575"/>
        <v>200</v>
      </c>
      <c r="CQ755" s="1350">
        <f t="shared" si="2575"/>
        <v>260</v>
      </c>
      <c r="CR755" s="1350">
        <f t="shared" si="2575"/>
        <v>262</v>
      </c>
      <c r="CS755" s="1349">
        <f t="shared" si="2575"/>
        <v>822</v>
      </c>
      <c r="CT755" s="1352">
        <f t="shared" si="2575"/>
        <v>1030</v>
      </c>
      <c r="CU755" s="553">
        <f t="shared" si="2573"/>
        <v>0</v>
      </c>
      <c r="CV755" s="554">
        <f t="shared" si="2573"/>
        <v>0</v>
      </c>
      <c r="CW755" s="555">
        <f t="shared" si="2573"/>
        <v>0</v>
      </c>
      <c r="CX755" s="555">
        <f t="shared" si="2573"/>
        <v>0</v>
      </c>
      <c r="CY755" s="555">
        <f t="shared" si="2573"/>
        <v>0</v>
      </c>
      <c r="CZ755" s="555">
        <f t="shared" si="2573"/>
        <v>0</v>
      </c>
      <c r="DA755" s="555">
        <f t="shared" si="2573"/>
        <v>0</v>
      </c>
      <c r="DB755" s="556">
        <f t="shared" si="2573"/>
        <v>0</v>
      </c>
      <c r="DC755" s="556">
        <f t="shared" si="2573"/>
        <v>0</v>
      </c>
      <c r="DD755" s="556">
        <f t="shared" si="2573"/>
        <v>350</v>
      </c>
      <c r="DE755" s="555">
        <f t="shared" si="2574"/>
        <v>465</v>
      </c>
      <c r="DF755" s="555">
        <f t="shared" si="2574"/>
        <v>640</v>
      </c>
      <c r="DG755" s="555">
        <f t="shared" si="2574"/>
        <v>850</v>
      </c>
      <c r="DH755" s="555">
        <f t="shared" si="2574"/>
        <v>1230</v>
      </c>
      <c r="DI755" s="555">
        <f t="shared" si="2574"/>
        <v>2529.56</v>
      </c>
      <c r="DJ755" s="554">
        <f t="shared" si="2574"/>
        <v>2888</v>
      </c>
      <c r="DK755" s="553">
        <f t="shared" si="2574"/>
        <v>2992</v>
      </c>
      <c r="DL755" s="658">
        <f>COUNT(B755:R755)</f>
        <v>17</v>
      </c>
      <c r="DM755" s="106">
        <f>COUNT(T755:AJ755)</f>
        <v>17</v>
      </c>
      <c r="DN755" s="106">
        <f>COUNT(AL755:BB755)</f>
        <v>5</v>
      </c>
      <c r="DO755" s="106">
        <f>COUNT(BD755:BT755)</f>
        <v>17</v>
      </c>
      <c r="DP755" s="487"/>
      <c r="DQ755" s="623"/>
      <c r="DR755" s="623"/>
      <c r="DS755" s="623"/>
      <c r="DT755" s="623"/>
      <c r="DU755" s="623"/>
      <c r="DV755" s="623"/>
      <c r="DW755" s="623"/>
      <c r="DX755" s="623"/>
      <c r="DY755" s="488"/>
    </row>
    <row r="756" spans="1:129" s="490" customFormat="1" ht="15.75" customHeight="1">
      <c r="A756" s="788" t="s">
        <v>326</v>
      </c>
      <c r="B756" s="690"/>
      <c r="C756" s="690"/>
      <c r="D756" s="690"/>
      <c r="E756" s="690"/>
      <c r="F756" s="690"/>
      <c r="G756" s="690"/>
      <c r="H756" s="690"/>
      <c r="I756" s="690"/>
      <c r="J756" s="690"/>
      <c r="K756" s="690"/>
      <c r="L756" s="690"/>
      <c r="M756" s="690"/>
      <c r="N756" s="690"/>
      <c r="O756" s="690"/>
      <c r="P756" s="690"/>
      <c r="Q756" s="690"/>
      <c r="R756" s="690"/>
      <c r="S756" s="778"/>
      <c r="T756" s="690"/>
      <c r="U756" s="690"/>
      <c r="V756" s="690"/>
      <c r="W756" s="690"/>
      <c r="X756" s="690"/>
      <c r="Y756" s="690"/>
      <c r="Z756" s="690"/>
      <c r="AA756" s="690"/>
      <c r="AB756" s="690"/>
      <c r="AC756" s="690"/>
      <c r="AD756" s="690"/>
      <c r="AE756" s="690"/>
      <c r="AF756" s="690"/>
      <c r="AG756" s="690"/>
      <c r="AH756" s="690"/>
      <c r="AI756" s="690"/>
      <c r="AJ756" s="690"/>
      <c r="AK756" s="778"/>
      <c r="AL756" s="690"/>
      <c r="AM756" s="690"/>
      <c r="AN756" s="690"/>
      <c r="AO756" s="690"/>
      <c r="AP756" s="690"/>
      <c r="AQ756" s="690"/>
      <c r="AR756" s="690"/>
      <c r="AS756" s="690"/>
      <c r="AT756" s="690"/>
      <c r="AU756" s="690"/>
      <c r="AV756" s="690"/>
      <c r="AW756" s="690"/>
      <c r="AX756" s="690"/>
      <c r="AY756" s="690"/>
      <c r="AZ756" s="690"/>
      <c r="BA756" s="690"/>
      <c r="BB756" s="690"/>
      <c r="BC756" s="778"/>
      <c r="BD756" s="690"/>
      <c r="BE756" s="690"/>
      <c r="BF756" s="690"/>
      <c r="BG756" s="690"/>
      <c r="BH756" s="690"/>
      <c r="BI756" s="690"/>
      <c r="BJ756" s="690"/>
      <c r="BK756" s="690"/>
      <c r="BL756" s="690"/>
      <c r="BM756" s="690"/>
      <c r="BN756" s="690"/>
      <c r="BO756" s="690"/>
      <c r="BP756" s="690"/>
      <c r="BQ756" s="690"/>
      <c r="BR756" s="690"/>
      <c r="BS756" s="690"/>
      <c r="BT756" s="690"/>
      <c r="BU756" s="778"/>
      <c r="BV756" s="690"/>
      <c r="BW756" s="690"/>
      <c r="BX756" s="690"/>
      <c r="BY756" s="690"/>
      <c r="BZ756" s="594" t="str">
        <f t="shared" si="2562"/>
        <v/>
      </c>
      <c r="CA756" s="594" t="str">
        <f t="shared" si="2563"/>
        <v/>
      </c>
      <c r="CB756" s="594" t="str">
        <f t="shared" si="2564"/>
        <v/>
      </c>
      <c r="CC756" s="691" t="str">
        <f t="shared" si="2565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3"/>
      <c r="DM756" s="108"/>
      <c r="DN756" s="108"/>
      <c r="DO756" s="108"/>
      <c r="DP756" s="596"/>
      <c r="DQ756" s="622"/>
      <c r="DR756" s="622"/>
      <c r="DS756" s="622"/>
      <c r="DT756" s="622"/>
      <c r="DU756" s="622"/>
      <c r="DV756" s="622"/>
      <c r="DW756" s="622"/>
      <c r="DX756" s="622"/>
      <c r="DY756" s="488"/>
    </row>
    <row r="757" spans="1:129" s="490" customFormat="1" ht="15.75" hidden="1" customHeight="1">
      <c r="A757" s="653" t="s">
        <v>296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2" t="str">
        <f t="shared" si="2562"/>
        <v/>
      </c>
      <c r="CA757" s="602" t="str">
        <f t="shared" si="2563"/>
        <v/>
      </c>
      <c r="CB757" s="602" t="str">
        <f t="shared" si="2564"/>
        <v/>
      </c>
      <c r="CC757" s="692" t="str">
        <f t="shared" si="2565"/>
        <v/>
      </c>
      <c r="CD757" s="1348" t="str">
        <f t="shared" ref="CD757:CM759" si="2576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576"/>
        <v/>
      </c>
      <c r="CF757" s="1350" t="str">
        <f t="shared" si="2576"/>
        <v/>
      </c>
      <c r="CG757" s="1350" t="str">
        <f t="shared" si="2576"/>
        <v/>
      </c>
      <c r="CH757" s="1350" t="str">
        <f t="shared" si="2576"/>
        <v/>
      </c>
      <c r="CI757" s="1350" t="str">
        <f t="shared" si="2576"/>
        <v/>
      </c>
      <c r="CJ757" s="1350" t="str">
        <f t="shared" si="2576"/>
        <v/>
      </c>
      <c r="CK757" s="1351" t="str">
        <f t="shared" si="2576"/>
        <v/>
      </c>
      <c r="CL757" s="1351" t="str">
        <f t="shared" si="2576"/>
        <v/>
      </c>
      <c r="CM757" s="1351" t="str">
        <f t="shared" si="2576"/>
        <v/>
      </c>
      <c r="CN757" s="1350" t="str">
        <f t="shared" ref="CN757:CT759" si="2577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577"/>
        <v/>
      </c>
      <c r="CP757" s="1350" t="str">
        <f t="shared" si="2577"/>
        <v/>
      </c>
      <c r="CQ757" s="1350" t="str">
        <f t="shared" si="2577"/>
        <v/>
      </c>
      <c r="CR757" s="1350" t="str">
        <f t="shared" si="2577"/>
        <v/>
      </c>
      <c r="CS757" s="1349" t="str">
        <f t="shared" si="2577"/>
        <v/>
      </c>
      <c r="CT757" s="1352" t="str">
        <f t="shared" si="2577"/>
        <v/>
      </c>
      <c r="CU757" s="553" t="str">
        <f t="shared" ref="CU757:DD760" si="2578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4" t="str">
        <f t="shared" si="2578"/>
        <v/>
      </c>
      <c r="CW757" s="555" t="str">
        <f t="shared" si="2578"/>
        <v/>
      </c>
      <c r="CX757" s="555" t="str">
        <f t="shared" si="2578"/>
        <v/>
      </c>
      <c r="CY757" s="555" t="str">
        <f t="shared" si="2578"/>
        <v/>
      </c>
      <c r="CZ757" s="555" t="str">
        <f t="shared" si="2578"/>
        <v/>
      </c>
      <c r="DA757" s="555" t="str">
        <f t="shared" si="2578"/>
        <v/>
      </c>
      <c r="DB757" s="556" t="str">
        <f t="shared" si="2578"/>
        <v/>
      </c>
      <c r="DC757" s="556" t="str">
        <f t="shared" si="2578"/>
        <v/>
      </c>
      <c r="DD757" s="556" t="str">
        <f t="shared" si="2578"/>
        <v/>
      </c>
      <c r="DE757" s="555" t="str">
        <f t="shared" ref="DE757:DK760" si="2579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5" t="str">
        <f t="shared" si="2579"/>
        <v/>
      </c>
      <c r="DG757" s="555" t="str">
        <f t="shared" si="2579"/>
        <v/>
      </c>
      <c r="DH757" s="555" t="str">
        <f t="shared" si="2579"/>
        <v/>
      </c>
      <c r="DI757" s="555" t="str">
        <f t="shared" si="2579"/>
        <v/>
      </c>
      <c r="DJ757" s="554" t="str">
        <f t="shared" si="2579"/>
        <v/>
      </c>
      <c r="DK757" s="553" t="str">
        <f t="shared" si="2579"/>
        <v/>
      </c>
      <c r="DL757" s="65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623"/>
      <c r="DR757" s="623"/>
      <c r="DS757" s="623"/>
      <c r="DT757" s="623"/>
      <c r="DU757" s="623"/>
      <c r="DV757" s="623"/>
      <c r="DW757" s="623"/>
      <c r="DX757" s="623"/>
      <c r="DY757" s="488"/>
    </row>
    <row r="758" spans="1:129" s="490" customFormat="1" ht="15.75" hidden="1" customHeight="1">
      <c r="A758" s="653" t="s">
        <v>283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2" t="str">
        <f t="shared" si="2562"/>
        <v/>
      </c>
      <c r="CA758" s="602" t="str">
        <f t="shared" si="2563"/>
        <v/>
      </c>
      <c r="CB758" s="602" t="str">
        <f t="shared" si="2564"/>
        <v/>
      </c>
      <c r="CC758" s="692" t="str">
        <f t="shared" si="2565"/>
        <v/>
      </c>
      <c r="CD758" s="1348" t="str">
        <f t="shared" si="2576"/>
        <v/>
      </c>
      <c r="CE758" s="1349" t="str">
        <f t="shared" si="2576"/>
        <v/>
      </c>
      <c r="CF758" s="1350" t="str">
        <f t="shared" si="2576"/>
        <v/>
      </c>
      <c r="CG758" s="1350" t="str">
        <f t="shared" si="2576"/>
        <v/>
      </c>
      <c r="CH758" s="1350" t="str">
        <f t="shared" si="2576"/>
        <v/>
      </c>
      <c r="CI758" s="1350" t="str">
        <f t="shared" si="2576"/>
        <v/>
      </c>
      <c r="CJ758" s="1350" t="str">
        <f t="shared" si="2576"/>
        <v/>
      </c>
      <c r="CK758" s="1351" t="str">
        <f t="shared" si="2576"/>
        <v/>
      </c>
      <c r="CL758" s="1351" t="str">
        <f t="shared" si="2576"/>
        <v/>
      </c>
      <c r="CM758" s="1351" t="str">
        <f t="shared" si="2576"/>
        <v/>
      </c>
      <c r="CN758" s="1350" t="str">
        <f t="shared" si="2577"/>
        <v/>
      </c>
      <c r="CO758" s="1350" t="str">
        <f t="shared" si="2577"/>
        <v/>
      </c>
      <c r="CP758" s="1350" t="str">
        <f t="shared" si="2577"/>
        <v/>
      </c>
      <c r="CQ758" s="1350" t="str">
        <f t="shared" si="2577"/>
        <v/>
      </c>
      <c r="CR758" s="1350" t="str">
        <f t="shared" si="2577"/>
        <v/>
      </c>
      <c r="CS758" s="1349" t="str">
        <f t="shared" si="2577"/>
        <v/>
      </c>
      <c r="CT758" s="1352" t="str">
        <f t="shared" si="2577"/>
        <v/>
      </c>
      <c r="CU758" s="553" t="str">
        <f t="shared" si="2578"/>
        <v/>
      </c>
      <c r="CV758" s="554" t="str">
        <f t="shared" si="2578"/>
        <v/>
      </c>
      <c r="CW758" s="555" t="str">
        <f t="shared" si="2578"/>
        <v/>
      </c>
      <c r="CX758" s="555" t="str">
        <f t="shared" si="2578"/>
        <v/>
      </c>
      <c r="CY758" s="555" t="str">
        <f t="shared" si="2578"/>
        <v/>
      </c>
      <c r="CZ758" s="555" t="str">
        <f t="shared" si="2578"/>
        <v/>
      </c>
      <c r="DA758" s="555" t="str">
        <f t="shared" si="2578"/>
        <v/>
      </c>
      <c r="DB758" s="556" t="str">
        <f t="shared" si="2578"/>
        <v/>
      </c>
      <c r="DC758" s="556" t="str">
        <f t="shared" si="2578"/>
        <v/>
      </c>
      <c r="DD758" s="556" t="str">
        <f t="shared" si="2578"/>
        <v/>
      </c>
      <c r="DE758" s="555" t="str">
        <f t="shared" si="2579"/>
        <v/>
      </c>
      <c r="DF758" s="555" t="str">
        <f t="shared" si="2579"/>
        <v/>
      </c>
      <c r="DG758" s="555" t="str">
        <f t="shared" si="2579"/>
        <v/>
      </c>
      <c r="DH758" s="555" t="str">
        <f t="shared" si="2579"/>
        <v/>
      </c>
      <c r="DI758" s="555" t="str">
        <f t="shared" si="2579"/>
        <v/>
      </c>
      <c r="DJ758" s="554" t="str">
        <f t="shared" si="2579"/>
        <v/>
      </c>
      <c r="DK758" s="553" t="str">
        <f t="shared" si="2579"/>
        <v/>
      </c>
      <c r="DL758" s="65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623"/>
      <c r="DR758" s="623"/>
      <c r="DS758" s="623"/>
      <c r="DT758" s="623"/>
      <c r="DU758" s="623"/>
      <c r="DV758" s="623"/>
      <c r="DW758" s="623"/>
      <c r="DX758" s="623"/>
      <c r="DY758" s="488"/>
    </row>
    <row r="759" spans="1:129" s="490" customFormat="1" ht="15.75" hidden="1" customHeight="1">
      <c r="A759" s="653" t="s">
        <v>327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7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7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7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7"/>
      <c r="BV759" s="227"/>
      <c r="BW759" s="227"/>
      <c r="BX759" s="227"/>
      <c r="BY759" s="227"/>
      <c r="BZ759" s="602" t="str">
        <f t="shared" si="2562"/>
        <v/>
      </c>
      <c r="CA759" s="602" t="str">
        <f t="shared" si="2563"/>
        <v/>
      </c>
      <c r="CB759" s="602" t="str">
        <f t="shared" si="2564"/>
        <v/>
      </c>
      <c r="CC759" s="692" t="str">
        <f t="shared" si="2565"/>
        <v/>
      </c>
      <c r="CD759" s="1348" t="str">
        <f t="shared" si="2576"/>
        <v/>
      </c>
      <c r="CE759" s="1349" t="str">
        <f t="shared" si="2576"/>
        <v/>
      </c>
      <c r="CF759" s="1350" t="str">
        <f t="shared" si="2576"/>
        <v/>
      </c>
      <c r="CG759" s="1350" t="str">
        <f t="shared" si="2576"/>
        <v/>
      </c>
      <c r="CH759" s="1350" t="str">
        <f t="shared" si="2576"/>
        <v/>
      </c>
      <c r="CI759" s="1350" t="str">
        <f t="shared" si="2576"/>
        <v/>
      </c>
      <c r="CJ759" s="1350" t="str">
        <f t="shared" si="2576"/>
        <v/>
      </c>
      <c r="CK759" s="1351" t="str">
        <f t="shared" si="2576"/>
        <v/>
      </c>
      <c r="CL759" s="1351" t="str">
        <f t="shared" si="2576"/>
        <v/>
      </c>
      <c r="CM759" s="1351" t="str">
        <f t="shared" si="2576"/>
        <v/>
      </c>
      <c r="CN759" s="1350" t="str">
        <f t="shared" si="2577"/>
        <v/>
      </c>
      <c r="CO759" s="1350" t="str">
        <f t="shared" si="2577"/>
        <v/>
      </c>
      <c r="CP759" s="1350" t="str">
        <f t="shared" si="2577"/>
        <v/>
      </c>
      <c r="CQ759" s="1350" t="str">
        <f t="shared" si="2577"/>
        <v/>
      </c>
      <c r="CR759" s="1350" t="str">
        <f t="shared" si="2577"/>
        <v/>
      </c>
      <c r="CS759" s="1349" t="str">
        <f t="shared" si="2577"/>
        <v/>
      </c>
      <c r="CT759" s="1352" t="str">
        <f t="shared" si="2577"/>
        <v/>
      </c>
      <c r="CU759" s="553" t="str">
        <f t="shared" si="2578"/>
        <v/>
      </c>
      <c r="CV759" s="554" t="str">
        <f t="shared" si="2578"/>
        <v/>
      </c>
      <c r="CW759" s="555" t="str">
        <f t="shared" si="2578"/>
        <v/>
      </c>
      <c r="CX759" s="555" t="str">
        <f t="shared" si="2578"/>
        <v/>
      </c>
      <c r="CY759" s="555" t="str">
        <f t="shared" si="2578"/>
        <v/>
      </c>
      <c r="CZ759" s="555" t="str">
        <f t="shared" si="2578"/>
        <v/>
      </c>
      <c r="DA759" s="555" t="str">
        <f t="shared" si="2578"/>
        <v/>
      </c>
      <c r="DB759" s="556" t="str">
        <f t="shared" si="2578"/>
        <v/>
      </c>
      <c r="DC759" s="556" t="str">
        <f t="shared" si="2578"/>
        <v/>
      </c>
      <c r="DD759" s="556" t="str">
        <f t="shared" si="2578"/>
        <v/>
      </c>
      <c r="DE759" s="555" t="str">
        <f t="shared" si="2579"/>
        <v/>
      </c>
      <c r="DF759" s="555" t="str">
        <f t="shared" si="2579"/>
        <v/>
      </c>
      <c r="DG759" s="555" t="str">
        <f t="shared" si="2579"/>
        <v/>
      </c>
      <c r="DH759" s="555" t="str">
        <f t="shared" si="2579"/>
        <v/>
      </c>
      <c r="DI759" s="555" t="str">
        <f t="shared" si="2579"/>
        <v/>
      </c>
      <c r="DJ759" s="554" t="str">
        <f t="shared" si="2579"/>
        <v/>
      </c>
      <c r="DK759" s="553" t="str">
        <f t="shared" si="2579"/>
        <v/>
      </c>
      <c r="DL759" s="658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7"/>
      <c r="DQ759" s="623"/>
      <c r="DR759" s="623"/>
      <c r="DS759" s="623"/>
      <c r="DT759" s="623"/>
      <c r="DU759" s="623"/>
      <c r="DV759" s="623"/>
      <c r="DW759" s="623"/>
      <c r="DX759" s="623"/>
      <c r="DY759" s="488"/>
    </row>
    <row r="760" spans="1:129" s="490" customFormat="1" ht="15.75" customHeight="1">
      <c r="A760" s="710" t="s">
        <v>314</v>
      </c>
      <c r="B760" s="611">
        <f>'Data 2'!B249</f>
        <v>240</v>
      </c>
      <c r="C760" s="611">
        <f>'Data 2'!C249</f>
        <v>0</v>
      </c>
      <c r="D760" s="611">
        <f>'Data 2'!D249</f>
        <v>0</v>
      </c>
      <c r="E760" s="611">
        <f>'Data 2'!E249</f>
        <v>0</v>
      </c>
      <c r="F760" s="611">
        <f>'Data 2'!F249</f>
        <v>0</v>
      </c>
      <c r="G760" s="611">
        <f>'Data 2'!G249</f>
        <v>0</v>
      </c>
      <c r="H760" s="611">
        <f>'Data 2'!H249</f>
        <v>0</v>
      </c>
      <c r="I760" s="611">
        <f>'Data 2'!I249</f>
        <v>0</v>
      </c>
      <c r="J760" s="611">
        <f>'Data 2'!J249</f>
        <v>0</v>
      </c>
      <c r="K760" s="611">
        <f>'Data 2'!K249</f>
        <v>0</v>
      </c>
      <c r="L760" s="611">
        <f>'Data 2'!L249</f>
        <v>0</v>
      </c>
      <c r="M760" s="611">
        <f>'Data 2'!M249</f>
        <v>0</v>
      </c>
      <c r="N760" s="611">
        <f>'Data 2'!N249</f>
        <v>0</v>
      </c>
      <c r="O760" s="611">
        <f>'Data 2'!O249</f>
        <v>0</v>
      </c>
      <c r="P760" s="611">
        <f>'Data 2'!P249</f>
        <v>0</v>
      </c>
      <c r="Q760" s="611">
        <f>'Data 2'!Q249</f>
        <v>0</v>
      </c>
      <c r="R760" s="611">
        <f>'Data 2'!R249</f>
        <v>0</v>
      </c>
      <c r="S760" s="649"/>
      <c r="T760" s="611">
        <f>'Data 2'!T249</f>
        <v>0</v>
      </c>
      <c r="U760" s="611">
        <f>'Data 2'!U249</f>
        <v>0</v>
      </c>
      <c r="V760" s="611">
        <f>'Data 2'!V249</f>
        <v>0</v>
      </c>
      <c r="W760" s="611">
        <f>'Data 2'!W249</f>
        <v>0</v>
      </c>
      <c r="X760" s="611">
        <f>'Data 2'!X249</f>
        <v>0</v>
      </c>
      <c r="Y760" s="611">
        <f>'Data 2'!Y249</f>
        <v>0</v>
      </c>
      <c r="Z760" s="611">
        <f>'Data 2'!Z249</f>
        <v>0</v>
      </c>
      <c r="AA760" s="611">
        <f>'Data 2'!AA249</f>
        <v>10</v>
      </c>
      <c r="AB760" s="611">
        <f>'Data 2'!AB249</f>
        <v>0</v>
      </c>
      <c r="AC760" s="611">
        <f>'Data 2'!AC249</f>
        <v>0</v>
      </c>
      <c r="AD760" s="611">
        <f>'Data 2'!AD249</f>
        <v>0</v>
      </c>
      <c r="AE760" s="611">
        <f>'Data 2'!AE249</f>
        <v>0</v>
      </c>
      <c r="AF760" s="611">
        <f>'Data 2'!AF249</f>
        <v>0</v>
      </c>
      <c r="AG760" s="611">
        <f>'Data 2'!AG249</f>
        <v>0</v>
      </c>
      <c r="AH760" s="611">
        <f>'Data 2'!AH249</f>
        <v>0</v>
      </c>
      <c r="AI760" s="611">
        <f>'Data 2'!AI249</f>
        <v>0</v>
      </c>
      <c r="AJ760" s="611">
        <f>'Data 2'!AJ249</f>
        <v>0</v>
      </c>
      <c r="AK760" s="649"/>
      <c r="AL760" s="611"/>
      <c r="AM760" s="611">
        <f>'Data 2'!AM249</f>
        <v>0</v>
      </c>
      <c r="AN760" s="611"/>
      <c r="AO760" s="611">
        <f>'Data 2'!AO249</f>
        <v>0</v>
      </c>
      <c r="AP760" s="611">
        <f>'Data 2'!AP249</f>
        <v>3000</v>
      </c>
      <c r="AQ760" s="611">
        <f>'Data 2'!AQ249</f>
        <v>0</v>
      </c>
      <c r="AR760" s="611"/>
      <c r="AS760" s="611"/>
      <c r="AT760" s="611"/>
      <c r="AU760" s="611"/>
      <c r="AV760" s="611"/>
      <c r="AW760" s="611"/>
      <c r="AX760" s="611"/>
      <c r="AY760" s="611"/>
      <c r="AZ760" s="611"/>
      <c r="BA760" s="611"/>
      <c r="BB760" s="611"/>
      <c r="BC760" s="649"/>
      <c r="BD760" s="611">
        <f>'Data 2'!BD249</f>
        <v>800</v>
      </c>
      <c r="BE760" s="611">
        <f>'Data 2'!BE249</f>
        <v>0</v>
      </c>
      <c r="BF760" s="611">
        <f>'Data 2'!BF249</f>
        <v>0</v>
      </c>
      <c r="BG760" s="611">
        <f>'Data 2'!BG249</f>
        <v>3599.92</v>
      </c>
      <c r="BH760" s="611">
        <f>'Data 2'!BH249</f>
        <v>3400</v>
      </c>
      <c r="BI760" s="611">
        <f>'Data 2'!BI249</f>
        <v>0</v>
      </c>
      <c r="BJ760" s="611">
        <f>'Data 2'!BJ249</f>
        <v>0</v>
      </c>
      <c r="BK760" s="611">
        <f>'Data 2'!BK249</f>
        <v>1599.8999999999999</v>
      </c>
      <c r="BL760" s="611">
        <f>'Data 2'!BL249</f>
        <v>3599.92</v>
      </c>
      <c r="BM760" s="611">
        <f>'Data 2'!BM249</f>
        <v>0</v>
      </c>
      <c r="BN760" s="611">
        <f>'Data 2'!BN249</f>
        <v>0</v>
      </c>
      <c r="BO760" s="611">
        <f>'Data 2'!BO249</f>
        <v>0</v>
      </c>
      <c r="BP760" s="611">
        <f>'Data 2'!BP249</f>
        <v>0</v>
      </c>
      <c r="BQ760" s="611">
        <f>'Data 2'!BQ249</f>
        <v>0</v>
      </c>
      <c r="BR760" s="611">
        <f>'Data 2'!BR249</f>
        <v>0</v>
      </c>
      <c r="BS760" s="611">
        <f>'Data 2'!BS249</f>
        <v>0</v>
      </c>
      <c r="BT760" s="611">
        <f>'Data 2'!BT249</f>
        <v>0</v>
      </c>
      <c r="BU760" s="649"/>
      <c r="BV760" s="611">
        <f>'Data 2'!BV249</f>
        <v>0</v>
      </c>
      <c r="BW760" s="611">
        <f>'Data 2'!BW249</f>
        <v>0</v>
      </c>
      <c r="BX760" s="611">
        <f>'Data 2'!BX249</f>
        <v>3000</v>
      </c>
      <c r="BY760" s="611">
        <f>'Data 2'!BY249</f>
        <v>3604</v>
      </c>
      <c r="BZ760" s="602">
        <f t="shared" si="2562"/>
        <v>0</v>
      </c>
      <c r="CA760" s="602">
        <f t="shared" si="2563"/>
        <v>0</v>
      </c>
      <c r="CB760" s="602">
        <f t="shared" si="2564"/>
        <v>0</v>
      </c>
      <c r="CC760" s="692">
        <f t="shared" si="2565"/>
        <v>626.65466666666669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580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580"/>
        <v>0</v>
      </c>
      <c r="CG760" s="1350">
        <f t="shared" si="2580"/>
        <v>0</v>
      </c>
      <c r="CH760" s="1350">
        <f t="shared" si="2580"/>
        <v>0</v>
      </c>
      <c r="CI760" s="1350">
        <f t="shared" si="2580"/>
        <v>0</v>
      </c>
      <c r="CJ760" s="1350">
        <f t="shared" si="2580"/>
        <v>0</v>
      </c>
      <c r="CK760" s="1351">
        <f t="shared" si="2580"/>
        <v>0</v>
      </c>
      <c r="CL760" s="1351">
        <f t="shared" si="2580"/>
        <v>0</v>
      </c>
      <c r="CM760" s="1351">
        <f t="shared" si="2580"/>
        <v>0</v>
      </c>
      <c r="CN760" s="1350">
        <f t="shared" si="2580"/>
        <v>0</v>
      </c>
      <c r="CO760" s="1350">
        <f t="shared" si="2580"/>
        <v>0</v>
      </c>
      <c r="CP760" s="1350">
        <f t="shared" si="2580"/>
        <v>0</v>
      </c>
      <c r="CQ760" s="1350">
        <f t="shared" si="2580"/>
        <v>0</v>
      </c>
      <c r="CR760" s="1350">
        <f t="shared" si="2580"/>
        <v>0</v>
      </c>
      <c r="CS760" s="1349">
        <f t="shared" si="2580"/>
        <v>0</v>
      </c>
      <c r="CT760" s="1352">
        <f t="shared" si="2580"/>
        <v>240</v>
      </c>
      <c r="CU760" s="553">
        <f t="shared" si="2578"/>
        <v>0</v>
      </c>
      <c r="CV760" s="554">
        <f t="shared" si="2578"/>
        <v>0</v>
      </c>
      <c r="CW760" s="555">
        <f t="shared" si="2578"/>
        <v>0</v>
      </c>
      <c r="CX760" s="555">
        <f t="shared" si="2578"/>
        <v>0</v>
      </c>
      <c r="CY760" s="555">
        <f t="shared" si="2578"/>
        <v>0</v>
      </c>
      <c r="CZ760" s="555">
        <f t="shared" si="2578"/>
        <v>0</v>
      </c>
      <c r="DA760" s="555">
        <f t="shared" si="2578"/>
        <v>0</v>
      </c>
      <c r="DB760" s="556">
        <f t="shared" si="2578"/>
        <v>0</v>
      </c>
      <c r="DC760" s="556">
        <f t="shared" si="2578"/>
        <v>0</v>
      </c>
      <c r="DD760" s="556">
        <f t="shared" si="2578"/>
        <v>0</v>
      </c>
      <c r="DE760" s="555">
        <f t="shared" si="2579"/>
        <v>0</v>
      </c>
      <c r="DF760" s="555">
        <f t="shared" si="2579"/>
        <v>0</v>
      </c>
      <c r="DG760" s="555">
        <f t="shared" si="2579"/>
        <v>0</v>
      </c>
      <c r="DH760" s="555">
        <f t="shared" si="2579"/>
        <v>0</v>
      </c>
      <c r="DI760" s="555">
        <f t="shared" si="2579"/>
        <v>0</v>
      </c>
      <c r="DJ760" s="554">
        <f t="shared" si="2579"/>
        <v>0</v>
      </c>
      <c r="DK760" s="553">
        <f t="shared" si="2579"/>
        <v>10</v>
      </c>
      <c r="DL760" s="658">
        <f>COUNT(B760:R760)</f>
        <v>17</v>
      </c>
      <c r="DM760" s="106">
        <f>COUNT(T760:AJ760)</f>
        <v>17</v>
      </c>
      <c r="DN760" s="106">
        <f>COUNT(AL760:BB760)</f>
        <v>4</v>
      </c>
      <c r="DO760" s="106">
        <f>COUNT(BD760:BT760)</f>
        <v>17</v>
      </c>
      <c r="DP760" s="487"/>
      <c r="DQ760" s="623"/>
      <c r="DR760" s="623"/>
      <c r="DS760" s="623"/>
      <c r="DT760" s="623"/>
      <c r="DU760" s="623"/>
      <c r="DV760" s="623"/>
      <c r="DW760" s="623"/>
      <c r="DX760" s="623"/>
      <c r="DY760" s="488"/>
    </row>
    <row r="761" spans="1:129" s="490" customFormat="1" ht="15.75" customHeight="1">
      <c r="A761" s="703" t="s">
        <v>328</v>
      </c>
      <c r="B761" s="763"/>
      <c r="C761" s="763"/>
      <c r="D761" s="763"/>
      <c r="E761" s="763"/>
      <c r="F761" s="763"/>
      <c r="G761" s="763"/>
      <c r="H761" s="763"/>
      <c r="I761" s="763"/>
      <c r="J761" s="763"/>
      <c r="K761" s="763"/>
      <c r="L761" s="763"/>
      <c r="M761" s="763"/>
      <c r="N761" s="763"/>
      <c r="O761" s="763"/>
      <c r="P761" s="763"/>
      <c r="Q761" s="763"/>
      <c r="R761" s="763"/>
      <c r="S761" s="787"/>
      <c r="T761" s="763"/>
      <c r="U761" s="763"/>
      <c r="V761" s="763"/>
      <c r="W761" s="763"/>
      <c r="X761" s="763"/>
      <c r="Y761" s="763"/>
      <c r="Z761" s="763"/>
      <c r="AA761" s="763"/>
      <c r="AB761" s="763"/>
      <c r="AC761" s="763"/>
      <c r="AD761" s="763"/>
      <c r="AE761" s="763"/>
      <c r="AF761" s="763"/>
      <c r="AG761" s="763"/>
      <c r="AH761" s="763"/>
      <c r="AI761" s="763"/>
      <c r="AJ761" s="763"/>
      <c r="AK761" s="787"/>
      <c r="AL761" s="763"/>
      <c r="AM761" s="763"/>
      <c r="AN761" s="763"/>
      <c r="AO761" s="763"/>
      <c r="AP761" s="763"/>
      <c r="AQ761" s="763"/>
      <c r="AR761" s="763"/>
      <c r="AS761" s="763"/>
      <c r="AT761" s="763"/>
      <c r="AU761" s="763"/>
      <c r="AV761" s="763"/>
      <c r="AW761" s="763"/>
      <c r="AX761" s="763"/>
      <c r="AY761" s="763"/>
      <c r="AZ761" s="763"/>
      <c r="BA761" s="763"/>
      <c r="BB761" s="763"/>
      <c r="BC761" s="787"/>
      <c r="BD761" s="763"/>
      <c r="BE761" s="763"/>
      <c r="BF761" s="763"/>
      <c r="BG761" s="763"/>
      <c r="BH761" s="763"/>
      <c r="BI761" s="763"/>
      <c r="BJ761" s="763"/>
      <c r="BK761" s="763"/>
      <c r="BL761" s="763"/>
      <c r="BM761" s="763"/>
      <c r="BN761" s="763"/>
      <c r="BO761" s="763"/>
      <c r="BP761" s="763"/>
      <c r="BQ761" s="763"/>
      <c r="BR761" s="763"/>
      <c r="BS761" s="763"/>
      <c r="BT761" s="763"/>
      <c r="BU761" s="787"/>
      <c r="BV761" s="763"/>
      <c r="BW761" s="763"/>
      <c r="BX761" s="763"/>
      <c r="BY761" s="763"/>
      <c r="BZ761" s="594"/>
      <c r="CA761" s="594"/>
      <c r="CB761" s="594"/>
      <c r="CC761" s="691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9"/>
      <c r="CV761" s="640"/>
      <c r="CW761" s="640"/>
      <c r="CX761" s="640"/>
      <c r="CY761" s="640"/>
      <c r="CZ761" s="640"/>
      <c r="DA761" s="640"/>
      <c r="DB761" s="640"/>
      <c r="DC761" s="640"/>
      <c r="DD761" s="640"/>
      <c r="DE761" s="640"/>
      <c r="DF761" s="640"/>
      <c r="DG761" s="640"/>
      <c r="DH761" s="640"/>
      <c r="DI761" s="640"/>
      <c r="DJ761" s="640"/>
      <c r="DK761" s="640"/>
      <c r="DL761" s="603"/>
      <c r="DM761" s="108"/>
      <c r="DN761" s="108"/>
      <c r="DO761" s="108"/>
      <c r="DP761" s="596"/>
      <c r="DQ761" s="622"/>
      <c r="DR761" s="622"/>
      <c r="DS761" s="622"/>
      <c r="DT761" s="622"/>
      <c r="DU761" s="622"/>
      <c r="DV761" s="622"/>
      <c r="DW761" s="622"/>
      <c r="DX761" s="622"/>
      <c r="DY761" s="488"/>
    </row>
    <row r="762" spans="1:129" s="490" customFormat="1" ht="15.75" customHeight="1">
      <c r="A762" s="653" t="s">
        <v>296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>
        <v>1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2" t="str">
        <f t="shared" ref="BZ762:BZ776" si="2581">IF(DL762&lt;3,"",(SUM(B762:R762)-MIN(B762:R762)-MAX(B762:R762))/(DL762-2))</f>
        <v/>
      </c>
      <c r="CA762" s="602" t="str">
        <f t="shared" ref="CA762:CA776" si="2582">IF(DM762&lt;3,"",(SUM(T762:AJ762)-MIN(T762:AJ762)-MAX(T762:AJ762))/(DM762-2))</f>
        <v/>
      </c>
      <c r="CB762" s="602" t="str">
        <f t="shared" ref="CB762:CB776" si="2583">IF(DN762&lt;3,"",(SUM(AL762:BB762)-MIN(AL762:BB762)-MAX(AL762:BB762))/(DN762-2))</f>
        <v/>
      </c>
      <c r="CC762" s="692" t="str">
        <f t="shared" ref="CC762:CC776" si="2584">IF(DO762&lt;3,"",(SUM(BD762:BT762)-MIN(BD762:BT762)-MAX(BD762:BT762))/(DO762-2))</f>
        <v/>
      </c>
      <c r="CD762" s="1348" t="str">
        <f t="shared" ref="CD762:CS762" si="2585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585"/>
        <v/>
      </c>
      <c r="CF762" s="1350" t="str">
        <f t="shared" si="2585"/>
        <v/>
      </c>
      <c r="CG762" s="1350" t="str">
        <f t="shared" si="2585"/>
        <v/>
      </c>
      <c r="CH762" s="1350" t="str">
        <f t="shared" si="2585"/>
        <v/>
      </c>
      <c r="CI762" s="1350" t="str">
        <f t="shared" si="2585"/>
        <v/>
      </c>
      <c r="CJ762" s="1350" t="str">
        <f t="shared" si="2585"/>
        <v/>
      </c>
      <c r="CK762" s="1351" t="str">
        <f t="shared" si="2585"/>
        <v/>
      </c>
      <c r="CL762" s="1351" t="str">
        <f t="shared" si="2585"/>
        <v/>
      </c>
      <c r="CM762" s="1351" t="str">
        <f t="shared" si="2585"/>
        <v/>
      </c>
      <c r="CN762" s="1350" t="str">
        <f t="shared" si="2585"/>
        <v/>
      </c>
      <c r="CO762" s="1350" t="str">
        <f t="shared" si="2585"/>
        <v/>
      </c>
      <c r="CP762" s="1350" t="str">
        <f t="shared" si="2585"/>
        <v/>
      </c>
      <c r="CQ762" s="1350" t="str">
        <f t="shared" si="2585"/>
        <v/>
      </c>
      <c r="CR762" s="1350" t="str">
        <f t="shared" si="2585"/>
        <v/>
      </c>
      <c r="CS762" s="1349" t="str">
        <f t="shared" si="2585"/>
        <v/>
      </c>
      <c r="CT762" s="1352" t="str">
        <f t="shared" ref="CE762:CT765" si="2586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3" t="str">
        <f t="shared" ref="CU762:DD765" si="2587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4" t="str">
        <f t="shared" si="2587"/>
        <v/>
      </c>
      <c r="CW762" s="555" t="str">
        <f t="shared" si="2587"/>
        <v/>
      </c>
      <c r="CX762" s="555" t="str">
        <f t="shared" si="2587"/>
        <v/>
      </c>
      <c r="CY762" s="555" t="str">
        <f t="shared" si="2587"/>
        <v/>
      </c>
      <c r="CZ762" s="555" t="str">
        <f t="shared" si="2587"/>
        <v/>
      </c>
      <c r="DA762" s="555" t="str">
        <f t="shared" si="2587"/>
        <v/>
      </c>
      <c r="DB762" s="556" t="str">
        <f t="shared" si="2587"/>
        <v/>
      </c>
      <c r="DC762" s="556" t="str">
        <f t="shared" si="2587"/>
        <v/>
      </c>
      <c r="DD762" s="556" t="str">
        <f t="shared" si="2587"/>
        <v/>
      </c>
      <c r="DE762" s="555" t="str">
        <f t="shared" ref="DE762:DK765" si="2588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5" t="str">
        <f t="shared" si="2588"/>
        <v/>
      </c>
      <c r="DG762" s="555" t="str">
        <f t="shared" si="2588"/>
        <v/>
      </c>
      <c r="DH762" s="555" t="str">
        <f t="shared" si="2588"/>
        <v/>
      </c>
      <c r="DI762" s="555" t="str">
        <f t="shared" si="2588"/>
        <v/>
      </c>
      <c r="DJ762" s="554" t="str">
        <f t="shared" si="2588"/>
        <v/>
      </c>
      <c r="DK762" s="553" t="str">
        <f t="shared" si="2588"/>
        <v/>
      </c>
      <c r="DL762" s="658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623"/>
      <c r="DR762" s="623"/>
      <c r="DS762" s="623"/>
      <c r="DT762" s="623"/>
      <c r="DU762" s="623"/>
      <c r="DV762" s="623"/>
      <c r="DW762" s="623"/>
      <c r="DX762" s="623"/>
      <c r="DY762" s="488"/>
    </row>
    <row r="763" spans="1:129" s="490" customFormat="1" ht="15.75" customHeight="1">
      <c r="A763" s="653" t="s">
        <v>283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>
        <v>12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2" t="str">
        <f t="shared" si="2581"/>
        <v/>
      </c>
      <c r="CA763" s="602" t="str">
        <f t="shared" si="2582"/>
        <v/>
      </c>
      <c r="CB763" s="602" t="str">
        <f t="shared" si="2583"/>
        <v/>
      </c>
      <c r="CC763" s="692" t="str">
        <f t="shared" si="2584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586"/>
        <v/>
      </c>
      <c r="CF763" s="1350" t="str">
        <f t="shared" si="2586"/>
        <v/>
      </c>
      <c r="CG763" s="1350" t="str">
        <f t="shared" si="2586"/>
        <v/>
      </c>
      <c r="CH763" s="1350" t="str">
        <f t="shared" si="2586"/>
        <v/>
      </c>
      <c r="CI763" s="1350" t="str">
        <f t="shared" si="2586"/>
        <v/>
      </c>
      <c r="CJ763" s="1350" t="str">
        <f t="shared" si="2586"/>
        <v/>
      </c>
      <c r="CK763" s="1351" t="str">
        <f t="shared" si="2586"/>
        <v/>
      </c>
      <c r="CL763" s="1351" t="str">
        <f t="shared" si="2586"/>
        <v/>
      </c>
      <c r="CM763" s="1351" t="str">
        <f t="shared" si="2586"/>
        <v/>
      </c>
      <c r="CN763" s="1350" t="str">
        <f t="shared" si="2586"/>
        <v/>
      </c>
      <c r="CO763" s="1350" t="str">
        <f t="shared" si="2586"/>
        <v/>
      </c>
      <c r="CP763" s="1350" t="str">
        <f t="shared" si="2586"/>
        <v/>
      </c>
      <c r="CQ763" s="1350" t="str">
        <f t="shared" si="2586"/>
        <v/>
      </c>
      <c r="CR763" s="1350" t="str">
        <f t="shared" si="2586"/>
        <v/>
      </c>
      <c r="CS763" s="1349" t="str">
        <f t="shared" si="2586"/>
        <v/>
      </c>
      <c r="CT763" s="1352" t="str">
        <f t="shared" si="2586"/>
        <v/>
      </c>
      <c r="CU763" s="553" t="str">
        <f t="shared" si="2587"/>
        <v/>
      </c>
      <c r="CV763" s="554" t="str">
        <f t="shared" si="2587"/>
        <v/>
      </c>
      <c r="CW763" s="555" t="str">
        <f t="shared" si="2587"/>
        <v/>
      </c>
      <c r="CX763" s="555" t="str">
        <f t="shared" si="2587"/>
        <v/>
      </c>
      <c r="CY763" s="555" t="str">
        <f t="shared" si="2587"/>
        <v/>
      </c>
      <c r="CZ763" s="555" t="str">
        <f t="shared" si="2587"/>
        <v/>
      </c>
      <c r="DA763" s="555" t="str">
        <f t="shared" si="2587"/>
        <v/>
      </c>
      <c r="DB763" s="556" t="str">
        <f t="shared" si="2587"/>
        <v/>
      </c>
      <c r="DC763" s="556" t="str">
        <f t="shared" si="2587"/>
        <v/>
      </c>
      <c r="DD763" s="556" t="str">
        <f t="shared" si="2587"/>
        <v/>
      </c>
      <c r="DE763" s="555" t="str">
        <f t="shared" si="2588"/>
        <v/>
      </c>
      <c r="DF763" s="555" t="str">
        <f t="shared" si="2588"/>
        <v/>
      </c>
      <c r="DG763" s="555" t="str">
        <f t="shared" si="2588"/>
        <v/>
      </c>
      <c r="DH763" s="555" t="str">
        <f t="shared" si="2588"/>
        <v/>
      </c>
      <c r="DI763" s="555" t="str">
        <f t="shared" si="2588"/>
        <v/>
      </c>
      <c r="DJ763" s="554" t="str">
        <f t="shared" si="2588"/>
        <v/>
      </c>
      <c r="DK763" s="553" t="str">
        <f t="shared" si="2588"/>
        <v/>
      </c>
      <c r="DL763" s="658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623"/>
      <c r="DR763" s="623"/>
      <c r="DS763" s="623"/>
      <c r="DT763" s="623"/>
      <c r="DU763" s="623"/>
      <c r="DV763" s="623"/>
      <c r="DW763" s="623"/>
      <c r="DX763" s="623"/>
      <c r="DY763" s="488"/>
    </row>
    <row r="764" spans="1:129" s="490" customFormat="1" ht="15.75" customHeight="1">
      <c r="A764" s="653" t="s">
        <v>313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7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7"/>
      <c r="AL764" s="277"/>
      <c r="AM764" s="277"/>
      <c r="AN764" s="277">
        <v>300</v>
      </c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7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7"/>
      <c r="BV764" s="277"/>
      <c r="BW764" s="277"/>
      <c r="BX764" s="277"/>
      <c r="BY764" s="277"/>
      <c r="BZ764" s="602" t="str">
        <f t="shared" si="2581"/>
        <v/>
      </c>
      <c r="CA764" s="602" t="str">
        <f t="shared" si="2582"/>
        <v/>
      </c>
      <c r="CB764" s="602" t="str">
        <f t="shared" si="2583"/>
        <v/>
      </c>
      <c r="CC764" s="692" t="str">
        <f t="shared" si="2584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586"/>
        <v/>
      </c>
      <c r="CF764" s="1350" t="str">
        <f t="shared" si="2586"/>
        <v/>
      </c>
      <c r="CG764" s="1350" t="str">
        <f t="shared" si="2586"/>
        <v/>
      </c>
      <c r="CH764" s="1350" t="str">
        <f t="shared" si="2586"/>
        <v/>
      </c>
      <c r="CI764" s="1350" t="str">
        <f t="shared" si="2586"/>
        <v/>
      </c>
      <c r="CJ764" s="1350" t="str">
        <f t="shared" si="2586"/>
        <v/>
      </c>
      <c r="CK764" s="1351" t="str">
        <f t="shared" si="2586"/>
        <v/>
      </c>
      <c r="CL764" s="1351" t="str">
        <f t="shared" si="2586"/>
        <v/>
      </c>
      <c r="CM764" s="1351" t="str">
        <f t="shared" si="2586"/>
        <v/>
      </c>
      <c r="CN764" s="1350" t="str">
        <f t="shared" si="2586"/>
        <v/>
      </c>
      <c r="CO764" s="1350" t="str">
        <f t="shared" si="2586"/>
        <v/>
      </c>
      <c r="CP764" s="1350" t="str">
        <f t="shared" si="2586"/>
        <v/>
      </c>
      <c r="CQ764" s="1350" t="str">
        <f t="shared" si="2586"/>
        <v/>
      </c>
      <c r="CR764" s="1350" t="str">
        <f t="shared" si="2586"/>
        <v/>
      </c>
      <c r="CS764" s="1349" t="str">
        <f t="shared" si="2586"/>
        <v/>
      </c>
      <c r="CT764" s="1352" t="str">
        <f t="shared" si="2586"/>
        <v/>
      </c>
      <c r="CU764" s="553" t="str">
        <f t="shared" si="2587"/>
        <v/>
      </c>
      <c r="CV764" s="554" t="str">
        <f t="shared" si="2587"/>
        <v/>
      </c>
      <c r="CW764" s="555" t="str">
        <f t="shared" si="2587"/>
        <v/>
      </c>
      <c r="CX764" s="555" t="str">
        <f t="shared" si="2587"/>
        <v/>
      </c>
      <c r="CY764" s="555" t="str">
        <f t="shared" si="2587"/>
        <v/>
      </c>
      <c r="CZ764" s="555" t="str">
        <f t="shared" si="2587"/>
        <v/>
      </c>
      <c r="DA764" s="555" t="str">
        <f t="shared" si="2587"/>
        <v/>
      </c>
      <c r="DB764" s="556" t="str">
        <f t="shared" si="2587"/>
        <v/>
      </c>
      <c r="DC764" s="556" t="str">
        <f t="shared" si="2587"/>
        <v/>
      </c>
      <c r="DD764" s="556" t="str">
        <f t="shared" si="2587"/>
        <v/>
      </c>
      <c r="DE764" s="555" t="str">
        <f t="shared" si="2588"/>
        <v/>
      </c>
      <c r="DF764" s="555" t="str">
        <f t="shared" si="2588"/>
        <v/>
      </c>
      <c r="DG764" s="555" t="str">
        <f t="shared" si="2588"/>
        <v/>
      </c>
      <c r="DH764" s="555" t="str">
        <f t="shared" si="2588"/>
        <v/>
      </c>
      <c r="DI764" s="555" t="str">
        <f t="shared" si="2588"/>
        <v/>
      </c>
      <c r="DJ764" s="554" t="str">
        <f t="shared" si="2588"/>
        <v/>
      </c>
      <c r="DK764" s="553" t="str">
        <f t="shared" si="2588"/>
        <v/>
      </c>
      <c r="DL764" s="658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623"/>
      <c r="DR764" s="623"/>
      <c r="DS764" s="623"/>
      <c r="DT764" s="623"/>
      <c r="DU764" s="623"/>
      <c r="DV764" s="623"/>
      <c r="DW764" s="623"/>
      <c r="DX764" s="623"/>
      <c r="DY764" s="488"/>
    </row>
    <row r="765" spans="1:129" s="490" customFormat="1" ht="15.75" customHeight="1">
      <c r="A765" s="645" t="s">
        <v>314</v>
      </c>
      <c r="B765" s="612" t="str">
        <f t="shared" ref="B765:R765" si="2589">IF(B762="","",B762*B763*B764)</f>
        <v/>
      </c>
      <c r="C765" s="612" t="str">
        <f t="shared" si="2589"/>
        <v/>
      </c>
      <c r="D765" s="612" t="str">
        <f t="shared" si="2589"/>
        <v/>
      </c>
      <c r="E765" s="612" t="str">
        <f t="shared" si="2589"/>
        <v/>
      </c>
      <c r="F765" s="612" t="str">
        <f t="shared" si="2589"/>
        <v/>
      </c>
      <c r="G765" s="612" t="str">
        <f t="shared" si="2589"/>
        <v/>
      </c>
      <c r="H765" s="612" t="str">
        <f t="shared" si="2589"/>
        <v/>
      </c>
      <c r="I765" s="612" t="str">
        <f t="shared" si="2589"/>
        <v/>
      </c>
      <c r="J765" s="612" t="str">
        <f t="shared" si="2589"/>
        <v/>
      </c>
      <c r="K765" s="612" t="str">
        <f t="shared" si="2589"/>
        <v/>
      </c>
      <c r="L765" s="612" t="str">
        <f t="shared" si="2589"/>
        <v/>
      </c>
      <c r="M765" s="612" t="str">
        <f t="shared" si="2589"/>
        <v/>
      </c>
      <c r="N765" s="612" t="str">
        <f t="shared" si="2589"/>
        <v/>
      </c>
      <c r="O765" s="612" t="str">
        <f t="shared" si="2589"/>
        <v/>
      </c>
      <c r="P765" s="612" t="str">
        <f t="shared" si="2589"/>
        <v/>
      </c>
      <c r="Q765" s="612" t="str">
        <f t="shared" si="2589"/>
        <v/>
      </c>
      <c r="R765" s="612" t="str">
        <f t="shared" si="2589"/>
        <v/>
      </c>
      <c r="S765" s="652"/>
      <c r="T765" s="612" t="str">
        <f t="shared" ref="T765:AC765" si="2590">IF(T762="","",T762*T763*T764)</f>
        <v/>
      </c>
      <c r="U765" s="612" t="str">
        <f t="shared" si="2590"/>
        <v/>
      </c>
      <c r="V765" s="612" t="str">
        <f t="shared" si="2590"/>
        <v/>
      </c>
      <c r="W765" s="612" t="str">
        <f t="shared" si="2590"/>
        <v/>
      </c>
      <c r="X765" s="612" t="str">
        <f t="shared" si="2590"/>
        <v/>
      </c>
      <c r="Y765" s="612" t="str">
        <f t="shared" si="2590"/>
        <v/>
      </c>
      <c r="Z765" s="612" t="str">
        <f t="shared" si="2590"/>
        <v/>
      </c>
      <c r="AA765" s="612" t="str">
        <f t="shared" si="2590"/>
        <v/>
      </c>
      <c r="AB765" s="612" t="str">
        <f t="shared" si="2590"/>
        <v/>
      </c>
      <c r="AC765" s="612" t="str">
        <f t="shared" si="2590"/>
        <v/>
      </c>
      <c r="AD765" s="612" t="str">
        <f t="shared" ref="AD765:AJ765" si="2591">IF(AD762="","",AD762*AD763*AD764)</f>
        <v/>
      </c>
      <c r="AE765" s="612" t="str">
        <f t="shared" si="2591"/>
        <v/>
      </c>
      <c r="AF765" s="612" t="str">
        <f t="shared" si="2591"/>
        <v/>
      </c>
      <c r="AG765" s="612" t="str">
        <f t="shared" si="2591"/>
        <v/>
      </c>
      <c r="AH765" s="612" t="str">
        <f t="shared" si="2591"/>
        <v/>
      </c>
      <c r="AI765" s="612" t="str">
        <f t="shared" si="2591"/>
        <v/>
      </c>
      <c r="AJ765" s="612" t="str">
        <f t="shared" si="2591"/>
        <v/>
      </c>
      <c r="AK765" s="652"/>
      <c r="AL765" s="612" t="str">
        <f t="shared" ref="AL765:AT765" si="2592">IF(AL762="","",AL762*AL763*AL764)</f>
        <v/>
      </c>
      <c r="AM765" s="612" t="str">
        <f t="shared" si="2592"/>
        <v/>
      </c>
      <c r="AN765" s="612">
        <f t="shared" si="2592"/>
        <v>3600</v>
      </c>
      <c r="AO765" s="612" t="str">
        <f t="shared" si="2592"/>
        <v/>
      </c>
      <c r="AP765" s="612" t="str">
        <f t="shared" si="2592"/>
        <v/>
      </c>
      <c r="AQ765" s="612" t="str">
        <f t="shared" si="2592"/>
        <v/>
      </c>
      <c r="AR765" s="612" t="str">
        <f t="shared" si="2592"/>
        <v/>
      </c>
      <c r="AS765" s="612" t="str">
        <f t="shared" si="2592"/>
        <v/>
      </c>
      <c r="AT765" s="612" t="str">
        <f t="shared" si="2592"/>
        <v/>
      </c>
      <c r="AU765" s="612" t="str">
        <f t="shared" ref="AU765:BB765" si="2593">IF(AU762="","",AU762*AU763*AU764)</f>
        <v/>
      </c>
      <c r="AV765" s="612" t="str">
        <f t="shared" si="2593"/>
        <v/>
      </c>
      <c r="AW765" s="612" t="str">
        <f t="shared" si="2593"/>
        <v/>
      </c>
      <c r="AX765" s="612" t="str">
        <f t="shared" si="2593"/>
        <v/>
      </c>
      <c r="AY765" s="612" t="str">
        <f t="shared" si="2593"/>
        <v/>
      </c>
      <c r="AZ765" s="612" t="str">
        <f t="shared" si="2593"/>
        <v/>
      </c>
      <c r="BA765" s="612" t="str">
        <f t="shared" si="2593"/>
        <v/>
      </c>
      <c r="BB765" s="612" t="str">
        <f t="shared" si="2593"/>
        <v/>
      </c>
      <c r="BC765" s="652"/>
      <c r="BD765" s="612" t="str">
        <f t="shared" ref="BD765:BM765" si="2594">IF(BD762="","",BD762*BD763*BD764)</f>
        <v/>
      </c>
      <c r="BE765" s="612" t="str">
        <f t="shared" si="2594"/>
        <v/>
      </c>
      <c r="BF765" s="612" t="str">
        <f t="shared" si="2594"/>
        <v/>
      </c>
      <c r="BG765" s="612" t="str">
        <f t="shared" si="2594"/>
        <v/>
      </c>
      <c r="BH765" s="612" t="str">
        <f t="shared" si="2594"/>
        <v/>
      </c>
      <c r="BI765" s="612" t="str">
        <f t="shared" si="2594"/>
        <v/>
      </c>
      <c r="BJ765" s="612" t="str">
        <f t="shared" si="2594"/>
        <v/>
      </c>
      <c r="BK765" s="612" t="str">
        <f t="shared" si="2594"/>
        <v/>
      </c>
      <c r="BL765" s="612" t="str">
        <f t="shared" si="2594"/>
        <v/>
      </c>
      <c r="BM765" s="612" t="str">
        <f t="shared" si="2594"/>
        <v/>
      </c>
      <c r="BN765" s="612" t="str">
        <f t="shared" ref="BN765:BT765" si="2595">IF(BN762="","",BN762*BN763*BN764)</f>
        <v/>
      </c>
      <c r="BO765" s="612" t="str">
        <f t="shared" si="2595"/>
        <v/>
      </c>
      <c r="BP765" s="612" t="str">
        <f t="shared" si="2595"/>
        <v/>
      </c>
      <c r="BQ765" s="612" t="str">
        <f t="shared" si="2595"/>
        <v/>
      </c>
      <c r="BR765" s="612" t="str">
        <f t="shared" si="2595"/>
        <v/>
      </c>
      <c r="BS765" s="612" t="str">
        <f t="shared" si="2595"/>
        <v/>
      </c>
      <c r="BT765" s="612" t="str">
        <f t="shared" si="2595"/>
        <v/>
      </c>
      <c r="BU765" s="652"/>
      <c r="BV765" s="612" t="str">
        <f>IF(BV762="","",BV762*BV763*BV764)</f>
        <v/>
      </c>
      <c r="BW765" s="612" t="str">
        <f>IF(BW762="","",BW762*BW763*BW764)</f>
        <v/>
      </c>
      <c r="BX765" s="612" t="str">
        <f>IF(BX762="","",BX762*BX763*BX764)</f>
        <v/>
      </c>
      <c r="BY765" s="612" t="str">
        <f>IF(BY762="","",BY762*BY763*BY764)</f>
        <v/>
      </c>
      <c r="BZ765" s="602" t="str">
        <f t="shared" si="2581"/>
        <v/>
      </c>
      <c r="CA765" s="602" t="str">
        <f t="shared" si="2582"/>
        <v/>
      </c>
      <c r="CB765" s="602" t="str">
        <f t="shared" si="2583"/>
        <v/>
      </c>
      <c r="CC765" s="692" t="str">
        <f t="shared" si="2584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586"/>
        <v/>
      </c>
      <c r="CF765" s="1350" t="str">
        <f t="shared" si="2586"/>
        <v/>
      </c>
      <c r="CG765" s="1350" t="str">
        <f t="shared" si="2586"/>
        <v/>
      </c>
      <c r="CH765" s="1350" t="str">
        <f t="shared" si="2586"/>
        <v/>
      </c>
      <c r="CI765" s="1350" t="str">
        <f t="shared" si="2586"/>
        <v/>
      </c>
      <c r="CJ765" s="1350" t="str">
        <f t="shared" si="2586"/>
        <v/>
      </c>
      <c r="CK765" s="1351" t="str">
        <f t="shared" si="2586"/>
        <v/>
      </c>
      <c r="CL765" s="1351" t="str">
        <f t="shared" si="2586"/>
        <v/>
      </c>
      <c r="CM765" s="1351" t="str">
        <f t="shared" si="2586"/>
        <v/>
      </c>
      <c r="CN765" s="1350" t="str">
        <f t="shared" si="2586"/>
        <v/>
      </c>
      <c r="CO765" s="1350" t="str">
        <f t="shared" si="2586"/>
        <v/>
      </c>
      <c r="CP765" s="1350" t="str">
        <f t="shared" si="2586"/>
        <v/>
      </c>
      <c r="CQ765" s="1350" t="str">
        <f t="shared" si="2586"/>
        <v/>
      </c>
      <c r="CR765" s="1350" t="str">
        <f t="shared" si="2586"/>
        <v/>
      </c>
      <c r="CS765" s="1349" t="str">
        <f t="shared" si="2586"/>
        <v/>
      </c>
      <c r="CT765" s="1352" t="str">
        <f t="shared" si="2586"/>
        <v/>
      </c>
      <c r="CU765" s="553" t="str">
        <f t="shared" si="2587"/>
        <v/>
      </c>
      <c r="CV765" s="554" t="str">
        <f t="shared" si="2587"/>
        <v/>
      </c>
      <c r="CW765" s="555" t="str">
        <f t="shared" si="2587"/>
        <v/>
      </c>
      <c r="CX765" s="555" t="str">
        <f t="shared" si="2587"/>
        <v/>
      </c>
      <c r="CY765" s="555" t="str">
        <f t="shared" si="2587"/>
        <v/>
      </c>
      <c r="CZ765" s="555" t="str">
        <f t="shared" si="2587"/>
        <v/>
      </c>
      <c r="DA765" s="555" t="str">
        <f t="shared" si="2587"/>
        <v/>
      </c>
      <c r="DB765" s="556" t="str">
        <f t="shared" si="2587"/>
        <v/>
      </c>
      <c r="DC765" s="556" t="str">
        <f t="shared" si="2587"/>
        <v/>
      </c>
      <c r="DD765" s="556" t="str">
        <f t="shared" si="2587"/>
        <v/>
      </c>
      <c r="DE765" s="555" t="str">
        <f t="shared" si="2588"/>
        <v/>
      </c>
      <c r="DF765" s="555" t="str">
        <f t="shared" si="2588"/>
        <v/>
      </c>
      <c r="DG765" s="555" t="str">
        <f t="shared" si="2588"/>
        <v/>
      </c>
      <c r="DH765" s="555" t="str">
        <f t="shared" si="2588"/>
        <v/>
      </c>
      <c r="DI765" s="555" t="str">
        <f t="shared" si="2588"/>
        <v/>
      </c>
      <c r="DJ765" s="554" t="str">
        <f t="shared" si="2588"/>
        <v/>
      </c>
      <c r="DK765" s="553" t="str">
        <f t="shared" si="2588"/>
        <v/>
      </c>
      <c r="DL765" s="658">
        <f>COUNT(B765:R765)</f>
        <v>0</v>
      </c>
      <c r="DM765" s="106">
        <f>COUNT(T765:AJ765)</f>
        <v>0</v>
      </c>
      <c r="DN765" s="106">
        <f>COUNT(AL765:BB765)</f>
        <v>1</v>
      </c>
      <c r="DO765" s="106">
        <f>COUNT(BD765:BT765)</f>
        <v>0</v>
      </c>
      <c r="DP765" s="487"/>
      <c r="DQ765" s="623"/>
      <c r="DR765" s="623"/>
      <c r="DS765" s="623"/>
      <c r="DT765" s="623"/>
      <c r="DU765" s="623"/>
      <c r="DV765" s="623"/>
      <c r="DW765" s="623"/>
      <c r="DX765" s="623"/>
      <c r="DY765" s="488"/>
    </row>
    <row r="766" spans="1:129" s="490" customFormat="1" ht="15.75" customHeight="1">
      <c r="A766" s="788" t="s">
        <v>329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594" t="str">
        <f t="shared" si="2581"/>
        <v/>
      </c>
      <c r="CA766" s="594" t="str">
        <f t="shared" si="2582"/>
        <v/>
      </c>
      <c r="CB766" s="594" t="str">
        <f t="shared" si="2583"/>
        <v/>
      </c>
      <c r="CC766" s="691" t="str">
        <f t="shared" si="2584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3"/>
      <c r="DM766" s="108"/>
      <c r="DN766" s="108"/>
      <c r="DO766" s="108"/>
      <c r="DP766" s="596"/>
      <c r="DQ766" s="622"/>
      <c r="DR766" s="622"/>
      <c r="DS766" s="622"/>
      <c r="DT766" s="622"/>
      <c r="DU766" s="622"/>
      <c r="DV766" s="622"/>
      <c r="DW766" s="622"/>
      <c r="DX766" s="622"/>
      <c r="DY766" s="488"/>
    </row>
    <row r="767" spans="1:129" s="490" customFormat="1" ht="15.75" customHeight="1">
      <c r="A767" s="653" t="s">
        <v>296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2" t="str">
        <f t="shared" si="2581"/>
        <v/>
      </c>
      <c r="CA767" s="602" t="str">
        <f t="shared" si="2582"/>
        <v/>
      </c>
      <c r="CB767" s="602" t="str">
        <f t="shared" si="2583"/>
        <v/>
      </c>
      <c r="CC767" s="692" t="str">
        <f t="shared" si="2584"/>
        <v/>
      </c>
      <c r="CD767" s="1348" t="str">
        <f t="shared" ref="CD767:CS767" si="259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596"/>
        <v/>
      </c>
      <c r="CF767" s="1350" t="str">
        <f t="shared" si="2596"/>
        <v/>
      </c>
      <c r="CG767" s="1350" t="str">
        <f t="shared" si="2596"/>
        <v/>
      </c>
      <c r="CH767" s="1350" t="str">
        <f t="shared" si="2596"/>
        <v/>
      </c>
      <c r="CI767" s="1350" t="str">
        <f t="shared" si="2596"/>
        <v/>
      </c>
      <c r="CJ767" s="1350" t="str">
        <f t="shared" si="2596"/>
        <v/>
      </c>
      <c r="CK767" s="1351" t="str">
        <f t="shared" si="2596"/>
        <v/>
      </c>
      <c r="CL767" s="1351" t="str">
        <f t="shared" si="2596"/>
        <v/>
      </c>
      <c r="CM767" s="1351" t="str">
        <f t="shared" si="2596"/>
        <v/>
      </c>
      <c r="CN767" s="1350" t="str">
        <f t="shared" si="2596"/>
        <v/>
      </c>
      <c r="CO767" s="1350" t="str">
        <f t="shared" si="2596"/>
        <v/>
      </c>
      <c r="CP767" s="1350" t="str">
        <f t="shared" si="2596"/>
        <v/>
      </c>
      <c r="CQ767" s="1350" t="str">
        <f t="shared" si="2596"/>
        <v/>
      </c>
      <c r="CR767" s="1350" t="str">
        <f t="shared" si="2596"/>
        <v/>
      </c>
      <c r="CS767" s="1349" t="str">
        <f t="shared" si="2596"/>
        <v/>
      </c>
      <c r="CT767" s="1352" t="str">
        <f t="shared" ref="CE767:CT770" si="259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3" t="str">
        <f t="shared" ref="CU767:DD770" si="259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4" t="str">
        <f t="shared" si="2598"/>
        <v/>
      </c>
      <c r="CW767" s="555" t="str">
        <f t="shared" si="2598"/>
        <v/>
      </c>
      <c r="CX767" s="555" t="str">
        <f t="shared" si="2598"/>
        <v/>
      </c>
      <c r="CY767" s="555" t="str">
        <f t="shared" si="2598"/>
        <v/>
      </c>
      <c r="CZ767" s="555" t="str">
        <f t="shared" si="2598"/>
        <v/>
      </c>
      <c r="DA767" s="555" t="str">
        <f t="shared" si="2598"/>
        <v/>
      </c>
      <c r="DB767" s="556" t="str">
        <f t="shared" si="2598"/>
        <v/>
      </c>
      <c r="DC767" s="556" t="str">
        <f t="shared" si="2598"/>
        <v/>
      </c>
      <c r="DD767" s="556" t="str">
        <f t="shared" si="2598"/>
        <v/>
      </c>
      <c r="DE767" s="555" t="str">
        <f t="shared" ref="DE767:DK770" si="259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5" t="str">
        <f t="shared" si="2599"/>
        <v/>
      </c>
      <c r="DG767" s="555" t="str">
        <f t="shared" si="2599"/>
        <v/>
      </c>
      <c r="DH767" s="555" t="str">
        <f t="shared" si="2599"/>
        <v/>
      </c>
      <c r="DI767" s="555" t="str">
        <f t="shared" si="2599"/>
        <v/>
      </c>
      <c r="DJ767" s="554" t="str">
        <f t="shared" si="2599"/>
        <v/>
      </c>
      <c r="DK767" s="553" t="str">
        <f t="shared" si="2599"/>
        <v/>
      </c>
      <c r="DL767" s="65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623"/>
      <c r="DR767" s="623"/>
      <c r="DS767" s="623"/>
      <c r="DT767" s="623"/>
      <c r="DU767" s="623"/>
      <c r="DV767" s="623"/>
      <c r="DW767" s="623"/>
      <c r="DX767" s="623"/>
      <c r="DY767" s="488"/>
    </row>
    <row r="768" spans="1:129" s="490" customFormat="1" ht="15.75" customHeight="1">
      <c r="A768" s="653" t="s">
        <v>283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2" t="str">
        <f t="shared" si="2581"/>
        <v/>
      </c>
      <c r="CA768" s="602" t="str">
        <f t="shared" si="2582"/>
        <v/>
      </c>
      <c r="CB768" s="602" t="str">
        <f t="shared" si="2583"/>
        <v/>
      </c>
      <c r="CC768" s="692" t="str">
        <f t="shared" si="2584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597"/>
        <v/>
      </c>
      <c r="CF768" s="1350" t="str">
        <f t="shared" si="2597"/>
        <v/>
      </c>
      <c r="CG768" s="1350" t="str">
        <f t="shared" si="2597"/>
        <v/>
      </c>
      <c r="CH768" s="1350" t="str">
        <f t="shared" si="2597"/>
        <v/>
      </c>
      <c r="CI768" s="1350" t="str">
        <f t="shared" si="2597"/>
        <v/>
      </c>
      <c r="CJ768" s="1350" t="str">
        <f t="shared" si="2597"/>
        <v/>
      </c>
      <c r="CK768" s="1351" t="str">
        <f t="shared" si="2597"/>
        <v/>
      </c>
      <c r="CL768" s="1351" t="str">
        <f t="shared" si="2597"/>
        <v/>
      </c>
      <c r="CM768" s="1351" t="str">
        <f t="shared" si="2597"/>
        <v/>
      </c>
      <c r="CN768" s="1350" t="str">
        <f t="shared" si="2597"/>
        <v/>
      </c>
      <c r="CO768" s="1350" t="str">
        <f t="shared" si="2597"/>
        <v/>
      </c>
      <c r="CP768" s="1350" t="str">
        <f t="shared" si="2597"/>
        <v/>
      </c>
      <c r="CQ768" s="1350" t="str">
        <f t="shared" si="2597"/>
        <v/>
      </c>
      <c r="CR768" s="1350" t="str">
        <f t="shared" si="2597"/>
        <v/>
      </c>
      <c r="CS768" s="1349" t="str">
        <f t="shared" si="2597"/>
        <v/>
      </c>
      <c r="CT768" s="1352" t="str">
        <f t="shared" si="2597"/>
        <v/>
      </c>
      <c r="CU768" s="553" t="str">
        <f t="shared" si="2598"/>
        <v/>
      </c>
      <c r="CV768" s="554" t="str">
        <f t="shared" si="2598"/>
        <v/>
      </c>
      <c r="CW768" s="555" t="str">
        <f t="shared" si="2598"/>
        <v/>
      </c>
      <c r="CX768" s="555" t="str">
        <f t="shared" si="2598"/>
        <v/>
      </c>
      <c r="CY768" s="555" t="str">
        <f t="shared" si="2598"/>
        <v/>
      </c>
      <c r="CZ768" s="555" t="str">
        <f t="shared" si="2598"/>
        <v/>
      </c>
      <c r="DA768" s="555" t="str">
        <f t="shared" si="2598"/>
        <v/>
      </c>
      <c r="DB768" s="556" t="str">
        <f t="shared" si="2598"/>
        <v/>
      </c>
      <c r="DC768" s="556" t="str">
        <f t="shared" si="2598"/>
        <v/>
      </c>
      <c r="DD768" s="556" t="str">
        <f t="shared" si="2598"/>
        <v/>
      </c>
      <c r="DE768" s="555" t="str">
        <f t="shared" si="2599"/>
        <v/>
      </c>
      <c r="DF768" s="555" t="str">
        <f t="shared" si="2599"/>
        <v/>
      </c>
      <c r="DG768" s="555" t="str">
        <f t="shared" si="2599"/>
        <v/>
      </c>
      <c r="DH768" s="555" t="str">
        <f t="shared" si="2599"/>
        <v/>
      </c>
      <c r="DI768" s="555" t="str">
        <f t="shared" si="2599"/>
        <v/>
      </c>
      <c r="DJ768" s="554" t="str">
        <f t="shared" si="2599"/>
        <v/>
      </c>
      <c r="DK768" s="553" t="str">
        <f t="shared" si="2599"/>
        <v/>
      </c>
      <c r="DL768" s="65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623"/>
      <c r="DR768" s="623"/>
      <c r="DS768" s="623"/>
      <c r="DT768" s="623"/>
      <c r="DU768" s="623"/>
      <c r="DV768" s="623"/>
      <c r="DW768" s="623"/>
      <c r="DX768" s="623"/>
      <c r="DY768" s="488"/>
    </row>
    <row r="769" spans="1:129" s="490" customFormat="1" ht="15.75" customHeight="1">
      <c r="A769" s="653" t="s">
        <v>313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7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7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7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7"/>
      <c r="BV769" s="277"/>
      <c r="BW769" s="277"/>
      <c r="BX769" s="277"/>
      <c r="BY769" s="277"/>
      <c r="BZ769" s="602" t="str">
        <f t="shared" si="2581"/>
        <v/>
      </c>
      <c r="CA769" s="602" t="str">
        <f t="shared" si="2582"/>
        <v/>
      </c>
      <c r="CB769" s="602" t="str">
        <f t="shared" si="2583"/>
        <v/>
      </c>
      <c r="CC769" s="692" t="str">
        <f t="shared" si="2584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597"/>
        <v/>
      </c>
      <c r="CF769" s="1350" t="str">
        <f t="shared" si="2597"/>
        <v/>
      </c>
      <c r="CG769" s="1350" t="str">
        <f t="shared" si="2597"/>
        <v/>
      </c>
      <c r="CH769" s="1350" t="str">
        <f t="shared" si="2597"/>
        <v/>
      </c>
      <c r="CI769" s="1350" t="str">
        <f t="shared" si="2597"/>
        <v/>
      </c>
      <c r="CJ769" s="1350" t="str">
        <f t="shared" si="2597"/>
        <v/>
      </c>
      <c r="CK769" s="1351" t="str">
        <f t="shared" si="2597"/>
        <v/>
      </c>
      <c r="CL769" s="1351" t="str">
        <f t="shared" si="2597"/>
        <v/>
      </c>
      <c r="CM769" s="1351" t="str">
        <f t="shared" si="2597"/>
        <v/>
      </c>
      <c r="CN769" s="1350" t="str">
        <f t="shared" si="2597"/>
        <v/>
      </c>
      <c r="CO769" s="1350" t="str">
        <f t="shared" si="2597"/>
        <v/>
      </c>
      <c r="CP769" s="1350" t="str">
        <f t="shared" si="2597"/>
        <v/>
      </c>
      <c r="CQ769" s="1350" t="str">
        <f t="shared" si="2597"/>
        <v/>
      </c>
      <c r="CR769" s="1350" t="str">
        <f t="shared" si="2597"/>
        <v/>
      </c>
      <c r="CS769" s="1349" t="str">
        <f t="shared" si="2597"/>
        <v/>
      </c>
      <c r="CT769" s="1352" t="str">
        <f t="shared" si="2597"/>
        <v/>
      </c>
      <c r="CU769" s="553" t="str">
        <f t="shared" si="2598"/>
        <v/>
      </c>
      <c r="CV769" s="554" t="str">
        <f t="shared" si="2598"/>
        <v/>
      </c>
      <c r="CW769" s="555" t="str">
        <f t="shared" si="2598"/>
        <v/>
      </c>
      <c r="CX769" s="555" t="str">
        <f t="shared" si="2598"/>
        <v/>
      </c>
      <c r="CY769" s="555" t="str">
        <f t="shared" si="2598"/>
        <v/>
      </c>
      <c r="CZ769" s="555" t="str">
        <f t="shared" si="2598"/>
        <v/>
      </c>
      <c r="DA769" s="555" t="str">
        <f t="shared" si="2598"/>
        <v/>
      </c>
      <c r="DB769" s="556" t="str">
        <f t="shared" si="2598"/>
        <v/>
      </c>
      <c r="DC769" s="556" t="str">
        <f t="shared" si="2598"/>
        <v/>
      </c>
      <c r="DD769" s="556" t="str">
        <f t="shared" si="2598"/>
        <v/>
      </c>
      <c r="DE769" s="555" t="str">
        <f t="shared" si="2599"/>
        <v/>
      </c>
      <c r="DF769" s="555" t="str">
        <f t="shared" si="2599"/>
        <v/>
      </c>
      <c r="DG769" s="555" t="str">
        <f t="shared" si="2599"/>
        <v/>
      </c>
      <c r="DH769" s="555" t="str">
        <f t="shared" si="2599"/>
        <v/>
      </c>
      <c r="DI769" s="555" t="str">
        <f t="shared" si="2599"/>
        <v/>
      </c>
      <c r="DJ769" s="554" t="str">
        <f t="shared" si="2599"/>
        <v/>
      </c>
      <c r="DK769" s="553" t="str">
        <f t="shared" si="2599"/>
        <v/>
      </c>
      <c r="DL769" s="65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623"/>
      <c r="DR769" s="623"/>
      <c r="DS769" s="623"/>
      <c r="DT769" s="623"/>
      <c r="DU769" s="623"/>
      <c r="DV769" s="623"/>
      <c r="DW769" s="623"/>
      <c r="DX769" s="623"/>
      <c r="DY769" s="488"/>
    </row>
    <row r="770" spans="1:129" s="490" customFormat="1" ht="15.75" customHeight="1">
      <c r="A770" s="645" t="s">
        <v>314</v>
      </c>
      <c r="B770" s="612" t="str">
        <f t="shared" ref="B770:R770" si="2600">IF(B767="","",B767*B768*B769)</f>
        <v/>
      </c>
      <c r="C770" s="612" t="str">
        <f t="shared" si="2600"/>
        <v/>
      </c>
      <c r="D770" s="612" t="str">
        <f t="shared" si="2600"/>
        <v/>
      </c>
      <c r="E770" s="612" t="str">
        <f t="shared" si="2600"/>
        <v/>
      </c>
      <c r="F770" s="612" t="str">
        <f t="shared" si="2600"/>
        <v/>
      </c>
      <c r="G770" s="612" t="str">
        <f t="shared" si="2600"/>
        <v/>
      </c>
      <c r="H770" s="612" t="str">
        <f t="shared" si="2600"/>
        <v/>
      </c>
      <c r="I770" s="612" t="str">
        <f t="shared" si="2600"/>
        <v/>
      </c>
      <c r="J770" s="612" t="str">
        <f t="shared" si="2600"/>
        <v/>
      </c>
      <c r="K770" s="612" t="str">
        <f t="shared" si="2600"/>
        <v/>
      </c>
      <c r="L770" s="612" t="str">
        <f t="shared" si="2600"/>
        <v/>
      </c>
      <c r="M770" s="612" t="str">
        <f t="shared" si="2600"/>
        <v/>
      </c>
      <c r="N770" s="612" t="str">
        <f t="shared" si="2600"/>
        <v/>
      </c>
      <c r="O770" s="612" t="str">
        <f t="shared" si="2600"/>
        <v/>
      </c>
      <c r="P770" s="612" t="str">
        <f t="shared" si="2600"/>
        <v/>
      </c>
      <c r="Q770" s="612" t="str">
        <f t="shared" si="2600"/>
        <v/>
      </c>
      <c r="R770" s="612" t="str">
        <f t="shared" si="2600"/>
        <v/>
      </c>
      <c r="S770" s="652"/>
      <c r="T770" s="612" t="str">
        <f t="shared" ref="T770:AC770" si="2601">IF(T767="","",T767*T768*T769)</f>
        <v/>
      </c>
      <c r="U770" s="612" t="str">
        <f t="shared" si="2601"/>
        <v/>
      </c>
      <c r="V770" s="612" t="str">
        <f t="shared" si="2601"/>
        <v/>
      </c>
      <c r="W770" s="612" t="str">
        <f t="shared" si="2601"/>
        <v/>
      </c>
      <c r="X770" s="612" t="str">
        <f t="shared" si="2601"/>
        <v/>
      </c>
      <c r="Y770" s="612" t="str">
        <f t="shared" si="2601"/>
        <v/>
      </c>
      <c r="Z770" s="612" t="str">
        <f t="shared" si="2601"/>
        <v/>
      </c>
      <c r="AA770" s="612" t="str">
        <f t="shared" si="2601"/>
        <v/>
      </c>
      <c r="AB770" s="612" t="str">
        <f t="shared" si="2601"/>
        <v/>
      </c>
      <c r="AC770" s="612" t="str">
        <f t="shared" si="2601"/>
        <v/>
      </c>
      <c r="AD770" s="612" t="str">
        <f t="shared" ref="AD770:AJ770" si="2602">IF(AD767="","",AD767*AD768*AD769)</f>
        <v/>
      </c>
      <c r="AE770" s="612" t="str">
        <f t="shared" si="2602"/>
        <v/>
      </c>
      <c r="AF770" s="612" t="str">
        <f t="shared" si="2602"/>
        <v/>
      </c>
      <c r="AG770" s="612" t="str">
        <f t="shared" si="2602"/>
        <v/>
      </c>
      <c r="AH770" s="612" t="str">
        <f t="shared" si="2602"/>
        <v/>
      </c>
      <c r="AI770" s="612" t="str">
        <f t="shared" si="2602"/>
        <v/>
      </c>
      <c r="AJ770" s="612" t="str">
        <f t="shared" si="2602"/>
        <v/>
      </c>
      <c r="AK770" s="652"/>
      <c r="AL770" s="612" t="str">
        <f t="shared" ref="AL770:AT770" si="2603">IF(AL767="","",AL767*AL768*AL769)</f>
        <v/>
      </c>
      <c r="AM770" s="612" t="str">
        <f t="shared" si="2603"/>
        <v/>
      </c>
      <c r="AN770" s="612" t="str">
        <f t="shared" si="2603"/>
        <v/>
      </c>
      <c r="AO770" s="612" t="str">
        <f t="shared" si="2603"/>
        <v/>
      </c>
      <c r="AP770" s="612" t="str">
        <f t="shared" si="2603"/>
        <v/>
      </c>
      <c r="AQ770" s="612" t="str">
        <f t="shared" si="2603"/>
        <v/>
      </c>
      <c r="AR770" s="612" t="str">
        <f t="shared" si="2603"/>
        <v/>
      </c>
      <c r="AS770" s="612" t="str">
        <f t="shared" si="2603"/>
        <v/>
      </c>
      <c r="AT770" s="612" t="str">
        <f t="shared" si="2603"/>
        <v/>
      </c>
      <c r="AU770" s="612" t="str">
        <f t="shared" ref="AU770:BB770" si="2604">IF(AU767="","",AU767*AU768*AU769)</f>
        <v/>
      </c>
      <c r="AV770" s="612" t="str">
        <f t="shared" si="2604"/>
        <v/>
      </c>
      <c r="AW770" s="612" t="str">
        <f t="shared" si="2604"/>
        <v/>
      </c>
      <c r="AX770" s="612" t="str">
        <f t="shared" si="2604"/>
        <v/>
      </c>
      <c r="AY770" s="612" t="str">
        <f t="shared" si="2604"/>
        <v/>
      </c>
      <c r="AZ770" s="612" t="str">
        <f t="shared" si="2604"/>
        <v/>
      </c>
      <c r="BA770" s="612" t="str">
        <f t="shared" si="2604"/>
        <v/>
      </c>
      <c r="BB770" s="612" t="str">
        <f t="shared" si="2604"/>
        <v/>
      </c>
      <c r="BC770" s="652"/>
      <c r="BD770" s="612" t="str">
        <f>IF(BD767="","",BD767*BD768*BD769)</f>
        <v/>
      </c>
      <c r="BE770" s="612" t="str">
        <f>IF(BE767="","",BE767*BE768*BE769)</f>
        <v/>
      </c>
      <c r="BF770" s="612" t="str">
        <f t="shared" ref="BF770:BT770" si="2605">IF(BF767="","",BF767*BF768*BF769)</f>
        <v/>
      </c>
      <c r="BG770" s="612" t="str">
        <f t="shared" si="2605"/>
        <v/>
      </c>
      <c r="BH770" s="612" t="str">
        <f t="shared" si="2605"/>
        <v/>
      </c>
      <c r="BI770" s="612" t="str">
        <f t="shared" si="2605"/>
        <v/>
      </c>
      <c r="BJ770" s="612" t="str">
        <f t="shared" si="2605"/>
        <v/>
      </c>
      <c r="BK770" s="612" t="str">
        <f t="shared" si="2605"/>
        <v/>
      </c>
      <c r="BL770" s="612" t="str">
        <f t="shared" si="2605"/>
        <v/>
      </c>
      <c r="BM770" s="612" t="str">
        <f t="shared" si="2605"/>
        <v/>
      </c>
      <c r="BN770" s="612" t="str">
        <f t="shared" si="2605"/>
        <v/>
      </c>
      <c r="BO770" s="612" t="str">
        <f t="shared" si="2605"/>
        <v/>
      </c>
      <c r="BP770" s="612" t="str">
        <f t="shared" si="2605"/>
        <v/>
      </c>
      <c r="BQ770" s="612" t="str">
        <f t="shared" si="2605"/>
        <v/>
      </c>
      <c r="BR770" s="612" t="str">
        <f t="shared" si="2605"/>
        <v/>
      </c>
      <c r="BS770" s="612" t="str">
        <f t="shared" si="2605"/>
        <v/>
      </c>
      <c r="BT770" s="612" t="str">
        <f t="shared" si="2605"/>
        <v/>
      </c>
      <c r="BU770" s="652"/>
      <c r="BV770" s="612" t="str">
        <f>IF(BV767="","",BV767*BV768*BV769)</f>
        <v/>
      </c>
      <c r="BW770" s="612" t="str">
        <f>IF(BW767="","",BW767*BW768*BW769)</f>
        <v/>
      </c>
      <c r="BX770" s="612" t="str">
        <f>IF(BX767="","",BX767*BX768*BX769)</f>
        <v/>
      </c>
      <c r="BY770" s="612" t="str">
        <f>IF(BY767="","",BY767*BY768*BY769)</f>
        <v/>
      </c>
      <c r="BZ770" s="602" t="str">
        <f t="shared" si="2581"/>
        <v/>
      </c>
      <c r="CA770" s="602" t="str">
        <f t="shared" si="2582"/>
        <v/>
      </c>
      <c r="CB770" s="602" t="str">
        <f t="shared" si="2583"/>
        <v/>
      </c>
      <c r="CC770" s="692" t="str">
        <f t="shared" si="2584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597"/>
        <v/>
      </c>
      <c r="CF770" s="1350" t="str">
        <f t="shared" si="2597"/>
        <v/>
      </c>
      <c r="CG770" s="1350" t="str">
        <f t="shared" si="2597"/>
        <v/>
      </c>
      <c r="CH770" s="1350" t="str">
        <f t="shared" si="2597"/>
        <v/>
      </c>
      <c r="CI770" s="1350" t="str">
        <f t="shared" si="2597"/>
        <v/>
      </c>
      <c r="CJ770" s="1350" t="str">
        <f t="shared" si="2597"/>
        <v/>
      </c>
      <c r="CK770" s="1351" t="str">
        <f t="shared" si="2597"/>
        <v/>
      </c>
      <c r="CL770" s="1351" t="str">
        <f t="shared" si="2597"/>
        <v/>
      </c>
      <c r="CM770" s="1351" t="str">
        <f t="shared" si="2597"/>
        <v/>
      </c>
      <c r="CN770" s="1350" t="str">
        <f t="shared" si="2597"/>
        <v/>
      </c>
      <c r="CO770" s="1350" t="str">
        <f t="shared" si="2597"/>
        <v/>
      </c>
      <c r="CP770" s="1350" t="str">
        <f t="shared" si="2597"/>
        <v/>
      </c>
      <c r="CQ770" s="1350" t="str">
        <f t="shared" si="2597"/>
        <v/>
      </c>
      <c r="CR770" s="1350" t="str">
        <f t="shared" si="2597"/>
        <v/>
      </c>
      <c r="CS770" s="1349" t="str">
        <f t="shared" si="2597"/>
        <v/>
      </c>
      <c r="CT770" s="1352" t="str">
        <f t="shared" si="2597"/>
        <v/>
      </c>
      <c r="CU770" s="553" t="str">
        <f t="shared" si="2598"/>
        <v/>
      </c>
      <c r="CV770" s="554" t="str">
        <f t="shared" si="2598"/>
        <v/>
      </c>
      <c r="CW770" s="555" t="str">
        <f t="shared" si="2598"/>
        <v/>
      </c>
      <c r="CX770" s="555" t="str">
        <f t="shared" si="2598"/>
        <v/>
      </c>
      <c r="CY770" s="555" t="str">
        <f t="shared" si="2598"/>
        <v/>
      </c>
      <c r="CZ770" s="555" t="str">
        <f t="shared" si="2598"/>
        <v/>
      </c>
      <c r="DA770" s="555" t="str">
        <f t="shared" si="2598"/>
        <v/>
      </c>
      <c r="DB770" s="556" t="str">
        <f t="shared" si="2598"/>
        <v/>
      </c>
      <c r="DC770" s="556" t="str">
        <f t="shared" si="2598"/>
        <v/>
      </c>
      <c r="DD770" s="556" t="str">
        <f t="shared" si="2598"/>
        <v/>
      </c>
      <c r="DE770" s="555" t="str">
        <f t="shared" si="2599"/>
        <v/>
      </c>
      <c r="DF770" s="555" t="str">
        <f t="shared" si="2599"/>
        <v/>
      </c>
      <c r="DG770" s="555" t="str">
        <f t="shared" si="2599"/>
        <v/>
      </c>
      <c r="DH770" s="555" t="str">
        <f t="shared" si="2599"/>
        <v/>
      </c>
      <c r="DI770" s="555" t="str">
        <f t="shared" si="2599"/>
        <v/>
      </c>
      <c r="DJ770" s="554" t="str">
        <f t="shared" si="2599"/>
        <v/>
      </c>
      <c r="DK770" s="553" t="str">
        <f t="shared" si="2599"/>
        <v/>
      </c>
      <c r="DL770" s="658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7"/>
      <c r="DQ770" s="623"/>
      <c r="DR770" s="623"/>
      <c r="DS770" s="623"/>
      <c r="DT770" s="623"/>
      <c r="DU770" s="623"/>
      <c r="DV770" s="623"/>
      <c r="DW770" s="623"/>
      <c r="DX770" s="623"/>
      <c r="DY770" s="488"/>
    </row>
    <row r="771" spans="1:129" s="490" customFormat="1" ht="15.75" customHeight="1">
      <c r="A771" s="749" t="s">
        <v>330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63"/>
      <c r="P771" s="763"/>
      <c r="Q771" s="763"/>
      <c r="R771" s="763"/>
      <c r="S771" s="787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63"/>
      <c r="AF771" s="763"/>
      <c r="AG771" s="763"/>
      <c r="AH771" s="763"/>
      <c r="AI771" s="763"/>
      <c r="AJ771" s="763"/>
      <c r="AK771" s="787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63"/>
      <c r="AX771" s="763"/>
      <c r="AY771" s="763"/>
      <c r="AZ771" s="763"/>
      <c r="BA771" s="763"/>
      <c r="BB771" s="763"/>
      <c r="BC771" s="787"/>
      <c r="BD771" s="789"/>
      <c r="BE771" s="789"/>
      <c r="BF771" s="763"/>
      <c r="BG771" s="789"/>
      <c r="BH771" s="789"/>
      <c r="BI771" s="789"/>
      <c r="BJ771" s="789"/>
      <c r="BK771" s="789"/>
      <c r="BL771" s="789"/>
      <c r="BM771" s="789"/>
      <c r="BN771" s="789"/>
      <c r="BO771" s="789"/>
      <c r="BP771" s="789"/>
      <c r="BQ771" s="789"/>
      <c r="BR771" s="789"/>
      <c r="BS771" s="789"/>
      <c r="BT771" s="789"/>
      <c r="BU771" s="787"/>
      <c r="BV771" s="763"/>
      <c r="BW771" s="763"/>
      <c r="BX771" s="763"/>
      <c r="BY771" s="763"/>
      <c r="BZ771" s="594" t="str">
        <f t="shared" si="2581"/>
        <v/>
      </c>
      <c r="CA771" s="594" t="str">
        <f t="shared" si="2582"/>
        <v/>
      </c>
      <c r="CB771" s="594" t="str">
        <f t="shared" si="2583"/>
        <v/>
      </c>
      <c r="CC771" s="691" t="str">
        <f t="shared" si="2584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72"/>
      <c r="CV771" s="672"/>
      <c r="CW771" s="672"/>
      <c r="CX771" s="672"/>
      <c r="CY771" s="672"/>
      <c r="CZ771" s="672"/>
      <c r="DA771" s="672"/>
      <c r="DB771" s="672"/>
      <c r="DC771" s="672"/>
      <c r="DD771" s="672"/>
      <c r="DE771" s="672"/>
      <c r="DF771" s="672"/>
      <c r="DG771" s="672"/>
      <c r="DH771" s="672"/>
      <c r="DI771" s="672"/>
      <c r="DJ771" s="672"/>
      <c r="DK771" s="672"/>
      <c r="DL771" s="603"/>
      <c r="DM771" s="108"/>
      <c r="DN771" s="108"/>
      <c r="DO771" s="108"/>
      <c r="DP771" s="596"/>
      <c r="DQ771" s="622"/>
      <c r="DR771" s="622"/>
      <c r="DS771" s="622"/>
      <c r="DT771" s="622"/>
      <c r="DU771" s="622"/>
      <c r="DV771" s="622"/>
      <c r="DW771" s="622"/>
      <c r="DX771" s="622"/>
      <c r="DY771" s="488"/>
    </row>
    <row r="772" spans="1:129" s="490" customFormat="1" ht="15.75" customHeight="1">
      <c r="A772" s="790" t="s">
        <v>331</v>
      </c>
      <c r="B772" s="766"/>
      <c r="C772" s="766"/>
      <c r="D772" s="766"/>
      <c r="E772" s="766"/>
      <c r="F772" s="766"/>
      <c r="G772" s="766"/>
      <c r="H772" s="766"/>
      <c r="I772" s="766"/>
      <c r="J772" s="766"/>
      <c r="K772" s="766"/>
      <c r="L772" s="766"/>
      <c r="M772" s="766"/>
      <c r="N772" s="766"/>
      <c r="O772" s="791"/>
      <c r="P772" s="791"/>
      <c r="Q772" s="791"/>
      <c r="R772" s="791"/>
      <c r="S772" s="787"/>
      <c r="T772" s="766"/>
      <c r="U772" s="766"/>
      <c r="V772" s="766"/>
      <c r="W772" s="766"/>
      <c r="X772" s="766"/>
      <c r="Y772" s="766"/>
      <c r="Z772" s="766"/>
      <c r="AA772" s="766"/>
      <c r="AB772" s="766"/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204</v>
      </c>
      <c r="AM772" s="766"/>
      <c r="AN772" s="766"/>
      <c r="AO772" s="766"/>
      <c r="AP772" s="766"/>
      <c r="AQ772" s="766"/>
      <c r="AR772" s="766">
        <v>480</v>
      </c>
      <c r="AS772" s="766"/>
      <c r="AT772" s="766"/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96</v>
      </c>
      <c r="BE772" s="766">
        <v>48</v>
      </c>
      <c r="BF772" s="766"/>
      <c r="BG772" s="766"/>
      <c r="BH772" s="766">
        <v>100</v>
      </c>
      <c r="BI772" s="766"/>
      <c r="BJ772" s="766">
        <v>64</v>
      </c>
      <c r="BK772" s="766">
        <v>60</v>
      </c>
      <c r="BL772" s="766">
        <v>336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/>
      <c r="BW772" s="766"/>
      <c r="BX772" s="766"/>
      <c r="BY772" s="766">
        <v>80</v>
      </c>
      <c r="BZ772" s="602" t="str">
        <f t="shared" si="2581"/>
        <v/>
      </c>
      <c r="CA772" s="602" t="str">
        <f t="shared" si="2582"/>
        <v/>
      </c>
      <c r="CB772" s="602" t="str">
        <f t="shared" si="2583"/>
        <v/>
      </c>
      <c r="CC772" s="692">
        <f t="shared" si="2584"/>
        <v>80</v>
      </c>
      <c r="CD772" s="1348" t="str">
        <f t="shared" ref="CD772:CS772" si="260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606"/>
        <v/>
      </c>
      <c r="CF772" s="1350" t="str">
        <f t="shared" si="2606"/>
        <v/>
      </c>
      <c r="CG772" s="1350" t="str">
        <f t="shared" si="2606"/>
        <v/>
      </c>
      <c r="CH772" s="1350" t="str">
        <f t="shared" si="2606"/>
        <v/>
      </c>
      <c r="CI772" s="1350" t="str">
        <f t="shared" si="2606"/>
        <v/>
      </c>
      <c r="CJ772" s="1350" t="str">
        <f t="shared" si="2606"/>
        <v/>
      </c>
      <c r="CK772" s="1351" t="str">
        <f t="shared" si="2606"/>
        <v/>
      </c>
      <c r="CL772" s="1351" t="str">
        <f t="shared" si="2606"/>
        <v/>
      </c>
      <c r="CM772" s="1351" t="str">
        <f t="shared" si="2606"/>
        <v/>
      </c>
      <c r="CN772" s="1350" t="str">
        <f t="shared" si="2606"/>
        <v/>
      </c>
      <c r="CO772" s="1350" t="str">
        <f t="shared" si="2606"/>
        <v/>
      </c>
      <c r="CP772" s="1350" t="str">
        <f t="shared" si="2606"/>
        <v/>
      </c>
      <c r="CQ772" s="1350" t="str">
        <f t="shared" si="2606"/>
        <v/>
      </c>
      <c r="CR772" s="1350" t="str">
        <f t="shared" si="2606"/>
        <v/>
      </c>
      <c r="CS772" s="1349" t="str">
        <f t="shared" si="2606"/>
        <v/>
      </c>
      <c r="CT772" s="1352" t="str">
        <f t="shared" ref="CE772:CT776" si="2607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3" t="str">
        <f t="shared" ref="CU772:DD776" si="2608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4" t="str">
        <f t="shared" si="2608"/>
        <v/>
      </c>
      <c r="CW772" s="555" t="str">
        <f t="shared" si="2608"/>
        <v/>
      </c>
      <c r="CX772" s="555" t="str">
        <f t="shared" si="2608"/>
        <v/>
      </c>
      <c r="CY772" s="555" t="str">
        <f t="shared" si="2608"/>
        <v/>
      </c>
      <c r="CZ772" s="555" t="str">
        <f t="shared" si="2608"/>
        <v/>
      </c>
      <c r="DA772" s="555" t="str">
        <f t="shared" si="2608"/>
        <v/>
      </c>
      <c r="DB772" s="556" t="str">
        <f t="shared" si="2608"/>
        <v/>
      </c>
      <c r="DC772" s="556" t="str">
        <f t="shared" si="2608"/>
        <v/>
      </c>
      <c r="DD772" s="556" t="str">
        <f t="shared" si="2608"/>
        <v/>
      </c>
      <c r="DE772" s="555" t="str">
        <f t="shared" ref="DE772:DK776" si="2609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5" t="str">
        <f t="shared" si="2609"/>
        <v/>
      </c>
      <c r="DG772" s="555" t="str">
        <f t="shared" si="2609"/>
        <v/>
      </c>
      <c r="DH772" s="555" t="str">
        <f t="shared" si="2609"/>
        <v/>
      </c>
      <c r="DI772" s="555" t="str">
        <f t="shared" si="2609"/>
        <v/>
      </c>
      <c r="DJ772" s="554" t="str">
        <f t="shared" si="2609"/>
        <v/>
      </c>
      <c r="DK772" s="553" t="str">
        <f t="shared" si="2609"/>
        <v/>
      </c>
      <c r="DL772" s="658">
        <f>COUNT(B772:R772)</f>
        <v>0</v>
      </c>
      <c r="DM772" s="106">
        <f>COUNT(T772:AJ772)</f>
        <v>0</v>
      </c>
      <c r="DN772" s="106">
        <f>COUNT(AL772:BB772)</f>
        <v>2</v>
      </c>
      <c r="DO772" s="106">
        <f>COUNT(BD772:BT772)</f>
        <v>6</v>
      </c>
      <c r="DP772" s="487"/>
      <c r="DQ772" s="623"/>
      <c r="DR772" s="623"/>
      <c r="DS772" s="623"/>
      <c r="DT772" s="623"/>
      <c r="DU772" s="623"/>
      <c r="DV772" s="623"/>
      <c r="DW772" s="623"/>
      <c r="DX772" s="623"/>
      <c r="DY772" s="488"/>
    </row>
    <row r="773" spans="1:129" s="490" customFormat="1" ht="15.75" customHeight="1">
      <c r="A773" s="790" t="s">
        <v>332</v>
      </c>
      <c r="B773" s="766">
        <v>48</v>
      </c>
      <c r="C773" s="766">
        <v>20</v>
      </c>
      <c r="D773" s="766">
        <v>15</v>
      </c>
      <c r="E773" s="766">
        <v>48</v>
      </c>
      <c r="F773" s="766">
        <v>60</v>
      </c>
      <c r="G773" s="766">
        <v>48</v>
      </c>
      <c r="H773" s="766">
        <v>72</v>
      </c>
      <c r="I773" s="766">
        <v>120</v>
      </c>
      <c r="J773" s="766">
        <v>96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120</v>
      </c>
      <c r="U773" s="766">
        <v>260</v>
      </c>
      <c r="V773" s="766">
        <v>72</v>
      </c>
      <c r="W773" s="766">
        <v>64</v>
      </c>
      <c r="X773" s="766">
        <v>60</v>
      </c>
      <c r="Y773" s="766">
        <v>5</v>
      </c>
      <c r="Z773" s="766"/>
      <c r="AA773" s="766">
        <v>120</v>
      </c>
      <c r="AB773" s="766">
        <v>60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468</v>
      </c>
      <c r="AM773" s="766"/>
      <c r="AN773" s="766">
        <v>120</v>
      </c>
      <c r="AO773" s="766">
        <v>610</v>
      </c>
      <c r="AP773" s="766">
        <v>156</v>
      </c>
      <c r="AQ773" s="766">
        <v>200</v>
      </c>
      <c r="AR773" s="766">
        <v>120</v>
      </c>
      <c r="AS773" s="766">
        <v>120</v>
      </c>
      <c r="AT773" s="766">
        <v>130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50</v>
      </c>
      <c r="BE773" s="766">
        <v>20</v>
      </c>
      <c r="BF773" s="766">
        <v>120</v>
      </c>
      <c r="BG773" s="766">
        <v>240</v>
      </c>
      <c r="BH773" s="766">
        <v>200</v>
      </c>
      <c r="BI773" s="766">
        <v>12</v>
      </c>
      <c r="BJ773" s="766">
        <v>120</v>
      </c>
      <c r="BK773" s="766">
        <v>260</v>
      </c>
      <c r="BL773" s="766">
        <v>100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50</v>
      </c>
      <c r="BW773" s="766">
        <v>64</v>
      </c>
      <c r="BX773" s="766"/>
      <c r="BY773" s="766">
        <v>120</v>
      </c>
      <c r="BZ773" s="602">
        <f t="shared" si="2581"/>
        <v>56</v>
      </c>
      <c r="CA773" s="602">
        <f t="shared" si="2582"/>
        <v>82.666666666666671</v>
      </c>
      <c r="CB773" s="602">
        <f t="shared" si="2583"/>
        <v>199</v>
      </c>
      <c r="CC773" s="692">
        <f t="shared" si="2584"/>
        <v>121.42857142857143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607"/>
        <v/>
      </c>
      <c r="CF773" s="1350" t="str">
        <f t="shared" si="2607"/>
        <v/>
      </c>
      <c r="CG773" s="1350" t="str">
        <f t="shared" si="2607"/>
        <v/>
      </c>
      <c r="CH773" s="1350">
        <f t="shared" si="2607"/>
        <v>15</v>
      </c>
      <c r="CI773" s="1350">
        <f t="shared" si="2607"/>
        <v>20</v>
      </c>
      <c r="CJ773" s="1350">
        <f t="shared" si="2607"/>
        <v>48</v>
      </c>
      <c r="CK773" s="1351">
        <f t="shared" si="2607"/>
        <v>48</v>
      </c>
      <c r="CL773" s="1351">
        <f t="shared" si="2607"/>
        <v>48</v>
      </c>
      <c r="CM773" s="1351">
        <f t="shared" si="2607"/>
        <v>60</v>
      </c>
      <c r="CN773" s="1350">
        <f t="shared" si="2607"/>
        <v>72</v>
      </c>
      <c r="CO773" s="1350">
        <f t="shared" si="2607"/>
        <v>96</v>
      </c>
      <c r="CP773" s="1350">
        <f t="shared" si="2607"/>
        <v>120</v>
      </c>
      <c r="CQ773" s="1350" t="str">
        <f t="shared" si="2607"/>
        <v/>
      </c>
      <c r="CR773" s="1350" t="str">
        <f t="shared" si="2607"/>
        <v/>
      </c>
      <c r="CS773" s="1349" t="str">
        <f t="shared" si="2607"/>
        <v/>
      </c>
      <c r="CT773" s="1352" t="str">
        <f t="shared" si="2607"/>
        <v/>
      </c>
      <c r="CU773" s="553" t="str">
        <f t="shared" si="2608"/>
        <v/>
      </c>
      <c r="CV773" s="554" t="str">
        <f t="shared" si="2608"/>
        <v/>
      </c>
      <c r="CW773" s="555" t="str">
        <f t="shared" si="2608"/>
        <v/>
      </c>
      <c r="CX773" s="555" t="str">
        <f t="shared" si="2608"/>
        <v/>
      </c>
      <c r="CY773" s="555" t="str">
        <f t="shared" si="2608"/>
        <v/>
      </c>
      <c r="CZ773" s="555">
        <f t="shared" si="2608"/>
        <v>5</v>
      </c>
      <c r="DA773" s="555">
        <f t="shared" si="2608"/>
        <v>60</v>
      </c>
      <c r="DB773" s="556">
        <f t="shared" si="2608"/>
        <v>60</v>
      </c>
      <c r="DC773" s="556">
        <f t="shared" si="2608"/>
        <v>64</v>
      </c>
      <c r="DD773" s="556">
        <f t="shared" si="2608"/>
        <v>72</v>
      </c>
      <c r="DE773" s="555">
        <f t="shared" si="2609"/>
        <v>120</v>
      </c>
      <c r="DF773" s="555">
        <f t="shared" si="2609"/>
        <v>120</v>
      </c>
      <c r="DG773" s="555">
        <f t="shared" si="2609"/>
        <v>260</v>
      </c>
      <c r="DH773" s="555" t="str">
        <f t="shared" si="2609"/>
        <v/>
      </c>
      <c r="DI773" s="555" t="str">
        <f t="shared" si="2609"/>
        <v/>
      </c>
      <c r="DJ773" s="554" t="str">
        <f t="shared" si="2609"/>
        <v/>
      </c>
      <c r="DK773" s="553" t="str">
        <f t="shared" si="2609"/>
        <v/>
      </c>
      <c r="DL773" s="658">
        <f>COUNT(B773:R773)</f>
        <v>9</v>
      </c>
      <c r="DM773" s="106">
        <f>COUNT(T773:AJ773)</f>
        <v>8</v>
      </c>
      <c r="DN773" s="106">
        <f>COUNT(AL773:BB773)</f>
        <v>8</v>
      </c>
      <c r="DO773" s="106">
        <f>COUNT(BD773:BT773)</f>
        <v>9</v>
      </c>
      <c r="DP773" s="487"/>
      <c r="DQ773" s="623"/>
      <c r="DR773" s="623"/>
      <c r="DS773" s="623"/>
      <c r="DT773" s="623"/>
      <c r="DU773" s="623"/>
      <c r="DV773" s="623"/>
      <c r="DW773" s="623"/>
      <c r="DX773" s="623"/>
      <c r="DY773" s="488"/>
    </row>
    <row r="774" spans="1:129" s="490" customFormat="1" ht="15.75" customHeight="1">
      <c r="A774" s="790" t="s">
        <v>333</v>
      </c>
      <c r="B774" s="766">
        <v>84</v>
      </c>
      <c r="C774" s="766">
        <v>60</v>
      </c>
      <c r="D774" s="766">
        <v>60</v>
      </c>
      <c r="E774" s="766">
        <v>72</v>
      </c>
      <c r="F774" s="766">
        <v>72</v>
      </c>
      <c r="G774" s="766">
        <v>108</v>
      </c>
      <c r="H774" s="766">
        <v>192</v>
      </c>
      <c r="I774" s="766">
        <v>60</v>
      </c>
      <c r="J774" s="766">
        <v>180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>
        <v>208</v>
      </c>
      <c r="V774" s="766">
        <v>48</v>
      </c>
      <c r="W774" s="766">
        <v>120</v>
      </c>
      <c r="X774" s="766">
        <v>144</v>
      </c>
      <c r="Y774" s="766">
        <v>25</v>
      </c>
      <c r="Z774" s="766"/>
      <c r="AA774" s="766">
        <v>166</v>
      </c>
      <c r="AB774" s="766">
        <v>192</v>
      </c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>
        <v>120</v>
      </c>
      <c r="AM774" s="766">
        <v>168</v>
      </c>
      <c r="AN774" s="766">
        <v>300</v>
      </c>
      <c r="AO774" s="766">
        <v>200</v>
      </c>
      <c r="AP774" s="766">
        <v>550</v>
      </c>
      <c r="AQ774" s="766">
        <v>360</v>
      </c>
      <c r="AR774" s="766">
        <v>150</v>
      </c>
      <c r="AS774" s="766">
        <v>350</v>
      </c>
      <c r="AT774" s="766">
        <v>360</v>
      </c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>
        <v>450</v>
      </c>
      <c r="BE774" s="766">
        <v>350</v>
      </c>
      <c r="BF774" s="766">
        <v>300</v>
      </c>
      <c r="BG774" s="766">
        <v>336</v>
      </c>
      <c r="BH774" s="766">
        <v>650</v>
      </c>
      <c r="BI774" s="766">
        <v>250</v>
      </c>
      <c r="BJ774" s="766">
        <v>240</v>
      </c>
      <c r="BK774" s="766">
        <v>1200</v>
      </c>
      <c r="BL774" s="766">
        <v>800</v>
      </c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80</v>
      </c>
      <c r="BW774" s="766">
        <v>145</v>
      </c>
      <c r="BX774" s="766">
        <v>250</v>
      </c>
      <c r="BY774" s="766">
        <v>450</v>
      </c>
      <c r="BZ774" s="602">
        <f t="shared" si="2581"/>
        <v>90.857142857142861</v>
      </c>
      <c r="CA774" s="602">
        <f t="shared" si="2582"/>
        <v>134</v>
      </c>
      <c r="CB774" s="602">
        <f t="shared" si="2583"/>
        <v>269.71428571428572</v>
      </c>
      <c r="CC774" s="692">
        <f t="shared" si="2584"/>
        <v>448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607"/>
        <v/>
      </c>
      <c r="CF774" s="1350" t="str">
        <f t="shared" si="2607"/>
        <v/>
      </c>
      <c r="CG774" s="1350" t="str">
        <f t="shared" si="2607"/>
        <v/>
      </c>
      <c r="CH774" s="1350">
        <f t="shared" si="2607"/>
        <v>60</v>
      </c>
      <c r="CI774" s="1350">
        <f t="shared" si="2607"/>
        <v>60</v>
      </c>
      <c r="CJ774" s="1350">
        <f t="shared" si="2607"/>
        <v>60</v>
      </c>
      <c r="CK774" s="1351">
        <f t="shared" si="2607"/>
        <v>72</v>
      </c>
      <c r="CL774" s="1351">
        <f t="shared" si="2607"/>
        <v>72</v>
      </c>
      <c r="CM774" s="1351">
        <f t="shared" si="2607"/>
        <v>84</v>
      </c>
      <c r="CN774" s="1350">
        <f t="shared" si="2607"/>
        <v>108</v>
      </c>
      <c r="CO774" s="1350">
        <f t="shared" si="2607"/>
        <v>180</v>
      </c>
      <c r="CP774" s="1350">
        <f t="shared" si="2607"/>
        <v>192</v>
      </c>
      <c r="CQ774" s="1350" t="str">
        <f t="shared" si="2607"/>
        <v/>
      </c>
      <c r="CR774" s="1350" t="str">
        <f t="shared" si="2607"/>
        <v/>
      </c>
      <c r="CS774" s="1349" t="str">
        <f t="shared" si="2607"/>
        <v/>
      </c>
      <c r="CT774" s="1352" t="str">
        <f t="shared" si="2607"/>
        <v/>
      </c>
      <c r="CU774" s="553" t="str">
        <f t="shared" si="2608"/>
        <v/>
      </c>
      <c r="CV774" s="554" t="str">
        <f t="shared" si="2608"/>
        <v/>
      </c>
      <c r="CW774" s="555" t="str">
        <f t="shared" si="2608"/>
        <v/>
      </c>
      <c r="CX774" s="555" t="str">
        <f t="shared" si="2608"/>
        <v/>
      </c>
      <c r="CY774" s="555" t="str">
        <f t="shared" si="2608"/>
        <v/>
      </c>
      <c r="CZ774" s="555">
        <f t="shared" si="2608"/>
        <v>25</v>
      </c>
      <c r="DA774" s="555">
        <f t="shared" si="2608"/>
        <v>48</v>
      </c>
      <c r="DB774" s="556">
        <f t="shared" si="2608"/>
        <v>120</v>
      </c>
      <c r="DC774" s="556">
        <f t="shared" si="2608"/>
        <v>144</v>
      </c>
      <c r="DD774" s="556">
        <f t="shared" si="2608"/>
        <v>166</v>
      </c>
      <c r="DE774" s="555">
        <f t="shared" si="2609"/>
        <v>192</v>
      </c>
      <c r="DF774" s="555">
        <f t="shared" si="2609"/>
        <v>208</v>
      </c>
      <c r="DG774" s="555" t="str">
        <f t="shared" si="2609"/>
        <v/>
      </c>
      <c r="DH774" s="555" t="str">
        <f t="shared" si="2609"/>
        <v/>
      </c>
      <c r="DI774" s="555" t="str">
        <f t="shared" si="2609"/>
        <v/>
      </c>
      <c r="DJ774" s="554" t="str">
        <f t="shared" si="2609"/>
        <v/>
      </c>
      <c r="DK774" s="553" t="str">
        <f t="shared" si="2609"/>
        <v/>
      </c>
      <c r="DL774" s="658">
        <f>COUNT(B774:R774)</f>
        <v>9</v>
      </c>
      <c r="DM774" s="106">
        <f>COUNT(T774:AJ774)</f>
        <v>7</v>
      </c>
      <c r="DN774" s="106">
        <f>COUNT(AL774:BB774)</f>
        <v>9</v>
      </c>
      <c r="DO774" s="106">
        <f>COUNT(BD774:BT774)</f>
        <v>9</v>
      </c>
      <c r="DP774" s="487"/>
      <c r="DQ774" s="623"/>
      <c r="DR774" s="623"/>
      <c r="DS774" s="623"/>
      <c r="DT774" s="623"/>
      <c r="DU774" s="623"/>
      <c r="DV774" s="623"/>
      <c r="DW774" s="623"/>
      <c r="DX774" s="623"/>
      <c r="DY774" s="488"/>
    </row>
    <row r="775" spans="1:129" s="490" customFormat="1" ht="15.75" customHeight="1">
      <c r="A775" s="790" t="s">
        <v>334</v>
      </c>
      <c r="B775" s="766"/>
      <c r="C775" s="766"/>
      <c r="D775" s="766"/>
      <c r="E775" s="766"/>
      <c r="F775" s="766"/>
      <c r="G775" s="766"/>
      <c r="H775" s="766"/>
      <c r="I775" s="766"/>
      <c r="J775" s="766">
        <v>1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/>
      <c r="U775" s="766"/>
      <c r="V775" s="766"/>
      <c r="W775" s="766"/>
      <c r="X775" s="766"/>
      <c r="Y775" s="766"/>
      <c r="Z775" s="766"/>
      <c r="AA775" s="766"/>
      <c r="AB775" s="766"/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/>
      <c r="AM775" s="766"/>
      <c r="AN775" s="766"/>
      <c r="AO775" s="766"/>
      <c r="AP775" s="766"/>
      <c r="AQ775" s="766"/>
      <c r="AR775" s="766"/>
      <c r="AS775" s="766"/>
      <c r="AT775" s="766"/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>
        <v>14</v>
      </c>
      <c r="BF775" s="766"/>
      <c r="BG775" s="766"/>
      <c r="BH775" s="766"/>
      <c r="BI775" s="766">
        <v>14</v>
      </c>
      <c r="BJ775" s="766"/>
      <c r="BK775" s="766"/>
      <c r="BL775" s="766"/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/>
      <c r="BW775" s="766"/>
      <c r="BX775" s="766"/>
      <c r="BY775" s="766"/>
      <c r="BZ775" s="602" t="str">
        <f t="shared" si="2581"/>
        <v/>
      </c>
      <c r="CA775" s="602" t="str">
        <f t="shared" si="2582"/>
        <v/>
      </c>
      <c r="CB775" s="602" t="str">
        <f t="shared" si="2583"/>
        <v/>
      </c>
      <c r="CC775" s="692" t="str">
        <f t="shared" si="2584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607"/>
        <v/>
      </c>
      <c r="CF775" s="1350" t="str">
        <f t="shared" si="2607"/>
        <v/>
      </c>
      <c r="CG775" s="1350" t="str">
        <f t="shared" si="2607"/>
        <v/>
      </c>
      <c r="CH775" s="1350" t="str">
        <f t="shared" si="2607"/>
        <v/>
      </c>
      <c r="CI775" s="1350" t="str">
        <f t="shared" si="2607"/>
        <v/>
      </c>
      <c r="CJ775" s="1350" t="str">
        <f t="shared" si="2607"/>
        <v/>
      </c>
      <c r="CK775" s="1351" t="str">
        <f t="shared" si="2607"/>
        <v/>
      </c>
      <c r="CL775" s="1351">
        <f t="shared" si="2607"/>
        <v>1</v>
      </c>
      <c r="CM775" s="1351" t="str">
        <f t="shared" si="2607"/>
        <v/>
      </c>
      <c r="CN775" s="1350" t="str">
        <f t="shared" si="2607"/>
        <v/>
      </c>
      <c r="CO775" s="1350" t="str">
        <f t="shared" si="2607"/>
        <v/>
      </c>
      <c r="CP775" s="1350" t="str">
        <f t="shared" si="2607"/>
        <v/>
      </c>
      <c r="CQ775" s="1350" t="str">
        <f t="shared" si="2607"/>
        <v/>
      </c>
      <c r="CR775" s="1350" t="str">
        <f t="shared" si="2607"/>
        <v/>
      </c>
      <c r="CS775" s="1349" t="str">
        <f t="shared" si="2607"/>
        <v/>
      </c>
      <c r="CT775" s="1352" t="str">
        <f t="shared" si="2607"/>
        <v/>
      </c>
      <c r="CU775" s="553" t="str">
        <f t="shared" si="2608"/>
        <v/>
      </c>
      <c r="CV775" s="554" t="str">
        <f t="shared" si="2608"/>
        <v/>
      </c>
      <c r="CW775" s="555" t="str">
        <f t="shared" si="2608"/>
        <v/>
      </c>
      <c r="CX775" s="555" t="str">
        <f t="shared" si="2608"/>
        <v/>
      </c>
      <c r="CY775" s="555" t="str">
        <f t="shared" si="2608"/>
        <v/>
      </c>
      <c r="CZ775" s="555" t="str">
        <f t="shared" si="2608"/>
        <v/>
      </c>
      <c r="DA775" s="555" t="str">
        <f t="shared" si="2608"/>
        <v/>
      </c>
      <c r="DB775" s="556" t="str">
        <f t="shared" si="2608"/>
        <v/>
      </c>
      <c r="DC775" s="556" t="str">
        <f t="shared" si="2608"/>
        <v/>
      </c>
      <c r="DD775" s="556" t="str">
        <f t="shared" si="2608"/>
        <v/>
      </c>
      <c r="DE775" s="555" t="str">
        <f t="shared" si="2609"/>
        <v/>
      </c>
      <c r="DF775" s="555" t="str">
        <f t="shared" si="2609"/>
        <v/>
      </c>
      <c r="DG775" s="555" t="str">
        <f t="shared" si="2609"/>
        <v/>
      </c>
      <c r="DH775" s="555" t="str">
        <f t="shared" si="2609"/>
        <v/>
      </c>
      <c r="DI775" s="555" t="str">
        <f t="shared" si="2609"/>
        <v/>
      </c>
      <c r="DJ775" s="554" t="str">
        <f t="shared" si="2609"/>
        <v/>
      </c>
      <c r="DK775" s="553" t="str">
        <f t="shared" si="2609"/>
        <v/>
      </c>
      <c r="DL775" s="658">
        <f>COUNT(B775:R775)</f>
        <v>1</v>
      </c>
      <c r="DM775" s="106">
        <f>COUNT(T775:AJ775)</f>
        <v>0</v>
      </c>
      <c r="DN775" s="106">
        <f>COUNT(AL775:BB775)</f>
        <v>0</v>
      </c>
      <c r="DO775" s="106">
        <f>COUNT(BD775:BT775)</f>
        <v>2</v>
      </c>
      <c r="DP775" s="487"/>
      <c r="DQ775" s="623"/>
      <c r="DR775" s="623"/>
      <c r="DS775" s="623"/>
      <c r="DT775" s="623"/>
      <c r="DU775" s="623"/>
      <c r="DV775" s="623"/>
      <c r="DW775" s="623"/>
      <c r="DX775" s="623"/>
      <c r="DY775" s="488"/>
    </row>
    <row r="776" spans="1:129" s="490" customFormat="1" ht="15.75" customHeight="1">
      <c r="A776" s="790" t="s">
        <v>335</v>
      </c>
      <c r="B776" s="766">
        <v>240</v>
      </c>
      <c r="C776" s="766">
        <v>198</v>
      </c>
      <c r="D776" s="766">
        <v>240</v>
      </c>
      <c r="E776" s="766">
        <v>240</v>
      </c>
      <c r="F776" s="766">
        <v>300</v>
      </c>
      <c r="G776" s="766">
        <v>240</v>
      </c>
      <c r="H776" s="766">
        <v>300</v>
      </c>
      <c r="I776" s="766">
        <v>240</v>
      </c>
      <c r="J776" s="766">
        <v>192</v>
      </c>
      <c r="K776" s="766"/>
      <c r="L776" s="766"/>
      <c r="M776" s="766"/>
      <c r="N776" s="766"/>
      <c r="O776" s="791"/>
      <c r="P776" s="791"/>
      <c r="Q776" s="791"/>
      <c r="R776" s="791"/>
      <c r="S776" s="787"/>
      <c r="T776" s="766">
        <v>300</v>
      </c>
      <c r="U776" s="766">
        <v>240</v>
      </c>
      <c r="V776" s="766">
        <v>300</v>
      </c>
      <c r="W776" s="766">
        <v>400</v>
      </c>
      <c r="X776" s="766">
        <v>800</v>
      </c>
      <c r="Y776" s="766">
        <v>800</v>
      </c>
      <c r="Z776" s="766"/>
      <c r="AA776" s="766">
        <v>200</v>
      </c>
      <c r="AB776" s="766">
        <v>800</v>
      </c>
      <c r="AC776" s="766"/>
      <c r="AD776" s="766"/>
      <c r="AE776" s="791"/>
      <c r="AF776" s="791"/>
      <c r="AG776" s="791"/>
      <c r="AH776" s="791"/>
      <c r="AI776" s="766"/>
      <c r="AJ776" s="791"/>
      <c r="AK776" s="787"/>
      <c r="AL776" s="766">
        <v>260</v>
      </c>
      <c r="AM776" s="766">
        <v>130</v>
      </c>
      <c r="AN776" s="766"/>
      <c r="AO776" s="766">
        <v>240</v>
      </c>
      <c r="AP776" s="766">
        <v>520</v>
      </c>
      <c r="AQ776" s="766">
        <v>160</v>
      </c>
      <c r="AR776" s="766">
        <v>936</v>
      </c>
      <c r="AS776" s="766">
        <v>520</v>
      </c>
      <c r="AT776" s="766">
        <v>144</v>
      </c>
      <c r="AU776" s="766"/>
      <c r="AV776" s="766"/>
      <c r="AW776" s="791"/>
      <c r="AX776" s="791"/>
      <c r="AY776" s="791"/>
      <c r="AZ776" s="791"/>
      <c r="BA776" s="791"/>
      <c r="BB776" s="791"/>
      <c r="BC776" s="787"/>
      <c r="BD776" s="766"/>
      <c r="BE776" s="766"/>
      <c r="BF776" s="766"/>
      <c r="BG776" s="766"/>
      <c r="BH776" s="766">
        <v>1000</v>
      </c>
      <c r="BI776" s="766"/>
      <c r="BJ776" s="766"/>
      <c r="BK776" s="766"/>
      <c r="BL776" s="766">
        <v>1600</v>
      </c>
      <c r="BM776" s="766"/>
      <c r="BN776" s="766"/>
      <c r="BO776" s="791"/>
      <c r="BP776" s="791"/>
      <c r="BQ776" s="791"/>
      <c r="BR776" s="791"/>
      <c r="BS776" s="791"/>
      <c r="BT776" s="791"/>
      <c r="BU776" s="787"/>
      <c r="BV776" s="766">
        <v>240</v>
      </c>
      <c r="BW776" s="766">
        <v>300</v>
      </c>
      <c r="BX776" s="766">
        <v>350</v>
      </c>
      <c r="BY776" s="766"/>
      <c r="BZ776" s="602">
        <f t="shared" si="2581"/>
        <v>242.57142857142858</v>
      </c>
      <c r="CA776" s="602">
        <f t="shared" si="2582"/>
        <v>473.33333333333331</v>
      </c>
      <c r="CB776" s="602">
        <f t="shared" si="2583"/>
        <v>307.33333333333331</v>
      </c>
      <c r="CC776" s="692" t="str">
        <f t="shared" si="2584"/>
        <v/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607"/>
        <v/>
      </c>
      <c r="CF776" s="1350" t="str">
        <f t="shared" si="2607"/>
        <v/>
      </c>
      <c r="CG776" s="1350" t="str">
        <f t="shared" si="2607"/>
        <v/>
      </c>
      <c r="CH776" s="1350">
        <f t="shared" si="2607"/>
        <v>192</v>
      </c>
      <c r="CI776" s="1350">
        <f t="shared" si="2607"/>
        <v>198</v>
      </c>
      <c r="CJ776" s="1350">
        <f t="shared" si="2607"/>
        <v>240</v>
      </c>
      <c r="CK776" s="1351">
        <f t="shared" si="2607"/>
        <v>240</v>
      </c>
      <c r="CL776" s="1351">
        <f t="shared" si="2607"/>
        <v>240</v>
      </c>
      <c r="CM776" s="1351">
        <f t="shared" si="2607"/>
        <v>240</v>
      </c>
      <c r="CN776" s="1350">
        <f t="shared" si="2607"/>
        <v>240</v>
      </c>
      <c r="CO776" s="1350">
        <f t="shared" si="2607"/>
        <v>300</v>
      </c>
      <c r="CP776" s="1350">
        <f t="shared" si="2607"/>
        <v>300</v>
      </c>
      <c r="CQ776" s="1350" t="str">
        <f t="shared" si="2607"/>
        <v/>
      </c>
      <c r="CR776" s="1350" t="str">
        <f t="shared" si="2607"/>
        <v/>
      </c>
      <c r="CS776" s="1349" t="str">
        <f t="shared" si="2607"/>
        <v/>
      </c>
      <c r="CT776" s="1352" t="str">
        <f t="shared" si="2607"/>
        <v/>
      </c>
      <c r="CU776" s="553" t="str">
        <f t="shared" si="2608"/>
        <v/>
      </c>
      <c r="CV776" s="554" t="str">
        <f t="shared" si="2608"/>
        <v/>
      </c>
      <c r="CW776" s="555" t="str">
        <f t="shared" si="2608"/>
        <v/>
      </c>
      <c r="CX776" s="555" t="str">
        <f t="shared" si="2608"/>
        <v/>
      </c>
      <c r="CY776" s="555" t="str">
        <f t="shared" si="2608"/>
        <v/>
      </c>
      <c r="CZ776" s="555">
        <f t="shared" si="2608"/>
        <v>200</v>
      </c>
      <c r="DA776" s="555">
        <f t="shared" si="2608"/>
        <v>240</v>
      </c>
      <c r="DB776" s="556">
        <f t="shared" si="2608"/>
        <v>300</v>
      </c>
      <c r="DC776" s="556">
        <f t="shared" si="2608"/>
        <v>300</v>
      </c>
      <c r="DD776" s="556">
        <f t="shared" si="2608"/>
        <v>400</v>
      </c>
      <c r="DE776" s="555">
        <f t="shared" si="2609"/>
        <v>800</v>
      </c>
      <c r="DF776" s="555">
        <f t="shared" si="2609"/>
        <v>800</v>
      </c>
      <c r="DG776" s="555">
        <f t="shared" si="2609"/>
        <v>800</v>
      </c>
      <c r="DH776" s="555" t="str">
        <f t="shared" si="2609"/>
        <v/>
      </c>
      <c r="DI776" s="555" t="str">
        <f t="shared" si="2609"/>
        <v/>
      </c>
      <c r="DJ776" s="554" t="str">
        <f t="shared" si="2609"/>
        <v/>
      </c>
      <c r="DK776" s="553" t="str">
        <f t="shared" si="2609"/>
        <v/>
      </c>
      <c r="DL776" s="658">
        <f>COUNT(B776:R776)</f>
        <v>9</v>
      </c>
      <c r="DM776" s="106">
        <f>COUNT(T776:AJ776)</f>
        <v>8</v>
      </c>
      <c r="DN776" s="106">
        <f>COUNT(AL776:BB776)</f>
        <v>8</v>
      </c>
      <c r="DO776" s="106">
        <f>COUNT(BD776:BT776)</f>
        <v>2</v>
      </c>
      <c r="DP776" s="487"/>
      <c r="DQ776" s="623"/>
      <c r="DR776" s="623"/>
      <c r="DS776" s="623"/>
      <c r="DT776" s="623"/>
      <c r="DU776" s="623"/>
      <c r="DV776" s="623"/>
      <c r="DW776" s="623"/>
      <c r="DX776" s="623"/>
      <c r="DY776" s="488"/>
    </row>
    <row r="777" spans="1:129" s="490" customFormat="1" ht="15.75" customHeight="1">
      <c r="A777" s="679" t="s">
        <v>336</v>
      </c>
      <c r="B777" s="227" t="s">
        <v>337</v>
      </c>
      <c r="C777" s="227" t="s">
        <v>337</v>
      </c>
      <c r="D777" s="227" t="s">
        <v>337</v>
      </c>
      <c r="E777" s="227" t="s">
        <v>337</v>
      </c>
      <c r="F777" s="227" t="s">
        <v>337</v>
      </c>
      <c r="G777" s="227" t="s">
        <v>337</v>
      </c>
      <c r="H777" s="227" t="s">
        <v>337</v>
      </c>
      <c r="I777" s="227" t="s">
        <v>337</v>
      </c>
      <c r="J777" s="227" t="s">
        <v>337</v>
      </c>
      <c r="K777" s="227" t="s">
        <v>337</v>
      </c>
      <c r="L777" s="227" t="s">
        <v>337</v>
      </c>
      <c r="M777" s="227" t="s">
        <v>337</v>
      </c>
      <c r="N777" s="227" t="s">
        <v>337</v>
      </c>
      <c r="O777" s="227" t="s">
        <v>337</v>
      </c>
      <c r="P777" s="227" t="s">
        <v>337</v>
      </c>
      <c r="Q777" s="227" t="s">
        <v>337</v>
      </c>
      <c r="R777" s="227" t="s">
        <v>337</v>
      </c>
      <c r="S777" s="787"/>
      <c r="T777" s="227" t="s">
        <v>337</v>
      </c>
      <c r="U777" s="227" t="s">
        <v>337</v>
      </c>
      <c r="V777" s="227" t="s">
        <v>337</v>
      </c>
      <c r="W777" s="227" t="s">
        <v>337</v>
      </c>
      <c r="X777" s="227" t="s">
        <v>337</v>
      </c>
      <c r="Y777" s="227" t="s">
        <v>337</v>
      </c>
      <c r="Z777" s="227" t="s">
        <v>337</v>
      </c>
      <c r="AA777" s="227" t="s">
        <v>337</v>
      </c>
      <c r="AB777" s="227" t="s">
        <v>337</v>
      </c>
      <c r="AC777" s="227" t="s">
        <v>337</v>
      </c>
      <c r="AD777" s="227" t="s">
        <v>337</v>
      </c>
      <c r="AE777" s="227" t="s">
        <v>337</v>
      </c>
      <c r="AF777" s="227" t="s">
        <v>337</v>
      </c>
      <c r="AG777" s="227" t="s">
        <v>337</v>
      </c>
      <c r="AH777" s="227" t="s">
        <v>337</v>
      </c>
      <c r="AI777" s="227" t="s">
        <v>337</v>
      </c>
      <c r="AJ777" s="227" t="s">
        <v>337</v>
      </c>
      <c r="AK777" s="787"/>
      <c r="AL777" s="227" t="s">
        <v>337</v>
      </c>
      <c r="AM777" s="227" t="s">
        <v>337</v>
      </c>
      <c r="AN777" s="227" t="s">
        <v>337</v>
      </c>
      <c r="AO777" s="227" t="s">
        <v>337</v>
      </c>
      <c r="AP777" s="227" t="s">
        <v>337</v>
      </c>
      <c r="AQ777" s="227" t="s">
        <v>337</v>
      </c>
      <c r="AR777" s="227" t="s">
        <v>337</v>
      </c>
      <c r="AS777" s="227" t="s">
        <v>337</v>
      </c>
      <c r="AT777" s="227" t="s">
        <v>337</v>
      </c>
      <c r="AU777" s="227" t="s">
        <v>337</v>
      </c>
      <c r="AV777" s="227" t="s">
        <v>337</v>
      </c>
      <c r="AW777" s="227" t="s">
        <v>337</v>
      </c>
      <c r="AX777" s="227" t="s">
        <v>337</v>
      </c>
      <c r="AY777" s="227" t="s">
        <v>337</v>
      </c>
      <c r="AZ777" s="227" t="s">
        <v>337</v>
      </c>
      <c r="BA777" s="227" t="s">
        <v>337</v>
      </c>
      <c r="BB777" s="227" t="s">
        <v>337</v>
      </c>
      <c r="BC777" s="787"/>
      <c r="BD777" s="227" t="s">
        <v>337</v>
      </c>
      <c r="BE777" s="227" t="s">
        <v>337</v>
      </c>
      <c r="BF777" s="227" t="s">
        <v>337</v>
      </c>
      <c r="BG777" s="227" t="s">
        <v>337</v>
      </c>
      <c r="BH777" s="227" t="s">
        <v>337</v>
      </c>
      <c r="BI777" s="227" t="s">
        <v>337</v>
      </c>
      <c r="BJ777" s="227" t="s">
        <v>337</v>
      </c>
      <c r="BK777" s="227" t="s">
        <v>337</v>
      </c>
      <c r="BL777" s="227" t="s">
        <v>337</v>
      </c>
      <c r="BM777" s="227" t="s">
        <v>337</v>
      </c>
      <c r="BN777" s="227" t="s">
        <v>337</v>
      </c>
      <c r="BO777" s="227" t="s">
        <v>337</v>
      </c>
      <c r="BP777" s="227" t="s">
        <v>337</v>
      </c>
      <c r="BQ777" s="227" t="s">
        <v>337</v>
      </c>
      <c r="BR777" s="227" t="s">
        <v>337</v>
      </c>
      <c r="BS777" s="227" t="s">
        <v>337</v>
      </c>
      <c r="BT777" s="227" t="s">
        <v>337</v>
      </c>
      <c r="BU777" s="787"/>
      <c r="BV777" s="227" t="s">
        <v>337</v>
      </c>
      <c r="BW777" s="227" t="s">
        <v>337</v>
      </c>
      <c r="BX777" s="227" t="s">
        <v>337</v>
      </c>
      <c r="BY777" s="227" t="s">
        <v>337</v>
      </c>
      <c r="BZ777" s="594"/>
      <c r="CA777" s="594"/>
      <c r="CB777" s="594"/>
      <c r="CC777" s="691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9"/>
      <c r="CV777" s="640"/>
      <c r="CW777" s="640"/>
      <c r="CX777" s="640"/>
      <c r="CY777" s="640"/>
      <c r="CZ777" s="640"/>
      <c r="DA777" s="640"/>
      <c r="DB777" s="640"/>
      <c r="DC777" s="640"/>
      <c r="DD777" s="640"/>
      <c r="DE777" s="640"/>
      <c r="DF777" s="640"/>
      <c r="DG777" s="640"/>
      <c r="DH777" s="640"/>
      <c r="DI777" s="640"/>
      <c r="DJ777" s="640"/>
      <c r="DK777" s="640"/>
      <c r="DL777" s="603"/>
      <c r="DM777" s="108"/>
      <c r="DN777" s="108"/>
      <c r="DO777" s="108"/>
      <c r="DP777" s="596"/>
      <c r="DQ777" s="622"/>
      <c r="DR777" s="622"/>
      <c r="DS777" s="622"/>
      <c r="DT777" s="622"/>
      <c r="DU777" s="622"/>
      <c r="DV777" s="622"/>
      <c r="DW777" s="622"/>
      <c r="DX777" s="622"/>
      <c r="DY777" s="488"/>
    </row>
    <row r="778" spans="1:129" s="490" customFormat="1" ht="15.75" customHeight="1">
      <c r="A778" s="653" t="s">
        <v>282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/>
      <c r="BW778" s="227"/>
      <c r="BX778" s="227"/>
      <c r="BY778" s="227"/>
      <c r="BZ778" s="602" t="str">
        <f t="shared" ref="BZ778:BZ785" si="2610">IF(DL778&lt;3,"",(SUM(B778:R778)-MIN(B778:R778)-MAX(B778:R778))/(DL778-2))</f>
        <v/>
      </c>
      <c r="CA778" s="602" t="str">
        <f t="shared" ref="CA778:CA785" si="2611">IF(DM778&lt;3,"",(SUM(T778:AJ778)-MIN(T778:AJ778)-MAX(T778:AJ778))/(DM778-2))</f>
        <v/>
      </c>
      <c r="CB778" s="602" t="str">
        <f t="shared" ref="CB778:CB785" si="2612">IF(DN778&lt;3,"",(SUM(AL778:BB778)-MIN(AL778:BB778)-MAX(AL778:BB778))/(DN778-2))</f>
        <v/>
      </c>
      <c r="CC778" s="692" t="str">
        <f t="shared" ref="CC778:CC785" si="2613">IF(DO778&lt;3,"",(SUM(BD778:BT778)-MIN(BD778:BT778)-MAX(BD778:BT778))/(DO778-2))</f>
        <v/>
      </c>
      <c r="CD778" s="1348" t="str">
        <f t="shared" ref="CD778:CS778" si="261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614"/>
        <v/>
      </c>
      <c r="CF778" s="1350" t="str">
        <f t="shared" si="2614"/>
        <v/>
      </c>
      <c r="CG778" s="1350" t="str">
        <f t="shared" si="2614"/>
        <v/>
      </c>
      <c r="CH778" s="1350" t="str">
        <f t="shared" si="2614"/>
        <v/>
      </c>
      <c r="CI778" s="1350" t="str">
        <f t="shared" si="2614"/>
        <v/>
      </c>
      <c r="CJ778" s="1350" t="str">
        <f t="shared" si="2614"/>
        <v/>
      </c>
      <c r="CK778" s="1351" t="str">
        <f t="shared" si="2614"/>
        <v/>
      </c>
      <c r="CL778" s="1351" t="str">
        <f t="shared" si="2614"/>
        <v/>
      </c>
      <c r="CM778" s="1351" t="str">
        <f t="shared" si="2614"/>
        <v/>
      </c>
      <c r="CN778" s="1350" t="str">
        <f t="shared" si="2614"/>
        <v/>
      </c>
      <c r="CO778" s="1350" t="str">
        <f t="shared" si="2614"/>
        <v/>
      </c>
      <c r="CP778" s="1350" t="str">
        <f t="shared" si="2614"/>
        <v/>
      </c>
      <c r="CQ778" s="1350" t="str">
        <f t="shared" si="2614"/>
        <v/>
      </c>
      <c r="CR778" s="1350" t="str">
        <f t="shared" si="2614"/>
        <v/>
      </c>
      <c r="CS778" s="1349" t="str">
        <f t="shared" si="2614"/>
        <v/>
      </c>
      <c r="CT778" s="1352" t="str">
        <f t="shared" ref="CE778:CT785" si="2615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3" t="str">
        <f t="shared" ref="CU778:CU785" si="261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4" t="str">
        <f t="shared" ref="CV778:CV785" si="261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5" t="str">
        <f t="shared" ref="CW778:CW785" si="261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5" t="str">
        <f t="shared" ref="CX778:CX785" si="261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5" t="str">
        <f t="shared" ref="CY778:CY785" si="262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5" t="str">
        <f t="shared" ref="CZ778:CZ785" si="262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5" t="str">
        <f t="shared" ref="DA778:DA785" si="262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6" t="str">
        <f t="shared" ref="DB778:DB785" si="262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6" t="str">
        <f t="shared" ref="DC778:DC785" si="262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6" t="str">
        <f t="shared" ref="DD778:DD785" si="262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5" t="str">
        <f t="shared" ref="DE778:DE785" si="2626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5" t="str">
        <f t="shared" ref="DF778:DF785" si="2627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5" t="str">
        <f t="shared" ref="DG778:DG785" si="2628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5" t="str">
        <f t="shared" ref="DH778:DH785" si="2629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5" t="str">
        <f t="shared" ref="DI778:DI785" si="2630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4" t="str">
        <f t="shared" ref="DJ778:DJ785" si="2631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3" t="str">
        <f t="shared" ref="DK778:DK785" si="2632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8">
        <f t="shared" ref="DL778:DL785" si="2633">COUNT(B778:R778)</f>
        <v>0</v>
      </c>
      <c r="DM778" s="106">
        <f t="shared" ref="DM778:DM785" si="2634">COUNT(T778:AJ778)</f>
        <v>0</v>
      </c>
      <c r="DN778" s="106">
        <f t="shared" ref="DN778:DN785" si="2635">COUNT(AL778:BB778)</f>
        <v>0</v>
      </c>
      <c r="DO778" s="106">
        <f t="shared" ref="DO778:DO785" si="2636">COUNT(BD778:BT778)</f>
        <v>0</v>
      </c>
      <c r="DP778" s="487"/>
      <c r="DQ778" s="623"/>
      <c r="DR778" s="623"/>
      <c r="DS778" s="623"/>
      <c r="DT778" s="623"/>
      <c r="DU778" s="623"/>
      <c r="DV778" s="623"/>
      <c r="DW778" s="623"/>
      <c r="DX778" s="623"/>
      <c r="DY778" s="488"/>
    </row>
    <row r="779" spans="1:129" s="490" customFormat="1" ht="15.75" customHeight="1">
      <c r="A779" s="653" t="s">
        <v>283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12</v>
      </c>
      <c r="BW779" s="227">
        <v>12</v>
      </c>
      <c r="BX779" s="227">
        <v>12</v>
      </c>
      <c r="BY779" s="227">
        <v>12</v>
      </c>
      <c r="BZ779" s="602" t="str">
        <f t="shared" si="2610"/>
        <v/>
      </c>
      <c r="CA779" s="602" t="str">
        <f t="shared" si="2611"/>
        <v/>
      </c>
      <c r="CB779" s="602" t="str">
        <f t="shared" si="2612"/>
        <v/>
      </c>
      <c r="CC779" s="692" t="str">
        <f t="shared" si="2613"/>
        <v/>
      </c>
      <c r="CD779" s="1348" t="str">
        <f t="shared" ref="CD779:CD785" si="263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615"/>
        <v/>
      </c>
      <c r="CF779" s="1350" t="str">
        <f t="shared" si="2615"/>
        <v/>
      </c>
      <c r="CG779" s="1350" t="str">
        <f t="shared" si="2615"/>
        <v/>
      </c>
      <c r="CH779" s="1350" t="str">
        <f t="shared" si="2615"/>
        <v/>
      </c>
      <c r="CI779" s="1350" t="str">
        <f t="shared" si="2615"/>
        <v/>
      </c>
      <c r="CJ779" s="1350" t="str">
        <f t="shared" si="2615"/>
        <v/>
      </c>
      <c r="CK779" s="1351" t="str">
        <f t="shared" si="2615"/>
        <v/>
      </c>
      <c r="CL779" s="1351" t="str">
        <f t="shared" si="2615"/>
        <v/>
      </c>
      <c r="CM779" s="1351" t="str">
        <f t="shared" si="2615"/>
        <v/>
      </c>
      <c r="CN779" s="1350" t="str">
        <f t="shared" si="2615"/>
        <v/>
      </c>
      <c r="CO779" s="1350" t="str">
        <f t="shared" si="2615"/>
        <v/>
      </c>
      <c r="CP779" s="1350" t="str">
        <f t="shared" si="2615"/>
        <v/>
      </c>
      <c r="CQ779" s="1350" t="str">
        <f t="shared" si="2615"/>
        <v/>
      </c>
      <c r="CR779" s="1350" t="str">
        <f t="shared" si="2615"/>
        <v/>
      </c>
      <c r="CS779" s="1349" t="str">
        <f t="shared" si="2615"/>
        <v/>
      </c>
      <c r="CT779" s="1352" t="str">
        <f t="shared" si="2615"/>
        <v/>
      </c>
      <c r="CU779" s="553" t="str">
        <f t="shared" si="2616"/>
        <v/>
      </c>
      <c r="CV779" s="554" t="str">
        <f t="shared" si="2617"/>
        <v/>
      </c>
      <c r="CW779" s="555" t="str">
        <f t="shared" si="2618"/>
        <v/>
      </c>
      <c r="CX779" s="555" t="str">
        <f t="shared" si="2619"/>
        <v/>
      </c>
      <c r="CY779" s="555" t="str">
        <f t="shared" si="2620"/>
        <v/>
      </c>
      <c r="CZ779" s="555" t="str">
        <f t="shared" si="2621"/>
        <v/>
      </c>
      <c r="DA779" s="555" t="str">
        <f t="shared" si="2622"/>
        <v/>
      </c>
      <c r="DB779" s="556" t="str">
        <f t="shared" si="2623"/>
        <v/>
      </c>
      <c r="DC779" s="556" t="str">
        <f t="shared" si="2624"/>
        <v/>
      </c>
      <c r="DD779" s="556" t="str">
        <f t="shared" si="2625"/>
        <v/>
      </c>
      <c r="DE779" s="555" t="str">
        <f t="shared" si="2626"/>
        <v/>
      </c>
      <c r="DF779" s="555" t="str">
        <f t="shared" si="2627"/>
        <v/>
      </c>
      <c r="DG779" s="555" t="str">
        <f t="shared" si="2628"/>
        <v/>
      </c>
      <c r="DH779" s="555" t="str">
        <f t="shared" si="2629"/>
        <v/>
      </c>
      <c r="DI779" s="555" t="str">
        <f t="shared" si="2630"/>
        <v/>
      </c>
      <c r="DJ779" s="554" t="str">
        <f t="shared" si="2631"/>
        <v/>
      </c>
      <c r="DK779" s="553" t="str">
        <f t="shared" si="2632"/>
        <v/>
      </c>
      <c r="DL779" s="658">
        <f t="shared" si="2633"/>
        <v>0</v>
      </c>
      <c r="DM779" s="106">
        <f t="shared" si="2634"/>
        <v>0</v>
      </c>
      <c r="DN779" s="106">
        <f t="shared" si="2635"/>
        <v>0</v>
      </c>
      <c r="DO779" s="106">
        <f t="shared" si="2636"/>
        <v>0</v>
      </c>
      <c r="DP779" s="487"/>
      <c r="DQ779" s="623"/>
      <c r="DR779" s="623"/>
      <c r="DS779" s="623"/>
      <c r="DT779" s="623"/>
      <c r="DU779" s="623"/>
      <c r="DV779" s="623"/>
      <c r="DW779" s="623"/>
      <c r="DX779" s="623"/>
      <c r="DY779" s="488"/>
    </row>
    <row r="780" spans="1:129" s="490" customFormat="1" ht="15.75" customHeight="1">
      <c r="A780" s="653" t="s">
        <v>338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7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7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7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7"/>
      <c r="BV780" s="227">
        <v>1</v>
      </c>
      <c r="BW780" s="227">
        <v>1</v>
      </c>
      <c r="BX780" s="227">
        <v>1</v>
      </c>
      <c r="BY780" s="227">
        <v>1</v>
      </c>
      <c r="BZ780" s="602" t="str">
        <f t="shared" si="2610"/>
        <v/>
      </c>
      <c r="CA780" s="602" t="str">
        <f t="shared" si="2611"/>
        <v/>
      </c>
      <c r="CB780" s="602" t="str">
        <f t="shared" si="2612"/>
        <v/>
      </c>
      <c r="CC780" s="692" t="str">
        <f t="shared" si="2613"/>
        <v/>
      </c>
      <c r="CD780" s="1348" t="str">
        <f t="shared" si="2637"/>
        <v/>
      </c>
      <c r="CE780" s="1349" t="str">
        <f t="shared" si="2615"/>
        <v/>
      </c>
      <c r="CF780" s="1350" t="str">
        <f t="shared" si="2615"/>
        <v/>
      </c>
      <c r="CG780" s="1350" t="str">
        <f t="shared" si="2615"/>
        <v/>
      </c>
      <c r="CH780" s="1350" t="str">
        <f t="shared" si="2615"/>
        <v/>
      </c>
      <c r="CI780" s="1350" t="str">
        <f t="shared" si="2615"/>
        <v/>
      </c>
      <c r="CJ780" s="1350" t="str">
        <f t="shared" si="2615"/>
        <v/>
      </c>
      <c r="CK780" s="1351" t="str">
        <f t="shared" si="2615"/>
        <v/>
      </c>
      <c r="CL780" s="1351" t="str">
        <f t="shared" si="2615"/>
        <v/>
      </c>
      <c r="CM780" s="1351" t="str">
        <f t="shared" si="2615"/>
        <v/>
      </c>
      <c r="CN780" s="1350" t="str">
        <f t="shared" si="2615"/>
        <v/>
      </c>
      <c r="CO780" s="1350" t="str">
        <f t="shared" si="2615"/>
        <v/>
      </c>
      <c r="CP780" s="1350" t="str">
        <f t="shared" si="2615"/>
        <v/>
      </c>
      <c r="CQ780" s="1350" t="str">
        <f t="shared" si="2615"/>
        <v/>
      </c>
      <c r="CR780" s="1350" t="str">
        <f t="shared" si="2615"/>
        <v/>
      </c>
      <c r="CS780" s="1349" t="str">
        <f t="shared" si="2615"/>
        <v/>
      </c>
      <c r="CT780" s="1352" t="str">
        <f t="shared" si="2615"/>
        <v/>
      </c>
      <c r="CU780" s="553" t="str">
        <f t="shared" si="2616"/>
        <v/>
      </c>
      <c r="CV780" s="554" t="str">
        <f t="shared" si="2617"/>
        <v/>
      </c>
      <c r="CW780" s="555" t="str">
        <f t="shared" si="2618"/>
        <v/>
      </c>
      <c r="CX780" s="555" t="str">
        <f t="shared" si="2619"/>
        <v/>
      </c>
      <c r="CY780" s="555" t="str">
        <f t="shared" si="2620"/>
        <v/>
      </c>
      <c r="CZ780" s="555" t="str">
        <f t="shared" si="2621"/>
        <v/>
      </c>
      <c r="DA780" s="555" t="str">
        <f t="shared" si="2622"/>
        <v/>
      </c>
      <c r="DB780" s="556" t="str">
        <f t="shared" si="2623"/>
        <v/>
      </c>
      <c r="DC780" s="556" t="str">
        <f t="shared" si="2624"/>
        <v/>
      </c>
      <c r="DD780" s="556" t="str">
        <f t="shared" si="2625"/>
        <v/>
      </c>
      <c r="DE780" s="555" t="str">
        <f t="shared" si="2626"/>
        <v/>
      </c>
      <c r="DF780" s="555" t="str">
        <f t="shared" si="2627"/>
        <v/>
      </c>
      <c r="DG780" s="555" t="str">
        <f t="shared" si="2628"/>
        <v/>
      </c>
      <c r="DH780" s="555" t="str">
        <f t="shared" si="2629"/>
        <v/>
      </c>
      <c r="DI780" s="555" t="str">
        <f t="shared" si="2630"/>
        <v/>
      </c>
      <c r="DJ780" s="554" t="str">
        <f t="shared" si="2631"/>
        <v/>
      </c>
      <c r="DK780" s="553" t="str">
        <f t="shared" si="2632"/>
        <v/>
      </c>
      <c r="DL780" s="658">
        <f t="shared" si="2633"/>
        <v>0</v>
      </c>
      <c r="DM780" s="106">
        <f t="shared" si="2634"/>
        <v>0</v>
      </c>
      <c r="DN780" s="106">
        <f t="shared" si="2635"/>
        <v>0</v>
      </c>
      <c r="DO780" s="106">
        <f t="shared" si="2636"/>
        <v>0</v>
      </c>
      <c r="DP780" s="487"/>
      <c r="DQ780" s="623"/>
      <c r="DR780" s="623"/>
      <c r="DS780" s="623"/>
      <c r="DT780" s="623"/>
      <c r="DU780" s="623"/>
      <c r="DV780" s="623"/>
      <c r="DW780" s="623"/>
      <c r="DX780" s="623"/>
      <c r="DY780" s="488"/>
    </row>
    <row r="781" spans="1:129" s="490" customFormat="1" ht="15.75" customHeight="1">
      <c r="A781" s="653" t="s">
        <v>285</v>
      </c>
      <c r="B781" s="612" t="str">
        <f t="shared" ref="B781:R781" si="2638">IF(B778="","",B778*B779*B780)</f>
        <v/>
      </c>
      <c r="C781" s="612" t="str">
        <f t="shared" si="2638"/>
        <v/>
      </c>
      <c r="D781" s="612" t="str">
        <f t="shared" si="2638"/>
        <v/>
      </c>
      <c r="E781" s="612" t="str">
        <f t="shared" si="2638"/>
        <v/>
      </c>
      <c r="F781" s="612" t="str">
        <f t="shared" si="2638"/>
        <v/>
      </c>
      <c r="G781" s="612" t="str">
        <f t="shared" si="2638"/>
        <v/>
      </c>
      <c r="H781" s="612" t="str">
        <f t="shared" si="2638"/>
        <v/>
      </c>
      <c r="I781" s="612" t="str">
        <f t="shared" si="2638"/>
        <v/>
      </c>
      <c r="J781" s="612" t="str">
        <f t="shared" si="2638"/>
        <v/>
      </c>
      <c r="K781" s="612" t="str">
        <f t="shared" si="2638"/>
        <v/>
      </c>
      <c r="L781" s="612" t="str">
        <f t="shared" si="2638"/>
        <v/>
      </c>
      <c r="M781" s="612" t="str">
        <f t="shared" si="2638"/>
        <v/>
      </c>
      <c r="N781" s="612" t="str">
        <f t="shared" si="2638"/>
        <v/>
      </c>
      <c r="O781" s="612" t="str">
        <f t="shared" si="2638"/>
        <v/>
      </c>
      <c r="P781" s="612" t="str">
        <f t="shared" si="2638"/>
        <v/>
      </c>
      <c r="Q781" s="612" t="str">
        <f t="shared" si="2638"/>
        <v/>
      </c>
      <c r="R781" s="612" t="str">
        <f t="shared" si="2638"/>
        <v/>
      </c>
      <c r="S781" s="652"/>
      <c r="T781" s="612" t="str">
        <f t="shared" ref="T781:AB781" si="2639">IF(T778="","",T778*T779*T780)</f>
        <v/>
      </c>
      <c r="U781" s="612" t="str">
        <f t="shared" si="2639"/>
        <v/>
      </c>
      <c r="V781" s="612" t="str">
        <f t="shared" si="2639"/>
        <v/>
      </c>
      <c r="W781" s="612" t="str">
        <f t="shared" si="2639"/>
        <v/>
      </c>
      <c r="X781" s="612" t="str">
        <f t="shared" si="2639"/>
        <v/>
      </c>
      <c r="Y781" s="612" t="str">
        <f t="shared" si="2639"/>
        <v/>
      </c>
      <c r="Z781" s="612" t="str">
        <f t="shared" si="2639"/>
        <v/>
      </c>
      <c r="AA781" s="612" t="str">
        <f t="shared" si="2639"/>
        <v/>
      </c>
      <c r="AB781" s="612" t="str">
        <f t="shared" si="2639"/>
        <v/>
      </c>
      <c r="AC781" s="612" t="str">
        <f t="shared" ref="AC781:AJ781" si="2640">IF(AC778="","",AC778*AC779*AC780)</f>
        <v/>
      </c>
      <c r="AD781" s="612" t="str">
        <f t="shared" si="2640"/>
        <v/>
      </c>
      <c r="AE781" s="792" t="str">
        <f t="shared" si="2640"/>
        <v/>
      </c>
      <c r="AF781" s="792" t="str">
        <f t="shared" si="2640"/>
        <v/>
      </c>
      <c r="AG781" s="792" t="str">
        <f t="shared" si="2640"/>
        <v/>
      </c>
      <c r="AH781" s="792" t="str">
        <f t="shared" si="2640"/>
        <v/>
      </c>
      <c r="AI781" s="612" t="str">
        <f t="shared" si="2640"/>
        <v/>
      </c>
      <c r="AJ781" s="792" t="str">
        <f t="shared" si="2640"/>
        <v/>
      </c>
      <c r="AK781" s="652"/>
      <c r="AL781" s="612" t="str">
        <f t="shared" ref="AL781:AT781" si="2641">IF(AL778="","",AL778*AL779*AL780)</f>
        <v/>
      </c>
      <c r="AM781" s="612" t="str">
        <f t="shared" si="2641"/>
        <v/>
      </c>
      <c r="AN781" s="612" t="str">
        <f t="shared" si="2641"/>
        <v/>
      </c>
      <c r="AO781" s="612" t="str">
        <f t="shared" si="2641"/>
        <v/>
      </c>
      <c r="AP781" s="612" t="str">
        <f t="shared" si="2641"/>
        <v/>
      </c>
      <c r="AQ781" s="612" t="str">
        <f t="shared" si="2641"/>
        <v/>
      </c>
      <c r="AR781" s="612" t="str">
        <f t="shared" si="2641"/>
        <v/>
      </c>
      <c r="AS781" s="612" t="str">
        <f t="shared" si="2641"/>
        <v/>
      </c>
      <c r="AT781" s="612" t="str">
        <f t="shared" si="2641"/>
        <v/>
      </c>
      <c r="AU781" s="612" t="str">
        <f t="shared" ref="AU781:BB781" si="2642">IF(AU778="","",AU778*AU779*AU780)</f>
        <v/>
      </c>
      <c r="AV781" s="612" t="str">
        <f t="shared" si="2642"/>
        <v/>
      </c>
      <c r="AW781" s="612" t="str">
        <f t="shared" si="2642"/>
        <v/>
      </c>
      <c r="AX781" s="612" t="str">
        <f t="shared" si="2642"/>
        <v/>
      </c>
      <c r="AY781" s="612" t="str">
        <f t="shared" si="2642"/>
        <v/>
      </c>
      <c r="AZ781" s="612" t="str">
        <f t="shared" si="2642"/>
        <v/>
      </c>
      <c r="BA781" s="612" t="str">
        <f t="shared" si="2642"/>
        <v/>
      </c>
      <c r="BB781" s="612" t="str">
        <f t="shared" si="2642"/>
        <v/>
      </c>
      <c r="BC781" s="652"/>
      <c r="BD781" s="612" t="str">
        <f>IF(BD778="","",BD778*BD779*BD780)</f>
        <v/>
      </c>
      <c r="BE781" s="612" t="str">
        <f>IF(BE778="","",BE778*BE779*BE780)</f>
        <v/>
      </c>
      <c r="BF781" s="612" t="str">
        <f t="shared" ref="BF781:BT781" si="2643">IF(BF778="","",BF778*BF779*BF780)</f>
        <v/>
      </c>
      <c r="BG781" s="612" t="str">
        <f t="shared" si="2643"/>
        <v/>
      </c>
      <c r="BH781" s="612" t="str">
        <f t="shared" si="2643"/>
        <v/>
      </c>
      <c r="BI781" s="612" t="str">
        <f t="shared" si="2643"/>
        <v/>
      </c>
      <c r="BJ781" s="612" t="str">
        <f t="shared" si="2643"/>
        <v/>
      </c>
      <c r="BK781" s="612" t="str">
        <f t="shared" si="2643"/>
        <v/>
      </c>
      <c r="BL781" s="612" t="str">
        <f t="shared" si="2643"/>
        <v/>
      </c>
      <c r="BM781" s="612" t="str">
        <f t="shared" si="2643"/>
        <v/>
      </c>
      <c r="BN781" s="612" t="str">
        <f t="shared" si="2643"/>
        <v/>
      </c>
      <c r="BO781" s="612" t="str">
        <f t="shared" si="2643"/>
        <v/>
      </c>
      <c r="BP781" s="612" t="str">
        <f t="shared" si="2643"/>
        <v/>
      </c>
      <c r="BQ781" s="612" t="str">
        <f t="shared" si="2643"/>
        <v/>
      </c>
      <c r="BR781" s="612" t="str">
        <f t="shared" si="2643"/>
        <v/>
      </c>
      <c r="BS781" s="612" t="str">
        <f t="shared" si="2643"/>
        <v/>
      </c>
      <c r="BT781" s="612" t="str">
        <f t="shared" si="2643"/>
        <v/>
      </c>
      <c r="BU781" s="652"/>
      <c r="BV781" s="612" t="str">
        <f>IF(BV778="","",BV778*BV779*BV780)</f>
        <v/>
      </c>
      <c r="BW781" s="612" t="str">
        <f>IF(BW778="","",BW778*BW779*BW780)</f>
        <v/>
      </c>
      <c r="BX781" s="612" t="str">
        <f>IF(BX778="","",BX778*BX779*BX780)</f>
        <v/>
      </c>
      <c r="BY781" s="612" t="str">
        <f>IF(BY778="","",BY778*BY779*BY780)</f>
        <v/>
      </c>
      <c r="BZ781" s="602" t="str">
        <f t="shared" si="2610"/>
        <v/>
      </c>
      <c r="CA781" s="602" t="str">
        <f t="shared" si="2611"/>
        <v/>
      </c>
      <c r="CB781" s="602" t="str">
        <f t="shared" si="2612"/>
        <v/>
      </c>
      <c r="CC781" s="692" t="str">
        <f t="shared" si="2613"/>
        <v/>
      </c>
      <c r="CD781" s="1348" t="str">
        <f t="shared" si="2637"/>
        <v/>
      </c>
      <c r="CE781" s="1349" t="str">
        <f t="shared" si="2615"/>
        <v/>
      </c>
      <c r="CF781" s="1350" t="str">
        <f t="shared" si="2615"/>
        <v/>
      </c>
      <c r="CG781" s="1350" t="str">
        <f t="shared" si="2615"/>
        <v/>
      </c>
      <c r="CH781" s="1350" t="str">
        <f t="shared" si="2615"/>
        <v/>
      </c>
      <c r="CI781" s="1350" t="str">
        <f t="shared" si="2615"/>
        <v/>
      </c>
      <c r="CJ781" s="1350" t="str">
        <f t="shared" si="2615"/>
        <v/>
      </c>
      <c r="CK781" s="1351" t="str">
        <f t="shared" si="2615"/>
        <v/>
      </c>
      <c r="CL781" s="1351" t="str">
        <f t="shared" si="2615"/>
        <v/>
      </c>
      <c r="CM781" s="1351" t="str">
        <f t="shared" si="2615"/>
        <v/>
      </c>
      <c r="CN781" s="1350" t="str">
        <f t="shared" si="2615"/>
        <v/>
      </c>
      <c r="CO781" s="1350" t="str">
        <f t="shared" si="2615"/>
        <v/>
      </c>
      <c r="CP781" s="1350" t="str">
        <f t="shared" si="2615"/>
        <v/>
      </c>
      <c r="CQ781" s="1350" t="str">
        <f t="shared" si="2615"/>
        <v/>
      </c>
      <c r="CR781" s="1350" t="str">
        <f t="shared" si="2615"/>
        <v/>
      </c>
      <c r="CS781" s="1349" t="str">
        <f t="shared" si="2615"/>
        <v/>
      </c>
      <c r="CT781" s="1352" t="str">
        <f t="shared" si="2615"/>
        <v/>
      </c>
      <c r="CU781" s="553" t="str">
        <f t="shared" si="2616"/>
        <v/>
      </c>
      <c r="CV781" s="554" t="str">
        <f t="shared" si="2617"/>
        <v/>
      </c>
      <c r="CW781" s="555" t="str">
        <f t="shared" si="2618"/>
        <v/>
      </c>
      <c r="CX781" s="555" t="str">
        <f t="shared" si="2619"/>
        <v/>
      </c>
      <c r="CY781" s="555" t="str">
        <f t="shared" si="2620"/>
        <v/>
      </c>
      <c r="CZ781" s="555" t="str">
        <f t="shared" si="2621"/>
        <v/>
      </c>
      <c r="DA781" s="555" t="str">
        <f t="shared" si="2622"/>
        <v/>
      </c>
      <c r="DB781" s="556" t="str">
        <f t="shared" si="2623"/>
        <v/>
      </c>
      <c r="DC781" s="556" t="str">
        <f t="shared" si="2624"/>
        <v/>
      </c>
      <c r="DD781" s="556" t="str">
        <f t="shared" si="2625"/>
        <v/>
      </c>
      <c r="DE781" s="555" t="str">
        <f t="shared" si="2626"/>
        <v/>
      </c>
      <c r="DF781" s="555" t="str">
        <f t="shared" si="2627"/>
        <v/>
      </c>
      <c r="DG781" s="555" t="str">
        <f t="shared" si="2628"/>
        <v/>
      </c>
      <c r="DH781" s="555" t="str">
        <f t="shared" si="2629"/>
        <v/>
      </c>
      <c r="DI781" s="555" t="str">
        <f t="shared" si="2630"/>
        <v/>
      </c>
      <c r="DJ781" s="554" t="str">
        <f t="shared" si="2631"/>
        <v/>
      </c>
      <c r="DK781" s="553" t="str">
        <f t="shared" si="2632"/>
        <v/>
      </c>
      <c r="DL781" s="658">
        <f t="shared" si="2633"/>
        <v>0</v>
      </c>
      <c r="DM781" s="106">
        <f t="shared" si="2634"/>
        <v>0</v>
      </c>
      <c r="DN781" s="106">
        <f t="shared" si="2635"/>
        <v>0</v>
      </c>
      <c r="DO781" s="106">
        <f t="shared" si="2636"/>
        <v>0</v>
      </c>
      <c r="DP781" s="487"/>
      <c r="DQ781" s="623"/>
      <c r="DR781" s="623"/>
      <c r="DS781" s="623"/>
      <c r="DT781" s="623"/>
      <c r="DU781" s="623"/>
      <c r="DV781" s="623"/>
      <c r="DW781" s="623"/>
      <c r="DX781" s="623"/>
      <c r="DY781" s="488"/>
    </row>
    <row r="782" spans="1:129" s="490" customFormat="1" ht="15.75" customHeight="1">
      <c r="A782" s="679" t="s">
        <v>339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>
        <v>1440</v>
      </c>
      <c r="AM782" s="227">
        <v>150</v>
      </c>
      <c r="AN782" s="227"/>
      <c r="AO782" s="227"/>
      <c r="AP782" s="227"/>
      <c r="AQ782" s="227"/>
      <c r="AR782" s="227"/>
      <c r="AS782" s="227">
        <v>100</v>
      </c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2" t="str">
        <f t="shared" si="2610"/>
        <v/>
      </c>
      <c r="CA782" s="602" t="str">
        <f t="shared" si="2611"/>
        <v/>
      </c>
      <c r="CB782" s="602">
        <f t="shared" si="2612"/>
        <v>150</v>
      </c>
      <c r="CC782" s="692" t="str">
        <f t="shared" si="2613"/>
        <v/>
      </c>
      <c r="CD782" s="1348" t="str">
        <f t="shared" si="2637"/>
        <v/>
      </c>
      <c r="CE782" s="1349" t="str">
        <f t="shared" si="2615"/>
        <v/>
      </c>
      <c r="CF782" s="1350" t="str">
        <f t="shared" si="2615"/>
        <v/>
      </c>
      <c r="CG782" s="1350" t="str">
        <f t="shared" si="2615"/>
        <v/>
      </c>
      <c r="CH782" s="1350" t="str">
        <f t="shared" si="2615"/>
        <v/>
      </c>
      <c r="CI782" s="1350" t="str">
        <f t="shared" si="2615"/>
        <v/>
      </c>
      <c r="CJ782" s="1350" t="str">
        <f t="shared" si="2615"/>
        <v/>
      </c>
      <c r="CK782" s="1351" t="str">
        <f t="shared" si="2615"/>
        <v/>
      </c>
      <c r="CL782" s="1351" t="str">
        <f t="shared" si="2615"/>
        <v/>
      </c>
      <c r="CM782" s="1351" t="str">
        <f t="shared" si="2615"/>
        <v/>
      </c>
      <c r="CN782" s="1350" t="str">
        <f t="shared" si="2615"/>
        <v/>
      </c>
      <c r="CO782" s="1350" t="str">
        <f t="shared" si="2615"/>
        <v/>
      </c>
      <c r="CP782" s="1350" t="str">
        <f t="shared" si="2615"/>
        <v/>
      </c>
      <c r="CQ782" s="1350" t="str">
        <f t="shared" si="2615"/>
        <v/>
      </c>
      <c r="CR782" s="1350" t="str">
        <f t="shared" si="2615"/>
        <v/>
      </c>
      <c r="CS782" s="1349" t="str">
        <f t="shared" si="2615"/>
        <v/>
      </c>
      <c r="CT782" s="1352" t="str">
        <f t="shared" si="2615"/>
        <v/>
      </c>
      <c r="CU782" s="553" t="str">
        <f t="shared" si="2616"/>
        <v/>
      </c>
      <c r="CV782" s="554" t="str">
        <f t="shared" si="2617"/>
        <v/>
      </c>
      <c r="CW782" s="555" t="str">
        <f t="shared" si="2618"/>
        <v/>
      </c>
      <c r="CX782" s="555" t="str">
        <f t="shared" si="2619"/>
        <v/>
      </c>
      <c r="CY782" s="555" t="str">
        <f t="shared" si="2620"/>
        <v/>
      </c>
      <c r="CZ782" s="555" t="str">
        <f t="shared" si="2621"/>
        <v/>
      </c>
      <c r="DA782" s="555" t="str">
        <f t="shared" si="2622"/>
        <v/>
      </c>
      <c r="DB782" s="556" t="str">
        <f t="shared" si="2623"/>
        <v/>
      </c>
      <c r="DC782" s="556" t="str">
        <f t="shared" si="2624"/>
        <v/>
      </c>
      <c r="DD782" s="556" t="str">
        <f t="shared" si="2625"/>
        <v/>
      </c>
      <c r="DE782" s="555" t="str">
        <f t="shared" si="2626"/>
        <v/>
      </c>
      <c r="DF782" s="555" t="str">
        <f t="shared" si="2627"/>
        <v/>
      </c>
      <c r="DG782" s="555" t="str">
        <f t="shared" si="2628"/>
        <v/>
      </c>
      <c r="DH782" s="555" t="str">
        <f t="shared" si="2629"/>
        <v/>
      </c>
      <c r="DI782" s="555" t="str">
        <f t="shared" si="2630"/>
        <v/>
      </c>
      <c r="DJ782" s="554" t="str">
        <f t="shared" si="2631"/>
        <v/>
      </c>
      <c r="DK782" s="553" t="str">
        <f t="shared" si="2632"/>
        <v/>
      </c>
      <c r="DL782" s="658">
        <f t="shared" si="2633"/>
        <v>0</v>
      </c>
      <c r="DM782" s="106">
        <f t="shared" si="2634"/>
        <v>0</v>
      </c>
      <c r="DN782" s="106">
        <f t="shared" si="2635"/>
        <v>3</v>
      </c>
      <c r="DO782" s="106">
        <f t="shared" si="2636"/>
        <v>0</v>
      </c>
      <c r="DP782" s="487"/>
      <c r="DQ782" s="623"/>
      <c r="DR782" s="623"/>
      <c r="DS782" s="623"/>
      <c r="DT782" s="623"/>
      <c r="DU782" s="623"/>
      <c r="DV782" s="623"/>
      <c r="DW782" s="623"/>
      <c r="DX782" s="623"/>
      <c r="DY782" s="488"/>
    </row>
    <row r="783" spans="1:129" s="490" customFormat="1" ht="15.75" customHeight="1">
      <c r="A783" s="679" t="s">
        <v>340</v>
      </c>
      <c r="B783" s="227">
        <v>600</v>
      </c>
      <c r="C783" s="227">
        <v>150</v>
      </c>
      <c r="D783" s="227">
        <v>50</v>
      </c>
      <c r="E783" s="227">
        <v>300</v>
      </c>
      <c r="F783" s="227"/>
      <c r="G783" s="227">
        <v>264</v>
      </c>
      <c r="H783" s="227">
        <v>200</v>
      </c>
      <c r="I783" s="227">
        <v>225</v>
      </c>
      <c r="J783" s="227">
        <v>720</v>
      </c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>
        <v>125</v>
      </c>
      <c r="AN783" s="227"/>
      <c r="AO783" s="227">
        <v>60</v>
      </c>
      <c r="AP783" s="227"/>
      <c r="AQ783" s="227"/>
      <c r="AR783" s="227"/>
      <c r="AS783" s="227"/>
      <c r="AT783" s="227">
        <v>120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/>
      <c r="BE783" s="227"/>
      <c r="BF783" s="227"/>
      <c r="BG783" s="227">
        <v>500</v>
      </c>
      <c r="BH783" s="227">
        <v>300</v>
      </c>
      <c r="BI783" s="227"/>
      <c r="BJ783" s="227">
        <v>100</v>
      </c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>
        <v>40</v>
      </c>
      <c r="BW783" s="227">
        <v>50</v>
      </c>
      <c r="BX783" s="227">
        <v>150</v>
      </c>
      <c r="BY783" s="227"/>
      <c r="BZ783" s="602">
        <f t="shared" si="2610"/>
        <v>289.83333333333331</v>
      </c>
      <c r="CA783" s="602" t="str">
        <f t="shared" si="2611"/>
        <v/>
      </c>
      <c r="CB783" s="602">
        <f t="shared" si="2612"/>
        <v>120</v>
      </c>
      <c r="CC783" s="692">
        <f t="shared" si="2613"/>
        <v>300</v>
      </c>
      <c r="CD783" s="1348" t="str">
        <f t="shared" si="2637"/>
        <v/>
      </c>
      <c r="CE783" s="1349" t="str">
        <f t="shared" si="2615"/>
        <v/>
      </c>
      <c r="CF783" s="1350" t="str">
        <f t="shared" si="2615"/>
        <v/>
      </c>
      <c r="CG783" s="1350" t="str">
        <f t="shared" si="2615"/>
        <v/>
      </c>
      <c r="CH783" s="1350" t="str">
        <f t="shared" si="2615"/>
        <v/>
      </c>
      <c r="CI783" s="1350">
        <f t="shared" si="2615"/>
        <v>50</v>
      </c>
      <c r="CJ783" s="1350">
        <f t="shared" si="2615"/>
        <v>150</v>
      </c>
      <c r="CK783" s="1351">
        <f t="shared" si="2615"/>
        <v>200</v>
      </c>
      <c r="CL783" s="1351">
        <f t="shared" si="2615"/>
        <v>225</v>
      </c>
      <c r="CM783" s="1351">
        <f t="shared" si="2615"/>
        <v>264</v>
      </c>
      <c r="CN783" s="1350">
        <f t="shared" si="2615"/>
        <v>300</v>
      </c>
      <c r="CO783" s="1350">
        <f t="shared" si="2615"/>
        <v>600</v>
      </c>
      <c r="CP783" s="1350">
        <f t="shared" si="2615"/>
        <v>720</v>
      </c>
      <c r="CQ783" s="1350" t="str">
        <f t="shared" si="2615"/>
        <v/>
      </c>
      <c r="CR783" s="1350" t="str">
        <f t="shared" si="2615"/>
        <v/>
      </c>
      <c r="CS783" s="1349" t="str">
        <f t="shared" si="2615"/>
        <v/>
      </c>
      <c r="CT783" s="1352" t="str">
        <f t="shared" si="2615"/>
        <v/>
      </c>
      <c r="CU783" s="553" t="str">
        <f t="shared" si="2616"/>
        <v/>
      </c>
      <c r="CV783" s="554" t="str">
        <f t="shared" si="2617"/>
        <v/>
      </c>
      <c r="CW783" s="555" t="str">
        <f t="shared" si="2618"/>
        <v/>
      </c>
      <c r="CX783" s="555" t="str">
        <f t="shared" si="2619"/>
        <v/>
      </c>
      <c r="CY783" s="555" t="str">
        <f t="shared" si="2620"/>
        <v/>
      </c>
      <c r="CZ783" s="555" t="str">
        <f t="shared" si="2621"/>
        <v/>
      </c>
      <c r="DA783" s="555" t="str">
        <f t="shared" si="2622"/>
        <v/>
      </c>
      <c r="DB783" s="556" t="str">
        <f t="shared" si="2623"/>
        <v/>
      </c>
      <c r="DC783" s="556" t="str">
        <f t="shared" si="2624"/>
        <v/>
      </c>
      <c r="DD783" s="556" t="str">
        <f t="shared" si="2625"/>
        <v/>
      </c>
      <c r="DE783" s="555" t="str">
        <f t="shared" si="2626"/>
        <v/>
      </c>
      <c r="DF783" s="555" t="str">
        <f t="shared" si="2627"/>
        <v/>
      </c>
      <c r="DG783" s="555" t="str">
        <f t="shared" si="2628"/>
        <v/>
      </c>
      <c r="DH783" s="555" t="str">
        <f t="shared" si="2629"/>
        <v/>
      </c>
      <c r="DI783" s="555" t="str">
        <f t="shared" si="2630"/>
        <v/>
      </c>
      <c r="DJ783" s="554" t="str">
        <f t="shared" si="2631"/>
        <v/>
      </c>
      <c r="DK783" s="553" t="str">
        <f t="shared" si="2632"/>
        <v/>
      </c>
      <c r="DL783" s="658">
        <f t="shared" si="2633"/>
        <v>8</v>
      </c>
      <c r="DM783" s="106">
        <f t="shared" si="2634"/>
        <v>0</v>
      </c>
      <c r="DN783" s="106">
        <f t="shared" si="2635"/>
        <v>3</v>
      </c>
      <c r="DO783" s="106">
        <f t="shared" si="2636"/>
        <v>3</v>
      </c>
      <c r="DP783" s="487"/>
      <c r="DQ783" s="623"/>
      <c r="DR783" s="623"/>
      <c r="DS783" s="623"/>
      <c r="DT783" s="623"/>
      <c r="DU783" s="623"/>
      <c r="DV783" s="623"/>
      <c r="DW783" s="623"/>
      <c r="DX783" s="623"/>
      <c r="DY783" s="488"/>
    </row>
    <row r="784" spans="1:129" s="490" customFormat="1" ht="15.75" customHeight="1">
      <c r="A784" s="679" t="s">
        <v>341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>
        <v>40</v>
      </c>
      <c r="X784" s="227">
        <v>50</v>
      </c>
      <c r="Y784" s="227">
        <v>50</v>
      </c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>
        <v>300</v>
      </c>
      <c r="AO784" s="227"/>
      <c r="AP784" s="227"/>
      <c r="AQ784" s="227"/>
      <c r="AR784" s="227">
        <v>500</v>
      </c>
      <c r="AS784" s="227">
        <v>500</v>
      </c>
      <c r="AT784" s="227">
        <v>50</v>
      </c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>
        <v>200</v>
      </c>
      <c r="BE784" s="227">
        <v>0</v>
      </c>
      <c r="BF784" s="227">
        <v>300</v>
      </c>
      <c r="BG784" s="227">
        <v>200</v>
      </c>
      <c r="BH784" s="227">
        <v>200</v>
      </c>
      <c r="BI784" s="227">
        <v>200</v>
      </c>
      <c r="BJ784" s="227">
        <v>200</v>
      </c>
      <c r="BK784" s="227">
        <v>200</v>
      </c>
      <c r="BL784" s="227">
        <v>200</v>
      </c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>
        <v>120</v>
      </c>
      <c r="BY784" s="227">
        <v>300</v>
      </c>
      <c r="BZ784" s="602" t="str">
        <f t="shared" si="2610"/>
        <v/>
      </c>
      <c r="CA784" s="602">
        <f t="shared" si="2611"/>
        <v>50</v>
      </c>
      <c r="CB784" s="602">
        <f t="shared" si="2612"/>
        <v>400</v>
      </c>
      <c r="CC784" s="692">
        <f t="shared" si="2613"/>
        <v>200</v>
      </c>
      <c r="CD784" s="1348" t="str">
        <f t="shared" si="2637"/>
        <v/>
      </c>
      <c r="CE784" s="1349" t="str">
        <f t="shared" si="2615"/>
        <v/>
      </c>
      <c r="CF784" s="1350" t="str">
        <f t="shared" si="2615"/>
        <v/>
      </c>
      <c r="CG784" s="1350" t="str">
        <f t="shared" si="2615"/>
        <v/>
      </c>
      <c r="CH784" s="1350" t="str">
        <f t="shared" si="2615"/>
        <v/>
      </c>
      <c r="CI784" s="1350" t="str">
        <f t="shared" si="2615"/>
        <v/>
      </c>
      <c r="CJ784" s="1350" t="str">
        <f t="shared" si="2615"/>
        <v/>
      </c>
      <c r="CK784" s="1351" t="str">
        <f t="shared" si="2615"/>
        <v/>
      </c>
      <c r="CL784" s="1351" t="str">
        <f t="shared" si="2615"/>
        <v/>
      </c>
      <c r="CM784" s="1351" t="str">
        <f t="shared" si="2615"/>
        <v/>
      </c>
      <c r="CN784" s="1350" t="str">
        <f t="shared" si="2615"/>
        <v/>
      </c>
      <c r="CO784" s="1350" t="str">
        <f t="shared" si="2615"/>
        <v/>
      </c>
      <c r="CP784" s="1350" t="str">
        <f t="shared" si="2615"/>
        <v/>
      </c>
      <c r="CQ784" s="1350" t="str">
        <f t="shared" si="2615"/>
        <v/>
      </c>
      <c r="CR784" s="1350" t="str">
        <f t="shared" si="2615"/>
        <v/>
      </c>
      <c r="CS784" s="1349" t="str">
        <f t="shared" si="2615"/>
        <v/>
      </c>
      <c r="CT784" s="1352" t="str">
        <f t="shared" si="2615"/>
        <v/>
      </c>
      <c r="CU784" s="553" t="str">
        <f t="shared" si="2616"/>
        <v/>
      </c>
      <c r="CV784" s="554" t="str">
        <f t="shared" si="2617"/>
        <v/>
      </c>
      <c r="CW784" s="555" t="str">
        <f t="shared" si="2618"/>
        <v/>
      </c>
      <c r="CX784" s="555" t="str">
        <f t="shared" si="2619"/>
        <v/>
      </c>
      <c r="CY784" s="555" t="str">
        <f t="shared" si="2620"/>
        <v/>
      </c>
      <c r="CZ784" s="555" t="str">
        <f t="shared" si="2621"/>
        <v/>
      </c>
      <c r="DA784" s="555" t="str">
        <f t="shared" si="2622"/>
        <v/>
      </c>
      <c r="DB784" s="556">
        <f t="shared" si="2623"/>
        <v>40</v>
      </c>
      <c r="DC784" s="556">
        <f t="shared" si="2624"/>
        <v>50</v>
      </c>
      <c r="DD784" s="556">
        <f t="shared" si="2625"/>
        <v>50</v>
      </c>
      <c r="DE784" s="555" t="str">
        <f t="shared" si="2626"/>
        <v/>
      </c>
      <c r="DF784" s="555" t="str">
        <f t="shared" si="2627"/>
        <v/>
      </c>
      <c r="DG784" s="555" t="str">
        <f t="shared" si="2628"/>
        <v/>
      </c>
      <c r="DH784" s="555" t="str">
        <f t="shared" si="2629"/>
        <v/>
      </c>
      <c r="DI784" s="555" t="str">
        <f t="shared" si="2630"/>
        <v/>
      </c>
      <c r="DJ784" s="554" t="str">
        <f t="shared" si="2631"/>
        <v/>
      </c>
      <c r="DK784" s="553" t="str">
        <f t="shared" si="2632"/>
        <v/>
      </c>
      <c r="DL784" s="658">
        <f t="shared" si="2633"/>
        <v>0</v>
      </c>
      <c r="DM784" s="106">
        <f t="shared" si="2634"/>
        <v>3</v>
      </c>
      <c r="DN784" s="106">
        <f t="shared" si="2635"/>
        <v>4</v>
      </c>
      <c r="DO784" s="106">
        <f t="shared" si="2636"/>
        <v>9</v>
      </c>
      <c r="DP784" s="487"/>
      <c r="DQ784" s="623"/>
      <c r="DR784" s="623"/>
      <c r="DS784" s="623"/>
      <c r="DT784" s="623"/>
      <c r="DU784" s="623"/>
      <c r="DV784" s="623"/>
      <c r="DW784" s="623"/>
      <c r="DX784" s="623"/>
      <c r="DY784" s="488"/>
    </row>
    <row r="785" spans="1:129" s="490" customFormat="1" ht="15.75" customHeight="1">
      <c r="A785" s="679" t="s">
        <v>342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7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7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7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7"/>
      <c r="BV785" s="227"/>
      <c r="BW785" s="227"/>
      <c r="BX785" s="227">
        <v>400</v>
      </c>
      <c r="BY785" s="227">
        <v>200</v>
      </c>
      <c r="BZ785" s="602" t="str">
        <f t="shared" si="2610"/>
        <v/>
      </c>
      <c r="CA785" s="602" t="str">
        <f t="shared" si="2611"/>
        <v/>
      </c>
      <c r="CB785" s="602" t="str">
        <f t="shared" si="2612"/>
        <v/>
      </c>
      <c r="CC785" s="692" t="str">
        <f t="shared" si="2613"/>
        <v/>
      </c>
      <c r="CD785" s="1348" t="str">
        <f t="shared" si="2637"/>
        <v/>
      </c>
      <c r="CE785" s="1349" t="str">
        <f t="shared" si="2615"/>
        <v/>
      </c>
      <c r="CF785" s="1350" t="str">
        <f t="shared" si="2615"/>
        <v/>
      </c>
      <c r="CG785" s="1350" t="str">
        <f t="shared" si="2615"/>
        <v/>
      </c>
      <c r="CH785" s="1350" t="str">
        <f t="shared" si="2615"/>
        <v/>
      </c>
      <c r="CI785" s="1350" t="str">
        <f t="shared" si="2615"/>
        <v/>
      </c>
      <c r="CJ785" s="1350" t="str">
        <f t="shared" si="2615"/>
        <v/>
      </c>
      <c r="CK785" s="1351" t="str">
        <f t="shared" si="2615"/>
        <v/>
      </c>
      <c r="CL785" s="1351" t="str">
        <f t="shared" si="2615"/>
        <v/>
      </c>
      <c r="CM785" s="1351" t="str">
        <f t="shared" si="2615"/>
        <v/>
      </c>
      <c r="CN785" s="1350" t="str">
        <f t="shared" si="2615"/>
        <v/>
      </c>
      <c r="CO785" s="1350" t="str">
        <f t="shared" si="2615"/>
        <v/>
      </c>
      <c r="CP785" s="1350" t="str">
        <f t="shared" si="2615"/>
        <v/>
      </c>
      <c r="CQ785" s="1350" t="str">
        <f t="shared" si="2615"/>
        <v/>
      </c>
      <c r="CR785" s="1350" t="str">
        <f t="shared" si="2615"/>
        <v/>
      </c>
      <c r="CS785" s="1349" t="str">
        <f t="shared" si="2615"/>
        <v/>
      </c>
      <c r="CT785" s="1352" t="str">
        <f t="shared" si="2615"/>
        <v/>
      </c>
      <c r="CU785" s="553" t="str">
        <f t="shared" si="2616"/>
        <v/>
      </c>
      <c r="CV785" s="554" t="str">
        <f t="shared" si="2617"/>
        <v/>
      </c>
      <c r="CW785" s="555" t="str">
        <f t="shared" si="2618"/>
        <v/>
      </c>
      <c r="CX785" s="555" t="str">
        <f t="shared" si="2619"/>
        <v/>
      </c>
      <c r="CY785" s="555" t="str">
        <f t="shared" si="2620"/>
        <v/>
      </c>
      <c r="CZ785" s="555" t="str">
        <f t="shared" si="2621"/>
        <v/>
      </c>
      <c r="DA785" s="555" t="str">
        <f t="shared" si="2622"/>
        <v/>
      </c>
      <c r="DB785" s="556" t="str">
        <f t="shared" si="2623"/>
        <v/>
      </c>
      <c r="DC785" s="556" t="str">
        <f t="shared" si="2624"/>
        <v/>
      </c>
      <c r="DD785" s="556" t="str">
        <f t="shared" si="2625"/>
        <v/>
      </c>
      <c r="DE785" s="555" t="str">
        <f t="shared" si="2626"/>
        <v/>
      </c>
      <c r="DF785" s="555" t="str">
        <f t="shared" si="2627"/>
        <v/>
      </c>
      <c r="DG785" s="555" t="str">
        <f t="shared" si="2628"/>
        <v/>
      </c>
      <c r="DH785" s="555" t="str">
        <f t="shared" si="2629"/>
        <v/>
      </c>
      <c r="DI785" s="555" t="str">
        <f t="shared" si="2630"/>
        <v/>
      </c>
      <c r="DJ785" s="554" t="str">
        <f t="shared" si="2631"/>
        <v/>
      </c>
      <c r="DK785" s="553" t="str">
        <f t="shared" si="2632"/>
        <v/>
      </c>
      <c r="DL785" s="658">
        <f t="shared" si="2633"/>
        <v>0</v>
      </c>
      <c r="DM785" s="106">
        <f t="shared" si="2634"/>
        <v>0</v>
      </c>
      <c r="DN785" s="106">
        <f t="shared" si="2635"/>
        <v>0</v>
      </c>
      <c r="DO785" s="106">
        <f t="shared" si="2636"/>
        <v>0</v>
      </c>
      <c r="DP785" s="487"/>
      <c r="DQ785" s="623"/>
      <c r="DR785" s="623"/>
      <c r="DS785" s="623"/>
      <c r="DT785" s="623"/>
      <c r="DU785" s="623"/>
      <c r="DV785" s="623"/>
      <c r="DW785" s="623"/>
      <c r="DX785" s="623"/>
      <c r="DY785" s="488"/>
    </row>
    <row r="786" spans="1:129" s="490" customFormat="1" ht="15.75" customHeight="1">
      <c r="A786" s="679" t="s">
        <v>343</v>
      </c>
      <c r="B786" s="227" t="s">
        <v>337</v>
      </c>
      <c r="C786" s="227" t="s">
        <v>337</v>
      </c>
      <c r="D786" s="227" t="s">
        <v>337</v>
      </c>
      <c r="E786" s="227" t="s">
        <v>337</v>
      </c>
      <c r="F786" s="227" t="s">
        <v>337</v>
      </c>
      <c r="G786" s="227" t="s">
        <v>337</v>
      </c>
      <c r="H786" s="227" t="s">
        <v>337</v>
      </c>
      <c r="I786" s="227" t="s">
        <v>337</v>
      </c>
      <c r="J786" s="227" t="s">
        <v>337</v>
      </c>
      <c r="K786" s="227" t="s">
        <v>337</v>
      </c>
      <c r="L786" s="227" t="s">
        <v>337</v>
      </c>
      <c r="M786" s="227" t="s">
        <v>337</v>
      </c>
      <c r="N786" s="227" t="s">
        <v>337</v>
      </c>
      <c r="O786" s="227" t="s">
        <v>337</v>
      </c>
      <c r="P786" s="227" t="s">
        <v>337</v>
      </c>
      <c r="Q786" s="227" t="s">
        <v>337</v>
      </c>
      <c r="R786" s="227" t="s">
        <v>337</v>
      </c>
      <c r="S786" s="787"/>
      <c r="T786" s="227" t="s">
        <v>337</v>
      </c>
      <c r="U786" s="227" t="s">
        <v>337</v>
      </c>
      <c r="V786" s="227" t="s">
        <v>337</v>
      </c>
      <c r="W786" s="227" t="s">
        <v>337</v>
      </c>
      <c r="X786" s="227" t="s">
        <v>337</v>
      </c>
      <c r="Y786" s="227" t="s">
        <v>337</v>
      </c>
      <c r="Z786" s="227" t="s">
        <v>337</v>
      </c>
      <c r="AA786" s="227" t="s">
        <v>337</v>
      </c>
      <c r="AB786" s="227" t="s">
        <v>337</v>
      </c>
      <c r="AC786" s="227" t="s">
        <v>337</v>
      </c>
      <c r="AD786" s="227" t="s">
        <v>337</v>
      </c>
      <c r="AE786" s="227" t="s">
        <v>337</v>
      </c>
      <c r="AF786" s="227" t="s">
        <v>337</v>
      </c>
      <c r="AG786" s="227" t="s">
        <v>337</v>
      </c>
      <c r="AH786" s="227" t="s">
        <v>337</v>
      </c>
      <c r="AI786" s="227" t="s">
        <v>337</v>
      </c>
      <c r="AJ786" s="227" t="s">
        <v>337</v>
      </c>
      <c r="AK786" s="787"/>
      <c r="AL786" s="227" t="s">
        <v>337</v>
      </c>
      <c r="AM786" s="227" t="s">
        <v>337</v>
      </c>
      <c r="AN786" s="227" t="s">
        <v>337</v>
      </c>
      <c r="AO786" s="227" t="s">
        <v>337</v>
      </c>
      <c r="AP786" s="227" t="s">
        <v>337</v>
      </c>
      <c r="AQ786" s="227" t="s">
        <v>337</v>
      </c>
      <c r="AR786" s="227" t="s">
        <v>337</v>
      </c>
      <c r="AS786" s="227" t="s">
        <v>337</v>
      </c>
      <c r="AT786" s="227" t="s">
        <v>337</v>
      </c>
      <c r="AU786" s="227" t="s">
        <v>337</v>
      </c>
      <c r="AV786" s="227" t="s">
        <v>337</v>
      </c>
      <c r="AW786" s="227" t="s">
        <v>337</v>
      </c>
      <c r="AX786" s="227" t="s">
        <v>337</v>
      </c>
      <c r="AY786" s="227" t="s">
        <v>337</v>
      </c>
      <c r="AZ786" s="227" t="s">
        <v>337</v>
      </c>
      <c r="BA786" s="227" t="s">
        <v>337</v>
      </c>
      <c r="BB786" s="227" t="s">
        <v>337</v>
      </c>
      <c r="BC786" s="787"/>
      <c r="BD786" s="227" t="s">
        <v>337</v>
      </c>
      <c r="BE786" s="227" t="s">
        <v>337</v>
      </c>
      <c r="BF786" s="227" t="s">
        <v>337</v>
      </c>
      <c r="BG786" s="227" t="s">
        <v>337</v>
      </c>
      <c r="BH786" s="227" t="s">
        <v>337</v>
      </c>
      <c r="BI786" s="227" t="s">
        <v>337</v>
      </c>
      <c r="BJ786" s="227" t="s">
        <v>337</v>
      </c>
      <c r="BK786" s="227" t="s">
        <v>337</v>
      </c>
      <c r="BL786" s="227" t="s">
        <v>337</v>
      </c>
      <c r="BM786" s="227" t="s">
        <v>337</v>
      </c>
      <c r="BN786" s="227" t="s">
        <v>337</v>
      </c>
      <c r="BO786" s="227" t="s">
        <v>337</v>
      </c>
      <c r="BP786" s="227" t="s">
        <v>337</v>
      </c>
      <c r="BQ786" s="227" t="s">
        <v>337</v>
      </c>
      <c r="BR786" s="227" t="s">
        <v>337</v>
      </c>
      <c r="BS786" s="227" t="s">
        <v>337</v>
      </c>
      <c r="BT786" s="227" t="s">
        <v>337</v>
      </c>
      <c r="BU786" s="787"/>
      <c r="BV786" s="227" t="s">
        <v>337</v>
      </c>
      <c r="BW786" s="227" t="s">
        <v>337</v>
      </c>
      <c r="BX786" s="227" t="s">
        <v>337</v>
      </c>
      <c r="BY786" s="227" t="s">
        <v>337</v>
      </c>
      <c r="BZ786" s="594"/>
      <c r="CA786" s="594"/>
      <c r="CB786" s="594"/>
      <c r="CC786" s="691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9"/>
      <c r="CV786" s="640"/>
      <c r="CW786" s="640"/>
      <c r="CX786" s="640"/>
      <c r="CY786" s="640"/>
      <c r="CZ786" s="640"/>
      <c r="DA786" s="640"/>
      <c r="DB786" s="640"/>
      <c r="DC786" s="640"/>
      <c r="DD786" s="640"/>
      <c r="DE786" s="640"/>
      <c r="DF786" s="640"/>
      <c r="DG786" s="640"/>
      <c r="DH786" s="640"/>
      <c r="DI786" s="640"/>
      <c r="DJ786" s="640"/>
      <c r="DK786" s="640"/>
      <c r="DL786" s="603"/>
      <c r="DM786" s="108"/>
      <c r="DN786" s="108"/>
      <c r="DO786" s="108"/>
      <c r="DP786" s="596"/>
      <c r="DQ786" s="622"/>
      <c r="DR786" s="622"/>
      <c r="DS786" s="622"/>
      <c r="DT786" s="622"/>
      <c r="DU786" s="622"/>
      <c r="DV786" s="622"/>
      <c r="DW786" s="622"/>
      <c r="DX786" s="622"/>
      <c r="DY786" s="488"/>
    </row>
    <row r="787" spans="1:129" s="490" customFormat="1" ht="15.75" customHeight="1">
      <c r="A787" s="653" t="s">
        <v>282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2" t="str">
        <f t="shared" ref="BZ787:BZ801" si="2644">IF(DL787&lt;3,"",(SUM(B787:R787)-MIN(B787:R787)-MAX(B787:R787))/(DL787-2))</f>
        <v/>
      </c>
      <c r="CA787" s="602" t="str">
        <f t="shared" ref="CA787:CA801" si="2645">IF(DM787&lt;3,"",(SUM(T787:AJ787)-MIN(T787:AJ787)-MAX(T787:AJ787))/(DM787-2))</f>
        <v/>
      </c>
      <c r="CB787" s="602" t="str">
        <f t="shared" ref="CB787:CB801" si="2646">IF(DN787&lt;3,"",(SUM(AL787:BB787)-MIN(AL787:BB787)-MAX(AL787:BB787))/(DN787-2))</f>
        <v/>
      </c>
      <c r="CC787" s="692" t="str">
        <f t="shared" ref="CC787:CC801" si="2647">IF(DO787&lt;3,"",(SUM(BD787:BT787)-MIN(BD787:BT787)-MAX(BD787:BT787))/(DO787-2))</f>
        <v/>
      </c>
      <c r="CD787" s="1348" t="str">
        <f t="shared" ref="CD787:CS787" si="264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648"/>
        <v/>
      </c>
      <c r="CF787" s="1350" t="str">
        <f t="shared" si="2648"/>
        <v/>
      </c>
      <c r="CG787" s="1350" t="str">
        <f t="shared" si="2648"/>
        <v/>
      </c>
      <c r="CH787" s="1350" t="str">
        <f t="shared" si="2648"/>
        <v/>
      </c>
      <c r="CI787" s="1350" t="str">
        <f t="shared" si="2648"/>
        <v/>
      </c>
      <c r="CJ787" s="1350" t="str">
        <f t="shared" si="2648"/>
        <v/>
      </c>
      <c r="CK787" s="1351" t="str">
        <f t="shared" si="2648"/>
        <v/>
      </c>
      <c r="CL787" s="1351" t="str">
        <f t="shared" si="2648"/>
        <v/>
      </c>
      <c r="CM787" s="1351" t="str">
        <f t="shared" si="2648"/>
        <v/>
      </c>
      <c r="CN787" s="1350" t="str">
        <f t="shared" si="2648"/>
        <v/>
      </c>
      <c r="CO787" s="1350" t="str">
        <f t="shared" si="2648"/>
        <v/>
      </c>
      <c r="CP787" s="1350" t="str">
        <f t="shared" si="2648"/>
        <v/>
      </c>
      <c r="CQ787" s="1350" t="str">
        <f t="shared" si="2648"/>
        <v/>
      </c>
      <c r="CR787" s="1350" t="str">
        <f t="shared" si="2648"/>
        <v/>
      </c>
      <c r="CS787" s="1349" t="str">
        <f t="shared" si="2648"/>
        <v/>
      </c>
      <c r="CT787" s="1352" t="str">
        <f t="shared" ref="CE787:CT803" si="2649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3" t="str">
        <f t="shared" ref="CU787:CU810" si="265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4" t="str">
        <f t="shared" ref="CV787:CV810" si="265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5" t="str">
        <f t="shared" ref="CW787:CW810" si="265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5" t="str">
        <f t="shared" ref="CX787:CX810" si="265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5" t="str">
        <f t="shared" ref="CY787:CY810" si="265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5" t="str">
        <f t="shared" ref="CZ787:CZ810" si="265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5" t="str">
        <f t="shared" ref="DA787:DA810" si="265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6" t="str">
        <f t="shared" ref="DB787:DB810" si="265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6" t="str">
        <f t="shared" ref="DC787:DC810" si="265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6" t="str">
        <f t="shared" ref="DD787:DD810" si="265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5" t="str">
        <f t="shared" ref="DE787:DE810" si="2660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5" t="str">
        <f t="shared" ref="DF787:DF810" si="2661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5" t="str">
        <f t="shared" ref="DG787:DG810" si="2662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5" t="str">
        <f t="shared" ref="DH787:DH810" si="2663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5" t="str">
        <f t="shared" ref="DI787:DI810" si="2664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4" t="str">
        <f t="shared" ref="DJ787:DJ810" si="2665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3" t="str">
        <f t="shared" ref="DK787:DK810" si="2666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8">
        <f t="shared" ref="DL787:DL801" si="2667">COUNT(B787:R787)</f>
        <v>0</v>
      </c>
      <c r="DM787" s="106">
        <f t="shared" ref="DM787:DM801" si="2668">COUNT(T787:AJ787)</f>
        <v>0</v>
      </c>
      <c r="DN787" s="106">
        <f t="shared" ref="DN787:DN801" si="2669">COUNT(AL787:BB787)</f>
        <v>0</v>
      </c>
      <c r="DO787" s="106">
        <f t="shared" ref="DO787:DO801" si="2670">COUNT(BD787:BT787)</f>
        <v>0</v>
      </c>
      <c r="DP787" s="487"/>
      <c r="DQ787" s="623"/>
      <c r="DR787" s="623"/>
      <c r="DS787" s="623"/>
      <c r="DT787" s="623"/>
      <c r="DU787" s="623"/>
      <c r="DV787" s="623"/>
      <c r="DW787" s="623"/>
      <c r="DX787" s="623"/>
      <c r="DY787" s="488"/>
    </row>
    <row r="788" spans="1:129" s="490" customFormat="1" ht="15.75" customHeight="1">
      <c r="A788" s="653" t="s">
        <v>283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2" t="str">
        <f t="shared" si="2644"/>
        <v/>
      </c>
      <c r="CA788" s="602" t="str">
        <f t="shared" si="2645"/>
        <v/>
      </c>
      <c r="CB788" s="602" t="str">
        <f t="shared" si="2646"/>
        <v/>
      </c>
      <c r="CC788" s="692" t="str">
        <f t="shared" si="2647"/>
        <v/>
      </c>
      <c r="CD788" s="1348" t="str">
        <f t="shared" ref="CD788:CD810" si="267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649"/>
        <v/>
      </c>
      <c r="CF788" s="1350" t="str">
        <f t="shared" si="2649"/>
        <v/>
      </c>
      <c r="CG788" s="1350" t="str">
        <f t="shared" si="2649"/>
        <v/>
      </c>
      <c r="CH788" s="1350" t="str">
        <f t="shared" si="2649"/>
        <v/>
      </c>
      <c r="CI788" s="1350" t="str">
        <f t="shared" si="2649"/>
        <v/>
      </c>
      <c r="CJ788" s="1350" t="str">
        <f t="shared" si="2649"/>
        <v/>
      </c>
      <c r="CK788" s="1351" t="str">
        <f t="shared" si="2649"/>
        <v/>
      </c>
      <c r="CL788" s="1351" t="str">
        <f t="shared" si="2649"/>
        <v/>
      </c>
      <c r="CM788" s="1351" t="str">
        <f t="shared" si="2649"/>
        <v/>
      </c>
      <c r="CN788" s="1350" t="str">
        <f t="shared" si="2649"/>
        <v/>
      </c>
      <c r="CO788" s="1350" t="str">
        <f t="shared" si="2649"/>
        <v/>
      </c>
      <c r="CP788" s="1350" t="str">
        <f t="shared" si="2649"/>
        <v/>
      </c>
      <c r="CQ788" s="1350" t="str">
        <f t="shared" si="2649"/>
        <v/>
      </c>
      <c r="CR788" s="1350" t="str">
        <f t="shared" si="2649"/>
        <v/>
      </c>
      <c r="CS788" s="1349" t="str">
        <f t="shared" si="2649"/>
        <v/>
      </c>
      <c r="CT788" s="1352" t="str">
        <f t="shared" si="2649"/>
        <v/>
      </c>
      <c r="CU788" s="553" t="str">
        <f t="shared" si="2650"/>
        <v/>
      </c>
      <c r="CV788" s="554" t="str">
        <f t="shared" si="2651"/>
        <v/>
      </c>
      <c r="CW788" s="555" t="str">
        <f t="shared" si="2652"/>
        <v/>
      </c>
      <c r="CX788" s="555" t="str">
        <f t="shared" si="2653"/>
        <v/>
      </c>
      <c r="CY788" s="555" t="str">
        <f t="shared" si="2654"/>
        <v/>
      </c>
      <c r="CZ788" s="555" t="str">
        <f t="shared" si="2655"/>
        <v/>
      </c>
      <c r="DA788" s="555" t="str">
        <f t="shared" si="2656"/>
        <v/>
      </c>
      <c r="DB788" s="556" t="str">
        <f t="shared" si="2657"/>
        <v/>
      </c>
      <c r="DC788" s="556" t="str">
        <f t="shared" si="2658"/>
        <v/>
      </c>
      <c r="DD788" s="556" t="str">
        <f t="shared" si="2659"/>
        <v/>
      </c>
      <c r="DE788" s="555" t="str">
        <f t="shared" si="2660"/>
        <v/>
      </c>
      <c r="DF788" s="555" t="str">
        <f t="shared" si="2661"/>
        <v/>
      </c>
      <c r="DG788" s="555" t="str">
        <f t="shared" si="2662"/>
        <v/>
      </c>
      <c r="DH788" s="555" t="str">
        <f t="shared" si="2663"/>
        <v/>
      </c>
      <c r="DI788" s="555" t="str">
        <f t="shared" si="2664"/>
        <v/>
      </c>
      <c r="DJ788" s="554" t="str">
        <f t="shared" si="2665"/>
        <v/>
      </c>
      <c r="DK788" s="553" t="str">
        <f t="shared" si="2666"/>
        <v/>
      </c>
      <c r="DL788" s="658">
        <f t="shared" si="2667"/>
        <v>0</v>
      </c>
      <c r="DM788" s="106">
        <f t="shared" si="2668"/>
        <v>0</v>
      </c>
      <c r="DN788" s="106">
        <f t="shared" si="2669"/>
        <v>0</v>
      </c>
      <c r="DO788" s="106">
        <f t="shared" si="2670"/>
        <v>0</v>
      </c>
      <c r="DP788" s="487"/>
      <c r="DQ788" s="623"/>
      <c r="DR788" s="623"/>
      <c r="DS788" s="623"/>
      <c r="DT788" s="623"/>
      <c r="DU788" s="623"/>
      <c r="DV788" s="623"/>
      <c r="DW788" s="623"/>
      <c r="DX788" s="623"/>
      <c r="DY788" s="488"/>
    </row>
    <row r="789" spans="1:129" s="490" customFormat="1" ht="15.75" customHeight="1">
      <c r="A789" s="653" t="s">
        <v>338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7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7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7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7"/>
      <c r="BV789" s="227"/>
      <c r="BW789" s="227"/>
      <c r="BX789" s="227"/>
      <c r="BY789" s="227"/>
      <c r="BZ789" s="602" t="str">
        <f t="shared" si="2644"/>
        <v/>
      </c>
      <c r="CA789" s="602" t="str">
        <f t="shared" si="2645"/>
        <v/>
      </c>
      <c r="CB789" s="602" t="str">
        <f t="shared" si="2646"/>
        <v/>
      </c>
      <c r="CC789" s="692" t="str">
        <f t="shared" si="2647"/>
        <v/>
      </c>
      <c r="CD789" s="1348" t="str">
        <f t="shared" si="2671"/>
        <v/>
      </c>
      <c r="CE789" s="1349" t="str">
        <f t="shared" si="2649"/>
        <v/>
      </c>
      <c r="CF789" s="1350" t="str">
        <f t="shared" si="2649"/>
        <v/>
      </c>
      <c r="CG789" s="1350" t="str">
        <f t="shared" si="2649"/>
        <v/>
      </c>
      <c r="CH789" s="1350" t="str">
        <f t="shared" si="2649"/>
        <v/>
      </c>
      <c r="CI789" s="1350" t="str">
        <f t="shared" si="2649"/>
        <v/>
      </c>
      <c r="CJ789" s="1350" t="str">
        <f t="shared" si="2649"/>
        <v/>
      </c>
      <c r="CK789" s="1351" t="str">
        <f t="shared" si="2649"/>
        <v/>
      </c>
      <c r="CL789" s="1351" t="str">
        <f t="shared" si="2649"/>
        <v/>
      </c>
      <c r="CM789" s="1351" t="str">
        <f t="shared" si="2649"/>
        <v/>
      </c>
      <c r="CN789" s="1350" t="str">
        <f t="shared" si="2649"/>
        <v/>
      </c>
      <c r="CO789" s="1350" t="str">
        <f t="shared" si="2649"/>
        <v/>
      </c>
      <c r="CP789" s="1350" t="str">
        <f t="shared" si="2649"/>
        <v/>
      </c>
      <c r="CQ789" s="1350" t="str">
        <f t="shared" si="2649"/>
        <v/>
      </c>
      <c r="CR789" s="1350" t="str">
        <f t="shared" si="2649"/>
        <v/>
      </c>
      <c r="CS789" s="1349" t="str">
        <f t="shared" si="2649"/>
        <v/>
      </c>
      <c r="CT789" s="1352" t="str">
        <f t="shared" si="2649"/>
        <v/>
      </c>
      <c r="CU789" s="553" t="str">
        <f t="shared" si="2650"/>
        <v/>
      </c>
      <c r="CV789" s="554" t="str">
        <f t="shared" si="2651"/>
        <v/>
      </c>
      <c r="CW789" s="555" t="str">
        <f t="shared" si="2652"/>
        <v/>
      </c>
      <c r="CX789" s="555" t="str">
        <f t="shared" si="2653"/>
        <v/>
      </c>
      <c r="CY789" s="555" t="str">
        <f t="shared" si="2654"/>
        <v/>
      </c>
      <c r="CZ789" s="555" t="str">
        <f t="shared" si="2655"/>
        <v/>
      </c>
      <c r="DA789" s="555" t="str">
        <f t="shared" si="2656"/>
        <v/>
      </c>
      <c r="DB789" s="556" t="str">
        <f t="shared" si="2657"/>
        <v/>
      </c>
      <c r="DC789" s="556" t="str">
        <f t="shared" si="2658"/>
        <v/>
      </c>
      <c r="DD789" s="556" t="str">
        <f t="shared" si="2659"/>
        <v/>
      </c>
      <c r="DE789" s="555" t="str">
        <f t="shared" si="2660"/>
        <v/>
      </c>
      <c r="DF789" s="555" t="str">
        <f t="shared" si="2661"/>
        <v/>
      </c>
      <c r="DG789" s="555" t="str">
        <f t="shared" si="2662"/>
        <v/>
      </c>
      <c r="DH789" s="555" t="str">
        <f t="shared" si="2663"/>
        <v/>
      </c>
      <c r="DI789" s="555" t="str">
        <f t="shared" si="2664"/>
        <v/>
      </c>
      <c r="DJ789" s="554" t="str">
        <f t="shared" si="2665"/>
        <v/>
      </c>
      <c r="DK789" s="553" t="str">
        <f t="shared" si="2666"/>
        <v/>
      </c>
      <c r="DL789" s="658">
        <f t="shared" si="2667"/>
        <v>0</v>
      </c>
      <c r="DM789" s="106">
        <f t="shared" si="2668"/>
        <v>0</v>
      </c>
      <c r="DN789" s="106">
        <f t="shared" si="2669"/>
        <v>0</v>
      </c>
      <c r="DO789" s="106">
        <f t="shared" si="2670"/>
        <v>0</v>
      </c>
      <c r="DP789" s="487"/>
      <c r="DQ789" s="623"/>
      <c r="DR789" s="623"/>
      <c r="DS789" s="623"/>
      <c r="DT789" s="623"/>
      <c r="DU789" s="623"/>
      <c r="DV789" s="623"/>
      <c r="DW789" s="623"/>
      <c r="DX789" s="623"/>
      <c r="DY789" s="488"/>
    </row>
    <row r="790" spans="1:129" s="490" customFormat="1" ht="15.75" customHeight="1">
      <c r="A790" s="653" t="s">
        <v>285</v>
      </c>
      <c r="B790" s="612" t="str">
        <f t="shared" ref="B790:R790" si="2672">IF(B787="","",B787*B788*B789)</f>
        <v/>
      </c>
      <c r="C790" s="612" t="str">
        <f t="shared" si="2672"/>
        <v/>
      </c>
      <c r="D790" s="612" t="str">
        <f t="shared" si="2672"/>
        <v/>
      </c>
      <c r="E790" s="612" t="str">
        <f t="shared" si="2672"/>
        <v/>
      </c>
      <c r="F790" s="612" t="str">
        <f t="shared" si="2672"/>
        <v/>
      </c>
      <c r="G790" s="612" t="str">
        <f t="shared" si="2672"/>
        <v/>
      </c>
      <c r="H790" s="612" t="str">
        <f t="shared" si="2672"/>
        <v/>
      </c>
      <c r="I790" s="612" t="str">
        <f t="shared" si="2672"/>
        <v/>
      </c>
      <c r="J790" s="612" t="str">
        <f t="shared" si="2672"/>
        <v/>
      </c>
      <c r="K790" s="612" t="str">
        <f t="shared" si="2672"/>
        <v/>
      </c>
      <c r="L790" s="612" t="str">
        <f t="shared" si="2672"/>
        <v/>
      </c>
      <c r="M790" s="612" t="str">
        <f t="shared" si="2672"/>
        <v/>
      </c>
      <c r="N790" s="612" t="str">
        <f t="shared" si="2672"/>
        <v/>
      </c>
      <c r="O790" s="612" t="str">
        <f t="shared" si="2672"/>
        <v/>
      </c>
      <c r="P790" s="612" t="str">
        <f t="shared" si="2672"/>
        <v/>
      </c>
      <c r="Q790" s="612" t="str">
        <f t="shared" si="2672"/>
        <v/>
      </c>
      <c r="R790" s="612" t="str">
        <f t="shared" si="2672"/>
        <v/>
      </c>
      <c r="S790" s="652"/>
      <c r="T790" s="612" t="str">
        <f t="shared" ref="T790:AJ790" si="2673">IF(T787="","",T787*T788*T789)</f>
        <v/>
      </c>
      <c r="U790" s="612" t="str">
        <f t="shared" si="2673"/>
        <v/>
      </c>
      <c r="V790" s="612" t="str">
        <f t="shared" si="2673"/>
        <v/>
      </c>
      <c r="W790" s="612" t="str">
        <f t="shared" si="2673"/>
        <v/>
      </c>
      <c r="X790" s="612" t="str">
        <f t="shared" si="2673"/>
        <v/>
      </c>
      <c r="Y790" s="612" t="str">
        <f t="shared" si="2673"/>
        <v/>
      </c>
      <c r="Z790" s="612" t="str">
        <f t="shared" si="2673"/>
        <v/>
      </c>
      <c r="AA790" s="612" t="str">
        <f t="shared" si="2673"/>
        <v/>
      </c>
      <c r="AB790" s="612" t="str">
        <f t="shared" si="2673"/>
        <v/>
      </c>
      <c r="AC790" s="612" t="str">
        <f t="shared" si="2673"/>
        <v/>
      </c>
      <c r="AD790" s="612" t="str">
        <f t="shared" si="2673"/>
        <v/>
      </c>
      <c r="AE790" s="612" t="str">
        <f t="shared" si="2673"/>
        <v/>
      </c>
      <c r="AF790" s="612" t="str">
        <f t="shared" si="2673"/>
        <v/>
      </c>
      <c r="AG790" s="612" t="str">
        <f t="shared" si="2673"/>
        <v/>
      </c>
      <c r="AH790" s="612" t="str">
        <f t="shared" si="2673"/>
        <v/>
      </c>
      <c r="AI790" s="612" t="str">
        <f t="shared" si="2673"/>
        <v/>
      </c>
      <c r="AJ790" s="612" t="str">
        <f t="shared" si="2673"/>
        <v/>
      </c>
      <c r="AK790" s="652"/>
      <c r="AL790" s="612" t="str">
        <f t="shared" ref="AL790:BB790" si="2674">IF(AL787="","",AL787*AL788*AL789)</f>
        <v/>
      </c>
      <c r="AM790" s="612" t="str">
        <f t="shared" si="2674"/>
        <v/>
      </c>
      <c r="AN790" s="612" t="str">
        <f t="shared" si="2674"/>
        <v/>
      </c>
      <c r="AO790" s="612" t="str">
        <f t="shared" si="2674"/>
        <v/>
      </c>
      <c r="AP790" s="612" t="str">
        <f t="shared" si="2674"/>
        <v/>
      </c>
      <c r="AQ790" s="612" t="str">
        <f t="shared" si="2674"/>
        <v/>
      </c>
      <c r="AR790" s="612" t="str">
        <f t="shared" si="2674"/>
        <v/>
      </c>
      <c r="AS790" s="612" t="str">
        <f t="shared" si="2674"/>
        <v/>
      </c>
      <c r="AT790" s="612" t="str">
        <f t="shared" si="2674"/>
        <v/>
      </c>
      <c r="AU790" s="612" t="str">
        <f t="shared" si="2674"/>
        <v/>
      </c>
      <c r="AV790" s="612" t="str">
        <f t="shared" si="2674"/>
        <v/>
      </c>
      <c r="AW790" s="612" t="str">
        <f t="shared" si="2674"/>
        <v/>
      </c>
      <c r="AX790" s="612" t="str">
        <f t="shared" si="2674"/>
        <v/>
      </c>
      <c r="AY790" s="612" t="str">
        <f t="shared" si="2674"/>
        <v/>
      </c>
      <c r="AZ790" s="612" t="str">
        <f t="shared" si="2674"/>
        <v/>
      </c>
      <c r="BA790" s="612" t="str">
        <f t="shared" si="2674"/>
        <v/>
      </c>
      <c r="BB790" s="612" t="str">
        <f t="shared" si="2674"/>
        <v/>
      </c>
      <c r="BC790" s="652"/>
      <c r="BD790" s="612" t="str">
        <f>IF(BD787="","",BD787*BD788*BD789)</f>
        <v/>
      </c>
      <c r="BE790" s="612" t="str">
        <f>IF(BE787="","",BE787*BE788*BE789)</f>
        <v/>
      </c>
      <c r="BF790" s="612" t="str">
        <f t="shared" ref="BF790:BT790" si="2675">IF(BF787="","",BF787*BF788*BF789)</f>
        <v/>
      </c>
      <c r="BG790" s="612" t="str">
        <f t="shared" si="2675"/>
        <v/>
      </c>
      <c r="BH790" s="612" t="str">
        <f t="shared" si="2675"/>
        <v/>
      </c>
      <c r="BI790" s="612" t="str">
        <f t="shared" si="2675"/>
        <v/>
      </c>
      <c r="BJ790" s="612" t="str">
        <f t="shared" si="2675"/>
        <v/>
      </c>
      <c r="BK790" s="612" t="str">
        <f t="shared" si="2675"/>
        <v/>
      </c>
      <c r="BL790" s="612" t="str">
        <f t="shared" si="2675"/>
        <v/>
      </c>
      <c r="BM790" s="612" t="str">
        <f t="shared" si="2675"/>
        <v/>
      </c>
      <c r="BN790" s="612" t="str">
        <f t="shared" si="2675"/>
        <v/>
      </c>
      <c r="BO790" s="612" t="str">
        <f t="shared" si="2675"/>
        <v/>
      </c>
      <c r="BP790" s="612" t="str">
        <f t="shared" si="2675"/>
        <v/>
      </c>
      <c r="BQ790" s="612" t="str">
        <f t="shared" si="2675"/>
        <v/>
      </c>
      <c r="BR790" s="612" t="str">
        <f t="shared" si="2675"/>
        <v/>
      </c>
      <c r="BS790" s="612" t="str">
        <f t="shared" si="2675"/>
        <v/>
      </c>
      <c r="BT790" s="612" t="str">
        <f t="shared" si="2675"/>
        <v/>
      </c>
      <c r="BU790" s="652"/>
      <c r="BV790" s="612" t="str">
        <f>IF(BV787="","",BV787*BV788*BV789)</f>
        <v/>
      </c>
      <c r="BW790" s="612" t="str">
        <f>IF(BW787="","",BW787*BW788*BW789)</f>
        <v/>
      </c>
      <c r="BX790" s="612" t="str">
        <f>IF(BX787="","",BX787*BX788*BX789)</f>
        <v/>
      </c>
      <c r="BY790" s="612" t="str">
        <f>IF(BY787="","",BY787*BY788*BY789)</f>
        <v/>
      </c>
      <c r="BZ790" s="602" t="str">
        <f t="shared" si="2644"/>
        <v/>
      </c>
      <c r="CA790" s="602" t="str">
        <f t="shared" si="2645"/>
        <v/>
      </c>
      <c r="CB790" s="602" t="str">
        <f t="shared" si="2646"/>
        <v/>
      </c>
      <c r="CC790" s="692" t="str">
        <f t="shared" si="2647"/>
        <v/>
      </c>
      <c r="CD790" s="1348" t="str">
        <f t="shared" si="2671"/>
        <v/>
      </c>
      <c r="CE790" s="1349" t="str">
        <f t="shared" si="2649"/>
        <v/>
      </c>
      <c r="CF790" s="1350" t="str">
        <f t="shared" si="2649"/>
        <v/>
      </c>
      <c r="CG790" s="1350" t="str">
        <f t="shared" si="2649"/>
        <v/>
      </c>
      <c r="CH790" s="1350" t="str">
        <f t="shared" si="2649"/>
        <v/>
      </c>
      <c r="CI790" s="1350" t="str">
        <f t="shared" si="2649"/>
        <v/>
      </c>
      <c r="CJ790" s="1350" t="str">
        <f t="shared" si="2649"/>
        <v/>
      </c>
      <c r="CK790" s="1351" t="str">
        <f t="shared" si="2649"/>
        <v/>
      </c>
      <c r="CL790" s="1351" t="str">
        <f t="shared" si="2649"/>
        <v/>
      </c>
      <c r="CM790" s="1351" t="str">
        <f t="shared" si="2649"/>
        <v/>
      </c>
      <c r="CN790" s="1350" t="str">
        <f t="shared" si="2649"/>
        <v/>
      </c>
      <c r="CO790" s="1350" t="str">
        <f t="shared" si="2649"/>
        <v/>
      </c>
      <c r="CP790" s="1350" t="str">
        <f t="shared" si="2649"/>
        <v/>
      </c>
      <c r="CQ790" s="1350" t="str">
        <f t="shared" si="2649"/>
        <v/>
      </c>
      <c r="CR790" s="1350" t="str">
        <f t="shared" si="2649"/>
        <v/>
      </c>
      <c r="CS790" s="1349" t="str">
        <f t="shared" si="2649"/>
        <v/>
      </c>
      <c r="CT790" s="1352" t="str">
        <f t="shared" si="2649"/>
        <v/>
      </c>
      <c r="CU790" s="553" t="str">
        <f t="shared" si="2650"/>
        <v/>
      </c>
      <c r="CV790" s="554" t="str">
        <f t="shared" si="2651"/>
        <v/>
      </c>
      <c r="CW790" s="555" t="str">
        <f t="shared" si="2652"/>
        <v/>
      </c>
      <c r="CX790" s="555" t="str">
        <f t="shared" si="2653"/>
        <v/>
      </c>
      <c r="CY790" s="555" t="str">
        <f t="shared" si="2654"/>
        <v/>
      </c>
      <c r="CZ790" s="555" t="str">
        <f t="shared" si="2655"/>
        <v/>
      </c>
      <c r="DA790" s="555" t="str">
        <f t="shared" si="2656"/>
        <v/>
      </c>
      <c r="DB790" s="556" t="str">
        <f t="shared" si="2657"/>
        <v/>
      </c>
      <c r="DC790" s="556" t="str">
        <f t="shared" si="2658"/>
        <v/>
      </c>
      <c r="DD790" s="556" t="str">
        <f t="shared" si="2659"/>
        <v/>
      </c>
      <c r="DE790" s="555" t="str">
        <f t="shared" si="2660"/>
        <v/>
      </c>
      <c r="DF790" s="555" t="str">
        <f t="shared" si="2661"/>
        <v/>
      </c>
      <c r="DG790" s="555" t="str">
        <f t="shared" si="2662"/>
        <v/>
      </c>
      <c r="DH790" s="555" t="str">
        <f t="shared" si="2663"/>
        <v/>
      </c>
      <c r="DI790" s="555" t="str">
        <f t="shared" si="2664"/>
        <v/>
      </c>
      <c r="DJ790" s="554" t="str">
        <f t="shared" si="2665"/>
        <v/>
      </c>
      <c r="DK790" s="553" t="str">
        <f t="shared" si="2666"/>
        <v/>
      </c>
      <c r="DL790" s="658">
        <f t="shared" si="2667"/>
        <v>0</v>
      </c>
      <c r="DM790" s="106">
        <f t="shared" si="2668"/>
        <v>0</v>
      </c>
      <c r="DN790" s="106">
        <f t="shared" si="2669"/>
        <v>0</v>
      </c>
      <c r="DO790" s="106">
        <f t="shared" si="2670"/>
        <v>0</v>
      </c>
      <c r="DP790" s="487"/>
      <c r="DQ790" s="623"/>
      <c r="DR790" s="623"/>
      <c r="DS790" s="623"/>
      <c r="DT790" s="623"/>
      <c r="DU790" s="623"/>
      <c r="DV790" s="623"/>
      <c r="DW790" s="623"/>
      <c r="DX790" s="623"/>
      <c r="DY790" s="488"/>
    </row>
    <row r="791" spans="1:129" s="490" customFormat="1" ht="15.75" customHeight="1">
      <c r="A791" s="793" t="s">
        <v>344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7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7"/>
      <c r="AL791" s="227"/>
      <c r="AM791" s="227"/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7"/>
      <c r="BD791" s="227"/>
      <c r="BE791" s="794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7"/>
      <c r="BV791" s="227"/>
      <c r="BW791" s="227"/>
      <c r="BX791" s="227"/>
      <c r="BY791" s="227"/>
      <c r="BZ791" s="602" t="str">
        <f t="shared" si="2644"/>
        <v/>
      </c>
      <c r="CA791" s="602" t="str">
        <f t="shared" si="2645"/>
        <v/>
      </c>
      <c r="CB791" s="602" t="str">
        <f t="shared" si="2646"/>
        <v/>
      </c>
      <c r="CC791" s="692" t="str">
        <f t="shared" si="2647"/>
        <v/>
      </c>
      <c r="CD791" s="1348" t="str">
        <f t="shared" si="2671"/>
        <v/>
      </c>
      <c r="CE791" s="1349" t="str">
        <f t="shared" si="2649"/>
        <v/>
      </c>
      <c r="CF791" s="1350" t="str">
        <f t="shared" si="2649"/>
        <v/>
      </c>
      <c r="CG791" s="1350" t="str">
        <f t="shared" si="2649"/>
        <v/>
      </c>
      <c r="CH791" s="1350" t="str">
        <f t="shared" si="2649"/>
        <v/>
      </c>
      <c r="CI791" s="1350" t="str">
        <f t="shared" si="2649"/>
        <v/>
      </c>
      <c r="CJ791" s="1350" t="str">
        <f t="shared" si="2649"/>
        <v/>
      </c>
      <c r="CK791" s="1351" t="str">
        <f t="shared" si="2649"/>
        <v/>
      </c>
      <c r="CL791" s="1351" t="str">
        <f t="shared" si="2649"/>
        <v/>
      </c>
      <c r="CM791" s="1351" t="str">
        <f t="shared" si="2649"/>
        <v/>
      </c>
      <c r="CN791" s="1350" t="str">
        <f t="shared" si="2649"/>
        <v/>
      </c>
      <c r="CO791" s="1350" t="str">
        <f t="shared" si="2649"/>
        <v/>
      </c>
      <c r="CP791" s="1350" t="str">
        <f t="shared" si="2649"/>
        <v/>
      </c>
      <c r="CQ791" s="1350" t="str">
        <f t="shared" si="2649"/>
        <v/>
      </c>
      <c r="CR791" s="1350" t="str">
        <f t="shared" si="2649"/>
        <v/>
      </c>
      <c r="CS791" s="1349" t="str">
        <f t="shared" si="2649"/>
        <v/>
      </c>
      <c r="CT791" s="1352" t="str">
        <f t="shared" si="2649"/>
        <v/>
      </c>
      <c r="CU791" s="553" t="str">
        <f t="shared" si="2650"/>
        <v/>
      </c>
      <c r="CV791" s="554" t="str">
        <f t="shared" si="2651"/>
        <v/>
      </c>
      <c r="CW791" s="555" t="str">
        <f t="shared" si="2652"/>
        <v/>
      </c>
      <c r="CX791" s="555" t="str">
        <f t="shared" si="2653"/>
        <v/>
      </c>
      <c r="CY791" s="555" t="str">
        <f t="shared" si="2654"/>
        <v/>
      </c>
      <c r="CZ791" s="555" t="str">
        <f t="shared" si="2655"/>
        <v/>
      </c>
      <c r="DA791" s="555" t="str">
        <f t="shared" si="2656"/>
        <v/>
      </c>
      <c r="DB791" s="556" t="str">
        <f t="shared" si="2657"/>
        <v/>
      </c>
      <c r="DC791" s="556" t="str">
        <f t="shared" si="2658"/>
        <v/>
      </c>
      <c r="DD791" s="556" t="str">
        <f t="shared" si="2659"/>
        <v/>
      </c>
      <c r="DE791" s="555" t="str">
        <f t="shared" si="2660"/>
        <v/>
      </c>
      <c r="DF791" s="555" t="str">
        <f t="shared" si="2661"/>
        <v/>
      </c>
      <c r="DG791" s="555" t="str">
        <f t="shared" si="2662"/>
        <v/>
      </c>
      <c r="DH791" s="555" t="str">
        <f t="shared" si="2663"/>
        <v/>
      </c>
      <c r="DI791" s="555" t="str">
        <f t="shared" si="2664"/>
        <v/>
      </c>
      <c r="DJ791" s="554" t="str">
        <f t="shared" si="2665"/>
        <v/>
      </c>
      <c r="DK791" s="553" t="str">
        <f t="shared" si="2666"/>
        <v/>
      </c>
      <c r="DL791" s="658">
        <f t="shared" si="2667"/>
        <v>0</v>
      </c>
      <c r="DM791" s="106">
        <f t="shared" si="2668"/>
        <v>0</v>
      </c>
      <c r="DN791" s="106">
        <f t="shared" si="2669"/>
        <v>0</v>
      </c>
      <c r="DO791" s="106">
        <f t="shared" si="2670"/>
        <v>0</v>
      </c>
      <c r="DP791" s="487"/>
      <c r="DQ791" s="623"/>
      <c r="DR791" s="623"/>
      <c r="DS791" s="623"/>
      <c r="DT791" s="623"/>
      <c r="DU791" s="623"/>
      <c r="DV791" s="623"/>
      <c r="DW791" s="623"/>
      <c r="DX791" s="623"/>
      <c r="DY791" s="488"/>
    </row>
    <row r="792" spans="1:129" s="490" customFormat="1" ht="15.75" customHeight="1">
      <c r="A792" s="793" t="s">
        <v>345</v>
      </c>
      <c r="B792" s="766">
        <v>50</v>
      </c>
      <c r="C792" s="766"/>
      <c r="D792" s="766"/>
      <c r="E792" s="766"/>
      <c r="F792" s="766"/>
      <c r="G792" s="766"/>
      <c r="H792" s="766">
        <v>60</v>
      </c>
      <c r="I792" s="766">
        <v>40</v>
      </c>
      <c r="J792" s="766"/>
      <c r="K792" s="791"/>
      <c r="L792" s="791"/>
      <c r="M792" s="791"/>
      <c r="N792" s="791"/>
      <c r="O792" s="791"/>
      <c r="P792" s="791"/>
      <c r="Q792" s="791"/>
      <c r="R792" s="791"/>
      <c r="S792" s="787"/>
      <c r="T792" s="766">
        <v>420</v>
      </c>
      <c r="U792" s="766">
        <v>400</v>
      </c>
      <c r="V792" s="766">
        <v>100</v>
      </c>
      <c r="W792" s="766">
        <v>400</v>
      </c>
      <c r="X792" s="766">
        <v>400</v>
      </c>
      <c r="Y792" s="766">
        <v>500</v>
      </c>
      <c r="Z792" s="766"/>
      <c r="AA792" s="766">
        <v>400</v>
      </c>
      <c r="AB792" s="766">
        <v>200</v>
      </c>
      <c r="AC792" s="766"/>
      <c r="AD792" s="766"/>
      <c r="AE792" s="766"/>
      <c r="AF792" s="791"/>
      <c r="AG792" s="766"/>
      <c r="AH792" s="766"/>
      <c r="AI792" s="766"/>
      <c r="AJ792" s="766"/>
      <c r="AK792" s="787"/>
      <c r="AL792" s="766">
        <v>360</v>
      </c>
      <c r="AM792" s="766">
        <v>450</v>
      </c>
      <c r="AN792" s="766">
        <v>320</v>
      </c>
      <c r="AO792" s="766">
        <v>800</v>
      </c>
      <c r="AP792" s="766">
        <v>280</v>
      </c>
      <c r="AQ792" s="766">
        <v>750</v>
      </c>
      <c r="AR792" s="766">
        <v>250</v>
      </c>
      <c r="AS792" s="766">
        <v>400</v>
      </c>
      <c r="AT792" s="766">
        <v>350</v>
      </c>
      <c r="AU792" s="766"/>
      <c r="AV792" s="766"/>
      <c r="AW792" s="766"/>
      <c r="AX792" s="766"/>
      <c r="AY792" s="766"/>
      <c r="AZ792" s="766"/>
      <c r="BA792" s="766"/>
      <c r="BB792" s="766"/>
      <c r="BC792" s="787"/>
      <c r="BD792" s="766">
        <v>2000</v>
      </c>
      <c r="BE792" s="766">
        <v>1500</v>
      </c>
      <c r="BF792" s="766">
        <v>750</v>
      </c>
      <c r="BG792" s="766">
        <v>600</v>
      </c>
      <c r="BH792" s="766">
        <v>2400</v>
      </c>
      <c r="BI792" s="766">
        <v>1400</v>
      </c>
      <c r="BJ792" s="766">
        <v>1300</v>
      </c>
      <c r="BK792" s="766">
        <v>850</v>
      </c>
      <c r="BL792" s="766">
        <v>1500</v>
      </c>
      <c r="BM792" s="766"/>
      <c r="BN792" s="766"/>
      <c r="BO792" s="766"/>
      <c r="BP792" s="766"/>
      <c r="BQ792" s="766"/>
      <c r="BR792" s="766"/>
      <c r="BS792" s="766"/>
      <c r="BT792" s="766"/>
      <c r="BU792" s="787"/>
      <c r="BV792" s="766"/>
      <c r="BW792" s="766">
        <v>350</v>
      </c>
      <c r="BX792" s="766">
        <v>420</v>
      </c>
      <c r="BY792" s="766">
        <v>1300</v>
      </c>
      <c r="BZ792" s="602">
        <f t="shared" si="2644"/>
        <v>50</v>
      </c>
      <c r="CA792" s="602">
        <f t="shared" si="2645"/>
        <v>370</v>
      </c>
      <c r="CB792" s="602">
        <f t="shared" si="2646"/>
        <v>415.71428571428572</v>
      </c>
      <c r="CC792" s="692">
        <f t="shared" si="2647"/>
        <v>1328.5714285714287</v>
      </c>
      <c r="CD792" s="1348" t="str">
        <f t="shared" si="2671"/>
        <v/>
      </c>
      <c r="CE792" s="1349" t="str">
        <f t="shared" si="2649"/>
        <v/>
      </c>
      <c r="CF792" s="1350" t="str">
        <f t="shared" si="2649"/>
        <v/>
      </c>
      <c r="CG792" s="1350" t="str">
        <f t="shared" si="2649"/>
        <v/>
      </c>
      <c r="CH792" s="1350" t="str">
        <f t="shared" si="2649"/>
        <v/>
      </c>
      <c r="CI792" s="1350" t="str">
        <f t="shared" si="2649"/>
        <v/>
      </c>
      <c r="CJ792" s="1350" t="str">
        <f t="shared" si="2649"/>
        <v/>
      </c>
      <c r="CK792" s="1351">
        <f t="shared" si="2649"/>
        <v>40</v>
      </c>
      <c r="CL792" s="1351">
        <f t="shared" si="2649"/>
        <v>50</v>
      </c>
      <c r="CM792" s="1351">
        <f t="shared" si="2649"/>
        <v>60</v>
      </c>
      <c r="CN792" s="1350" t="str">
        <f t="shared" si="2649"/>
        <v/>
      </c>
      <c r="CO792" s="1350" t="str">
        <f t="shared" si="2649"/>
        <v/>
      </c>
      <c r="CP792" s="1350" t="str">
        <f t="shared" si="2649"/>
        <v/>
      </c>
      <c r="CQ792" s="1350" t="str">
        <f t="shared" si="2649"/>
        <v/>
      </c>
      <c r="CR792" s="1350" t="str">
        <f t="shared" si="2649"/>
        <v/>
      </c>
      <c r="CS792" s="1349" t="str">
        <f t="shared" si="2649"/>
        <v/>
      </c>
      <c r="CT792" s="1352" t="str">
        <f t="shared" si="2649"/>
        <v/>
      </c>
      <c r="CU792" s="553" t="str">
        <f t="shared" si="2650"/>
        <v/>
      </c>
      <c r="CV792" s="554" t="str">
        <f t="shared" si="2651"/>
        <v/>
      </c>
      <c r="CW792" s="555" t="str">
        <f t="shared" si="2652"/>
        <v/>
      </c>
      <c r="CX792" s="555" t="str">
        <f t="shared" si="2653"/>
        <v/>
      </c>
      <c r="CY792" s="555" t="str">
        <f t="shared" si="2654"/>
        <v/>
      </c>
      <c r="CZ792" s="555">
        <f t="shared" si="2655"/>
        <v>100</v>
      </c>
      <c r="DA792" s="555">
        <f t="shared" si="2656"/>
        <v>200</v>
      </c>
      <c r="DB792" s="556">
        <f t="shared" si="2657"/>
        <v>400</v>
      </c>
      <c r="DC792" s="556">
        <f t="shared" si="2658"/>
        <v>400</v>
      </c>
      <c r="DD792" s="556">
        <f t="shared" si="2659"/>
        <v>400</v>
      </c>
      <c r="DE792" s="555">
        <f t="shared" si="2660"/>
        <v>400</v>
      </c>
      <c r="DF792" s="555">
        <f t="shared" si="2661"/>
        <v>420</v>
      </c>
      <c r="DG792" s="555">
        <f t="shared" si="2662"/>
        <v>500</v>
      </c>
      <c r="DH792" s="555" t="str">
        <f t="shared" si="2663"/>
        <v/>
      </c>
      <c r="DI792" s="555" t="str">
        <f t="shared" si="2664"/>
        <v/>
      </c>
      <c r="DJ792" s="554" t="str">
        <f t="shared" si="2665"/>
        <v/>
      </c>
      <c r="DK792" s="553" t="str">
        <f t="shared" si="2666"/>
        <v/>
      </c>
      <c r="DL792" s="658">
        <f t="shared" si="2667"/>
        <v>3</v>
      </c>
      <c r="DM792" s="106">
        <f t="shared" si="2668"/>
        <v>8</v>
      </c>
      <c r="DN792" s="106">
        <f t="shared" si="2669"/>
        <v>9</v>
      </c>
      <c r="DO792" s="106">
        <f t="shared" si="2670"/>
        <v>9</v>
      </c>
      <c r="DP792" s="487"/>
      <c r="DQ792" s="622"/>
      <c r="DR792" s="489" t="s">
        <v>346</v>
      </c>
      <c r="DS792" s="203"/>
      <c r="DT792" s="203"/>
      <c r="DU792" s="203"/>
      <c r="DV792" s="203"/>
      <c r="DW792" s="203"/>
      <c r="DX792" s="623"/>
      <c r="DY792" s="488"/>
    </row>
    <row r="793" spans="1:129" s="490" customFormat="1" ht="15.75" customHeight="1">
      <c r="A793" s="793" t="s">
        <v>347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/>
      <c r="U793" s="227">
        <v>200</v>
      </c>
      <c r="V793" s="227">
        <v>200</v>
      </c>
      <c r="W793" s="227">
        <v>200</v>
      </c>
      <c r="X793" s="227">
        <v>200</v>
      </c>
      <c r="Y793" s="227">
        <v>200</v>
      </c>
      <c r="Z793" s="227"/>
      <c r="AA793" s="227">
        <v>200</v>
      </c>
      <c r="AB793" s="227">
        <v>200</v>
      </c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>
        <v>400</v>
      </c>
      <c r="AM793" s="227">
        <v>450</v>
      </c>
      <c r="AN793" s="227">
        <v>400</v>
      </c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>
        <v>750</v>
      </c>
      <c r="BE793" s="227">
        <v>350</v>
      </c>
      <c r="BF793" s="227">
        <v>800</v>
      </c>
      <c r="BG793" s="227">
        <v>2000</v>
      </c>
      <c r="BH793" s="227">
        <v>750</v>
      </c>
      <c r="BI793" s="227">
        <v>1500</v>
      </c>
      <c r="BJ793" s="227">
        <v>1400</v>
      </c>
      <c r="BK793" s="227">
        <v>800</v>
      </c>
      <c r="BL793" s="227">
        <v>950</v>
      </c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200</v>
      </c>
      <c r="BX793" s="227">
        <v>400</v>
      </c>
      <c r="BY793" s="227">
        <v>850</v>
      </c>
      <c r="BZ793" s="602" t="str">
        <f t="shared" si="2644"/>
        <v/>
      </c>
      <c r="CA793" s="602">
        <f t="shared" si="2645"/>
        <v>200</v>
      </c>
      <c r="CB793" s="602">
        <f t="shared" si="2646"/>
        <v>400</v>
      </c>
      <c r="CC793" s="692">
        <f t="shared" si="2647"/>
        <v>992.85714285714289</v>
      </c>
      <c r="CD793" s="1348" t="str">
        <f t="shared" si="2671"/>
        <v/>
      </c>
      <c r="CE793" s="1349" t="str">
        <f t="shared" si="2649"/>
        <v/>
      </c>
      <c r="CF793" s="1350" t="str">
        <f t="shared" si="2649"/>
        <v/>
      </c>
      <c r="CG793" s="1350" t="str">
        <f t="shared" si="2649"/>
        <v/>
      </c>
      <c r="CH793" s="1350" t="str">
        <f t="shared" si="2649"/>
        <v/>
      </c>
      <c r="CI793" s="1350" t="str">
        <f t="shared" si="2649"/>
        <v/>
      </c>
      <c r="CJ793" s="1350" t="str">
        <f t="shared" si="2649"/>
        <v/>
      </c>
      <c r="CK793" s="1351" t="str">
        <f t="shared" si="2649"/>
        <v/>
      </c>
      <c r="CL793" s="1351" t="str">
        <f t="shared" si="2649"/>
        <v/>
      </c>
      <c r="CM793" s="1351" t="str">
        <f t="shared" si="2649"/>
        <v/>
      </c>
      <c r="CN793" s="1350" t="str">
        <f t="shared" si="2649"/>
        <v/>
      </c>
      <c r="CO793" s="1350" t="str">
        <f t="shared" si="2649"/>
        <v/>
      </c>
      <c r="CP793" s="1350" t="str">
        <f t="shared" si="2649"/>
        <v/>
      </c>
      <c r="CQ793" s="1350" t="str">
        <f t="shared" si="2649"/>
        <v/>
      </c>
      <c r="CR793" s="1350" t="str">
        <f t="shared" si="2649"/>
        <v/>
      </c>
      <c r="CS793" s="1349" t="str">
        <f t="shared" si="2649"/>
        <v/>
      </c>
      <c r="CT793" s="1352" t="str">
        <f t="shared" si="2649"/>
        <v/>
      </c>
      <c r="CU793" s="553" t="str">
        <f t="shared" si="2650"/>
        <v/>
      </c>
      <c r="CV793" s="554" t="str">
        <f t="shared" si="2651"/>
        <v/>
      </c>
      <c r="CW793" s="555" t="str">
        <f t="shared" si="2652"/>
        <v/>
      </c>
      <c r="CX793" s="555" t="str">
        <f t="shared" si="2653"/>
        <v/>
      </c>
      <c r="CY793" s="555" t="str">
        <f t="shared" si="2654"/>
        <v/>
      </c>
      <c r="CZ793" s="555">
        <f t="shared" si="2655"/>
        <v>200</v>
      </c>
      <c r="DA793" s="555">
        <f t="shared" si="2656"/>
        <v>200</v>
      </c>
      <c r="DB793" s="556">
        <f t="shared" si="2657"/>
        <v>200</v>
      </c>
      <c r="DC793" s="556">
        <f t="shared" si="2658"/>
        <v>200</v>
      </c>
      <c r="DD793" s="556">
        <f t="shared" si="2659"/>
        <v>200</v>
      </c>
      <c r="DE793" s="555">
        <f t="shared" si="2660"/>
        <v>200</v>
      </c>
      <c r="DF793" s="555">
        <f t="shared" si="2661"/>
        <v>200</v>
      </c>
      <c r="DG793" s="555" t="str">
        <f t="shared" si="2662"/>
        <v/>
      </c>
      <c r="DH793" s="555" t="str">
        <f t="shared" si="2663"/>
        <v/>
      </c>
      <c r="DI793" s="555" t="str">
        <f t="shared" si="2664"/>
        <v/>
      </c>
      <c r="DJ793" s="554" t="str">
        <f t="shared" si="2665"/>
        <v/>
      </c>
      <c r="DK793" s="553" t="str">
        <f t="shared" si="2666"/>
        <v/>
      </c>
      <c r="DL793" s="658">
        <f t="shared" si="2667"/>
        <v>0</v>
      </c>
      <c r="DM793" s="106">
        <f t="shared" si="2668"/>
        <v>7</v>
      </c>
      <c r="DN793" s="106">
        <f t="shared" si="2669"/>
        <v>3</v>
      </c>
      <c r="DO793" s="106">
        <f t="shared" si="2670"/>
        <v>9</v>
      </c>
      <c r="DP793" s="487"/>
      <c r="DQ793" s="622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171</v>
      </c>
      <c r="DX793" s="623"/>
      <c r="DY793" s="488"/>
    </row>
    <row r="794" spans="1:129" s="490" customFormat="1" ht="15.75" customHeight="1">
      <c r="A794" s="795" t="s">
        <v>348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/>
      <c r="BE794" s="227"/>
      <c r="BF794" s="227"/>
      <c r="BG794" s="227"/>
      <c r="BH794" s="227"/>
      <c r="BI794" s="227"/>
      <c r="BJ794" s="227">
        <v>400</v>
      </c>
      <c r="BK794" s="227">
        <v>400</v>
      </c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/>
      <c r="BY794" s="227"/>
      <c r="BZ794" s="602" t="str">
        <f t="shared" si="2644"/>
        <v/>
      </c>
      <c r="CA794" s="602" t="str">
        <f t="shared" si="2645"/>
        <v/>
      </c>
      <c r="CB794" s="602" t="str">
        <f t="shared" si="2646"/>
        <v/>
      </c>
      <c r="CC794" s="692" t="str">
        <f t="shared" si="2647"/>
        <v/>
      </c>
      <c r="CD794" s="1348" t="str">
        <f t="shared" si="2671"/>
        <v/>
      </c>
      <c r="CE794" s="1349" t="str">
        <f t="shared" si="2649"/>
        <v/>
      </c>
      <c r="CF794" s="1350" t="str">
        <f t="shared" si="2649"/>
        <v/>
      </c>
      <c r="CG794" s="1350" t="str">
        <f t="shared" si="2649"/>
        <v/>
      </c>
      <c r="CH794" s="1350" t="str">
        <f t="shared" si="2649"/>
        <v/>
      </c>
      <c r="CI794" s="1350" t="str">
        <f t="shared" si="2649"/>
        <v/>
      </c>
      <c r="CJ794" s="1350" t="str">
        <f t="shared" si="2649"/>
        <v/>
      </c>
      <c r="CK794" s="1351" t="str">
        <f t="shared" si="2649"/>
        <v/>
      </c>
      <c r="CL794" s="1351" t="str">
        <f t="shared" si="2649"/>
        <v/>
      </c>
      <c r="CM794" s="1351" t="str">
        <f t="shared" si="2649"/>
        <v/>
      </c>
      <c r="CN794" s="1350" t="str">
        <f t="shared" si="2649"/>
        <v/>
      </c>
      <c r="CO794" s="1350" t="str">
        <f t="shared" si="2649"/>
        <v/>
      </c>
      <c r="CP794" s="1350" t="str">
        <f t="shared" si="2649"/>
        <v/>
      </c>
      <c r="CQ794" s="1350" t="str">
        <f t="shared" si="2649"/>
        <v/>
      </c>
      <c r="CR794" s="1350" t="str">
        <f t="shared" si="2649"/>
        <v/>
      </c>
      <c r="CS794" s="1349" t="str">
        <f t="shared" si="2649"/>
        <v/>
      </c>
      <c r="CT794" s="1352" t="str">
        <f t="shared" si="2649"/>
        <v/>
      </c>
      <c r="CU794" s="553" t="str">
        <f t="shared" si="2650"/>
        <v/>
      </c>
      <c r="CV794" s="554" t="str">
        <f t="shared" si="2651"/>
        <v/>
      </c>
      <c r="CW794" s="555" t="str">
        <f t="shared" si="2652"/>
        <v/>
      </c>
      <c r="CX794" s="555" t="str">
        <f t="shared" si="2653"/>
        <v/>
      </c>
      <c r="CY794" s="555" t="str">
        <f t="shared" si="2654"/>
        <v/>
      </c>
      <c r="CZ794" s="555" t="str">
        <f t="shared" si="2655"/>
        <v/>
      </c>
      <c r="DA794" s="555" t="str">
        <f t="shared" si="2656"/>
        <v/>
      </c>
      <c r="DB794" s="556" t="str">
        <f t="shared" si="2657"/>
        <v/>
      </c>
      <c r="DC794" s="556" t="str">
        <f t="shared" si="2658"/>
        <v/>
      </c>
      <c r="DD794" s="556" t="str">
        <f t="shared" si="2659"/>
        <v/>
      </c>
      <c r="DE794" s="555" t="str">
        <f t="shared" si="2660"/>
        <v/>
      </c>
      <c r="DF794" s="555" t="str">
        <f t="shared" si="2661"/>
        <v/>
      </c>
      <c r="DG794" s="555" t="str">
        <f t="shared" si="2662"/>
        <v/>
      </c>
      <c r="DH794" s="555" t="str">
        <f t="shared" si="2663"/>
        <v/>
      </c>
      <c r="DI794" s="555" t="str">
        <f t="shared" si="2664"/>
        <v/>
      </c>
      <c r="DJ794" s="554" t="str">
        <f t="shared" si="2665"/>
        <v/>
      </c>
      <c r="DK794" s="553" t="str">
        <f t="shared" si="2666"/>
        <v/>
      </c>
      <c r="DL794" s="658">
        <f t="shared" si="2667"/>
        <v>0</v>
      </c>
      <c r="DM794" s="106">
        <f t="shared" si="2668"/>
        <v>0</v>
      </c>
      <c r="DN794" s="106">
        <f t="shared" si="2669"/>
        <v>0</v>
      </c>
      <c r="DO794" s="106">
        <f t="shared" si="2670"/>
        <v>2</v>
      </c>
      <c r="DP794" s="487"/>
      <c r="DQ794" s="622"/>
      <c r="DR794" s="604" t="s">
        <v>349</v>
      </c>
      <c r="DS794" s="605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3"/>
      <c r="DY794" s="488"/>
    </row>
    <row r="795" spans="1:129" s="490" customFormat="1" ht="15.75" customHeight="1">
      <c r="A795" s="793" t="s">
        <v>350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7"/>
      <c r="T795" s="227">
        <v>1000</v>
      </c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7"/>
      <c r="AL795" s="227">
        <v>300</v>
      </c>
      <c r="AM795" s="227">
        <v>1000</v>
      </c>
      <c r="AN795" s="227">
        <v>300</v>
      </c>
      <c r="AO795" s="227">
        <v>300</v>
      </c>
      <c r="AP795" s="227">
        <v>800</v>
      </c>
      <c r="AQ795" s="227"/>
      <c r="AR795" s="227">
        <v>2000</v>
      </c>
      <c r="AS795" s="227">
        <v>1000</v>
      </c>
      <c r="AT795" s="227">
        <v>2000</v>
      </c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1500</v>
      </c>
      <c r="BE795" s="227">
        <v>2000</v>
      </c>
      <c r="BF795" s="227">
        <v>1300</v>
      </c>
      <c r="BG795" s="227">
        <v>1500</v>
      </c>
      <c r="BH795" s="227">
        <v>2500</v>
      </c>
      <c r="BI795" s="227">
        <v>1400</v>
      </c>
      <c r="BJ795" s="227">
        <v>2600</v>
      </c>
      <c r="BK795" s="227">
        <v>2300</v>
      </c>
      <c r="BL795" s="227">
        <v>750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2000</v>
      </c>
      <c r="BY795" s="227">
        <v>3200</v>
      </c>
      <c r="BZ795" s="602" t="str">
        <f t="shared" si="2644"/>
        <v/>
      </c>
      <c r="CA795" s="602" t="str">
        <f t="shared" si="2645"/>
        <v/>
      </c>
      <c r="CB795" s="602">
        <f t="shared" si="2646"/>
        <v>900</v>
      </c>
      <c r="CC795" s="692">
        <f t="shared" si="2647"/>
        <v>1785.7142857142858</v>
      </c>
      <c r="CD795" s="1348" t="str">
        <f t="shared" si="2671"/>
        <v/>
      </c>
      <c r="CE795" s="1349" t="str">
        <f t="shared" si="2649"/>
        <v/>
      </c>
      <c r="CF795" s="1350" t="str">
        <f t="shared" si="2649"/>
        <v/>
      </c>
      <c r="CG795" s="1350" t="str">
        <f t="shared" si="2649"/>
        <v/>
      </c>
      <c r="CH795" s="1350" t="str">
        <f t="shared" si="2649"/>
        <v/>
      </c>
      <c r="CI795" s="1350" t="str">
        <f t="shared" si="2649"/>
        <v/>
      </c>
      <c r="CJ795" s="1350" t="str">
        <f t="shared" si="2649"/>
        <v/>
      </c>
      <c r="CK795" s="1351" t="str">
        <f t="shared" si="2649"/>
        <v/>
      </c>
      <c r="CL795" s="1351" t="str">
        <f t="shared" si="2649"/>
        <v/>
      </c>
      <c r="CM795" s="1351" t="str">
        <f t="shared" si="2649"/>
        <v/>
      </c>
      <c r="CN795" s="1350" t="str">
        <f t="shared" si="2649"/>
        <v/>
      </c>
      <c r="CO795" s="1350" t="str">
        <f t="shared" si="2649"/>
        <v/>
      </c>
      <c r="CP795" s="1350" t="str">
        <f t="shared" si="2649"/>
        <v/>
      </c>
      <c r="CQ795" s="1350" t="str">
        <f t="shared" si="2649"/>
        <v/>
      </c>
      <c r="CR795" s="1350" t="str">
        <f t="shared" si="2649"/>
        <v/>
      </c>
      <c r="CS795" s="1349" t="str">
        <f t="shared" si="2649"/>
        <v/>
      </c>
      <c r="CT795" s="1352" t="str">
        <f t="shared" si="2649"/>
        <v/>
      </c>
      <c r="CU795" s="553" t="str">
        <f t="shared" si="2650"/>
        <v/>
      </c>
      <c r="CV795" s="554" t="str">
        <f t="shared" si="2651"/>
        <v/>
      </c>
      <c r="CW795" s="555" t="str">
        <f t="shared" si="2652"/>
        <v/>
      </c>
      <c r="CX795" s="555" t="str">
        <f t="shared" si="2653"/>
        <v/>
      </c>
      <c r="CY795" s="555" t="str">
        <f t="shared" si="2654"/>
        <v/>
      </c>
      <c r="CZ795" s="555" t="str">
        <f t="shared" si="2655"/>
        <v/>
      </c>
      <c r="DA795" s="555" t="str">
        <f t="shared" si="2656"/>
        <v/>
      </c>
      <c r="DB795" s="556" t="str">
        <f t="shared" si="2657"/>
        <v/>
      </c>
      <c r="DC795" s="556">
        <f t="shared" si="2658"/>
        <v>1000</v>
      </c>
      <c r="DD795" s="556" t="str">
        <f t="shared" si="2659"/>
        <v/>
      </c>
      <c r="DE795" s="555" t="str">
        <f t="shared" si="2660"/>
        <v/>
      </c>
      <c r="DF795" s="555" t="str">
        <f t="shared" si="2661"/>
        <v/>
      </c>
      <c r="DG795" s="555" t="str">
        <f t="shared" si="2662"/>
        <v/>
      </c>
      <c r="DH795" s="555" t="str">
        <f t="shared" si="2663"/>
        <v/>
      </c>
      <c r="DI795" s="555" t="str">
        <f t="shared" si="2664"/>
        <v/>
      </c>
      <c r="DJ795" s="554" t="str">
        <f t="shared" si="2665"/>
        <v/>
      </c>
      <c r="DK795" s="553" t="str">
        <f t="shared" si="2666"/>
        <v/>
      </c>
      <c r="DL795" s="658">
        <f t="shared" si="2667"/>
        <v>0</v>
      </c>
      <c r="DM795" s="106">
        <f t="shared" si="2668"/>
        <v>1</v>
      </c>
      <c r="DN795" s="106">
        <f t="shared" si="2669"/>
        <v>8</v>
      </c>
      <c r="DO795" s="106">
        <f t="shared" si="2670"/>
        <v>9</v>
      </c>
      <c r="DP795" s="487"/>
      <c r="DQ795" s="622"/>
      <c r="DR795" s="604"/>
      <c r="DS795" s="605" t="s">
        <v>351</v>
      </c>
      <c r="DT795" s="269">
        <f>DV795</f>
        <v>0</v>
      </c>
      <c r="DU795" s="269">
        <f>DV795</f>
        <v>0</v>
      </c>
      <c r="DV795" s="796">
        <f>BX188</f>
        <v>0</v>
      </c>
      <c r="DW795" s="269">
        <f>DV795</f>
        <v>0</v>
      </c>
      <c r="DX795" s="797" t="s">
        <v>352</v>
      </c>
      <c r="DY795" s="488"/>
    </row>
    <row r="796" spans="1:129" s="490" customFormat="1" ht="15.75" customHeight="1">
      <c r="A796" s="793" t="s">
        <v>353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>
        <v>7000</v>
      </c>
      <c r="BE796" s="227">
        <v>500</v>
      </c>
      <c r="BF796" s="227"/>
      <c r="BG796" s="227">
        <v>3000</v>
      </c>
      <c r="BH796" s="227">
        <v>3000</v>
      </c>
      <c r="BI796" s="227">
        <v>3000</v>
      </c>
      <c r="BJ796" s="227">
        <v>5000</v>
      </c>
      <c r="BK796" s="227">
        <v>3000</v>
      </c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1400</v>
      </c>
      <c r="BZ796" s="602" t="str">
        <f t="shared" si="2644"/>
        <v/>
      </c>
      <c r="CA796" s="602" t="str">
        <f t="shared" si="2645"/>
        <v/>
      </c>
      <c r="CB796" s="602" t="str">
        <f t="shared" si="2646"/>
        <v/>
      </c>
      <c r="CC796" s="692">
        <f t="shared" si="2647"/>
        <v>3400</v>
      </c>
      <c r="CD796" s="1348" t="str">
        <f t="shared" si="2671"/>
        <v/>
      </c>
      <c r="CE796" s="1349" t="str">
        <f t="shared" si="2649"/>
        <v/>
      </c>
      <c r="CF796" s="1350" t="str">
        <f t="shared" si="2649"/>
        <v/>
      </c>
      <c r="CG796" s="1350" t="str">
        <f t="shared" si="2649"/>
        <v/>
      </c>
      <c r="CH796" s="1350" t="str">
        <f t="shared" si="2649"/>
        <v/>
      </c>
      <c r="CI796" s="1350" t="str">
        <f t="shared" si="2649"/>
        <v/>
      </c>
      <c r="CJ796" s="1350" t="str">
        <f t="shared" si="2649"/>
        <v/>
      </c>
      <c r="CK796" s="1351" t="str">
        <f t="shared" si="2649"/>
        <v/>
      </c>
      <c r="CL796" s="1351" t="str">
        <f t="shared" si="2649"/>
        <v/>
      </c>
      <c r="CM796" s="1351" t="str">
        <f t="shared" si="2649"/>
        <v/>
      </c>
      <c r="CN796" s="1350" t="str">
        <f t="shared" si="2649"/>
        <v/>
      </c>
      <c r="CO796" s="1350" t="str">
        <f t="shared" si="2649"/>
        <v/>
      </c>
      <c r="CP796" s="1350" t="str">
        <f t="shared" si="2649"/>
        <v/>
      </c>
      <c r="CQ796" s="1350" t="str">
        <f t="shared" si="2649"/>
        <v/>
      </c>
      <c r="CR796" s="1350" t="str">
        <f t="shared" si="2649"/>
        <v/>
      </c>
      <c r="CS796" s="1349" t="str">
        <f t="shared" si="2649"/>
        <v/>
      </c>
      <c r="CT796" s="1352" t="str">
        <f t="shared" si="2649"/>
        <v/>
      </c>
      <c r="CU796" s="553" t="str">
        <f t="shared" si="2650"/>
        <v/>
      </c>
      <c r="CV796" s="554" t="str">
        <f t="shared" si="2651"/>
        <v/>
      </c>
      <c r="CW796" s="555" t="str">
        <f t="shared" si="2652"/>
        <v/>
      </c>
      <c r="CX796" s="555" t="str">
        <f t="shared" si="2653"/>
        <v/>
      </c>
      <c r="CY796" s="555" t="str">
        <f t="shared" si="2654"/>
        <v/>
      </c>
      <c r="CZ796" s="555" t="str">
        <f t="shared" si="2655"/>
        <v/>
      </c>
      <c r="DA796" s="555" t="str">
        <f t="shared" si="2656"/>
        <v/>
      </c>
      <c r="DB796" s="556" t="str">
        <f t="shared" si="2657"/>
        <v/>
      </c>
      <c r="DC796" s="556" t="str">
        <f t="shared" si="2658"/>
        <v/>
      </c>
      <c r="DD796" s="556" t="str">
        <f t="shared" si="2659"/>
        <v/>
      </c>
      <c r="DE796" s="555" t="str">
        <f t="shared" si="2660"/>
        <v/>
      </c>
      <c r="DF796" s="555" t="str">
        <f t="shared" si="2661"/>
        <v/>
      </c>
      <c r="DG796" s="555" t="str">
        <f t="shared" si="2662"/>
        <v/>
      </c>
      <c r="DH796" s="555" t="str">
        <f t="shared" si="2663"/>
        <v/>
      </c>
      <c r="DI796" s="555" t="str">
        <f t="shared" si="2664"/>
        <v/>
      </c>
      <c r="DJ796" s="554" t="str">
        <f t="shared" si="2665"/>
        <v/>
      </c>
      <c r="DK796" s="553" t="str">
        <f t="shared" si="2666"/>
        <v/>
      </c>
      <c r="DL796" s="658">
        <f t="shared" si="2667"/>
        <v>0</v>
      </c>
      <c r="DM796" s="106">
        <f t="shared" si="2668"/>
        <v>0</v>
      </c>
      <c r="DN796" s="106">
        <f t="shared" si="2669"/>
        <v>0</v>
      </c>
      <c r="DO796" s="106">
        <f t="shared" si="2670"/>
        <v>7</v>
      </c>
      <c r="DP796" s="487"/>
      <c r="DQ796" s="622"/>
      <c r="DR796" s="604" t="s">
        <v>354</v>
      </c>
      <c r="DS796" s="605"/>
      <c r="DT796" s="269">
        <f>WB!CK76</f>
        <v>0</v>
      </c>
      <c r="DU796" s="269">
        <f>WB!CK84</f>
        <v>0.5</v>
      </c>
      <c r="DV796" s="269">
        <f>WB!CK92</f>
        <v>0</v>
      </c>
      <c r="DW796" s="269">
        <f>WB!CK100</f>
        <v>0</v>
      </c>
      <c r="DX796" s="623"/>
      <c r="DY796" s="488"/>
    </row>
    <row r="797" spans="1:129" s="490" customFormat="1" ht="15.75" customHeight="1">
      <c r="A797" s="793" t="s">
        <v>355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>
        <v>200</v>
      </c>
      <c r="AO797" s="227"/>
      <c r="AP797" s="227"/>
      <c r="AQ797" s="227">
        <v>250</v>
      </c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>
        <v>500</v>
      </c>
      <c r="BF797" s="227"/>
      <c r="BG797" s="227">
        <v>900</v>
      </c>
      <c r="BH797" s="227"/>
      <c r="BI797" s="227">
        <v>700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27"/>
      <c r="BW797" s="227"/>
      <c r="BX797" s="227"/>
      <c r="BY797" s="227">
        <v>700</v>
      </c>
      <c r="BZ797" s="602" t="str">
        <f t="shared" si="2644"/>
        <v/>
      </c>
      <c r="CA797" s="602" t="str">
        <f t="shared" si="2645"/>
        <v/>
      </c>
      <c r="CB797" s="602" t="str">
        <f t="shared" si="2646"/>
        <v/>
      </c>
      <c r="CC797" s="692">
        <f t="shared" si="2647"/>
        <v>700</v>
      </c>
      <c r="CD797" s="1348" t="str">
        <f t="shared" si="2671"/>
        <v/>
      </c>
      <c r="CE797" s="1349" t="str">
        <f t="shared" si="2649"/>
        <v/>
      </c>
      <c r="CF797" s="1350" t="str">
        <f t="shared" si="2649"/>
        <v/>
      </c>
      <c r="CG797" s="1350" t="str">
        <f t="shared" si="2649"/>
        <v/>
      </c>
      <c r="CH797" s="1350" t="str">
        <f t="shared" si="2649"/>
        <v/>
      </c>
      <c r="CI797" s="1350" t="str">
        <f t="shared" si="2649"/>
        <v/>
      </c>
      <c r="CJ797" s="1350" t="str">
        <f t="shared" si="2649"/>
        <v/>
      </c>
      <c r="CK797" s="1351" t="str">
        <f t="shared" si="2649"/>
        <v/>
      </c>
      <c r="CL797" s="1351" t="str">
        <f t="shared" si="2649"/>
        <v/>
      </c>
      <c r="CM797" s="1351" t="str">
        <f t="shared" si="2649"/>
        <v/>
      </c>
      <c r="CN797" s="1350" t="str">
        <f t="shared" si="2649"/>
        <v/>
      </c>
      <c r="CO797" s="1350" t="str">
        <f t="shared" si="2649"/>
        <v/>
      </c>
      <c r="CP797" s="1350" t="str">
        <f t="shared" si="2649"/>
        <v/>
      </c>
      <c r="CQ797" s="1350" t="str">
        <f t="shared" si="2649"/>
        <v/>
      </c>
      <c r="CR797" s="1350" t="str">
        <f t="shared" si="2649"/>
        <v/>
      </c>
      <c r="CS797" s="1349" t="str">
        <f t="shared" si="2649"/>
        <v/>
      </c>
      <c r="CT797" s="1352" t="str">
        <f t="shared" si="2649"/>
        <v/>
      </c>
      <c r="CU797" s="553" t="str">
        <f t="shared" si="2650"/>
        <v/>
      </c>
      <c r="CV797" s="554" t="str">
        <f t="shared" si="2651"/>
        <v/>
      </c>
      <c r="CW797" s="555" t="str">
        <f t="shared" si="2652"/>
        <v/>
      </c>
      <c r="CX797" s="555" t="str">
        <f t="shared" si="2653"/>
        <v/>
      </c>
      <c r="CY797" s="555" t="str">
        <f t="shared" si="2654"/>
        <v/>
      </c>
      <c r="CZ797" s="555" t="str">
        <f t="shared" si="2655"/>
        <v/>
      </c>
      <c r="DA797" s="555" t="str">
        <f t="shared" si="2656"/>
        <v/>
      </c>
      <c r="DB797" s="556" t="str">
        <f t="shared" si="2657"/>
        <v/>
      </c>
      <c r="DC797" s="556" t="str">
        <f t="shared" si="2658"/>
        <v/>
      </c>
      <c r="DD797" s="556" t="str">
        <f t="shared" si="2659"/>
        <v/>
      </c>
      <c r="DE797" s="555" t="str">
        <f t="shared" si="2660"/>
        <v/>
      </c>
      <c r="DF797" s="555" t="str">
        <f t="shared" si="2661"/>
        <v/>
      </c>
      <c r="DG797" s="555" t="str">
        <f t="shared" si="2662"/>
        <v/>
      </c>
      <c r="DH797" s="555" t="str">
        <f t="shared" si="2663"/>
        <v/>
      </c>
      <c r="DI797" s="555" t="str">
        <f t="shared" si="2664"/>
        <v/>
      </c>
      <c r="DJ797" s="554" t="str">
        <f t="shared" si="2665"/>
        <v/>
      </c>
      <c r="DK797" s="553" t="str">
        <f t="shared" si="2666"/>
        <v/>
      </c>
      <c r="DL797" s="658">
        <f t="shared" si="2667"/>
        <v>0</v>
      </c>
      <c r="DM797" s="106">
        <f t="shared" si="2668"/>
        <v>0</v>
      </c>
      <c r="DN797" s="106">
        <f t="shared" si="2669"/>
        <v>2</v>
      </c>
      <c r="DO797" s="106">
        <f t="shared" si="2670"/>
        <v>3</v>
      </c>
      <c r="DP797" s="487"/>
      <c r="DQ797" s="622"/>
      <c r="DR797" s="604"/>
      <c r="DS797" s="605" t="s">
        <v>351</v>
      </c>
      <c r="DT797" s="269">
        <f>DV797</f>
        <v>4000</v>
      </c>
      <c r="DU797" s="269">
        <f>DV797</f>
        <v>4000</v>
      </c>
      <c r="DV797" s="796">
        <f>BX199</f>
        <v>4000</v>
      </c>
      <c r="DW797" s="269">
        <f>DV797</f>
        <v>4000</v>
      </c>
      <c r="DX797" s="623"/>
      <c r="DY797" s="488"/>
    </row>
    <row r="798" spans="1:129" s="490" customFormat="1" ht="15.75" customHeight="1">
      <c r="A798" s="793" t="s">
        <v>356</v>
      </c>
      <c r="B798" s="227"/>
      <c r="C798" s="227"/>
      <c r="D798" s="227"/>
      <c r="E798" s="227"/>
      <c r="F798" s="227">
        <v>50</v>
      </c>
      <c r="G798" s="227">
        <v>50</v>
      </c>
      <c r="H798" s="227">
        <v>100</v>
      </c>
      <c r="I798" s="227">
        <v>40</v>
      </c>
      <c r="J798" s="227"/>
      <c r="K798" s="227"/>
      <c r="L798" s="227"/>
      <c r="M798" s="227"/>
      <c r="N798" s="227"/>
      <c r="O798" s="227"/>
      <c r="P798" s="227"/>
      <c r="Q798" s="227"/>
      <c r="R798" s="227"/>
      <c r="S798" s="787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7"/>
      <c r="AL798" s="227">
        <v>144</v>
      </c>
      <c r="AM798" s="227"/>
      <c r="AN798" s="227"/>
      <c r="AO798" s="227"/>
      <c r="AP798" s="227"/>
      <c r="AQ798" s="227"/>
      <c r="AR798" s="227">
        <v>300</v>
      </c>
      <c r="AS798" s="227">
        <v>1200</v>
      </c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7"/>
      <c r="BD798" s="227"/>
      <c r="BE798" s="227">
        <v>500</v>
      </c>
      <c r="BF798" s="227"/>
      <c r="BG798" s="227">
        <v>200</v>
      </c>
      <c r="BH798" s="227"/>
      <c r="BI798" s="227">
        <v>500</v>
      </c>
      <c r="BJ798" s="227">
        <v>600</v>
      </c>
      <c r="BK798" s="227">
        <v>600</v>
      </c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7"/>
      <c r="BV798" s="277">
        <v>50</v>
      </c>
      <c r="BW798" s="227"/>
      <c r="BX798" s="227">
        <v>300</v>
      </c>
      <c r="BY798" s="227">
        <v>500</v>
      </c>
      <c r="BZ798" s="602">
        <f t="shared" si="2644"/>
        <v>50</v>
      </c>
      <c r="CA798" s="602" t="str">
        <f t="shared" si="2645"/>
        <v/>
      </c>
      <c r="CB798" s="602">
        <f t="shared" si="2646"/>
        <v>300</v>
      </c>
      <c r="CC798" s="692">
        <f t="shared" si="2647"/>
        <v>533.33333333333337</v>
      </c>
      <c r="CD798" s="1348" t="str">
        <f t="shared" si="2671"/>
        <v/>
      </c>
      <c r="CE798" s="1349" t="str">
        <f t="shared" si="2649"/>
        <v/>
      </c>
      <c r="CF798" s="1350" t="str">
        <f t="shared" si="2649"/>
        <v/>
      </c>
      <c r="CG798" s="1350" t="str">
        <f t="shared" si="2649"/>
        <v/>
      </c>
      <c r="CH798" s="1350" t="str">
        <f t="shared" si="2649"/>
        <v/>
      </c>
      <c r="CI798" s="1350" t="str">
        <f t="shared" si="2649"/>
        <v/>
      </c>
      <c r="CJ798" s="1350" t="str">
        <f t="shared" si="2649"/>
        <v/>
      </c>
      <c r="CK798" s="1351">
        <f t="shared" si="2649"/>
        <v>40</v>
      </c>
      <c r="CL798" s="1351">
        <f t="shared" si="2649"/>
        <v>50</v>
      </c>
      <c r="CM798" s="1351">
        <f t="shared" si="2649"/>
        <v>50</v>
      </c>
      <c r="CN798" s="1350">
        <f t="shared" si="2649"/>
        <v>100</v>
      </c>
      <c r="CO798" s="1350" t="str">
        <f t="shared" si="2649"/>
        <v/>
      </c>
      <c r="CP798" s="1350" t="str">
        <f t="shared" si="2649"/>
        <v/>
      </c>
      <c r="CQ798" s="1350" t="str">
        <f t="shared" si="2649"/>
        <v/>
      </c>
      <c r="CR798" s="1350" t="str">
        <f t="shared" si="2649"/>
        <v/>
      </c>
      <c r="CS798" s="1349" t="str">
        <f t="shared" si="2649"/>
        <v/>
      </c>
      <c r="CT798" s="1352" t="str">
        <f t="shared" si="2649"/>
        <v/>
      </c>
      <c r="CU798" s="553" t="str">
        <f t="shared" si="2650"/>
        <v/>
      </c>
      <c r="CV798" s="554" t="str">
        <f t="shared" si="2651"/>
        <v/>
      </c>
      <c r="CW798" s="555" t="str">
        <f t="shared" si="2652"/>
        <v/>
      </c>
      <c r="CX798" s="555" t="str">
        <f t="shared" si="2653"/>
        <v/>
      </c>
      <c r="CY798" s="555" t="str">
        <f t="shared" si="2654"/>
        <v/>
      </c>
      <c r="CZ798" s="555" t="str">
        <f t="shared" si="2655"/>
        <v/>
      </c>
      <c r="DA798" s="555" t="str">
        <f t="shared" si="2656"/>
        <v/>
      </c>
      <c r="DB798" s="556" t="str">
        <f t="shared" si="2657"/>
        <v/>
      </c>
      <c r="DC798" s="556" t="str">
        <f t="shared" si="2658"/>
        <v/>
      </c>
      <c r="DD798" s="556" t="str">
        <f t="shared" si="2659"/>
        <v/>
      </c>
      <c r="DE798" s="555" t="str">
        <f t="shared" si="2660"/>
        <v/>
      </c>
      <c r="DF798" s="555" t="str">
        <f t="shared" si="2661"/>
        <v/>
      </c>
      <c r="DG798" s="555" t="str">
        <f t="shared" si="2662"/>
        <v/>
      </c>
      <c r="DH798" s="555" t="str">
        <f t="shared" si="2663"/>
        <v/>
      </c>
      <c r="DI798" s="555" t="str">
        <f t="shared" si="2664"/>
        <v/>
      </c>
      <c r="DJ798" s="554" t="str">
        <f t="shared" si="2665"/>
        <v/>
      </c>
      <c r="DK798" s="553" t="str">
        <f t="shared" si="2666"/>
        <v/>
      </c>
      <c r="DL798" s="658">
        <f t="shared" si="2667"/>
        <v>4</v>
      </c>
      <c r="DM798" s="106">
        <f t="shared" si="2668"/>
        <v>0</v>
      </c>
      <c r="DN798" s="106">
        <f t="shared" si="2669"/>
        <v>3</v>
      </c>
      <c r="DO798" s="106">
        <f t="shared" si="2670"/>
        <v>5</v>
      </c>
      <c r="DP798" s="487"/>
      <c r="DQ798" s="622"/>
      <c r="DR798" s="604" t="s">
        <v>357</v>
      </c>
      <c r="DS798" s="605"/>
      <c r="DT798" s="269">
        <f>WB!CK108</f>
        <v>0.5</v>
      </c>
      <c r="DU798" s="269">
        <f>WB!CK116</f>
        <v>0</v>
      </c>
      <c r="DV798" s="269">
        <f>WB!CK124</f>
        <v>0.5</v>
      </c>
      <c r="DW798" s="269">
        <f>WB!CK132</f>
        <v>0</v>
      </c>
      <c r="DX798" s="623"/>
      <c r="DY798" s="488"/>
    </row>
    <row r="799" spans="1:129" s="490" customFormat="1" ht="15.75" customHeight="1">
      <c r="A799" s="793" t="s">
        <v>358</v>
      </c>
      <c r="B799" s="766">
        <v>240</v>
      </c>
      <c r="C799" s="766">
        <v>700</v>
      </c>
      <c r="D799" s="766">
        <v>550</v>
      </c>
      <c r="E799" s="766">
        <v>250</v>
      </c>
      <c r="F799" s="766">
        <v>450</v>
      </c>
      <c r="G799" s="766">
        <v>100</v>
      </c>
      <c r="H799" s="766">
        <v>250</v>
      </c>
      <c r="I799" s="766">
        <v>400</v>
      </c>
      <c r="J799" s="766">
        <v>360</v>
      </c>
      <c r="K799" s="766"/>
      <c r="L799" s="766"/>
      <c r="M799" s="766"/>
      <c r="N799" s="766"/>
      <c r="O799" s="766"/>
      <c r="P799" s="766"/>
      <c r="Q799" s="766"/>
      <c r="R799" s="766"/>
      <c r="S799" s="787"/>
      <c r="T799" s="766">
        <v>1350</v>
      </c>
      <c r="U799" s="766">
        <v>200</v>
      </c>
      <c r="V799" s="766">
        <v>780</v>
      </c>
      <c r="W799" s="766">
        <v>200</v>
      </c>
      <c r="X799" s="766">
        <v>450</v>
      </c>
      <c r="Y799" s="766">
        <v>600</v>
      </c>
      <c r="Z799" s="766">
        <v>850</v>
      </c>
      <c r="AA799" s="766">
        <v>810</v>
      </c>
      <c r="AB799" s="766">
        <v>300</v>
      </c>
      <c r="AC799" s="766"/>
      <c r="AD799" s="766"/>
      <c r="AE799" s="766"/>
      <c r="AF799" s="766"/>
      <c r="AG799" s="791"/>
      <c r="AH799" s="791"/>
      <c r="AI799" s="766"/>
      <c r="AJ799" s="766"/>
      <c r="AK799" s="787"/>
      <c r="AL799" s="766">
        <v>2150</v>
      </c>
      <c r="AM799" s="766">
        <v>1230</v>
      </c>
      <c r="AN799" s="766">
        <v>3200</v>
      </c>
      <c r="AO799" s="766">
        <v>475</v>
      </c>
      <c r="AP799" s="766">
        <v>1000</v>
      </c>
      <c r="AQ799" s="766">
        <v>930</v>
      </c>
      <c r="AR799" s="766">
        <v>3750</v>
      </c>
      <c r="AS799" s="766">
        <v>360</v>
      </c>
      <c r="AT799" s="766">
        <v>60</v>
      </c>
      <c r="AU799" s="766"/>
      <c r="AV799" s="766"/>
      <c r="AW799" s="766"/>
      <c r="AX799" s="766"/>
      <c r="AY799" s="766"/>
      <c r="AZ799" s="766"/>
      <c r="BA799" s="766"/>
      <c r="BB799" s="766"/>
      <c r="BC799" s="787"/>
      <c r="BD799" s="766">
        <v>3000</v>
      </c>
      <c r="BE799" s="766">
        <v>3200</v>
      </c>
      <c r="BF799" s="766">
        <v>3200</v>
      </c>
      <c r="BG799" s="766">
        <v>3200</v>
      </c>
      <c r="BH799" s="766">
        <v>2000</v>
      </c>
      <c r="BI799" s="766">
        <v>1200</v>
      </c>
      <c r="BJ799" s="766">
        <v>6000</v>
      </c>
      <c r="BK799" s="766">
        <v>3200</v>
      </c>
      <c r="BL799" s="766">
        <v>3200</v>
      </c>
      <c r="BM799" s="766"/>
      <c r="BN799" s="766"/>
      <c r="BO799" s="766"/>
      <c r="BP799" s="766"/>
      <c r="BQ799" s="766"/>
      <c r="BR799" s="766"/>
      <c r="BS799" s="766"/>
      <c r="BT799" s="766"/>
      <c r="BU799" s="787"/>
      <c r="BV799" s="1328">
        <v>350</v>
      </c>
      <c r="BW799" s="766">
        <v>580</v>
      </c>
      <c r="BX799" s="766">
        <v>1200</v>
      </c>
      <c r="BY799" s="766">
        <v>3200</v>
      </c>
      <c r="BZ799" s="602">
        <f t="shared" si="2644"/>
        <v>357.14285714285717</v>
      </c>
      <c r="CA799" s="602">
        <f t="shared" si="2645"/>
        <v>570</v>
      </c>
      <c r="CB799" s="602">
        <f t="shared" si="2646"/>
        <v>1335</v>
      </c>
      <c r="CC799" s="692">
        <f t="shared" si="2647"/>
        <v>3000</v>
      </c>
      <c r="CD799" s="1348" t="str">
        <f t="shared" si="2671"/>
        <v/>
      </c>
      <c r="CE799" s="1349" t="str">
        <f t="shared" si="2649"/>
        <v/>
      </c>
      <c r="CF799" s="1350" t="str">
        <f t="shared" si="2649"/>
        <v/>
      </c>
      <c r="CG799" s="1350" t="str">
        <f t="shared" si="2649"/>
        <v/>
      </c>
      <c r="CH799" s="1350">
        <f t="shared" si="2649"/>
        <v>100</v>
      </c>
      <c r="CI799" s="1350">
        <f t="shared" si="2649"/>
        <v>240</v>
      </c>
      <c r="CJ799" s="1350">
        <f t="shared" si="2649"/>
        <v>250</v>
      </c>
      <c r="CK799" s="1351">
        <f t="shared" si="2649"/>
        <v>250</v>
      </c>
      <c r="CL799" s="1351">
        <f t="shared" si="2649"/>
        <v>360</v>
      </c>
      <c r="CM799" s="1351">
        <f t="shared" si="2649"/>
        <v>400</v>
      </c>
      <c r="CN799" s="1350">
        <f t="shared" si="2649"/>
        <v>450</v>
      </c>
      <c r="CO799" s="1350">
        <f t="shared" si="2649"/>
        <v>550</v>
      </c>
      <c r="CP799" s="1350">
        <f t="shared" si="2649"/>
        <v>700</v>
      </c>
      <c r="CQ799" s="1350" t="str">
        <f t="shared" si="2649"/>
        <v/>
      </c>
      <c r="CR799" s="1350" t="str">
        <f t="shared" si="2649"/>
        <v/>
      </c>
      <c r="CS799" s="1349" t="str">
        <f t="shared" si="2649"/>
        <v/>
      </c>
      <c r="CT799" s="1352" t="str">
        <f t="shared" si="2649"/>
        <v/>
      </c>
      <c r="CU799" s="553" t="str">
        <f t="shared" si="2650"/>
        <v/>
      </c>
      <c r="CV799" s="554" t="str">
        <f t="shared" si="2651"/>
        <v/>
      </c>
      <c r="CW799" s="555" t="str">
        <f t="shared" si="2652"/>
        <v/>
      </c>
      <c r="CX799" s="555" t="str">
        <f t="shared" si="2653"/>
        <v/>
      </c>
      <c r="CY799" s="555">
        <f t="shared" si="2654"/>
        <v>200</v>
      </c>
      <c r="CZ799" s="555">
        <f t="shared" si="2655"/>
        <v>200</v>
      </c>
      <c r="DA799" s="555">
        <f t="shared" si="2656"/>
        <v>300</v>
      </c>
      <c r="DB799" s="556">
        <f t="shared" si="2657"/>
        <v>450</v>
      </c>
      <c r="DC799" s="556">
        <f t="shared" si="2658"/>
        <v>600</v>
      </c>
      <c r="DD799" s="556">
        <f t="shared" si="2659"/>
        <v>780</v>
      </c>
      <c r="DE799" s="555">
        <f t="shared" si="2660"/>
        <v>810</v>
      </c>
      <c r="DF799" s="555">
        <f t="shared" si="2661"/>
        <v>850</v>
      </c>
      <c r="DG799" s="555">
        <f t="shared" si="2662"/>
        <v>1350</v>
      </c>
      <c r="DH799" s="555" t="str">
        <f t="shared" si="2663"/>
        <v/>
      </c>
      <c r="DI799" s="555" t="str">
        <f t="shared" si="2664"/>
        <v/>
      </c>
      <c r="DJ799" s="554" t="str">
        <f t="shared" si="2665"/>
        <v/>
      </c>
      <c r="DK799" s="553" t="str">
        <f t="shared" si="2666"/>
        <v/>
      </c>
      <c r="DL799" s="658">
        <f t="shared" si="2667"/>
        <v>9</v>
      </c>
      <c r="DM799" s="106">
        <f t="shared" si="2668"/>
        <v>9</v>
      </c>
      <c r="DN799" s="106">
        <f t="shared" si="2669"/>
        <v>9</v>
      </c>
      <c r="DO799" s="106">
        <f t="shared" si="2670"/>
        <v>9</v>
      </c>
      <c r="DP799" s="487"/>
      <c r="DQ799" s="622"/>
      <c r="DR799" s="604"/>
      <c r="DS799" s="605" t="s">
        <v>351</v>
      </c>
      <c r="DT799" s="269">
        <f>DV799</f>
        <v>250</v>
      </c>
      <c r="DU799" s="269">
        <f>DV799</f>
        <v>250</v>
      </c>
      <c r="DV799" s="796">
        <f>BX206</f>
        <v>250</v>
      </c>
      <c r="DW799" s="269">
        <f>DV799</f>
        <v>250</v>
      </c>
      <c r="DX799" s="623"/>
      <c r="DY799" s="488"/>
    </row>
    <row r="800" spans="1:129" s="490" customFormat="1" ht="15.75" customHeight="1">
      <c r="A800" s="793" t="s">
        <v>359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750</v>
      </c>
      <c r="U800" s="227">
        <v>300</v>
      </c>
      <c r="V800" s="227"/>
      <c r="W800" s="227">
        <v>120</v>
      </c>
      <c r="X800" s="227">
        <v>100</v>
      </c>
      <c r="Y800" s="227">
        <v>80</v>
      </c>
      <c r="Z800" s="227"/>
      <c r="AA800" s="227">
        <v>200</v>
      </c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>
        <v>35</v>
      </c>
      <c r="AM800" s="227">
        <v>100</v>
      </c>
      <c r="AN800" s="227"/>
      <c r="AO800" s="227">
        <v>100</v>
      </c>
      <c r="AP800" s="227">
        <v>65</v>
      </c>
      <c r="AQ800" s="227">
        <v>70</v>
      </c>
      <c r="AR800" s="227">
        <v>240</v>
      </c>
      <c r="AS800" s="227">
        <v>400</v>
      </c>
      <c r="AT800" s="227">
        <v>480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/>
      <c r="BE800" s="227">
        <v>300</v>
      </c>
      <c r="BF800" s="227">
        <v>150</v>
      </c>
      <c r="BG800" s="227">
        <v>280</v>
      </c>
      <c r="BH800" s="227"/>
      <c r="BI800" s="227">
        <v>200</v>
      </c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623"/>
      <c r="BW800" s="227">
        <v>180</v>
      </c>
      <c r="BX800" s="227">
        <v>150</v>
      </c>
      <c r="BY800" s="227">
        <v>240</v>
      </c>
      <c r="BZ800" s="602" t="str">
        <f t="shared" si="2644"/>
        <v/>
      </c>
      <c r="CA800" s="602">
        <f t="shared" si="2645"/>
        <v>180</v>
      </c>
      <c r="CB800" s="602">
        <f t="shared" si="2646"/>
        <v>162.5</v>
      </c>
      <c r="CC800" s="692">
        <f t="shared" si="2647"/>
        <v>240</v>
      </c>
      <c r="CD800" s="1348" t="str">
        <f t="shared" si="2671"/>
        <v/>
      </c>
      <c r="CE800" s="1349" t="str">
        <f t="shared" si="2649"/>
        <v/>
      </c>
      <c r="CF800" s="1350" t="str">
        <f t="shared" si="2649"/>
        <v/>
      </c>
      <c r="CG800" s="1350" t="str">
        <f t="shared" si="2649"/>
        <v/>
      </c>
      <c r="CH800" s="1350" t="str">
        <f t="shared" si="2649"/>
        <v/>
      </c>
      <c r="CI800" s="1350" t="str">
        <f t="shared" si="2649"/>
        <v/>
      </c>
      <c r="CJ800" s="1350" t="str">
        <f t="shared" si="2649"/>
        <v/>
      </c>
      <c r="CK800" s="1351" t="str">
        <f t="shared" si="2649"/>
        <v/>
      </c>
      <c r="CL800" s="1351" t="str">
        <f t="shared" si="2649"/>
        <v/>
      </c>
      <c r="CM800" s="1351" t="str">
        <f t="shared" si="2649"/>
        <v/>
      </c>
      <c r="CN800" s="1350" t="str">
        <f t="shared" si="2649"/>
        <v/>
      </c>
      <c r="CO800" s="1350" t="str">
        <f t="shared" si="2649"/>
        <v/>
      </c>
      <c r="CP800" s="1350" t="str">
        <f t="shared" si="2649"/>
        <v/>
      </c>
      <c r="CQ800" s="1350" t="str">
        <f t="shared" si="2649"/>
        <v/>
      </c>
      <c r="CR800" s="1350" t="str">
        <f t="shared" si="2649"/>
        <v/>
      </c>
      <c r="CS800" s="1349" t="str">
        <f t="shared" si="2649"/>
        <v/>
      </c>
      <c r="CT800" s="1352" t="str">
        <f t="shared" si="2649"/>
        <v/>
      </c>
      <c r="CU800" s="553" t="str">
        <f t="shared" si="2650"/>
        <v/>
      </c>
      <c r="CV800" s="554" t="str">
        <f t="shared" si="2651"/>
        <v/>
      </c>
      <c r="CW800" s="555" t="str">
        <f t="shared" si="2652"/>
        <v/>
      </c>
      <c r="CX800" s="555" t="str">
        <f t="shared" si="2653"/>
        <v/>
      </c>
      <c r="CY800" s="555" t="str">
        <f t="shared" si="2654"/>
        <v/>
      </c>
      <c r="CZ800" s="555" t="str">
        <f t="shared" si="2655"/>
        <v/>
      </c>
      <c r="DA800" s="555">
        <f t="shared" si="2656"/>
        <v>80</v>
      </c>
      <c r="DB800" s="556">
        <f t="shared" si="2657"/>
        <v>100</v>
      </c>
      <c r="DC800" s="556">
        <f t="shared" si="2658"/>
        <v>120</v>
      </c>
      <c r="DD800" s="556">
        <f t="shared" si="2659"/>
        <v>200</v>
      </c>
      <c r="DE800" s="555">
        <f t="shared" si="2660"/>
        <v>300</v>
      </c>
      <c r="DF800" s="555">
        <f t="shared" si="2661"/>
        <v>750</v>
      </c>
      <c r="DG800" s="555" t="str">
        <f t="shared" si="2662"/>
        <v/>
      </c>
      <c r="DH800" s="555" t="str">
        <f t="shared" si="2663"/>
        <v/>
      </c>
      <c r="DI800" s="555" t="str">
        <f t="shared" si="2664"/>
        <v/>
      </c>
      <c r="DJ800" s="554" t="str">
        <f t="shared" si="2665"/>
        <v/>
      </c>
      <c r="DK800" s="553" t="str">
        <f t="shared" si="2666"/>
        <v/>
      </c>
      <c r="DL800" s="658">
        <f t="shared" si="2667"/>
        <v>0</v>
      </c>
      <c r="DM800" s="106">
        <f t="shared" si="2668"/>
        <v>6</v>
      </c>
      <c r="DN800" s="106">
        <f t="shared" si="2669"/>
        <v>8</v>
      </c>
      <c r="DO800" s="106">
        <f t="shared" si="2670"/>
        <v>4</v>
      </c>
      <c r="DP800" s="487"/>
      <c r="DQ800" s="622"/>
      <c r="DR800" s="604" t="s">
        <v>360</v>
      </c>
      <c r="DS800" s="605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3"/>
      <c r="DY800" s="488"/>
    </row>
    <row r="801" spans="1:129" s="490" customFormat="1" ht="15.75" customHeight="1">
      <c r="A801" s="793" t="s">
        <v>361</v>
      </c>
      <c r="B801" s="227"/>
      <c r="C801" s="227">
        <v>240</v>
      </c>
      <c r="D801" s="227"/>
      <c r="E801" s="227"/>
      <c r="F801" s="227"/>
      <c r="G801" s="227">
        <v>252</v>
      </c>
      <c r="H801" s="227">
        <v>180</v>
      </c>
      <c r="I801" s="227">
        <v>800</v>
      </c>
      <c r="J801" s="227">
        <v>180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216</v>
      </c>
      <c r="U801" s="227">
        <v>8</v>
      </c>
      <c r="V801" s="227">
        <v>600</v>
      </c>
      <c r="W801" s="227">
        <v>300</v>
      </c>
      <c r="X801" s="227">
        <v>300</v>
      </c>
      <c r="Y801" s="227">
        <v>400</v>
      </c>
      <c r="Z801" s="227"/>
      <c r="AA801" s="227">
        <v>500</v>
      </c>
      <c r="AB801" s="227">
        <v>400</v>
      </c>
      <c r="AC801" s="227"/>
      <c r="AD801" s="227"/>
      <c r="AE801" s="227"/>
      <c r="AF801" s="227"/>
      <c r="AG801" s="299"/>
      <c r="AH801" s="299"/>
      <c r="AI801" s="227"/>
      <c r="AJ801" s="227"/>
      <c r="AK801" s="787"/>
      <c r="AL801" s="227">
        <v>150</v>
      </c>
      <c r="AM801" s="227"/>
      <c r="AN801" s="227">
        <v>1000</v>
      </c>
      <c r="AO801" s="227"/>
      <c r="AP801" s="227">
        <v>1200</v>
      </c>
      <c r="AQ801" s="227">
        <v>150</v>
      </c>
      <c r="AR801" s="227">
        <v>960</v>
      </c>
      <c r="AS801" s="227">
        <v>200</v>
      </c>
      <c r="AT801" s="227">
        <v>450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800</v>
      </c>
      <c r="BE801" s="227">
        <v>750</v>
      </c>
      <c r="BF801" s="227">
        <v>1000</v>
      </c>
      <c r="BG801" s="227">
        <v>1500</v>
      </c>
      <c r="BH801" s="227">
        <v>500</v>
      </c>
      <c r="BI801" s="227">
        <v>1000</v>
      </c>
      <c r="BJ801" s="227">
        <v>1000</v>
      </c>
      <c r="BK801" s="227">
        <v>1500</v>
      </c>
      <c r="BL801" s="227">
        <v>1000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240</v>
      </c>
      <c r="BW801" s="227">
        <v>300</v>
      </c>
      <c r="BX801" s="227">
        <v>500</v>
      </c>
      <c r="BY801" s="227">
        <v>1000</v>
      </c>
      <c r="BZ801" s="602">
        <f t="shared" si="2644"/>
        <v>224</v>
      </c>
      <c r="CA801" s="602">
        <f t="shared" si="2645"/>
        <v>352.66666666666669</v>
      </c>
      <c r="CB801" s="602">
        <f t="shared" si="2646"/>
        <v>552</v>
      </c>
      <c r="CC801" s="692">
        <f t="shared" si="2647"/>
        <v>1007.1428571428571</v>
      </c>
      <c r="CD801" s="1348" t="str">
        <f t="shared" si="2671"/>
        <v/>
      </c>
      <c r="CE801" s="1349" t="str">
        <f t="shared" si="2649"/>
        <v/>
      </c>
      <c r="CF801" s="1350" t="str">
        <f t="shared" si="2649"/>
        <v/>
      </c>
      <c r="CG801" s="1350" t="str">
        <f t="shared" si="2649"/>
        <v/>
      </c>
      <c r="CH801" s="1350" t="str">
        <f t="shared" si="2649"/>
        <v/>
      </c>
      <c r="CI801" s="1350" t="str">
        <f t="shared" si="2649"/>
        <v/>
      </c>
      <c r="CJ801" s="1350">
        <f t="shared" si="2649"/>
        <v>180</v>
      </c>
      <c r="CK801" s="1351">
        <f t="shared" si="2649"/>
        <v>180</v>
      </c>
      <c r="CL801" s="1351">
        <f t="shared" si="2649"/>
        <v>240</v>
      </c>
      <c r="CM801" s="1351">
        <f t="shared" si="2649"/>
        <v>252</v>
      </c>
      <c r="CN801" s="1350">
        <f t="shared" si="2649"/>
        <v>800</v>
      </c>
      <c r="CO801" s="1350" t="str">
        <f t="shared" si="2649"/>
        <v/>
      </c>
      <c r="CP801" s="1350" t="str">
        <f t="shared" si="2649"/>
        <v/>
      </c>
      <c r="CQ801" s="1350" t="str">
        <f t="shared" si="2649"/>
        <v/>
      </c>
      <c r="CR801" s="1350" t="str">
        <f t="shared" si="2649"/>
        <v/>
      </c>
      <c r="CS801" s="1349" t="str">
        <f t="shared" si="2649"/>
        <v/>
      </c>
      <c r="CT801" s="1352" t="str">
        <f t="shared" si="2649"/>
        <v/>
      </c>
      <c r="CU801" s="553" t="str">
        <f t="shared" si="2650"/>
        <v/>
      </c>
      <c r="CV801" s="554" t="str">
        <f t="shared" si="2651"/>
        <v/>
      </c>
      <c r="CW801" s="555" t="str">
        <f t="shared" si="2652"/>
        <v/>
      </c>
      <c r="CX801" s="555" t="str">
        <f t="shared" si="2653"/>
        <v/>
      </c>
      <c r="CY801" s="555" t="str">
        <f t="shared" si="2654"/>
        <v/>
      </c>
      <c r="CZ801" s="555">
        <f t="shared" si="2655"/>
        <v>8</v>
      </c>
      <c r="DA801" s="555">
        <f t="shared" si="2656"/>
        <v>216</v>
      </c>
      <c r="DB801" s="556">
        <f t="shared" si="2657"/>
        <v>300</v>
      </c>
      <c r="DC801" s="556">
        <f t="shared" si="2658"/>
        <v>300</v>
      </c>
      <c r="DD801" s="556">
        <f t="shared" si="2659"/>
        <v>400</v>
      </c>
      <c r="DE801" s="555">
        <f t="shared" si="2660"/>
        <v>400</v>
      </c>
      <c r="DF801" s="555">
        <f t="shared" si="2661"/>
        <v>500</v>
      </c>
      <c r="DG801" s="555">
        <f t="shared" si="2662"/>
        <v>600</v>
      </c>
      <c r="DH801" s="555" t="str">
        <f t="shared" si="2663"/>
        <v/>
      </c>
      <c r="DI801" s="555" t="str">
        <f t="shared" si="2664"/>
        <v/>
      </c>
      <c r="DJ801" s="554" t="str">
        <f t="shared" si="2665"/>
        <v/>
      </c>
      <c r="DK801" s="553" t="str">
        <f t="shared" si="2666"/>
        <v/>
      </c>
      <c r="DL801" s="658">
        <f t="shared" si="2667"/>
        <v>5</v>
      </c>
      <c r="DM801" s="106">
        <f t="shared" si="2668"/>
        <v>8</v>
      </c>
      <c r="DN801" s="106">
        <f t="shared" si="2669"/>
        <v>7</v>
      </c>
      <c r="DO801" s="106">
        <f t="shared" si="2670"/>
        <v>9</v>
      </c>
      <c r="DP801" s="487"/>
      <c r="DQ801" s="622"/>
      <c r="DR801" s="604"/>
      <c r="DS801" s="605" t="s">
        <v>351</v>
      </c>
      <c r="DT801" s="269">
        <f>DV801</f>
        <v>0</v>
      </c>
      <c r="DU801" s="269">
        <f>DV801</f>
        <v>0</v>
      </c>
      <c r="DV801" s="796">
        <f>BX212</f>
        <v>0</v>
      </c>
      <c r="DW801" s="269">
        <f>DV801</f>
        <v>0</v>
      </c>
      <c r="DX801" s="623"/>
      <c r="DY801" s="488"/>
    </row>
    <row r="802" spans="1:129" s="490" customFormat="1" ht="15.75" customHeight="1">
      <c r="A802" s="793" t="s">
        <v>362</v>
      </c>
      <c r="B802" s="227">
        <v>480</v>
      </c>
      <c r="C802" s="227">
        <v>50</v>
      </c>
      <c r="D802" s="227">
        <v>48</v>
      </c>
      <c r="E802" s="227">
        <v>120</v>
      </c>
      <c r="F802" s="227">
        <v>240</v>
      </c>
      <c r="G802" s="227">
        <v>120</v>
      </c>
      <c r="H802" s="227">
        <v>240</v>
      </c>
      <c r="I802" s="227">
        <v>120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120</v>
      </c>
      <c r="U802" s="227">
        <v>18</v>
      </c>
      <c r="V802" s="227">
        <v>20</v>
      </c>
      <c r="W802" s="227">
        <v>100</v>
      </c>
      <c r="X802" s="227">
        <v>60</v>
      </c>
      <c r="Y802" s="227">
        <v>5</v>
      </c>
      <c r="Z802" s="227"/>
      <c r="AA802" s="227"/>
      <c r="AB802" s="227">
        <v>5</v>
      </c>
      <c r="AC802" s="227"/>
      <c r="AD802" s="227"/>
      <c r="AE802" s="227"/>
      <c r="AF802" s="227"/>
      <c r="AG802" s="227"/>
      <c r="AH802" s="227"/>
      <c r="AI802" s="227"/>
      <c r="AJ802" s="227"/>
      <c r="AK802" s="787"/>
      <c r="AL802" s="227">
        <v>800</v>
      </c>
      <c r="AM802" s="227">
        <v>650</v>
      </c>
      <c r="AN802" s="227">
        <v>840</v>
      </c>
      <c r="AO802" s="227">
        <v>300</v>
      </c>
      <c r="AP802" s="227">
        <v>600</v>
      </c>
      <c r="AQ802" s="227">
        <v>400</v>
      </c>
      <c r="AR802" s="227">
        <v>1200</v>
      </c>
      <c r="AS802" s="227">
        <v>750</v>
      </c>
      <c r="AT802" s="227">
        <v>600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400</v>
      </c>
      <c r="BE802" s="227">
        <v>1000</v>
      </c>
      <c r="BF802" s="227">
        <v>840</v>
      </c>
      <c r="BG802" s="227">
        <v>2400</v>
      </c>
      <c r="BH802" s="227">
        <v>120</v>
      </c>
      <c r="BI802" s="227">
        <v>1050</v>
      </c>
      <c r="BJ802" s="227">
        <v>800</v>
      </c>
      <c r="BK802" s="227">
        <v>1800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140</v>
      </c>
      <c r="BW802" s="227">
        <v>50</v>
      </c>
      <c r="BX802" s="227">
        <v>650</v>
      </c>
      <c r="BY802" s="227">
        <v>1100</v>
      </c>
      <c r="BZ802" s="602">
        <f>IF(DL802&lt;3,"",(SUM(B802:R802)-MIN(B802:R802)-MAX(B802:R802))/(DL802-2))</f>
        <v>144.28571428571428</v>
      </c>
      <c r="CA802" s="602">
        <f>IF(DM802&lt;3,"",(SUM(T802:AJ802)-MIN(T802:AJ802)-MAX(T802:AJ802))/(DM802-2))</f>
        <v>40.6</v>
      </c>
      <c r="CB802" s="602">
        <f>IF(DN802&lt;3,"",(SUM(AL802:BB802)-MIN(AL802:BB802)-MAX(AL802:BB802))/(DN802-2))</f>
        <v>662.85714285714289</v>
      </c>
      <c r="CC802" s="692">
        <f>IF(DO802&lt;3,"",(SUM(BD802:BT802)-MIN(BD802:BT802)-MAX(BD802:BT802))/(DO802-2))</f>
        <v>1127.1428571428571</v>
      </c>
      <c r="CD802" s="1348" t="str">
        <f t="shared" si="2671"/>
        <v/>
      </c>
      <c r="CE802" s="1349" t="str">
        <f t="shared" si="2649"/>
        <v/>
      </c>
      <c r="CF802" s="1350" t="str">
        <f t="shared" si="2649"/>
        <v/>
      </c>
      <c r="CG802" s="1350" t="str">
        <f t="shared" si="2649"/>
        <v/>
      </c>
      <c r="CH802" s="1350">
        <f t="shared" si="2649"/>
        <v>48</v>
      </c>
      <c r="CI802" s="1350">
        <f t="shared" si="2649"/>
        <v>50</v>
      </c>
      <c r="CJ802" s="1350">
        <f t="shared" si="2649"/>
        <v>120</v>
      </c>
      <c r="CK802" s="1351">
        <f t="shared" si="2649"/>
        <v>120</v>
      </c>
      <c r="CL802" s="1351">
        <f t="shared" si="2649"/>
        <v>120</v>
      </c>
      <c r="CM802" s="1351">
        <f t="shared" si="2649"/>
        <v>120</v>
      </c>
      <c r="CN802" s="1350">
        <f t="shared" si="2649"/>
        <v>240</v>
      </c>
      <c r="CO802" s="1350">
        <f t="shared" si="2649"/>
        <v>240</v>
      </c>
      <c r="CP802" s="1350">
        <f t="shared" si="2649"/>
        <v>480</v>
      </c>
      <c r="CQ802" s="1350" t="str">
        <f t="shared" si="2649"/>
        <v/>
      </c>
      <c r="CR802" s="1350" t="str">
        <f t="shared" si="2649"/>
        <v/>
      </c>
      <c r="CS802" s="1349" t="str">
        <f t="shared" si="2649"/>
        <v/>
      </c>
      <c r="CT802" s="1352" t="str">
        <f t="shared" si="2649"/>
        <v/>
      </c>
      <c r="CU802" s="553" t="str">
        <f t="shared" si="2650"/>
        <v/>
      </c>
      <c r="CV802" s="554" t="str">
        <f t="shared" si="2651"/>
        <v/>
      </c>
      <c r="CW802" s="555" t="str">
        <f t="shared" si="2652"/>
        <v/>
      </c>
      <c r="CX802" s="555" t="str">
        <f t="shared" si="2653"/>
        <v/>
      </c>
      <c r="CY802" s="555" t="str">
        <f t="shared" si="2654"/>
        <v/>
      </c>
      <c r="CZ802" s="555">
        <f t="shared" si="2655"/>
        <v>5</v>
      </c>
      <c r="DA802" s="555">
        <f t="shared" si="2656"/>
        <v>5</v>
      </c>
      <c r="DB802" s="556">
        <f t="shared" si="2657"/>
        <v>18</v>
      </c>
      <c r="DC802" s="556">
        <f t="shared" si="2658"/>
        <v>20</v>
      </c>
      <c r="DD802" s="556">
        <f t="shared" si="2659"/>
        <v>60</v>
      </c>
      <c r="DE802" s="555">
        <f t="shared" si="2660"/>
        <v>100</v>
      </c>
      <c r="DF802" s="555">
        <f t="shared" si="2661"/>
        <v>120</v>
      </c>
      <c r="DG802" s="555" t="str">
        <f t="shared" si="2662"/>
        <v/>
      </c>
      <c r="DH802" s="555" t="str">
        <f t="shared" si="2663"/>
        <v/>
      </c>
      <c r="DI802" s="555" t="str">
        <f t="shared" si="2664"/>
        <v/>
      </c>
      <c r="DJ802" s="554" t="str">
        <f t="shared" si="2665"/>
        <v/>
      </c>
      <c r="DK802" s="553" t="str">
        <f t="shared" si="2666"/>
        <v/>
      </c>
      <c r="DL802" s="658">
        <f t="shared" ref="DL802:DL810" si="2676">COUNT(B802:R802)</f>
        <v>9</v>
      </c>
      <c r="DM802" s="106">
        <f t="shared" ref="DM802:DM810" si="2677">COUNT(T802:AJ802)</f>
        <v>7</v>
      </c>
      <c r="DN802" s="106">
        <f t="shared" ref="DN802:DN810" si="2678">COUNT(AL802:BB802)</f>
        <v>9</v>
      </c>
      <c r="DO802" s="106">
        <f t="shared" ref="DO802:DO810" si="2679">COUNT(BD802:BT802)</f>
        <v>9</v>
      </c>
      <c r="DP802" s="487"/>
      <c r="DQ802" s="622"/>
      <c r="DR802" s="604"/>
      <c r="DS802" s="605"/>
      <c r="DT802" s="269"/>
      <c r="DU802" s="269"/>
      <c r="DV802" s="796"/>
      <c r="DW802" s="269"/>
      <c r="DX802" s="623"/>
      <c r="DY802" s="488"/>
    </row>
    <row r="803" spans="1:129" s="490" customFormat="1" ht="15.75" customHeight="1">
      <c r="A803" s="793" t="s">
        <v>363</v>
      </c>
      <c r="B803" s="227">
        <v>45</v>
      </c>
      <c r="C803" s="227">
        <v>50</v>
      </c>
      <c r="D803" s="227">
        <v>20</v>
      </c>
      <c r="E803" s="227">
        <v>20</v>
      </c>
      <c r="F803" s="227">
        <v>35</v>
      </c>
      <c r="G803" s="227">
        <v>200</v>
      </c>
      <c r="H803" s="227">
        <v>40</v>
      </c>
      <c r="I803" s="227">
        <v>50</v>
      </c>
      <c r="J803" s="227">
        <v>120</v>
      </c>
      <c r="K803" s="227"/>
      <c r="L803" s="227"/>
      <c r="M803" s="227"/>
      <c r="N803" s="227"/>
      <c r="O803" s="227"/>
      <c r="P803" s="227"/>
      <c r="Q803" s="227"/>
      <c r="R803" s="227"/>
      <c r="S803" s="787"/>
      <c r="T803" s="227">
        <v>180</v>
      </c>
      <c r="U803" s="227">
        <v>250</v>
      </c>
      <c r="V803" s="227">
        <v>200</v>
      </c>
      <c r="W803" s="227">
        <v>200</v>
      </c>
      <c r="X803" s="227">
        <v>300</v>
      </c>
      <c r="Y803" s="227">
        <v>350</v>
      </c>
      <c r="Z803" s="227">
        <v>150</v>
      </c>
      <c r="AA803" s="227">
        <v>100</v>
      </c>
      <c r="AB803" s="227">
        <v>180</v>
      </c>
      <c r="AC803" s="227"/>
      <c r="AD803" s="227"/>
      <c r="AE803" s="227"/>
      <c r="AF803" s="227"/>
      <c r="AG803" s="299"/>
      <c r="AH803" s="227"/>
      <c r="AI803" s="227"/>
      <c r="AJ803" s="227"/>
      <c r="AK803" s="787"/>
      <c r="AL803" s="227">
        <v>400</v>
      </c>
      <c r="AM803" s="227">
        <v>150</v>
      </c>
      <c r="AN803" s="227">
        <v>1200</v>
      </c>
      <c r="AO803" s="227"/>
      <c r="AP803" s="227">
        <v>800</v>
      </c>
      <c r="AQ803" s="227">
        <v>500</v>
      </c>
      <c r="AR803" s="227">
        <v>400</v>
      </c>
      <c r="AS803" s="227">
        <v>350</v>
      </c>
      <c r="AT803" s="227">
        <v>550</v>
      </c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1000</v>
      </c>
      <c r="BE803" s="227">
        <v>900</v>
      </c>
      <c r="BF803" s="227">
        <v>1200</v>
      </c>
      <c r="BG803" s="227">
        <v>2600</v>
      </c>
      <c r="BH803" s="227">
        <v>1800</v>
      </c>
      <c r="BI803" s="227">
        <v>1000</v>
      </c>
      <c r="BJ803" s="227">
        <v>1500</v>
      </c>
      <c r="BK803" s="227">
        <v>500</v>
      </c>
      <c r="BL803" s="227">
        <v>1500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50</v>
      </c>
      <c r="BW803" s="227">
        <v>200</v>
      </c>
      <c r="BX803" s="227">
        <v>450</v>
      </c>
      <c r="BY803" s="227">
        <v>1271</v>
      </c>
      <c r="BZ803" s="602">
        <f t="shared" ref="BZ803:BZ810" si="2680">IF(DL803&lt;3,"",(SUM(B803:R803)-MIN(B803:R803)-MAX(B803:R803))/(DL803-2))</f>
        <v>51.428571428571431</v>
      </c>
      <c r="CA803" s="602">
        <f t="shared" ref="CA803:CA810" si="2681">IF(DM803&lt;3,"",(SUM(T803:AJ803)-MIN(T803:AJ803)-MAX(T803:AJ803))/(DM803-2))</f>
        <v>208.57142857142858</v>
      </c>
      <c r="CB803" s="602">
        <f t="shared" ref="CB803:CB810" si="2682">IF(DN803&lt;3,"",(SUM(AL803:BB803)-MIN(AL803:BB803)-MAX(AL803:BB803))/(DN803-2))</f>
        <v>500</v>
      </c>
      <c r="CC803" s="692">
        <f t="shared" ref="CC803:CC810" si="2683">IF(DO803&lt;3,"",(SUM(BD803:BT803)-MIN(BD803:BT803)-MAX(BD803:BT803))/(DO803-2))</f>
        <v>1271.4285714285713</v>
      </c>
      <c r="CD803" s="1348" t="str">
        <f t="shared" si="2671"/>
        <v/>
      </c>
      <c r="CE803" s="1349" t="str">
        <f t="shared" si="2649"/>
        <v/>
      </c>
      <c r="CF803" s="1350" t="str">
        <f t="shared" si="2649"/>
        <v/>
      </c>
      <c r="CG803" s="1350" t="str">
        <f t="shared" si="2649"/>
        <v/>
      </c>
      <c r="CH803" s="1350">
        <f t="shared" si="2649"/>
        <v>20</v>
      </c>
      <c r="CI803" s="1350">
        <f t="shared" si="2649"/>
        <v>20</v>
      </c>
      <c r="CJ803" s="1350">
        <f t="shared" si="2649"/>
        <v>35</v>
      </c>
      <c r="CK803" s="1351">
        <f t="shared" si="2649"/>
        <v>40</v>
      </c>
      <c r="CL803" s="1351">
        <f t="shared" si="2649"/>
        <v>45</v>
      </c>
      <c r="CM803" s="1351">
        <f t="shared" si="2649"/>
        <v>50</v>
      </c>
      <c r="CN803" s="1350">
        <f t="shared" si="2649"/>
        <v>50</v>
      </c>
      <c r="CO803" s="1350">
        <f t="shared" si="2649"/>
        <v>120</v>
      </c>
      <c r="CP803" s="1350">
        <f t="shared" si="2649"/>
        <v>200</v>
      </c>
      <c r="CQ803" s="1350" t="str">
        <f t="shared" si="2649"/>
        <v/>
      </c>
      <c r="CR803" s="1350" t="str">
        <f t="shared" si="2649"/>
        <v/>
      </c>
      <c r="CS803" s="1349" t="str">
        <f t="shared" ref="CE803:CT810" si="2684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684"/>
        <v/>
      </c>
      <c r="CU803" s="553" t="str">
        <f t="shared" si="2650"/>
        <v/>
      </c>
      <c r="CV803" s="554" t="str">
        <f t="shared" si="2651"/>
        <v/>
      </c>
      <c r="CW803" s="555" t="str">
        <f t="shared" si="2652"/>
        <v/>
      </c>
      <c r="CX803" s="555" t="str">
        <f t="shared" si="2653"/>
        <v/>
      </c>
      <c r="CY803" s="555">
        <f t="shared" si="2654"/>
        <v>100</v>
      </c>
      <c r="CZ803" s="555">
        <f t="shared" si="2655"/>
        <v>150</v>
      </c>
      <c r="DA803" s="555">
        <f t="shared" si="2656"/>
        <v>180</v>
      </c>
      <c r="DB803" s="556">
        <f t="shared" si="2657"/>
        <v>180</v>
      </c>
      <c r="DC803" s="556">
        <f t="shared" si="2658"/>
        <v>200</v>
      </c>
      <c r="DD803" s="556">
        <f t="shared" si="2659"/>
        <v>200</v>
      </c>
      <c r="DE803" s="555">
        <f t="shared" si="2660"/>
        <v>250</v>
      </c>
      <c r="DF803" s="555">
        <f t="shared" si="2661"/>
        <v>300</v>
      </c>
      <c r="DG803" s="555">
        <f t="shared" si="2662"/>
        <v>350</v>
      </c>
      <c r="DH803" s="555" t="str">
        <f t="shared" si="2663"/>
        <v/>
      </c>
      <c r="DI803" s="555" t="str">
        <f t="shared" si="2664"/>
        <v/>
      </c>
      <c r="DJ803" s="554" t="str">
        <f t="shared" si="2665"/>
        <v/>
      </c>
      <c r="DK803" s="553" t="str">
        <f t="shared" si="2666"/>
        <v/>
      </c>
      <c r="DL803" s="658">
        <f t="shared" si="2676"/>
        <v>9</v>
      </c>
      <c r="DM803" s="106">
        <f t="shared" si="2677"/>
        <v>9</v>
      </c>
      <c r="DN803" s="106">
        <f t="shared" si="2678"/>
        <v>8</v>
      </c>
      <c r="DO803" s="106">
        <f t="shared" si="2679"/>
        <v>9</v>
      </c>
      <c r="DP803" s="487"/>
      <c r="DQ803" s="622"/>
      <c r="DR803" s="604" t="s">
        <v>364</v>
      </c>
      <c r="DS803" s="605"/>
      <c r="DT803" s="798">
        <f>DT794*DT795+DT796*DT797+DT798*DT799+DT800*DT801</f>
        <v>125</v>
      </c>
      <c r="DU803" s="798">
        <f>DU794*DU795+DU796*DU797+DU798*DU799+DU800*DU801</f>
        <v>2000</v>
      </c>
      <c r="DV803" s="798">
        <f>DV794*DV795+DV796*DV797+DV798*DV799+DV800*DV801</f>
        <v>125</v>
      </c>
      <c r="DW803" s="798">
        <f>DW794*DW795+DW796*DW797+DW798*DW799+DW800*DW801</f>
        <v>0</v>
      </c>
      <c r="DX803" s="623" t="s">
        <v>365</v>
      </c>
      <c r="DY803" s="488"/>
    </row>
    <row r="804" spans="1:129" s="490" customFormat="1" ht="15.75" customHeight="1">
      <c r="A804" s="793" t="s">
        <v>1021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7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/>
      <c r="BW804" s="227"/>
      <c r="BX804" s="227"/>
      <c r="BY804" s="227"/>
      <c r="BZ804" s="602" t="str">
        <f t="shared" si="2680"/>
        <v/>
      </c>
      <c r="CA804" s="602" t="str">
        <f t="shared" si="2681"/>
        <v/>
      </c>
      <c r="CB804" s="602" t="str">
        <f t="shared" si="2682"/>
        <v/>
      </c>
      <c r="CC804" s="692" t="str">
        <f t="shared" si="2683"/>
        <v/>
      </c>
      <c r="CD804" s="1348" t="str">
        <f t="shared" si="2671"/>
        <v/>
      </c>
      <c r="CE804" s="1349" t="str">
        <f t="shared" si="2684"/>
        <v/>
      </c>
      <c r="CF804" s="1350" t="str">
        <f t="shared" si="2684"/>
        <v/>
      </c>
      <c r="CG804" s="1350" t="str">
        <f t="shared" si="2684"/>
        <v/>
      </c>
      <c r="CH804" s="1350" t="str">
        <f t="shared" si="2684"/>
        <v/>
      </c>
      <c r="CI804" s="1350" t="str">
        <f t="shared" si="2684"/>
        <v/>
      </c>
      <c r="CJ804" s="1350" t="str">
        <f t="shared" si="2684"/>
        <v/>
      </c>
      <c r="CK804" s="1351" t="str">
        <f t="shared" si="2684"/>
        <v/>
      </c>
      <c r="CL804" s="1351" t="str">
        <f t="shared" si="2684"/>
        <v/>
      </c>
      <c r="CM804" s="1351" t="str">
        <f t="shared" si="2684"/>
        <v/>
      </c>
      <c r="CN804" s="1350" t="str">
        <f t="shared" si="2684"/>
        <v/>
      </c>
      <c r="CO804" s="1350" t="str">
        <f t="shared" si="2684"/>
        <v/>
      </c>
      <c r="CP804" s="1350" t="str">
        <f t="shared" si="2684"/>
        <v/>
      </c>
      <c r="CQ804" s="1350" t="str">
        <f t="shared" si="2684"/>
        <v/>
      </c>
      <c r="CR804" s="1350" t="str">
        <f t="shared" si="2684"/>
        <v/>
      </c>
      <c r="CS804" s="1349" t="str">
        <f t="shared" si="2684"/>
        <v/>
      </c>
      <c r="CT804" s="1352" t="str">
        <f t="shared" si="2684"/>
        <v/>
      </c>
      <c r="CU804" s="553" t="str">
        <f t="shared" si="2650"/>
        <v/>
      </c>
      <c r="CV804" s="554" t="str">
        <f t="shared" si="2651"/>
        <v/>
      </c>
      <c r="CW804" s="555" t="str">
        <f t="shared" si="2652"/>
        <v/>
      </c>
      <c r="CX804" s="555" t="str">
        <f t="shared" si="2653"/>
        <v/>
      </c>
      <c r="CY804" s="555" t="str">
        <f t="shared" si="2654"/>
        <v/>
      </c>
      <c r="CZ804" s="555" t="str">
        <f t="shared" si="2655"/>
        <v/>
      </c>
      <c r="DA804" s="555" t="str">
        <f t="shared" si="2656"/>
        <v/>
      </c>
      <c r="DB804" s="556" t="str">
        <f t="shared" si="2657"/>
        <v/>
      </c>
      <c r="DC804" s="556" t="str">
        <f t="shared" si="2658"/>
        <v/>
      </c>
      <c r="DD804" s="556" t="str">
        <f t="shared" si="2659"/>
        <v/>
      </c>
      <c r="DE804" s="555" t="str">
        <f t="shared" si="2660"/>
        <v/>
      </c>
      <c r="DF804" s="555" t="str">
        <f t="shared" si="2661"/>
        <v/>
      </c>
      <c r="DG804" s="555" t="str">
        <f t="shared" si="2662"/>
        <v/>
      </c>
      <c r="DH804" s="555" t="str">
        <f t="shared" si="2663"/>
        <v/>
      </c>
      <c r="DI804" s="555" t="str">
        <f t="shared" si="2664"/>
        <v/>
      </c>
      <c r="DJ804" s="554" t="str">
        <f t="shared" si="2665"/>
        <v/>
      </c>
      <c r="DK804" s="553" t="str">
        <f t="shared" si="2666"/>
        <v/>
      </c>
      <c r="DL804" s="658">
        <f t="shared" si="2676"/>
        <v>0</v>
      </c>
      <c r="DM804" s="106">
        <f t="shared" si="2677"/>
        <v>0</v>
      </c>
      <c r="DN804" s="106">
        <f t="shared" si="2678"/>
        <v>0</v>
      </c>
      <c r="DO804" s="106">
        <f t="shared" si="2679"/>
        <v>0</v>
      </c>
      <c r="DP804" s="487"/>
      <c r="DQ804" s="622"/>
      <c r="DR804" s="604" t="s">
        <v>366</v>
      </c>
      <c r="DS804" s="605"/>
      <c r="DT804" s="798">
        <f>BV796</f>
        <v>0</v>
      </c>
      <c r="DU804" s="798">
        <f>BW796</f>
        <v>0</v>
      </c>
      <c r="DV804" s="798">
        <f>BX796</f>
        <v>0</v>
      </c>
      <c r="DW804" s="798">
        <f>BY796</f>
        <v>1400</v>
      </c>
      <c r="DX804" s="623" t="s">
        <v>367</v>
      </c>
      <c r="DY804" s="488"/>
    </row>
    <row r="805" spans="1:129" s="490" customFormat="1" ht="15.75" customHeight="1">
      <c r="A805" s="793" t="s">
        <v>368</v>
      </c>
      <c r="B805" s="227">
        <v>420</v>
      </c>
      <c r="C805" s="227">
        <v>240</v>
      </c>
      <c r="D805" s="227"/>
      <c r="E805" s="227">
        <v>480</v>
      </c>
      <c r="F805" s="227"/>
      <c r="G805" s="227">
        <v>576</v>
      </c>
      <c r="H805" s="227"/>
      <c r="I805" s="227">
        <v>300</v>
      </c>
      <c r="J805" s="227">
        <v>550</v>
      </c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>
        <v>100</v>
      </c>
      <c r="V805" s="227"/>
      <c r="W805" s="227">
        <v>100</v>
      </c>
      <c r="X805" s="227">
        <v>50</v>
      </c>
      <c r="Y805" s="227">
        <v>50</v>
      </c>
      <c r="Z805" s="794"/>
      <c r="AA805" s="227">
        <v>50</v>
      </c>
      <c r="AB805" s="227"/>
      <c r="AC805" s="227"/>
      <c r="AD805" s="227"/>
      <c r="AE805" s="227"/>
      <c r="AF805" s="227"/>
      <c r="AG805" s="299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>
        <v>1000</v>
      </c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400</v>
      </c>
      <c r="BW805" s="227">
        <v>300</v>
      </c>
      <c r="BX805" s="227"/>
      <c r="BY805" s="227"/>
      <c r="BZ805" s="602">
        <f t="shared" si="2680"/>
        <v>437.5</v>
      </c>
      <c r="CA805" s="602">
        <f t="shared" si="2681"/>
        <v>66.666666666666671</v>
      </c>
      <c r="CB805" s="602" t="str">
        <f t="shared" si="2682"/>
        <v/>
      </c>
      <c r="CC805" s="692" t="str">
        <f t="shared" si="2683"/>
        <v/>
      </c>
      <c r="CD805" s="1348" t="str">
        <f t="shared" si="2671"/>
        <v/>
      </c>
      <c r="CE805" s="1349" t="str">
        <f t="shared" si="2684"/>
        <v/>
      </c>
      <c r="CF805" s="1350" t="str">
        <f t="shared" si="2684"/>
        <v/>
      </c>
      <c r="CG805" s="1350" t="str">
        <f t="shared" si="2684"/>
        <v/>
      </c>
      <c r="CH805" s="1350" t="str">
        <f t="shared" si="2684"/>
        <v/>
      </c>
      <c r="CI805" s="1350" t="str">
        <f t="shared" si="2684"/>
        <v/>
      </c>
      <c r="CJ805" s="1350">
        <f t="shared" si="2684"/>
        <v>240</v>
      </c>
      <c r="CK805" s="1351">
        <f t="shared" si="2684"/>
        <v>300</v>
      </c>
      <c r="CL805" s="1351">
        <f t="shared" si="2684"/>
        <v>420</v>
      </c>
      <c r="CM805" s="1351">
        <f t="shared" si="2684"/>
        <v>480</v>
      </c>
      <c r="CN805" s="1350">
        <f t="shared" si="2684"/>
        <v>550</v>
      </c>
      <c r="CO805" s="1350">
        <f t="shared" si="2684"/>
        <v>576</v>
      </c>
      <c r="CP805" s="1350" t="str">
        <f t="shared" si="2684"/>
        <v/>
      </c>
      <c r="CQ805" s="1350" t="str">
        <f t="shared" si="2684"/>
        <v/>
      </c>
      <c r="CR805" s="1350" t="str">
        <f t="shared" si="2684"/>
        <v/>
      </c>
      <c r="CS805" s="1349" t="str">
        <f t="shared" si="2684"/>
        <v/>
      </c>
      <c r="CT805" s="1352" t="str">
        <f t="shared" si="2684"/>
        <v/>
      </c>
      <c r="CU805" s="553" t="str">
        <f t="shared" si="2650"/>
        <v/>
      </c>
      <c r="CV805" s="554" t="str">
        <f t="shared" si="2651"/>
        <v/>
      </c>
      <c r="CW805" s="555" t="str">
        <f t="shared" si="2652"/>
        <v/>
      </c>
      <c r="CX805" s="555" t="str">
        <f t="shared" si="2653"/>
        <v/>
      </c>
      <c r="CY805" s="555" t="str">
        <f t="shared" si="2654"/>
        <v/>
      </c>
      <c r="CZ805" s="555" t="str">
        <f t="shared" si="2655"/>
        <v/>
      </c>
      <c r="DA805" s="555">
        <f t="shared" si="2656"/>
        <v>50</v>
      </c>
      <c r="DB805" s="556">
        <f t="shared" si="2657"/>
        <v>50</v>
      </c>
      <c r="DC805" s="556">
        <f t="shared" si="2658"/>
        <v>50</v>
      </c>
      <c r="DD805" s="556">
        <f t="shared" si="2659"/>
        <v>100</v>
      </c>
      <c r="DE805" s="555">
        <f t="shared" si="2660"/>
        <v>100</v>
      </c>
      <c r="DF805" s="555" t="str">
        <f t="shared" si="2661"/>
        <v/>
      </c>
      <c r="DG805" s="555" t="str">
        <f t="shared" si="2662"/>
        <v/>
      </c>
      <c r="DH805" s="555" t="str">
        <f t="shared" si="2663"/>
        <v/>
      </c>
      <c r="DI805" s="555" t="str">
        <f t="shared" si="2664"/>
        <v/>
      </c>
      <c r="DJ805" s="554" t="str">
        <f t="shared" si="2665"/>
        <v/>
      </c>
      <c r="DK805" s="553" t="str">
        <f t="shared" si="2666"/>
        <v/>
      </c>
      <c r="DL805" s="658">
        <f t="shared" si="2676"/>
        <v>6</v>
      </c>
      <c r="DM805" s="106">
        <f t="shared" si="2677"/>
        <v>5</v>
      </c>
      <c r="DN805" s="106">
        <f t="shared" si="2678"/>
        <v>0</v>
      </c>
      <c r="DO805" s="106">
        <f t="shared" si="2679"/>
        <v>1</v>
      </c>
      <c r="DP805" s="487"/>
      <c r="DQ805" s="622"/>
      <c r="DR805" s="203"/>
      <c r="DS805" s="203"/>
      <c r="DT805" s="203"/>
      <c r="DU805" s="203"/>
      <c r="DV805" s="203"/>
      <c r="DW805" s="203"/>
      <c r="DX805" s="623"/>
      <c r="DY805" s="488"/>
    </row>
    <row r="806" spans="1:129" s="490" customFormat="1" ht="15.75" customHeight="1">
      <c r="A806" s="793" t="s">
        <v>369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2" t="str">
        <f t="shared" si="2680"/>
        <v/>
      </c>
      <c r="CA806" s="602" t="str">
        <f t="shared" si="2681"/>
        <v/>
      </c>
      <c r="CB806" s="602" t="str">
        <f t="shared" si="2682"/>
        <v/>
      </c>
      <c r="CC806" s="692" t="str">
        <f t="shared" si="2683"/>
        <v/>
      </c>
      <c r="CD806" s="1348" t="str">
        <f t="shared" si="2671"/>
        <v/>
      </c>
      <c r="CE806" s="1349" t="str">
        <f t="shared" si="2684"/>
        <v/>
      </c>
      <c r="CF806" s="1350" t="str">
        <f t="shared" si="2684"/>
        <v/>
      </c>
      <c r="CG806" s="1350" t="str">
        <f t="shared" si="2684"/>
        <v/>
      </c>
      <c r="CH806" s="1350" t="str">
        <f t="shared" si="2684"/>
        <v/>
      </c>
      <c r="CI806" s="1350" t="str">
        <f t="shared" si="2684"/>
        <v/>
      </c>
      <c r="CJ806" s="1350" t="str">
        <f t="shared" si="2684"/>
        <v/>
      </c>
      <c r="CK806" s="1351" t="str">
        <f t="shared" si="2684"/>
        <v/>
      </c>
      <c r="CL806" s="1351" t="str">
        <f t="shared" si="2684"/>
        <v/>
      </c>
      <c r="CM806" s="1351" t="str">
        <f t="shared" si="2684"/>
        <v/>
      </c>
      <c r="CN806" s="1350" t="str">
        <f t="shared" si="2684"/>
        <v/>
      </c>
      <c r="CO806" s="1350" t="str">
        <f t="shared" si="2684"/>
        <v/>
      </c>
      <c r="CP806" s="1350" t="str">
        <f t="shared" si="2684"/>
        <v/>
      </c>
      <c r="CQ806" s="1350" t="str">
        <f t="shared" si="2684"/>
        <v/>
      </c>
      <c r="CR806" s="1350" t="str">
        <f t="shared" si="2684"/>
        <v/>
      </c>
      <c r="CS806" s="1349" t="str">
        <f t="shared" si="2684"/>
        <v/>
      </c>
      <c r="CT806" s="1352" t="str">
        <f t="shared" si="2684"/>
        <v/>
      </c>
      <c r="CU806" s="553" t="str">
        <f t="shared" si="2650"/>
        <v/>
      </c>
      <c r="CV806" s="554" t="str">
        <f t="shared" si="2651"/>
        <v/>
      </c>
      <c r="CW806" s="555" t="str">
        <f t="shared" si="2652"/>
        <v/>
      </c>
      <c r="CX806" s="555" t="str">
        <f t="shared" si="2653"/>
        <v/>
      </c>
      <c r="CY806" s="555" t="str">
        <f t="shared" si="2654"/>
        <v/>
      </c>
      <c r="CZ806" s="555" t="str">
        <f t="shared" si="2655"/>
        <v/>
      </c>
      <c r="DA806" s="555" t="str">
        <f t="shared" si="2656"/>
        <v/>
      </c>
      <c r="DB806" s="556" t="str">
        <f t="shared" si="2657"/>
        <v/>
      </c>
      <c r="DC806" s="556" t="str">
        <f t="shared" si="2658"/>
        <v/>
      </c>
      <c r="DD806" s="556" t="str">
        <f t="shared" si="2659"/>
        <v/>
      </c>
      <c r="DE806" s="555" t="str">
        <f t="shared" si="2660"/>
        <v/>
      </c>
      <c r="DF806" s="555" t="str">
        <f t="shared" si="2661"/>
        <v/>
      </c>
      <c r="DG806" s="555" t="str">
        <f t="shared" si="2662"/>
        <v/>
      </c>
      <c r="DH806" s="555" t="str">
        <f t="shared" si="2663"/>
        <v/>
      </c>
      <c r="DI806" s="555" t="str">
        <f t="shared" si="2664"/>
        <v/>
      </c>
      <c r="DJ806" s="554" t="str">
        <f t="shared" si="2665"/>
        <v/>
      </c>
      <c r="DK806" s="553" t="str">
        <f t="shared" si="2666"/>
        <v/>
      </c>
      <c r="DL806" s="658">
        <f t="shared" si="2676"/>
        <v>0</v>
      </c>
      <c r="DM806" s="106">
        <f t="shared" si="2677"/>
        <v>0</v>
      </c>
      <c r="DN806" s="106">
        <f t="shared" si="2678"/>
        <v>0</v>
      </c>
      <c r="DO806" s="106">
        <f t="shared" si="2679"/>
        <v>0</v>
      </c>
      <c r="DP806" s="487"/>
      <c r="DQ806" s="623"/>
      <c r="DR806" s="623"/>
      <c r="DS806" s="623"/>
      <c r="DT806" s="623"/>
      <c r="DU806" s="623"/>
      <c r="DV806" s="623"/>
      <c r="DW806" s="623"/>
      <c r="DX806" s="623"/>
      <c r="DY806" s="488"/>
    </row>
    <row r="807" spans="1:129" s="490" customFormat="1" ht="15.75" customHeight="1">
      <c r="A807" s="1433" t="s">
        <v>720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2"/>
      <c r="CA807" s="602"/>
      <c r="CB807" s="602" t="str">
        <f t="shared" si="2682"/>
        <v/>
      </c>
      <c r="CC807" s="692"/>
      <c r="CD807" s="1348" t="str">
        <f t="shared" si="2671"/>
        <v/>
      </c>
      <c r="CE807" s="1349" t="str">
        <f t="shared" si="2684"/>
        <v/>
      </c>
      <c r="CF807" s="1350" t="str">
        <f t="shared" si="2684"/>
        <v/>
      </c>
      <c r="CG807" s="1350" t="str">
        <f t="shared" si="2684"/>
        <v/>
      </c>
      <c r="CH807" s="1350" t="str">
        <f t="shared" si="2684"/>
        <v/>
      </c>
      <c r="CI807" s="1350" t="str">
        <f t="shared" si="2684"/>
        <v/>
      </c>
      <c r="CJ807" s="1350" t="str">
        <f t="shared" si="2684"/>
        <v/>
      </c>
      <c r="CK807" s="1351" t="str">
        <f t="shared" si="2684"/>
        <v/>
      </c>
      <c r="CL807" s="1351" t="str">
        <f t="shared" si="2684"/>
        <v/>
      </c>
      <c r="CM807" s="1351" t="str">
        <f t="shared" si="2684"/>
        <v/>
      </c>
      <c r="CN807" s="1350" t="str">
        <f t="shared" si="2684"/>
        <v/>
      </c>
      <c r="CO807" s="1350" t="str">
        <f t="shared" si="2684"/>
        <v/>
      </c>
      <c r="CP807" s="1350" t="str">
        <f t="shared" si="2684"/>
        <v/>
      </c>
      <c r="CQ807" s="1350" t="str">
        <f t="shared" si="2684"/>
        <v/>
      </c>
      <c r="CR807" s="1350" t="str">
        <f t="shared" si="2684"/>
        <v/>
      </c>
      <c r="CS807" s="1349" t="str">
        <f t="shared" si="2684"/>
        <v/>
      </c>
      <c r="CT807" s="1352" t="str">
        <f t="shared" si="2684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8"/>
      <c r="DM807" s="106"/>
      <c r="DN807" s="106">
        <f t="shared" si="2678"/>
        <v>0</v>
      </c>
      <c r="DO807" s="106"/>
      <c r="DP807" s="487"/>
      <c r="DQ807" s="623"/>
      <c r="DR807" s="623"/>
      <c r="DS807" s="623"/>
      <c r="DT807" s="623"/>
      <c r="DU807" s="623"/>
      <c r="DV807" s="623"/>
      <c r="DW807" s="623"/>
      <c r="DX807" s="623"/>
      <c r="DY807" s="488"/>
    </row>
    <row r="808" spans="1:129" s="490" customFormat="1" ht="15.75" customHeight="1">
      <c r="A808" s="1433" t="s">
        <v>721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2"/>
      <c r="CA808" s="602"/>
      <c r="CB808" s="602" t="str">
        <f t="shared" si="2682"/>
        <v/>
      </c>
      <c r="CC808" s="692"/>
      <c r="CD808" s="1348" t="str">
        <f t="shared" si="2671"/>
        <v/>
      </c>
      <c r="CE808" s="1349" t="str">
        <f t="shared" si="2684"/>
        <v/>
      </c>
      <c r="CF808" s="1350" t="str">
        <f t="shared" si="2684"/>
        <v/>
      </c>
      <c r="CG808" s="1350" t="str">
        <f t="shared" si="2684"/>
        <v/>
      </c>
      <c r="CH808" s="1350" t="str">
        <f t="shared" si="2684"/>
        <v/>
      </c>
      <c r="CI808" s="1350" t="str">
        <f t="shared" si="2684"/>
        <v/>
      </c>
      <c r="CJ808" s="1350" t="str">
        <f t="shared" si="2684"/>
        <v/>
      </c>
      <c r="CK808" s="1351" t="str">
        <f t="shared" si="2684"/>
        <v/>
      </c>
      <c r="CL808" s="1351" t="str">
        <f t="shared" si="2684"/>
        <v/>
      </c>
      <c r="CM808" s="1351" t="str">
        <f t="shared" si="2684"/>
        <v/>
      </c>
      <c r="CN808" s="1350" t="str">
        <f t="shared" si="2684"/>
        <v/>
      </c>
      <c r="CO808" s="1350" t="str">
        <f t="shared" si="2684"/>
        <v/>
      </c>
      <c r="CP808" s="1350" t="str">
        <f t="shared" si="2684"/>
        <v/>
      </c>
      <c r="CQ808" s="1350" t="str">
        <f t="shared" si="2684"/>
        <v/>
      </c>
      <c r="CR808" s="1350" t="str">
        <f t="shared" si="2684"/>
        <v/>
      </c>
      <c r="CS808" s="1349" t="str">
        <f t="shared" si="2684"/>
        <v/>
      </c>
      <c r="CT808" s="1352" t="str">
        <f t="shared" si="2684"/>
        <v/>
      </c>
      <c r="CU808" s="553"/>
      <c r="CV808" s="554"/>
      <c r="CW808" s="555"/>
      <c r="CX808" s="555"/>
      <c r="CY808" s="555"/>
      <c r="CZ808" s="555"/>
      <c r="DA808" s="555"/>
      <c r="DB808" s="556"/>
      <c r="DC808" s="556"/>
      <c r="DD808" s="556"/>
      <c r="DE808" s="555"/>
      <c r="DF808" s="555"/>
      <c r="DG808" s="555"/>
      <c r="DH808" s="555"/>
      <c r="DI808" s="555"/>
      <c r="DJ808" s="554"/>
      <c r="DK808" s="553"/>
      <c r="DL808" s="658"/>
      <c r="DM808" s="106"/>
      <c r="DN808" s="106">
        <f t="shared" si="2678"/>
        <v>0</v>
      </c>
      <c r="DO808" s="106"/>
      <c r="DP808" s="487"/>
      <c r="DQ808" s="623"/>
      <c r="DR808" s="623"/>
      <c r="DS808" s="623"/>
      <c r="DT808" s="623"/>
      <c r="DU808" s="623"/>
      <c r="DV808" s="623"/>
      <c r="DW808" s="623"/>
      <c r="DX808" s="623"/>
      <c r="DY808" s="488"/>
    </row>
    <row r="809" spans="1:129" s="490" customFormat="1" ht="15.75" customHeight="1">
      <c r="A809" s="799" t="s">
        <v>370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7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/>
      <c r="BW809" s="227"/>
      <c r="BX809" s="227"/>
      <c r="BY809" s="227"/>
      <c r="BZ809" s="602" t="str">
        <f t="shared" si="2680"/>
        <v/>
      </c>
      <c r="CA809" s="602" t="str">
        <f t="shared" si="2681"/>
        <v/>
      </c>
      <c r="CB809" s="602" t="str">
        <f t="shared" si="2682"/>
        <v/>
      </c>
      <c r="CC809" s="692" t="str">
        <f t="shared" si="2683"/>
        <v/>
      </c>
      <c r="CD809" s="1348" t="str">
        <f t="shared" si="2671"/>
        <v/>
      </c>
      <c r="CE809" s="1349" t="str">
        <f t="shared" si="2684"/>
        <v/>
      </c>
      <c r="CF809" s="1350" t="str">
        <f t="shared" si="2684"/>
        <v/>
      </c>
      <c r="CG809" s="1350" t="str">
        <f t="shared" si="2684"/>
        <v/>
      </c>
      <c r="CH809" s="1350" t="str">
        <f t="shared" si="2684"/>
        <v/>
      </c>
      <c r="CI809" s="1350" t="str">
        <f t="shared" si="2684"/>
        <v/>
      </c>
      <c r="CJ809" s="1350" t="str">
        <f t="shared" si="2684"/>
        <v/>
      </c>
      <c r="CK809" s="1351" t="str">
        <f t="shared" si="2684"/>
        <v/>
      </c>
      <c r="CL809" s="1351" t="str">
        <f t="shared" si="2684"/>
        <v/>
      </c>
      <c r="CM809" s="1351" t="str">
        <f t="shared" si="2684"/>
        <v/>
      </c>
      <c r="CN809" s="1350" t="str">
        <f t="shared" si="2684"/>
        <v/>
      </c>
      <c r="CO809" s="1350" t="str">
        <f t="shared" si="2684"/>
        <v/>
      </c>
      <c r="CP809" s="1350" t="str">
        <f t="shared" si="2684"/>
        <v/>
      </c>
      <c r="CQ809" s="1350" t="str">
        <f t="shared" si="2684"/>
        <v/>
      </c>
      <c r="CR809" s="1350" t="str">
        <f t="shared" si="2684"/>
        <v/>
      </c>
      <c r="CS809" s="1349" t="str">
        <f t="shared" si="2684"/>
        <v/>
      </c>
      <c r="CT809" s="1352" t="str">
        <f t="shared" si="2684"/>
        <v/>
      </c>
      <c r="CU809" s="553" t="str">
        <f t="shared" si="2650"/>
        <v/>
      </c>
      <c r="CV809" s="554" t="str">
        <f t="shared" si="2651"/>
        <v/>
      </c>
      <c r="CW809" s="555" t="str">
        <f t="shared" si="2652"/>
        <v/>
      </c>
      <c r="CX809" s="555" t="str">
        <f t="shared" si="2653"/>
        <v/>
      </c>
      <c r="CY809" s="555" t="str">
        <f t="shared" si="2654"/>
        <v/>
      </c>
      <c r="CZ809" s="555" t="str">
        <f t="shared" si="2655"/>
        <v/>
      </c>
      <c r="DA809" s="555" t="str">
        <f t="shared" si="2656"/>
        <v/>
      </c>
      <c r="DB809" s="556" t="str">
        <f t="shared" si="2657"/>
        <v/>
      </c>
      <c r="DC809" s="556" t="str">
        <f t="shared" si="2658"/>
        <v/>
      </c>
      <c r="DD809" s="556" t="str">
        <f t="shared" si="2659"/>
        <v/>
      </c>
      <c r="DE809" s="555" t="str">
        <f t="shared" si="2660"/>
        <v/>
      </c>
      <c r="DF809" s="555" t="str">
        <f t="shared" si="2661"/>
        <v/>
      </c>
      <c r="DG809" s="555" t="str">
        <f t="shared" si="2662"/>
        <v/>
      </c>
      <c r="DH809" s="555" t="str">
        <f t="shared" si="2663"/>
        <v/>
      </c>
      <c r="DI809" s="555" t="str">
        <f t="shared" si="2664"/>
        <v/>
      </c>
      <c r="DJ809" s="554" t="str">
        <f t="shared" si="2665"/>
        <v/>
      </c>
      <c r="DK809" s="553" t="str">
        <f t="shared" si="2666"/>
        <v/>
      </c>
      <c r="DL809" s="658">
        <f t="shared" si="2676"/>
        <v>0</v>
      </c>
      <c r="DM809" s="106">
        <f t="shared" si="2677"/>
        <v>0</v>
      </c>
      <c r="DN809" s="106">
        <f t="shared" si="2678"/>
        <v>0</v>
      </c>
      <c r="DO809" s="106">
        <f t="shared" si="2679"/>
        <v>0</v>
      </c>
      <c r="DP809" s="487"/>
      <c r="DQ809" s="623"/>
      <c r="DR809" s="623"/>
      <c r="DS809" s="623"/>
      <c r="DT809" s="623"/>
      <c r="DU809" s="623"/>
      <c r="DV809" s="623"/>
      <c r="DW809" s="623"/>
      <c r="DX809" s="623"/>
      <c r="DY809" s="488"/>
    </row>
    <row r="810" spans="1:129" s="490" customFormat="1" ht="15.75" customHeight="1">
      <c r="A810" s="799" t="s">
        <v>1020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7"/>
      <c r="T810" s="227"/>
      <c r="U810" s="227"/>
      <c r="V810" s="227"/>
      <c r="W810" s="227"/>
      <c r="X810" s="227"/>
      <c r="Y810" s="227"/>
      <c r="Z810" s="794"/>
      <c r="AA810" s="227"/>
      <c r="AB810" s="227"/>
      <c r="AC810" s="227"/>
      <c r="AD810" s="227"/>
      <c r="AE810" s="227"/>
      <c r="AF810" s="227"/>
      <c r="AG810" s="227"/>
      <c r="AH810" s="227"/>
      <c r="AI810" s="227"/>
      <c r="AJ810" s="227"/>
      <c r="AK810" s="787"/>
      <c r="AL810" s="227">
        <v>246</v>
      </c>
      <c r="AM810" s="227">
        <v>500</v>
      </c>
      <c r="AN810" s="227">
        <v>0</v>
      </c>
      <c r="AO810" s="227"/>
      <c r="AP810" s="227"/>
      <c r="AQ810" s="227"/>
      <c r="AR810" s="227"/>
      <c r="AS810" s="227">
        <v>1650</v>
      </c>
      <c r="AT810" s="227">
        <v>0</v>
      </c>
      <c r="AU810" s="227"/>
      <c r="AV810" s="227"/>
      <c r="AW810" s="227"/>
      <c r="AX810" s="227"/>
      <c r="AY810" s="227"/>
      <c r="AZ810" s="227"/>
      <c r="BA810" s="227"/>
      <c r="BB810" s="227"/>
      <c r="BC810" s="787"/>
      <c r="BD810" s="227">
        <v>300</v>
      </c>
      <c r="BE810" s="227"/>
      <c r="BF810" s="227"/>
      <c r="BG810" s="227"/>
      <c r="BH810" s="227"/>
      <c r="BI810" s="227">
        <v>350</v>
      </c>
      <c r="BJ810" s="227"/>
      <c r="BK810" s="227">
        <v>2000</v>
      </c>
      <c r="BL810" s="227"/>
      <c r="BM810" s="227"/>
      <c r="BN810" s="227"/>
      <c r="BO810" s="227"/>
      <c r="BP810" s="227"/>
      <c r="BQ810" s="227"/>
      <c r="BR810" s="227"/>
      <c r="BS810" s="227"/>
      <c r="BT810" s="227"/>
      <c r="BU810" s="787"/>
      <c r="BV810" s="227">
        <v>300</v>
      </c>
      <c r="BW810" s="227"/>
      <c r="BX810" s="227">
        <v>250</v>
      </c>
      <c r="BY810" s="227">
        <v>350</v>
      </c>
      <c r="BZ810" s="602" t="str">
        <f t="shared" si="2680"/>
        <v/>
      </c>
      <c r="CA810" s="602" t="str">
        <f t="shared" si="2681"/>
        <v/>
      </c>
      <c r="CB810" s="602">
        <f t="shared" si="2682"/>
        <v>248.66666666666666</v>
      </c>
      <c r="CC810" s="692">
        <f t="shared" si="2683"/>
        <v>350</v>
      </c>
      <c r="CD810" s="1348" t="str">
        <f t="shared" si="2671"/>
        <v/>
      </c>
      <c r="CE810" s="1349" t="str">
        <f t="shared" si="2684"/>
        <v/>
      </c>
      <c r="CF810" s="1350" t="str">
        <f t="shared" si="2684"/>
        <v/>
      </c>
      <c r="CG810" s="1350" t="str">
        <f t="shared" si="2684"/>
        <v/>
      </c>
      <c r="CH810" s="1350" t="str">
        <f t="shared" si="2684"/>
        <v/>
      </c>
      <c r="CI810" s="1350" t="str">
        <f t="shared" si="2684"/>
        <v/>
      </c>
      <c r="CJ810" s="1350" t="str">
        <f t="shared" si="2684"/>
        <v/>
      </c>
      <c r="CK810" s="1351" t="str">
        <f t="shared" si="2684"/>
        <v/>
      </c>
      <c r="CL810" s="1351" t="str">
        <f t="shared" si="2684"/>
        <v/>
      </c>
      <c r="CM810" s="1351" t="str">
        <f t="shared" si="2684"/>
        <v/>
      </c>
      <c r="CN810" s="1350" t="str">
        <f t="shared" si="2684"/>
        <v/>
      </c>
      <c r="CO810" s="1350" t="str">
        <f t="shared" si="2684"/>
        <v/>
      </c>
      <c r="CP810" s="1350" t="str">
        <f t="shared" si="2684"/>
        <v/>
      </c>
      <c r="CQ810" s="1350" t="str">
        <f t="shared" si="2684"/>
        <v/>
      </c>
      <c r="CR810" s="1350" t="str">
        <f t="shared" si="2684"/>
        <v/>
      </c>
      <c r="CS810" s="1349" t="str">
        <f t="shared" si="2684"/>
        <v/>
      </c>
      <c r="CT810" s="1352" t="str">
        <f t="shared" si="2684"/>
        <v/>
      </c>
      <c r="CU810" s="553" t="str">
        <f t="shared" si="2650"/>
        <v/>
      </c>
      <c r="CV810" s="554" t="str">
        <f t="shared" si="2651"/>
        <v/>
      </c>
      <c r="CW810" s="555" t="str">
        <f t="shared" si="2652"/>
        <v/>
      </c>
      <c r="CX810" s="555" t="str">
        <f t="shared" si="2653"/>
        <v/>
      </c>
      <c r="CY810" s="555" t="str">
        <f t="shared" si="2654"/>
        <v/>
      </c>
      <c r="CZ810" s="555" t="str">
        <f t="shared" si="2655"/>
        <v/>
      </c>
      <c r="DA810" s="555" t="str">
        <f t="shared" si="2656"/>
        <v/>
      </c>
      <c r="DB810" s="556" t="str">
        <f t="shared" si="2657"/>
        <v/>
      </c>
      <c r="DC810" s="556" t="str">
        <f t="shared" si="2658"/>
        <v/>
      </c>
      <c r="DD810" s="556" t="str">
        <f t="shared" si="2659"/>
        <v/>
      </c>
      <c r="DE810" s="555" t="str">
        <f t="shared" si="2660"/>
        <v/>
      </c>
      <c r="DF810" s="555" t="str">
        <f t="shared" si="2661"/>
        <v/>
      </c>
      <c r="DG810" s="555" t="str">
        <f t="shared" si="2662"/>
        <v/>
      </c>
      <c r="DH810" s="555" t="str">
        <f t="shared" si="2663"/>
        <v/>
      </c>
      <c r="DI810" s="555" t="str">
        <f t="shared" si="2664"/>
        <v/>
      </c>
      <c r="DJ810" s="554" t="str">
        <f t="shared" si="2665"/>
        <v/>
      </c>
      <c r="DK810" s="553" t="str">
        <f t="shared" si="2666"/>
        <v/>
      </c>
      <c r="DL810" s="658">
        <f t="shared" si="2676"/>
        <v>0</v>
      </c>
      <c r="DM810" s="106">
        <f t="shared" si="2677"/>
        <v>0</v>
      </c>
      <c r="DN810" s="106">
        <f t="shared" si="2678"/>
        <v>5</v>
      </c>
      <c r="DO810" s="106">
        <f t="shared" si="2679"/>
        <v>3</v>
      </c>
      <c r="DP810" s="487"/>
      <c r="DQ810" s="623"/>
      <c r="DR810" s="623"/>
      <c r="DS810" s="623"/>
      <c r="DT810" s="623"/>
      <c r="DU810" s="623"/>
      <c r="DV810" s="623"/>
      <c r="DW810" s="623"/>
      <c r="DX810" s="623"/>
      <c r="DY810" s="488"/>
    </row>
    <row r="811" spans="1:129" s="490" customFormat="1" ht="15.75" customHeight="1" thickBot="1">
      <c r="A811" s="801" t="s">
        <v>372</v>
      </c>
      <c r="B811" s="802"/>
      <c r="C811" s="802"/>
      <c r="D811" s="802"/>
      <c r="E811" s="802"/>
      <c r="F811" s="802"/>
      <c r="G811" s="802"/>
      <c r="H811" s="802"/>
      <c r="I811" s="802"/>
      <c r="J811" s="802"/>
      <c r="K811" s="802"/>
      <c r="L811" s="802"/>
      <c r="M811" s="802"/>
      <c r="N811" s="802"/>
      <c r="O811" s="802"/>
      <c r="P811" s="802"/>
      <c r="Q811" s="802"/>
      <c r="R811" s="802"/>
      <c r="S811" s="787"/>
      <c r="T811" s="1553"/>
      <c r="U811" s="1553"/>
      <c r="V811" s="1553"/>
      <c r="W811" s="1553"/>
      <c r="X811" s="1553"/>
      <c r="Y811" s="1553"/>
      <c r="Z811" s="1553"/>
      <c r="AA811" s="802"/>
      <c r="AB811" s="802"/>
      <c r="AC811" s="802"/>
      <c r="AD811" s="802"/>
      <c r="AE811" s="802"/>
      <c r="AF811" s="802"/>
      <c r="AG811" s="802"/>
      <c r="AH811" s="802"/>
      <c r="AI811" s="802"/>
      <c r="AJ811" s="802"/>
      <c r="AK811" s="787"/>
      <c r="AL811" s="802"/>
      <c r="AM811" s="802"/>
      <c r="AN811" s="802"/>
      <c r="AO811" s="802"/>
      <c r="AP811" s="802"/>
      <c r="AQ811" s="802"/>
      <c r="AR811" s="802"/>
      <c r="AS811" s="802"/>
      <c r="AT811" s="802"/>
      <c r="AU811" s="802"/>
      <c r="AV811" s="802"/>
      <c r="AW811" s="802"/>
      <c r="AX811" s="802"/>
      <c r="AY811" s="802"/>
      <c r="AZ811" s="802"/>
      <c r="BA811" s="802"/>
      <c r="BB811" s="802"/>
      <c r="BC811" s="787"/>
      <c r="BD811" s="802"/>
      <c r="BE811" s="802"/>
      <c r="BF811" s="802"/>
      <c r="BG811" s="802"/>
      <c r="BH811" s="802"/>
      <c r="BI811" s="802"/>
      <c r="BJ811" s="802"/>
      <c r="BK811" s="802"/>
      <c r="BL811" s="802"/>
      <c r="BM811" s="802"/>
      <c r="BN811" s="802"/>
      <c r="BO811" s="802"/>
      <c r="BP811" s="802"/>
      <c r="BQ811" s="802"/>
      <c r="BR811" s="802"/>
      <c r="BS811" s="802"/>
      <c r="BT811" s="802"/>
      <c r="BU811" s="787"/>
      <c r="BV811" s="802">
        <f>BV20-BV31</f>
        <v>318</v>
      </c>
      <c r="BW811" s="802">
        <f>BW20-BW31</f>
        <v>868</v>
      </c>
      <c r="BX811" s="802">
        <f>BX20-BX31</f>
        <v>3594</v>
      </c>
      <c r="BY811" s="802">
        <f>BY20-BY31</f>
        <v>100</v>
      </c>
      <c r="BZ811" s="594"/>
      <c r="CA811" s="594"/>
      <c r="CB811" s="594"/>
      <c r="CC811" s="691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9"/>
      <c r="CV811" s="640"/>
      <c r="CW811" s="640"/>
      <c r="CX811" s="640"/>
      <c r="CY811" s="640"/>
      <c r="CZ811" s="640"/>
      <c r="DA811" s="640"/>
      <c r="DB811" s="640"/>
      <c r="DC811" s="640"/>
      <c r="DD811" s="640"/>
      <c r="DE811" s="640"/>
      <c r="DF811" s="640"/>
      <c r="DG811" s="640"/>
      <c r="DH811" s="640"/>
      <c r="DI811" s="640"/>
      <c r="DJ811" s="640"/>
      <c r="DK811" s="640"/>
      <c r="DL811" s="603"/>
      <c r="DM811" s="108"/>
      <c r="DN811" s="108"/>
      <c r="DO811" s="108"/>
      <c r="DP811" s="596"/>
      <c r="DQ811" s="622"/>
      <c r="DR811" s="622"/>
      <c r="DS811" s="622"/>
      <c r="DT811" s="622"/>
      <c r="DU811" s="622"/>
      <c r="DV811" s="622"/>
      <c r="DW811" s="622"/>
      <c r="DX811" s="622"/>
      <c r="DY811" s="488"/>
    </row>
    <row r="812" spans="1:129" s="490" customFormat="1" ht="15.75" customHeight="1">
      <c r="A812" s="622" t="s">
        <v>373</v>
      </c>
      <c r="B812" s="803">
        <f t="shared" ref="B812:R812" si="2685">SUM(B772:B776,B781:B785,B790:B811)</f>
        <v>2207</v>
      </c>
      <c r="C812" s="803">
        <f t="shared" si="2685"/>
        <v>1708</v>
      </c>
      <c r="D812" s="803">
        <f t="shared" si="2685"/>
        <v>983</v>
      </c>
      <c r="E812" s="803">
        <f t="shared" si="2685"/>
        <v>1530</v>
      </c>
      <c r="F812" s="803">
        <f t="shared" si="2685"/>
        <v>1207</v>
      </c>
      <c r="G812" s="803">
        <f t="shared" si="2685"/>
        <v>1958</v>
      </c>
      <c r="H812" s="803">
        <f t="shared" si="2685"/>
        <v>1634</v>
      </c>
      <c r="I812" s="803">
        <f t="shared" si="2685"/>
        <v>2395</v>
      </c>
      <c r="J812" s="803">
        <f t="shared" si="2685"/>
        <v>2519</v>
      </c>
      <c r="K812" s="803">
        <f t="shared" si="2685"/>
        <v>0</v>
      </c>
      <c r="L812" s="803">
        <f t="shared" si="2685"/>
        <v>0</v>
      </c>
      <c r="M812" s="803">
        <f t="shared" si="2685"/>
        <v>0</v>
      </c>
      <c r="N812" s="803">
        <f t="shared" si="2685"/>
        <v>0</v>
      </c>
      <c r="O812" s="803">
        <f t="shared" si="2685"/>
        <v>0</v>
      </c>
      <c r="P812" s="803">
        <f t="shared" si="2685"/>
        <v>0</v>
      </c>
      <c r="Q812" s="803">
        <f t="shared" si="2685"/>
        <v>0</v>
      </c>
      <c r="R812" s="803">
        <f t="shared" si="2685"/>
        <v>0</v>
      </c>
      <c r="S812" s="804"/>
      <c r="T812" s="803">
        <f t="shared" ref="T812:AJ812" si="2686">SUM(T772:T776,T781:T785,T790:T811)</f>
        <v>4456</v>
      </c>
      <c r="U812" s="803">
        <f t="shared" si="2686"/>
        <v>2184</v>
      </c>
      <c r="V812" s="803">
        <f t="shared" si="2686"/>
        <v>2320</v>
      </c>
      <c r="W812" s="803">
        <f t="shared" si="2686"/>
        <v>2244</v>
      </c>
      <c r="X812" s="803">
        <f t="shared" si="2686"/>
        <v>2914</v>
      </c>
      <c r="Y812" s="803">
        <f t="shared" si="2686"/>
        <v>3065</v>
      </c>
      <c r="Z812" s="803">
        <f t="shared" si="2686"/>
        <v>1000</v>
      </c>
      <c r="AA812" s="803">
        <f t="shared" si="2686"/>
        <v>2746</v>
      </c>
      <c r="AB812" s="803">
        <f t="shared" si="2686"/>
        <v>2337</v>
      </c>
      <c r="AC812" s="803">
        <f t="shared" si="2686"/>
        <v>0</v>
      </c>
      <c r="AD812" s="803">
        <f t="shared" si="2686"/>
        <v>0</v>
      </c>
      <c r="AE812" s="803">
        <f t="shared" si="2686"/>
        <v>0</v>
      </c>
      <c r="AF812" s="803">
        <f t="shared" si="2686"/>
        <v>0</v>
      </c>
      <c r="AG812" s="803">
        <f t="shared" si="2686"/>
        <v>0</v>
      </c>
      <c r="AH812" s="803">
        <f t="shared" si="2686"/>
        <v>0</v>
      </c>
      <c r="AI812" s="803">
        <f t="shared" si="2686"/>
        <v>0</v>
      </c>
      <c r="AJ812" s="803">
        <f t="shared" si="2686"/>
        <v>0</v>
      </c>
      <c r="AK812" s="804"/>
      <c r="AL812" s="803">
        <f t="shared" ref="AL812:BB812" si="2687">SUM(AL772:AL776,AL781:AL785,AL790:AL811)</f>
        <v>7477</v>
      </c>
      <c r="AM812" s="803">
        <f t="shared" si="2687"/>
        <v>5103</v>
      </c>
      <c r="AN812" s="803">
        <f t="shared" si="2687"/>
        <v>8180</v>
      </c>
      <c r="AO812" s="803">
        <f t="shared" si="2687"/>
        <v>3085</v>
      </c>
      <c r="AP812" s="803">
        <f t="shared" si="2687"/>
        <v>5971</v>
      </c>
      <c r="AQ812" s="803">
        <f t="shared" si="2687"/>
        <v>3770</v>
      </c>
      <c r="AR812" s="803">
        <f t="shared" si="2687"/>
        <v>11286</v>
      </c>
      <c r="AS812" s="803">
        <f t="shared" si="2687"/>
        <v>7900</v>
      </c>
      <c r="AT812" s="803">
        <f t="shared" si="2687"/>
        <v>5294</v>
      </c>
      <c r="AU812" s="803">
        <f t="shared" si="2687"/>
        <v>0</v>
      </c>
      <c r="AV812" s="803">
        <f t="shared" si="2687"/>
        <v>0</v>
      </c>
      <c r="AW812" s="803">
        <f t="shared" si="2687"/>
        <v>0</v>
      </c>
      <c r="AX812" s="803">
        <f t="shared" si="2687"/>
        <v>0</v>
      </c>
      <c r="AY812" s="803">
        <f t="shared" si="2687"/>
        <v>0</v>
      </c>
      <c r="AZ812" s="803">
        <f t="shared" si="2687"/>
        <v>0</v>
      </c>
      <c r="BA812" s="803">
        <f t="shared" si="2687"/>
        <v>0</v>
      </c>
      <c r="BB812" s="803">
        <f t="shared" si="2687"/>
        <v>0</v>
      </c>
      <c r="BC812" s="804"/>
      <c r="BD812" s="803">
        <f t="shared" ref="BD812:BT812" si="2688">SUM(BD772:BD776,BD781:BD785,BD790:BD811)</f>
        <v>17546</v>
      </c>
      <c r="BE812" s="803">
        <f t="shared" si="2688"/>
        <v>11932</v>
      </c>
      <c r="BF812" s="803">
        <f t="shared" si="2688"/>
        <v>9960</v>
      </c>
      <c r="BG812" s="803">
        <f t="shared" si="2688"/>
        <v>19456</v>
      </c>
      <c r="BH812" s="803">
        <f t="shared" si="2688"/>
        <v>15520</v>
      </c>
      <c r="BI812" s="803">
        <f t="shared" si="2688"/>
        <v>14776</v>
      </c>
      <c r="BJ812" s="803">
        <f t="shared" si="2688"/>
        <v>21324</v>
      </c>
      <c r="BK812" s="803">
        <f t="shared" si="2688"/>
        <v>18670</v>
      </c>
      <c r="BL812" s="803">
        <f t="shared" si="2688"/>
        <v>13936</v>
      </c>
      <c r="BM812" s="803">
        <f t="shared" si="2688"/>
        <v>0</v>
      </c>
      <c r="BN812" s="803">
        <f t="shared" si="2688"/>
        <v>0</v>
      </c>
      <c r="BO812" s="803">
        <f t="shared" si="2688"/>
        <v>0</v>
      </c>
      <c r="BP812" s="803">
        <f t="shared" si="2688"/>
        <v>0</v>
      </c>
      <c r="BQ812" s="803">
        <f t="shared" si="2688"/>
        <v>0</v>
      </c>
      <c r="BR812" s="803">
        <f t="shared" si="2688"/>
        <v>0</v>
      </c>
      <c r="BS812" s="803">
        <f t="shared" si="2688"/>
        <v>0</v>
      </c>
      <c r="BT812" s="803">
        <f t="shared" si="2688"/>
        <v>0</v>
      </c>
      <c r="BU812" s="804"/>
      <c r="BV812" s="805">
        <f>SUM(BV772:BV776,BV781:BV785,BV790:BV810)</f>
        <v>1940</v>
      </c>
      <c r="BW812" s="805">
        <f>SUM(BW772:BW776,BW781:BW785,BW790:BW810)</f>
        <v>2719</v>
      </c>
      <c r="BX812" s="805">
        <f>SUM(BX772:BX776,BX781:BX785,BX790:BX810)</f>
        <v>7590</v>
      </c>
      <c r="BY812" s="805">
        <f>SUM(BY772:BY776,BY781:BY785,BY790:BY810)</f>
        <v>16261</v>
      </c>
      <c r="BZ812" s="602">
        <f>IF(DL812&lt;3,"",(SUM(B812:R812)-MIN(B812:R812)-MAX(B812:R812))/(DL812-2))</f>
        <v>908.13333333333333</v>
      </c>
      <c r="CA812" s="602">
        <f>IF(DM812&lt;3,"",(SUM(T812:AJ812)-MIN(T812:AJ812)-MAX(T812:AJ812))/(DM812-2))</f>
        <v>1254</v>
      </c>
      <c r="CB812" s="602">
        <f>IF(DN812&lt;3,"",(SUM(AL812:BB812)-MIN(AL812:BB812)-MAX(AL812:BB812))/(DN812-2))</f>
        <v>3118.6666666666665</v>
      </c>
      <c r="CC812" s="692">
        <f>IF(DO812&lt;3,"",(SUM(BD812:BT812)-MIN(BD812:BT812)-MAX(BD812:BT812))/(DO812-2))</f>
        <v>8119.7333333333336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68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689"/>
        <v>0</v>
      </c>
      <c r="CG812" s="1350">
        <f t="shared" si="2689"/>
        <v>0</v>
      </c>
      <c r="CH812" s="1350">
        <f t="shared" si="2689"/>
        <v>0</v>
      </c>
      <c r="CI812" s="1350">
        <f t="shared" si="2689"/>
        <v>0</v>
      </c>
      <c r="CJ812" s="1350">
        <f t="shared" si="2689"/>
        <v>0</v>
      </c>
      <c r="CK812" s="1351">
        <f t="shared" si="2689"/>
        <v>0</v>
      </c>
      <c r="CL812" s="1351">
        <f t="shared" si="2689"/>
        <v>983</v>
      </c>
      <c r="CM812" s="1351">
        <f t="shared" si="2689"/>
        <v>1207</v>
      </c>
      <c r="CN812" s="1350">
        <f t="shared" si="2689"/>
        <v>1530</v>
      </c>
      <c r="CO812" s="1350">
        <f t="shared" si="2689"/>
        <v>1634</v>
      </c>
      <c r="CP812" s="1350">
        <f t="shared" si="2689"/>
        <v>1708</v>
      </c>
      <c r="CQ812" s="1350">
        <f t="shared" si="2689"/>
        <v>1958</v>
      </c>
      <c r="CR812" s="1350">
        <f t="shared" si="2689"/>
        <v>2207</v>
      </c>
      <c r="CS812" s="1349">
        <f t="shared" si="2689"/>
        <v>2395</v>
      </c>
      <c r="CT812" s="1352">
        <f t="shared" si="2689"/>
        <v>2519</v>
      </c>
      <c r="CU812" s="553">
        <f t="shared" ref="CU812:DK812" si="2690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4">
        <f t="shared" si="2690"/>
        <v>0</v>
      </c>
      <c r="CW812" s="555">
        <f t="shared" si="2690"/>
        <v>0</v>
      </c>
      <c r="CX812" s="555">
        <f t="shared" si="2690"/>
        <v>0</v>
      </c>
      <c r="CY812" s="555">
        <f t="shared" si="2690"/>
        <v>0</v>
      </c>
      <c r="CZ812" s="555">
        <f t="shared" si="2690"/>
        <v>0</v>
      </c>
      <c r="DA812" s="555">
        <f t="shared" si="2690"/>
        <v>0</v>
      </c>
      <c r="DB812" s="556">
        <f t="shared" si="2690"/>
        <v>0</v>
      </c>
      <c r="DC812" s="556">
        <f t="shared" si="2690"/>
        <v>1000</v>
      </c>
      <c r="DD812" s="556">
        <f t="shared" si="2690"/>
        <v>2184</v>
      </c>
      <c r="DE812" s="555">
        <f t="shared" si="2690"/>
        <v>2244</v>
      </c>
      <c r="DF812" s="555">
        <f t="shared" si="2690"/>
        <v>2320</v>
      </c>
      <c r="DG812" s="555">
        <f t="shared" si="2690"/>
        <v>2337</v>
      </c>
      <c r="DH812" s="555">
        <f t="shared" si="2690"/>
        <v>2746</v>
      </c>
      <c r="DI812" s="555">
        <f t="shared" si="2690"/>
        <v>2914</v>
      </c>
      <c r="DJ812" s="554">
        <f t="shared" si="2690"/>
        <v>3065</v>
      </c>
      <c r="DK812" s="553">
        <f t="shared" si="2690"/>
        <v>4456</v>
      </c>
      <c r="DL812" s="658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7"/>
      <c r="DX812" s="623"/>
      <c r="DY812" s="488"/>
    </row>
    <row r="813" spans="1:129" s="490" customFormat="1" ht="15.75" customHeight="1">
      <c r="A813" s="489" t="s">
        <v>374</v>
      </c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7"/>
      <c r="BW813" s="807"/>
      <c r="BX813" s="807"/>
      <c r="BY813" s="807"/>
      <c r="BZ813" s="622"/>
      <c r="CA813" s="622"/>
      <c r="CB813" s="622"/>
      <c r="CC813" s="622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22"/>
      <c r="CV813" s="203"/>
      <c r="CW813" s="203"/>
      <c r="CX813" s="203"/>
      <c r="CY813" s="203"/>
      <c r="CZ813" s="203"/>
      <c r="DA813" s="622"/>
      <c r="DB813" s="622"/>
      <c r="DC813" s="622"/>
      <c r="DD813" s="622"/>
      <c r="DE813" s="622"/>
      <c r="DF813" s="622"/>
      <c r="DG813" s="622"/>
      <c r="DH813" s="622"/>
      <c r="DI813" s="622"/>
      <c r="DJ813" s="622"/>
      <c r="DK813" s="622"/>
      <c r="DL813" s="622"/>
      <c r="DM813" s="622"/>
      <c r="DN813" s="622"/>
      <c r="DO813" s="622"/>
      <c r="DP813" s="622"/>
      <c r="DQ813" s="622"/>
      <c r="DR813" s="622"/>
      <c r="DS813" s="622"/>
      <c r="DT813" s="622"/>
      <c r="DU813" s="622"/>
      <c r="DV813" s="622"/>
      <c r="DW813" s="622"/>
      <c r="DX813" s="622"/>
      <c r="DY813" s="488"/>
    </row>
    <row r="814" spans="1:129" s="490" customFormat="1" ht="15.75" customHeight="1">
      <c r="A814" s="489"/>
      <c r="B814" s="806"/>
      <c r="C814" s="806"/>
      <c r="D814" s="806"/>
      <c r="E814" s="806"/>
      <c r="F814" s="806"/>
      <c r="G814" s="806"/>
      <c r="H814" s="806"/>
      <c r="I814" s="806"/>
      <c r="J814" s="806"/>
      <c r="K814" s="806"/>
      <c r="L814" s="806"/>
      <c r="M814" s="806"/>
      <c r="N814" s="806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8"/>
      <c r="BW814" s="808"/>
      <c r="BX814" s="808"/>
      <c r="BY814" s="808"/>
      <c r="BZ814" s="622"/>
      <c r="CA814" s="622"/>
      <c r="CB814" s="622"/>
      <c r="CC814" s="622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22"/>
      <c r="CV814" s="203"/>
      <c r="CW814" s="203"/>
      <c r="CX814" s="203"/>
      <c r="CY814" s="203"/>
      <c r="CZ814" s="203"/>
      <c r="DA814" s="622"/>
      <c r="DB814" s="622"/>
      <c r="DC814" s="622"/>
      <c r="DD814" s="622"/>
      <c r="DE814" s="622"/>
      <c r="DF814" s="622"/>
      <c r="DG814" s="622"/>
      <c r="DH814" s="622"/>
      <c r="DI814" s="622"/>
      <c r="DJ814" s="622"/>
      <c r="DK814" s="622"/>
      <c r="DL814" s="622"/>
      <c r="DM814" s="622"/>
      <c r="DN814" s="622"/>
      <c r="DO814" s="622"/>
      <c r="DP814" s="622"/>
      <c r="DQ814" s="622"/>
      <c r="DR814" s="622"/>
      <c r="DS814" s="622"/>
      <c r="DT814" s="622"/>
      <c r="DU814" s="622"/>
      <c r="DV814" s="622"/>
      <c r="DW814" s="622"/>
      <c r="DX814" s="622"/>
      <c r="DY814" s="488"/>
    </row>
    <row r="815" spans="1:129" s="490" customFormat="1" ht="15.75" customHeight="1">
      <c r="A815" s="489"/>
      <c r="B815" s="806"/>
      <c r="C815" s="806"/>
      <c r="D815" s="806"/>
      <c r="E815" s="806"/>
      <c r="F815" s="806"/>
      <c r="G815" s="806"/>
      <c r="H815" s="806"/>
      <c r="I815" s="806"/>
      <c r="J815" s="806"/>
      <c r="K815" s="803"/>
      <c r="L815" s="803"/>
      <c r="M815" s="803"/>
      <c r="N815" s="803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2"/>
      <c r="CA815" s="622"/>
      <c r="CB815" s="622"/>
      <c r="CC815" s="622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22"/>
      <c r="CV815" s="203"/>
      <c r="CW815" s="203"/>
      <c r="CX815" s="203"/>
      <c r="CY815" s="203"/>
      <c r="CZ815" s="203"/>
      <c r="DA815" s="622"/>
      <c r="DB815" s="622"/>
      <c r="DC815" s="622"/>
      <c r="DD815" s="622"/>
      <c r="DE815" s="622"/>
      <c r="DF815" s="622"/>
      <c r="DG815" s="622"/>
      <c r="DH815" s="622"/>
      <c r="DI815" s="622"/>
      <c r="DJ815" s="622"/>
      <c r="DK815" s="622"/>
      <c r="DL815" s="622"/>
      <c r="DM815" s="622"/>
      <c r="DN815" s="622"/>
      <c r="DO815" s="622"/>
      <c r="DP815" s="622"/>
      <c r="DQ815" s="622"/>
      <c r="DR815" s="622"/>
      <c r="DS815" s="622"/>
      <c r="DT815" s="622"/>
      <c r="DU815" s="622"/>
      <c r="DV815" s="622"/>
      <c r="DW815" s="622"/>
      <c r="DX815" s="622"/>
      <c r="DY815" s="488"/>
    </row>
    <row r="816" spans="1:129" s="490" customFormat="1" ht="15.75" customHeight="1">
      <c r="A816" s="489"/>
      <c r="B816" s="806"/>
      <c r="C816" s="806"/>
      <c r="D816" s="806"/>
      <c r="E816" s="806"/>
      <c r="F816" s="806"/>
      <c r="G816" s="806"/>
      <c r="H816" s="806"/>
      <c r="I816" s="806"/>
      <c r="J816" s="806"/>
      <c r="K816" s="806"/>
      <c r="L816" s="806"/>
      <c r="M816" s="806"/>
      <c r="N816" s="806"/>
      <c r="O816" s="806"/>
      <c r="P816" s="806"/>
      <c r="Q816" s="806"/>
      <c r="R816" s="806"/>
      <c r="S816" s="787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7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7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7"/>
      <c r="BV816" s="807"/>
      <c r="BW816" s="807"/>
      <c r="BX816" s="807"/>
      <c r="BY816" s="807"/>
      <c r="BZ816" s="622"/>
      <c r="CA816" s="622"/>
      <c r="CB816" s="622"/>
      <c r="CC816" s="622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22"/>
      <c r="CV816" s="203"/>
      <c r="CW816" s="203"/>
      <c r="CX816" s="203"/>
      <c r="CY816" s="203"/>
      <c r="CZ816" s="203"/>
      <c r="DA816" s="622"/>
      <c r="DB816" s="622"/>
      <c r="DC816" s="622"/>
      <c r="DD816" s="622"/>
      <c r="DE816" s="622"/>
      <c r="DF816" s="622"/>
      <c r="DG816" s="622"/>
      <c r="DH816" s="622"/>
      <c r="DI816" s="622"/>
      <c r="DJ816" s="622"/>
      <c r="DK816" s="622"/>
      <c r="DL816" s="622"/>
      <c r="DM816" s="622"/>
      <c r="DN816" s="622"/>
      <c r="DO816" s="622"/>
      <c r="DP816" s="622"/>
      <c r="DQ816" s="622"/>
      <c r="DR816" s="622"/>
      <c r="DS816" s="622"/>
      <c r="DT816" s="622"/>
      <c r="DU816" s="622"/>
      <c r="DV816" s="622"/>
      <c r="DW816" s="622"/>
      <c r="DX816" s="622"/>
      <c r="DY816" s="488"/>
    </row>
    <row r="817" spans="1:129" s="490" customFormat="1" ht="15.75" customHeight="1">
      <c r="A817" s="622"/>
      <c r="B817" s="809"/>
      <c r="C817" s="809"/>
      <c r="D817" s="809"/>
      <c r="E817" s="809"/>
      <c r="F817" s="809"/>
      <c r="G817" s="809"/>
      <c r="H817" s="809"/>
      <c r="I817" s="809"/>
      <c r="J817" s="809"/>
      <c r="K817" s="806"/>
      <c r="L817" s="806"/>
      <c r="M817" s="806"/>
      <c r="N817" s="806"/>
      <c r="O817" s="809"/>
      <c r="P817" s="809"/>
      <c r="Q817" s="809"/>
      <c r="R817" s="809"/>
      <c r="S817" s="787"/>
      <c r="T817" s="809"/>
      <c r="U817" s="809"/>
      <c r="V817" s="809"/>
      <c r="W817" s="809"/>
      <c r="X817" s="809"/>
      <c r="Y817" s="809"/>
      <c r="Z817" s="809"/>
      <c r="AA817" s="809"/>
      <c r="AB817" s="809"/>
      <c r="AC817" s="809"/>
      <c r="AD817" s="809"/>
      <c r="AE817" s="809"/>
      <c r="AF817" s="809"/>
      <c r="AG817" s="809"/>
      <c r="AH817" s="809"/>
      <c r="AI817" s="809"/>
      <c r="AJ817" s="809"/>
      <c r="AK817" s="787"/>
      <c r="AL817" s="809"/>
      <c r="AM817" s="809"/>
      <c r="AN817" s="809"/>
      <c r="AO817" s="809"/>
      <c r="AP817" s="809"/>
      <c r="AQ817" s="809"/>
      <c r="AR817" s="809"/>
      <c r="AS817" s="809"/>
      <c r="AT817" s="809"/>
      <c r="AU817" s="809"/>
      <c r="AV817" s="809"/>
      <c r="AW817" s="809"/>
      <c r="AX817" s="809"/>
      <c r="AY817" s="809"/>
      <c r="AZ817" s="809"/>
      <c r="BA817" s="809"/>
      <c r="BB817" s="809"/>
      <c r="BC817" s="787"/>
      <c r="BD817" s="809"/>
      <c r="BE817" s="809"/>
      <c r="BF817" s="809"/>
      <c r="BG817" s="809"/>
      <c r="BH817" s="809"/>
      <c r="BI817" s="809"/>
      <c r="BJ817" s="809"/>
      <c r="BK817" s="809"/>
      <c r="BL817" s="809"/>
      <c r="BM817" s="809"/>
      <c r="BN817" s="809"/>
      <c r="BO817" s="809"/>
      <c r="BP817" s="809"/>
      <c r="BQ817" s="809"/>
      <c r="BR817" s="809"/>
      <c r="BS817" s="809"/>
      <c r="BT817" s="809"/>
      <c r="BU817" s="787"/>
      <c r="BV817" s="810"/>
      <c r="BW817" s="810"/>
      <c r="BX817" s="810"/>
      <c r="BY817" s="810"/>
      <c r="BZ817" s="622"/>
      <c r="CA817" s="622"/>
      <c r="CB817" s="622"/>
      <c r="CC817" s="622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22"/>
      <c r="CV817" s="203"/>
      <c r="CW817" s="203"/>
      <c r="CX817" s="203"/>
      <c r="CY817" s="203"/>
      <c r="CZ817" s="203"/>
      <c r="DA817" s="622"/>
      <c r="DB817" s="622"/>
      <c r="DC817" s="622"/>
      <c r="DD817" s="622"/>
      <c r="DE817" s="622"/>
      <c r="DF817" s="622"/>
      <c r="DG817" s="622"/>
      <c r="DH817" s="622"/>
      <c r="DI817" s="622"/>
      <c r="DJ817" s="622"/>
      <c r="DK817" s="622"/>
      <c r="DL817" s="622"/>
      <c r="DM817" s="622"/>
      <c r="DN817" s="622"/>
      <c r="DO817" s="622"/>
      <c r="DP817" s="622"/>
      <c r="DQ817" s="622"/>
      <c r="DR817" s="622"/>
      <c r="DS817" s="622"/>
      <c r="DT817" s="622"/>
      <c r="DU817" s="622"/>
      <c r="DV817" s="622"/>
      <c r="DW817" s="622"/>
      <c r="DX817" s="622"/>
      <c r="DY817" s="488"/>
    </row>
    <row r="818" spans="1:129" s="490" customFormat="1" ht="15.75" customHeight="1">
      <c r="A818" s="811" t="s">
        <v>375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2"/>
      <c r="CA818" s="622"/>
      <c r="CB818" s="622"/>
      <c r="CC818" s="622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22"/>
      <c r="CV818" s="203"/>
      <c r="CW818" s="203"/>
      <c r="CX818" s="203"/>
      <c r="CY818" s="203"/>
      <c r="CZ818" s="203"/>
      <c r="DA818" s="622"/>
      <c r="DB818" s="622"/>
      <c r="DC818" s="622"/>
      <c r="DD818" s="622"/>
      <c r="DE818" s="622"/>
      <c r="DF818" s="622"/>
      <c r="DG818" s="622"/>
      <c r="DH818" s="622"/>
      <c r="DI818" s="622"/>
      <c r="DJ818" s="622"/>
      <c r="DK818" s="622"/>
      <c r="DL818" s="595"/>
      <c r="DM818" s="203"/>
      <c r="DN818" s="203"/>
      <c r="DO818" s="203"/>
      <c r="DP818" s="596"/>
      <c r="DQ818" s="622"/>
      <c r="DR818" s="622"/>
      <c r="DS818" s="622"/>
      <c r="DT818" s="622"/>
      <c r="DU818" s="622"/>
      <c r="DV818" s="622"/>
      <c r="DW818" s="622"/>
      <c r="DX818" s="595"/>
      <c r="DY818" s="488"/>
    </row>
    <row r="819" spans="1:129" s="490" customFormat="1" ht="15.75" customHeight="1">
      <c r="A819" s="813" t="s">
        <v>19</v>
      </c>
      <c r="B819" s="806"/>
      <c r="C819" s="806"/>
      <c r="D819" s="806"/>
      <c r="E819" s="806"/>
      <c r="F819" s="806"/>
      <c r="G819" s="806"/>
      <c r="H819" s="806"/>
      <c r="I819" s="806"/>
      <c r="J819" s="806"/>
      <c r="K819" s="806"/>
      <c r="L819" s="806"/>
      <c r="M819" s="806"/>
      <c r="N819" s="806"/>
      <c r="O819" s="806"/>
      <c r="P819" s="806"/>
      <c r="Q819" s="806"/>
      <c r="R819" s="806"/>
      <c r="S819" s="787"/>
      <c r="T819" s="806"/>
      <c r="U819" s="806"/>
      <c r="V819" s="806"/>
      <c r="W819" s="806"/>
      <c r="X819" s="806"/>
      <c r="Y819" s="806"/>
      <c r="Z819" s="806"/>
      <c r="AA819" s="806"/>
      <c r="AB819" s="806"/>
      <c r="AC819" s="806"/>
      <c r="AD819" s="806"/>
      <c r="AE819" s="806"/>
      <c r="AF819" s="806"/>
      <c r="AG819" s="806"/>
      <c r="AH819" s="806"/>
      <c r="AI819" s="806"/>
      <c r="AJ819" s="806"/>
      <c r="AK819" s="787"/>
      <c r="AL819" s="806"/>
      <c r="AM819" s="806"/>
      <c r="AN819" s="806"/>
      <c r="AO819" s="806"/>
      <c r="AP819" s="806"/>
      <c r="AQ819" s="806"/>
      <c r="AR819" s="806"/>
      <c r="AS819" s="806"/>
      <c r="AT819" s="806"/>
      <c r="AU819" s="806"/>
      <c r="AV819" s="806"/>
      <c r="AW819" s="806"/>
      <c r="AX819" s="806"/>
      <c r="AY819" s="806"/>
      <c r="AZ819" s="806"/>
      <c r="BA819" s="806"/>
      <c r="BB819" s="806"/>
      <c r="BC819" s="787"/>
      <c r="BD819" s="806"/>
      <c r="BE819" s="806"/>
      <c r="BF819" s="806"/>
      <c r="BG819" s="806"/>
      <c r="BH819" s="806"/>
      <c r="BI819" s="806"/>
      <c r="BJ819" s="806"/>
      <c r="BK819" s="806"/>
      <c r="BL819" s="806"/>
      <c r="BM819" s="806"/>
      <c r="BN819" s="806"/>
      <c r="BO819" s="806"/>
      <c r="BP819" s="806"/>
      <c r="BQ819" s="806"/>
      <c r="BR819" s="806"/>
      <c r="BS819" s="806"/>
      <c r="BT819" s="806"/>
      <c r="BU819" s="787"/>
      <c r="BV819" s="812"/>
      <c r="BW819" s="812"/>
      <c r="BX819" s="812"/>
      <c r="BY819" s="812"/>
      <c r="BZ819" s="622"/>
      <c r="CA819" s="622"/>
      <c r="CB819" s="622"/>
      <c r="CC819" s="622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22"/>
      <c r="CV819" s="203"/>
      <c r="CW819" s="203"/>
      <c r="CX819" s="203"/>
      <c r="CY819" s="203"/>
      <c r="CZ819" s="203"/>
      <c r="DA819" s="622"/>
      <c r="DB819" s="622"/>
      <c r="DC819" s="622"/>
      <c r="DD819" s="622"/>
      <c r="DE819" s="622"/>
      <c r="DF819" s="622"/>
      <c r="DG819" s="622"/>
      <c r="DH819" s="622"/>
      <c r="DI819" s="622"/>
      <c r="DJ819" s="622"/>
      <c r="DK819" s="622"/>
      <c r="DL819" s="595"/>
      <c r="DM819" s="203"/>
      <c r="DN819" s="203"/>
      <c r="DO819" s="203"/>
      <c r="DP819" s="596"/>
      <c r="DQ819" s="622"/>
      <c r="DR819" s="622"/>
      <c r="DS819" s="622"/>
      <c r="DT819" s="622"/>
      <c r="DU819" s="622"/>
      <c r="DV819" s="622"/>
      <c r="DW819" s="622"/>
      <c r="DX819" s="595"/>
      <c r="DY819" s="488"/>
    </row>
    <row r="820" spans="1:129" s="490" customFormat="1" ht="15.75" customHeight="1">
      <c r="A820" s="814" t="s">
        <v>376</v>
      </c>
      <c r="B820" s="809">
        <f t="shared" ref="B820:R820" si="2691">SUM(B89)</f>
        <v>0</v>
      </c>
      <c r="C820" s="809">
        <f t="shared" si="2691"/>
        <v>0</v>
      </c>
      <c r="D820" s="809">
        <f t="shared" si="2691"/>
        <v>0</v>
      </c>
      <c r="E820" s="809">
        <f t="shared" si="2691"/>
        <v>0</v>
      </c>
      <c r="F820" s="809">
        <f t="shared" si="2691"/>
        <v>0</v>
      </c>
      <c r="G820" s="809">
        <f t="shared" si="2691"/>
        <v>0</v>
      </c>
      <c r="H820" s="809">
        <f t="shared" si="2691"/>
        <v>0</v>
      </c>
      <c r="I820" s="809">
        <f t="shared" si="2691"/>
        <v>0</v>
      </c>
      <c r="J820" s="809">
        <f t="shared" si="2691"/>
        <v>0</v>
      </c>
      <c r="K820" s="809">
        <f t="shared" si="2691"/>
        <v>0</v>
      </c>
      <c r="L820" s="809">
        <f t="shared" si="2691"/>
        <v>0</v>
      </c>
      <c r="M820" s="809">
        <f t="shared" si="2691"/>
        <v>0</v>
      </c>
      <c r="N820" s="809">
        <f t="shared" si="2691"/>
        <v>0</v>
      </c>
      <c r="O820" s="809">
        <f t="shared" si="2691"/>
        <v>0</v>
      </c>
      <c r="P820" s="809">
        <f t="shared" si="2691"/>
        <v>0</v>
      </c>
      <c r="Q820" s="809">
        <f t="shared" si="2691"/>
        <v>0</v>
      </c>
      <c r="R820" s="809">
        <f t="shared" si="2691"/>
        <v>0</v>
      </c>
      <c r="S820" s="815"/>
      <c r="T820" s="809">
        <f t="shared" ref="T820:AJ820" si="2692">SUM(T89)</f>
        <v>0</v>
      </c>
      <c r="U820" s="809">
        <f t="shared" si="2692"/>
        <v>0</v>
      </c>
      <c r="V820" s="809">
        <f t="shared" si="2692"/>
        <v>0</v>
      </c>
      <c r="W820" s="809">
        <f t="shared" si="2692"/>
        <v>0</v>
      </c>
      <c r="X820" s="809">
        <f t="shared" si="2692"/>
        <v>0</v>
      </c>
      <c r="Y820" s="809">
        <f t="shared" si="2692"/>
        <v>0</v>
      </c>
      <c r="Z820" s="809">
        <f t="shared" si="2692"/>
        <v>0</v>
      </c>
      <c r="AA820" s="809">
        <f t="shared" si="2692"/>
        <v>0</v>
      </c>
      <c r="AB820" s="809">
        <f t="shared" si="2692"/>
        <v>0</v>
      </c>
      <c r="AC820" s="809">
        <f t="shared" si="2692"/>
        <v>0</v>
      </c>
      <c r="AD820" s="809">
        <f t="shared" si="2692"/>
        <v>0</v>
      </c>
      <c r="AE820" s="809">
        <f t="shared" si="2692"/>
        <v>0</v>
      </c>
      <c r="AF820" s="809">
        <f t="shared" si="2692"/>
        <v>0</v>
      </c>
      <c r="AG820" s="809">
        <f t="shared" si="2692"/>
        <v>0</v>
      </c>
      <c r="AH820" s="809">
        <f t="shared" si="2692"/>
        <v>0</v>
      </c>
      <c r="AI820" s="809">
        <f t="shared" si="2692"/>
        <v>0</v>
      </c>
      <c r="AJ820" s="809">
        <f t="shared" si="2692"/>
        <v>0</v>
      </c>
      <c r="AK820" s="815"/>
      <c r="AL820" s="809">
        <f t="shared" ref="AL820:BB820" si="2693">SUM(AL89)</f>
        <v>0</v>
      </c>
      <c r="AM820" s="809">
        <f t="shared" si="2693"/>
        <v>0</v>
      </c>
      <c r="AN820" s="809">
        <f t="shared" si="2693"/>
        <v>0</v>
      </c>
      <c r="AO820" s="809">
        <f t="shared" si="2693"/>
        <v>0</v>
      </c>
      <c r="AP820" s="809">
        <f t="shared" si="2693"/>
        <v>0</v>
      </c>
      <c r="AQ820" s="809">
        <f t="shared" si="2693"/>
        <v>0</v>
      </c>
      <c r="AR820" s="809">
        <f t="shared" si="2693"/>
        <v>0</v>
      </c>
      <c r="AS820" s="809">
        <f t="shared" si="2693"/>
        <v>0</v>
      </c>
      <c r="AT820" s="809">
        <f t="shared" si="2693"/>
        <v>0</v>
      </c>
      <c r="AU820" s="809">
        <f t="shared" si="2693"/>
        <v>0</v>
      </c>
      <c r="AV820" s="809">
        <f t="shared" si="2693"/>
        <v>0</v>
      </c>
      <c r="AW820" s="809">
        <f t="shared" si="2693"/>
        <v>0</v>
      </c>
      <c r="AX820" s="809">
        <f t="shared" si="2693"/>
        <v>0</v>
      </c>
      <c r="AY820" s="809">
        <f t="shared" si="2693"/>
        <v>0</v>
      </c>
      <c r="AZ820" s="809">
        <f t="shared" si="2693"/>
        <v>0</v>
      </c>
      <c r="BA820" s="809">
        <f t="shared" si="2693"/>
        <v>0</v>
      </c>
      <c r="BB820" s="809">
        <f t="shared" si="2693"/>
        <v>0</v>
      </c>
      <c r="BC820" s="815"/>
      <c r="BD820" s="809">
        <f t="shared" ref="BD820:BT820" si="2694">SUM(BD89)</f>
        <v>0</v>
      </c>
      <c r="BE820" s="809">
        <f t="shared" si="2694"/>
        <v>0</v>
      </c>
      <c r="BF820" s="809">
        <f t="shared" si="2694"/>
        <v>0</v>
      </c>
      <c r="BG820" s="809">
        <f t="shared" si="2694"/>
        <v>0</v>
      </c>
      <c r="BH820" s="809">
        <f t="shared" si="2694"/>
        <v>0</v>
      </c>
      <c r="BI820" s="809">
        <f t="shared" si="2694"/>
        <v>0</v>
      </c>
      <c r="BJ820" s="809">
        <f t="shared" si="2694"/>
        <v>0</v>
      </c>
      <c r="BK820" s="809">
        <f t="shared" si="2694"/>
        <v>0</v>
      </c>
      <c r="BL820" s="809">
        <f t="shared" si="2694"/>
        <v>0</v>
      </c>
      <c r="BM820" s="809">
        <f t="shared" si="2694"/>
        <v>0</v>
      </c>
      <c r="BN820" s="809">
        <f t="shared" si="2694"/>
        <v>0</v>
      </c>
      <c r="BO820" s="809">
        <f t="shared" si="2694"/>
        <v>0</v>
      </c>
      <c r="BP820" s="809">
        <f t="shared" si="2694"/>
        <v>0</v>
      </c>
      <c r="BQ820" s="809">
        <f t="shared" si="2694"/>
        <v>0</v>
      </c>
      <c r="BR820" s="809">
        <f t="shared" si="2694"/>
        <v>0</v>
      </c>
      <c r="BS820" s="809">
        <f t="shared" si="2694"/>
        <v>0</v>
      </c>
      <c r="BT820" s="809">
        <f t="shared" si="2694"/>
        <v>0</v>
      </c>
      <c r="BU820" s="815"/>
      <c r="BV820" s="816">
        <f t="shared" ref="BV820:BY821" si="2695">SUM(BV89)</f>
        <v>0</v>
      </c>
      <c r="BW820" s="816">
        <f t="shared" si="2695"/>
        <v>0</v>
      </c>
      <c r="BX820" s="816">
        <f t="shared" si="2695"/>
        <v>0</v>
      </c>
      <c r="BY820" s="816">
        <f t="shared" si="2695"/>
        <v>0</v>
      </c>
      <c r="BZ820" s="627">
        <f t="shared" ref="BZ820:BZ828" si="2696">IF(DL820&lt;3,"",(SUM(B820:R820)-MIN(B820:R820)-MAX(B820:R820))/(DL820-2))</f>
        <v>0</v>
      </c>
      <c r="CA820" s="627">
        <f t="shared" ref="CA820:CA828" si="2697">IF(DM820&lt;3,"",(SUM(T820:AJ820)-MIN(T820:AJ820)-MAX(T820:AJ820))/(DM820-2))</f>
        <v>0</v>
      </c>
      <c r="CB820" s="627">
        <f t="shared" ref="CB820:CB828" si="2698">IF(DN820&lt;3,"",(SUM(AL820:BB820)-MIN(AL820:BB820)-MAX(AL820:BB820))/(DN820-2))</f>
        <v>0</v>
      </c>
      <c r="CC820" s="695">
        <f t="shared" ref="CC820:CC828" si="2699">IF(DO820&lt;3,"",(SUM(BD820:BT820)-MIN(BD820:BT820)-MAX(BD820:BT820))/(DO820-2))</f>
        <v>0</v>
      </c>
      <c r="CD820" s="1353">
        <f t="shared" ref="CD820:CS820" si="270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700"/>
        <v>0</v>
      </c>
      <c r="CF820" s="1355">
        <f t="shared" si="2700"/>
        <v>0</v>
      </c>
      <c r="CG820" s="1355">
        <f t="shared" si="2700"/>
        <v>0</v>
      </c>
      <c r="CH820" s="1355">
        <f t="shared" si="2700"/>
        <v>0</v>
      </c>
      <c r="CI820" s="1355">
        <f t="shared" si="2700"/>
        <v>0</v>
      </c>
      <c r="CJ820" s="1355">
        <f t="shared" si="2700"/>
        <v>0</v>
      </c>
      <c r="CK820" s="1356">
        <f t="shared" si="2700"/>
        <v>0</v>
      </c>
      <c r="CL820" s="1356">
        <f t="shared" si="2700"/>
        <v>0</v>
      </c>
      <c r="CM820" s="1356">
        <f t="shared" si="2700"/>
        <v>0</v>
      </c>
      <c r="CN820" s="1355">
        <f t="shared" si="2700"/>
        <v>0</v>
      </c>
      <c r="CO820" s="1355">
        <f t="shared" si="2700"/>
        <v>0</v>
      </c>
      <c r="CP820" s="1355">
        <f t="shared" si="2700"/>
        <v>0</v>
      </c>
      <c r="CQ820" s="1355">
        <f t="shared" si="2700"/>
        <v>0</v>
      </c>
      <c r="CR820" s="1355">
        <f t="shared" si="2700"/>
        <v>0</v>
      </c>
      <c r="CS820" s="1354">
        <f t="shared" si="2700"/>
        <v>0</v>
      </c>
      <c r="CT820" s="1357">
        <f t="shared" ref="CE820:CT828" si="2701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1">
        <f t="shared" ref="CU820:CU828" si="270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2">
        <f t="shared" ref="CV820:CV828" si="270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3">
        <f t="shared" ref="CW820:CW828" si="270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3">
        <f t="shared" ref="CX820:CX828" si="270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3">
        <f t="shared" ref="CY820:CY828" si="270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3">
        <f t="shared" ref="CZ820:CZ828" si="270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3">
        <f t="shared" ref="DA820:DA828" si="270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4">
        <f t="shared" ref="DB820:DB828" si="270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4">
        <f t="shared" ref="DC820:DC828" si="271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4">
        <f t="shared" ref="DD820:DD828" si="271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3">
        <f t="shared" ref="DE820:DE828" si="2712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3">
        <f t="shared" ref="DF820:DF828" si="2713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3">
        <f t="shared" ref="DG820:DG828" si="2714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3">
        <f t="shared" ref="DH820:DH828" si="2715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3">
        <f t="shared" ref="DI820:DI828" si="2716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2">
        <f t="shared" ref="DJ820:DJ828" si="2717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1">
        <f t="shared" ref="DK820:DK828" si="2718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8">
        <f t="shared" ref="DL820:DL828" si="2719">COUNT(B820:R820)</f>
        <v>17</v>
      </c>
      <c r="DM820" s="106">
        <f t="shared" ref="DM820:DM828" si="2720">COUNT(T820:AJ820)</f>
        <v>17</v>
      </c>
      <c r="DN820" s="106">
        <f t="shared" ref="DN820:DN828" si="2721">COUNT(AL820:BB820)</f>
        <v>17</v>
      </c>
      <c r="DO820" s="106">
        <f t="shared" ref="DO820:DO828" si="2722">COUNT(BD820:BT820)</f>
        <v>17</v>
      </c>
      <c r="DP820" s="487"/>
      <c r="DQ820" s="623"/>
      <c r="DR820" s="623"/>
      <c r="DS820" s="623"/>
      <c r="DT820" s="623"/>
      <c r="DU820" s="623"/>
      <c r="DV820" s="623"/>
      <c r="DW820" s="623"/>
      <c r="DX820" s="817"/>
      <c r="DY820" s="488"/>
    </row>
    <row r="821" spans="1:129" s="490" customFormat="1" ht="15.75" customHeight="1">
      <c r="A821" s="622" t="s">
        <v>377</v>
      </c>
      <c r="B821" s="809">
        <f t="shared" ref="B821:R821" si="2723">SUM(B90)</f>
        <v>0</v>
      </c>
      <c r="C821" s="809">
        <f t="shared" si="2723"/>
        <v>0</v>
      </c>
      <c r="D821" s="809">
        <f t="shared" si="2723"/>
        <v>0</v>
      </c>
      <c r="E821" s="809">
        <f t="shared" si="2723"/>
        <v>0</v>
      </c>
      <c r="F821" s="809">
        <f t="shared" si="2723"/>
        <v>0</v>
      </c>
      <c r="G821" s="809">
        <f t="shared" si="2723"/>
        <v>0</v>
      </c>
      <c r="H821" s="809">
        <f t="shared" si="2723"/>
        <v>0</v>
      </c>
      <c r="I821" s="809">
        <f t="shared" si="2723"/>
        <v>0</v>
      </c>
      <c r="J821" s="809">
        <f t="shared" si="2723"/>
        <v>0</v>
      </c>
      <c r="K821" s="809">
        <f t="shared" si="2723"/>
        <v>0</v>
      </c>
      <c r="L821" s="809">
        <f t="shared" si="2723"/>
        <v>0</v>
      </c>
      <c r="M821" s="809">
        <f t="shared" si="2723"/>
        <v>0</v>
      </c>
      <c r="N821" s="809">
        <f t="shared" si="2723"/>
        <v>0</v>
      </c>
      <c r="O821" s="809">
        <f t="shared" si="2723"/>
        <v>0</v>
      </c>
      <c r="P821" s="809">
        <f t="shared" si="2723"/>
        <v>0</v>
      </c>
      <c r="Q821" s="809">
        <f t="shared" si="2723"/>
        <v>0</v>
      </c>
      <c r="R821" s="809">
        <f t="shared" si="2723"/>
        <v>0</v>
      </c>
      <c r="S821" s="815"/>
      <c r="T821" s="809">
        <f t="shared" ref="T821:AJ821" si="2724">SUM(T90)</f>
        <v>0</v>
      </c>
      <c r="U821" s="809">
        <f t="shared" si="2724"/>
        <v>0</v>
      </c>
      <c r="V821" s="809">
        <f t="shared" si="2724"/>
        <v>0</v>
      </c>
      <c r="W821" s="809">
        <f t="shared" si="2724"/>
        <v>0</v>
      </c>
      <c r="X821" s="809">
        <f t="shared" si="2724"/>
        <v>0</v>
      </c>
      <c r="Y821" s="809">
        <f t="shared" si="2724"/>
        <v>0</v>
      </c>
      <c r="Z821" s="809">
        <f t="shared" si="2724"/>
        <v>0</v>
      </c>
      <c r="AA821" s="809">
        <f t="shared" si="2724"/>
        <v>0</v>
      </c>
      <c r="AB821" s="809">
        <f t="shared" si="2724"/>
        <v>0</v>
      </c>
      <c r="AC821" s="809">
        <f t="shared" si="2724"/>
        <v>0</v>
      </c>
      <c r="AD821" s="809">
        <f t="shared" si="2724"/>
        <v>0</v>
      </c>
      <c r="AE821" s="809">
        <f t="shared" si="2724"/>
        <v>0</v>
      </c>
      <c r="AF821" s="809">
        <f t="shared" si="2724"/>
        <v>0</v>
      </c>
      <c r="AG821" s="809">
        <f t="shared" si="2724"/>
        <v>0</v>
      </c>
      <c r="AH821" s="809">
        <f t="shared" si="2724"/>
        <v>0</v>
      </c>
      <c r="AI821" s="809">
        <f t="shared" si="2724"/>
        <v>0</v>
      </c>
      <c r="AJ821" s="809">
        <f t="shared" si="2724"/>
        <v>0</v>
      </c>
      <c r="AK821" s="815"/>
      <c r="AL821" s="809">
        <f t="shared" ref="AL821:BB821" si="2725">SUM(AL90)</f>
        <v>0</v>
      </c>
      <c r="AM821" s="809">
        <f t="shared" si="2725"/>
        <v>0</v>
      </c>
      <c r="AN821" s="809">
        <f t="shared" si="2725"/>
        <v>0</v>
      </c>
      <c r="AO821" s="809">
        <f t="shared" si="2725"/>
        <v>0</v>
      </c>
      <c r="AP821" s="809">
        <f t="shared" si="2725"/>
        <v>0</v>
      </c>
      <c r="AQ821" s="809">
        <f t="shared" si="2725"/>
        <v>0</v>
      </c>
      <c r="AR821" s="809">
        <f t="shared" si="2725"/>
        <v>0</v>
      </c>
      <c r="AS821" s="809">
        <f t="shared" si="2725"/>
        <v>0</v>
      </c>
      <c r="AT821" s="809">
        <f t="shared" si="2725"/>
        <v>0</v>
      </c>
      <c r="AU821" s="809">
        <f t="shared" si="2725"/>
        <v>0</v>
      </c>
      <c r="AV821" s="809">
        <f t="shared" si="2725"/>
        <v>0</v>
      </c>
      <c r="AW821" s="809">
        <f t="shared" si="2725"/>
        <v>0</v>
      </c>
      <c r="AX821" s="809">
        <f t="shared" si="2725"/>
        <v>0</v>
      </c>
      <c r="AY821" s="809">
        <f t="shared" si="2725"/>
        <v>0</v>
      </c>
      <c r="AZ821" s="809">
        <f t="shared" si="2725"/>
        <v>0</v>
      </c>
      <c r="BA821" s="809">
        <f t="shared" si="2725"/>
        <v>0</v>
      </c>
      <c r="BB821" s="809">
        <f t="shared" si="2725"/>
        <v>0</v>
      </c>
      <c r="BC821" s="815"/>
      <c r="BD821" s="809">
        <f t="shared" ref="BD821:BT821" si="2726">SUM(BD90)</f>
        <v>0</v>
      </c>
      <c r="BE821" s="809">
        <f t="shared" si="2726"/>
        <v>0</v>
      </c>
      <c r="BF821" s="809">
        <f t="shared" si="2726"/>
        <v>0</v>
      </c>
      <c r="BG821" s="809">
        <f t="shared" si="2726"/>
        <v>0</v>
      </c>
      <c r="BH821" s="809">
        <f t="shared" si="2726"/>
        <v>0</v>
      </c>
      <c r="BI821" s="809">
        <f t="shared" si="2726"/>
        <v>0</v>
      </c>
      <c r="BJ821" s="809">
        <f t="shared" si="2726"/>
        <v>0</v>
      </c>
      <c r="BK821" s="809">
        <f t="shared" si="2726"/>
        <v>0</v>
      </c>
      <c r="BL821" s="809">
        <f t="shared" si="2726"/>
        <v>0</v>
      </c>
      <c r="BM821" s="809">
        <f t="shared" si="2726"/>
        <v>0</v>
      </c>
      <c r="BN821" s="809">
        <f t="shared" si="2726"/>
        <v>0</v>
      </c>
      <c r="BO821" s="809">
        <f t="shared" si="2726"/>
        <v>0</v>
      </c>
      <c r="BP821" s="809">
        <f t="shared" si="2726"/>
        <v>0</v>
      </c>
      <c r="BQ821" s="809">
        <f t="shared" si="2726"/>
        <v>0</v>
      </c>
      <c r="BR821" s="809">
        <f t="shared" si="2726"/>
        <v>0</v>
      </c>
      <c r="BS821" s="809">
        <f t="shared" si="2726"/>
        <v>0</v>
      </c>
      <c r="BT821" s="809">
        <f t="shared" si="2726"/>
        <v>0</v>
      </c>
      <c r="BU821" s="815"/>
      <c r="BV821" s="816">
        <f t="shared" si="2695"/>
        <v>0</v>
      </c>
      <c r="BW821" s="816">
        <f t="shared" si="2695"/>
        <v>0</v>
      </c>
      <c r="BX821" s="816">
        <f t="shared" si="2695"/>
        <v>0</v>
      </c>
      <c r="BY821" s="816">
        <f t="shared" si="2695"/>
        <v>0</v>
      </c>
      <c r="BZ821" s="627">
        <f t="shared" si="2696"/>
        <v>0</v>
      </c>
      <c r="CA821" s="627">
        <f t="shared" si="2697"/>
        <v>0</v>
      </c>
      <c r="CB821" s="627">
        <f t="shared" si="2698"/>
        <v>0</v>
      </c>
      <c r="CC821" s="695">
        <f t="shared" si="2699"/>
        <v>0</v>
      </c>
      <c r="CD821" s="1353">
        <f t="shared" ref="CD821:CD828" si="272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701"/>
        <v>0</v>
      </c>
      <c r="CF821" s="1355">
        <f t="shared" si="2701"/>
        <v>0</v>
      </c>
      <c r="CG821" s="1355">
        <f t="shared" si="2701"/>
        <v>0</v>
      </c>
      <c r="CH821" s="1355">
        <f t="shared" si="2701"/>
        <v>0</v>
      </c>
      <c r="CI821" s="1355">
        <f t="shared" si="2701"/>
        <v>0</v>
      </c>
      <c r="CJ821" s="1355">
        <f t="shared" si="2701"/>
        <v>0</v>
      </c>
      <c r="CK821" s="1356">
        <f t="shared" si="2701"/>
        <v>0</v>
      </c>
      <c r="CL821" s="1356">
        <f t="shared" si="2701"/>
        <v>0</v>
      </c>
      <c r="CM821" s="1356">
        <f t="shared" si="2701"/>
        <v>0</v>
      </c>
      <c r="CN821" s="1355">
        <f t="shared" si="2701"/>
        <v>0</v>
      </c>
      <c r="CO821" s="1355">
        <f t="shared" si="2701"/>
        <v>0</v>
      </c>
      <c r="CP821" s="1355">
        <f t="shared" si="2701"/>
        <v>0</v>
      </c>
      <c r="CQ821" s="1355">
        <f t="shared" si="2701"/>
        <v>0</v>
      </c>
      <c r="CR821" s="1355">
        <f t="shared" si="2701"/>
        <v>0</v>
      </c>
      <c r="CS821" s="1354">
        <f t="shared" si="2701"/>
        <v>0</v>
      </c>
      <c r="CT821" s="1357">
        <f t="shared" si="2701"/>
        <v>0</v>
      </c>
      <c r="CU821" s="541">
        <f t="shared" si="2702"/>
        <v>0</v>
      </c>
      <c r="CV821" s="542">
        <f t="shared" si="2703"/>
        <v>0</v>
      </c>
      <c r="CW821" s="543">
        <f t="shared" si="2704"/>
        <v>0</v>
      </c>
      <c r="CX821" s="543">
        <f t="shared" si="2705"/>
        <v>0</v>
      </c>
      <c r="CY821" s="543">
        <f t="shared" si="2706"/>
        <v>0</v>
      </c>
      <c r="CZ821" s="543">
        <f t="shared" si="2707"/>
        <v>0</v>
      </c>
      <c r="DA821" s="543">
        <f t="shared" si="2708"/>
        <v>0</v>
      </c>
      <c r="DB821" s="544">
        <f t="shared" si="2709"/>
        <v>0</v>
      </c>
      <c r="DC821" s="544">
        <f t="shared" si="2710"/>
        <v>0</v>
      </c>
      <c r="DD821" s="544">
        <f t="shared" si="2711"/>
        <v>0</v>
      </c>
      <c r="DE821" s="543">
        <f t="shared" si="2712"/>
        <v>0</v>
      </c>
      <c r="DF821" s="543">
        <f t="shared" si="2713"/>
        <v>0</v>
      </c>
      <c r="DG821" s="543">
        <f t="shared" si="2714"/>
        <v>0</v>
      </c>
      <c r="DH821" s="543">
        <f t="shared" si="2715"/>
        <v>0</v>
      </c>
      <c r="DI821" s="543">
        <f t="shared" si="2716"/>
        <v>0</v>
      </c>
      <c r="DJ821" s="542">
        <f t="shared" si="2717"/>
        <v>0</v>
      </c>
      <c r="DK821" s="541">
        <f t="shared" si="2718"/>
        <v>0</v>
      </c>
      <c r="DL821" s="658">
        <f t="shared" si="2719"/>
        <v>17</v>
      </c>
      <c r="DM821" s="106">
        <f t="shared" si="2720"/>
        <v>17</v>
      </c>
      <c r="DN821" s="106">
        <f t="shared" si="2721"/>
        <v>17</v>
      </c>
      <c r="DO821" s="106">
        <f t="shared" si="2722"/>
        <v>17</v>
      </c>
      <c r="DP821" s="487"/>
      <c r="DQ821" s="623"/>
      <c r="DR821" s="623"/>
      <c r="DS821" s="623"/>
      <c r="DT821" s="623"/>
      <c r="DU821" s="623"/>
      <c r="DV821" s="623"/>
      <c r="DW821" s="623"/>
      <c r="DX821" s="817"/>
      <c r="DY821" s="488"/>
    </row>
    <row r="822" spans="1:129" s="490" customFormat="1" ht="15.75" customHeight="1">
      <c r="A822" s="814" t="s">
        <v>378</v>
      </c>
      <c r="B822" s="809">
        <f t="shared" ref="B822:R822" si="2728">SUM(B116)</f>
        <v>0</v>
      </c>
      <c r="C822" s="809">
        <f t="shared" si="2728"/>
        <v>0</v>
      </c>
      <c r="D822" s="809">
        <f t="shared" si="2728"/>
        <v>0</v>
      </c>
      <c r="E822" s="809">
        <f t="shared" si="2728"/>
        <v>0</v>
      </c>
      <c r="F822" s="809">
        <f t="shared" si="2728"/>
        <v>0</v>
      </c>
      <c r="G822" s="809">
        <f t="shared" si="2728"/>
        <v>0</v>
      </c>
      <c r="H822" s="809">
        <f t="shared" si="2728"/>
        <v>0</v>
      </c>
      <c r="I822" s="809">
        <f t="shared" si="2728"/>
        <v>0</v>
      </c>
      <c r="J822" s="809">
        <f t="shared" si="2728"/>
        <v>0</v>
      </c>
      <c r="K822" s="809">
        <f t="shared" si="2728"/>
        <v>0</v>
      </c>
      <c r="L822" s="809">
        <f t="shared" si="2728"/>
        <v>0</v>
      </c>
      <c r="M822" s="809">
        <f t="shared" si="2728"/>
        <v>0</v>
      </c>
      <c r="N822" s="809">
        <f t="shared" si="2728"/>
        <v>0</v>
      </c>
      <c r="O822" s="809">
        <f t="shared" si="2728"/>
        <v>0</v>
      </c>
      <c r="P822" s="809">
        <f t="shared" si="2728"/>
        <v>0</v>
      </c>
      <c r="Q822" s="809">
        <f t="shared" si="2728"/>
        <v>0</v>
      </c>
      <c r="R822" s="809">
        <f t="shared" si="2728"/>
        <v>0</v>
      </c>
      <c r="S822" s="815"/>
      <c r="T822" s="809">
        <f t="shared" ref="T822:AJ822" si="2729">SUM(T116)</f>
        <v>0</v>
      </c>
      <c r="U822" s="809">
        <f t="shared" si="2729"/>
        <v>0</v>
      </c>
      <c r="V822" s="809">
        <f t="shared" si="2729"/>
        <v>0</v>
      </c>
      <c r="W822" s="809">
        <f t="shared" si="2729"/>
        <v>0</v>
      </c>
      <c r="X822" s="809">
        <f t="shared" si="2729"/>
        <v>0</v>
      </c>
      <c r="Y822" s="809">
        <f t="shared" si="2729"/>
        <v>0</v>
      </c>
      <c r="Z822" s="809">
        <f t="shared" si="2729"/>
        <v>0</v>
      </c>
      <c r="AA822" s="809">
        <f t="shared" si="2729"/>
        <v>0</v>
      </c>
      <c r="AB822" s="809">
        <f t="shared" si="2729"/>
        <v>0</v>
      </c>
      <c r="AC822" s="809">
        <f t="shared" si="2729"/>
        <v>0</v>
      </c>
      <c r="AD822" s="809">
        <f t="shared" si="2729"/>
        <v>0</v>
      </c>
      <c r="AE822" s="809">
        <f t="shared" si="2729"/>
        <v>0</v>
      </c>
      <c r="AF822" s="809">
        <f t="shared" si="2729"/>
        <v>0</v>
      </c>
      <c r="AG822" s="809">
        <f t="shared" si="2729"/>
        <v>0</v>
      </c>
      <c r="AH822" s="809">
        <f t="shared" si="2729"/>
        <v>0</v>
      </c>
      <c r="AI822" s="809">
        <f t="shared" si="2729"/>
        <v>0</v>
      </c>
      <c r="AJ822" s="809">
        <f t="shared" si="2729"/>
        <v>0</v>
      </c>
      <c r="AK822" s="815"/>
      <c r="AL822" s="809">
        <f t="shared" ref="AL822:BB822" si="2730">SUM(AL116)</f>
        <v>3.7907371167645136E-2</v>
      </c>
      <c r="AM822" s="809">
        <f t="shared" si="2730"/>
        <v>0</v>
      </c>
      <c r="AN822" s="809">
        <f t="shared" si="2730"/>
        <v>0</v>
      </c>
      <c r="AO822" s="809">
        <f t="shared" si="2730"/>
        <v>0</v>
      </c>
      <c r="AP822" s="809">
        <f t="shared" si="2730"/>
        <v>0</v>
      </c>
      <c r="AQ822" s="809">
        <f t="shared" si="2730"/>
        <v>0</v>
      </c>
      <c r="AR822" s="809">
        <f t="shared" si="2730"/>
        <v>0</v>
      </c>
      <c r="AS822" s="809">
        <f t="shared" si="2730"/>
        <v>0</v>
      </c>
      <c r="AT822" s="809">
        <f t="shared" si="2730"/>
        <v>0</v>
      </c>
      <c r="AU822" s="809">
        <f t="shared" si="2730"/>
        <v>0</v>
      </c>
      <c r="AV822" s="809">
        <f t="shared" si="2730"/>
        <v>0</v>
      </c>
      <c r="AW822" s="809">
        <f t="shared" si="2730"/>
        <v>0</v>
      </c>
      <c r="AX822" s="809">
        <f t="shared" si="2730"/>
        <v>0</v>
      </c>
      <c r="AY822" s="809">
        <f t="shared" si="2730"/>
        <v>0</v>
      </c>
      <c r="AZ822" s="809">
        <f t="shared" si="2730"/>
        <v>0</v>
      </c>
      <c r="BA822" s="809">
        <f t="shared" si="2730"/>
        <v>0</v>
      </c>
      <c r="BB822" s="809">
        <f t="shared" si="2730"/>
        <v>0</v>
      </c>
      <c r="BC822" s="815"/>
      <c r="BD822" s="809">
        <f t="shared" ref="BD822:BT822" si="2731">SUM(BD116)</f>
        <v>5.6151337247227651E-2</v>
      </c>
      <c r="BE822" s="809">
        <f t="shared" si="2731"/>
        <v>0</v>
      </c>
      <c r="BF822" s="809">
        <f t="shared" si="2731"/>
        <v>0</v>
      </c>
      <c r="BG822" s="809">
        <f t="shared" si="2731"/>
        <v>0</v>
      </c>
      <c r="BH822" s="809">
        <f t="shared" si="2731"/>
        <v>0</v>
      </c>
      <c r="BI822" s="809">
        <f t="shared" si="2731"/>
        <v>0</v>
      </c>
      <c r="BJ822" s="809">
        <f t="shared" si="2731"/>
        <v>0</v>
      </c>
      <c r="BK822" s="809">
        <f t="shared" si="2731"/>
        <v>0</v>
      </c>
      <c r="BL822" s="809">
        <f t="shared" si="2731"/>
        <v>0</v>
      </c>
      <c r="BM822" s="809">
        <f t="shared" si="2731"/>
        <v>0</v>
      </c>
      <c r="BN822" s="809">
        <f t="shared" si="2731"/>
        <v>0</v>
      </c>
      <c r="BO822" s="809">
        <f t="shared" si="2731"/>
        <v>0</v>
      </c>
      <c r="BP822" s="809">
        <f t="shared" si="2731"/>
        <v>0</v>
      </c>
      <c r="BQ822" s="809">
        <f t="shared" si="2731"/>
        <v>0</v>
      </c>
      <c r="BR822" s="809">
        <f t="shared" si="2731"/>
        <v>0</v>
      </c>
      <c r="BS822" s="809">
        <f t="shared" si="2731"/>
        <v>0</v>
      </c>
      <c r="BT822" s="809">
        <f t="shared" si="2731"/>
        <v>0</v>
      </c>
      <c r="BU822" s="815"/>
      <c r="BV822" s="816">
        <f t="shared" ref="BV822:BY823" si="2732">SUM(BV116)</f>
        <v>0</v>
      </c>
      <c r="BW822" s="816">
        <f t="shared" si="2732"/>
        <v>0</v>
      </c>
      <c r="BX822" s="816">
        <f t="shared" si="2732"/>
        <v>0</v>
      </c>
      <c r="BY822" s="816">
        <f t="shared" si="2732"/>
        <v>0</v>
      </c>
      <c r="BZ822" s="627">
        <f t="shared" si="2696"/>
        <v>0</v>
      </c>
      <c r="CA822" s="627">
        <f t="shared" si="2697"/>
        <v>0</v>
      </c>
      <c r="CB822" s="627">
        <f t="shared" si="2698"/>
        <v>0</v>
      </c>
      <c r="CC822" s="695">
        <f t="shared" si="2699"/>
        <v>0</v>
      </c>
      <c r="CD822" s="1353">
        <f t="shared" si="2727"/>
        <v>0</v>
      </c>
      <c r="CE822" s="1354">
        <f t="shared" si="2701"/>
        <v>0</v>
      </c>
      <c r="CF822" s="1355">
        <f t="shared" si="2701"/>
        <v>0</v>
      </c>
      <c r="CG822" s="1355">
        <f t="shared" si="2701"/>
        <v>0</v>
      </c>
      <c r="CH822" s="1355">
        <f t="shared" si="2701"/>
        <v>0</v>
      </c>
      <c r="CI822" s="1355">
        <f t="shared" si="2701"/>
        <v>0</v>
      </c>
      <c r="CJ822" s="1355">
        <f t="shared" si="2701"/>
        <v>0</v>
      </c>
      <c r="CK822" s="1356">
        <f t="shared" si="2701"/>
        <v>0</v>
      </c>
      <c r="CL822" s="1356">
        <f t="shared" si="2701"/>
        <v>0</v>
      </c>
      <c r="CM822" s="1356">
        <f t="shared" si="2701"/>
        <v>0</v>
      </c>
      <c r="CN822" s="1355">
        <f t="shared" si="2701"/>
        <v>0</v>
      </c>
      <c r="CO822" s="1355">
        <f t="shared" si="2701"/>
        <v>0</v>
      </c>
      <c r="CP822" s="1355">
        <f t="shared" si="2701"/>
        <v>0</v>
      </c>
      <c r="CQ822" s="1355">
        <f t="shared" si="2701"/>
        <v>0</v>
      </c>
      <c r="CR822" s="1355">
        <f t="shared" si="2701"/>
        <v>0</v>
      </c>
      <c r="CS822" s="1354">
        <f t="shared" si="2701"/>
        <v>0</v>
      </c>
      <c r="CT822" s="1357">
        <f t="shared" si="2701"/>
        <v>0</v>
      </c>
      <c r="CU822" s="541">
        <f t="shared" si="2702"/>
        <v>0</v>
      </c>
      <c r="CV822" s="542">
        <f t="shared" si="2703"/>
        <v>0</v>
      </c>
      <c r="CW822" s="543">
        <f t="shared" si="2704"/>
        <v>0</v>
      </c>
      <c r="CX822" s="543">
        <f t="shared" si="2705"/>
        <v>0</v>
      </c>
      <c r="CY822" s="543">
        <f t="shared" si="2706"/>
        <v>0</v>
      </c>
      <c r="CZ822" s="543">
        <f t="shared" si="2707"/>
        <v>0</v>
      </c>
      <c r="DA822" s="543">
        <f t="shared" si="2708"/>
        <v>0</v>
      </c>
      <c r="DB822" s="544">
        <f t="shared" si="2709"/>
        <v>0</v>
      </c>
      <c r="DC822" s="544">
        <f t="shared" si="2710"/>
        <v>0</v>
      </c>
      <c r="DD822" s="544">
        <f t="shared" si="2711"/>
        <v>0</v>
      </c>
      <c r="DE822" s="543">
        <f t="shared" si="2712"/>
        <v>0</v>
      </c>
      <c r="DF822" s="543">
        <f t="shared" si="2713"/>
        <v>0</v>
      </c>
      <c r="DG822" s="543">
        <f t="shared" si="2714"/>
        <v>0</v>
      </c>
      <c r="DH822" s="543">
        <f t="shared" si="2715"/>
        <v>0</v>
      </c>
      <c r="DI822" s="543">
        <f t="shared" si="2716"/>
        <v>0</v>
      </c>
      <c r="DJ822" s="542">
        <f t="shared" si="2717"/>
        <v>0</v>
      </c>
      <c r="DK822" s="541">
        <f t="shared" si="2718"/>
        <v>0</v>
      </c>
      <c r="DL822" s="658">
        <f t="shared" si="2719"/>
        <v>17</v>
      </c>
      <c r="DM822" s="106">
        <f t="shared" si="2720"/>
        <v>17</v>
      </c>
      <c r="DN822" s="106">
        <f t="shared" si="2721"/>
        <v>17</v>
      </c>
      <c r="DO822" s="106">
        <f t="shared" si="2722"/>
        <v>17</v>
      </c>
      <c r="DP822" s="487"/>
      <c r="DQ822" s="623"/>
      <c r="DR822" s="623"/>
      <c r="DS822" s="623"/>
      <c r="DT822" s="623"/>
      <c r="DU822" s="623"/>
      <c r="DV822" s="623"/>
      <c r="DW822" s="623"/>
      <c r="DX822" s="818"/>
      <c r="DY822" s="488"/>
    </row>
    <row r="823" spans="1:129" s="490" customFormat="1" ht="15.75" customHeight="1">
      <c r="A823" s="622" t="s">
        <v>379</v>
      </c>
      <c r="B823" s="809">
        <f t="shared" ref="B823:R823" si="2733">SUM(B117)</f>
        <v>0</v>
      </c>
      <c r="C823" s="809">
        <f t="shared" si="2733"/>
        <v>0</v>
      </c>
      <c r="D823" s="809">
        <f t="shared" si="2733"/>
        <v>0</v>
      </c>
      <c r="E823" s="809">
        <f t="shared" si="2733"/>
        <v>0</v>
      </c>
      <c r="F823" s="809">
        <f t="shared" si="2733"/>
        <v>0</v>
      </c>
      <c r="G823" s="809">
        <f t="shared" si="2733"/>
        <v>0</v>
      </c>
      <c r="H823" s="809">
        <f t="shared" si="2733"/>
        <v>0</v>
      </c>
      <c r="I823" s="809">
        <f t="shared" si="2733"/>
        <v>0</v>
      </c>
      <c r="J823" s="809">
        <f t="shared" si="2733"/>
        <v>0</v>
      </c>
      <c r="K823" s="809">
        <f t="shared" si="2733"/>
        <v>0</v>
      </c>
      <c r="L823" s="809">
        <f t="shared" si="2733"/>
        <v>0</v>
      </c>
      <c r="M823" s="809">
        <f t="shared" si="2733"/>
        <v>0</v>
      </c>
      <c r="N823" s="809">
        <f t="shared" si="2733"/>
        <v>0</v>
      </c>
      <c r="O823" s="809">
        <f t="shared" si="2733"/>
        <v>0</v>
      </c>
      <c r="P823" s="809">
        <f t="shared" si="2733"/>
        <v>0</v>
      </c>
      <c r="Q823" s="809">
        <f t="shared" si="2733"/>
        <v>0</v>
      </c>
      <c r="R823" s="809">
        <f t="shared" si="2733"/>
        <v>0</v>
      </c>
      <c r="S823" s="815"/>
      <c r="T823" s="809">
        <f t="shared" ref="T823:AJ823" si="2734">SUM(T117)</f>
        <v>0</v>
      </c>
      <c r="U823" s="809">
        <f t="shared" si="2734"/>
        <v>0</v>
      </c>
      <c r="V823" s="809">
        <f t="shared" si="2734"/>
        <v>0</v>
      </c>
      <c r="W823" s="809">
        <f t="shared" si="2734"/>
        <v>0</v>
      </c>
      <c r="X823" s="809">
        <f t="shared" si="2734"/>
        <v>0</v>
      </c>
      <c r="Y823" s="809">
        <f t="shared" si="2734"/>
        <v>0</v>
      </c>
      <c r="Z823" s="809">
        <f t="shared" si="2734"/>
        <v>0</v>
      </c>
      <c r="AA823" s="809">
        <f t="shared" si="2734"/>
        <v>0</v>
      </c>
      <c r="AB823" s="809">
        <f t="shared" si="2734"/>
        <v>0</v>
      </c>
      <c r="AC823" s="809">
        <f t="shared" si="2734"/>
        <v>0</v>
      </c>
      <c r="AD823" s="809">
        <f t="shared" si="2734"/>
        <v>0</v>
      </c>
      <c r="AE823" s="809">
        <f t="shared" si="2734"/>
        <v>0</v>
      </c>
      <c r="AF823" s="809">
        <f t="shared" si="2734"/>
        <v>0</v>
      </c>
      <c r="AG823" s="809">
        <f t="shared" si="2734"/>
        <v>0</v>
      </c>
      <c r="AH823" s="809">
        <f t="shared" si="2734"/>
        <v>0</v>
      </c>
      <c r="AI823" s="809">
        <f t="shared" si="2734"/>
        <v>0</v>
      </c>
      <c r="AJ823" s="809">
        <f t="shared" si="2734"/>
        <v>0</v>
      </c>
      <c r="AK823" s="815"/>
      <c r="AL823" s="809">
        <f t="shared" ref="AL823:BB823" si="2735">SUM(AL117)</f>
        <v>1.4987606001304632E-2</v>
      </c>
      <c r="AM823" s="809">
        <f t="shared" si="2735"/>
        <v>0</v>
      </c>
      <c r="AN823" s="809">
        <f t="shared" si="2735"/>
        <v>0</v>
      </c>
      <c r="AO823" s="809">
        <f t="shared" si="2735"/>
        <v>0</v>
      </c>
      <c r="AP823" s="809">
        <f t="shared" si="2735"/>
        <v>0</v>
      </c>
      <c r="AQ823" s="809">
        <f t="shared" si="2735"/>
        <v>0</v>
      </c>
      <c r="AR823" s="809">
        <f t="shared" si="2735"/>
        <v>0</v>
      </c>
      <c r="AS823" s="809">
        <f t="shared" si="2735"/>
        <v>0</v>
      </c>
      <c r="AT823" s="809">
        <f t="shared" si="2735"/>
        <v>0</v>
      </c>
      <c r="AU823" s="809">
        <f t="shared" si="2735"/>
        <v>0</v>
      </c>
      <c r="AV823" s="809">
        <f t="shared" si="2735"/>
        <v>0</v>
      </c>
      <c r="AW823" s="809">
        <f t="shared" si="2735"/>
        <v>0</v>
      </c>
      <c r="AX823" s="809">
        <f t="shared" si="2735"/>
        <v>0</v>
      </c>
      <c r="AY823" s="809">
        <f t="shared" si="2735"/>
        <v>0</v>
      </c>
      <c r="AZ823" s="809">
        <f t="shared" si="2735"/>
        <v>0</v>
      </c>
      <c r="BA823" s="809">
        <f t="shared" si="2735"/>
        <v>0</v>
      </c>
      <c r="BB823" s="809">
        <f t="shared" si="2735"/>
        <v>0</v>
      </c>
      <c r="BC823" s="815"/>
      <c r="BD823" s="809">
        <f t="shared" ref="BD823:BT823" si="2736">SUM(BD117)</f>
        <v>2.8075668623613825E-2</v>
      </c>
      <c r="BE823" s="809">
        <f t="shared" si="2736"/>
        <v>0</v>
      </c>
      <c r="BF823" s="809">
        <f t="shared" si="2736"/>
        <v>0</v>
      </c>
      <c r="BG823" s="809">
        <f t="shared" si="2736"/>
        <v>0</v>
      </c>
      <c r="BH823" s="809">
        <f t="shared" si="2736"/>
        <v>0</v>
      </c>
      <c r="BI823" s="809">
        <f t="shared" si="2736"/>
        <v>0</v>
      </c>
      <c r="BJ823" s="809">
        <f t="shared" si="2736"/>
        <v>0</v>
      </c>
      <c r="BK823" s="809">
        <f t="shared" si="2736"/>
        <v>0</v>
      </c>
      <c r="BL823" s="809">
        <f t="shared" si="2736"/>
        <v>0</v>
      </c>
      <c r="BM823" s="809">
        <f t="shared" si="2736"/>
        <v>0</v>
      </c>
      <c r="BN823" s="809">
        <f t="shared" si="2736"/>
        <v>0</v>
      </c>
      <c r="BO823" s="809">
        <f t="shared" si="2736"/>
        <v>0</v>
      </c>
      <c r="BP823" s="809">
        <f t="shared" si="2736"/>
        <v>0</v>
      </c>
      <c r="BQ823" s="809">
        <f t="shared" si="2736"/>
        <v>0</v>
      </c>
      <c r="BR823" s="809">
        <f t="shared" si="2736"/>
        <v>0</v>
      </c>
      <c r="BS823" s="809">
        <f t="shared" si="2736"/>
        <v>0</v>
      </c>
      <c r="BT823" s="809">
        <f t="shared" si="2736"/>
        <v>0</v>
      </c>
      <c r="BU823" s="815"/>
      <c r="BV823" s="816">
        <f t="shared" si="2732"/>
        <v>0</v>
      </c>
      <c r="BW823" s="816">
        <f t="shared" si="2732"/>
        <v>0</v>
      </c>
      <c r="BX823" s="816">
        <f t="shared" si="2732"/>
        <v>0</v>
      </c>
      <c r="BY823" s="816">
        <f t="shared" si="2732"/>
        <v>0</v>
      </c>
      <c r="BZ823" s="627">
        <f t="shared" si="2696"/>
        <v>0</v>
      </c>
      <c r="CA823" s="627">
        <f t="shared" si="2697"/>
        <v>0</v>
      </c>
      <c r="CB823" s="627">
        <f t="shared" si="2698"/>
        <v>0</v>
      </c>
      <c r="CC823" s="695">
        <f t="shared" si="2699"/>
        <v>0</v>
      </c>
      <c r="CD823" s="1353">
        <f t="shared" si="2727"/>
        <v>0</v>
      </c>
      <c r="CE823" s="1354">
        <f t="shared" si="2701"/>
        <v>0</v>
      </c>
      <c r="CF823" s="1355">
        <f t="shared" si="2701"/>
        <v>0</v>
      </c>
      <c r="CG823" s="1355">
        <f t="shared" si="2701"/>
        <v>0</v>
      </c>
      <c r="CH823" s="1355">
        <f t="shared" si="2701"/>
        <v>0</v>
      </c>
      <c r="CI823" s="1355">
        <f t="shared" si="2701"/>
        <v>0</v>
      </c>
      <c r="CJ823" s="1355">
        <f t="shared" si="2701"/>
        <v>0</v>
      </c>
      <c r="CK823" s="1356">
        <f t="shared" si="2701"/>
        <v>0</v>
      </c>
      <c r="CL823" s="1356">
        <f t="shared" si="2701"/>
        <v>0</v>
      </c>
      <c r="CM823" s="1356">
        <f t="shared" si="2701"/>
        <v>0</v>
      </c>
      <c r="CN823" s="1355">
        <f t="shared" si="2701"/>
        <v>0</v>
      </c>
      <c r="CO823" s="1355">
        <f t="shared" si="2701"/>
        <v>0</v>
      </c>
      <c r="CP823" s="1355">
        <f t="shared" si="2701"/>
        <v>0</v>
      </c>
      <c r="CQ823" s="1355">
        <f t="shared" si="2701"/>
        <v>0</v>
      </c>
      <c r="CR823" s="1355">
        <f t="shared" si="2701"/>
        <v>0</v>
      </c>
      <c r="CS823" s="1354">
        <f t="shared" si="2701"/>
        <v>0</v>
      </c>
      <c r="CT823" s="1357">
        <f t="shared" si="2701"/>
        <v>0</v>
      </c>
      <c r="CU823" s="541">
        <f t="shared" si="2702"/>
        <v>0</v>
      </c>
      <c r="CV823" s="542">
        <f t="shared" si="2703"/>
        <v>0</v>
      </c>
      <c r="CW823" s="543">
        <f t="shared" si="2704"/>
        <v>0</v>
      </c>
      <c r="CX823" s="543">
        <f t="shared" si="2705"/>
        <v>0</v>
      </c>
      <c r="CY823" s="543">
        <f t="shared" si="2706"/>
        <v>0</v>
      </c>
      <c r="CZ823" s="543">
        <f t="shared" si="2707"/>
        <v>0</v>
      </c>
      <c r="DA823" s="543">
        <f t="shared" si="2708"/>
        <v>0</v>
      </c>
      <c r="DB823" s="544">
        <f t="shared" si="2709"/>
        <v>0</v>
      </c>
      <c r="DC823" s="544">
        <f t="shared" si="2710"/>
        <v>0</v>
      </c>
      <c r="DD823" s="544">
        <f t="shared" si="2711"/>
        <v>0</v>
      </c>
      <c r="DE823" s="543">
        <f t="shared" si="2712"/>
        <v>0</v>
      </c>
      <c r="DF823" s="543">
        <f t="shared" si="2713"/>
        <v>0</v>
      </c>
      <c r="DG823" s="543">
        <f t="shared" si="2714"/>
        <v>0</v>
      </c>
      <c r="DH823" s="543">
        <f t="shared" si="2715"/>
        <v>0</v>
      </c>
      <c r="DI823" s="543">
        <f t="shared" si="2716"/>
        <v>0</v>
      </c>
      <c r="DJ823" s="542">
        <f t="shared" si="2717"/>
        <v>0</v>
      </c>
      <c r="DK823" s="541">
        <f t="shared" si="2718"/>
        <v>0</v>
      </c>
      <c r="DL823" s="658">
        <f t="shared" si="2719"/>
        <v>17</v>
      </c>
      <c r="DM823" s="106">
        <f t="shared" si="2720"/>
        <v>17</v>
      </c>
      <c r="DN823" s="106">
        <f t="shared" si="2721"/>
        <v>17</v>
      </c>
      <c r="DO823" s="106">
        <f t="shared" si="2722"/>
        <v>17</v>
      </c>
      <c r="DP823" s="487"/>
      <c r="DQ823" s="623"/>
      <c r="DR823" s="623"/>
      <c r="DS823" s="623"/>
      <c r="DT823" s="623"/>
      <c r="DU823" s="623"/>
      <c r="DV823" s="623"/>
      <c r="DW823" s="623"/>
      <c r="DX823" s="818"/>
      <c r="DY823" s="488"/>
    </row>
    <row r="824" spans="1:129" s="490" customFormat="1" ht="15.75" customHeight="1">
      <c r="A824" s="814" t="s">
        <v>380</v>
      </c>
      <c r="B824" s="809">
        <f t="shared" ref="B824:R824" si="2737">SUM(B144)</f>
        <v>0</v>
      </c>
      <c r="C824" s="809">
        <f t="shared" si="2737"/>
        <v>0</v>
      </c>
      <c r="D824" s="809">
        <f t="shared" si="2737"/>
        <v>0</v>
      </c>
      <c r="E824" s="809">
        <f t="shared" si="2737"/>
        <v>0</v>
      </c>
      <c r="F824" s="809">
        <f t="shared" si="2737"/>
        <v>0</v>
      </c>
      <c r="G824" s="809">
        <f t="shared" si="2737"/>
        <v>0</v>
      </c>
      <c r="H824" s="809">
        <f t="shared" si="2737"/>
        <v>0</v>
      </c>
      <c r="I824" s="809">
        <f t="shared" si="2737"/>
        <v>0</v>
      </c>
      <c r="J824" s="809">
        <f t="shared" si="2737"/>
        <v>0</v>
      </c>
      <c r="K824" s="809">
        <f t="shared" si="2737"/>
        <v>0</v>
      </c>
      <c r="L824" s="809">
        <f t="shared" si="2737"/>
        <v>0</v>
      </c>
      <c r="M824" s="809">
        <f t="shared" si="2737"/>
        <v>0</v>
      </c>
      <c r="N824" s="809">
        <f t="shared" si="2737"/>
        <v>0</v>
      </c>
      <c r="O824" s="809">
        <f t="shared" si="2737"/>
        <v>0</v>
      </c>
      <c r="P824" s="809">
        <f t="shared" si="2737"/>
        <v>0</v>
      </c>
      <c r="Q824" s="809">
        <f t="shared" si="2737"/>
        <v>0</v>
      </c>
      <c r="R824" s="809">
        <f t="shared" si="2737"/>
        <v>0</v>
      </c>
      <c r="S824" s="815"/>
      <c r="T824" s="809">
        <f t="shared" ref="T824:AJ824" si="2738">SUM(T144)</f>
        <v>0</v>
      </c>
      <c r="U824" s="809">
        <f t="shared" si="2738"/>
        <v>0</v>
      </c>
      <c r="V824" s="809">
        <f t="shared" si="2738"/>
        <v>0</v>
      </c>
      <c r="W824" s="809">
        <f t="shared" si="2738"/>
        <v>0</v>
      </c>
      <c r="X824" s="809">
        <f t="shared" si="2738"/>
        <v>0</v>
      </c>
      <c r="Y824" s="809">
        <f t="shared" si="2738"/>
        <v>0</v>
      </c>
      <c r="Z824" s="809">
        <f t="shared" si="2738"/>
        <v>0</v>
      </c>
      <c r="AA824" s="809">
        <f t="shared" si="2738"/>
        <v>0</v>
      </c>
      <c r="AB824" s="809">
        <f t="shared" si="2738"/>
        <v>0</v>
      </c>
      <c r="AC824" s="809">
        <f t="shared" si="2738"/>
        <v>0</v>
      </c>
      <c r="AD824" s="809">
        <f t="shared" si="2738"/>
        <v>0</v>
      </c>
      <c r="AE824" s="809">
        <f t="shared" si="2738"/>
        <v>0</v>
      </c>
      <c r="AF824" s="809">
        <f t="shared" si="2738"/>
        <v>0</v>
      </c>
      <c r="AG824" s="809">
        <f t="shared" si="2738"/>
        <v>0</v>
      </c>
      <c r="AH824" s="809">
        <f t="shared" si="2738"/>
        <v>0</v>
      </c>
      <c r="AI824" s="809">
        <f t="shared" si="2738"/>
        <v>0</v>
      </c>
      <c r="AJ824" s="809">
        <f t="shared" si="2738"/>
        <v>0</v>
      </c>
      <c r="AK824" s="815"/>
      <c r="AL824" s="809">
        <f t="shared" ref="AL824:BB824" si="2739">SUM(AL144)</f>
        <v>0</v>
      </c>
      <c r="AM824" s="809">
        <f t="shared" si="2739"/>
        <v>0</v>
      </c>
      <c r="AN824" s="809">
        <f t="shared" si="2739"/>
        <v>0</v>
      </c>
      <c r="AO824" s="809">
        <f t="shared" si="2739"/>
        <v>0</v>
      </c>
      <c r="AP824" s="809">
        <f t="shared" si="2739"/>
        <v>0</v>
      </c>
      <c r="AQ824" s="809">
        <f t="shared" si="2739"/>
        <v>0</v>
      </c>
      <c r="AR824" s="809">
        <f t="shared" si="2739"/>
        <v>0</v>
      </c>
      <c r="AS824" s="809">
        <f t="shared" si="2739"/>
        <v>0</v>
      </c>
      <c r="AT824" s="809">
        <f t="shared" si="2739"/>
        <v>0</v>
      </c>
      <c r="AU824" s="809">
        <f t="shared" si="2739"/>
        <v>0</v>
      </c>
      <c r="AV824" s="809">
        <f t="shared" si="2739"/>
        <v>0</v>
      </c>
      <c r="AW824" s="809">
        <f t="shared" si="2739"/>
        <v>0</v>
      </c>
      <c r="AX824" s="809">
        <f t="shared" si="2739"/>
        <v>0</v>
      </c>
      <c r="AY824" s="809">
        <f t="shared" si="2739"/>
        <v>0</v>
      </c>
      <c r="AZ824" s="809">
        <f t="shared" si="2739"/>
        <v>0</v>
      </c>
      <c r="BA824" s="809">
        <f t="shared" si="2739"/>
        <v>0</v>
      </c>
      <c r="BB824" s="809">
        <f t="shared" si="2739"/>
        <v>0</v>
      </c>
      <c r="BC824" s="815"/>
      <c r="BD824" s="809">
        <f t="shared" ref="BD824:BT824" si="2740">SUM(BD144)</f>
        <v>0</v>
      </c>
      <c r="BE824" s="809">
        <f t="shared" si="2740"/>
        <v>0</v>
      </c>
      <c r="BF824" s="809">
        <f t="shared" si="2740"/>
        <v>0</v>
      </c>
      <c r="BG824" s="809">
        <f t="shared" si="2740"/>
        <v>0</v>
      </c>
      <c r="BH824" s="809">
        <f t="shared" si="2740"/>
        <v>0</v>
      </c>
      <c r="BI824" s="809">
        <f t="shared" si="2740"/>
        <v>0</v>
      </c>
      <c r="BJ824" s="809">
        <f t="shared" si="2740"/>
        <v>0</v>
      </c>
      <c r="BK824" s="809">
        <f t="shared" si="2740"/>
        <v>0</v>
      </c>
      <c r="BL824" s="809">
        <f t="shared" si="2740"/>
        <v>0</v>
      </c>
      <c r="BM824" s="809">
        <f t="shared" si="2740"/>
        <v>0</v>
      </c>
      <c r="BN824" s="809">
        <f t="shared" si="2740"/>
        <v>0</v>
      </c>
      <c r="BO824" s="809">
        <f t="shared" si="2740"/>
        <v>0</v>
      </c>
      <c r="BP824" s="809">
        <f t="shared" si="2740"/>
        <v>0</v>
      </c>
      <c r="BQ824" s="809">
        <f t="shared" si="2740"/>
        <v>0</v>
      </c>
      <c r="BR824" s="809">
        <f t="shared" si="2740"/>
        <v>0</v>
      </c>
      <c r="BS824" s="809">
        <f t="shared" si="2740"/>
        <v>0</v>
      </c>
      <c r="BT824" s="809">
        <f t="shared" si="2740"/>
        <v>0</v>
      </c>
      <c r="BU824" s="815"/>
      <c r="BV824" s="816">
        <f t="shared" ref="BV824:BY825" si="2741">SUM(BV144)</f>
        <v>0</v>
      </c>
      <c r="BW824" s="816">
        <f t="shared" si="2741"/>
        <v>0</v>
      </c>
      <c r="BX824" s="816">
        <f t="shared" si="2741"/>
        <v>0</v>
      </c>
      <c r="BY824" s="816">
        <f t="shared" si="2741"/>
        <v>0</v>
      </c>
      <c r="BZ824" s="627">
        <f t="shared" si="2696"/>
        <v>0</v>
      </c>
      <c r="CA824" s="627">
        <f t="shared" si="2697"/>
        <v>0</v>
      </c>
      <c r="CB824" s="627">
        <f t="shared" si="2698"/>
        <v>0</v>
      </c>
      <c r="CC824" s="695">
        <f t="shared" si="2699"/>
        <v>0</v>
      </c>
      <c r="CD824" s="1353">
        <f t="shared" si="2727"/>
        <v>0</v>
      </c>
      <c r="CE824" s="1354">
        <f t="shared" si="2701"/>
        <v>0</v>
      </c>
      <c r="CF824" s="1355">
        <f t="shared" si="2701"/>
        <v>0</v>
      </c>
      <c r="CG824" s="1355">
        <f t="shared" si="2701"/>
        <v>0</v>
      </c>
      <c r="CH824" s="1355">
        <f t="shared" si="2701"/>
        <v>0</v>
      </c>
      <c r="CI824" s="1355">
        <f t="shared" si="2701"/>
        <v>0</v>
      </c>
      <c r="CJ824" s="1355">
        <f t="shared" si="2701"/>
        <v>0</v>
      </c>
      <c r="CK824" s="1356">
        <f t="shared" si="2701"/>
        <v>0</v>
      </c>
      <c r="CL824" s="1356">
        <f t="shared" si="2701"/>
        <v>0</v>
      </c>
      <c r="CM824" s="1356">
        <f t="shared" si="2701"/>
        <v>0</v>
      </c>
      <c r="CN824" s="1355">
        <f t="shared" si="2701"/>
        <v>0</v>
      </c>
      <c r="CO824" s="1355">
        <f t="shared" si="2701"/>
        <v>0</v>
      </c>
      <c r="CP824" s="1355">
        <f t="shared" si="2701"/>
        <v>0</v>
      </c>
      <c r="CQ824" s="1355">
        <f t="shared" si="2701"/>
        <v>0</v>
      </c>
      <c r="CR824" s="1355">
        <f t="shared" si="2701"/>
        <v>0</v>
      </c>
      <c r="CS824" s="1354">
        <f t="shared" si="2701"/>
        <v>0</v>
      </c>
      <c r="CT824" s="1357">
        <f t="shared" si="2701"/>
        <v>0</v>
      </c>
      <c r="CU824" s="541">
        <f t="shared" si="2702"/>
        <v>0</v>
      </c>
      <c r="CV824" s="542">
        <f t="shared" si="2703"/>
        <v>0</v>
      </c>
      <c r="CW824" s="543">
        <f t="shared" si="2704"/>
        <v>0</v>
      </c>
      <c r="CX824" s="543">
        <f t="shared" si="2705"/>
        <v>0</v>
      </c>
      <c r="CY824" s="543">
        <f t="shared" si="2706"/>
        <v>0</v>
      </c>
      <c r="CZ824" s="543">
        <f t="shared" si="2707"/>
        <v>0</v>
      </c>
      <c r="DA824" s="543">
        <f t="shared" si="2708"/>
        <v>0</v>
      </c>
      <c r="DB824" s="544">
        <f t="shared" si="2709"/>
        <v>0</v>
      </c>
      <c r="DC824" s="544">
        <f t="shared" si="2710"/>
        <v>0</v>
      </c>
      <c r="DD824" s="544">
        <f t="shared" si="2711"/>
        <v>0</v>
      </c>
      <c r="DE824" s="543">
        <f t="shared" si="2712"/>
        <v>0</v>
      </c>
      <c r="DF824" s="543">
        <f t="shared" si="2713"/>
        <v>0</v>
      </c>
      <c r="DG824" s="543">
        <f t="shared" si="2714"/>
        <v>0</v>
      </c>
      <c r="DH824" s="543">
        <f t="shared" si="2715"/>
        <v>0</v>
      </c>
      <c r="DI824" s="543">
        <f t="shared" si="2716"/>
        <v>0</v>
      </c>
      <c r="DJ824" s="542">
        <f t="shared" si="2717"/>
        <v>0</v>
      </c>
      <c r="DK824" s="541">
        <f t="shared" si="2718"/>
        <v>0</v>
      </c>
      <c r="DL824" s="658">
        <f t="shared" si="2719"/>
        <v>17</v>
      </c>
      <c r="DM824" s="106">
        <f t="shared" si="2720"/>
        <v>17</v>
      </c>
      <c r="DN824" s="106">
        <f t="shared" si="2721"/>
        <v>17</v>
      </c>
      <c r="DO824" s="106">
        <f t="shared" si="2722"/>
        <v>17</v>
      </c>
      <c r="DP824" s="487"/>
      <c r="DQ824" s="623"/>
      <c r="DR824" s="623"/>
      <c r="DS824" s="623"/>
      <c r="DT824" s="623"/>
      <c r="DU824" s="623"/>
      <c r="DV824" s="623"/>
      <c r="DW824" s="623"/>
      <c r="DX824" s="818"/>
      <c r="DY824" s="488"/>
    </row>
    <row r="825" spans="1:129" s="490" customFormat="1" ht="15.75" customHeight="1">
      <c r="A825" s="622" t="s">
        <v>381</v>
      </c>
      <c r="B825" s="809">
        <f t="shared" ref="B825:R825" si="2742">SUM(B145)</f>
        <v>0</v>
      </c>
      <c r="C825" s="809">
        <f t="shared" si="2742"/>
        <v>0</v>
      </c>
      <c r="D825" s="809">
        <f t="shared" si="2742"/>
        <v>0</v>
      </c>
      <c r="E825" s="809">
        <f t="shared" si="2742"/>
        <v>0</v>
      </c>
      <c r="F825" s="809">
        <f t="shared" si="2742"/>
        <v>0</v>
      </c>
      <c r="G825" s="809">
        <f t="shared" si="2742"/>
        <v>0</v>
      </c>
      <c r="H825" s="809">
        <f t="shared" si="2742"/>
        <v>0</v>
      </c>
      <c r="I825" s="809">
        <f t="shared" si="2742"/>
        <v>0</v>
      </c>
      <c r="J825" s="809">
        <f t="shared" si="2742"/>
        <v>0</v>
      </c>
      <c r="K825" s="809">
        <f t="shared" si="2742"/>
        <v>0</v>
      </c>
      <c r="L825" s="809">
        <f t="shared" si="2742"/>
        <v>0</v>
      </c>
      <c r="M825" s="809">
        <f t="shared" si="2742"/>
        <v>0</v>
      </c>
      <c r="N825" s="809">
        <f t="shared" si="2742"/>
        <v>0</v>
      </c>
      <c r="O825" s="809">
        <f t="shared" si="2742"/>
        <v>0</v>
      </c>
      <c r="P825" s="809">
        <f t="shared" si="2742"/>
        <v>0</v>
      </c>
      <c r="Q825" s="809">
        <f t="shared" si="2742"/>
        <v>0</v>
      </c>
      <c r="R825" s="809">
        <f t="shared" si="2742"/>
        <v>0</v>
      </c>
      <c r="S825" s="815"/>
      <c r="T825" s="809">
        <f t="shared" ref="T825:AJ825" si="2743">SUM(T145)</f>
        <v>0</v>
      </c>
      <c r="U825" s="809">
        <f t="shared" si="2743"/>
        <v>0</v>
      </c>
      <c r="V825" s="809">
        <f t="shared" si="2743"/>
        <v>0</v>
      </c>
      <c r="W825" s="809">
        <f t="shared" si="2743"/>
        <v>0</v>
      </c>
      <c r="X825" s="809">
        <f t="shared" si="2743"/>
        <v>0</v>
      </c>
      <c r="Y825" s="809">
        <f t="shared" si="2743"/>
        <v>0</v>
      </c>
      <c r="Z825" s="809">
        <f t="shared" si="2743"/>
        <v>0</v>
      </c>
      <c r="AA825" s="809">
        <f t="shared" si="2743"/>
        <v>0</v>
      </c>
      <c r="AB825" s="809">
        <f t="shared" si="2743"/>
        <v>0</v>
      </c>
      <c r="AC825" s="809">
        <f t="shared" si="2743"/>
        <v>0</v>
      </c>
      <c r="AD825" s="809">
        <f t="shared" si="2743"/>
        <v>0</v>
      </c>
      <c r="AE825" s="809">
        <f t="shared" si="2743"/>
        <v>0</v>
      </c>
      <c r="AF825" s="809">
        <f t="shared" si="2743"/>
        <v>0</v>
      </c>
      <c r="AG825" s="809">
        <f t="shared" si="2743"/>
        <v>0</v>
      </c>
      <c r="AH825" s="809">
        <f t="shared" si="2743"/>
        <v>0</v>
      </c>
      <c r="AI825" s="809">
        <f t="shared" si="2743"/>
        <v>0</v>
      </c>
      <c r="AJ825" s="809">
        <f t="shared" si="2743"/>
        <v>0</v>
      </c>
      <c r="AK825" s="815"/>
      <c r="AL825" s="809">
        <f t="shared" ref="AL825:BB825" si="2744">SUM(AL145)</f>
        <v>0</v>
      </c>
      <c r="AM825" s="809">
        <f t="shared" si="2744"/>
        <v>0</v>
      </c>
      <c r="AN825" s="809">
        <f t="shared" si="2744"/>
        <v>0</v>
      </c>
      <c r="AO825" s="809">
        <f t="shared" si="2744"/>
        <v>0</v>
      </c>
      <c r="AP825" s="809">
        <f t="shared" si="2744"/>
        <v>0</v>
      </c>
      <c r="AQ825" s="809">
        <f t="shared" si="2744"/>
        <v>0</v>
      </c>
      <c r="AR825" s="809">
        <f t="shared" si="2744"/>
        <v>0</v>
      </c>
      <c r="AS825" s="809">
        <f t="shared" si="2744"/>
        <v>0</v>
      </c>
      <c r="AT825" s="809">
        <f t="shared" si="2744"/>
        <v>0</v>
      </c>
      <c r="AU825" s="809">
        <f t="shared" si="2744"/>
        <v>0</v>
      </c>
      <c r="AV825" s="809">
        <f t="shared" si="2744"/>
        <v>0</v>
      </c>
      <c r="AW825" s="809">
        <f t="shared" si="2744"/>
        <v>0</v>
      </c>
      <c r="AX825" s="809">
        <f t="shared" si="2744"/>
        <v>0</v>
      </c>
      <c r="AY825" s="809">
        <f t="shared" si="2744"/>
        <v>0</v>
      </c>
      <c r="AZ825" s="809">
        <f t="shared" si="2744"/>
        <v>0</v>
      </c>
      <c r="BA825" s="809">
        <f t="shared" si="2744"/>
        <v>0</v>
      </c>
      <c r="BB825" s="809">
        <f t="shared" si="2744"/>
        <v>0</v>
      </c>
      <c r="BC825" s="815"/>
      <c r="BD825" s="809">
        <f t="shared" ref="BD825:BT825" si="2745">SUM(BD145)</f>
        <v>0</v>
      </c>
      <c r="BE825" s="809">
        <f t="shared" si="2745"/>
        <v>0</v>
      </c>
      <c r="BF825" s="809">
        <f t="shared" si="2745"/>
        <v>0</v>
      </c>
      <c r="BG825" s="809">
        <f t="shared" si="2745"/>
        <v>0</v>
      </c>
      <c r="BH825" s="809">
        <f t="shared" si="2745"/>
        <v>0</v>
      </c>
      <c r="BI825" s="809">
        <f t="shared" si="2745"/>
        <v>0</v>
      </c>
      <c r="BJ825" s="809">
        <f t="shared" si="2745"/>
        <v>0</v>
      </c>
      <c r="BK825" s="809">
        <f t="shared" si="2745"/>
        <v>0</v>
      </c>
      <c r="BL825" s="809">
        <f t="shared" si="2745"/>
        <v>0</v>
      </c>
      <c r="BM825" s="809">
        <f t="shared" si="2745"/>
        <v>0</v>
      </c>
      <c r="BN825" s="809">
        <f t="shared" si="2745"/>
        <v>0</v>
      </c>
      <c r="BO825" s="809">
        <f t="shared" si="2745"/>
        <v>0</v>
      </c>
      <c r="BP825" s="809">
        <f t="shared" si="2745"/>
        <v>0</v>
      </c>
      <c r="BQ825" s="809">
        <f t="shared" si="2745"/>
        <v>0</v>
      </c>
      <c r="BR825" s="809">
        <f t="shared" si="2745"/>
        <v>0</v>
      </c>
      <c r="BS825" s="809">
        <f t="shared" si="2745"/>
        <v>0</v>
      </c>
      <c r="BT825" s="809">
        <f t="shared" si="2745"/>
        <v>0</v>
      </c>
      <c r="BU825" s="815"/>
      <c r="BV825" s="816">
        <f t="shared" si="2741"/>
        <v>0</v>
      </c>
      <c r="BW825" s="816">
        <f t="shared" si="2741"/>
        <v>0</v>
      </c>
      <c r="BX825" s="816">
        <f t="shared" si="2741"/>
        <v>0</v>
      </c>
      <c r="BY825" s="816">
        <f t="shared" si="2741"/>
        <v>0</v>
      </c>
      <c r="BZ825" s="627">
        <f t="shared" si="2696"/>
        <v>0</v>
      </c>
      <c r="CA825" s="627">
        <f t="shared" si="2697"/>
        <v>0</v>
      </c>
      <c r="CB825" s="627">
        <f t="shared" si="2698"/>
        <v>0</v>
      </c>
      <c r="CC825" s="695">
        <f t="shared" si="2699"/>
        <v>0</v>
      </c>
      <c r="CD825" s="1353">
        <f t="shared" si="2727"/>
        <v>0</v>
      </c>
      <c r="CE825" s="1354">
        <f t="shared" si="2701"/>
        <v>0</v>
      </c>
      <c r="CF825" s="1355">
        <f t="shared" si="2701"/>
        <v>0</v>
      </c>
      <c r="CG825" s="1355">
        <f t="shared" si="2701"/>
        <v>0</v>
      </c>
      <c r="CH825" s="1355">
        <f t="shared" si="2701"/>
        <v>0</v>
      </c>
      <c r="CI825" s="1355">
        <f t="shared" si="2701"/>
        <v>0</v>
      </c>
      <c r="CJ825" s="1355">
        <f t="shared" si="2701"/>
        <v>0</v>
      </c>
      <c r="CK825" s="1356">
        <f t="shared" si="2701"/>
        <v>0</v>
      </c>
      <c r="CL825" s="1356">
        <f t="shared" si="2701"/>
        <v>0</v>
      </c>
      <c r="CM825" s="1356">
        <f t="shared" si="2701"/>
        <v>0</v>
      </c>
      <c r="CN825" s="1355">
        <f t="shared" si="2701"/>
        <v>0</v>
      </c>
      <c r="CO825" s="1355">
        <f t="shared" si="2701"/>
        <v>0</v>
      </c>
      <c r="CP825" s="1355">
        <f t="shared" si="2701"/>
        <v>0</v>
      </c>
      <c r="CQ825" s="1355">
        <f t="shared" si="2701"/>
        <v>0</v>
      </c>
      <c r="CR825" s="1355">
        <f t="shared" si="2701"/>
        <v>0</v>
      </c>
      <c r="CS825" s="1354">
        <f t="shared" si="2701"/>
        <v>0</v>
      </c>
      <c r="CT825" s="1357">
        <f t="shared" si="2701"/>
        <v>0</v>
      </c>
      <c r="CU825" s="541">
        <f t="shared" si="2702"/>
        <v>0</v>
      </c>
      <c r="CV825" s="542">
        <f t="shared" si="2703"/>
        <v>0</v>
      </c>
      <c r="CW825" s="543">
        <f t="shared" si="2704"/>
        <v>0</v>
      </c>
      <c r="CX825" s="543">
        <f t="shared" si="2705"/>
        <v>0</v>
      </c>
      <c r="CY825" s="543">
        <f t="shared" si="2706"/>
        <v>0</v>
      </c>
      <c r="CZ825" s="543">
        <f t="shared" si="2707"/>
        <v>0</v>
      </c>
      <c r="DA825" s="543">
        <f t="shared" si="2708"/>
        <v>0</v>
      </c>
      <c r="DB825" s="544">
        <f t="shared" si="2709"/>
        <v>0</v>
      </c>
      <c r="DC825" s="544">
        <f t="shared" si="2710"/>
        <v>0</v>
      </c>
      <c r="DD825" s="544">
        <f t="shared" si="2711"/>
        <v>0</v>
      </c>
      <c r="DE825" s="543">
        <f t="shared" si="2712"/>
        <v>0</v>
      </c>
      <c r="DF825" s="543">
        <f t="shared" si="2713"/>
        <v>0</v>
      </c>
      <c r="DG825" s="543">
        <f t="shared" si="2714"/>
        <v>0</v>
      </c>
      <c r="DH825" s="543">
        <f t="shared" si="2715"/>
        <v>0</v>
      </c>
      <c r="DI825" s="543">
        <f t="shared" si="2716"/>
        <v>0</v>
      </c>
      <c r="DJ825" s="542">
        <f t="shared" si="2717"/>
        <v>0</v>
      </c>
      <c r="DK825" s="541">
        <f t="shared" si="2718"/>
        <v>0</v>
      </c>
      <c r="DL825" s="658">
        <f t="shared" si="2719"/>
        <v>17</v>
      </c>
      <c r="DM825" s="106">
        <f t="shared" si="2720"/>
        <v>17</v>
      </c>
      <c r="DN825" s="106">
        <f t="shared" si="2721"/>
        <v>17</v>
      </c>
      <c r="DO825" s="106">
        <f t="shared" si="2722"/>
        <v>17</v>
      </c>
      <c r="DP825" s="487"/>
      <c r="DQ825" s="623"/>
      <c r="DR825" s="623"/>
      <c r="DS825" s="623"/>
      <c r="DT825" s="623"/>
      <c r="DU825" s="623"/>
      <c r="DV825" s="623"/>
      <c r="DW825" s="623"/>
      <c r="DX825" s="818"/>
      <c r="DY825" s="488"/>
    </row>
    <row r="826" spans="1:129" s="490" customFormat="1" ht="15.75" customHeight="1">
      <c r="A826" s="814" t="s">
        <v>382</v>
      </c>
      <c r="B826" s="809">
        <f t="shared" ref="B826:R826" si="2746">SUM(B172)</f>
        <v>0</v>
      </c>
      <c r="C826" s="809">
        <f t="shared" si="2746"/>
        <v>0</v>
      </c>
      <c r="D826" s="809">
        <f t="shared" si="2746"/>
        <v>0</v>
      </c>
      <c r="E826" s="809">
        <f t="shared" si="2746"/>
        <v>0</v>
      </c>
      <c r="F826" s="809">
        <f t="shared" si="2746"/>
        <v>0</v>
      </c>
      <c r="G826" s="809">
        <f t="shared" si="2746"/>
        <v>0</v>
      </c>
      <c r="H826" s="809">
        <f t="shared" si="2746"/>
        <v>0</v>
      </c>
      <c r="I826" s="809">
        <f t="shared" si="2746"/>
        <v>0</v>
      </c>
      <c r="J826" s="809">
        <f t="shared" si="2746"/>
        <v>0</v>
      </c>
      <c r="K826" s="809">
        <f t="shared" si="2746"/>
        <v>0</v>
      </c>
      <c r="L826" s="809">
        <f t="shared" si="2746"/>
        <v>0</v>
      </c>
      <c r="M826" s="809">
        <f t="shared" si="2746"/>
        <v>0</v>
      </c>
      <c r="N826" s="809">
        <f t="shared" si="2746"/>
        <v>0</v>
      </c>
      <c r="O826" s="809">
        <f t="shared" si="2746"/>
        <v>0</v>
      </c>
      <c r="P826" s="809">
        <f t="shared" si="2746"/>
        <v>0</v>
      </c>
      <c r="Q826" s="809">
        <f t="shared" si="2746"/>
        <v>0</v>
      </c>
      <c r="R826" s="809">
        <f t="shared" si="2746"/>
        <v>0</v>
      </c>
      <c r="S826" s="815"/>
      <c r="T826" s="809">
        <f t="shared" ref="T826:AJ826" si="2747">SUM(T172)</f>
        <v>0</v>
      </c>
      <c r="U826" s="809">
        <f t="shared" si="2747"/>
        <v>0</v>
      </c>
      <c r="V826" s="809">
        <f t="shared" si="2747"/>
        <v>0</v>
      </c>
      <c r="W826" s="809">
        <f t="shared" si="2747"/>
        <v>0</v>
      </c>
      <c r="X826" s="809">
        <f t="shared" si="2747"/>
        <v>0</v>
      </c>
      <c r="Y826" s="809">
        <f t="shared" si="2747"/>
        <v>0</v>
      </c>
      <c r="Z826" s="809">
        <f t="shared" si="2747"/>
        <v>0</v>
      </c>
      <c r="AA826" s="809">
        <f t="shared" si="2747"/>
        <v>0</v>
      </c>
      <c r="AB826" s="809">
        <f t="shared" si="2747"/>
        <v>0</v>
      </c>
      <c r="AC826" s="809">
        <f t="shared" si="2747"/>
        <v>0</v>
      </c>
      <c r="AD826" s="809">
        <f t="shared" si="2747"/>
        <v>0</v>
      </c>
      <c r="AE826" s="809">
        <f t="shared" si="2747"/>
        <v>0</v>
      </c>
      <c r="AF826" s="809">
        <f t="shared" si="2747"/>
        <v>0</v>
      </c>
      <c r="AG826" s="809">
        <f t="shared" si="2747"/>
        <v>0</v>
      </c>
      <c r="AH826" s="809">
        <f t="shared" si="2747"/>
        <v>0</v>
      </c>
      <c r="AI826" s="809">
        <f t="shared" si="2747"/>
        <v>0</v>
      </c>
      <c r="AJ826" s="809">
        <f t="shared" si="2747"/>
        <v>0</v>
      </c>
      <c r="AK826" s="815"/>
      <c r="AL826" s="809">
        <f t="shared" ref="AL826:BB826" si="2748">SUM(AL172)</f>
        <v>0</v>
      </c>
      <c r="AM826" s="809">
        <f t="shared" si="2748"/>
        <v>0</v>
      </c>
      <c r="AN826" s="809">
        <f t="shared" si="2748"/>
        <v>0</v>
      </c>
      <c r="AO826" s="809">
        <f t="shared" si="2748"/>
        <v>0</v>
      </c>
      <c r="AP826" s="809">
        <f t="shared" si="2748"/>
        <v>0</v>
      </c>
      <c r="AQ826" s="809">
        <f t="shared" si="2748"/>
        <v>0</v>
      </c>
      <c r="AR826" s="809">
        <f t="shared" si="2748"/>
        <v>0</v>
      </c>
      <c r="AS826" s="809">
        <f t="shared" si="2748"/>
        <v>0</v>
      </c>
      <c r="AT826" s="809">
        <f t="shared" si="2748"/>
        <v>0</v>
      </c>
      <c r="AU826" s="809">
        <f t="shared" si="2748"/>
        <v>0</v>
      </c>
      <c r="AV826" s="809">
        <f t="shared" si="2748"/>
        <v>0</v>
      </c>
      <c r="AW826" s="809">
        <f t="shared" si="2748"/>
        <v>0</v>
      </c>
      <c r="AX826" s="809">
        <f t="shared" si="2748"/>
        <v>0</v>
      </c>
      <c r="AY826" s="809">
        <f t="shared" si="2748"/>
        <v>0</v>
      </c>
      <c r="AZ826" s="809">
        <f t="shared" si="2748"/>
        <v>0</v>
      </c>
      <c r="BA826" s="809">
        <f t="shared" si="2748"/>
        <v>0</v>
      </c>
      <c r="BB826" s="809">
        <f t="shared" si="2748"/>
        <v>0</v>
      </c>
      <c r="BC826" s="815"/>
      <c r="BD826" s="809">
        <f t="shared" ref="BD826:BT826" si="2749">SUM(BD172)</f>
        <v>0</v>
      </c>
      <c r="BE826" s="809">
        <f t="shared" si="2749"/>
        <v>0</v>
      </c>
      <c r="BF826" s="809">
        <f t="shared" si="2749"/>
        <v>0</v>
      </c>
      <c r="BG826" s="809">
        <f t="shared" si="2749"/>
        <v>0</v>
      </c>
      <c r="BH826" s="809">
        <f t="shared" si="2749"/>
        <v>0</v>
      </c>
      <c r="BI826" s="809">
        <f t="shared" si="2749"/>
        <v>0</v>
      </c>
      <c r="BJ826" s="809">
        <f t="shared" si="2749"/>
        <v>0</v>
      </c>
      <c r="BK826" s="809">
        <f t="shared" si="2749"/>
        <v>0</v>
      </c>
      <c r="BL826" s="809">
        <f t="shared" si="2749"/>
        <v>0</v>
      </c>
      <c r="BM826" s="809">
        <f t="shared" si="2749"/>
        <v>0</v>
      </c>
      <c r="BN826" s="809">
        <f t="shared" si="2749"/>
        <v>0</v>
      </c>
      <c r="BO826" s="809">
        <f t="shared" si="2749"/>
        <v>0</v>
      </c>
      <c r="BP826" s="809">
        <f t="shared" si="2749"/>
        <v>0</v>
      </c>
      <c r="BQ826" s="809">
        <f t="shared" si="2749"/>
        <v>0</v>
      </c>
      <c r="BR826" s="809">
        <f t="shared" si="2749"/>
        <v>0</v>
      </c>
      <c r="BS826" s="809">
        <f t="shared" si="2749"/>
        <v>0</v>
      </c>
      <c r="BT826" s="809">
        <f t="shared" si="2749"/>
        <v>0</v>
      </c>
      <c r="BU826" s="815"/>
      <c r="BV826" s="816">
        <f t="shared" ref="BV826:BY827" si="2750">SUM(BV172)</f>
        <v>0</v>
      </c>
      <c r="BW826" s="816">
        <f t="shared" si="2750"/>
        <v>0</v>
      </c>
      <c r="BX826" s="816">
        <f t="shared" si="2750"/>
        <v>0</v>
      </c>
      <c r="BY826" s="816">
        <f t="shared" si="2750"/>
        <v>0</v>
      </c>
      <c r="BZ826" s="627">
        <f t="shared" si="2696"/>
        <v>0</v>
      </c>
      <c r="CA826" s="627">
        <f t="shared" si="2697"/>
        <v>0</v>
      </c>
      <c r="CB826" s="627">
        <f t="shared" si="2698"/>
        <v>0</v>
      </c>
      <c r="CC826" s="695">
        <f t="shared" si="2699"/>
        <v>0</v>
      </c>
      <c r="CD826" s="1353">
        <f t="shared" si="2727"/>
        <v>0</v>
      </c>
      <c r="CE826" s="1354">
        <f t="shared" si="2701"/>
        <v>0</v>
      </c>
      <c r="CF826" s="1355">
        <f t="shared" si="2701"/>
        <v>0</v>
      </c>
      <c r="CG826" s="1355">
        <f t="shared" si="2701"/>
        <v>0</v>
      </c>
      <c r="CH826" s="1355">
        <f t="shared" si="2701"/>
        <v>0</v>
      </c>
      <c r="CI826" s="1355">
        <f t="shared" si="2701"/>
        <v>0</v>
      </c>
      <c r="CJ826" s="1355">
        <f t="shared" si="2701"/>
        <v>0</v>
      </c>
      <c r="CK826" s="1356">
        <f t="shared" si="2701"/>
        <v>0</v>
      </c>
      <c r="CL826" s="1356">
        <f t="shared" si="2701"/>
        <v>0</v>
      </c>
      <c r="CM826" s="1356">
        <f t="shared" si="2701"/>
        <v>0</v>
      </c>
      <c r="CN826" s="1355">
        <f t="shared" si="2701"/>
        <v>0</v>
      </c>
      <c r="CO826" s="1355">
        <f t="shared" si="2701"/>
        <v>0</v>
      </c>
      <c r="CP826" s="1355">
        <f t="shared" si="2701"/>
        <v>0</v>
      </c>
      <c r="CQ826" s="1355">
        <f t="shared" si="2701"/>
        <v>0</v>
      </c>
      <c r="CR826" s="1355">
        <f t="shared" si="2701"/>
        <v>0</v>
      </c>
      <c r="CS826" s="1354">
        <f t="shared" si="2701"/>
        <v>0</v>
      </c>
      <c r="CT826" s="1357">
        <f t="shared" si="2701"/>
        <v>0</v>
      </c>
      <c r="CU826" s="541">
        <f t="shared" si="2702"/>
        <v>0</v>
      </c>
      <c r="CV826" s="542">
        <f t="shared" si="2703"/>
        <v>0</v>
      </c>
      <c r="CW826" s="543">
        <f t="shared" si="2704"/>
        <v>0</v>
      </c>
      <c r="CX826" s="543">
        <f t="shared" si="2705"/>
        <v>0</v>
      </c>
      <c r="CY826" s="543">
        <f t="shared" si="2706"/>
        <v>0</v>
      </c>
      <c r="CZ826" s="543">
        <f t="shared" si="2707"/>
        <v>0</v>
      </c>
      <c r="DA826" s="543">
        <f t="shared" si="2708"/>
        <v>0</v>
      </c>
      <c r="DB826" s="544">
        <f t="shared" si="2709"/>
        <v>0</v>
      </c>
      <c r="DC826" s="544">
        <f t="shared" si="2710"/>
        <v>0</v>
      </c>
      <c r="DD826" s="544">
        <f t="shared" si="2711"/>
        <v>0</v>
      </c>
      <c r="DE826" s="543">
        <f t="shared" si="2712"/>
        <v>0</v>
      </c>
      <c r="DF826" s="543">
        <f t="shared" si="2713"/>
        <v>0</v>
      </c>
      <c r="DG826" s="543">
        <f t="shared" si="2714"/>
        <v>0</v>
      </c>
      <c r="DH826" s="543">
        <f t="shared" si="2715"/>
        <v>0</v>
      </c>
      <c r="DI826" s="543">
        <f t="shared" si="2716"/>
        <v>0</v>
      </c>
      <c r="DJ826" s="542">
        <f t="shared" si="2717"/>
        <v>0</v>
      </c>
      <c r="DK826" s="541">
        <f t="shared" si="2718"/>
        <v>0</v>
      </c>
      <c r="DL826" s="658">
        <f t="shared" si="2719"/>
        <v>17</v>
      </c>
      <c r="DM826" s="106">
        <f t="shared" si="2720"/>
        <v>17</v>
      </c>
      <c r="DN826" s="106">
        <f t="shared" si="2721"/>
        <v>17</v>
      </c>
      <c r="DO826" s="106">
        <f t="shared" si="2722"/>
        <v>17</v>
      </c>
      <c r="DP826" s="487"/>
      <c r="DQ826" s="623"/>
      <c r="DR826" s="623"/>
      <c r="DS826" s="623"/>
      <c r="DT826" s="623"/>
      <c r="DU826" s="623"/>
      <c r="DV826" s="623"/>
      <c r="DW826" s="623"/>
      <c r="DX826" s="818"/>
      <c r="DY826" s="488"/>
    </row>
    <row r="827" spans="1:129" s="490" customFormat="1" ht="15.75" customHeight="1">
      <c r="A827" s="622" t="s">
        <v>383</v>
      </c>
      <c r="B827" s="809">
        <f t="shared" ref="B827:R827" si="2751">SUM(B173)</f>
        <v>0</v>
      </c>
      <c r="C827" s="809">
        <f t="shared" si="2751"/>
        <v>0</v>
      </c>
      <c r="D827" s="809">
        <f t="shared" si="2751"/>
        <v>0</v>
      </c>
      <c r="E827" s="809">
        <f t="shared" si="2751"/>
        <v>0</v>
      </c>
      <c r="F827" s="809">
        <f t="shared" si="2751"/>
        <v>0</v>
      </c>
      <c r="G827" s="809">
        <f t="shared" si="2751"/>
        <v>0</v>
      </c>
      <c r="H827" s="809">
        <f t="shared" si="2751"/>
        <v>0</v>
      </c>
      <c r="I827" s="809">
        <f t="shared" si="2751"/>
        <v>0</v>
      </c>
      <c r="J827" s="809">
        <f t="shared" si="2751"/>
        <v>0</v>
      </c>
      <c r="K827" s="809">
        <f t="shared" si="2751"/>
        <v>0</v>
      </c>
      <c r="L827" s="809">
        <f t="shared" si="2751"/>
        <v>0</v>
      </c>
      <c r="M827" s="809">
        <f t="shared" si="2751"/>
        <v>0</v>
      </c>
      <c r="N827" s="809">
        <f t="shared" si="2751"/>
        <v>0</v>
      </c>
      <c r="O827" s="809">
        <f t="shared" si="2751"/>
        <v>0</v>
      </c>
      <c r="P827" s="809">
        <f t="shared" si="2751"/>
        <v>0</v>
      </c>
      <c r="Q827" s="809">
        <f t="shared" si="2751"/>
        <v>0</v>
      </c>
      <c r="R827" s="809">
        <f t="shared" si="2751"/>
        <v>0</v>
      </c>
      <c r="S827" s="815"/>
      <c r="T827" s="809">
        <f t="shared" ref="T827:AJ827" si="2752">SUM(T173)</f>
        <v>0</v>
      </c>
      <c r="U827" s="809">
        <f t="shared" si="2752"/>
        <v>0</v>
      </c>
      <c r="V827" s="809">
        <f t="shared" si="2752"/>
        <v>0</v>
      </c>
      <c r="W827" s="809">
        <f t="shared" si="2752"/>
        <v>0</v>
      </c>
      <c r="X827" s="809">
        <f t="shared" si="2752"/>
        <v>0</v>
      </c>
      <c r="Y827" s="809">
        <f t="shared" si="2752"/>
        <v>0</v>
      </c>
      <c r="Z827" s="809">
        <f t="shared" si="2752"/>
        <v>0</v>
      </c>
      <c r="AA827" s="809">
        <f t="shared" si="2752"/>
        <v>0</v>
      </c>
      <c r="AB827" s="809">
        <f t="shared" si="2752"/>
        <v>0</v>
      </c>
      <c r="AC827" s="809">
        <f t="shared" si="2752"/>
        <v>0</v>
      </c>
      <c r="AD827" s="809">
        <f t="shared" si="2752"/>
        <v>0</v>
      </c>
      <c r="AE827" s="809">
        <f t="shared" si="2752"/>
        <v>0</v>
      </c>
      <c r="AF827" s="809">
        <f t="shared" si="2752"/>
        <v>0</v>
      </c>
      <c r="AG827" s="809">
        <f t="shared" si="2752"/>
        <v>0</v>
      </c>
      <c r="AH827" s="809">
        <f t="shared" si="2752"/>
        <v>0</v>
      </c>
      <c r="AI827" s="809">
        <f t="shared" si="2752"/>
        <v>0</v>
      </c>
      <c r="AJ827" s="809">
        <f t="shared" si="2752"/>
        <v>0</v>
      </c>
      <c r="AK827" s="815"/>
      <c r="AL827" s="809">
        <f t="shared" ref="AL827:BB827" si="2753">SUM(AL173)</f>
        <v>0</v>
      </c>
      <c r="AM827" s="809">
        <f t="shared" si="2753"/>
        <v>0</v>
      </c>
      <c r="AN827" s="809">
        <f t="shared" si="2753"/>
        <v>0</v>
      </c>
      <c r="AO827" s="809">
        <f t="shared" si="2753"/>
        <v>0</v>
      </c>
      <c r="AP827" s="809">
        <f t="shared" si="2753"/>
        <v>0</v>
      </c>
      <c r="AQ827" s="809">
        <f t="shared" si="2753"/>
        <v>0</v>
      </c>
      <c r="AR827" s="809">
        <f t="shared" si="2753"/>
        <v>0</v>
      </c>
      <c r="AS827" s="809">
        <f t="shared" si="2753"/>
        <v>0</v>
      </c>
      <c r="AT827" s="809">
        <f t="shared" si="2753"/>
        <v>0</v>
      </c>
      <c r="AU827" s="809">
        <f t="shared" si="2753"/>
        <v>0</v>
      </c>
      <c r="AV827" s="809">
        <f t="shared" si="2753"/>
        <v>0</v>
      </c>
      <c r="AW827" s="809">
        <f t="shared" si="2753"/>
        <v>0</v>
      </c>
      <c r="AX827" s="809">
        <f t="shared" si="2753"/>
        <v>0</v>
      </c>
      <c r="AY827" s="809">
        <f t="shared" si="2753"/>
        <v>0</v>
      </c>
      <c r="AZ827" s="809">
        <f t="shared" si="2753"/>
        <v>0</v>
      </c>
      <c r="BA827" s="809">
        <f t="shared" si="2753"/>
        <v>0</v>
      </c>
      <c r="BB827" s="809">
        <f t="shared" si="2753"/>
        <v>0</v>
      </c>
      <c r="BC827" s="815"/>
      <c r="BD827" s="809">
        <f t="shared" ref="BD827:BT827" si="2754">SUM(BD173)</f>
        <v>0</v>
      </c>
      <c r="BE827" s="809">
        <f t="shared" si="2754"/>
        <v>0</v>
      </c>
      <c r="BF827" s="809">
        <f t="shared" si="2754"/>
        <v>0</v>
      </c>
      <c r="BG827" s="809">
        <f t="shared" si="2754"/>
        <v>0</v>
      </c>
      <c r="BH827" s="809">
        <f t="shared" si="2754"/>
        <v>0</v>
      </c>
      <c r="BI827" s="809">
        <f t="shared" si="2754"/>
        <v>0</v>
      </c>
      <c r="BJ827" s="809">
        <f t="shared" si="2754"/>
        <v>0</v>
      </c>
      <c r="BK827" s="809">
        <f t="shared" si="2754"/>
        <v>0</v>
      </c>
      <c r="BL827" s="809">
        <f t="shared" si="2754"/>
        <v>0</v>
      </c>
      <c r="BM827" s="809">
        <f t="shared" si="2754"/>
        <v>0</v>
      </c>
      <c r="BN827" s="809">
        <f t="shared" si="2754"/>
        <v>0</v>
      </c>
      <c r="BO827" s="809">
        <f t="shared" si="2754"/>
        <v>0</v>
      </c>
      <c r="BP827" s="809">
        <f t="shared" si="2754"/>
        <v>0</v>
      </c>
      <c r="BQ827" s="809">
        <f t="shared" si="2754"/>
        <v>0</v>
      </c>
      <c r="BR827" s="809">
        <f t="shared" si="2754"/>
        <v>0</v>
      </c>
      <c r="BS827" s="809">
        <f t="shared" si="2754"/>
        <v>0</v>
      </c>
      <c r="BT827" s="809">
        <f t="shared" si="2754"/>
        <v>0</v>
      </c>
      <c r="BU827" s="815"/>
      <c r="BV827" s="816">
        <f t="shared" si="2750"/>
        <v>0</v>
      </c>
      <c r="BW827" s="816">
        <f t="shared" si="2750"/>
        <v>0</v>
      </c>
      <c r="BX827" s="816">
        <f t="shared" si="2750"/>
        <v>0</v>
      </c>
      <c r="BY827" s="816">
        <f t="shared" si="2750"/>
        <v>0</v>
      </c>
      <c r="BZ827" s="627">
        <f t="shared" si="2696"/>
        <v>0</v>
      </c>
      <c r="CA827" s="627">
        <f t="shared" si="2697"/>
        <v>0</v>
      </c>
      <c r="CB827" s="627">
        <f t="shared" si="2698"/>
        <v>0</v>
      </c>
      <c r="CC827" s="695">
        <f t="shared" si="2699"/>
        <v>0</v>
      </c>
      <c r="CD827" s="1353">
        <f t="shared" si="2727"/>
        <v>0</v>
      </c>
      <c r="CE827" s="1354">
        <f t="shared" si="2701"/>
        <v>0</v>
      </c>
      <c r="CF827" s="1355">
        <f t="shared" si="2701"/>
        <v>0</v>
      </c>
      <c r="CG827" s="1355">
        <f t="shared" si="2701"/>
        <v>0</v>
      </c>
      <c r="CH827" s="1355">
        <f t="shared" si="2701"/>
        <v>0</v>
      </c>
      <c r="CI827" s="1355">
        <f t="shared" si="2701"/>
        <v>0</v>
      </c>
      <c r="CJ827" s="1355">
        <f t="shared" si="2701"/>
        <v>0</v>
      </c>
      <c r="CK827" s="1356">
        <f t="shared" si="2701"/>
        <v>0</v>
      </c>
      <c r="CL827" s="1356">
        <f t="shared" si="2701"/>
        <v>0</v>
      </c>
      <c r="CM827" s="1356">
        <f t="shared" si="2701"/>
        <v>0</v>
      </c>
      <c r="CN827" s="1355">
        <f t="shared" si="2701"/>
        <v>0</v>
      </c>
      <c r="CO827" s="1355">
        <f t="shared" si="2701"/>
        <v>0</v>
      </c>
      <c r="CP827" s="1355">
        <f t="shared" si="2701"/>
        <v>0</v>
      </c>
      <c r="CQ827" s="1355">
        <f t="shared" si="2701"/>
        <v>0</v>
      </c>
      <c r="CR827" s="1355">
        <f t="shared" si="2701"/>
        <v>0</v>
      </c>
      <c r="CS827" s="1354">
        <f t="shared" si="2701"/>
        <v>0</v>
      </c>
      <c r="CT827" s="1357">
        <f t="shared" si="2701"/>
        <v>0</v>
      </c>
      <c r="CU827" s="541">
        <f t="shared" si="2702"/>
        <v>0</v>
      </c>
      <c r="CV827" s="542">
        <f t="shared" si="2703"/>
        <v>0</v>
      </c>
      <c r="CW827" s="543">
        <f t="shared" si="2704"/>
        <v>0</v>
      </c>
      <c r="CX827" s="543">
        <f t="shared" si="2705"/>
        <v>0</v>
      </c>
      <c r="CY827" s="543">
        <f t="shared" si="2706"/>
        <v>0</v>
      </c>
      <c r="CZ827" s="543">
        <f t="shared" si="2707"/>
        <v>0</v>
      </c>
      <c r="DA827" s="543">
        <f t="shared" si="2708"/>
        <v>0</v>
      </c>
      <c r="DB827" s="544">
        <f t="shared" si="2709"/>
        <v>0</v>
      </c>
      <c r="DC827" s="544">
        <f t="shared" si="2710"/>
        <v>0</v>
      </c>
      <c r="DD827" s="544">
        <f t="shared" si="2711"/>
        <v>0</v>
      </c>
      <c r="DE827" s="543">
        <f t="shared" si="2712"/>
        <v>0</v>
      </c>
      <c r="DF827" s="543">
        <f t="shared" si="2713"/>
        <v>0</v>
      </c>
      <c r="DG827" s="543">
        <f t="shared" si="2714"/>
        <v>0</v>
      </c>
      <c r="DH827" s="543">
        <f t="shared" si="2715"/>
        <v>0</v>
      </c>
      <c r="DI827" s="543">
        <f t="shared" si="2716"/>
        <v>0</v>
      </c>
      <c r="DJ827" s="542">
        <f t="shared" si="2717"/>
        <v>0</v>
      </c>
      <c r="DK827" s="541">
        <f t="shared" si="2718"/>
        <v>0</v>
      </c>
      <c r="DL827" s="658">
        <f t="shared" si="2719"/>
        <v>17</v>
      </c>
      <c r="DM827" s="106">
        <f t="shared" si="2720"/>
        <v>17</v>
      </c>
      <c r="DN827" s="106">
        <f t="shared" si="2721"/>
        <v>17</v>
      </c>
      <c r="DO827" s="106">
        <f t="shared" si="2722"/>
        <v>17</v>
      </c>
      <c r="DP827" s="487"/>
      <c r="DQ827" s="623"/>
      <c r="DR827" s="623"/>
      <c r="DS827" s="623"/>
      <c r="DT827" s="623"/>
      <c r="DU827" s="623"/>
      <c r="DV827" s="623"/>
      <c r="DW827" s="623"/>
      <c r="DX827" s="818"/>
      <c r="DY827" s="488"/>
    </row>
    <row r="828" spans="1:129" s="490" customFormat="1" ht="15.75" customHeight="1">
      <c r="A828" s="814" t="s">
        <v>384</v>
      </c>
      <c r="B828" s="809">
        <f t="shared" ref="B828:R828" si="2755">SUM(B183,B180,B177)</f>
        <v>0</v>
      </c>
      <c r="C828" s="809">
        <f t="shared" si="2755"/>
        <v>0</v>
      </c>
      <c r="D828" s="809">
        <f t="shared" si="2755"/>
        <v>0</v>
      </c>
      <c r="E828" s="809">
        <f t="shared" si="2755"/>
        <v>0</v>
      </c>
      <c r="F828" s="809">
        <f t="shared" si="2755"/>
        <v>2.8375733855185908E-2</v>
      </c>
      <c r="G828" s="809">
        <f t="shared" si="2755"/>
        <v>0</v>
      </c>
      <c r="H828" s="809">
        <f t="shared" si="2755"/>
        <v>1.4187866927592956E-2</v>
      </c>
      <c r="I828" s="809">
        <f t="shared" si="2755"/>
        <v>0</v>
      </c>
      <c r="J828" s="809">
        <f t="shared" si="2755"/>
        <v>0</v>
      </c>
      <c r="K828" s="809">
        <f t="shared" si="2755"/>
        <v>0</v>
      </c>
      <c r="L828" s="809">
        <f t="shared" si="2755"/>
        <v>0</v>
      </c>
      <c r="M828" s="809">
        <f t="shared" si="2755"/>
        <v>0</v>
      </c>
      <c r="N828" s="809">
        <f t="shared" si="2755"/>
        <v>0</v>
      </c>
      <c r="O828" s="809">
        <f t="shared" si="2755"/>
        <v>0</v>
      </c>
      <c r="P828" s="809">
        <f t="shared" si="2755"/>
        <v>0</v>
      </c>
      <c r="Q828" s="809">
        <f t="shared" si="2755"/>
        <v>0</v>
      </c>
      <c r="R828" s="809">
        <f t="shared" si="2755"/>
        <v>0</v>
      </c>
      <c r="S828" s="815"/>
      <c r="T828" s="809">
        <f t="shared" ref="T828:AJ828" si="2756">SUM(T183,T180,T177)</f>
        <v>0</v>
      </c>
      <c r="U828" s="809">
        <f t="shared" si="2756"/>
        <v>0</v>
      </c>
      <c r="V828" s="809">
        <f t="shared" si="2756"/>
        <v>7.8821482931071985E-3</v>
      </c>
      <c r="W828" s="809">
        <f t="shared" si="2756"/>
        <v>1.1823222439660797E-2</v>
      </c>
      <c r="X828" s="809">
        <f t="shared" si="2756"/>
        <v>1.1823222439660797E-2</v>
      </c>
      <c r="Y828" s="809">
        <f t="shared" si="2756"/>
        <v>0</v>
      </c>
      <c r="Z828" s="809">
        <f t="shared" si="2756"/>
        <v>8.1073525300531177E-3</v>
      </c>
      <c r="AA828" s="809">
        <f t="shared" si="2756"/>
        <v>2.0268381325132791E-2</v>
      </c>
      <c r="AB828" s="809">
        <f t="shared" si="2756"/>
        <v>0</v>
      </c>
      <c r="AC828" s="809">
        <f t="shared" si="2756"/>
        <v>0</v>
      </c>
      <c r="AD828" s="809">
        <f t="shared" si="2756"/>
        <v>0</v>
      </c>
      <c r="AE828" s="809">
        <f t="shared" si="2756"/>
        <v>0</v>
      </c>
      <c r="AF828" s="809">
        <f t="shared" si="2756"/>
        <v>0</v>
      </c>
      <c r="AG828" s="809">
        <f t="shared" si="2756"/>
        <v>0</v>
      </c>
      <c r="AH828" s="809">
        <f t="shared" si="2756"/>
        <v>0</v>
      </c>
      <c r="AI828" s="809">
        <f t="shared" si="2756"/>
        <v>0</v>
      </c>
      <c r="AJ828" s="809">
        <f t="shared" si="2756"/>
        <v>0</v>
      </c>
      <c r="AK828" s="815"/>
      <c r="AL828" s="809">
        <f t="shared" ref="AL828:BB828" si="2757">SUM(AL183,AL180,AL177)</f>
        <v>5.5446836268754081E-2</v>
      </c>
      <c r="AM828" s="809">
        <f t="shared" si="2757"/>
        <v>0</v>
      </c>
      <c r="AN828" s="809">
        <f t="shared" si="2757"/>
        <v>7.8821482931071985E-3</v>
      </c>
      <c r="AO828" s="809">
        <f t="shared" si="2757"/>
        <v>7.664709719504241E-2</v>
      </c>
      <c r="AP828" s="809">
        <f t="shared" si="2757"/>
        <v>7.8821482931071985E-3</v>
      </c>
      <c r="AQ828" s="809">
        <f t="shared" si="2757"/>
        <v>9.4585779517286379E-3</v>
      </c>
      <c r="AR828" s="809">
        <f t="shared" si="2757"/>
        <v>1.1823222439660797E-2</v>
      </c>
      <c r="AS828" s="809">
        <f t="shared" si="2757"/>
        <v>9.4585779517286379E-3</v>
      </c>
      <c r="AT828" s="809">
        <f t="shared" si="2757"/>
        <v>1.8917155903457276E-2</v>
      </c>
      <c r="AU828" s="809">
        <f t="shared" si="2757"/>
        <v>0</v>
      </c>
      <c r="AV828" s="809">
        <f t="shared" si="2757"/>
        <v>0</v>
      </c>
      <c r="AW828" s="809">
        <f t="shared" si="2757"/>
        <v>0</v>
      </c>
      <c r="AX828" s="809">
        <f t="shared" si="2757"/>
        <v>0</v>
      </c>
      <c r="AY828" s="809">
        <f t="shared" si="2757"/>
        <v>0</v>
      </c>
      <c r="AZ828" s="809">
        <f t="shared" si="2757"/>
        <v>0</v>
      </c>
      <c r="BA828" s="809">
        <f t="shared" si="2757"/>
        <v>0</v>
      </c>
      <c r="BB828" s="809">
        <f t="shared" si="2757"/>
        <v>0</v>
      </c>
      <c r="BC828" s="815"/>
      <c r="BD828" s="809">
        <f t="shared" ref="BD828:BT828" si="2758">SUM(BD183,BD180,BD177)</f>
        <v>8.0112524461839543E-2</v>
      </c>
      <c r="BE828" s="809">
        <f t="shared" si="2758"/>
        <v>6.5697511881464915E-2</v>
      </c>
      <c r="BF828" s="809">
        <f t="shared" si="2758"/>
        <v>0</v>
      </c>
      <c r="BG828" s="809">
        <f t="shared" si="2758"/>
        <v>5.6466079582517946E-2</v>
      </c>
      <c r="BH828" s="809">
        <f t="shared" si="2758"/>
        <v>6.3396934116112205E-2</v>
      </c>
      <c r="BI828" s="809">
        <f t="shared" si="2758"/>
        <v>7.9209766098220113E-2</v>
      </c>
      <c r="BJ828" s="809">
        <f t="shared" si="2758"/>
        <v>0.11382909328114808</v>
      </c>
      <c r="BK828" s="809">
        <f t="shared" si="2758"/>
        <v>0.45988258317025443</v>
      </c>
      <c r="BL828" s="809">
        <f t="shared" si="2758"/>
        <v>0.12679386823222441</v>
      </c>
      <c r="BM828" s="809">
        <f t="shared" si="2758"/>
        <v>0</v>
      </c>
      <c r="BN828" s="809">
        <f t="shared" si="2758"/>
        <v>0</v>
      </c>
      <c r="BO828" s="809">
        <f t="shared" si="2758"/>
        <v>0</v>
      </c>
      <c r="BP828" s="809">
        <f t="shared" si="2758"/>
        <v>0</v>
      </c>
      <c r="BQ828" s="809">
        <f t="shared" si="2758"/>
        <v>0</v>
      </c>
      <c r="BR828" s="809">
        <f t="shared" si="2758"/>
        <v>0</v>
      </c>
      <c r="BS828" s="809">
        <f t="shared" si="2758"/>
        <v>0</v>
      </c>
      <c r="BT828" s="809">
        <f t="shared" si="2758"/>
        <v>0</v>
      </c>
      <c r="BU828" s="815"/>
      <c r="BV828" s="816">
        <f>SUM(BV183,BV180,BV177)</f>
        <v>5.9116112198303985E-3</v>
      </c>
      <c r="BW828" s="816">
        <f>SUM(BW183,BW180,BW177)</f>
        <v>1.1823222439660795E-2</v>
      </c>
      <c r="BX828" s="816">
        <f>SUM(BX183,BX180,BX177)</f>
        <v>1.6797129810828444E-2</v>
      </c>
      <c r="BY828" s="816">
        <f>SUM(BY183,BY180,BY177)</f>
        <v>1.5655577299412915E-2</v>
      </c>
      <c r="BZ828" s="627">
        <f t="shared" si="2696"/>
        <v>9.4585779517286357E-4</v>
      </c>
      <c r="CA828" s="627">
        <f t="shared" si="2697"/>
        <v>2.6423963801654607E-3</v>
      </c>
      <c r="CB828" s="627">
        <f t="shared" si="2698"/>
        <v>8.0579111401029215E-3</v>
      </c>
      <c r="CC828" s="695">
        <f t="shared" si="2699"/>
        <v>3.9033718510235155E-2</v>
      </c>
      <c r="CD828" s="1353">
        <f t="shared" si="2727"/>
        <v>0</v>
      </c>
      <c r="CE828" s="1354">
        <f t="shared" si="2701"/>
        <v>0</v>
      </c>
      <c r="CF828" s="1355">
        <f t="shared" si="2701"/>
        <v>0</v>
      </c>
      <c r="CG828" s="1355">
        <f t="shared" si="2701"/>
        <v>0</v>
      </c>
      <c r="CH828" s="1355">
        <f t="shared" si="2701"/>
        <v>0</v>
      </c>
      <c r="CI828" s="1355">
        <f t="shared" si="2701"/>
        <v>0</v>
      </c>
      <c r="CJ828" s="1355">
        <f t="shared" si="2701"/>
        <v>0</v>
      </c>
      <c r="CK828" s="1356">
        <f t="shared" si="2701"/>
        <v>0</v>
      </c>
      <c r="CL828" s="1356">
        <f t="shared" si="2701"/>
        <v>0</v>
      </c>
      <c r="CM828" s="1356">
        <f t="shared" si="2701"/>
        <v>0</v>
      </c>
      <c r="CN828" s="1355">
        <f t="shared" si="2701"/>
        <v>0</v>
      </c>
      <c r="CO828" s="1355">
        <f t="shared" si="2701"/>
        <v>0</v>
      </c>
      <c r="CP828" s="1355">
        <f t="shared" si="2701"/>
        <v>0</v>
      </c>
      <c r="CQ828" s="1355">
        <f t="shared" si="2701"/>
        <v>0</v>
      </c>
      <c r="CR828" s="1355">
        <f t="shared" si="2701"/>
        <v>0</v>
      </c>
      <c r="CS828" s="1354">
        <f t="shared" si="2701"/>
        <v>1.4187866927592956E-2</v>
      </c>
      <c r="CT828" s="1357">
        <f t="shared" si="2701"/>
        <v>2.8375733855185908E-2</v>
      </c>
      <c r="CU828" s="541">
        <f t="shared" si="2702"/>
        <v>0</v>
      </c>
      <c r="CV828" s="542">
        <f t="shared" si="2703"/>
        <v>0</v>
      </c>
      <c r="CW828" s="543">
        <f t="shared" si="2704"/>
        <v>0</v>
      </c>
      <c r="CX828" s="543">
        <f t="shared" si="2705"/>
        <v>0</v>
      </c>
      <c r="CY828" s="543">
        <f t="shared" si="2706"/>
        <v>0</v>
      </c>
      <c r="CZ828" s="543">
        <f t="shared" si="2707"/>
        <v>0</v>
      </c>
      <c r="DA828" s="543">
        <f t="shared" si="2708"/>
        <v>0</v>
      </c>
      <c r="DB828" s="544">
        <f t="shared" si="2709"/>
        <v>0</v>
      </c>
      <c r="DC828" s="544">
        <f t="shared" si="2710"/>
        <v>0</v>
      </c>
      <c r="DD828" s="544">
        <f t="shared" si="2711"/>
        <v>0</v>
      </c>
      <c r="DE828" s="543">
        <f t="shared" si="2712"/>
        <v>0</v>
      </c>
      <c r="DF828" s="543">
        <f t="shared" si="2713"/>
        <v>0</v>
      </c>
      <c r="DG828" s="543">
        <f t="shared" si="2714"/>
        <v>7.8821482931071985E-3</v>
      </c>
      <c r="DH828" s="543">
        <f t="shared" si="2715"/>
        <v>8.1073525300531177E-3</v>
      </c>
      <c r="DI828" s="543">
        <f t="shared" si="2716"/>
        <v>1.1823222439660797E-2</v>
      </c>
      <c r="DJ828" s="542">
        <f t="shared" si="2717"/>
        <v>1.1823222439660797E-2</v>
      </c>
      <c r="DK828" s="541">
        <f t="shared" si="2718"/>
        <v>2.0268381325132791E-2</v>
      </c>
      <c r="DL828" s="658">
        <f t="shared" si="2719"/>
        <v>17</v>
      </c>
      <c r="DM828" s="106">
        <f t="shared" si="2720"/>
        <v>17</v>
      </c>
      <c r="DN828" s="106">
        <f t="shared" si="2721"/>
        <v>17</v>
      </c>
      <c r="DO828" s="106">
        <f t="shared" si="2722"/>
        <v>17</v>
      </c>
      <c r="DP828" s="487"/>
      <c r="DQ828" s="623"/>
      <c r="DR828" s="623"/>
      <c r="DS828" s="623"/>
      <c r="DT828" s="623"/>
      <c r="DU828" s="623"/>
      <c r="DV828" s="623"/>
      <c r="DW828" s="623"/>
      <c r="DX828" s="818"/>
      <c r="DY828" s="488"/>
    </row>
    <row r="829" spans="1:129" s="490" customFormat="1" ht="15.75" customHeight="1">
      <c r="A829" s="813" t="s">
        <v>20</v>
      </c>
      <c r="B829" s="815"/>
      <c r="C829" s="815"/>
      <c r="D829" s="815"/>
      <c r="E829" s="815"/>
      <c r="F829" s="815"/>
      <c r="G829" s="815"/>
      <c r="H829" s="815"/>
      <c r="I829" s="815"/>
      <c r="J829" s="815"/>
      <c r="K829" s="815"/>
      <c r="L829" s="815"/>
      <c r="M829" s="815"/>
      <c r="N829" s="815"/>
      <c r="O829" s="815"/>
      <c r="P829" s="815"/>
      <c r="Q829" s="815"/>
      <c r="R829" s="815"/>
      <c r="S829" s="787"/>
      <c r="T829" s="815"/>
      <c r="U829" s="815"/>
      <c r="V829" s="815"/>
      <c r="W829" s="815"/>
      <c r="X829" s="815"/>
      <c r="Y829" s="815"/>
      <c r="Z829" s="815"/>
      <c r="AA829" s="815"/>
      <c r="AB829" s="815"/>
      <c r="AC829" s="815"/>
      <c r="AD829" s="815"/>
      <c r="AE829" s="815"/>
      <c r="AF829" s="815"/>
      <c r="AG829" s="815"/>
      <c r="AH829" s="815"/>
      <c r="AI829" s="815"/>
      <c r="AJ829" s="815"/>
      <c r="AK829" s="787"/>
      <c r="AL829" s="815"/>
      <c r="AM829" s="815"/>
      <c r="AN829" s="815"/>
      <c r="AO829" s="815"/>
      <c r="AP829" s="815"/>
      <c r="AQ829" s="815"/>
      <c r="AR829" s="815"/>
      <c r="AS829" s="815"/>
      <c r="AT829" s="815"/>
      <c r="AU829" s="815"/>
      <c r="AV829" s="815"/>
      <c r="AW829" s="815"/>
      <c r="AX829" s="815"/>
      <c r="AY829" s="815"/>
      <c r="AZ829" s="815"/>
      <c r="BA829" s="815"/>
      <c r="BB829" s="815"/>
      <c r="BC829" s="787"/>
      <c r="BD829" s="815"/>
      <c r="BE829" s="815"/>
      <c r="BF829" s="815"/>
      <c r="BG829" s="815"/>
      <c r="BH829" s="815"/>
      <c r="BI829" s="815"/>
      <c r="BJ829" s="815"/>
      <c r="BK829" s="815"/>
      <c r="BL829" s="815"/>
      <c r="BM829" s="815"/>
      <c r="BN829" s="815"/>
      <c r="BO829" s="815"/>
      <c r="BP829" s="815"/>
      <c r="BQ829" s="815"/>
      <c r="BR829" s="815"/>
      <c r="BS829" s="815"/>
      <c r="BT829" s="815"/>
      <c r="BU829" s="787"/>
      <c r="BV829" s="815"/>
      <c r="BW829" s="815"/>
      <c r="BX829" s="815"/>
      <c r="BY829" s="815"/>
      <c r="BZ829" s="819"/>
      <c r="CA829" s="819"/>
      <c r="CB829" s="819"/>
      <c r="CC829" s="819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22"/>
      <c r="CV829" s="203"/>
      <c r="CW829" s="203"/>
      <c r="CX829" s="203"/>
      <c r="CY829" s="203"/>
      <c r="CZ829" s="203"/>
      <c r="DA829" s="622"/>
      <c r="DB829" s="622"/>
      <c r="DC829" s="622"/>
      <c r="DD829" s="622"/>
      <c r="DE829" s="622"/>
      <c r="DF829" s="622"/>
      <c r="DG829" s="622"/>
      <c r="DH829" s="622"/>
      <c r="DI829" s="622"/>
      <c r="DJ829" s="622"/>
      <c r="DK829" s="622"/>
      <c r="DL829" s="486"/>
      <c r="DM829" s="205"/>
      <c r="DN829" s="205"/>
      <c r="DO829" s="205"/>
      <c r="DP829" s="487"/>
      <c r="DQ829" s="488"/>
      <c r="DR829" s="488"/>
      <c r="DS829" s="488"/>
      <c r="DT829" s="488"/>
      <c r="DU829" s="488"/>
      <c r="DV829" s="488"/>
      <c r="DW829" s="488"/>
      <c r="DX829" s="820"/>
      <c r="DY829" s="488"/>
    </row>
    <row r="830" spans="1:129" s="490" customFormat="1" ht="15.75" customHeight="1">
      <c r="A830" s="622" t="str">
        <f>A228</f>
        <v>Green cons - Season 1: no of months</v>
      </c>
      <c r="B830" s="816">
        <f t="shared" ref="B830:R830" si="2759">SUM(B230)</f>
        <v>0</v>
      </c>
      <c r="C830" s="816">
        <f t="shared" si="2759"/>
        <v>0</v>
      </c>
      <c r="D830" s="816">
        <f t="shared" si="2759"/>
        <v>0</v>
      </c>
      <c r="E830" s="816">
        <f t="shared" si="2759"/>
        <v>0</v>
      </c>
      <c r="F830" s="816">
        <f t="shared" si="2759"/>
        <v>0</v>
      </c>
      <c r="G830" s="816">
        <f t="shared" si="2759"/>
        <v>0</v>
      </c>
      <c r="H830" s="816">
        <f t="shared" si="2759"/>
        <v>0</v>
      </c>
      <c r="I830" s="816">
        <f t="shared" si="2759"/>
        <v>0</v>
      </c>
      <c r="J830" s="816">
        <f t="shared" si="2759"/>
        <v>0</v>
      </c>
      <c r="K830" s="816">
        <f t="shared" si="2759"/>
        <v>0</v>
      </c>
      <c r="L830" s="816">
        <f t="shared" si="2759"/>
        <v>0</v>
      </c>
      <c r="M830" s="816">
        <f t="shared" si="2759"/>
        <v>0</v>
      </c>
      <c r="N830" s="816">
        <f t="shared" si="2759"/>
        <v>0</v>
      </c>
      <c r="O830" s="816">
        <f t="shared" si="2759"/>
        <v>0</v>
      </c>
      <c r="P830" s="816">
        <f t="shared" si="2759"/>
        <v>0</v>
      </c>
      <c r="Q830" s="816">
        <f t="shared" si="2759"/>
        <v>0</v>
      </c>
      <c r="R830" s="816">
        <f t="shared" si="2759"/>
        <v>0</v>
      </c>
      <c r="S830" s="815"/>
      <c r="T830" s="816">
        <f t="shared" ref="T830:AJ830" si="2760">SUM(T230)</f>
        <v>0</v>
      </c>
      <c r="U830" s="816">
        <f t="shared" si="2760"/>
        <v>0</v>
      </c>
      <c r="V830" s="816">
        <f t="shared" si="2760"/>
        <v>0</v>
      </c>
      <c r="W830" s="816">
        <f t="shared" si="2760"/>
        <v>0</v>
      </c>
      <c r="X830" s="816">
        <f t="shared" si="2760"/>
        <v>0</v>
      </c>
      <c r="Y830" s="816">
        <f t="shared" si="2760"/>
        <v>0</v>
      </c>
      <c r="Z830" s="816">
        <f t="shared" si="2760"/>
        <v>0</v>
      </c>
      <c r="AA830" s="816">
        <f t="shared" si="2760"/>
        <v>0</v>
      </c>
      <c r="AB830" s="816">
        <f t="shared" si="2760"/>
        <v>0</v>
      </c>
      <c r="AC830" s="816">
        <f t="shared" si="2760"/>
        <v>0</v>
      </c>
      <c r="AD830" s="816">
        <f t="shared" si="2760"/>
        <v>0</v>
      </c>
      <c r="AE830" s="816">
        <f t="shared" si="2760"/>
        <v>0</v>
      </c>
      <c r="AF830" s="816">
        <f t="shared" si="2760"/>
        <v>0</v>
      </c>
      <c r="AG830" s="816">
        <f t="shared" si="2760"/>
        <v>0</v>
      </c>
      <c r="AH830" s="816">
        <f t="shared" si="2760"/>
        <v>0</v>
      </c>
      <c r="AI830" s="816">
        <f t="shared" si="2760"/>
        <v>0</v>
      </c>
      <c r="AJ830" s="816">
        <f t="shared" si="2760"/>
        <v>0</v>
      </c>
      <c r="AK830" s="815"/>
      <c r="AL830" s="816">
        <f t="shared" ref="AL830:BB830" si="2761">SUM(AL230)</f>
        <v>0</v>
      </c>
      <c r="AM830" s="816">
        <f t="shared" si="2761"/>
        <v>0</v>
      </c>
      <c r="AN830" s="816">
        <f t="shared" si="2761"/>
        <v>0</v>
      </c>
      <c r="AO830" s="816">
        <f t="shared" si="2761"/>
        <v>0</v>
      </c>
      <c r="AP830" s="816">
        <f t="shared" si="2761"/>
        <v>0</v>
      </c>
      <c r="AQ830" s="816">
        <f t="shared" si="2761"/>
        <v>0</v>
      </c>
      <c r="AR830" s="816">
        <f t="shared" si="2761"/>
        <v>0</v>
      </c>
      <c r="AS830" s="816">
        <f t="shared" si="2761"/>
        <v>0</v>
      </c>
      <c r="AT830" s="816">
        <f t="shared" si="2761"/>
        <v>0</v>
      </c>
      <c r="AU830" s="816">
        <f t="shared" si="2761"/>
        <v>0</v>
      </c>
      <c r="AV830" s="816">
        <f t="shared" si="2761"/>
        <v>0</v>
      </c>
      <c r="AW830" s="816">
        <f t="shared" si="2761"/>
        <v>0</v>
      </c>
      <c r="AX830" s="816">
        <f t="shared" si="2761"/>
        <v>0</v>
      </c>
      <c r="AY830" s="816">
        <f t="shared" si="2761"/>
        <v>0</v>
      </c>
      <c r="AZ830" s="816">
        <f t="shared" si="2761"/>
        <v>0</v>
      </c>
      <c r="BA830" s="816">
        <f t="shared" si="2761"/>
        <v>0</v>
      </c>
      <c r="BB830" s="816">
        <f t="shared" si="2761"/>
        <v>0</v>
      </c>
      <c r="BC830" s="815"/>
      <c r="BD830" s="816">
        <f t="shared" ref="BD830:BT830" si="2762">SUM(BD230)</f>
        <v>0</v>
      </c>
      <c r="BE830" s="816">
        <f t="shared" si="2762"/>
        <v>0</v>
      </c>
      <c r="BF830" s="816">
        <f t="shared" si="2762"/>
        <v>0</v>
      </c>
      <c r="BG830" s="816">
        <f t="shared" si="2762"/>
        <v>0</v>
      </c>
      <c r="BH830" s="816">
        <f t="shared" si="2762"/>
        <v>0</v>
      </c>
      <c r="BI830" s="816">
        <f t="shared" si="2762"/>
        <v>0</v>
      </c>
      <c r="BJ830" s="816">
        <f t="shared" si="2762"/>
        <v>0</v>
      </c>
      <c r="BK830" s="816">
        <f t="shared" si="2762"/>
        <v>0</v>
      </c>
      <c r="BL830" s="816">
        <f t="shared" si="2762"/>
        <v>0</v>
      </c>
      <c r="BM830" s="816">
        <f t="shared" si="2762"/>
        <v>0</v>
      </c>
      <c r="BN830" s="816">
        <f t="shared" si="2762"/>
        <v>0</v>
      </c>
      <c r="BO830" s="816">
        <f t="shared" si="2762"/>
        <v>0</v>
      </c>
      <c r="BP830" s="816">
        <f t="shared" si="2762"/>
        <v>0</v>
      </c>
      <c r="BQ830" s="816">
        <f t="shared" si="2762"/>
        <v>0</v>
      </c>
      <c r="BR830" s="816">
        <f t="shared" si="2762"/>
        <v>0</v>
      </c>
      <c r="BS830" s="816">
        <f t="shared" si="2762"/>
        <v>0</v>
      </c>
      <c r="BT830" s="816">
        <f t="shared" si="2762"/>
        <v>0</v>
      </c>
      <c r="BU830" s="815"/>
      <c r="BV830" s="816">
        <f>SUM(BV230)</f>
        <v>0</v>
      </c>
      <c r="BW830" s="816">
        <f>SUM(BW230)</f>
        <v>0</v>
      </c>
      <c r="BX830" s="816">
        <f>SUM(BX230)</f>
        <v>0</v>
      </c>
      <c r="BY830" s="816">
        <f>SUM(BY230)</f>
        <v>0</v>
      </c>
      <c r="BZ830" s="627">
        <f t="shared" ref="BZ830:BZ849" si="2763">IF(DL830&lt;3,"",(SUM(B830:R830)-MIN(B830:R830)-MAX(B830:R830))/(DL830-2))</f>
        <v>0</v>
      </c>
      <c r="CA830" s="627">
        <f t="shared" ref="CA830:CA849" si="2764">IF(DM830&lt;3,"",(SUM(T830:AJ830)-MIN(T830:AJ830)-MAX(T830:AJ830))/(DM830-2))</f>
        <v>0</v>
      </c>
      <c r="CB830" s="627">
        <f t="shared" ref="CB830:CB849" si="2765">IF(DN830&lt;3,"",(SUM(AL830:BB830)-MIN(AL830:BB830)-MAX(AL830:BB830))/(DN830-2))</f>
        <v>0</v>
      </c>
      <c r="CC830" s="695">
        <f t="shared" ref="CC830:CC849" si="2766">IF(DO830&lt;3,"",(SUM(BD830:BT830)-MIN(BD830:BT830)-MAX(BD830:BT830))/(DO830-2))</f>
        <v>0</v>
      </c>
      <c r="CD830" s="1353">
        <f t="shared" ref="CD830:CS830" si="276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767"/>
        <v>0</v>
      </c>
      <c r="CF830" s="1355">
        <f t="shared" si="2767"/>
        <v>0</v>
      </c>
      <c r="CG830" s="1355">
        <f t="shared" si="2767"/>
        <v>0</v>
      </c>
      <c r="CH830" s="1355">
        <f t="shared" si="2767"/>
        <v>0</v>
      </c>
      <c r="CI830" s="1355">
        <f t="shared" si="2767"/>
        <v>0</v>
      </c>
      <c r="CJ830" s="1355">
        <f t="shared" si="2767"/>
        <v>0</v>
      </c>
      <c r="CK830" s="1356">
        <f t="shared" si="2767"/>
        <v>0</v>
      </c>
      <c r="CL830" s="1356">
        <f t="shared" si="2767"/>
        <v>0</v>
      </c>
      <c r="CM830" s="1356">
        <f t="shared" si="2767"/>
        <v>0</v>
      </c>
      <c r="CN830" s="1355">
        <f t="shared" si="2767"/>
        <v>0</v>
      </c>
      <c r="CO830" s="1355">
        <f t="shared" si="2767"/>
        <v>0</v>
      </c>
      <c r="CP830" s="1355">
        <f t="shared" si="2767"/>
        <v>0</v>
      </c>
      <c r="CQ830" s="1355">
        <f t="shared" si="2767"/>
        <v>0</v>
      </c>
      <c r="CR830" s="1355">
        <f t="shared" si="2767"/>
        <v>0</v>
      </c>
      <c r="CS830" s="1354">
        <f t="shared" si="2767"/>
        <v>0</v>
      </c>
      <c r="CT830" s="1357">
        <f t="shared" ref="CE830:CT846" si="2768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41">
        <f t="shared" ref="CU830:CU849" si="2769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2">
        <f t="shared" ref="CV830:CV849" si="2770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3">
        <f t="shared" ref="CW830:CW849" si="2771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3">
        <f t="shared" ref="CX830:CX849" si="2772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3">
        <f t="shared" ref="CY830:CY849" si="2773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3">
        <f t="shared" ref="CZ830:CZ849" si="2774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3">
        <f t="shared" ref="DA830:DA849" si="2775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4">
        <f t="shared" ref="DB830:DB849" si="2776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4">
        <f t="shared" ref="DC830:DC849" si="2777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4">
        <f t="shared" ref="DD830:DD849" si="2778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3">
        <f t="shared" ref="DE830:DE849" si="2779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3">
        <f t="shared" ref="DF830:DF849" si="2780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3">
        <f t="shared" ref="DG830:DG849" si="2781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3">
        <f t="shared" ref="DH830:DH849" si="2782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3">
        <f t="shared" ref="DI830:DI849" si="2783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2">
        <f t="shared" ref="DJ830:DJ849" si="2784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41">
        <f t="shared" ref="DK830:DK849" si="2785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8">
        <f t="shared" ref="DL830:DL849" si="2786">COUNT(B830:R830)</f>
        <v>17</v>
      </c>
      <c r="DM830" s="106">
        <f t="shared" ref="DM830:DM849" si="2787">COUNT(T830:AJ830)</f>
        <v>17</v>
      </c>
      <c r="DN830" s="106">
        <f t="shared" ref="DN830:DN849" si="2788">COUNT(AL830:BB830)</f>
        <v>17</v>
      </c>
      <c r="DO830" s="106">
        <f t="shared" ref="DO830:DO849" si="2789">COUNT(BD830:BT830)</f>
        <v>17</v>
      </c>
      <c r="DP830" s="487"/>
      <c r="DQ830" s="623"/>
      <c r="DR830" s="623"/>
      <c r="DS830" s="623"/>
      <c r="DT830" s="623"/>
      <c r="DU830" s="623"/>
      <c r="DV830" s="623"/>
      <c r="DW830" s="623"/>
      <c r="DX830" s="818"/>
      <c r="DY830" s="488"/>
    </row>
    <row r="831" spans="1:129" s="490" customFormat="1" ht="15.75" customHeight="1">
      <c r="A831" s="622" t="str">
        <f>A231</f>
        <v xml:space="preserve">Green beans </v>
      </c>
      <c r="B831" s="816">
        <f t="shared" ref="B831:R831" si="2790">SUM(B233)</f>
        <v>0</v>
      </c>
      <c r="C831" s="816">
        <f t="shared" si="2790"/>
        <v>0</v>
      </c>
      <c r="D831" s="816">
        <f t="shared" si="2790"/>
        <v>0</v>
      </c>
      <c r="E831" s="816">
        <f t="shared" si="2790"/>
        <v>0</v>
      </c>
      <c r="F831" s="816">
        <f t="shared" si="2790"/>
        <v>0</v>
      </c>
      <c r="G831" s="816">
        <f t="shared" si="2790"/>
        <v>0</v>
      </c>
      <c r="H831" s="816">
        <f t="shared" si="2790"/>
        <v>0</v>
      </c>
      <c r="I831" s="816">
        <f t="shared" si="2790"/>
        <v>0</v>
      </c>
      <c r="J831" s="816">
        <f t="shared" si="2790"/>
        <v>0</v>
      </c>
      <c r="K831" s="816">
        <f t="shared" si="2790"/>
        <v>0</v>
      </c>
      <c r="L831" s="816">
        <f t="shared" si="2790"/>
        <v>0</v>
      </c>
      <c r="M831" s="816">
        <f t="shared" si="2790"/>
        <v>0</v>
      </c>
      <c r="N831" s="816">
        <f t="shared" si="2790"/>
        <v>0</v>
      </c>
      <c r="O831" s="816">
        <f t="shared" si="2790"/>
        <v>0</v>
      </c>
      <c r="P831" s="816">
        <f t="shared" si="2790"/>
        <v>0</v>
      </c>
      <c r="Q831" s="816">
        <f t="shared" si="2790"/>
        <v>0</v>
      </c>
      <c r="R831" s="816">
        <f t="shared" si="2790"/>
        <v>0</v>
      </c>
      <c r="S831" s="815"/>
      <c r="T831" s="816">
        <f t="shared" ref="T831:AJ831" si="2791">SUM(T233)</f>
        <v>0</v>
      </c>
      <c r="U831" s="816">
        <f t="shared" si="2791"/>
        <v>0</v>
      </c>
      <c r="V831" s="816">
        <f t="shared" si="2791"/>
        <v>0</v>
      </c>
      <c r="W831" s="816">
        <f t="shared" si="2791"/>
        <v>0</v>
      </c>
      <c r="X831" s="816">
        <f t="shared" si="2791"/>
        <v>0</v>
      </c>
      <c r="Y831" s="816">
        <f t="shared" si="2791"/>
        <v>0</v>
      </c>
      <c r="Z831" s="816">
        <f t="shared" si="2791"/>
        <v>0</v>
      </c>
      <c r="AA831" s="816">
        <f t="shared" si="2791"/>
        <v>0</v>
      </c>
      <c r="AB831" s="816">
        <f t="shared" si="2791"/>
        <v>0</v>
      </c>
      <c r="AC831" s="816">
        <f t="shared" si="2791"/>
        <v>0</v>
      </c>
      <c r="AD831" s="816">
        <f t="shared" si="2791"/>
        <v>0</v>
      </c>
      <c r="AE831" s="816">
        <f t="shared" si="2791"/>
        <v>0</v>
      </c>
      <c r="AF831" s="816">
        <f t="shared" si="2791"/>
        <v>0</v>
      </c>
      <c r="AG831" s="816">
        <f t="shared" si="2791"/>
        <v>0</v>
      </c>
      <c r="AH831" s="816">
        <f t="shared" si="2791"/>
        <v>0</v>
      </c>
      <c r="AI831" s="816">
        <f t="shared" si="2791"/>
        <v>0</v>
      </c>
      <c r="AJ831" s="816">
        <f t="shared" si="2791"/>
        <v>0</v>
      </c>
      <c r="AK831" s="815"/>
      <c r="AL831" s="816">
        <f t="shared" ref="AL831:BB831" si="2792">SUM(AL233)</f>
        <v>0</v>
      </c>
      <c r="AM831" s="816">
        <f t="shared" si="2792"/>
        <v>0</v>
      </c>
      <c r="AN831" s="816">
        <f t="shared" si="2792"/>
        <v>0</v>
      </c>
      <c r="AO831" s="816">
        <f t="shared" si="2792"/>
        <v>0</v>
      </c>
      <c r="AP831" s="816">
        <f t="shared" si="2792"/>
        <v>0</v>
      </c>
      <c r="AQ831" s="816">
        <f t="shared" si="2792"/>
        <v>0</v>
      </c>
      <c r="AR831" s="816">
        <f t="shared" si="2792"/>
        <v>0</v>
      </c>
      <c r="AS831" s="816">
        <f t="shared" si="2792"/>
        <v>0</v>
      </c>
      <c r="AT831" s="816">
        <f t="shared" si="2792"/>
        <v>0</v>
      </c>
      <c r="AU831" s="816">
        <f t="shared" si="2792"/>
        <v>0</v>
      </c>
      <c r="AV831" s="816">
        <f t="shared" si="2792"/>
        <v>0</v>
      </c>
      <c r="AW831" s="816">
        <f t="shared" si="2792"/>
        <v>0</v>
      </c>
      <c r="AX831" s="816">
        <f t="shared" si="2792"/>
        <v>0</v>
      </c>
      <c r="AY831" s="816">
        <f t="shared" si="2792"/>
        <v>0</v>
      </c>
      <c r="AZ831" s="816">
        <f t="shared" si="2792"/>
        <v>0</v>
      </c>
      <c r="BA831" s="816">
        <f t="shared" si="2792"/>
        <v>0</v>
      </c>
      <c r="BB831" s="816">
        <f t="shared" si="2792"/>
        <v>0</v>
      </c>
      <c r="BC831" s="815"/>
      <c r="BD831" s="816">
        <f t="shared" ref="BD831:BT831" si="2793">SUM(BD233)</f>
        <v>0</v>
      </c>
      <c r="BE831" s="816">
        <f t="shared" si="2793"/>
        <v>0</v>
      </c>
      <c r="BF831" s="816">
        <f t="shared" si="2793"/>
        <v>0</v>
      </c>
      <c r="BG831" s="816">
        <f t="shared" si="2793"/>
        <v>0</v>
      </c>
      <c r="BH831" s="816">
        <f t="shared" si="2793"/>
        <v>0</v>
      </c>
      <c r="BI831" s="816">
        <f t="shared" si="2793"/>
        <v>0</v>
      </c>
      <c r="BJ831" s="816">
        <f t="shared" si="2793"/>
        <v>0</v>
      </c>
      <c r="BK831" s="816">
        <f t="shared" si="2793"/>
        <v>0</v>
      </c>
      <c r="BL831" s="816">
        <f t="shared" si="2793"/>
        <v>0</v>
      </c>
      <c r="BM831" s="816">
        <f t="shared" si="2793"/>
        <v>0</v>
      </c>
      <c r="BN831" s="816">
        <f t="shared" si="2793"/>
        <v>0</v>
      </c>
      <c r="BO831" s="816">
        <f t="shared" si="2793"/>
        <v>0</v>
      </c>
      <c r="BP831" s="816">
        <f t="shared" si="2793"/>
        <v>0</v>
      </c>
      <c r="BQ831" s="816">
        <f t="shared" si="2793"/>
        <v>0</v>
      </c>
      <c r="BR831" s="816">
        <f t="shared" si="2793"/>
        <v>0</v>
      </c>
      <c r="BS831" s="816">
        <f t="shared" si="2793"/>
        <v>0</v>
      </c>
      <c r="BT831" s="816">
        <f t="shared" si="2793"/>
        <v>0</v>
      </c>
      <c r="BU831" s="815"/>
      <c r="BV831" s="816">
        <f>SUM(BV233)</f>
        <v>0</v>
      </c>
      <c r="BW831" s="816">
        <f>SUM(BW233)</f>
        <v>0</v>
      </c>
      <c r="BX831" s="816">
        <f>SUM(BX233)</f>
        <v>0</v>
      </c>
      <c r="BY831" s="816">
        <f>SUM(BY233)</f>
        <v>0</v>
      </c>
      <c r="BZ831" s="627">
        <f t="shared" si="2763"/>
        <v>0</v>
      </c>
      <c r="CA831" s="627">
        <f t="shared" si="2764"/>
        <v>0</v>
      </c>
      <c r="CB831" s="627">
        <f t="shared" si="2765"/>
        <v>0</v>
      </c>
      <c r="CC831" s="695">
        <f t="shared" si="2766"/>
        <v>0</v>
      </c>
      <c r="CD831" s="1353">
        <f t="shared" ref="CD831:CD849" si="279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768"/>
        <v>0</v>
      </c>
      <c r="CF831" s="1355">
        <f t="shared" si="2768"/>
        <v>0</v>
      </c>
      <c r="CG831" s="1355">
        <f t="shared" si="2768"/>
        <v>0</v>
      </c>
      <c r="CH831" s="1355">
        <f t="shared" si="2768"/>
        <v>0</v>
      </c>
      <c r="CI831" s="1355">
        <f t="shared" si="2768"/>
        <v>0</v>
      </c>
      <c r="CJ831" s="1355">
        <f t="shared" si="2768"/>
        <v>0</v>
      </c>
      <c r="CK831" s="1356">
        <f t="shared" si="2768"/>
        <v>0</v>
      </c>
      <c r="CL831" s="1356">
        <f t="shared" si="2768"/>
        <v>0</v>
      </c>
      <c r="CM831" s="1356">
        <f t="shared" si="2768"/>
        <v>0</v>
      </c>
      <c r="CN831" s="1355">
        <f t="shared" si="2768"/>
        <v>0</v>
      </c>
      <c r="CO831" s="1355">
        <f t="shared" si="2768"/>
        <v>0</v>
      </c>
      <c r="CP831" s="1355">
        <f t="shared" si="2768"/>
        <v>0</v>
      </c>
      <c r="CQ831" s="1355">
        <f t="shared" si="2768"/>
        <v>0</v>
      </c>
      <c r="CR831" s="1355">
        <f t="shared" si="2768"/>
        <v>0</v>
      </c>
      <c r="CS831" s="1354">
        <f t="shared" si="2768"/>
        <v>0</v>
      </c>
      <c r="CT831" s="1357">
        <f t="shared" si="2768"/>
        <v>0</v>
      </c>
      <c r="CU831" s="541">
        <f t="shared" si="2769"/>
        <v>0</v>
      </c>
      <c r="CV831" s="542">
        <f t="shared" si="2770"/>
        <v>0</v>
      </c>
      <c r="CW831" s="543">
        <f t="shared" si="2771"/>
        <v>0</v>
      </c>
      <c r="CX831" s="543">
        <f t="shared" si="2772"/>
        <v>0</v>
      </c>
      <c r="CY831" s="543">
        <f t="shared" si="2773"/>
        <v>0</v>
      </c>
      <c r="CZ831" s="543">
        <f t="shared" si="2774"/>
        <v>0</v>
      </c>
      <c r="DA831" s="543">
        <f t="shared" si="2775"/>
        <v>0</v>
      </c>
      <c r="DB831" s="544">
        <f t="shared" si="2776"/>
        <v>0</v>
      </c>
      <c r="DC831" s="544">
        <f t="shared" si="2777"/>
        <v>0</v>
      </c>
      <c r="DD831" s="544">
        <f t="shared" si="2778"/>
        <v>0</v>
      </c>
      <c r="DE831" s="543">
        <f t="shared" si="2779"/>
        <v>0</v>
      </c>
      <c r="DF831" s="543">
        <f t="shared" si="2780"/>
        <v>0</v>
      </c>
      <c r="DG831" s="543">
        <f t="shared" si="2781"/>
        <v>0</v>
      </c>
      <c r="DH831" s="543">
        <f t="shared" si="2782"/>
        <v>0</v>
      </c>
      <c r="DI831" s="543">
        <f t="shared" si="2783"/>
        <v>0</v>
      </c>
      <c r="DJ831" s="542">
        <f t="shared" si="2784"/>
        <v>0</v>
      </c>
      <c r="DK831" s="541">
        <f t="shared" si="2785"/>
        <v>0</v>
      </c>
      <c r="DL831" s="658">
        <f t="shared" si="2786"/>
        <v>17</v>
      </c>
      <c r="DM831" s="106">
        <f t="shared" si="2787"/>
        <v>17</v>
      </c>
      <c r="DN831" s="106">
        <f t="shared" si="2788"/>
        <v>17</v>
      </c>
      <c r="DO831" s="106">
        <f t="shared" si="2789"/>
        <v>17</v>
      </c>
      <c r="DP831" s="487"/>
      <c r="DQ831" s="623"/>
      <c r="DR831" s="623"/>
      <c r="DS831" s="623"/>
      <c r="DT831" s="623"/>
      <c r="DU831" s="623"/>
      <c r="DV831" s="623"/>
      <c r="DW831" s="623"/>
      <c r="DX831" s="818"/>
      <c r="DY831" s="488"/>
    </row>
    <row r="832" spans="1:129" s="490" customFormat="1" ht="15.75" customHeight="1">
      <c r="A832" s="814" t="str">
        <f>A237</f>
        <v>Maize: kg produced</v>
      </c>
      <c r="B832" s="816">
        <f t="shared" ref="B832:R832" si="2795">SUM(B243)</f>
        <v>7.893020221787346E-2</v>
      </c>
      <c r="C832" s="816">
        <f t="shared" si="2795"/>
        <v>0.59197651663405093</v>
      </c>
      <c r="D832" s="816">
        <f t="shared" si="2795"/>
        <v>0.33150684931506846</v>
      </c>
      <c r="E832" s="816">
        <f t="shared" si="2795"/>
        <v>0.39465101108936723</v>
      </c>
      <c r="F832" s="816">
        <f t="shared" si="2795"/>
        <v>0.14207436399217221</v>
      </c>
      <c r="G832" s="816">
        <f t="shared" si="2795"/>
        <v>0.35518590998043054</v>
      </c>
      <c r="H832" s="816">
        <f t="shared" si="2795"/>
        <v>0.29598825831702547</v>
      </c>
      <c r="I832" s="816">
        <f t="shared" si="2795"/>
        <v>0.33150684931506846</v>
      </c>
      <c r="J832" s="816">
        <f t="shared" si="2795"/>
        <v>0.31572080887149384</v>
      </c>
      <c r="K832" s="816">
        <f t="shared" si="2795"/>
        <v>0</v>
      </c>
      <c r="L832" s="816">
        <f t="shared" si="2795"/>
        <v>0</v>
      </c>
      <c r="M832" s="816">
        <f t="shared" si="2795"/>
        <v>0</v>
      </c>
      <c r="N832" s="816">
        <f t="shared" si="2795"/>
        <v>0</v>
      </c>
      <c r="O832" s="816">
        <f t="shared" si="2795"/>
        <v>0</v>
      </c>
      <c r="P832" s="816">
        <f t="shared" si="2795"/>
        <v>0</v>
      </c>
      <c r="Q832" s="816">
        <f t="shared" si="2795"/>
        <v>0</v>
      </c>
      <c r="R832" s="816">
        <f t="shared" si="2795"/>
        <v>0</v>
      </c>
      <c r="S832" s="815"/>
      <c r="T832" s="816">
        <f t="shared" ref="T832:AJ832" si="2796">SUM(T243)</f>
        <v>0.23679060665362037</v>
      </c>
      <c r="U832" s="816">
        <f t="shared" si="2796"/>
        <v>0.21311154598825832</v>
      </c>
      <c r="V832" s="816">
        <f t="shared" si="2796"/>
        <v>0.15786040443574692</v>
      </c>
      <c r="W832" s="816">
        <f t="shared" si="2796"/>
        <v>0.23679060665362037</v>
      </c>
      <c r="X832" s="816">
        <f t="shared" si="2796"/>
        <v>0</v>
      </c>
      <c r="Y832" s="816">
        <f t="shared" si="2796"/>
        <v>0.29598825831702547</v>
      </c>
      <c r="Z832" s="816">
        <f t="shared" si="2796"/>
        <v>0.20296337713167462</v>
      </c>
      <c r="AA832" s="816">
        <f t="shared" si="2796"/>
        <v>0.23679060665362037</v>
      </c>
      <c r="AB832" s="816">
        <f t="shared" si="2796"/>
        <v>0.23679060665362037</v>
      </c>
      <c r="AC832" s="816">
        <f t="shared" si="2796"/>
        <v>0</v>
      </c>
      <c r="AD832" s="816">
        <f t="shared" si="2796"/>
        <v>0</v>
      </c>
      <c r="AE832" s="816">
        <f t="shared" si="2796"/>
        <v>0</v>
      </c>
      <c r="AF832" s="816">
        <f t="shared" si="2796"/>
        <v>0</v>
      </c>
      <c r="AG832" s="816">
        <f t="shared" si="2796"/>
        <v>0</v>
      </c>
      <c r="AH832" s="816">
        <f t="shared" si="2796"/>
        <v>0</v>
      </c>
      <c r="AI832" s="816">
        <f t="shared" si="2796"/>
        <v>0</v>
      </c>
      <c r="AJ832" s="816">
        <f t="shared" si="2796"/>
        <v>0</v>
      </c>
      <c r="AK832" s="815"/>
      <c r="AL832" s="816">
        <f t="shared" ref="AL832:BB832" si="2797">SUM(AL243)</f>
        <v>0.35518590998043054</v>
      </c>
      <c r="AM832" s="816">
        <f t="shared" si="2797"/>
        <v>0.47358121330724073</v>
      </c>
      <c r="AN832" s="816">
        <f t="shared" si="2797"/>
        <v>0.55251141552511418</v>
      </c>
      <c r="AO832" s="816">
        <f t="shared" si="2797"/>
        <v>0.51304631441617743</v>
      </c>
      <c r="AP832" s="816">
        <f t="shared" si="2797"/>
        <v>0.31572080887149384</v>
      </c>
      <c r="AQ832" s="816">
        <f t="shared" si="2797"/>
        <v>0.47358121330724073</v>
      </c>
      <c r="AR832" s="816">
        <f t="shared" si="2797"/>
        <v>0.23679060665362037</v>
      </c>
      <c r="AS832" s="816">
        <f t="shared" si="2797"/>
        <v>0.47358121330724073</v>
      </c>
      <c r="AT832" s="816">
        <f t="shared" si="2797"/>
        <v>0.42622309197651664</v>
      </c>
      <c r="AU832" s="816">
        <f t="shared" si="2797"/>
        <v>0</v>
      </c>
      <c r="AV832" s="816">
        <f t="shared" si="2797"/>
        <v>0</v>
      </c>
      <c r="AW832" s="816">
        <f t="shared" si="2797"/>
        <v>0</v>
      </c>
      <c r="AX832" s="816">
        <f t="shared" si="2797"/>
        <v>0</v>
      </c>
      <c r="AY832" s="816">
        <f t="shared" si="2797"/>
        <v>0</v>
      </c>
      <c r="AZ832" s="816">
        <f t="shared" si="2797"/>
        <v>0</v>
      </c>
      <c r="BA832" s="816">
        <f t="shared" si="2797"/>
        <v>0</v>
      </c>
      <c r="BB832" s="816">
        <f t="shared" si="2797"/>
        <v>0</v>
      </c>
      <c r="BC832" s="815"/>
      <c r="BD832" s="816">
        <f t="shared" ref="BD832:BT832" si="2798">SUM(BD243)</f>
        <v>0.29598825831702547</v>
      </c>
      <c r="BE832" s="816">
        <f t="shared" si="2798"/>
        <v>0.33827229521945767</v>
      </c>
      <c r="BF832" s="816">
        <f t="shared" si="2798"/>
        <v>0.44398238747553814</v>
      </c>
      <c r="BG832" s="816">
        <f t="shared" si="2798"/>
        <v>0.59197651663405093</v>
      </c>
      <c r="BH832" s="816">
        <f t="shared" si="2798"/>
        <v>0.29598825831702547</v>
      </c>
      <c r="BI832" s="816">
        <f t="shared" si="2798"/>
        <v>0.67654459043891535</v>
      </c>
      <c r="BJ832" s="816">
        <f t="shared" si="2798"/>
        <v>0.41438356164383561</v>
      </c>
      <c r="BK832" s="816">
        <f t="shared" si="2798"/>
        <v>0.35518590998043054</v>
      </c>
      <c r="BL832" s="816">
        <f t="shared" si="2798"/>
        <v>0.44398238747553814</v>
      </c>
      <c r="BM832" s="816">
        <f t="shared" si="2798"/>
        <v>0</v>
      </c>
      <c r="BN832" s="816">
        <f t="shared" si="2798"/>
        <v>0</v>
      </c>
      <c r="BO832" s="816">
        <f t="shared" si="2798"/>
        <v>0</v>
      </c>
      <c r="BP832" s="816">
        <f t="shared" si="2798"/>
        <v>0</v>
      </c>
      <c r="BQ832" s="816">
        <f t="shared" si="2798"/>
        <v>0</v>
      </c>
      <c r="BR832" s="816">
        <f t="shared" si="2798"/>
        <v>0</v>
      </c>
      <c r="BS832" s="816">
        <f t="shared" si="2798"/>
        <v>0</v>
      </c>
      <c r="BT832" s="816">
        <f t="shared" si="2798"/>
        <v>0</v>
      </c>
      <c r="BU832" s="815"/>
      <c r="BV832" s="816">
        <f>SUM(BV243)</f>
        <v>0.33150684931506846</v>
      </c>
      <c r="BW832" s="816">
        <f>SUM(BW243)</f>
        <v>0.23679060665362037</v>
      </c>
      <c r="BX832" s="816">
        <f>SUM(BX243)</f>
        <v>0.33827229521945767</v>
      </c>
      <c r="BY832" s="816">
        <f>SUM(BY243)</f>
        <v>0.35518590998043054</v>
      </c>
      <c r="BZ832" s="627">
        <f t="shared" si="2763"/>
        <v>0.14970428353989998</v>
      </c>
      <c r="CA832" s="627">
        <f t="shared" si="2764"/>
        <v>0.10140651694467741</v>
      </c>
      <c r="CB832" s="627">
        <f t="shared" si="2765"/>
        <v>0.21784735812133069</v>
      </c>
      <c r="CC832" s="695">
        <f t="shared" si="2766"/>
        <v>0.21198397167086011</v>
      </c>
      <c r="CD832" s="1353">
        <f t="shared" si="2794"/>
        <v>0</v>
      </c>
      <c r="CE832" s="1354">
        <f t="shared" si="2768"/>
        <v>0</v>
      </c>
      <c r="CF832" s="1355">
        <f t="shared" si="2768"/>
        <v>0</v>
      </c>
      <c r="CG832" s="1355">
        <f t="shared" si="2768"/>
        <v>0</v>
      </c>
      <c r="CH832" s="1355">
        <f t="shared" si="2768"/>
        <v>0</v>
      </c>
      <c r="CI832" s="1355">
        <f t="shared" si="2768"/>
        <v>0</v>
      </c>
      <c r="CJ832" s="1355">
        <f t="shared" si="2768"/>
        <v>0</v>
      </c>
      <c r="CK832" s="1356">
        <f t="shared" si="2768"/>
        <v>0</v>
      </c>
      <c r="CL832" s="1356">
        <f t="shared" si="2768"/>
        <v>7.893020221787346E-2</v>
      </c>
      <c r="CM832" s="1356">
        <f t="shared" si="2768"/>
        <v>0.14207436399217221</v>
      </c>
      <c r="CN832" s="1355">
        <f t="shared" si="2768"/>
        <v>0.29598825831702547</v>
      </c>
      <c r="CO832" s="1355">
        <f t="shared" si="2768"/>
        <v>0.31572080887149384</v>
      </c>
      <c r="CP832" s="1355">
        <f t="shared" si="2768"/>
        <v>0.33150684931506846</v>
      </c>
      <c r="CQ832" s="1355">
        <f t="shared" si="2768"/>
        <v>0.33150684931506846</v>
      </c>
      <c r="CR832" s="1355">
        <f t="shared" si="2768"/>
        <v>0.35518590998043054</v>
      </c>
      <c r="CS832" s="1354">
        <f t="shared" si="2768"/>
        <v>0.39465101108936723</v>
      </c>
      <c r="CT832" s="1357">
        <f t="shared" si="2768"/>
        <v>0.59197651663405093</v>
      </c>
      <c r="CU832" s="541">
        <f t="shared" si="2769"/>
        <v>0</v>
      </c>
      <c r="CV832" s="542">
        <f t="shared" si="2770"/>
        <v>0</v>
      </c>
      <c r="CW832" s="543">
        <f t="shared" si="2771"/>
        <v>0</v>
      </c>
      <c r="CX832" s="543">
        <f t="shared" si="2772"/>
        <v>0</v>
      </c>
      <c r="CY832" s="543">
        <f t="shared" si="2773"/>
        <v>0</v>
      </c>
      <c r="CZ832" s="543">
        <f t="shared" si="2774"/>
        <v>0</v>
      </c>
      <c r="DA832" s="543">
        <f t="shared" si="2775"/>
        <v>0</v>
      </c>
      <c r="DB832" s="544">
        <f t="shared" si="2776"/>
        <v>0</v>
      </c>
      <c r="DC832" s="544">
        <f t="shared" si="2777"/>
        <v>0</v>
      </c>
      <c r="DD832" s="544">
        <f t="shared" si="2778"/>
        <v>0.15786040443574692</v>
      </c>
      <c r="DE832" s="543">
        <f t="shared" si="2779"/>
        <v>0.20296337713167462</v>
      </c>
      <c r="DF832" s="543">
        <f t="shared" si="2780"/>
        <v>0.21311154598825832</v>
      </c>
      <c r="DG832" s="543">
        <f t="shared" si="2781"/>
        <v>0.23679060665362037</v>
      </c>
      <c r="DH832" s="543">
        <f t="shared" si="2782"/>
        <v>0.23679060665362037</v>
      </c>
      <c r="DI832" s="543">
        <f t="shared" si="2783"/>
        <v>0.23679060665362037</v>
      </c>
      <c r="DJ832" s="542">
        <f t="shared" si="2784"/>
        <v>0.23679060665362037</v>
      </c>
      <c r="DK832" s="541">
        <f t="shared" si="2785"/>
        <v>0.29598825831702547</v>
      </c>
      <c r="DL832" s="658">
        <f t="shared" si="2786"/>
        <v>17</v>
      </c>
      <c r="DM832" s="106">
        <f t="shared" si="2787"/>
        <v>17</v>
      </c>
      <c r="DN832" s="106">
        <f t="shared" si="2788"/>
        <v>17</v>
      </c>
      <c r="DO832" s="106">
        <f t="shared" si="2789"/>
        <v>17</v>
      </c>
      <c r="DP832" s="487"/>
      <c r="DQ832" s="623"/>
      <c r="DR832" s="623"/>
      <c r="DS832" s="623"/>
      <c r="DT832" s="623"/>
      <c r="DU832" s="623"/>
      <c r="DV832" s="623"/>
      <c r="DW832" s="623"/>
      <c r="DX832" s="818"/>
      <c r="DY832" s="488"/>
    </row>
    <row r="833" spans="1:129" s="490" customFormat="1" ht="15.75" customHeight="1">
      <c r="A833" s="622" t="str">
        <f>A244</f>
        <v>Sorghum: kg produced</v>
      </c>
      <c r="B833" s="816">
        <f t="shared" ref="B833:R833" si="2799">SUM(B250)</f>
        <v>0</v>
      </c>
      <c r="C833" s="816">
        <f t="shared" si="2799"/>
        <v>0</v>
      </c>
      <c r="D833" s="816">
        <f t="shared" si="2799"/>
        <v>0</v>
      </c>
      <c r="E833" s="816">
        <f t="shared" si="2799"/>
        <v>0</v>
      </c>
      <c r="F833" s="816">
        <f t="shared" si="2799"/>
        <v>0</v>
      </c>
      <c r="G833" s="816">
        <f t="shared" si="2799"/>
        <v>0</v>
      </c>
      <c r="H833" s="816">
        <f t="shared" si="2799"/>
        <v>0</v>
      </c>
      <c r="I833" s="816">
        <f t="shared" si="2799"/>
        <v>0</v>
      </c>
      <c r="J833" s="816">
        <f t="shared" si="2799"/>
        <v>0</v>
      </c>
      <c r="K833" s="816">
        <f t="shared" si="2799"/>
        <v>0</v>
      </c>
      <c r="L833" s="816">
        <f t="shared" si="2799"/>
        <v>0</v>
      </c>
      <c r="M833" s="816">
        <f t="shared" si="2799"/>
        <v>0</v>
      </c>
      <c r="N833" s="816">
        <f t="shared" si="2799"/>
        <v>0</v>
      </c>
      <c r="O833" s="816">
        <f t="shared" si="2799"/>
        <v>0</v>
      </c>
      <c r="P833" s="816">
        <f t="shared" si="2799"/>
        <v>0</v>
      </c>
      <c r="Q833" s="816">
        <f t="shared" si="2799"/>
        <v>0</v>
      </c>
      <c r="R833" s="816">
        <f t="shared" si="2799"/>
        <v>0</v>
      </c>
      <c r="S833" s="815"/>
      <c r="T833" s="816">
        <f t="shared" ref="T833:AJ833" si="2800">SUM(T250)</f>
        <v>0</v>
      </c>
      <c r="U833" s="816">
        <f t="shared" si="2800"/>
        <v>0</v>
      </c>
      <c r="V833" s="816">
        <f t="shared" si="2800"/>
        <v>0</v>
      </c>
      <c r="W833" s="816">
        <f t="shared" si="2800"/>
        <v>0</v>
      </c>
      <c r="X833" s="816">
        <f t="shared" si="2800"/>
        <v>0</v>
      </c>
      <c r="Y833" s="816">
        <f t="shared" si="2800"/>
        <v>0</v>
      </c>
      <c r="Z833" s="816">
        <f t="shared" si="2800"/>
        <v>0</v>
      </c>
      <c r="AA833" s="816">
        <f t="shared" si="2800"/>
        <v>0</v>
      </c>
      <c r="AB833" s="816">
        <f t="shared" si="2800"/>
        <v>0</v>
      </c>
      <c r="AC833" s="816">
        <f t="shared" si="2800"/>
        <v>0</v>
      </c>
      <c r="AD833" s="816">
        <f t="shared" si="2800"/>
        <v>0</v>
      </c>
      <c r="AE833" s="816">
        <f t="shared" si="2800"/>
        <v>0</v>
      </c>
      <c r="AF833" s="816">
        <f t="shared" si="2800"/>
        <v>0</v>
      </c>
      <c r="AG833" s="816">
        <f t="shared" si="2800"/>
        <v>0</v>
      </c>
      <c r="AH833" s="816">
        <f t="shared" si="2800"/>
        <v>0</v>
      </c>
      <c r="AI833" s="816">
        <f t="shared" si="2800"/>
        <v>0</v>
      </c>
      <c r="AJ833" s="816">
        <f t="shared" si="2800"/>
        <v>0</v>
      </c>
      <c r="AK833" s="815"/>
      <c r="AL833" s="816">
        <f t="shared" ref="AL833:BB833" si="2801">SUM(AL250)</f>
        <v>0</v>
      </c>
      <c r="AM833" s="816">
        <f t="shared" si="2801"/>
        <v>0</v>
      </c>
      <c r="AN833" s="816">
        <f t="shared" si="2801"/>
        <v>0</v>
      </c>
      <c r="AO833" s="816">
        <f t="shared" si="2801"/>
        <v>0</v>
      </c>
      <c r="AP833" s="816">
        <f t="shared" si="2801"/>
        <v>0</v>
      </c>
      <c r="AQ833" s="816">
        <f t="shared" si="2801"/>
        <v>0</v>
      </c>
      <c r="AR833" s="816">
        <f t="shared" si="2801"/>
        <v>0</v>
      </c>
      <c r="AS833" s="816">
        <f t="shared" si="2801"/>
        <v>0</v>
      </c>
      <c r="AT833" s="816">
        <f t="shared" si="2801"/>
        <v>0</v>
      </c>
      <c r="AU833" s="816">
        <f t="shared" si="2801"/>
        <v>0</v>
      </c>
      <c r="AV833" s="816">
        <f t="shared" si="2801"/>
        <v>0</v>
      </c>
      <c r="AW833" s="816">
        <f t="shared" si="2801"/>
        <v>0</v>
      </c>
      <c r="AX833" s="816">
        <f t="shared" si="2801"/>
        <v>0</v>
      </c>
      <c r="AY833" s="816">
        <f t="shared" si="2801"/>
        <v>0</v>
      </c>
      <c r="AZ833" s="816">
        <f t="shared" si="2801"/>
        <v>0</v>
      </c>
      <c r="BA833" s="816">
        <f t="shared" si="2801"/>
        <v>0</v>
      </c>
      <c r="BB833" s="816">
        <f t="shared" si="2801"/>
        <v>0</v>
      </c>
      <c r="BC833" s="815"/>
      <c r="BD833" s="816">
        <f t="shared" ref="BD833:BT833" si="2802">SUM(BD250)</f>
        <v>0</v>
      </c>
      <c r="BE833" s="816">
        <f t="shared" si="2802"/>
        <v>0</v>
      </c>
      <c r="BF833" s="816">
        <f t="shared" si="2802"/>
        <v>0</v>
      </c>
      <c r="BG833" s="816">
        <f t="shared" si="2802"/>
        <v>0</v>
      </c>
      <c r="BH833" s="816">
        <f t="shared" si="2802"/>
        <v>0</v>
      </c>
      <c r="BI833" s="816">
        <f t="shared" si="2802"/>
        <v>0</v>
      </c>
      <c r="BJ833" s="816">
        <f t="shared" si="2802"/>
        <v>0</v>
      </c>
      <c r="BK833" s="816">
        <f t="shared" si="2802"/>
        <v>0</v>
      </c>
      <c r="BL833" s="816">
        <f t="shared" si="2802"/>
        <v>0</v>
      </c>
      <c r="BM833" s="816">
        <f t="shared" si="2802"/>
        <v>0</v>
      </c>
      <c r="BN833" s="816">
        <f t="shared" si="2802"/>
        <v>0</v>
      </c>
      <c r="BO833" s="816">
        <f t="shared" si="2802"/>
        <v>0</v>
      </c>
      <c r="BP833" s="816">
        <f t="shared" si="2802"/>
        <v>0</v>
      </c>
      <c r="BQ833" s="816">
        <f t="shared" si="2802"/>
        <v>0</v>
      </c>
      <c r="BR833" s="816">
        <f t="shared" si="2802"/>
        <v>0</v>
      </c>
      <c r="BS833" s="816">
        <f t="shared" si="2802"/>
        <v>0</v>
      </c>
      <c r="BT833" s="816">
        <f t="shared" si="2802"/>
        <v>0</v>
      </c>
      <c r="BU833" s="815"/>
      <c r="BV833" s="816">
        <f>SUM(BV250)</f>
        <v>0</v>
      </c>
      <c r="BW833" s="816">
        <f>SUM(BW250)</f>
        <v>0</v>
      </c>
      <c r="BX833" s="816">
        <f>SUM(BX250)</f>
        <v>0</v>
      </c>
      <c r="BY833" s="816">
        <f>SUM(BY250)</f>
        <v>0</v>
      </c>
      <c r="BZ833" s="627">
        <f t="shared" si="2763"/>
        <v>0</v>
      </c>
      <c r="CA833" s="627">
        <f t="shared" si="2764"/>
        <v>0</v>
      </c>
      <c r="CB833" s="627">
        <f t="shared" si="2765"/>
        <v>0</v>
      </c>
      <c r="CC833" s="695">
        <f t="shared" si="2766"/>
        <v>0</v>
      </c>
      <c r="CD833" s="1353">
        <f t="shared" si="2794"/>
        <v>0</v>
      </c>
      <c r="CE833" s="1354">
        <f t="shared" si="2768"/>
        <v>0</v>
      </c>
      <c r="CF833" s="1355">
        <f t="shared" si="2768"/>
        <v>0</v>
      </c>
      <c r="CG833" s="1355">
        <f t="shared" si="2768"/>
        <v>0</v>
      </c>
      <c r="CH833" s="1355">
        <f t="shared" si="2768"/>
        <v>0</v>
      </c>
      <c r="CI833" s="1355">
        <f t="shared" si="2768"/>
        <v>0</v>
      </c>
      <c r="CJ833" s="1355">
        <f t="shared" si="2768"/>
        <v>0</v>
      </c>
      <c r="CK833" s="1356">
        <f t="shared" si="2768"/>
        <v>0</v>
      </c>
      <c r="CL833" s="1356">
        <f t="shared" si="2768"/>
        <v>0</v>
      </c>
      <c r="CM833" s="1356">
        <f t="shared" si="2768"/>
        <v>0</v>
      </c>
      <c r="CN833" s="1355">
        <f t="shared" si="2768"/>
        <v>0</v>
      </c>
      <c r="CO833" s="1355">
        <f t="shared" si="2768"/>
        <v>0</v>
      </c>
      <c r="CP833" s="1355">
        <f t="shared" si="2768"/>
        <v>0</v>
      </c>
      <c r="CQ833" s="1355">
        <f t="shared" si="2768"/>
        <v>0</v>
      </c>
      <c r="CR833" s="1355">
        <f t="shared" si="2768"/>
        <v>0</v>
      </c>
      <c r="CS833" s="1354">
        <f t="shared" si="2768"/>
        <v>0</v>
      </c>
      <c r="CT833" s="1357">
        <f t="shared" si="2768"/>
        <v>0</v>
      </c>
      <c r="CU833" s="541">
        <f t="shared" si="2769"/>
        <v>0</v>
      </c>
      <c r="CV833" s="542">
        <f t="shared" si="2770"/>
        <v>0</v>
      </c>
      <c r="CW833" s="543">
        <f t="shared" si="2771"/>
        <v>0</v>
      </c>
      <c r="CX833" s="543">
        <f t="shared" si="2772"/>
        <v>0</v>
      </c>
      <c r="CY833" s="543">
        <f t="shared" si="2773"/>
        <v>0</v>
      </c>
      <c r="CZ833" s="543">
        <f t="shared" si="2774"/>
        <v>0</v>
      </c>
      <c r="DA833" s="543">
        <f t="shared" si="2775"/>
        <v>0</v>
      </c>
      <c r="DB833" s="544">
        <f t="shared" si="2776"/>
        <v>0</v>
      </c>
      <c r="DC833" s="544">
        <f t="shared" si="2777"/>
        <v>0</v>
      </c>
      <c r="DD833" s="544">
        <f t="shared" si="2778"/>
        <v>0</v>
      </c>
      <c r="DE833" s="543">
        <f t="shared" si="2779"/>
        <v>0</v>
      </c>
      <c r="DF833" s="543">
        <f t="shared" si="2780"/>
        <v>0</v>
      </c>
      <c r="DG833" s="543">
        <f t="shared" si="2781"/>
        <v>0</v>
      </c>
      <c r="DH833" s="543">
        <f t="shared" si="2782"/>
        <v>0</v>
      </c>
      <c r="DI833" s="543">
        <f t="shared" si="2783"/>
        <v>0</v>
      </c>
      <c r="DJ833" s="542">
        <f t="shared" si="2784"/>
        <v>0</v>
      </c>
      <c r="DK833" s="541">
        <f t="shared" si="2785"/>
        <v>0</v>
      </c>
      <c r="DL833" s="658">
        <f t="shared" si="2786"/>
        <v>17</v>
      </c>
      <c r="DM833" s="106">
        <f t="shared" si="2787"/>
        <v>17</v>
      </c>
      <c r="DN833" s="106">
        <f t="shared" si="2788"/>
        <v>17</v>
      </c>
      <c r="DO833" s="106">
        <f t="shared" si="2789"/>
        <v>17</v>
      </c>
      <c r="DP833" s="487"/>
      <c r="DQ833" s="623"/>
      <c r="DR833" s="623"/>
      <c r="DS833" s="623"/>
      <c r="DT833" s="623"/>
      <c r="DU833" s="623"/>
      <c r="DV833" s="623"/>
      <c r="DW833" s="623"/>
      <c r="DX833" s="818"/>
      <c r="DY833" s="488"/>
    </row>
    <row r="834" spans="1:129" s="490" customFormat="1" ht="15.75" customHeight="1">
      <c r="A834" s="622" t="str">
        <f>A251</f>
        <v>High value cereal: kg produced</v>
      </c>
      <c r="B834" s="816">
        <f t="shared" ref="B834:R834" si="2803">SUM(B257)</f>
        <v>0</v>
      </c>
      <c r="C834" s="816">
        <f t="shared" si="2803"/>
        <v>0</v>
      </c>
      <c r="D834" s="816">
        <f t="shared" si="2803"/>
        <v>0</v>
      </c>
      <c r="E834" s="816">
        <f t="shared" si="2803"/>
        <v>0</v>
      </c>
      <c r="F834" s="816">
        <f t="shared" si="2803"/>
        <v>0</v>
      </c>
      <c r="G834" s="816">
        <f t="shared" si="2803"/>
        <v>0</v>
      </c>
      <c r="H834" s="816">
        <f t="shared" si="2803"/>
        <v>0</v>
      </c>
      <c r="I834" s="816">
        <f t="shared" si="2803"/>
        <v>0</v>
      </c>
      <c r="J834" s="816">
        <f t="shared" si="2803"/>
        <v>0</v>
      </c>
      <c r="K834" s="816">
        <f t="shared" si="2803"/>
        <v>0</v>
      </c>
      <c r="L834" s="816">
        <f t="shared" si="2803"/>
        <v>0</v>
      </c>
      <c r="M834" s="816">
        <f t="shared" si="2803"/>
        <v>0</v>
      </c>
      <c r="N834" s="816">
        <f t="shared" si="2803"/>
        <v>0</v>
      </c>
      <c r="O834" s="816">
        <f t="shared" si="2803"/>
        <v>0</v>
      </c>
      <c r="P834" s="816">
        <f t="shared" si="2803"/>
        <v>0</v>
      </c>
      <c r="Q834" s="816">
        <f t="shared" si="2803"/>
        <v>0</v>
      </c>
      <c r="R834" s="816">
        <f t="shared" si="2803"/>
        <v>0</v>
      </c>
      <c r="S834" s="815"/>
      <c r="T834" s="816">
        <f t="shared" ref="T834:AJ834" si="2804">SUM(T257)</f>
        <v>0</v>
      </c>
      <c r="U834" s="816">
        <f t="shared" si="2804"/>
        <v>0</v>
      </c>
      <c r="V834" s="816">
        <f t="shared" si="2804"/>
        <v>0</v>
      </c>
      <c r="W834" s="816">
        <f t="shared" si="2804"/>
        <v>0</v>
      </c>
      <c r="X834" s="816">
        <f t="shared" si="2804"/>
        <v>0</v>
      </c>
      <c r="Y834" s="816">
        <f t="shared" si="2804"/>
        <v>0</v>
      </c>
      <c r="Z834" s="816">
        <f t="shared" si="2804"/>
        <v>0</v>
      </c>
      <c r="AA834" s="816">
        <f t="shared" si="2804"/>
        <v>0</v>
      </c>
      <c r="AB834" s="816">
        <f t="shared" si="2804"/>
        <v>0</v>
      </c>
      <c r="AC834" s="816">
        <f t="shared" si="2804"/>
        <v>0</v>
      </c>
      <c r="AD834" s="816">
        <f t="shared" si="2804"/>
        <v>0</v>
      </c>
      <c r="AE834" s="816">
        <f t="shared" si="2804"/>
        <v>0</v>
      </c>
      <c r="AF834" s="816">
        <f t="shared" si="2804"/>
        <v>0</v>
      </c>
      <c r="AG834" s="816">
        <f t="shared" si="2804"/>
        <v>0</v>
      </c>
      <c r="AH834" s="816">
        <f t="shared" si="2804"/>
        <v>0</v>
      </c>
      <c r="AI834" s="816">
        <f t="shared" si="2804"/>
        <v>0</v>
      </c>
      <c r="AJ834" s="816">
        <f t="shared" si="2804"/>
        <v>0</v>
      </c>
      <c r="AK834" s="815"/>
      <c r="AL834" s="816">
        <f t="shared" ref="AL834:BB834" si="2805">SUM(AL257)</f>
        <v>0</v>
      </c>
      <c r="AM834" s="816">
        <f t="shared" si="2805"/>
        <v>0</v>
      </c>
      <c r="AN834" s="816">
        <f t="shared" si="2805"/>
        <v>0</v>
      </c>
      <c r="AO834" s="816">
        <f t="shared" si="2805"/>
        <v>0</v>
      </c>
      <c r="AP834" s="816">
        <f t="shared" si="2805"/>
        <v>0</v>
      </c>
      <c r="AQ834" s="816">
        <f t="shared" si="2805"/>
        <v>0</v>
      </c>
      <c r="AR834" s="816">
        <f t="shared" si="2805"/>
        <v>0</v>
      </c>
      <c r="AS834" s="816">
        <f t="shared" si="2805"/>
        <v>0</v>
      </c>
      <c r="AT834" s="816">
        <f t="shared" si="2805"/>
        <v>0</v>
      </c>
      <c r="AU834" s="816">
        <f t="shared" si="2805"/>
        <v>0</v>
      </c>
      <c r="AV834" s="816">
        <f t="shared" si="2805"/>
        <v>0</v>
      </c>
      <c r="AW834" s="816">
        <f t="shared" si="2805"/>
        <v>0</v>
      </c>
      <c r="AX834" s="816">
        <f t="shared" si="2805"/>
        <v>0</v>
      </c>
      <c r="AY834" s="816">
        <f t="shared" si="2805"/>
        <v>0</v>
      </c>
      <c r="AZ834" s="816">
        <f t="shared" si="2805"/>
        <v>0</v>
      </c>
      <c r="BA834" s="816">
        <f t="shared" si="2805"/>
        <v>0</v>
      </c>
      <c r="BB834" s="816">
        <f t="shared" si="2805"/>
        <v>0</v>
      </c>
      <c r="BC834" s="815"/>
      <c r="BD834" s="816">
        <f t="shared" ref="BD834:BT834" si="2806">SUM(BD257)</f>
        <v>0</v>
      </c>
      <c r="BE834" s="816">
        <f t="shared" si="2806"/>
        <v>0</v>
      </c>
      <c r="BF834" s="816">
        <f t="shared" si="2806"/>
        <v>0</v>
      </c>
      <c r="BG834" s="816">
        <f t="shared" si="2806"/>
        <v>0</v>
      </c>
      <c r="BH834" s="816">
        <f t="shared" si="2806"/>
        <v>0</v>
      </c>
      <c r="BI834" s="816">
        <f t="shared" si="2806"/>
        <v>0</v>
      </c>
      <c r="BJ834" s="816">
        <f t="shared" si="2806"/>
        <v>0</v>
      </c>
      <c r="BK834" s="816">
        <f t="shared" si="2806"/>
        <v>0</v>
      </c>
      <c r="BL834" s="816">
        <f t="shared" si="2806"/>
        <v>0</v>
      </c>
      <c r="BM834" s="816">
        <f t="shared" si="2806"/>
        <v>0</v>
      </c>
      <c r="BN834" s="816">
        <f t="shared" si="2806"/>
        <v>0</v>
      </c>
      <c r="BO834" s="816">
        <f t="shared" si="2806"/>
        <v>0</v>
      </c>
      <c r="BP834" s="816">
        <f t="shared" si="2806"/>
        <v>0</v>
      </c>
      <c r="BQ834" s="816">
        <f t="shared" si="2806"/>
        <v>0</v>
      </c>
      <c r="BR834" s="816">
        <f t="shared" si="2806"/>
        <v>0</v>
      </c>
      <c r="BS834" s="816">
        <f t="shared" si="2806"/>
        <v>0</v>
      </c>
      <c r="BT834" s="816">
        <f t="shared" si="2806"/>
        <v>0</v>
      </c>
      <c r="BU834" s="815"/>
      <c r="BV834" s="816">
        <f>SUM(BV257)</f>
        <v>0</v>
      </c>
      <c r="BW834" s="816">
        <f>SUM(BW257)</f>
        <v>0</v>
      </c>
      <c r="BX834" s="816">
        <f>SUM(BX257)</f>
        <v>0</v>
      </c>
      <c r="BY834" s="816">
        <f>SUM(BY257)</f>
        <v>0</v>
      </c>
      <c r="BZ834" s="627">
        <f t="shared" si="2763"/>
        <v>0</v>
      </c>
      <c r="CA834" s="627">
        <f t="shared" si="2764"/>
        <v>0</v>
      </c>
      <c r="CB834" s="627">
        <f t="shared" si="2765"/>
        <v>0</v>
      </c>
      <c r="CC834" s="695">
        <f t="shared" si="2766"/>
        <v>0</v>
      </c>
      <c r="CD834" s="1353">
        <f t="shared" si="2794"/>
        <v>0</v>
      </c>
      <c r="CE834" s="1354">
        <f t="shared" si="2768"/>
        <v>0</v>
      </c>
      <c r="CF834" s="1355">
        <f t="shared" si="2768"/>
        <v>0</v>
      </c>
      <c r="CG834" s="1355">
        <f t="shared" si="2768"/>
        <v>0</v>
      </c>
      <c r="CH834" s="1355">
        <f t="shared" si="2768"/>
        <v>0</v>
      </c>
      <c r="CI834" s="1355">
        <f t="shared" si="2768"/>
        <v>0</v>
      </c>
      <c r="CJ834" s="1355">
        <f t="shared" si="2768"/>
        <v>0</v>
      </c>
      <c r="CK834" s="1356">
        <f t="shared" si="2768"/>
        <v>0</v>
      </c>
      <c r="CL834" s="1356">
        <f t="shared" si="2768"/>
        <v>0</v>
      </c>
      <c r="CM834" s="1356">
        <f t="shared" si="2768"/>
        <v>0</v>
      </c>
      <c r="CN834" s="1355">
        <f t="shared" si="2768"/>
        <v>0</v>
      </c>
      <c r="CO834" s="1355">
        <f t="shared" si="2768"/>
        <v>0</v>
      </c>
      <c r="CP834" s="1355">
        <f t="shared" si="2768"/>
        <v>0</v>
      </c>
      <c r="CQ834" s="1355">
        <f t="shared" si="2768"/>
        <v>0</v>
      </c>
      <c r="CR834" s="1355">
        <f t="shared" si="2768"/>
        <v>0</v>
      </c>
      <c r="CS834" s="1354">
        <f t="shared" si="2768"/>
        <v>0</v>
      </c>
      <c r="CT834" s="1357">
        <f t="shared" si="2768"/>
        <v>0</v>
      </c>
      <c r="CU834" s="541">
        <f t="shared" si="2769"/>
        <v>0</v>
      </c>
      <c r="CV834" s="542">
        <f t="shared" si="2770"/>
        <v>0</v>
      </c>
      <c r="CW834" s="543">
        <f t="shared" si="2771"/>
        <v>0</v>
      </c>
      <c r="CX834" s="543">
        <f t="shared" si="2772"/>
        <v>0</v>
      </c>
      <c r="CY834" s="543">
        <f t="shared" si="2773"/>
        <v>0</v>
      </c>
      <c r="CZ834" s="543">
        <f t="shared" si="2774"/>
        <v>0</v>
      </c>
      <c r="DA834" s="543">
        <f t="shared" si="2775"/>
        <v>0</v>
      </c>
      <c r="DB834" s="544">
        <f t="shared" si="2776"/>
        <v>0</v>
      </c>
      <c r="DC834" s="544">
        <f t="shared" si="2777"/>
        <v>0</v>
      </c>
      <c r="DD834" s="544">
        <f t="shared" si="2778"/>
        <v>0</v>
      </c>
      <c r="DE834" s="543">
        <f t="shared" si="2779"/>
        <v>0</v>
      </c>
      <c r="DF834" s="543">
        <f t="shared" si="2780"/>
        <v>0</v>
      </c>
      <c r="DG834" s="543">
        <f t="shared" si="2781"/>
        <v>0</v>
      </c>
      <c r="DH834" s="543">
        <f t="shared" si="2782"/>
        <v>0</v>
      </c>
      <c r="DI834" s="543">
        <f t="shared" si="2783"/>
        <v>0</v>
      </c>
      <c r="DJ834" s="542">
        <f t="shared" si="2784"/>
        <v>0</v>
      </c>
      <c r="DK834" s="541">
        <f t="shared" si="2785"/>
        <v>0</v>
      </c>
      <c r="DL834" s="658">
        <f t="shared" si="2786"/>
        <v>17</v>
      </c>
      <c r="DM834" s="106">
        <f t="shared" si="2787"/>
        <v>17</v>
      </c>
      <c r="DN834" s="106">
        <f t="shared" si="2788"/>
        <v>17</v>
      </c>
      <c r="DO834" s="106">
        <f t="shared" si="2789"/>
        <v>17</v>
      </c>
      <c r="DP834" s="487"/>
      <c r="DQ834" s="623"/>
      <c r="DR834" s="623"/>
      <c r="DS834" s="623"/>
      <c r="DT834" s="623"/>
      <c r="DU834" s="623"/>
      <c r="DV834" s="623"/>
      <c r="DW834" s="623"/>
      <c r="DX834" s="818"/>
      <c r="DY834" s="488"/>
    </row>
    <row r="835" spans="1:129" s="490" customFormat="1" ht="15.75" customHeight="1">
      <c r="A835" s="622" t="str">
        <f>A258</f>
        <v>High value cereal: kg produced</v>
      </c>
      <c r="B835" s="816">
        <f t="shared" ref="B835:R835" si="2807">SUM(B264)</f>
        <v>0</v>
      </c>
      <c r="C835" s="816">
        <f t="shared" si="2807"/>
        <v>0</v>
      </c>
      <c r="D835" s="816">
        <f t="shared" si="2807"/>
        <v>0</v>
      </c>
      <c r="E835" s="816">
        <f t="shared" si="2807"/>
        <v>0</v>
      </c>
      <c r="F835" s="816">
        <f t="shared" si="2807"/>
        <v>0</v>
      </c>
      <c r="G835" s="816">
        <f t="shared" si="2807"/>
        <v>0</v>
      </c>
      <c r="H835" s="816">
        <f t="shared" si="2807"/>
        <v>0</v>
      </c>
      <c r="I835" s="816">
        <f t="shared" si="2807"/>
        <v>0</v>
      </c>
      <c r="J835" s="816">
        <f t="shared" si="2807"/>
        <v>0</v>
      </c>
      <c r="K835" s="816">
        <f t="shared" si="2807"/>
        <v>0</v>
      </c>
      <c r="L835" s="816">
        <f t="shared" si="2807"/>
        <v>0</v>
      </c>
      <c r="M835" s="816">
        <f t="shared" si="2807"/>
        <v>0</v>
      </c>
      <c r="N835" s="816">
        <f t="shared" si="2807"/>
        <v>0</v>
      </c>
      <c r="O835" s="816">
        <f t="shared" si="2807"/>
        <v>0</v>
      </c>
      <c r="P835" s="816">
        <f t="shared" si="2807"/>
        <v>0</v>
      </c>
      <c r="Q835" s="816">
        <f t="shared" si="2807"/>
        <v>0</v>
      </c>
      <c r="R835" s="816">
        <f t="shared" si="2807"/>
        <v>0</v>
      </c>
      <c r="S835" s="815"/>
      <c r="T835" s="816">
        <f t="shared" ref="T835:AJ835" si="2808">SUM(T264)</f>
        <v>0</v>
      </c>
      <c r="U835" s="816">
        <f t="shared" si="2808"/>
        <v>0</v>
      </c>
      <c r="V835" s="816">
        <f t="shared" si="2808"/>
        <v>0</v>
      </c>
      <c r="W835" s="816">
        <f t="shared" si="2808"/>
        <v>0</v>
      </c>
      <c r="X835" s="816">
        <f t="shared" si="2808"/>
        <v>0</v>
      </c>
      <c r="Y835" s="816">
        <f t="shared" si="2808"/>
        <v>0</v>
      </c>
      <c r="Z835" s="816">
        <f t="shared" si="2808"/>
        <v>0</v>
      </c>
      <c r="AA835" s="816">
        <f t="shared" si="2808"/>
        <v>0</v>
      </c>
      <c r="AB835" s="816">
        <f t="shared" si="2808"/>
        <v>0</v>
      </c>
      <c r="AC835" s="816">
        <f t="shared" si="2808"/>
        <v>0</v>
      </c>
      <c r="AD835" s="816">
        <f t="shared" si="2808"/>
        <v>0</v>
      </c>
      <c r="AE835" s="816">
        <f t="shared" si="2808"/>
        <v>0</v>
      </c>
      <c r="AF835" s="816">
        <f t="shared" si="2808"/>
        <v>0</v>
      </c>
      <c r="AG835" s="816">
        <f t="shared" si="2808"/>
        <v>0</v>
      </c>
      <c r="AH835" s="816">
        <f t="shared" si="2808"/>
        <v>0</v>
      </c>
      <c r="AI835" s="816">
        <f t="shared" si="2808"/>
        <v>0</v>
      </c>
      <c r="AJ835" s="816">
        <f t="shared" si="2808"/>
        <v>0</v>
      </c>
      <c r="AK835" s="815"/>
      <c r="AL835" s="816">
        <f t="shared" ref="AL835:BB835" si="2809">SUM(AL264)</f>
        <v>0</v>
      </c>
      <c r="AM835" s="816">
        <f t="shared" si="2809"/>
        <v>0</v>
      </c>
      <c r="AN835" s="816">
        <f t="shared" si="2809"/>
        <v>0</v>
      </c>
      <c r="AO835" s="816">
        <f t="shared" si="2809"/>
        <v>0</v>
      </c>
      <c r="AP835" s="816">
        <f t="shared" si="2809"/>
        <v>0</v>
      </c>
      <c r="AQ835" s="816">
        <f t="shared" si="2809"/>
        <v>0</v>
      </c>
      <c r="AR835" s="816">
        <f t="shared" si="2809"/>
        <v>0</v>
      </c>
      <c r="AS835" s="816">
        <f t="shared" si="2809"/>
        <v>0</v>
      </c>
      <c r="AT835" s="816">
        <f t="shared" si="2809"/>
        <v>0</v>
      </c>
      <c r="AU835" s="816">
        <f t="shared" si="2809"/>
        <v>0</v>
      </c>
      <c r="AV835" s="816">
        <f t="shared" si="2809"/>
        <v>0</v>
      </c>
      <c r="AW835" s="816">
        <f t="shared" si="2809"/>
        <v>0</v>
      </c>
      <c r="AX835" s="816">
        <f t="shared" si="2809"/>
        <v>0</v>
      </c>
      <c r="AY835" s="816">
        <f t="shared" si="2809"/>
        <v>0</v>
      </c>
      <c r="AZ835" s="816">
        <f t="shared" si="2809"/>
        <v>0</v>
      </c>
      <c r="BA835" s="816">
        <f t="shared" si="2809"/>
        <v>0</v>
      </c>
      <c r="BB835" s="816">
        <f t="shared" si="2809"/>
        <v>0</v>
      </c>
      <c r="BC835" s="815"/>
      <c r="BD835" s="816">
        <f t="shared" ref="BD835:BT835" si="2810">SUM(BD264)</f>
        <v>0</v>
      </c>
      <c r="BE835" s="816">
        <f t="shared" si="2810"/>
        <v>0</v>
      </c>
      <c r="BF835" s="816">
        <f t="shared" si="2810"/>
        <v>0</v>
      </c>
      <c r="BG835" s="816">
        <f t="shared" si="2810"/>
        <v>0</v>
      </c>
      <c r="BH835" s="816">
        <f t="shared" si="2810"/>
        <v>0</v>
      </c>
      <c r="BI835" s="816">
        <f t="shared" si="2810"/>
        <v>0</v>
      </c>
      <c r="BJ835" s="816">
        <f t="shared" si="2810"/>
        <v>0</v>
      </c>
      <c r="BK835" s="816">
        <f t="shared" si="2810"/>
        <v>0</v>
      </c>
      <c r="BL835" s="816">
        <f t="shared" si="2810"/>
        <v>0</v>
      </c>
      <c r="BM835" s="816">
        <f t="shared" si="2810"/>
        <v>0</v>
      </c>
      <c r="BN835" s="816">
        <f t="shared" si="2810"/>
        <v>0</v>
      </c>
      <c r="BO835" s="816">
        <f t="shared" si="2810"/>
        <v>0</v>
      </c>
      <c r="BP835" s="816">
        <f t="shared" si="2810"/>
        <v>0</v>
      </c>
      <c r="BQ835" s="816">
        <f t="shared" si="2810"/>
        <v>0</v>
      </c>
      <c r="BR835" s="816">
        <f t="shared" si="2810"/>
        <v>0</v>
      </c>
      <c r="BS835" s="816">
        <f t="shared" si="2810"/>
        <v>0</v>
      </c>
      <c r="BT835" s="816">
        <f t="shared" si="2810"/>
        <v>0</v>
      </c>
      <c r="BU835" s="815"/>
      <c r="BV835" s="816">
        <f>SUM(BV264)</f>
        <v>0</v>
      </c>
      <c r="BW835" s="816">
        <f>SUM(BW264)</f>
        <v>0</v>
      </c>
      <c r="BX835" s="816">
        <f>SUM(BX264)</f>
        <v>0</v>
      </c>
      <c r="BY835" s="816">
        <f>SUM(BY264)</f>
        <v>0</v>
      </c>
      <c r="BZ835" s="627">
        <f t="shared" si="2763"/>
        <v>0</v>
      </c>
      <c r="CA835" s="627">
        <f t="shared" si="2764"/>
        <v>0</v>
      </c>
      <c r="CB835" s="627">
        <f t="shared" si="2765"/>
        <v>0</v>
      </c>
      <c r="CC835" s="695">
        <f t="shared" si="2766"/>
        <v>0</v>
      </c>
      <c r="CD835" s="1353">
        <f t="shared" si="2794"/>
        <v>0</v>
      </c>
      <c r="CE835" s="1354">
        <f t="shared" si="2768"/>
        <v>0</v>
      </c>
      <c r="CF835" s="1355">
        <f t="shared" si="2768"/>
        <v>0</v>
      </c>
      <c r="CG835" s="1355">
        <f t="shared" si="2768"/>
        <v>0</v>
      </c>
      <c r="CH835" s="1355">
        <f t="shared" si="2768"/>
        <v>0</v>
      </c>
      <c r="CI835" s="1355">
        <f t="shared" si="2768"/>
        <v>0</v>
      </c>
      <c r="CJ835" s="1355">
        <f t="shared" si="2768"/>
        <v>0</v>
      </c>
      <c r="CK835" s="1356">
        <f t="shared" si="2768"/>
        <v>0</v>
      </c>
      <c r="CL835" s="1356">
        <f t="shared" si="2768"/>
        <v>0</v>
      </c>
      <c r="CM835" s="1356">
        <f t="shared" si="2768"/>
        <v>0</v>
      </c>
      <c r="CN835" s="1355">
        <f t="shared" si="2768"/>
        <v>0</v>
      </c>
      <c r="CO835" s="1355">
        <f t="shared" si="2768"/>
        <v>0</v>
      </c>
      <c r="CP835" s="1355">
        <f t="shared" si="2768"/>
        <v>0</v>
      </c>
      <c r="CQ835" s="1355">
        <f t="shared" si="2768"/>
        <v>0</v>
      </c>
      <c r="CR835" s="1355">
        <f t="shared" si="2768"/>
        <v>0</v>
      </c>
      <c r="CS835" s="1354">
        <f t="shared" si="2768"/>
        <v>0</v>
      </c>
      <c r="CT835" s="1357">
        <f t="shared" si="2768"/>
        <v>0</v>
      </c>
      <c r="CU835" s="541">
        <f t="shared" si="2769"/>
        <v>0</v>
      </c>
      <c r="CV835" s="542">
        <f t="shared" si="2770"/>
        <v>0</v>
      </c>
      <c r="CW835" s="543">
        <f t="shared" si="2771"/>
        <v>0</v>
      </c>
      <c r="CX835" s="543">
        <f t="shared" si="2772"/>
        <v>0</v>
      </c>
      <c r="CY835" s="543">
        <f t="shared" si="2773"/>
        <v>0</v>
      </c>
      <c r="CZ835" s="543">
        <f t="shared" si="2774"/>
        <v>0</v>
      </c>
      <c r="DA835" s="543">
        <f t="shared" si="2775"/>
        <v>0</v>
      </c>
      <c r="DB835" s="544">
        <f t="shared" si="2776"/>
        <v>0</v>
      </c>
      <c r="DC835" s="544">
        <f t="shared" si="2777"/>
        <v>0</v>
      </c>
      <c r="DD835" s="544">
        <f t="shared" si="2778"/>
        <v>0</v>
      </c>
      <c r="DE835" s="543">
        <f t="shared" si="2779"/>
        <v>0</v>
      </c>
      <c r="DF835" s="543">
        <f t="shared" si="2780"/>
        <v>0</v>
      </c>
      <c r="DG835" s="543">
        <f t="shared" si="2781"/>
        <v>0</v>
      </c>
      <c r="DH835" s="543">
        <f t="shared" si="2782"/>
        <v>0</v>
      </c>
      <c r="DI835" s="543">
        <f t="shared" si="2783"/>
        <v>0</v>
      </c>
      <c r="DJ835" s="542">
        <f t="shared" si="2784"/>
        <v>0</v>
      </c>
      <c r="DK835" s="541">
        <f t="shared" si="2785"/>
        <v>0</v>
      </c>
      <c r="DL835" s="658">
        <f t="shared" si="2786"/>
        <v>17</v>
      </c>
      <c r="DM835" s="106">
        <f t="shared" si="2787"/>
        <v>17</v>
      </c>
      <c r="DN835" s="106">
        <f t="shared" si="2788"/>
        <v>17</v>
      </c>
      <c r="DO835" s="106">
        <f t="shared" si="2789"/>
        <v>17</v>
      </c>
      <c r="DP835" s="487"/>
      <c r="DQ835" s="623"/>
      <c r="DR835" s="623"/>
      <c r="DS835" s="623"/>
      <c r="DT835" s="623"/>
      <c r="DU835" s="623"/>
      <c r="DV835" s="623"/>
      <c r="DW835" s="623"/>
      <c r="DX835" s="818"/>
      <c r="DY835" s="488"/>
    </row>
    <row r="836" spans="1:129" s="490" customFormat="1" ht="15.75" customHeight="1">
      <c r="A836" s="622" t="str">
        <f>A265</f>
        <v>Cowpeas: kg produced</v>
      </c>
      <c r="B836" s="816">
        <f t="shared" ref="B836:R836" si="2811">SUM(B271)</f>
        <v>0</v>
      </c>
      <c r="C836" s="816">
        <f t="shared" si="2811"/>
        <v>0</v>
      </c>
      <c r="D836" s="816">
        <f t="shared" si="2811"/>
        <v>8.8714938030006518E-2</v>
      </c>
      <c r="E836" s="816">
        <f t="shared" si="2811"/>
        <v>0</v>
      </c>
      <c r="F836" s="816">
        <f t="shared" si="2811"/>
        <v>0</v>
      </c>
      <c r="G836" s="816">
        <f t="shared" si="2811"/>
        <v>0</v>
      </c>
      <c r="H836" s="816">
        <f t="shared" si="2811"/>
        <v>5.5446836268754081E-2</v>
      </c>
      <c r="I836" s="816">
        <f t="shared" si="2811"/>
        <v>7.0971950424005212E-2</v>
      </c>
      <c r="J836" s="816">
        <f t="shared" si="2811"/>
        <v>0</v>
      </c>
      <c r="K836" s="816">
        <f t="shared" si="2811"/>
        <v>0</v>
      </c>
      <c r="L836" s="816">
        <f t="shared" si="2811"/>
        <v>0</v>
      </c>
      <c r="M836" s="816">
        <f t="shared" si="2811"/>
        <v>0</v>
      </c>
      <c r="N836" s="816">
        <f t="shared" si="2811"/>
        <v>0</v>
      </c>
      <c r="O836" s="816">
        <f t="shared" si="2811"/>
        <v>0</v>
      </c>
      <c r="P836" s="816">
        <f t="shared" si="2811"/>
        <v>0</v>
      </c>
      <c r="Q836" s="816">
        <f t="shared" si="2811"/>
        <v>0</v>
      </c>
      <c r="R836" s="816">
        <f t="shared" si="2811"/>
        <v>0</v>
      </c>
      <c r="S836" s="815"/>
      <c r="T836" s="816">
        <f t="shared" ref="T836:AJ836" si="2812">SUM(T271)</f>
        <v>4.4357469015003259E-2</v>
      </c>
      <c r="U836" s="816">
        <f t="shared" si="2812"/>
        <v>2.217873450750163E-2</v>
      </c>
      <c r="V836" s="816">
        <f t="shared" si="2812"/>
        <v>3.6964557512502716E-2</v>
      </c>
      <c r="W836" s="816">
        <f t="shared" si="2812"/>
        <v>5.5446836268754081E-2</v>
      </c>
      <c r="X836" s="816">
        <f t="shared" si="2812"/>
        <v>2.772341813437704E-2</v>
      </c>
      <c r="Y836" s="816">
        <f t="shared" si="2812"/>
        <v>0</v>
      </c>
      <c r="Z836" s="816">
        <f t="shared" si="2812"/>
        <v>3.1683906439288041E-2</v>
      </c>
      <c r="AA836" s="816">
        <f t="shared" si="2812"/>
        <v>0</v>
      </c>
      <c r="AB836" s="816">
        <f t="shared" si="2812"/>
        <v>0</v>
      </c>
      <c r="AC836" s="816">
        <f t="shared" si="2812"/>
        <v>0</v>
      </c>
      <c r="AD836" s="816">
        <f t="shared" si="2812"/>
        <v>0</v>
      </c>
      <c r="AE836" s="816">
        <f t="shared" si="2812"/>
        <v>0</v>
      </c>
      <c r="AF836" s="816">
        <f t="shared" si="2812"/>
        <v>0</v>
      </c>
      <c r="AG836" s="816">
        <f t="shared" si="2812"/>
        <v>0</v>
      </c>
      <c r="AH836" s="816">
        <f t="shared" si="2812"/>
        <v>0</v>
      </c>
      <c r="AI836" s="816">
        <f t="shared" si="2812"/>
        <v>0</v>
      </c>
      <c r="AJ836" s="816">
        <f t="shared" si="2812"/>
        <v>0</v>
      </c>
      <c r="AK836" s="815"/>
      <c r="AL836" s="816">
        <f t="shared" ref="AL836:BB836" si="2813">SUM(AL271)</f>
        <v>0</v>
      </c>
      <c r="AM836" s="816">
        <f t="shared" si="2813"/>
        <v>0</v>
      </c>
      <c r="AN836" s="816">
        <f t="shared" si="2813"/>
        <v>0</v>
      </c>
      <c r="AO836" s="816">
        <f t="shared" si="2813"/>
        <v>0</v>
      </c>
      <c r="AP836" s="816">
        <f t="shared" si="2813"/>
        <v>3.6964557512502716E-2</v>
      </c>
      <c r="AQ836" s="816">
        <f t="shared" si="2813"/>
        <v>0</v>
      </c>
      <c r="AR836" s="816">
        <f t="shared" si="2813"/>
        <v>0.11089367253750816</v>
      </c>
      <c r="AS836" s="816">
        <f t="shared" si="2813"/>
        <v>4.4357469015003259E-2</v>
      </c>
      <c r="AT836" s="816">
        <f t="shared" si="2813"/>
        <v>0</v>
      </c>
      <c r="AU836" s="816">
        <f t="shared" si="2813"/>
        <v>0</v>
      </c>
      <c r="AV836" s="816">
        <f t="shared" si="2813"/>
        <v>0</v>
      </c>
      <c r="AW836" s="816">
        <f t="shared" si="2813"/>
        <v>0</v>
      </c>
      <c r="AX836" s="816">
        <f t="shared" si="2813"/>
        <v>0</v>
      </c>
      <c r="AY836" s="816">
        <f t="shared" si="2813"/>
        <v>0</v>
      </c>
      <c r="AZ836" s="816">
        <f t="shared" si="2813"/>
        <v>0</v>
      </c>
      <c r="BA836" s="816">
        <f t="shared" si="2813"/>
        <v>0</v>
      </c>
      <c r="BB836" s="816">
        <f t="shared" si="2813"/>
        <v>0</v>
      </c>
      <c r="BC836" s="815"/>
      <c r="BD836" s="816">
        <f t="shared" ref="BD836:BT836" si="2814">SUM(BD271)</f>
        <v>2.772341813437704E-2</v>
      </c>
      <c r="BE836" s="816">
        <f t="shared" si="2814"/>
        <v>3.1683906439288041E-2</v>
      </c>
      <c r="BF836" s="816">
        <f t="shared" si="2814"/>
        <v>2.772341813437704E-2</v>
      </c>
      <c r="BG836" s="816">
        <f t="shared" si="2814"/>
        <v>0</v>
      </c>
      <c r="BH836" s="816">
        <f t="shared" si="2814"/>
        <v>0</v>
      </c>
      <c r="BI836" s="816">
        <f t="shared" si="2814"/>
        <v>3.1683906439288041E-2</v>
      </c>
      <c r="BJ836" s="816">
        <f t="shared" si="2814"/>
        <v>0.27723418134377042</v>
      </c>
      <c r="BK836" s="816">
        <f t="shared" si="2814"/>
        <v>0</v>
      </c>
      <c r="BL836" s="816">
        <f t="shared" si="2814"/>
        <v>0</v>
      </c>
      <c r="BM836" s="816">
        <f t="shared" si="2814"/>
        <v>0</v>
      </c>
      <c r="BN836" s="816">
        <f t="shared" si="2814"/>
        <v>0</v>
      </c>
      <c r="BO836" s="816">
        <f t="shared" si="2814"/>
        <v>0</v>
      </c>
      <c r="BP836" s="816">
        <f t="shared" si="2814"/>
        <v>0</v>
      </c>
      <c r="BQ836" s="816">
        <f t="shared" si="2814"/>
        <v>0</v>
      </c>
      <c r="BR836" s="816">
        <f t="shared" si="2814"/>
        <v>0</v>
      </c>
      <c r="BS836" s="816">
        <f t="shared" si="2814"/>
        <v>0</v>
      </c>
      <c r="BT836" s="816">
        <f t="shared" si="2814"/>
        <v>0</v>
      </c>
      <c r="BU836" s="815"/>
      <c r="BV836" s="816">
        <f>SUM(BV271)</f>
        <v>2.217873450750163E-2</v>
      </c>
      <c r="BW836" s="816">
        <f>SUM(BW271)</f>
        <v>2.9571646010002176E-2</v>
      </c>
      <c r="BX836" s="816">
        <f>SUM(BX271)</f>
        <v>3.1683906439288041E-2</v>
      </c>
      <c r="BY836" s="816">
        <f>SUM(BY271)</f>
        <v>4.9902152641878673E-2</v>
      </c>
      <c r="BZ836" s="627">
        <f t="shared" si="2763"/>
        <v>8.4279191128506202E-3</v>
      </c>
      <c r="CA836" s="627">
        <f t="shared" si="2764"/>
        <v>1.0860539040578179E-2</v>
      </c>
      <c r="CB836" s="627">
        <f t="shared" si="2765"/>
        <v>5.4214684351670643E-3</v>
      </c>
      <c r="CC836" s="695">
        <f t="shared" si="2766"/>
        <v>7.9209766098220138E-3</v>
      </c>
      <c r="CD836" s="1353">
        <f t="shared" si="2794"/>
        <v>0</v>
      </c>
      <c r="CE836" s="1354">
        <f t="shared" si="2768"/>
        <v>0</v>
      </c>
      <c r="CF836" s="1355">
        <f t="shared" si="2768"/>
        <v>0</v>
      </c>
      <c r="CG836" s="1355">
        <f t="shared" si="2768"/>
        <v>0</v>
      </c>
      <c r="CH836" s="1355">
        <f t="shared" si="2768"/>
        <v>0</v>
      </c>
      <c r="CI836" s="1355">
        <f t="shared" si="2768"/>
        <v>0</v>
      </c>
      <c r="CJ836" s="1355">
        <f t="shared" si="2768"/>
        <v>0</v>
      </c>
      <c r="CK836" s="1356">
        <f t="shared" si="2768"/>
        <v>0</v>
      </c>
      <c r="CL836" s="1356">
        <f t="shared" si="2768"/>
        <v>0</v>
      </c>
      <c r="CM836" s="1356">
        <f t="shared" si="2768"/>
        <v>0</v>
      </c>
      <c r="CN836" s="1355">
        <f t="shared" si="2768"/>
        <v>0</v>
      </c>
      <c r="CO836" s="1355">
        <f t="shared" si="2768"/>
        <v>0</v>
      </c>
      <c r="CP836" s="1355">
        <f t="shared" si="2768"/>
        <v>0</v>
      </c>
      <c r="CQ836" s="1355">
        <f t="shared" si="2768"/>
        <v>0</v>
      </c>
      <c r="CR836" s="1355">
        <f t="shared" si="2768"/>
        <v>5.5446836268754081E-2</v>
      </c>
      <c r="CS836" s="1354">
        <f t="shared" si="2768"/>
        <v>7.0971950424005212E-2</v>
      </c>
      <c r="CT836" s="1357">
        <f t="shared" si="2768"/>
        <v>8.8714938030006518E-2</v>
      </c>
      <c r="CU836" s="541">
        <f t="shared" si="2769"/>
        <v>0</v>
      </c>
      <c r="CV836" s="542">
        <f t="shared" si="2770"/>
        <v>0</v>
      </c>
      <c r="CW836" s="543">
        <f t="shared" si="2771"/>
        <v>0</v>
      </c>
      <c r="CX836" s="543">
        <f t="shared" si="2772"/>
        <v>0</v>
      </c>
      <c r="CY836" s="543">
        <f t="shared" si="2773"/>
        <v>0</v>
      </c>
      <c r="CZ836" s="543">
        <f t="shared" si="2774"/>
        <v>0</v>
      </c>
      <c r="DA836" s="543">
        <f t="shared" si="2775"/>
        <v>0</v>
      </c>
      <c r="DB836" s="544">
        <f t="shared" si="2776"/>
        <v>0</v>
      </c>
      <c r="DC836" s="544">
        <f t="shared" si="2777"/>
        <v>0</v>
      </c>
      <c r="DD836" s="544">
        <f t="shared" si="2778"/>
        <v>0</v>
      </c>
      <c r="DE836" s="543">
        <f t="shared" si="2779"/>
        <v>0</v>
      </c>
      <c r="DF836" s="543">
        <f t="shared" si="2780"/>
        <v>2.217873450750163E-2</v>
      </c>
      <c r="DG836" s="543">
        <f t="shared" si="2781"/>
        <v>2.772341813437704E-2</v>
      </c>
      <c r="DH836" s="543">
        <f t="shared" si="2782"/>
        <v>3.1683906439288041E-2</v>
      </c>
      <c r="DI836" s="543">
        <f t="shared" si="2783"/>
        <v>3.6964557512502716E-2</v>
      </c>
      <c r="DJ836" s="542">
        <f t="shared" si="2784"/>
        <v>4.4357469015003259E-2</v>
      </c>
      <c r="DK836" s="541">
        <f t="shared" si="2785"/>
        <v>5.5446836268754081E-2</v>
      </c>
      <c r="DL836" s="658">
        <f t="shared" si="2786"/>
        <v>17</v>
      </c>
      <c r="DM836" s="106">
        <f t="shared" si="2787"/>
        <v>17</v>
      </c>
      <c r="DN836" s="106">
        <f t="shared" si="2788"/>
        <v>17</v>
      </c>
      <c r="DO836" s="106">
        <f t="shared" si="2789"/>
        <v>17</v>
      </c>
      <c r="DP836" s="487"/>
      <c r="DQ836" s="623"/>
      <c r="DR836" s="623"/>
      <c r="DS836" s="623"/>
      <c r="DT836" s="623"/>
      <c r="DU836" s="623"/>
      <c r="DV836" s="623"/>
      <c r="DW836" s="623"/>
      <c r="DX836" s="818"/>
      <c r="DY836" s="488"/>
    </row>
    <row r="837" spans="1:129" s="490" customFormat="1" ht="15.75" customHeight="1">
      <c r="A837" s="622" t="str">
        <f>A272</f>
        <v>Beans: kg produced</v>
      </c>
      <c r="B837" s="816">
        <f t="shared" ref="B837:R837" si="2815">SUM(B278)</f>
        <v>0</v>
      </c>
      <c r="C837" s="816">
        <f t="shared" si="2815"/>
        <v>0</v>
      </c>
      <c r="D837" s="816">
        <f t="shared" si="2815"/>
        <v>0</v>
      </c>
      <c r="E837" s="816">
        <f t="shared" si="2815"/>
        <v>0</v>
      </c>
      <c r="F837" s="816">
        <f t="shared" si="2815"/>
        <v>0</v>
      </c>
      <c r="G837" s="816">
        <f t="shared" si="2815"/>
        <v>0</v>
      </c>
      <c r="H837" s="816">
        <f t="shared" si="2815"/>
        <v>0</v>
      </c>
      <c r="I837" s="816">
        <f t="shared" si="2815"/>
        <v>0</v>
      </c>
      <c r="J837" s="816">
        <f t="shared" si="2815"/>
        <v>0</v>
      </c>
      <c r="K837" s="816">
        <f t="shared" si="2815"/>
        <v>0</v>
      </c>
      <c r="L837" s="816">
        <f t="shared" si="2815"/>
        <v>0</v>
      </c>
      <c r="M837" s="816">
        <f t="shared" si="2815"/>
        <v>0</v>
      </c>
      <c r="N837" s="816">
        <f t="shared" si="2815"/>
        <v>0</v>
      </c>
      <c r="O837" s="816">
        <f t="shared" si="2815"/>
        <v>0</v>
      </c>
      <c r="P837" s="816">
        <f t="shared" si="2815"/>
        <v>0</v>
      </c>
      <c r="Q837" s="816">
        <f t="shared" si="2815"/>
        <v>0</v>
      </c>
      <c r="R837" s="816">
        <f t="shared" si="2815"/>
        <v>0</v>
      </c>
      <c r="S837" s="815"/>
      <c r="T837" s="816">
        <f t="shared" ref="T837:AJ837" si="2816">SUM(T278)</f>
        <v>0</v>
      </c>
      <c r="U837" s="816">
        <f t="shared" si="2816"/>
        <v>0</v>
      </c>
      <c r="V837" s="816">
        <f t="shared" si="2816"/>
        <v>0</v>
      </c>
      <c r="W837" s="816">
        <f t="shared" si="2816"/>
        <v>0</v>
      </c>
      <c r="X837" s="816">
        <f t="shared" si="2816"/>
        <v>0</v>
      </c>
      <c r="Y837" s="816">
        <f t="shared" si="2816"/>
        <v>0</v>
      </c>
      <c r="Z837" s="816">
        <f t="shared" si="2816"/>
        <v>0</v>
      </c>
      <c r="AA837" s="816">
        <f t="shared" si="2816"/>
        <v>0</v>
      </c>
      <c r="AB837" s="816">
        <f t="shared" si="2816"/>
        <v>0</v>
      </c>
      <c r="AC837" s="816">
        <f t="shared" si="2816"/>
        <v>0</v>
      </c>
      <c r="AD837" s="816">
        <f t="shared" si="2816"/>
        <v>0</v>
      </c>
      <c r="AE837" s="816">
        <f t="shared" si="2816"/>
        <v>0</v>
      </c>
      <c r="AF837" s="816">
        <f t="shared" si="2816"/>
        <v>0</v>
      </c>
      <c r="AG837" s="816">
        <f t="shared" si="2816"/>
        <v>0</v>
      </c>
      <c r="AH837" s="816">
        <f t="shared" si="2816"/>
        <v>0</v>
      </c>
      <c r="AI837" s="816">
        <f t="shared" si="2816"/>
        <v>0</v>
      </c>
      <c r="AJ837" s="816">
        <f t="shared" si="2816"/>
        <v>0</v>
      </c>
      <c r="AK837" s="815"/>
      <c r="AL837" s="816">
        <f t="shared" ref="AL837:BB837" si="2817">SUM(AL278)</f>
        <v>0</v>
      </c>
      <c r="AM837" s="816">
        <f t="shared" si="2817"/>
        <v>0</v>
      </c>
      <c r="AN837" s="816">
        <f t="shared" si="2817"/>
        <v>0</v>
      </c>
      <c r="AO837" s="816">
        <f t="shared" si="2817"/>
        <v>0</v>
      </c>
      <c r="AP837" s="816">
        <f t="shared" si="2817"/>
        <v>0</v>
      </c>
      <c r="AQ837" s="816">
        <f t="shared" si="2817"/>
        <v>0</v>
      </c>
      <c r="AR837" s="816">
        <f t="shared" si="2817"/>
        <v>0</v>
      </c>
      <c r="AS837" s="816">
        <f t="shared" si="2817"/>
        <v>0</v>
      </c>
      <c r="AT837" s="816">
        <f t="shared" si="2817"/>
        <v>0</v>
      </c>
      <c r="AU837" s="816">
        <f t="shared" si="2817"/>
        <v>0</v>
      </c>
      <c r="AV837" s="816">
        <f t="shared" si="2817"/>
        <v>0</v>
      </c>
      <c r="AW837" s="816">
        <f t="shared" si="2817"/>
        <v>0</v>
      </c>
      <c r="AX837" s="816">
        <f t="shared" si="2817"/>
        <v>0</v>
      </c>
      <c r="AY837" s="816">
        <f t="shared" si="2817"/>
        <v>0</v>
      </c>
      <c r="AZ837" s="816">
        <f t="shared" si="2817"/>
        <v>0</v>
      </c>
      <c r="BA837" s="816">
        <f t="shared" si="2817"/>
        <v>0</v>
      </c>
      <c r="BB837" s="816">
        <f t="shared" si="2817"/>
        <v>0</v>
      </c>
      <c r="BC837" s="815"/>
      <c r="BD837" s="816">
        <f t="shared" ref="BD837:BT837" si="2818">SUM(BD278)</f>
        <v>0</v>
      </c>
      <c r="BE837" s="816">
        <f t="shared" si="2818"/>
        <v>0</v>
      </c>
      <c r="BF837" s="816">
        <f t="shared" si="2818"/>
        <v>0</v>
      </c>
      <c r="BG837" s="816">
        <f t="shared" si="2818"/>
        <v>0</v>
      </c>
      <c r="BH837" s="816">
        <f t="shared" si="2818"/>
        <v>0</v>
      </c>
      <c r="BI837" s="816">
        <f t="shared" si="2818"/>
        <v>0</v>
      </c>
      <c r="BJ837" s="816">
        <f t="shared" si="2818"/>
        <v>0</v>
      </c>
      <c r="BK837" s="816">
        <f t="shared" si="2818"/>
        <v>0</v>
      </c>
      <c r="BL837" s="816">
        <f t="shared" si="2818"/>
        <v>0</v>
      </c>
      <c r="BM837" s="816">
        <f t="shared" si="2818"/>
        <v>0</v>
      </c>
      <c r="BN837" s="816">
        <f t="shared" si="2818"/>
        <v>0</v>
      </c>
      <c r="BO837" s="816">
        <f t="shared" si="2818"/>
        <v>0</v>
      </c>
      <c r="BP837" s="816">
        <f t="shared" si="2818"/>
        <v>0</v>
      </c>
      <c r="BQ837" s="816">
        <f t="shared" si="2818"/>
        <v>0</v>
      </c>
      <c r="BR837" s="816">
        <f t="shared" si="2818"/>
        <v>0</v>
      </c>
      <c r="BS837" s="816">
        <f t="shared" si="2818"/>
        <v>0</v>
      </c>
      <c r="BT837" s="816">
        <f t="shared" si="2818"/>
        <v>0</v>
      </c>
      <c r="BU837" s="815"/>
      <c r="BV837" s="816">
        <f>SUM(BV278)</f>
        <v>0</v>
      </c>
      <c r="BW837" s="816">
        <f>SUM(BW278)</f>
        <v>0</v>
      </c>
      <c r="BX837" s="816">
        <f>SUM(BX278)</f>
        <v>0</v>
      </c>
      <c r="BY837" s="816">
        <f>SUM(BY278)</f>
        <v>0</v>
      </c>
      <c r="BZ837" s="627">
        <f t="shared" si="2763"/>
        <v>0</v>
      </c>
      <c r="CA837" s="627">
        <f t="shared" si="2764"/>
        <v>0</v>
      </c>
      <c r="CB837" s="627">
        <f t="shared" si="2765"/>
        <v>0</v>
      </c>
      <c r="CC837" s="695">
        <f t="shared" si="2766"/>
        <v>0</v>
      </c>
      <c r="CD837" s="1353">
        <f t="shared" si="2794"/>
        <v>0</v>
      </c>
      <c r="CE837" s="1354">
        <f t="shared" si="2768"/>
        <v>0</v>
      </c>
      <c r="CF837" s="1355">
        <f t="shared" si="2768"/>
        <v>0</v>
      </c>
      <c r="CG837" s="1355">
        <f t="shared" si="2768"/>
        <v>0</v>
      </c>
      <c r="CH837" s="1355">
        <f t="shared" si="2768"/>
        <v>0</v>
      </c>
      <c r="CI837" s="1355">
        <f t="shared" si="2768"/>
        <v>0</v>
      </c>
      <c r="CJ837" s="1355">
        <f t="shared" si="2768"/>
        <v>0</v>
      </c>
      <c r="CK837" s="1356">
        <f t="shared" si="2768"/>
        <v>0</v>
      </c>
      <c r="CL837" s="1356">
        <f t="shared" si="2768"/>
        <v>0</v>
      </c>
      <c r="CM837" s="1356">
        <f t="shared" si="2768"/>
        <v>0</v>
      </c>
      <c r="CN837" s="1355">
        <f t="shared" si="2768"/>
        <v>0</v>
      </c>
      <c r="CO837" s="1355">
        <f t="shared" si="2768"/>
        <v>0</v>
      </c>
      <c r="CP837" s="1355">
        <f t="shared" si="2768"/>
        <v>0</v>
      </c>
      <c r="CQ837" s="1355">
        <f t="shared" si="2768"/>
        <v>0</v>
      </c>
      <c r="CR837" s="1355">
        <f t="shared" si="2768"/>
        <v>0</v>
      </c>
      <c r="CS837" s="1354">
        <f t="shared" si="2768"/>
        <v>0</v>
      </c>
      <c r="CT837" s="1357">
        <f t="shared" si="2768"/>
        <v>0</v>
      </c>
      <c r="CU837" s="541">
        <f t="shared" si="2769"/>
        <v>0</v>
      </c>
      <c r="CV837" s="542">
        <f t="shared" si="2770"/>
        <v>0</v>
      </c>
      <c r="CW837" s="543">
        <f t="shared" si="2771"/>
        <v>0</v>
      </c>
      <c r="CX837" s="543">
        <f t="shared" si="2772"/>
        <v>0</v>
      </c>
      <c r="CY837" s="543">
        <f t="shared" si="2773"/>
        <v>0</v>
      </c>
      <c r="CZ837" s="543">
        <f t="shared" si="2774"/>
        <v>0</v>
      </c>
      <c r="DA837" s="543">
        <f t="shared" si="2775"/>
        <v>0</v>
      </c>
      <c r="DB837" s="544">
        <f t="shared" si="2776"/>
        <v>0</v>
      </c>
      <c r="DC837" s="544">
        <f t="shared" si="2777"/>
        <v>0</v>
      </c>
      <c r="DD837" s="544">
        <f t="shared" si="2778"/>
        <v>0</v>
      </c>
      <c r="DE837" s="543">
        <f t="shared" si="2779"/>
        <v>0</v>
      </c>
      <c r="DF837" s="543">
        <f t="shared" si="2780"/>
        <v>0</v>
      </c>
      <c r="DG837" s="543">
        <f t="shared" si="2781"/>
        <v>0</v>
      </c>
      <c r="DH837" s="543">
        <f t="shared" si="2782"/>
        <v>0</v>
      </c>
      <c r="DI837" s="543">
        <f t="shared" si="2783"/>
        <v>0</v>
      </c>
      <c r="DJ837" s="542">
        <f t="shared" si="2784"/>
        <v>0</v>
      </c>
      <c r="DK837" s="541">
        <f t="shared" si="2785"/>
        <v>0</v>
      </c>
      <c r="DL837" s="658">
        <f t="shared" si="2786"/>
        <v>17</v>
      </c>
      <c r="DM837" s="106">
        <f t="shared" si="2787"/>
        <v>17</v>
      </c>
      <c r="DN837" s="106">
        <f t="shared" si="2788"/>
        <v>17</v>
      </c>
      <c r="DO837" s="106">
        <f t="shared" si="2789"/>
        <v>17</v>
      </c>
      <c r="DP837" s="487"/>
      <c r="DQ837" s="623"/>
      <c r="DR837" s="623"/>
      <c r="DS837" s="623"/>
      <c r="DT837" s="623"/>
      <c r="DU837" s="623"/>
      <c r="DV837" s="623"/>
      <c r="DW837" s="623"/>
      <c r="DX837" s="818"/>
      <c r="DY837" s="488"/>
    </row>
    <row r="838" spans="1:129" s="490" customFormat="1" ht="15.75" customHeight="1">
      <c r="A838" s="622" t="str">
        <f>A279</f>
        <v>Millet: kg produced</v>
      </c>
      <c r="B838" s="816">
        <f t="shared" ref="B838:R838" si="2819">SUM(B285)</f>
        <v>0</v>
      </c>
      <c r="C838" s="816">
        <f t="shared" si="2819"/>
        <v>0</v>
      </c>
      <c r="D838" s="816">
        <f t="shared" si="2819"/>
        <v>0</v>
      </c>
      <c r="E838" s="816">
        <f t="shared" si="2819"/>
        <v>0</v>
      </c>
      <c r="F838" s="816">
        <f t="shared" si="2819"/>
        <v>0</v>
      </c>
      <c r="G838" s="816">
        <f t="shared" si="2819"/>
        <v>0</v>
      </c>
      <c r="H838" s="816">
        <f t="shared" si="2819"/>
        <v>0</v>
      </c>
      <c r="I838" s="816">
        <f t="shared" si="2819"/>
        <v>0</v>
      </c>
      <c r="J838" s="816">
        <f t="shared" si="2819"/>
        <v>0</v>
      </c>
      <c r="K838" s="816">
        <f t="shared" si="2819"/>
        <v>0</v>
      </c>
      <c r="L838" s="816">
        <f t="shared" si="2819"/>
        <v>0</v>
      </c>
      <c r="M838" s="816">
        <f t="shared" si="2819"/>
        <v>0</v>
      </c>
      <c r="N838" s="816">
        <f t="shared" si="2819"/>
        <v>0</v>
      </c>
      <c r="O838" s="816">
        <f t="shared" si="2819"/>
        <v>0</v>
      </c>
      <c r="P838" s="816">
        <f t="shared" si="2819"/>
        <v>0</v>
      </c>
      <c r="Q838" s="816">
        <f t="shared" si="2819"/>
        <v>0</v>
      </c>
      <c r="R838" s="816">
        <f t="shared" si="2819"/>
        <v>0</v>
      </c>
      <c r="S838" s="815"/>
      <c r="T838" s="816">
        <f t="shared" ref="T838:AJ838" si="2820">SUM(T285)</f>
        <v>0</v>
      </c>
      <c r="U838" s="816">
        <f t="shared" si="2820"/>
        <v>0</v>
      </c>
      <c r="V838" s="816">
        <f t="shared" si="2820"/>
        <v>0</v>
      </c>
      <c r="W838" s="816">
        <f t="shared" si="2820"/>
        <v>0</v>
      </c>
      <c r="X838" s="816">
        <f t="shared" si="2820"/>
        <v>0</v>
      </c>
      <c r="Y838" s="816">
        <f t="shared" si="2820"/>
        <v>0</v>
      </c>
      <c r="Z838" s="816">
        <f t="shared" si="2820"/>
        <v>0</v>
      </c>
      <c r="AA838" s="816">
        <f t="shared" si="2820"/>
        <v>0</v>
      </c>
      <c r="AB838" s="816">
        <f t="shared" si="2820"/>
        <v>0</v>
      </c>
      <c r="AC838" s="816">
        <f t="shared" si="2820"/>
        <v>0</v>
      </c>
      <c r="AD838" s="816">
        <f t="shared" si="2820"/>
        <v>0</v>
      </c>
      <c r="AE838" s="816">
        <f t="shared" si="2820"/>
        <v>0</v>
      </c>
      <c r="AF838" s="816">
        <f t="shared" si="2820"/>
        <v>0</v>
      </c>
      <c r="AG838" s="816">
        <f t="shared" si="2820"/>
        <v>0</v>
      </c>
      <c r="AH838" s="816">
        <f t="shared" si="2820"/>
        <v>0</v>
      </c>
      <c r="AI838" s="816">
        <f t="shared" si="2820"/>
        <v>0</v>
      </c>
      <c r="AJ838" s="816">
        <f t="shared" si="2820"/>
        <v>0</v>
      </c>
      <c r="AK838" s="815"/>
      <c r="AL838" s="816">
        <f t="shared" ref="AL838:BB838" si="2821">SUM(AL285)</f>
        <v>0</v>
      </c>
      <c r="AM838" s="816">
        <f t="shared" si="2821"/>
        <v>0</v>
      </c>
      <c r="AN838" s="816">
        <f t="shared" si="2821"/>
        <v>0</v>
      </c>
      <c r="AO838" s="816">
        <f t="shared" si="2821"/>
        <v>0</v>
      </c>
      <c r="AP838" s="816">
        <f t="shared" si="2821"/>
        <v>0</v>
      </c>
      <c r="AQ838" s="816">
        <f t="shared" si="2821"/>
        <v>0</v>
      </c>
      <c r="AR838" s="816">
        <f t="shared" si="2821"/>
        <v>0</v>
      </c>
      <c r="AS838" s="816">
        <f t="shared" si="2821"/>
        <v>0</v>
      </c>
      <c r="AT838" s="816">
        <f t="shared" si="2821"/>
        <v>0</v>
      </c>
      <c r="AU838" s="816">
        <f t="shared" si="2821"/>
        <v>0</v>
      </c>
      <c r="AV838" s="816">
        <f t="shared" si="2821"/>
        <v>0</v>
      </c>
      <c r="AW838" s="816">
        <f t="shared" si="2821"/>
        <v>0</v>
      </c>
      <c r="AX838" s="816">
        <f t="shared" si="2821"/>
        <v>0</v>
      </c>
      <c r="AY838" s="816">
        <f t="shared" si="2821"/>
        <v>0</v>
      </c>
      <c r="AZ838" s="816">
        <f t="shared" si="2821"/>
        <v>0</v>
      </c>
      <c r="BA838" s="816">
        <f t="shared" si="2821"/>
        <v>0</v>
      </c>
      <c r="BB838" s="816">
        <f t="shared" si="2821"/>
        <v>0</v>
      </c>
      <c r="BC838" s="815"/>
      <c r="BD838" s="816">
        <f t="shared" ref="BD838:BT838" si="2822">SUM(BD285)</f>
        <v>0</v>
      </c>
      <c r="BE838" s="816">
        <f t="shared" si="2822"/>
        <v>0</v>
      </c>
      <c r="BF838" s="816">
        <f t="shared" si="2822"/>
        <v>0</v>
      </c>
      <c r="BG838" s="816">
        <f t="shared" si="2822"/>
        <v>0</v>
      </c>
      <c r="BH838" s="816">
        <f t="shared" si="2822"/>
        <v>0</v>
      </c>
      <c r="BI838" s="816">
        <f t="shared" si="2822"/>
        <v>0</v>
      </c>
      <c r="BJ838" s="816">
        <f t="shared" si="2822"/>
        <v>0</v>
      </c>
      <c r="BK838" s="816">
        <f t="shared" si="2822"/>
        <v>0</v>
      </c>
      <c r="BL838" s="816">
        <f t="shared" si="2822"/>
        <v>0</v>
      </c>
      <c r="BM838" s="816">
        <f t="shared" si="2822"/>
        <v>0</v>
      </c>
      <c r="BN838" s="816">
        <f t="shared" si="2822"/>
        <v>0</v>
      </c>
      <c r="BO838" s="816">
        <f t="shared" si="2822"/>
        <v>0</v>
      </c>
      <c r="BP838" s="816">
        <f t="shared" si="2822"/>
        <v>0</v>
      </c>
      <c r="BQ838" s="816">
        <f t="shared" si="2822"/>
        <v>0</v>
      </c>
      <c r="BR838" s="816">
        <f t="shared" si="2822"/>
        <v>0</v>
      </c>
      <c r="BS838" s="816">
        <f t="shared" si="2822"/>
        <v>0</v>
      </c>
      <c r="BT838" s="816">
        <f t="shared" si="2822"/>
        <v>0</v>
      </c>
      <c r="BU838" s="815"/>
      <c r="BV838" s="816">
        <f>SUM(BV285)</f>
        <v>0</v>
      </c>
      <c r="BW838" s="816">
        <f>SUM(BW285)</f>
        <v>0</v>
      </c>
      <c r="BX838" s="816">
        <f>SUM(BX285)</f>
        <v>0</v>
      </c>
      <c r="BY838" s="816">
        <f>SUM(BY285)</f>
        <v>0</v>
      </c>
      <c r="BZ838" s="627">
        <f t="shared" si="2763"/>
        <v>0</v>
      </c>
      <c r="CA838" s="627">
        <f t="shared" si="2764"/>
        <v>0</v>
      </c>
      <c r="CB838" s="627">
        <f t="shared" si="2765"/>
        <v>0</v>
      </c>
      <c r="CC838" s="695">
        <f t="shared" si="2766"/>
        <v>0</v>
      </c>
      <c r="CD838" s="1353">
        <f t="shared" si="2794"/>
        <v>0</v>
      </c>
      <c r="CE838" s="1354">
        <f t="shared" si="2768"/>
        <v>0</v>
      </c>
      <c r="CF838" s="1355">
        <f t="shared" si="2768"/>
        <v>0</v>
      </c>
      <c r="CG838" s="1355">
        <f t="shared" si="2768"/>
        <v>0</v>
      </c>
      <c r="CH838" s="1355">
        <f t="shared" si="2768"/>
        <v>0</v>
      </c>
      <c r="CI838" s="1355">
        <f t="shared" si="2768"/>
        <v>0</v>
      </c>
      <c r="CJ838" s="1355">
        <f t="shared" si="2768"/>
        <v>0</v>
      </c>
      <c r="CK838" s="1356">
        <f t="shared" si="2768"/>
        <v>0</v>
      </c>
      <c r="CL838" s="1356">
        <f t="shared" si="2768"/>
        <v>0</v>
      </c>
      <c r="CM838" s="1356">
        <f t="shared" si="2768"/>
        <v>0</v>
      </c>
      <c r="CN838" s="1355">
        <f t="shared" si="2768"/>
        <v>0</v>
      </c>
      <c r="CO838" s="1355">
        <f t="shared" si="2768"/>
        <v>0</v>
      </c>
      <c r="CP838" s="1355">
        <f t="shared" si="2768"/>
        <v>0</v>
      </c>
      <c r="CQ838" s="1355">
        <f t="shared" si="2768"/>
        <v>0</v>
      </c>
      <c r="CR838" s="1355">
        <f t="shared" si="2768"/>
        <v>0</v>
      </c>
      <c r="CS838" s="1354">
        <f t="shared" si="2768"/>
        <v>0</v>
      </c>
      <c r="CT838" s="1357">
        <f t="shared" si="2768"/>
        <v>0</v>
      </c>
      <c r="CU838" s="541">
        <f t="shared" si="2769"/>
        <v>0</v>
      </c>
      <c r="CV838" s="542">
        <f t="shared" si="2770"/>
        <v>0</v>
      </c>
      <c r="CW838" s="543">
        <f t="shared" si="2771"/>
        <v>0</v>
      </c>
      <c r="CX838" s="543">
        <f t="shared" si="2772"/>
        <v>0</v>
      </c>
      <c r="CY838" s="543">
        <f t="shared" si="2773"/>
        <v>0</v>
      </c>
      <c r="CZ838" s="543">
        <f t="shared" si="2774"/>
        <v>0</v>
      </c>
      <c r="DA838" s="543">
        <f t="shared" si="2775"/>
        <v>0</v>
      </c>
      <c r="DB838" s="544">
        <f t="shared" si="2776"/>
        <v>0</v>
      </c>
      <c r="DC838" s="544">
        <f t="shared" si="2777"/>
        <v>0</v>
      </c>
      <c r="DD838" s="544">
        <f t="shared" si="2778"/>
        <v>0</v>
      </c>
      <c r="DE838" s="543">
        <f t="shared" si="2779"/>
        <v>0</v>
      </c>
      <c r="DF838" s="543">
        <f t="shared" si="2780"/>
        <v>0</v>
      </c>
      <c r="DG838" s="543">
        <f t="shared" si="2781"/>
        <v>0</v>
      </c>
      <c r="DH838" s="543">
        <f t="shared" si="2782"/>
        <v>0</v>
      </c>
      <c r="DI838" s="543">
        <f t="shared" si="2783"/>
        <v>0</v>
      </c>
      <c r="DJ838" s="542">
        <f t="shared" si="2784"/>
        <v>0</v>
      </c>
      <c r="DK838" s="541">
        <f t="shared" si="2785"/>
        <v>0</v>
      </c>
      <c r="DL838" s="658">
        <f t="shared" si="2786"/>
        <v>17</v>
      </c>
      <c r="DM838" s="106">
        <f t="shared" si="2787"/>
        <v>17</v>
      </c>
      <c r="DN838" s="106">
        <f t="shared" si="2788"/>
        <v>17</v>
      </c>
      <c r="DO838" s="106">
        <f t="shared" si="2789"/>
        <v>17</v>
      </c>
      <c r="DP838" s="487"/>
      <c r="DQ838" s="623"/>
      <c r="DR838" s="623"/>
      <c r="DS838" s="623"/>
      <c r="DT838" s="623"/>
      <c r="DU838" s="623"/>
      <c r="DV838" s="623"/>
      <c r="DW838" s="623"/>
      <c r="DX838" s="818"/>
      <c r="DY838" s="488"/>
    </row>
    <row r="839" spans="1:129" s="490" customFormat="1" ht="15.75" customHeight="1">
      <c r="A839" s="622" t="str">
        <f>A286</f>
        <v>Finger millet: kg produced</v>
      </c>
      <c r="B839" s="816">
        <f t="shared" ref="B839:R839" si="2823">SUM(B292)</f>
        <v>0</v>
      </c>
      <c r="C839" s="816">
        <f t="shared" si="2823"/>
        <v>0</v>
      </c>
      <c r="D839" s="816">
        <f t="shared" si="2823"/>
        <v>0</v>
      </c>
      <c r="E839" s="816">
        <f t="shared" si="2823"/>
        <v>0</v>
      </c>
      <c r="F839" s="816">
        <f t="shared" si="2823"/>
        <v>0</v>
      </c>
      <c r="G839" s="816">
        <f t="shared" si="2823"/>
        <v>0</v>
      </c>
      <c r="H839" s="816">
        <f t="shared" si="2823"/>
        <v>0</v>
      </c>
      <c r="I839" s="816">
        <f t="shared" si="2823"/>
        <v>0</v>
      </c>
      <c r="J839" s="816">
        <f t="shared" si="2823"/>
        <v>0</v>
      </c>
      <c r="K839" s="816">
        <f t="shared" si="2823"/>
        <v>0</v>
      </c>
      <c r="L839" s="816">
        <f t="shared" si="2823"/>
        <v>0</v>
      </c>
      <c r="M839" s="816">
        <f t="shared" si="2823"/>
        <v>0</v>
      </c>
      <c r="N839" s="816">
        <f t="shared" si="2823"/>
        <v>0</v>
      </c>
      <c r="O839" s="816">
        <f t="shared" si="2823"/>
        <v>0</v>
      </c>
      <c r="P839" s="816">
        <f t="shared" si="2823"/>
        <v>0</v>
      </c>
      <c r="Q839" s="816">
        <f t="shared" si="2823"/>
        <v>0</v>
      </c>
      <c r="R839" s="816">
        <f t="shared" si="2823"/>
        <v>0</v>
      </c>
      <c r="S839" s="815"/>
      <c r="T839" s="816">
        <f t="shared" ref="T839:AJ839" si="2824">SUM(T292)</f>
        <v>0</v>
      </c>
      <c r="U839" s="816">
        <f t="shared" si="2824"/>
        <v>0</v>
      </c>
      <c r="V839" s="816">
        <f t="shared" si="2824"/>
        <v>0</v>
      </c>
      <c r="W839" s="816">
        <f t="shared" si="2824"/>
        <v>0</v>
      </c>
      <c r="X839" s="816">
        <f t="shared" si="2824"/>
        <v>0</v>
      </c>
      <c r="Y839" s="816">
        <f t="shared" si="2824"/>
        <v>0</v>
      </c>
      <c r="Z839" s="816">
        <f t="shared" si="2824"/>
        <v>0</v>
      </c>
      <c r="AA839" s="816">
        <f t="shared" si="2824"/>
        <v>0</v>
      </c>
      <c r="AB839" s="816">
        <f t="shared" si="2824"/>
        <v>0</v>
      </c>
      <c r="AC839" s="816">
        <f t="shared" si="2824"/>
        <v>0</v>
      </c>
      <c r="AD839" s="816">
        <f t="shared" si="2824"/>
        <v>0</v>
      </c>
      <c r="AE839" s="816">
        <f t="shared" si="2824"/>
        <v>0</v>
      </c>
      <c r="AF839" s="816">
        <f t="shared" si="2824"/>
        <v>0</v>
      </c>
      <c r="AG839" s="816">
        <f t="shared" si="2824"/>
        <v>0</v>
      </c>
      <c r="AH839" s="816">
        <f t="shared" si="2824"/>
        <v>0</v>
      </c>
      <c r="AI839" s="816">
        <f t="shared" si="2824"/>
        <v>0</v>
      </c>
      <c r="AJ839" s="816">
        <f t="shared" si="2824"/>
        <v>0</v>
      </c>
      <c r="AK839" s="815"/>
      <c r="AL839" s="816">
        <f t="shared" ref="AL839:BB839" si="2825">SUM(AL292)</f>
        <v>0</v>
      </c>
      <c r="AM839" s="816">
        <f t="shared" si="2825"/>
        <v>0</v>
      </c>
      <c r="AN839" s="816">
        <f t="shared" si="2825"/>
        <v>0</v>
      </c>
      <c r="AO839" s="816">
        <f t="shared" si="2825"/>
        <v>0</v>
      </c>
      <c r="AP839" s="816">
        <f t="shared" si="2825"/>
        <v>0</v>
      </c>
      <c r="AQ839" s="816">
        <f t="shared" si="2825"/>
        <v>0</v>
      </c>
      <c r="AR839" s="816">
        <f t="shared" si="2825"/>
        <v>0</v>
      </c>
      <c r="AS839" s="816">
        <f t="shared" si="2825"/>
        <v>0</v>
      </c>
      <c r="AT839" s="816">
        <f t="shared" si="2825"/>
        <v>0</v>
      </c>
      <c r="AU839" s="816">
        <f t="shared" si="2825"/>
        <v>0</v>
      </c>
      <c r="AV839" s="816">
        <f t="shared" si="2825"/>
        <v>0</v>
      </c>
      <c r="AW839" s="816">
        <f t="shared" si="2825"/>
        <v>0</v>
      </c>
      <c r="AX839" s="816">
        <f t="shared" si="2825"/>
        <v>0</v>
      </c>
      <c r="AY839" s="816">
        <f t="shared" si="2825"/>
        <v>0</v>
      </c>
      <c r="AZ839" s="816">
        <f t="shared" si="2825"/>
        <v>0</v>
      </c>
      <c r="BA839" s="816">
        <f t="shared" si="2825"/>
        <v>0</v>
      </c>
      <c r="BB839" s="816">
        <f t="shared" si="2825"/>
        <v>0</v>
      </c>
      <c r="BC839" s="815"/>
      <c r="BD839" s="816">
        <f t="shared" ref="BD839:BT839" si="2826">SUM(BD292)</f>
        <v>0</v>
      </c>
      <c r="BE839" s="816">
        <f t="shared" si="2826"/>
        <v>0</v>
      </c>
      <c r="BF839" s="816">
        <f t="shared" si="2826"/>
        <v>0</v>
      </c>
      <c r="BG839" s="816">
        <f t="shared" si="2826"/>
        <v>0</v>
      </c>
      <c r="BH839" s="816">
        <f t="shared" si="2826"/>
        <v>0</v>
      </c>
      <c r="BI839" s="816">
        <f t="shared" si="2826"/>
        <v>0</v>
      </c>
      <c r="BJ839" s="816">
        <f t="shared" si="2826"/>
        <v>0</v>
      </c>
      <c r="BK839" s="816">
        <f t="shared" si="2826"/>
        <v>0</v>
      </c>
      <c r="BL839" s="816">
        <f t="shared" si="2826"/>
        <v>0</v>
      </c>
      <c r="BM839" s="816">
        <f t="shared" si="2826"/>
        <v>0</v>
      </c>
      <c r="BN839" s="816">
        <f t="shared" si="2826"/>
        <v>0</v>
      </c>
      <c r="BO839" s="816">
        <f t="shared" si="2826"/>
        <v>0</v>
      </c>
      <c r="BP839" s="816">
        <f t="shared" si="2826"/>
        <v>0</v>
      </c>
      <c r="BQ839" s="816">
        <f t="shared" si="2826"/>
        <v>0</v>
      </c>
      <c r="BR839" s="816">
        <f t="shared" si="2826"/>
        <v>0</v>
      </c>
      <c r="BS839" s="816">
        <f t="shared" si="2826"/>
        <v>0</v>
      </c>
      <c r="BT839" s="816">
        <f t="shared" si="2826"/>
        <v>0</v>
      </c>
      <c r="BU839" s="815"/>
      <c r="BV839" s="816">
        <f>SUM(BV292)</f>
        <v>0</v>
      </c>
      <c r="BW839" s="816">
        <f>SUM(BW292)</f>
        <v>0</v>
      </c>
      <c r="BX839" s="816">
        <f>SUM(BX292)</f>
        <v>0</v>
      </c>
      <c r="BY839" s="816">
        <f>SUM(BY292)</f>
        <v>0</v>
      </c>
      <c r="BZ839" s="627">
        <f t="shared" si="2763"/>
        <v>0</v>
      </c>
      <c r="CA839" s="627">
        <f t="shared" si="2764"/>
        <v>0</v>
      </c>
      <c r="CB839" s="627">
        <f t="shared" si="2765"/>
        <v>0</v>
      </c>
      <c r="CC839" s="695">
        <f t="shared" si="2766"/>
        <v>0</v>
      </c>
      <c r="CD839" s="1353">
        <f t="shared" si="2794"/>
        <v>0</v>
      </c>
      <c r="CE839" s="1354">
        <f t="shared" si="2768"/>
        <v>0</v>
      </c>
      <c r="CF839" s="1355">
        <f t="shared" si="2768"/>
        <v>0</v>
      </c>
      <c r="CG839" s="1355">
        <f t="shared" si="2768"/>
        <v>0</v>
      </c>
      <c r="CH839" s="1355">
        <f t="shared" si="2768"/>
        <v>0</v>
      </c>
      <c r="CI839" s="1355">
        <f t="shared" si="2768"/>
        <v>0</v>
      </c>
      <c r="CJ839" s="1355">
        <f t="shared" si="2768"/>
        <v>0</v>
      </c>
      <c r="CK839" s="1356">
        <f t="shared" si="2768"/>
        <v>0</v>
      </c>
      <c r="CL839" s="1356">
        <f t="shared" si="2768"/>
        <v>0</v>
      </c>
      <c r="CM839" s="1356">
        <f t="shared" si="2768"/>
        <v>0</v>
      </c>
      <c r="CN839" s="1355">
        <f t="shared" si="2768"/>
        <v>0</v>
      </c>
      <c r="CO839" s="1355">
        <f t="shared" si="2768"/>
        <v>0</v>
      </c>
      <c r="CP839" s="1355">
        <f t="shared" si="2768"/>
        <v>0</v>
      </c>
      <c r="CQ839" s="1355">
        <f t="shared" si="2768"/>
        <v>0</v>
      </c>
      <c r="CR839" s="1355">
        <f t="shared" si="2768"/>
        <v>0</v>
      </c>
      <c r="CS839" s="1354">
        <f t="shared" si="2768"/>
        <v>0</v>
      </c>
      <c r="CT839" s="1357">
        <f t="shared" si="2768"/>
        <v>0</v>
      </c>
      <c r="CU839" s="541">
        <f t="shared" si="2769"/>
        <v>0</v>
      </c>
      <c r="CV839" s="542">
        <f t="shared" si="2770"/>
        <v>0</v>
      </c>
      <c r="CW839" s="543">
        <f t="shared" si="2771"/>
        <v>0</v>
      </c>
      <c r="CX839" s="543">
        <f t="shared" si="2772"/>
        <v>0</v>
      </c>
      <c r="CY839" s="543">
        <f t="shared" si="2773"/>
        <v>0</v>
      </c>
      <c r="CZ839" s="543">
        <f t="shared" si="2774"/>
        <v>0</v>
      </c>
      <c r="DA839" s="543">
        <f t="shared" si="2775"/>
        <v>0</v>
      </c>
      <c r="DB839" s="544">
        <f t="shared" si="2776"/>
        <v>0</v>
      </c>
      <c r="DC839" s="544">
        <f t="shared" si="2777"/>
        <v>0</v>
      </c>
      <c r="DD839" s="544">
        <f t="shared" si="2778"/>
        <v>0</v>
      </c>
      <c r="DE839" s="543">
        <f t="shared" si="2779"/>
        <v>0</v>
      </c>
      <c r="DF839" s="543">
        <f t="shared" si="2780"/>
        <v>0</v>
      </c>
      <c r="DG839" s="543">
        <f t="shared" si="2781"/>
        <v>0</v>
      </c>
      <c r="DH839" s="543">
        <f t="shared" si="2782"/>
        <v>0</v>
      </c>
      <c r="DI839" s="543">
        <f t="shared" si="2783"/>
        <v>0</v>
      </c>
      <c r="DJ839" s="542">
        <f t="shared" si="2784"/>
        <v>0</v>
      </c>
      <c r="DK839" s="541">
        <f t="shared" si="2785"/>
        <v>0</v>
      </c>
      <c r="DL839" s="658">
        <f t="shared" si="2786"/>
        <v>17</v>
      </c>
      <c r="DM839" s="106">
        <f t="shared" si="2787"/>
        <v>17</v>
      </c>
      <c r="DN839" s="106">
        <f t="shared" si="2788"/>
        <v>17</v>
      </c>
      <c r="DO839" s="106">
        <f t="shared" si="2789"/>
        <v>17</v>
      </c>
      <c r="DP839" s="487"/>
      <c r="DQ839" s="623"/>
      <c r="DR839" s="623"/>
      <c r="DS839" s="623"/>
      <c r="DT839" s="623"/>
      <c r="DU839" s="623"/>
      <c r="DV839" s="623"/>
      <c r="DW839" s="623"/>
      <c r="DX839" s="818"/>
      <c r="DY839" s="488"/>
    </row>
    <row r="840" spans="1:129" s="490" customFormat="1" ht="15.75" customHeight="1">
      <c r="A840" s="622" t="str">
        <f>A293</f>
        <v>Wheat: kg produced</v>
      </c>
      <c r="B840" s="816">
        <f t="shared" ref="B840:R840" si="2827">SUM(B299)</f>
        <v>0</v>
      </c>
      <c r="C840" s="816">
        <f t="shared" si="2827"/>
        <v>0</v>
      </c>
      <c r="D840" s="816">
        <f t="shared" si="2827"/>
        <v>0</v>
      </c>
      <c r="E840" s="816">
        <f t="shared" si="2827"/>
        <v>0</v>
      </c>
      <c r="F840" s="816">
        <f t="shared" si="2827"/>
        <v>0</v>
      </c>
      <c r="G840" s="816">
        <f t="shared" si="2827"/>
        <v>0</v>
      </c>
      <c r="H840" s="816">
        <f t="shared" si="2827"/>
        <v>0</v>
      </c>
      <c r="I840" s="816">
        <f t="shared" si="2827"/>
        <v>0</v>
      </c>
      <c r="J840" s="816">
        <f t="shared" si="2827"/>
        <v>0</v>
      </c>
      <c r="K840" s="816">
        <f t="shared" si="2827"/>
        <v>0</v>
      </c>
      <c r="L840" s="816">
        <f t="shared" si="2827"/>
        <v>0</v>
      </c>
      <c r="M840" s="816">
        <f t="shared" si="2827"/>
        <v>0</v>
      </c>
      <c r="N840" s="816">
        <f t="shared" si="2827"/>
        <v>0</v>
      </c>
      <c r="O840" s="816">
        <f t="shared" si="2827"/>
        <v>0</v>
      </c>
      <c r="P840" s="816">
        <f t="shared" si="2827"/>
        <v>0</v>
      </c>
      <c r="Q840" s="816">
        <f t="shared" si="2827"/>
        <v>0</v>
      </c>
      <c r="R840" s="816">
        <f t="shared" si="2827"/>
        <v>0</v>
      </c>
      <c r="S840" s="815"/>
      <c r="T840" s="816">
        <f t="shared" ref="T840:AJ840" si="2828">SUM(T299)</f>
        <v>0</v>
      </c>
      <c r="U840" s="816">
        <f t="shared" si="2828"/>
        <v>0</v>
      </c>
      <c r="V840" s="816">
        <f t="shared" si="2828"/>
        <v>0</v>
      </c>
      <c r="W840" s="816">
        <f t="shared" si="2828"/>
        <v>0</v>
      </c>
      <c r="X840" s="816">
        <f t="shared" si="2828"/>
        <v>0</v>
      </c>
      <c r="Y840" s="816">
        <f t="shared" si="2828"/>
        <v>0</v>
      </c>
      <c r="Z840" s="816">
        <f t="shared" si="2828"/>
        <v>0</v>
      </c>
      <c r="AA840" s="816">
        <f t="shared" si="2828"/>
        <v>0</v>
      </c>
      <c r="AB840" s="816">
        <f t="shared" si="2828"/>
        <v>0</v>
      </c>
      <c r="AC840" s="816">
        <f t="shared" si="2828"/>
        <v>0</v>
      </c>
      <c r="AD840" s="816">
        <f t="shared" si="2828"/>
        <v>0</v>
      </c>
      <c r="AE840" s="816">
        <f t="shared" si="2828"/>
        <v>0</v>
      </c>
      <c r="AF840" s="816">
        <f t="shared" si="2828"/>
        <v>0</v>
      </c>
      <c r="AG840" s="816">
        <f t="shared" si="2828"/>
        <v>0</v>
      </c>
      <c r="AH840" s="816">
        <f t="shared" si="2828"/>
        <v>0</v>
      </c>
      <c r="AI840" s="816">
        <f t="shared" si="2828"/>
        <v>0</v>
      </c>
      <c r="AJ840" s="816">
        <f t="shared" si="2828"/>
        <v>0</v>
      </c>
      <c r="AK840" s="815"/>
      <c r="AL840" s="816">
        <f t="shared" ref="AL840:BB840" si="2829">SUM(AL299)</f>
        <v>0</v>
      </c>
      <c r="AM840" s="816">
        <f t="shared" si="2829"/>
        <v>0</v>
      </c>
      <c r="AN840" s="816">
        <f t="shared" si="2829"/>
        <v>0</v>
      </c>
      <c r="AO840" s="816">
        <f t="shared" si="2829"/>
        <v>0</v>
      </c>
      <c r="AP840" s="816">
        <f t="shared" si="2829"/>
        <v>0</v>
      </c>
      <c r="AQ840" s="816">
        <f t="shared" si="2829"/>
        <v>0</v>
      </c>
      <c r="AR840" s="816">
        <f t="shared" si="2829"/>
        <v>0</v>
      </c>
      <c r="AS840" s="816">
        <f t="shared" si="2829"/>
        <v>0</v>
      </c>
      <c r="AT840" s="816">
        <f t="shared" si="2829"/>
        <v>0</v>
      </c>
      <c r="AU840" s="816">
        <f t="shared" si="2829"/>
        <v>0</v>
      </c>
      <c r="AV840" s="816">
        <f t="shared" si="2829"/>
        <v>0</v>
      </c>
      <c r="AW840" s="816">
        <f t="shared" si="2829"/>
        <v>0</v>
      </c>
      <c r="AX840" s="816">
        <f t="shared" si="2829"/>
        <v>0</v>
      </c>
      <c r="AY840" s="816">
        <f t="shared" si="2829"/>
        <v>0</v>
      </c>
      <c r="AZ840" s="816">
        <f t="shared" si="2829"/>
        <v>0</v>
      </c>
      <c r="BA840" s="816">
        <f t="shared" si="2829"/>
        <v>0</v>
      </c>
      <c r="BB840" s="816">
        <f t="shared" si="2829"/>
        <v>0</v>
      </c>
      <c r="BC840" s="815"/>
      <c r="BD840" s="816">
        <f t="shared" ref="BD840:BT840" si="2830">SUM(BD299)</f>
        <v>0</v>
      </c>
      <c r="BE840" s="816">
        <f t="shared" si="2830"/>
        <v>0</v>
      </c>
      <c r="BF840" s="816">
        <f t="shared" si="2830"/>
        <v>0</v>
      </c>
      <c r="BG840" s="816">
        <f t="shared" si="2830"/>
        <v>0</v>
      </c>
      <c r="BH840" s="816">
        <f t="shared" si="2830"/>
        <v>0</v>
      </c>
      <c r="BI840" s="816">
        <f t="shared" si="2830"/>
        <v>0</v>
      </c>
      <c r="BJ840" s="816">
        <f t="shared" si="2830"/>
        <v>0</v>
      </c>
      <c r="BK840" s="816">
        <f t="shared" si="2830"/>
        <v>0</v>
      </c>
      <c r="BL840" s="816">
        <f t="shared" si="2830"/>
        <v>0</v>
      </c>
      <c r="BM840" s="816">
        <f t="shared" si="2830"/>
        <v>0</v>
      </c>
      <c r="BN840" s="816">
        <f t="shared" si="2830"/>
        <v>0</v>
      </c>
      <c r="BO840" s="816">
        <f t="shared" si="2830"/>
        <v>0</v>
      </c>
      <c r="BP840" s="816">
        <f t="shared" si="2830"/>
        <v>0</v>
      </c>
      <c r="BQ840" s="816">
        <f t="shared" si="2830"/>
        <v>0</v>
      </c>
      <c r="BR840" s="816">
        <f t="shared" si="2830"/>
        <v>0</v>
      </c>
      <c r="BS840" s="816">
        <f t="shared" si="2830"/>
        <v>0</v>
      </c>
      <c r="BT840" s="816">
        <f t="shared" si="2830"/>
        <v>0</v>
      </c>
      <c r="BU840" s="815"/>
      <c r="BV840" s="816">
        <f>SUM(BV299)</f>
        <v>0</v>
      </c>
      <c r="BW840" s="816">
        <f>SUM(BW299)</f>
        <v>0</v>
      </c>
      <c r="BX840" s="816">
        <f>SUM(BX299)</f>
        <v>0</v>
      </c>
      <c r="BY840" s="816">
        <f>SUM(BY299)</f>
        <v>0</v>
      </c>
      <c r="BZ840" s="627">
        <f t="shared" si="2763"/>
        <v>0</v>
      </c>
      <c r="CA840" s="627">
        <f t="shared" si="2764"/>
        <v>0</v>
      </c>
      <c r="CB840" s="627">
        <f t="shared" si="2765"/>
        <v>0</v>
      </c>
      <c r="CC840" s="695">
        <f t="shared" si="2766"/>
        <v>0</v>
      </c>
      <c r="CD840" s="1353">
        <f t="shared" si="2794"/>
        <v>0</v>
      </c>
      <c r="CE840" s="1354">
        <f t="shared" si="2768"/>
        <v>0</v>
      </c>
      <c r="CF840" s="1355">
        <f t="shared" si="2768"/>
        <v>0</v>
      </c>
      <c r="CG840" s="1355">
        <f t="shared" si="2768"/>
        <v>0</v>
      </c>
      <c r="CH840" s="1355">
        <f t="shared" si="2768"/>
        <v>0</v>
      </c>
      <c r="CI840" s="1355">
        <f t="shared" si="2768"/>
        <v>0</v>
      </c>
      <c r="CJ840" s="1355">
        <f t="shared" si="2768"/>
        <v>0</v>
      </c>
      <c r="CK840" s="1356">
        <f t="shared" si="2768"/>
        <v>0</v>
      </c>
      <c r="CL840" s="1356">
        <f t="shared" si="2768"/>
        <v>0</v>
      </c>
      <c r="CM840" s="1356">
        <f t="shared" si="2768"/>
        <v>0</v>
      </c>
      <c r="CN840" s="1355">
        <f t="shared" si="2768"/>
        <v>0</v>
      </c>
      <c r="CO840" s="1355">
        <f t="shared" si="2768"/>
        <v>0</v>
      </c>
      <c r="CP840" s="1355">
        <f t="shared" si="2768"/>
        <v>0</v>
      </c>
      <c r="CQ840" s="1355">
        <f t="shared" si="2768"/>
        <v>0</v>
      </c>
      <c r="CR840" s="1355">
        <f t="shared" si="2768"/>
        <v>0</v>
      </c>
      <c r="CS840" s="1354">
        <f t="shared" si="2768"/>
        <v>0</v>
      </c>
      <c r="CT840" s="1357">
        <f t="shared" si="2768"/>
        <v>0</v>
      </c>
      <c r="CU840" s="541">
        <f t="shared" si="2769"/>
        <v>0</v>
      </c>
      <c r="CV840" s="542">
        <f t="shared" si="2770"/>
        <v>0</v>
      </c>
      <c r="CW840" s="543">
        <f t="shared" si="2771"/>
        <v>0</v>
      </c>
      <c r="CX840" s="543">
        <f t="shared" si="2772"/>
        <v>0</v>
      </c>
      <c r="CY840" s="543">
        <f t="shared" si="2773"/>
        <v>0</v>
      </c>
      <c r="CZ840" s="543">
        <f t="shared" si="2774"/>
        <v>0</v>
      </c>
      <c r="DA840" s="543">
        <f t="shared" si="2775"/>
        <v>0</v>
      </c>
      <c r="DB840" s="544">
        <f t="shared" si="2776"/>
        <v>0</v>
      </c>
      <c r="DC840" s="544">
        <f t="shared" si="2777"/>
        <v>0</v>
      </c>
      <c r="DD840" s="544">
        <f t="shared" si="2778"/>
        <v>0</v>
      </c>
      <c r="DE840" s="543">
        <f t="shared" si="2779"/>
        <v>0</v>
      </c>
      <c r="DF840" s="543">
        <f t="shared" si="2780"/>
        <v>0</v>
      </c>
      <c r="DG840" s="543">
        <f t="shared" si="2781"/>
        <v>0</v>
      </c>
      <c r="DH840" s="543">
        <f t="shared" si="2782"/>
        <v>0</v>
      </c>
      <c r="DI840" s="543">
        <f t="shared" si="2783"/>
        <v>0</v>
      </c>
      <c r="DJ840" s="542">
        <f t="shared" si="2784"/>
        <v>0</v>
      </c>
      <c r="DK840" s="541">
        <f t="shared" si="2785"/>
        <v>0</v>
      </c>
      <c r="DL840" s="658">
        <f t="shared" si="2786"/>
        <v>17</v>
      </c>
      <c r="DM840" s="106">
        <f t="shared" si="2787"/>
        <v>17</v>
      </c>
      <c r="DN840" s="106">
        <f t="shared" si="2788"/>
        <v>17</v>
      </c>
      <c r="DO840" s="106">
        <f t="shared" si="2789"/>
        <v>17</v>
      </c>
      <c r="DP840" s="487"/>
      <c r="DQ840" s="623"/>
      <c r="DR840" s="623"/>
      <c r="DS840" s="623"/>
      <c r="DT840" s="623"/>
      <c r="DU840" s="623"/>
      <c r="DV840" s="623"/>
      <c r="DW840" s="623"/>
      <c r="DX840" s="818"/>
      <c r="DY840" s="488"/>
    </row>
    <row r="841" spans="1:129" s="490" customFormat="1" ht="15.75" customHeight="1">
      <c r="A841" s="814" t="str">
        <f>A300</f>
        <v>Cassava: no. local meas.</v>
      </c>
      <c r="B841" s="816">
        <f t="shared" ref="B841:R841" si="2831">SUM(B309)</f>
        <v>5.8219178082191785E-2</v>
      </c>
      <c r="C841" s="816">
        <f t="shared" si="2831"/>
        <v>0.22455968688845401</v>
      </c>
      <c r="D841" s="816">
        <f t="shared" si="2831"/>
        <v>0.21557729941291584</v>
      </c>
      <c r="E841" s="816">
        <f t="shared" si="2831"/>
        <v>0.11311154598825833</v>
      </c>
      <c r="F841" s="816">
        <f t="shared" si="2831"/>
        <v>0.21557729941291584</v>
      </c>
      <c r="G841" s="816">
        <f t="shared" si="2831"/>
        <v>0.15220156555772996</v>
      </c>
      <c r="H841" s="816">
        <f t="shared" si="2831"/>
        <v>0.17465753424657535</v>
      </c>
      <c r="I841" s="816">
        <f t="shared" si="2831"/>
        <v>0.10778864970645792</v>
      </c>
      <c r="J841" s="816">
        <f t="shared" si="2831"/>
        <v>0.23953033268101762</v>
      </c>
      <c r="K841" s="816">
        <f t="shared" si="2831"/>
        <v>0</v>
      </c>
      <c r="L841" s="816">
        <f t="shared" si="2831"/>
        <v>0</v>
      </c>
      <c r="M841" s="816">
        <f t="shared" si="2831"/>
        <v>0</v>
      </c>
      <c r="N841" s="816">
        <f t="shared" si="2831"/>
        <v>0</v>
      </c>
      <c r="O841" s="816">
        <f t="shared" si="2831"/>
        <v>0</v>
      </c>
      <c r="P841" s="816">
        <f t="shared" si="2831"/>
        <v>0</v>
      </c>
      <c r="Q841" s="816">
        <f t="shared" si="2831"/>
        <v>0</v>
      </c>
      <c r="R841" s="816">
        <f t="shared" si="2831"/>
        <v>0</v>
      </c>
      <c r="S841" s="815"/>
      <c r="T841" s="816">
        <f t="shared" ref="T841:AJ841" si="2832">SUM(T309)</f>
        <v>0.16767123287671232</v>
      </c>
      <c r="U841" s="816">
        <f t="shared" si="2832"/>
        <v>4.9902152641878673E-2</v>
      </c>
      <c r="V841" s="816">
        <f t="shared" si="2832"/>
        <v>0.13307240704500981</v>
      </c>
      <c r="W841" s="816">
        <f t="shared" si="2832"/>
        <v>0.22455968688845401</v>
      </c>
      <c r="X841" s="816">
        <f t="shared" si="2832"/>
        <v>0.20584637964774952</v>
      </c>
      <c r="Y841" s="816">
        <f t="shared" si="2832"/>
        <v>0.22455968688845401</v>
      </c>
      <c r="Z841" s="816">
        <f t="shared" si="2832"/>
        <v>0.149706457925636</v>
      </c>
      <c r="AA841" s="816">
        <f t="shared" si="2832"/>
        <v>0.24238188426055354</v>
      </c>
      <c r="AB841" s="816">
        <f t="shared" si="2832"/>
        <v>0.19960861056751469</v>
      </c>
      <c r="AC841" s="816">
        <f t="shared" si="2832"/>
        <v>0</v>
      </c>
      <c r="AD841" s="816">
        <f t="shared" si="2832"/>
        <v>0</v>
      </c>
      <c r="AE841" s="816">
        <f t="shared" si="2832"/>
        <v>0</v>
      </c>
      <c r="AF841" s="816">
        <f t="shared" si="2832"/>
        <v>0</v>
      </c>
      <c r="AG841" s="816">
        <f t="shared" si="2832"/>
        <v>0</v>
      </c>
      <c r="AH841" s="816">
        <f t="shared" si="2832"/>
        <v>0</v>
      </c>
      <c r="AI841" s="816">
        <f t="shared" si="2832"/>
        <v>0</v>
      </c>
      <c r="AJ841" s="816">
        <f t="shared" si="2832"/>
        <v>0</v>
      </c>
      <c r="AK841" s="815"/>
      <c r="AL841" s="816">
        <f t="shared" ref="AL841:BB841" si="2833">SUM(AL309)</f>
        <v>4.9902152641878673E-2</v>
      </c>
      <c r="AM841" s="816">
        <f t="shared" si="2833"/>
        <v>0.22455968688845401</v>
      </c>
      <c r="AN841" s="816">
        <f t="shared" si="2833"/>
        <v>0.11643835616438357</v>
      </c>
      <c r="AO841" s="816">
        <f t="shared" si="2833"/>
        <v>9.9804305283757347E-2</v>
      </c>
      <c r="AP841" s="816">
        <f t="shared" si="2833"/>
        <v>0.23287671232876714</v>
      </c>
      <c r="AQ841" s="816">
        <f t="shared" si="2833"/>
        <v>0.33933463796477492</v>
      </c>
      <c r="AR841" s="816">
        <f t="shared" si="2833"/>
        <v>0.22455968688845401</v>
      </c>
      <c r="AS841" s="816">
        <f t="shared" si="2833"/>
        <v>8.9823874755381616E-2</v>
      </c>
      <c r="AT841" s="816">
        <f t="shared" si="2833"/>
        <v>0.11577299412915851</v>
      </c>
      <c r="AU841" s="816">
        <f t="shared" si="2833"/>
        <v>0</v>
      </c>
      <c r="AV841" s="816">
        <f t="shared" si="2833"/>
        <v>0</v>
      </c>
      <c r="AW841" s="816">
        <f t="shared" si="2833"/>
        <v>0</v>
      </c>
      <c r="AX841" s="816">
        <f t="shared" si="2833"/>
        <v>0</v>
      </c>
      <c r="AY841" s="816">
        <f t="shared" si="2833"/>
        <v>0</v>
      </c>
      <c r="AZ841" s="816">
        <f t="shared" si="2833"/>
        <v>0</v>
      </c>
      <c r="BA841" s="816">
        <f t="shared" si="2833"/>
        <v>0</v>
      </c>
      <c r="BB841" s="816">
        <f t="shared" si="2833"/>
        <v>0</v>
      </c>
      <c r="BC841" s="815"/>
      <c r="BD841" s="816">
        <f t="shared" ref="BD841:BT841" si="2834">SUM(BD309)</f>
        <v>0.11227984344422701</v>
      </c>
      <c r="BE841" s="816">
        <f t="shared" si="2834"/>
        <v>0.15683533687447579</v>
      </c>
      <c r="BF841" s="816">
        <f t="shared" si="2834"/>
        <v>5.6139921722113503E-2</v>
      </c>
      <c r="BG841" s="816">
        <f t="shared" si="2834"/>
        <v>0.1684197651663405</v>
      </c>
      <c r="BH841" s="816">
        <f t="shared" si="2834"/>
        <v>0.22455968688845401</v>
      </c>
      <c r="BI841" s="816">
        <f t="shared" si="2834"/>
        <v>0.12831982107911657</v>
      </c>
      <c r="BJ841" s="816">
        <f t="shared" si="2834"/>
        <v>0.149706457925636</v>
      </c>
      <c r="BK841" s="816">
        <f t="shared" si="2834"/>
        <v>9.980430528375734E-3</v>
      </c>
      <c r="BL841" s="816">
        <f t="shared" si="2834"/>
        <v>6.8615459882583163E-2</v>
      </c>
      <c r="BM841" s="816">
        <f t="shared" si="2834"/>
        <v>0</v>
      </c>
      <c r="BN841" s="816">
        <f t="shared" si="2834"/>
        <v>0</v>
      </c>
      <c r="BO841" s="816">
        <f t="shared" si="2834"/>
        <v>0</v>
      </c>
      <c r="BP841" s="816">
        <f t="shared" si="2834"/>
        <v>0</v>
      </c>
      <c r="BQ841" s="816">
        <f t="shared" si="2834"/>
        <v>0</v>
      </c>
      <c r="BR841" s="816">
        <f t="shared" si="2834"/>
        <v>0</v>
      </c>
      <c r="BS841" s="816">
        <f t="shared" si="2834"/>
        <v>0</v>
      </c>
      <c r="BT841" s="816">
        <f t="shared" si="2834"/>
        <v>0</v>
      </c>
      <c r="BU841" s="815"/>
      <c r="BV841" s="816">
        <f>SUM(BV309)</f>
        <v>8.7328767123287673E-2</v>
      </c>
      <c r="BW841" s="816">
        <f>SUM(BW309)</f>
        <v>0.17465753424657535</v>
      </c>
      <c r="BX841" s="816">
        <f>SUM(BX309)</f>
        <v>0.11976516634050881</v>
      </c>
      <c r="BY841" s="816">
        <f>SUM(BY309)</f>
        <v>0.10604207436399217</v>
      </c>
      <c r="BZ841" s="627">
        <f t="shared" si="2763"/>
        <v>8.4112850619699933E-2</v>
      </c>
      <c r="CA841" s="627">
        <f t="shared" si="2764"/>
        <v>9.0328440965427276E-2</v>
      </c>
      <c r="CB841" s="627">
        <f t="shared" si="2765"/>
        <v>7.6915851272015667E-2</v>
      </c>
      <c r="CC841" s="695">
        <f t="shared" si="2766"/>
        <v>5.6686469108191209E-2</v>
      </c>
      <c r="CD841" s="1353">
        <f t="shared" si="2794"/>
        <v>0</v>
      </c>
      <c r="CE841" s="1354">
        <f t="shared" si="2768"/>
        <v>0</v>
      </c>
      <c r="CF841" s="1355">
        <f t="shared" si="2768"/>
        <v>0</v>
      </c>
      <c r="CG841" s="1355">
        <f t="shared" si="2768"/>
        <v>0</v>
      </c>
      <c r="CH841" s="1355">
        <f t="shared" si="2768"/>
        <v>0</v>
      </c>
      <c r="CI841" s="1355">
        <f t="shared" si="2768"/>
        <v>0</v>
      </c>
      <c r="CJ841" s="1355">
        <f t="shared" si="2768"/>
        <v>0</v>
      </c>
      <c r="CK841" s="1356">
        <f t="shared" si="2768"/>
        <v>0</v>
      </c>
      <c r="CL841" s="1356">
        <f t="shared" si="2768"/>
        <v>5.8219178082191785E-2</v>
      </c>
      <c r="CM841" s="1356">
        <f t="shared" si="2768"/>
        <v>0.10778864970645792</v>
      </c>
      <c r="CN841" s="1355">
        <f t="shared" si="2768"/>
        <v>0.11311154598825833</v>
      </c>
      <c r="CO841" s="1355">
        <f t="shared" si="2768"/>
        <v>0.15220156555772996</v>
      </c>
      <c r="CP841" s="1355">
        <f t="shared" si="2768"/>
        <v>0.17465753424657535</v>
      </c>
      <c r="CQ841" s="1355">
        <f t="shared" si="2768"/>
        <v>0.21557729941291584</v>
      </c>
      <c r="CR841" s="1355">
        <f t="shared" si="2768"/>
        <v>0.21557729941291584</v>
      </c>
      <c r="CS841" s="1354">
        <f t="shared" si="2768"/>
        <v>0.22455968688845401</v>
      </c>
      <c r="CT841" s="1357">
        <f t="shared" si="2768"/>
        <v>0.23953033268101762</v>
      </c>
      <c r="CU841" s="541">
        <f t="shared" si="2769"/>
        <v>0</v>
      </c>
      <c r="CV841" s="542">
        <f t="shared" si="2770"/>
        <v>0</v>
      </c>
      <c r="CW841" s="543">
        <f t="shared" si="2771"/>
        <v>0</v>
      </c>
      <c r="CX841" s="543">
        <f t="shared" si="2772"/>
        <v>0</v>
      </c>
      <c r="CY841" s="543">
        <f t="shared" si="2773"/>
        <v>0</v>
      </c>
      <c r="CZ841" s="543">
        <f t="shared" si="2774"/>
        <v>0</v>
      </c>
      <c r="DA841" s="543">
        <f t="shared" si="2775"/>
        <v>0</v>
      </c>
      <c r="DB841" s="544">
        <f t="shared" si="2776"/>
        <v>0</v>
      </c>
      <c r="DC841" s="544">
        <f t="shared" si="2777"/>
        <v>4.9902152641878673E-2</v>
      </c>
      <c r="DD841" s="544">
        <f t="shared" si="2778"/>
        <v>0.13307240704500981</v>
      </c>
      <c r="DE841" s="543">
        <f t="shared" si="2779"/>
        <v>0.149706457925636</v>
      </c>
      <c r="DF841" s="543">
        <f t="shared" si="2780"/>
        <v>0.16767123287671232</v>
      </c>
      <c r="DG841" s="543">
        <f t="shared" si="2781"/>
        <v>0.19960861056751469</v>
      </c>
      <c r="DH841" s="543">
        <f t="shared" si="2782"/>
        <v>0.20584637964774952</v>
      </c>
      <c r="DI841" s="543">
        <f t="shared" si="2783"/>
        <v>0.22455968688845401</v>
      </c>
      <c r="DJ841" s="542">
        <f t="shared" si="2784"/>
        <v>0.22455968688845401</v>
      </c>
      <c r="DK841" s="541">
        <f t="shared" si="2785"/>
        <v>0.24238188426055354</v>
      </c>
      <c r="DL841" s="658">
        <f t="shared" si="2786"/>
        <v>17</v>
      </c>
      <c r="DM841" s="106">
        <f t="shared" si="2787"/>
        <v>17</v>
      </c>
      <c r="DN841" s="106">
        <f t="shared" si="2788"/>
        <v>17</v>
      </c>
      <c r="DO841" s="106">
        <f t="shared" si="2789"/>
        <v>17</v>
      </c>
      <c r="DP841" s="487"/>
      <c r="DQ841" s="623"/>
      <c r="DR841" s="623"/>
      <c r="DS841" s="623"/>
      <c r="DT841" s="623"/>
      <c r="DU841" s="623"/>
      <c r="DV841" s="623"/>
      <c r="DW841" s="623"/>
      <c r="DX841" s="818"/>
      <c r="DY841" s="488"/>
    </row>
    <row r="842" spans="1:129" s="490" customFormat="1" ht="15.75" customHeight="1">
      <c r="A842" s="622" t="str">
        <f>A310</f>
        <v>Water melon: no. local meas</v>
      </c>
      <c r="B842" s="816">
        <f t="shared" ref="B842:R842" si="2835">SUM(B319)</f>
        <v>0</v>
      </c>
      <c r="C842" s="816">
        <f t="shared" si="2835"/>
        <v>0</v>
      </c>
      <c r="D842" s="816">
        <f t="shared" si="2835"/>
        <v>0</v>
      </c>
      <c r="E842" s="816">
        <f t="shared" si="2835"/>
        <v>0</v>
      </c>
      <c r="F842" s="816">
        <f t="shared" si="2835"/>
        <v>0</v>
      </c>
      <c r="G842" s="816">
        <f t="shared" si="2835"/>
        <v>0</v>
      </c>
      <c r="H842" s="816">
        <f t="shared" si="2835"/>
        <v>0</v>
      </c>
      <c r="I842" s="816">
        <f t="shared" si="2835"/>
        <v>0</v>
      </c>
      <c r="J842" s="816">
        <f t="shared" si="2835"/>
        <v>0</v>
      </c>
      <c r="K842" s="816">
        <f t="shared" si="2835"/>
        <v>0</v>
      </c>
      <c r="L842" s="816">
        <f t="shared" si="2835"/>
        <v>0</v>
      </c>
      <c r="M842" s="816">
        <f t="shared" si="2835"/>
        <v>0</v>
      </c>
      <c r="N842" s="816">
        <f t="shared" si="2835"/>
        <v>0</v>
      </c>
      <c r="O842" s="816">
        <f t="shared" si="2835"/>
        <v>0</v>
      </c>
      <c r="P842" s="816">
        <f t="shared" si="2835"/>
        <v>0</v>
      </c>
      <c r="Q842" s="816">
        <f t="shared" si="2835"/>
        <v>0</v>
      </c>
      <c r="R842" s="816">
        <f t="shared" si="2835"/>
        <v>0</v>
      </c>
      <c r="S842" s="815"/>
      <c r="T842" s="816">
        <f t="shared" ref="T842:AJ842" si="2836">SUM(T319)</f>
        <v>0</v>
      </c>
      <c r="U842" s="816">
        <f t="shared" si="2836"/>
        <v>0</v>
      </c>
      <c r="V842" s="816">
        <f t="shared" si="2836"/>
        <v>0</v>
      </c>
      <c r="W842" s="816">
        <f t="shared" si="2836"/>
        <v>0</v>
      </c>
      <c r="X842" s="816">
        <f t="shared" si="2836"/>
        <v>0</v>
      </c>
      <c r="Y842" s="816">
        <f t="shared" si="2836"/>
        <v>0</v>
      </c>
      <c r="Z842" s="816">
        <f t="shared" si="2836"/>
        <v>0</v>
      </c>
      <c r="AA842" s="816">
        <f t="shared" si="2836"/>
        <v>0</v>
      </c>
      <c r="AB842" s="816">
        <f t="shared" si="2836"/>
        <v>0</v>
      </c>
      <c r="AC842" s="816">
        <f t="shared" si="2836"/>
        <v>0</v>
      </c>
      <c r="AD842" s="816">
        <f t="shared" si="2836"/>
        <v>0</v>
      </c>
      <c r="AE842" s="816">
        <f t="shared" si="2836"/>
        <v>0</v>
      </c>
      <c r="AF842" s="816">
        <f t="shared" si="2836"/>
        <v>0</v>
      </c>
      <c r="AG842" s="816">
        <f t="shared" si="2836"/>
        <v>0</v>
      </c>
      <c r="AH842" s="816">
        <f t="shared" si="2836"/>
        <v>0</v>
      </c>
      <c r="AI842" s="816">
        <f t="shared" si="2836"/>
        <v>0</v>
      </c>
      <c r="AJ842" s="816">
        <f t="shared" si="2836"/>
        <v>0</v>
      </c>
      <c r="AK842" s="815"/>
      <c r="AL842" s="816">
        <f t="shared" ref="AL842:BB842" si="2837">SUM(AL319)</f>
        <v>0</v>
      </c>
      <c r="AM842" s="816">
        <f t="shared" si="2837"/>
        <v>0</v>
      </c>
      <c r="AN842" s="816">
        <f t="shared" si="2837"/>
        <v>0</v>
      </c>
      <c r="AO842" s="816">
        <f t="shared" si="2837"/>
        <v>0</v>
      </c>
      <c r="AP842" s="816">
        <f t="shared" si="2837"/>
        <v>0</v>
      </c>
      <c r="AQ842" s="816">
        <f t="shared" si="2837"/>
        <v>0</v>
      </c>
      <c r="AR842" s="816">
        <f t="shared" si="2837"/>
        <v>0</v>
      </c>
      <c r="AS842" s="816">
        <f t="shared" si="2837"/>
        <v>0</v>
      </c>
      <c r="AT842" s="816">
        <f t="shared" si="2837"/>
        <v>0</v>
      </c>
      <c r="AU842" s="816">
        <f t="shared" si="2837"/>
        <v>0</v>
      </c>
      <c r="AV842" s="816">
        <f t="shared" si="2837"/>
        <v>0</v>
      </c>
      <c r="AW842" s="816">
        <f t="shared" si="2837"/>
        <v>0</v>
      </c>
      <c r="AX842" s="816">
        <f t="shared" si="2837"/>
        <v>0</v>
      </c>
      <c r="AY842" s="816">
        <f t="shared" si="2837"/>
        <v>0</v>
      </c>
      <c r="AZ842" s="816">
        <f t="shared" si="2837"/>
        <v>0</v>
      </c>
      <c r="BA842" s="816">
        <f t="shared" si="2837"/>
        <v>0</v>
      </c>
      <c r="BB842" s="816">
        <f t="shared" si="2837"/>
        <v>0</v>
      </c>
      <c r="BC842" s="815"/>
      <c r="BD842" s="816">
        <f t="shared" ref="BD842:BT842" si="2838">SUM(BD319)</f>
        <v>0</v>
      </c>
      <c r="BE842" s="816">
        <f t="shared" si="2838"/>
        <v>0</v>
      </c>
      <c r="BF842" s="816">
        <f t="shared" si="2838"/>
        <v>0</v>
      </c>
      <c r="BG842" s="816">
        <f t="shared" si="2838"/>
        <v>0</v>
      </c>
      <c r="BH842" s="816">
        <f t="shared" si="2838"/>
        <v>0</v>
      </c>
      <c r="BI842" s="816">
        <f t="shared" si="2838"/>
        <v>0</v>
      </c>
      <c r="BJ842" s="816">
        <f t="shared" si="2838"/>
        <v>0</v>
      </c>
      <c r="BK842" s="816">
        <f t="shared" si="2838"/>
        <v>0</v>
      </c>
      <c r="BL842" s="816">
        <f t="shared" si="2838"/>
        <v>0</v>
      </c>
      <c r="BM842" s="816">
        <f t="shared" si="2838"/>
        <v>0</v>
      </c>
      <c r="BN842" s="816">
        <f t="shared" si="2838"/>
        <v>0</v>
      </c>
      <c r="BO842" s="816">
        <f t="shared" si="2838"/>
        <v>0</v>
      </c>
      <c r="BP842" s="816">
        <f t="shared" si="2838"/>
        <v>0</v>
      </c>
      <c r="BQ842" s="816">
        <f t="shared" si="2838"/>
        <v>0</v>
      </c>
      <c r="BR842" s="816">
        <f t="shared" si="2838"/>
        <v>0</v>
      </c>
      <c r="BS842" s="816">
        <f t="shared" si="2838"/>
        <v>0</v>
      </c>
      <c r="BT842" s="816">
        <f t="shared" si="2838"/>
        <v>0</v>
      </c>
      <c r="BU842" s="815"/>
      <c r="BV842" s="816">
        <f>SUM(BV319)</f>
        <v>0</v>
      </c>
      <c r="BW842" s="816">
        <f>SUM(BW319)</f>
        <v>0</v>
      </c>
      <c r="BX842" s="816">
        <f>SUM(BX319)</f>
        <v>0</v>
      </c>
      <c r="BY842" s="816">
        <f>SUM(BY319)</f>
        <v>0</v>
      </c>
      <c r="BZ842" s="627">
        <f t="shared" si="2763"/>
        <v>0</v>
      </c>
      <c r="CA842" s="627">
        <f t="shared" si="2764"/>
        <v>0</v>
      </c>
      <c r="CB842" s="627">
        <f t="shared" si="2765"/>
        <v>0</v>
      </c>
      <c r="CC842" s="695">
        <f t="shared" si="2766"/>
        <v>0</v>
      </c>
      <c r="CD842" s="1353">
        <f t="shared" si="2794"/>
        <v>0</v>
      </c>
      <c r="CE842" s="1354">
        <f t="shared" si="2768"/>
        <v>0</v>
      </c>
      <c r="CF842" s="1355">
        <f t="shared" si="2768"/>
        <v>0</v>
      </c>
      <c r="CG842" s="1355">
        <f t="shared" si="2768"/>
        <v>0</v>
      </c>
      <c r="CH842" s="1355">
        <f t="shared" si="2768"/>
        <v>0</v>
      </c>
      <c r="CI842" s="1355">
        <f t="shared" si="2768"/>
        <v>0</v>
      </c>
      <c r="CJ842" s="1355">
        <f t="shared" si="2768"/>
        <v>0</v>
      </c>
      <c r="CK842" s="1356">
        <f t="shared" si="2768"/>
        <v>0</v>
      </c>
      <c r="CL842" s="1356">
        <f t="shared" si="2768"/>
        <v>0</v>
      </c>
      <c r="CM842" s="1356">
        <f t="shared" si="2768"/>
        <v>0</v>
      </c>
      <c r="CN842" s="1355">
        <f t="shared" si="2768"/>
        <v>0</v>
      </c>
      <c r="CO842" s="1355">
        <f t="shared" si="2768"/>
        <v>0</v>
      </c>
      <c r="CP842" s="1355">
        <f t="shared" si="2768"/>
        <v>0</v>
      </c>
      <c r="CQ842" s="1355">
        <f t="shared" si="2768"/>
        <v>0</v>
      </c>
      <c r="CR842" s="1355">
        <f t="shared" si="2768"/>
        <v>0</v>
      </c>
      <c r="CS842" s="1354">
        <f t="shared" si="2768"/>
        <v>0</v>
      </c>
      <c r="CT842" s="1357">
        <f t="shared" si="2768"/>
        <v>0</v>
      </c>
      <c r="CU842" s="541">
        <f t="shared" si="2769"/>
        <v>0</v>
      </c>
      <c r="CV842" s="542">
        <f t="shared" si="2770"/>
        <v>0</v>
      </c>
      <c r="CW842" s="543">
        <f t="shared" si="2771"/>
        <v>0</v>
      </c>
      <c r="CX842" s="543">
        <f t="shared" si="2772"/>
        <v>0</v>
      </c>
      <c r="CY842" s="543">
        <f t="shared" si="2773"/>
        <v>0</v>
      </c>
      <c r="CZ842" s="543">
        <f t="shared" si="2774"/>
        <v>0</v>
      </c>
      <c r="DA842" s="543">
        <f t="shared" si="2775"/>
        <v>0</v>
      </c>
      <c r="DB842" s="544">
        <f t="shared" si="2776"/>
        <v>0</v>
      </c>
      <c r="DC842" s="544">
        <f t="shared" si="2777"/>
        <v>0</v>
      </c>
      <c r="DD842" s="544">
        <f t="shared" si="2778"/>
        <v>0</v>
      </c>
      <c r="DE842" s="543">
        <f t="shared" si="2779"/>
        <v>0</v>
      </c>
      <c r="DF842" s="543">
        <f t="shared" si="2780"/>
        <v>0</v>
      </c>
      <c r="DG842" s="543">
        <f t="shared" si="2781"/>
        <v>0</v>
      </c>
      <c r="DH842" s="543">
        <f t="shared" si="2782"/>
        <v>0</v>
      </c>
      <c r="DI842" s="543">
        <f t="shared" si="2783"/>
        <v>0</v>
      </c>
      <c r="DJ842" s="542">
        <f t="shared" si="2784"/>
        <v>0</v>
      </c>
      <c r="DK842" s="541">
        <f t="shared" si="2785"/>
        <v>0</v>
      </c>
      <c r="DL842" s="658">
        <f t="shared" si="2786"/>
        <v>17</v>
      </c>
      <c r="DM842" s="106">
        <f t="shared" si="2787"/>
        <v>17</v>
      </c>
      <c r="DN842" s="106">
        <f t="shared" si="2788"/>
        <v>17</v>
      </c>
      <c r="DO842" s="106">
        <f t="shared" si="2789"/>
        <v>17</v>
      </c>
      <c r="DP842" s="487"/>
      <c r="DQ842" s="623"/>
      <c r="DR842" s="623"/>
      <c r="DS842" s="623"/>
      <c r="DT842" s="623"/>
      <c r="DU842" s="623"/>
      <c r="DV842" s="623"/>
      <c r="DW842" s="623"/>
      <c r="DX842" s="818"/>
      <c r="DY842" s="488"/>
    </row>
    <row r="843" spans="1:129" s="490" customFormat="1" ht="15.75" customHeight="1">
      <c r="A843" s="622" t="str">
        <f>A320</f>
        <v>Other melons: no. local meas</v>
      </c>
      <c r="B843" s="816">
        <f t="shared" ref="B843:R843" si="2839">SUM(B329)</f>
        <v>0</v>
      </c>
      <c r="C843" s="816">
        <f t="shared" si="2839"/>
        <v>0</v>
      </c>
      <c r="D843" s="816">
        <f t="shared" si="2839"/>
        <v>0</v>
      </c>
      <c r="E843" s="816">
        <f t="shared" si="2839"/>
        <v>0</v>
      </c>
      <c r="F843" s="816">
        <f t="shared" si="2839"/>
        <v>0</v>
      </c>
      <c r="G843" s="816">
        <f t="shared" si="2839"/>
        <v>0</v>
      </c>
      <c r="H843" s="816">
        <f t="shared" si="2839"/>
        <v>0</v>
      </c>
      <c r="I843" s="816">
        <f t="shared" si="2839"/>
        <v>0</v>
      </c>
      <c r="J843" s="816">
        <f t="shared" si="2839"/>
        <v>0</v>
      </c>
      <c r="K843" s="816">
        <f t="shared" si="2839"/>
        <v>0</v>
      </c>
      <c r="L843" s="816">
        <f t="shared" si="2839"/>
        <v>0</v>
      </c>
      <c r="M843" s="816">
        <f t="shared" si="2839"/>
        <v>0</v>
      </c>
      <c r="N843" s="816">
        <f t="shared" si="2839"/>
        <v>0</v>
      </c>
      <c r="O843" s="816">
        <f t="shared" si="2839"/>
        <v>0</v>
      </c>
      <c r="P843" s="816">
        <f t="shared" si="2839"/>
        <v>0</v>
      </c>
      <c r="Q843" s="816">
        <f t="shared" si="2839"/>
        <v>0</v>
      </c>
      <c r="R843" s="816">
        <f t="shared" si="2839"/>
        <v>0</v>
      </c>
      <c r="S843" s="815"/>
      <c r="T843" s="816">
        <f t="shared" ref="T843:AJ843" si="2840">SUM(T329)</f>
        <v>0</v>
      </c>
      <c r="U843" s="816">
        <f t="shared" si="2840"/>
        <v>0</v>
      </c>
      <c r="V843" s="816">
        <f t="shared" si="2840"/>
        <v>0</v>
      </c>
      <c r="W843" s="816">
        <f t="shared" si="2840"/>
        <v>0</v>
      </c>
      <c r="X843" s="816">
        <f t="shared" si="2840"/>
        <v>0</v>
      </c>
      <c r="Y843" s="816">
        <f t="shared" si="2840"/>
        <v>0</v>
      </c>
      <c r="Z843" s="816">
        <f t="shared" si="2840"/>
        <v>0</v>
      </c>
      <c r="AA843" s="816">
        <f t="shared" si="2840"/>
        <v>0</v>
      </c>
      <c r="AB843" s="816">
        <f t="shared" si="2840"/>
        <v>0</v>
      </c>
      <c r="AC843" s="816">
        <f t="shared" si="2840"/>
        <v>0</v>
      </c>
      <c r="AD843" s="816">
        <f t="shared" si="2840"/>
        <v>0</v>
      </c>
      <c r="AE843" s="816">
        <f t="shared" si="2840"/>
        <v>0</v>
      </c>
      <c r="AF843" s="816">
        <f t="shared" si="2840"/>
        <v>0</v>
      </c>
      <c r="AG843" s="816">
        <f t="shared" si="2840"/>
        <v>0</v>
      </c>
      <c r="AH843" s="816">
        <f t="shared" si="2840"/>
        <v>0</v>
      </c>
      <c r="AI843" s="816">
        <f t="shared" si="2840"/>
        <v>0</v>
      </c>
      <c r="AJ843" s="816">
        <f t="shared" si="2840"/>
        <v>0</v>
      </c>
      <c r="AK843" s="815"/>
      <c r="AL843" s="816">
        <f t="shared" ref="AL843:BB843" si="2841">SUM(AL329)</f>
        <v>0</v>
      </c>
      <c r="AM843" s="816">
        <f t="shared" si="2841"/>
        <v>0</v>
      </c>
      <c r="AN843" s="816">
        <f t="shared" si="2841"/>
        <v>0</v>
      </c>
      <c r="AO843" s="816">
        <f t="shared" si="2841"/>
        <v>0</v>
      </c>
      <c r="AP843" s="816">
        <f t="shared" si="2841"/>
        <v>0</v>
      </c>
      <c r="AQ843" s="816">
        <f t="shared" si="2841"/>
        <v>0</v>
      </c>
      <c r="AR843" s="816">
        <f t="shared" si="2841"/>
        <v>0</v>
      </c>
      <c r="AS843" s="816">
        <f t="shared" si="2841"/>
        <v>0</v>
      </c>
      <c r="AT843" s="816">
        <f t="shared" si="2841"/>
        <v>0</v>
      </c>
      <c r="AU843" s="816">
        <f t="shared" si="2841"/>
        <v>0</v>
      </c>
      <c r="AV843" s="816">
        <f t="shared" si="2841"/>
        <v>0</v>
      </c>
      <c r="AW843" s="816">
        <f t="shared" si="2841"/>
        <v>0</v>
      </c>
      <c r="AX843" s="816">
        <f t="shared" si="2841"/>
        <v>0</v>
      </c>
      <c r="AY843" s="816">
        <f t="shared" si="2841"/>
        <v>0</v>
      </c>
      <c r="AZ843" s="816">
        <f t="shared" si="2841"/>
        <v>0</v>
      </c>
      <c r="BA843" s="816">
        <f t="shared" si="2841"/>
        <v>0</v>
      </c>
      <c r="BB843" s="816">
        <f t="shared" si="2841"/>
        <v>0</v>
      </c>
      <c r="BC843" s="815"/>
      <c r="BD843" s="816">
        <f t="shared" ref="BD843:BT843" si="2842">SUM(BD329)</f>
        <v>0</v>
      </c>
      <c r="BE843" s="816">
        <f t="shared" si="2842"/>
        <v>0</v>
      </c>
      <c r="BF843" s="816">
        <f t="shared" si="2842"/>
        <v>0</v>
      </c>
      <c r="BG843" s="816">
        <f t="shared" si="2842"/>
        <v>0</v>
      </c>
      <c r="BH843" s="816">
        <f t="shared" si="2842"/>
        <v>0</v>
      </c>
      <c r="BI843" s="816">
        <f t="shared" si="2842"/>
        <v>0</v>
      </c>
      <c r="BJ843" s="816">
        <f t="shared" si="2842"/>
        <v>0</v>
      </c>
      <c r="BK843" s="816">
        <f t="shared" si="2842"/>
        <v>0</v>
      </c>
      <c r="BL843" s="816">
        <f t="shared" si="2842"/>
        <v>0</v>
      </c>
      <c r="BM843" s="816">
        <f t="shared" si="2842"/>
        <v>0</v>
      </c>
      <c r="BN843" s="816">
        <f t="shared" si="2842"/>
        <v>0</v>
      </c>
      <c r="BO843" s="816">
        <f t="shared" si="2842"/>
        <v>0</v>
      </c>
      <c r="BP843" s="816">
        <f t="shared" si="2842"/>
        <v>0</v>
      </c>
      <c r="BQ843" s="816">
        <f t="shared" si="2842"/>
        <v>0</v>
      </c>
      <c r="BR843" s="816">
        <f t="shared" si="2842"/>
        <v>0</v>
      </c>
      <c r="BS843" s="816">
        <f t="shared" si="2842"/>
        <v>0</v>
      </c>
      <c r="BT843" s="816">
        <f t="shared" si="2842"/>
        <v>0</v>
      </c>
      <c r="BU843" s="815"/>
      <c r="BV843" s="816">
        <f>SUM(BV329)</f>
        <v>0</v>
      </c>
      <c r="BW843" s="816">
        <f>SUM(BW329)</f>
        <v>0</v>
      </c>
      <c r="BX843" s="816">
        <f>SUM(BX329)</f>
        <v>0</v>
      </c>
      <c r="BY843" s="816">
        <f>SUM(BY329)</f>
        <v>0</v>
      </c>
      <c r="BZ843" s="627">
        <f t="shared" si="2763"/>
        <v>0</v>
      </c>
      <c r="CA843" s="627">
        <f t="shared" si="2764"/>
        <v>0</v>
      </c>
      <c r="CB843" s="627">
        <f t="shared" si="2765"/>
        <v>0</v>
      </c>
      <c r="CC843" s="695">
        <f t="shared" si="2766"/>
        <v>0</v>
      </c>
      <c r="CD843" s="1353">
        <f t="shared" si="2794"/>
        <v>0</v>
      </c>
      <c r="CE843" s="1354">
        <f t="shared" si="2768"/>
        <v>0</v>
      </c>
      <c r="CF843" s="1355">
        <f t="shared" si="2768"/>
        <v>0</v>
      </c>
      <c r="CG843" s="1355">
        <f t="shared" si="2768"/>
        <v>0</v>
      </c>
      <c r="CH843" s="1355">
        <f t="shared" si="2768"/>
        <v>0</v>
      </c>
      <c r="CI843" s="1355">
        <f t="shared" si="2768"/>
        <v>0</v>
      </c>
      <c r="CJ843" s="1355">
        <f t="shared" si="2768"/>
        <v>0</v>
      </c>
      <c r="CK843" s="1356">
        <f t="shared" si="2768"/>
        <v>0</v>
      </c>
      <c r="CL843" s="1356">
        <f t="shared" si="2768"/>
        <v>0</v>
      </c>
      <c r="CM843" s="1356">
        <f t="shared" si="2768"/>
        <v>0</v>
      </c>
      <c r="CN843" s="1355">
        <f t="shared" si="2768"/>
        <v>0</v>
      </c>
      <c r="CO843" s="1355">
        <f t="shared" si="2768"/>
        <v>0</v>
      </c>
      <c r="CP843" s="1355">
        <f t="shared" si="2768"/>
        <v>0</v>
      </c>
      <c r="CQ843" s="1355">
        <f t="shared" si="2768"/>
        <v>0</v>
      </c>
      <c r="CR843" s="1355">
        <f t="shared" si="2768"/>
        <v>0</v>
      </c>
      <c r="CS843" s="1354">
        <f t="shared" si="2768"/>
        <v>0</v>
      </c>
      <c r="CT843" s="1357">
        <f t="shared" si="2768"/>
        <v>0</v>
      </c>
      <c r="CU843" s="541">
        <f t="shared" si="2769"/>
        <v>0</v>
      </c>
      <c r="CV843" s="542">
        <f t="shared" si="2770"/>
        <v>0</v>
      </c>
      <c r="CW843" s="543">
        <f t="shared" si="2771"/>
        <v>0</v>
      </c>
      <c r="CX843" s="543">
        <f t="shared" si="2772"/>
        <v>0</v>
      </c>
      <c r="CY843" s="543">
        <f t="shared" si="2773"/>
        <v>0</v>
      </c>
      <c r="CZ843" s="543">
        <f t="shared" si="2774"/>
        <v>0</v>
      </c>
      <c r="DA843" s="543">
        <f t="shared" si="2775"/>
        <v>0</v>
      </c>
      <c r="DB843" s="544">
        <f t="shared" si="2776"/>
        <v>0</v>
      </c>
      <c r="DC843" s="544">
        <f t="shared" si="2777"/>
        <v>0</v>
      </c>
      <c r="DD843" s="544">
        <f t="shared" si="2778"/>
        <v>0</v>
      </c>
      <c r="DE843" s="543">
        <f t="shared" si="2779"/>
        <v>0</v>
      </c>
      <c r="DF843" s="543">
        <f t="shared" si="2780"/>
        <v>0</v>
      </c>
      <c r="DG843" s="543">
        <f t="shared" si="2781"/>
        <v>0</v>
      </c>
      <c r="DH843" s="543">
        <f t="shared" si="2782"/>
        <v>0</v>
      </c>
      <c r="DI843" s="543">
        <f t="shared" si="2783"/>
        <v>0</v>
      </c>
      <c r="DJ843" s="542">
        <f t="shared" si="2784"/>
        <v>0</v>
      </c>
      <c r="DK843" s="541">
        <f t="shared" si="2785"/>
        <v>0</v>
      </c>
      <c r="DL843" s="658">
        <f t="shared" si="2786"/>
        <v>17</v>
      </c>
      <c r="DM843" s="106">
        <f t="shared" si="2787"/>
        <v>17</v>
      </c>
      <c r="DN843" s="106">
        <f t="shared" si="2788"/>
        <v>17</v>
      </c>
      <c r="DO843" s="106">
        <f t="shared" si="2789"/>
        <v>17</v>
      </c>
      <c r="DP843" s="487"/>
      <c r="DQ843" s="623"/>
      <c r="DR843" s="623"/>
      <c r="DS843" s="623"/>
      <c r="DT843" s="623"/>
      <c r="DU843" s="623"/>
      <c r="DV843" s="623"/>
      <c r="DW843" s="623"/>
      <c r="DX843" s="818"/>
      <c r="DY843" s="488"/>
    </row>
    <row r="844" spans="1:129" s="490" customFormat="1" ht="15.75" customHeight="1">
      <c r="A844" s="622" t="str">
        <f>A330</f>
        <v>Sweet Potatoes no. local measure</v>
      </c>
      <c r="B844" s="816">
        <f t="shared" ref="B844:R844" si="2843">SUM(B339)</f>
        <v>0</v>
      </c>
      <c r="C844" s="816">
        <f t="shared" si="2843"/>
        <v>0</v>
      </c>
      <c r="D844" s="816">
        <f t="shared" si="2843"/>
        <v>0</v>
      </c>
      <c r="E844" s="816">
        <f t="shared" si="2843"/>
        <v>0</v>
      </c>
      <c r="F844" s="816">
        <f t="shared" si="2843"/>
        <v>0</v>
      </c>
      <c r="G844" s="816">
        <f t="shared" si="2843"/>
        <v>0</v>
      </c>
      <c r="H844" s="816">
        <f t="shared" si="2843"/>
        <v>0</v>
      </c>
      <c r="I844" s="816">
        <f t="shared" si="2843"/>
        <v>0</v>
      </c>
      <c r="J844" s="816">
        <f t="shared" si="2843"/>
        <v>0</v>
      </c>
      <c r="K844" s="816">
        <f t="shared" si="2843"/>
        <v>0</v>
      </c>
      <c r="L844" s="816">
        <f t="shared" si="2843"/>
        <v>0</v>
      </c>
      <c r="M844" s="816">
        <f t="shared" si="2843"/>
        <v>0</v>
      </c>
      <c r="N844" s="816">
        <f t="shared" si="2843"/>
        <v>0</v>
      </c>
      <c r="O844" s="816">
        <f t="shared" si="2843"/>
        <v>0</v>
      </c>
      <c r="P844" s="816">
        <f t="shared" si="2843"/>
        <v>0</v>
      </c>
      <c r="Q844" s="816">
        <f t="shared" si="2843"/>
        <v>0</v>
      </c>
      <c r="R844" s="816">
        <f t="shared" si="2843"/>
        <v>0</v>
      </c>
      <c r="S844" s="815"/>
      <c r="T844" s="816">
        <f t="shared" ref="T844:AJ844" si="2844">SUM(T339)</f>
        <v>0</v>
      </c>
      <c r="U844" s="816">
        <f t="shared" si="2844"/>
        <v>7.436399217221135E-3</v>
      </c>
      <c r="V844" s="816">
        <f t="shared" si="2844"/>
        <v>0</v>
      </c>
      <c r="W844" s="816">
        <f t="shared" si="2844"/>
        <v>0</v>
      </c>
      <c r="X844" s="816">
        <f t="shared" si="2844"/>
        <v>0</v>
      </c>
      <c r="Y844" s="816">
        <f t="shared" si="2844"/>
        <v>8.3659491193737775E-3</v>
      </c>
      <c r="Z844" s="816">
        <f t="shared" si="2844"/>
        <v>9.5610847078557454E-3</v>
      </c>
      <c r="AA844" s="816">
        <f t="shared" si="2844"/>
        <v>2.1246854906346101E-2</v>
      </c>
      <c r="AB844" s="816">
        <f t="shared" si="2844"/>
        <v>0</v>
      </c>
      <c r="AC844" s="816">
        <f t="shared" si="2844"/>
        <v>0</v>
      </c>
      <c r="AD844" s="816">
        <f t="shared" si="2844"/>
        <v>0</v>
      </c>
      <c r="AE844" s="816">
        <f t="shared" si="2844"/>
        <v>0</v>
      </c>
      <c r="AF844" s="816">
        <f t="shared" si="2844"/>
        <v>0</v>
      </c>
      <c r="AG844" s="816">
        <f t="shared" si="2844"/>
        <v>0</v>
      </c>
      <c r="AH844" s="816">
        <f t="shared" si="2844"/>
        <v>0</v>
      </c>
      <c r="AI844" s="816">
        <f t="shared" si="2844"/>
        <v>0</v>
      </c>
      <c r="AJ844" s="816">
        <f t="shared" si="2844"/>
        <v>0</v>
      </c>
      <c r="AK844" s="815"/>
      <c r="AL844" s="816">
        <f t="shared" ref="AL844:BB844" si="2845">SUM(AL339)</f>
        <v>0</v>
      </c>
      <c r="AM844" s="816">
        <f t="shared" si="2845"/>
        <v>0</v>
      </c>
      <c r="AN844" s="816">
        <f t="shared" si="2845"/>
        <v>0</v>
      </c>
      <c r="AO844" s="816">
        <f t="shared" si="2845"/>
        <v>0</v>
      </c>
      <c r="AP844" s="816">
        <f t="shared" si="2845"/>
        <v>0</v>
      </c>
      <c r="AQ844" s="816">
        <f t="shared" si="2845"/>
        <v>0</v>
      </c>
      <c r="AR844" s="816">
        <f t="shared" si="2845"/>
        <v>0</v>
      </c>
      <c r="AS844" s="816">
        <f t="shared" si="2845"/>
        <v>0</v>
      </c>
      <c r="AT844" s="816">
        <f t="shared" si="2845"/>
        <v>0</v>
      </c>
      <c r="AU844" s="816">
        <f t="shared" si="2845"/>
        <v>0</v>
      </c>
      <c r="AV844" s="816">
        <f t="shared" si="2845"/>
        <v>0</v>
      </c>
      <c r="AW844" s="816">
        <f t="shared" si="2845"/>
        <v>0</v>
      </c>
      <c r="AX844" s="816">
        <f t="shared" si="2845"/>
        <v>0</v>
      </c>
      <c r="AY844" s="816">
        <f t="shared" si="2845"/>
        <v>0</v>
      </c>
      <c r="AZ844" s="816">
        <f t="shared" si="2845"/>
        <v>0</v>
      </c>
      <c r="BA844" s="816">
        <f t="shared" si="2845"/>
        <v>0</v>
      </c>
      <c r="BB844" s="816">
        <f t="shared" si="2845"/>
        <v>0</v>
      </c>
      <c r="BC844" s="815"/>
      <c r="BD844" s="816">
        <f t="shared" ref="BD844:BT844" si="2846">SUM(BD339)</f>
        <v>0</v>
      </c>
      <c r="BE844" s="816">
        <f t="shared" si="2846"/>
        <v>2.1246854906346101E-2</v>
      </c>
      <c r="BF844" s="816">
        <f t="shared" si="2846"/>
        <v>0.12548923679060664</v>
      </c>
      <c r="BG844" s="816">
        <f t="shared" si="2846"/>
        <v>0</v>
      </c>
      <c r="BH844" s="816">
        <f t="shared" si="2846"/>
        <v>9.2954990215264183E-2</v>
      </c>
      <c r="BI844" s="816">
        <f t="shared" si="2846"/>
        <v>0</v>
      </c>
      <c r="BJ844" s="816">
        <f t="shared" si="2846"/>
        <v>0</v>
      </c>
      <c r="BK844" s="816">
        <f t="shared" si="2846"/>
        <v>0</v>
      </c>
      <c r="BL844" s="816">
        <f t="shared" si="2846"/>
        <v>0</v>
      </c>
      <c r="BM844" s="816">
        <f t="shared" si="2846"/>
        <v>0</v>
      </c>
      <c r="BN844" s="816">
        <f t="shared" si="2846"/>
        <v>0</v>
      </c>
      <c r="BO844" s="816">
        <f t="shared" si="2846"/>
        <v>0</v>
      </c>
      <c r="BP844" s="816">
        <f t="shared" si="2846"/>
        <v>0</v>
      </c>
      <c r="BQ844" s="816">
        <f t="shared" si="2846"/>
        <v>0</v>
      </c>
      <c r="BR844" s="816">
        <f t="shared" si="2846"/>
        <v>0</v>
      </c>
      <c r="BS844" s="816">
        <f t="shared" si="2846"/>
        <v>0</v>
      </c>
      <c r="BT844" s="816">
        <f t="shared" si="2846"/>
        <v>0</v>
      </c>
      <c r="BU844" s="815"/>
      <c r="BV844" s="816">
        <f>SUM(BV339)</f>
        <v>0</v>
      </c>
      <c r="BW844" s="816">
        <f>SUM(BW339)</f>
        <v>7.436399217221135E-3</v>
      </c>
      <c r="BX844" s="816">
        <f>SUM(BX339)</f>
        <v>0</v>
      </c>
      <c r="BY844" s="816">
        <f>SUM(BY339)</f>
        <v>7.4363992172211346E-2</v>
      </c>
      <c r="BZ844" s="627">
        <f t="shared" si="2763"/>
        <v>0</v>
      </c>
      <c r="CA844" s="627">
        <f t="shared" si="2764"/>
        <v>1.6908955362967106E-3</v>
      </c>
      <c r="CB844" s="627">
        <f t="shared" si="2765"/>
        <v>0</v>
      </c>
      <c r="CC844" s="695">
        <f t="shared" si="2766"/>
        <v>7.613456341440685E-3</v>
      </c>
      <c r="CD844" s="1353">
        <f t="shared" si="2794"/>
        <v>0</v>
      </c>
      <c r="CE844" s="1354">
        <f t="shared" si="2768"/>
        <v>0</v>
      </c>
      <c r="CF844" s="1355">
        <f t="shared" si="2768"/>
        <v>0</v>
      </c>
      <c r="CG844" s="1355">
        <f t="shared" si="2768"/>
        <v>0</v>
      </c>
      <c r="CH844" s="1355">
        <f t="shared" si="2768"/>
        <v>0</v>
      </c>
      <c r="CI844" s="1355">
        <f t="shared" si="2768"/>
        <v>0</v>
      </c>
      <c r="CJ844" s="1355">
        <f t="shared" si="2768"/>
        <v>0</v>
      </c>
      <c r="CK844" s="1356">
        <f t="shared" si="2768"/>
        <v>0</v>
      </c>
      <c r="CL844" s="1356">
        <f t="shared" si="2768"/>
        <v>0</v>
      </c>
      <c r="CM844" s="1356">
        <f t="shared" si="2768"/>
        <v>0</v>
      </c>
      <c r="CN844" s="1355">
        <f t="shared" si="2768"/>
        <v>0</v>
      </c>
      <c r="CO844" s="1355">
        <f t="shared" si="2768"/>
        <v>0</v>
      </c>
      <c r="CP844" s="1355">
        <f t="shared" si="2768"/>
        <v>0</v>
      </c>
      <c r="CQ844" s="1355">
        <f t="shared" si="2768"/>
        <v>0</v>
      </c>
      <c r="CR844" s="1355">
        <f t="shared" si="2768"/>
        <v>0</v>
      </c>
      <c r="CS844" s="1354">
        <f t="shared" si="2768"/>
        <v>0</v>
      </c>
      <c r="CT844" s="1357">
        <f t="shared" si="2768"/>
        <v>0</v>
      </c>
      <c r="CU844" s="541">
        <f t="shared" si="2769"/>
        <v>0</v>
      </c>
      <c r="CV844" s="542">
        <f t="shared" si="2770"/>
        <v>0</v>
      </c>
      <c r="CW844" s="543">
        <f t="shared" si="2771"/>
        <v>0</v>
      </c>
      <c r="CX844" s="543">
        <f t="shared" si="2772"/>
        <v>0</v>
      </c>
      <c r="CY844" s="543">
        <f t="shared" si="2773"/>
        <v>0</v>
      </c>
      <c r="CZ844" s="543">
        <f t="shared" si="2774"/>
        <v>0</v>
      </c>
      <c r="DA844" s="543">
        <f t="shared" si="2775"/>
        <v>0</v>
      </c>
      <c r="DB844" s="544">
        <f t="shared" si="2776"/>
        <v>0</v>
      </c>
      <c r="DC844" s="544">
        <f t="shared" si="2777"/>
        <v>0</v>
      </c>
      <c r="DD844" s="544">
        <f t="shared" si="2778"/>
        <v>0</v>
      </c>
      <c r="DE844" s="543">
        <f t="shared" si="2779"/>
        <v>0</v>
      </c>
      <c r="DF844" s="543">
        <f t="shared" si="2780"/>
        <v>0</v>
      </c>
      <c r="DG844" s="543">
        <f t="shared" si="2781"/>
        <v>0</v>
      </c>
      <c r="DH844" s="543">
        <f t="shared" si="2782"/>
        <v>7.436399217221135E-3</v>
      </c>
      <c r="DI844" s="543">
        <f t="shared" si="2783"/>
        <v>8.3659491193737775E-3</v>
      </c>
      <c r="DJ844" s="542">
        <f t="shared" si="2784"/>
        <v>9.5610847078557454E-3</v>
      </c>
      <c r="DK844" s="541">
        <f t="shared" si="2785"/>
        <v>2.1246854906346101E-2</v>
      </c>
      <c r="DL844" s="658">
        <f t="shared" si="2786"/>
        <v>17</v>
      </c>
      <c r="DM844" s="106">
        <f t="shared" si="2787"/>
        <v>17</v>
      </c>
      <c r="DN844" s="106">
        <f t="shared" si="2788"/>
        <v>17</v>
      </c>
      <c r="DO844" s="106">
        <f t="shared" si="2789"/>
        <v>17</v>
      </c>
      <c r="DP844" s="487"/>
      <c r="DQ844" s="623"/>
      <c r="DR844" s="623"/>
      <c r="DS844" s="623"/>
      <c r="DT844" s="623"/>
      <c r="DU844" s="623"/>
      <c r="DV844" s="623"/>
      <c r="DW844" s="623"/>
      <c r="DX844" s="818"/>
      <c r="DY844" s="488"/>
    </row>
    <row r="845" spans="1:129" s="490" customFormat="1" ht="15.75" customHeight="1">
      <c r="A845" s="622" t="str">
        <f>A340</f>
        <v>Groundnuts (dry): no. local meas</v>
      </c>
      <c r="B845" s="816">
        <f t="shared" ref="B845:R845" si="2847">SUM(B349)</f>
        <v>0.35754729288975867</v>
      </c>
      <c r="C845" s="816">
        <f t="shared" si="2847"/>
        <v>0</v>
      </c>
      <c r="D845" s="816">
        <f t="shared" si="2847"/>
        <v>0.13596868884540117</v>
      </c>
      <c r="E845" s="816">
        <f t="shared" si="2847"/>
        <v>0</v>
      </c>
      <c r="F845" s="816">
        <f t="shared" si="2847"/>
        <v>0</v>
      </c>
      <c r="G845" s="816">
        <f t="shared" si="2847"/>
        <v>0</v>
      </c>
      <c r="H845" s="816">
        <f t="shared" si="2847"/>
        <v>0</v>
      </c>
      <c r="I845" s="816">
        <f t="shared" si="2847"/>
        <v>2.2661448140900195E-2</v>
      </c>
      <c r="J845" s="816">
        <f t="shared" si="2847"/>
        <v>0</v>
      </c>
      <c r="K845" s="816">
        <f t="shared" si="2847"/>
        <v>0</v>
      </c>
      <c r="L845" s="816">
        <f t="shared" si="2847"/>
        <v>0</v>
      </c>
      <c r="M845" s="816">
        <f t="shared" si="2847"/>
        <v>0</v>
      </c>
      <c r="N845" s="816">
        <f t="shared" si="2847"/>
        <v>0</v>
      </c>
      <c r="O845" s="816">
        <f t="shared" si="2847"/>
        <v>0</v>
      </c>
      <c r="P845" s="816">
        <f t="shared" si="2847"/>
        <v>0</v>
      </c>
      <c r="Q845" s="816">
        <f t="shared" si="2847"/>
        <v>0</v>
      </c>
      <c r="R845" s="816">
        <f t="shared" si="2847"/>
        <v>0</v>
      </c>
      <c r="S845" s="815"/>
      <c r="T845" s="816">
        <f t="shared" ref="T845:AJ845" si="2848">SUM(T349)</f>
        <v>0.15107632093933465</v>
      </c>
      <c r="U845" s="816">
        <f t="shared" si="2848"/>
        <v>3.7769080234833663E-2</v>
      </c>
      <c r="V845" s="816">
        <f t="shared" si="2848"/>
        <v>6.2948467058056096E-2</v>
      </c>
      <c r="W845" s="816">
        <f t="shared" si="2848"/>
        <v>0</v>
      </c>
      <c r="X845" s="816">
        <f t="shared" si="2848"/>
        <v>4.7211350293542072E-2</v>
      </c>
      <c r="Y845" s="816">
        <f t="shared" si="2848"/>
        <v>4.7211350293542072E-2</v>
      </c>
      <c r="Z845" s="816">
        <f t="shared" si="2848"/>
        <v>5.3955828906905222E-2</v>
      </c>
      <c r="AA845" s="816">
        <f t="shared" si="2848"/>
        <v>5.3955828906905222E-2</v>
      </c>
      <c r="AB845" s="816">
        <f t="shared" si="2848"/>
        <v>6.2948467058056096E-2</v>
      </c>
      <c r="AC845" s="816">
        <f t="shared" si="2848"/>
        <v>0</v>
      </c>
      <c r="AD845" s="816">
        <f t="shared" si="2848"/>
        <v>0</v>
      </c>
      <c r="AE845" s="816">
        <f t="shared" si="2848"/>
        <v>0</v>
      </c>
      <c r="AF845" s="816">
        <f t="shared" si="2848"/>
        <v>0</v>
      </c>
      <c r="AG845" s="816">
        <f t="shared" si="2848"/>
        <v>0</v>
      </c>
      <c r="AH845" s="816">
        <f t="shared" si="2848"/>
        <v>0</v>
      </c>
      <c r="AI845" s="816">
        <f t="shared" si="2848"/>
        <v>0</v>
      </c>
      <c r="AJ845" s="816">
        <f t="shared" si="2848"/>
        <v>0</v>
      </c>
      <c r="AK845" s="815"/>
      <c r="AL845" s="816">
        <f t="shared" ref="AL845:BB845" si="2849">SUM(AL349)</f>
        <v>7.5538160469667326E-2</v>
      </c>
      <c r="AM845" s="816">
        <f t="shared" si="2849"/>
        <v>0.18884540117416829</v>
      </c>
      <c r="AN845" s="816">
        <f t="shared" si="2849"/>
        <v>0.12589693411611219</v>
      </c>
      <c r="AO845" s="816">
        <f t="shared" si="2849"/>
        <v>0</v>
      </c>
      <c r="AP845" s="816">
        <f t="shared" si="2849"/>
        <v>0.12589693411611219</v>
      </c>
      <c r="AQ845" s="816">
        <f t="shared" si="2849"/>
        <v>0</v>
      </c>
      <c r="AR845" s="816">
        <f t="shared" si="2849"/>
        <v>0.18884540117416829</v>
      </c>
      <c r="AS845" s="816">
        <f t="shared" si="2849"/>
        <v>0.22661448140900195</v>
      </c>
      <c r="AT845" s="816">
        <f t="shared" si="2849"/>
        <v>0.15107632093933465</v>
      </c>
      <c r="AU845" s="816">
        <f t="shared" si="2849"/>
        <v>0</v>
      </c>
      <c r="AV845" s="816">
        <f t="shared" si="2849"/>
        <v>0</v>
      </c>
      <c r="AW845" s="816">
        <f t="shared" si="2849"/>
        <v>0</v>
      </c>
      <c r="AX845" s="816">
        <f t="shared" si="2849"/>
        <v>0</v>
      </c>
      <c r="AY845" s="816">
        <f t="shared" si="2849"/>
        <v>0</v>
      </c>
      <c r="AZ845" s="816">
        <f t="shared" si="2849"/>
        <v>0</v>
      </c>
      <c r="BA845" s="816">
        <f t="shared" si="2849"/>
        <v>0</v>
      </c>
      <c r="BB845" s="816">
        <f t="shared" si="2849"/>
        <v>0</v>
      </c>
      <c r="BC845" s="815"/>
      <c r="BD845" s="816">
        <f t="shared" ref="BD845:BT845" si="2850">SUM(BD349)</f>
        <v>9.4422700587084143E-2</v>
      </c>
      <c r="BE845" s="816">
        <f t="shared" si="2850"/>
        <v>0.10791165781381044</v>
      </c>
      <c r="BF845" s="816">
        <f t="shared" si="2850"/>
        <v>0.18884540117416829</v>
      </c>
      <c r="BG845" s="816">
        <f t="shared" si="2850"/>
        <v>0</v>
      </c>
      <c r="BH845" s="816">
        <f t="shared" si="2850"/>
        <v>9.4422700587084143E-2</v>
      </c>
      <c r="BI845" s="816">
        <f t="shared" si="2850"/>
        <v>0.10791165781381044</v>
      </c>
      <c r="BJ845" s="816">
        <f t="shared" si="2850"/>
        <v>0</v>
      </c>
      <c r="BK845" s="816">
        <f t="shared" si="2850"/>
        <v>9.4422700587084143E-2</v>
      </c>
      <c r="BL845" s="816">
        <f t="shared" si="2850"/>
        <v>0.33047945205479451</v>
      </c>
      <c r="BM845" s="816">
        <f t="shared" si="2850"/>
        <v>0</v>
      </c>
      <c r="BN845" s="816">
        <f t="shared" si="2850"/>
        <v>0</v>
      </c>
      <c r="BO845" s="816">
        <f t="shared" si="2850"/>
        <v>0</v>
      </c>
      <c r="BP845" s="816">
        <f t="shared" si="2850"/>
        <v>0</v>
      </c>
      <c r="BQ845" s="816">
        <f t="shared" si="2850"/>
        <v>0</v>
      </c>
      <c r="BR845" s="816">
        <f t="shared" si="2850"/>
        <v>0</v>
      </c>
      <c r="BS845" s="816">
        <f t="shared" si="2850"/>
        <v>0</v>
      </c>
      <c r="BT845" s="816">
        <f t="shared" si="2850"/>
        <v>0</v>
      </c>
      <c r="BU845" s="815"/>
      <c r="BV845" s="816">
        <f>SUM(BV349)</f>
        <v>0</v>
      </c>
      <c r="BW845" s="816">
        <f>SUM(BW349)</f>
        <v>6.2948467058056096E-2</v>
      </c>
      <c r="BX845" s="816">
        <f>SUM(BX349)</f>
        <v>0.16186748672071569</v>
      </c>
      <c r="BY845" s="816">
        <f>SUM(BY349)</f>
        <v>0.15107632093933465</v>
      </c>
      <c r="BZ845" s="627">
        <f t="shared" si="2763"/>
        <v>1.0575342465753427E-2</v>
      </c>
      <c r="CA845" s="627">
        <f t="shared" si="2764"/>
        <v>2.4400024850122694E-2</v>
      </c>
      <c r="CB845" s="627">
        <f t="shared" si="2765"/>
        <v>5.7073276799304185E-2</v>
      </c>
      <c r="CC845" s="695">
        <f t="shared" si="2766"/>
        <v>4.5862454570869446E-2</v>
      </c>
      <c r="CD845" s="1353">
        <f t="shared" si="2794"/>
        <v>0</v>
      </c>
      <c r="CE845" s="1354">
        <f t="shared" si="2768"/>
        <v>0</v>
      </c>
      <c r="CF845" s="1355">
        <f t="shared" si="2768"/>
        <v>0</v>
      </c>
      <c r="CG845" s="1355">
        <f t="shared" si="2768"/>
        <v>0</v>
      </c>
      <c r="CH845" s="1355">
        <f t="shared" si="2768"/>
        <v>0</v>
      </c>
      <c r="CI845" s="1355">
        <f t="shared" si="2768"/>
        <v>0</v>
      </c>
      <c r="CJ845" s="1355">
        <f t="shared" si="2768"/>
        <v>0</v>
      </c>
      <c r="CK845" s="1356">
        <f t="shared" si="2768"/>
        <v>0</v>
      </c>
      <c r="CL845" s="1356">
        <f t="shared" si="2768"/>
        <v>0</v>
      </c>
      <c r="CM845" s="1356">
        <f t="shared" si="2768"/>
        <v>0</v>
      </c>
      <c r="CN845" s="1355">
        <f t="shared" si="2768"/>
        <v>0</v>
      </c>
      <c r="CO845" s="1355">
        <f t="shared" si="2768"/>
        <v>0</v>
      </c>
      <c r="CP845" s="1355">
        <f t="shared" si="2768"/>
        <v>0</v>
      </c>
      <c r="CQ845" s="1355">
        <f t="shared" si="2768"/>
        <v>0</v>
      </c>
      <c r="CR845" s="1355">
        <f t="shared" si="2768"/>
        <v>2.2661448140900195E-2</v>
      </c>
      <c r="CS845" s="1354">
        <f t="shared" si="2768"/>
        <v>0.13596868884540117</v>
      </c>
      <c r="CT845" s="1357">
        <f t="shared" si="2768"/>
        <v>0.35754729288975867</v>
      </c>
      <c r="CU845" s="541">
        <f t="shared" si="2769"/>
        <v>0</v>
      </c>
      <c r="CV845" s="542">
        <f t="shared" si="2770"/>
        <v>0</v>
      </c>
      <c r="CW845" s="543">
        <f t="shared" si="2771"/>
        <v>0</v>
      </c>
      <c r="CX845" s="543">
        <f t="shared" si="2772"/>
        <v>0</v>
      </c>
      <c r="CY845" s="543">
        <f t="shared" si="2773"/>
        <v>0</v>
      </c>
      <c r="CZ845" s="543">
        <f t="shared" si="2774"/>
        <v>0</v>
      </c>
      <c r="DA845" s="543">
        <f t="shared" si="2775"/>
        <v>0</v>
      </c>
      <c r="DB845" s="544">
        <f t="shared" si="2776"/>
        <v>0</v>
      </c>
      <c r="DC845" s="544">
        <f t="shared" si="2777"/>
        <v>0</v>
      </c>
      <c r="DD845" s="544">
        <f t="shared" si="2778"/>
        <v>3.7769080234833663E-2</v>
      </c>
      <c r="DE845" s="543">
        <f t="shared" si="2779"/>
        <v>4.7211350293542072E-2</v>
      </c>
      <c r="DF845" s="543">
        <f t="shared" si="2780"/>
        <v>4.7211350293542072E-2</v>
      </c>
      <c r="DG845" s="543">
        <f t="shared" si="2781"/>
        <v>5.3955828906905222E-2</v>
      </c>
      <c r="DH845" s="543">
        <f t="shared" si="2782"/>
        <v>5.3955828906905222E-2</v>
      </c>
      <c r="DI845" s="543">
        <f t="shared" si="2783"/>
        <v>6.2948467058056096E-2</v>
      </c>
      <c r="DJ845" s="542">
        <f t="shared" si="2784"/>
        <v>6.2948467058056096E-2</v>
      </c>
      <c r="DK845" s="541">
        <f t="shared" si="2785"/>
        <v>0.15107632093933465</v>
      </c>
      <c r="DL845" s="658">
        <f t="shared" si="2786"/>
        <v>17</v>
      </c>
      <c r="DM845" s="106">
        <f t="shared" si="2787"/>
        <v>17</v>
      </c>
      <c r="DN845" s="106">
        <f t="shared" si="2788"/>
        <v>17</v>
      </c>
      <c r="DO845" s="106">
        <f t="shared" si="2789"/>
        <v>17</v>
      </c>
      <c r="DP845" s="487"/>
      <c r="DQ845" s="623"/>
      <c r="DR845" s="623"/>
      <c r="DS845" s="623"/>
      <c r="DT845" s="623"/>
      <c r="DU845" s="623"/>
      <c r="DV845" s="623"/>
      <c r="DW845" s="623"/>
      <c r="DX845" s="818"/>
      <c r="DY845" s="488"/>
    </row>
    <row r="846" spans="1:129" s="490" customFormat="1" ht="15.75" customHeight="1">
      <c r="A846" s="622" t="str">
        <f>A350</f>
        <v>Roundnuts (bambara): no. local meas</v>
      </c>
      <c r="B846" s="816">
        <f t="shared" ref="B846:R846" si="2851">SUM(B359)</f>
        <v>0</v>
      </c>
      <c r="C846" s="816">
        <f t="shared" si="2851"/>
        <v>0</v>
      </c>
      <c r="D846" s="816">
        <f t="shared" si="2851"/>
        <v>0</v>
      </c>
      <c r="E846" s="816">
        <f t="shared" si="2851"/>
        <v>0</v>
      </c>
      <c r="F846" s="816">
        <f t="shared" si="2851"/>
        <v>0</v>
      </c>
      <c r="G846" s="816">
        <f t="shared" si="2851"/>
        <v>0</v>
      </c>
      <c r="H846" s="816">
        <f t="shared" si="2851"/>
        <v>0</v>
      </c>
      <c r="I846" s="816">
        <f t="shared" si="2851"/>
        <v>0</v>
      </c>
      <c r="J846" s="816">
        <f t="shared" si="2851"/>
        <v>0</v>
      </c>
      <c r="K846" s="816">
        <f t="shared" si="2851"/>
        <v>0</v>
      </c>
      <c r="L846" s="816">
        <f t="shared" si="2851"/>
        <v>0</v>
      </c>
      <c r="M846" s="816">
        <f t="shared" si="2851"/>
        <v>0</v>
      </c>
      <c r="N846" s="816">
        <f t="shared" si="2851"/>
        <v>0</v>
      </c>
      <c r="O846" s="816">
        <f t="shared" si="2851"/>
        <v>0</v>
      </c>
      <c r="P846" s="816">
        <f t="shared" si="2851"/>
        <v>0</v>
      </c>
      <c r="Q846" s="816">
        <f t="shared" si="2851"/>
        <v>0</v>
      </c>
      <c r="R846" s="816">
        <f t="shared" si="2851"/>
        <v>0</v>
      </c>
      <c r="S846" s="815"/>
      <c r="T846" s="816">
        <f t="shared" ref="T846:AJ846" si="2852">SUM(T359)</f>
        <v>0</v>
      </c>
      <c r="U846" s="816">
        <f t="shared" si="2852"/>
        <v>0</v>
      </c>
      <c r="V846" s="816">
        <f t="shared" si="2852"/>
        <v>0</v>
      </c>
      <c r="W846" s="816">
        <f t="shared" si="2852"/>
        <v>0</v>
      </c>
      <c r="X846" s="816">
        <f t="shared" si="2852"/>
        <v>0</v>
      </c>
      <c r="Y846" s="816">
        <f t="shared" si="2852"/>
        <v>0</v>
      </c>
      <c r="Z846" s="816">
        <f t="shared" si="2852"/>
        <v>0</v>
      </c>
      <c r="AA846" s="816">
        <f t="shared" si="2852"/>
        <v>0</v>
      </c>
      <c r="AB846" s="816">
        <f t="shared" si="2852"/>
        <v>0</v>
      </c>
      <c r="AC846" s="816">
        <f t="shared" si="2852"/>
        <v>0</v>
      </c>
      <c r="AD846" s="816">
        <f t="shared" si="2852"/>
        <v>0</v>
      </c>
      <c r="AE846" s="816">
        <f t="shared" si="2852"/>
        <v>0</v>
      </c>
      <c r="AF846" s="816">
        <f t="shared" si="2852"/>
        <v>0</v>
      </c>
      <c r="AG846" s="816">
        <f t="shared" si="2852"/>
        <v>0</v>
      </c>
      <c r="AH846" s="816">
        <f t="shared" si="2852"/>
        <v>0</v>
      </c>
      <c r="AI846" s="816">
        <f t="shared" si="2852"/>
        <v>0</v>
      </c>
      <c r="AJ846" s="816">
        <f t="shared" si="2852"/>
        <v>0</v>
      </c>
      <c r="AK846" s="815"/>
      <c r="AL846" s="816">
        <f t="shared" ref="AL846:BB846" si="2853">SUM(AL359)</f>
        <v>0</v>
      </c>
      <c r="AM846" s="816">
        <f t="shared" si="2853"/>
        <v>0</v>
      </c>
      <c r="AN846" s="816">
        <f t="shared" si="2853"/>
        <v>0</v>
      </c>
      <c r="AO846" s="816">
        <f t="shared" si="2853"/>
        <v>0</v>
      </c>
      <c r="AP846" s="816">
        <f t="shared" si="2853"/>
        <v>0</v>
      </c>
      <c r="AQ846" s="816">
        <f t="shared" si="2853"/>
        <v>0</v>
      </c>
      <c r="AR846" s="816">
        <f t="shared" si="2853"/>
        <v>0</v>
      </c>
      <c r="AS846" s="816">
        <f t="shared" si="2853"/>
        <v>0</v>
      </c>
      <c r="AT846" s="816">
        <f t="shared" si="2853"/>
        <v>0</v>
      </c>
      <c r="AU846" s="816">
        <f t="shared" si="2853"/>
        <v>0</v>
      </c>
      <c r="AV846" s="816">
        <f t="shared" si="2853"/>
        <v>0</v>
      </c>
      <c r="AW846" s="816">
        <f t="shared" si="2853"/>
        <v>0</v>
      </c>
      <c r="AX846" s="816">
        <f t="shared" si="2853"/>
        <v>0</v>
      </c>
      <c r="AY846" s="816">
        <f t="shared" si="2853"/>
        <v>0</v>
      </c>
      <c r="AZ846" s="816">
        <f t="shared" si="2853"/>
        <v>0</v>
      </c>
      <c r="BA846" s="816">
        <f t="shared" si="2853"/>
        <v>0</v>
      </c>
      <c r="BB846" s="816">
        <f t="shared" si="2853"/>
        <v>0</v>
      </c>
      <c r="BC846" s="815"/>
      <c r="BD846" s="816">
        <f t="shared" ref="BD846:BT846" si="2854">SUM(BD359)</f>
        <v>0</v>
      </c>
      <c r="BE846" s="816">
        <f t="shared" si="2854"/>
        <v>0</v>
      </c>
      <c r="BF846" s="816">
        <f t="shared" si="2854"/>
        <v>0</v>
      </c>
      <c r="BG846" s="816">
        <f t="shared" si="2854"/>
        <v>0</v>
      </c>
      <c r="BH846" s="816">
        <f t="shared" si="2854"/>
        <v>0</v>
      </c>
      <c r="BI846" s="816">
        <f t="shared" si="2854"/>
        <v>0</v>
      </c>
      <c r="BJ846" s="816">
        <f t="shared" si="2854"/>
        <v>0</v>
      </c>
      <c r="BK846" s="816">
        <f t="shared" si="2854"/>
        <v>0</v>
      </c>
      <c r="BL846" s="816">
        <f t="shared" si="2854"/>
        <v>0</v>
      </c>
      <c r="BM846" s="816">
        <f t="shared" si="2854"/>
        <v>0</v>
      </c>
      <c r="BN846" s="816">
        <f t="shared" si="2854"/>
        <v>0</v>
      </c>
      <c r="BO846" s="816">
        <f t="shared" si="2854"/>
        <v>0</v>
      </c>
      <c r="BP846" s="816">
        <f t="shared" si="2854"/>
        <v>0</v>
      </c>
      <c r="BQ846" s="816">
        <f t="shared" si="2854"/>
        <v>0</v>
      </c>
      <c r="BR846" s="816">
        <f t="shared" si="2854"/>
        <v>0</v>
      </c>
      <c r="BS846" s="816">
        <f t="shared" si="2854"/>
        <v>0</v>
      </c>
      <c r="BT846" s="816">
        <f t="shared" si="2854"/>
        <v>0</v>
      </c>
      <c r="BU846" s="815"/>
      <c r="BV846" s="816">
        <f>SUM(BV359)</f>
        <v>0</v>
      </c>
      <c r="BW846" s="816">
        <f>SUM(BW359)</f>
        <v>0</v>
      </c>
      <c r="BX846" s="816">
        <f>SUM(BX359)</f>
        <v>0</v>
      </c>
      <c r="BY846" s="816">
        <f>SUM(BY359)</f>
        <v>0</v>
      </c>
      <c r="BZ846" s="627">
        <f t="shared" si="2763"/>
        <v>0</v>
      </c>
      <c r="CA846" s="627">
        <f t="shared" si="2764"/>
        <v>0</v>
      </c>
      <c r="CB846" s="627">
        <f t="shared" si="2765"/>
        <v>0</v>
      </c>
      <c r="CC846" s="695">
        <f t="shared" si="2766"/>
        <v>0</v>
      </c>
      <c r="CD846" s="1353">
        <f t="shared" si="2794"/>
        <v>0</v>
      </c>
      <c r="CE846" s="1354">
        <f t="shared" si="2768"/>
        <v>0</v>
      </c>
      <c r="CF846" s="1355">
        <f t="shared" si="2768"/>
        <v>0</v>
      </c>
      <c r="CG846" s="1355">
        <f t="shared" si="2768"/>
        <v>0</v>
      </c>
      <c r="CH846" s="1355">
        <f t="shared" si="2768"/>
        <v>0</v>
      </c>
      <c r="CI846" s="1355">
        <f t="shared" si="2768"/>
        <v>0</v>
      </c>
      <c r="CJ846" s="1355">
        <f t="shared" si="2768"/>
        <v>0</v>
      </c>
      <c r="CK846" s="1356">
        <f t="shared" si="2768"/>
        <v>0</v>
      </c>
      <c r="CL846" s="1356">
        <f t="shared" si="2768"/>
        <v>0</v>
      </c>
      <c r="CM846" s="1356">
        <f t="shared" si="2768"/>
        <v>0</v>
      </c>
      <c r="CN846" s="1355">
        <f t="shared" si="2768"/>
        <v>0</v>
      </c>
      <c r="CO846" s="1355">
        <f t="shared" si="2768"/>
        <v>0</v>
      </c>
      <c r="CP846" s="1355">
        <f t="shared" si="2768"/>
        <v>0</v>
      </c>
      <c r="CQ846" s="1355">
        <f t="shared" si="2768"/>
        <v>0</v>
      </c>
      <c r="CR846" s="1355">
        <f t="shared" si="2768"/>
        <v>0</v>
      </c>
      <c r="CS846" s="1354">
        <f t="shared" ref="CE846:CT849" si="2855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855"/>
        <v>0</v>
      </c>
      <c r="CU846" s="541">
        <f t="shared" si="2769"/>
        <v>0</v>
      </c>
      <c r="CV846" s="542">
        <f t="shared" si="2770"/>
        <v>0</v>
      </c>
      <c r="CW846" s="543">
        <f t="shared" si="2771"/>
        <v>0</v>
      </c>
      <c r="CX846" s="543">
        <f t="shared" si="2772"/>
        <v>0</v>
      </c>
      <c r="CY846" s="543">
        <f t="shared" si="2773"/>
        <v>0</v>
      </c>
      <c r="CZ846" s="543">
        <f t="shared" si="2774"/>
        <v>0</v>
      </c>
      <c r="DA846" s="543">
        <f t="shared" si="2775"/>
        <v>0</v>
      </c>
      <c r="DB846" s="544">
        <f t="shared" si="2776"/>
        <v>0</v>
      </c>
      <c r="DC846" s="544">
        <f t="shared" si="2777"/>
        <v>0</v>
      </c>
      <c r="DD846" s="544">
        <f t="shared" si="2778"/>
        <v>0</v>
      </c>
      <c r="DE846" s="543">
        <f t="shared" si="2779"/>
        <v>0</v>
      </c>
      <c r="DF846" s="543">
        <f t="shared" si="2780"/>
        <v>0</v>
      </c>
      <c r="DG846" s="543">
        <f t="shared" si="2781"/>
        <v>0</v>
      </c>
      <c r="DH846" s="543">
        <f t="shared" si="2782"/>
        <v>0</v>
      </c>
      <c r="DI846" s="543">
        <f t="shared" si="2783"/>
        <v>0</v>
      </c>
      <c r="DJ846" s="542">
        <f t="shared" si="2784"/>
        <v>0</v>
      </c>
      <c r="DK846" s="541">
        <f t="shared" si="2785"/>
        <v>0</v>
      </c>
      <c r="DL846" s="658">
        <f t="shared" si="2786"/>
        <v>17</v>
      </c>
      <c r="DM846" s="106">
        <f t="shared" si="2787"/>
        <v>17</v>
      </c>
      <c r="DN846" s="106">
        <f t="shared" si="2788"/>
        <v>17</v>
      </c>
      <c r="DO846" s="106">
        <f t="shared" si="2789"/>
        <v>17</v>
      </c>
      <c r="DP846" s="487"/>
      <c r="DQ846" s="623"/>
      <c r="DR846" s="623"/>
      <c r="DS846" s="623"/>
      <c r="DT846" s="623"/>
      <c r="DU846" s="623"/>
      <c r="DV846" s="623"/>
      <c r="DW846" s="623"/>
      <c r="DX846" s="818"/>
      <c r="DY846" s="488"/>
    </row>
    <row r="847" spans="1:129" s="490" customFormat="1" ht="15.75" customHeight="1">
      <c r="A847" s="622" t="str">
        <f>A360</f>
        <v xml:space="preserve">Other crop: cassava leaves </v>
      </c>
      <c r="B847" s="816">
        <f t="shared" ref="B847:R847" si="2856">SUM(B370)</f>
        <v>0</v>
      </c>
      <c r="C847" s="816">
        <f t="shared" si="2856"/>
        <v>0</v>
      </c>
      <c r="D847" s="816">
        <f t="shared" si="2856"/>
        <v>4.5088062622309195E-2</v>
      </c>
      <c r="E847" s="816">
        <f t="shared" si="2856"/>
        <v>4.1748206131767773E-2</v>
      </c>
      <c r="F847" s="816">
        <f t="shared" si="2856"/>
        <v>0.12524461839530335</v>
      </c>
      <c r="G847" s="816">
        <f t="shared" si="2856"/>
        <v>6.5231572080887146E-3</v>
      </c>
      <c r="H847" s="816">
        <f t="shared" si="2856"/>
        <v>1.5655577299412918E-2</v>
      </c>
      <c r="I847" s="816">
        <f t="shared" si="2856"/>
        <v>7.5146771037181995E-2</v>
      </c>
      <c r="J847" s="816">
        <f t="shared" si="2856"/>
        <v>4.5923026744944556E-2</v>
      </c>
      <c r="K847" s="816">
        <f t="shared" si="2856"/>
        <v>0</v>
      </c>
      <c r="L847" s="816">
        <f t="shared" si="2856"/>
        <v>0</v>
      </c>
      <c r="M847" s="816">
        <f t="shared" si="2856"/>
        <v>0</v>
      </c>
      <c r="N847" s="816">
        <f t="shared" si="2856"/>
        <v>0</v>
      </c>
      <c r="O847" s="816">
        <f t="shared" si="2856"/>
        <v>0</v>
      </c>
      <c r="P847" s="816">
        <f t="shared" si="2856"/>
        <v>0</v>
      </c>
      <c r="Q847" s="816">
        <f t="shared" si="2856"/>
        <v>0</v>
      </c>
      <c r="R847" s="816">
        <f t="shared" si="2856"/>
        <v>0</v>
      </c>
      <c r="S847" s="815"/>
      <c r="T847" s="816">
        <f t="shared" ref="T847:AJ847" si="2857">SUM(T370)</f>
        <v>0</v>
      </c>
      <c r="U847" s="816">
        <f t="shared" si="2857"/>
        <v>0</v>
      </c>
      <c r="V847" s="816">
        <f t="shared" si="2857"/>
        <v>0</v>
      </c>
      <c r="W847" s="816">
        <f t="shared" si="2857"/>
        <v>0</v>
      </c>
      <c r="X847" s="816">
        <f t="shared" si="2857"/>
        <v>0</v>
      </c>
      <c r="Y847" s="816">
        <f t="shared" si="2857"/>
        <v>0</v>
      </c>
      <c r="Z847" s="816">
        <f t="shared" si="2857"/>
        <v>8.9460441710930948E-3</v>
      </c>
      <c r="AA847" s="816">
        <f t="shared" si="2857"/>
        <v>0</v>
      </c>
      <c r="AB847" s="816">
        <f t="shared" si="2857"/>
        <v>0</v>
      </c>
      <c r="AC847" s="816">
        <f t="shared" si="2857"/>
        <v>0</v>
      </c>
      <c r="AD847" s="816">
        <f t="shared" si="2857"/>
        <v>0</v>
      </c>
      <c r="AE847" s="816">
        <f t="shared" si="2857"/>
        <v>0</v>
      </c>
      <c r="AF847" s="816">
        <f t="shared" si="2857"/>
        <v>0</v>
      </c>
      <c r="AG847" s="816">
        <f t="shared" si="2857"/>
        <v>0</v>
      </c>
      <c r="AH847" s="816">
        <f t="shared" si="2857"/>
        <v>0</v>
      </c>
      <c r="AI847" s="816">
        <f t="shared" si="2857"/>
        <v>0</v>
      </c>
      <c r="AJ847" s="816">
        <f t="shared" si="2857"/>
        <v>0</v>
      </c>
      <c r="AK847" s="815"/>
      <c r="AL847" s="816">
        <f t="shared" ref="AL847:BB847" si="2858">SUM(AL370)</f>
        <v>0</v>
      </c>
      <c r="AM847" s="816">
        <f t="shared" si="2858"/>
        <v>0</v>
      </c>
      <c r="AN847" s="816">
        <f t="shared" si="2858"/>
        <v>0</v>
      </c>
      <c r="AO847" s="816">
        <f t="shared" si="2858"/>
        <v>0</v>
      </c>
      <c r="AP847" s="816">
        <f t="shared" si="2858"/>
        <v>0</v>
      </c>
      <c r="AQ847" s="816">
        <f t="shared" si="2858"/>
        <v>0</v>
      </c>
      <c r="AR847" s="816">
        <f t="shared" si="2858"/>
        <v>0</v>
      </c>
      <c r="AS847" s="816">
        <f t="shared" si="2858"/>
        <v>0</v>
      </c>
      <c r="AT847" s="816">
        <f t="shared" si="2858"/>
        <v>0</v>
      </c>
      <c r="AU847" s="816">
        <f t="shared" si="2858"/>
        <v>0</v>
      </c>
      <c r="AV847" s="816">
        <f t="shared" si="2858"/>
        <v>0</v>
      </c>
      <c r="AW847" s="816">
        <f t="shared" si="2858"/>
        <v>0</v>
      </c>
      <c r="AX847" s="816">
        <f t="shared" si="2858"/>
        <v>0</v>
      </c>
      <c r="AY847" s="816">
        <f t="shared" si="2858"/>
        <v>0</v>
      </c>
      <c r="AZ847" s="816">
        <f t="shared" si="2858"/>
        <v>0</v>
      </c>
      <c r="BA847" s="816">
        <f t="shared" si="2858"/>
        <v>0</v>
      </c>
      <c r="BB847" s="816">
        <f t="shared" si="2858"/>
        <v>0</v>
      </c>
      <c r="BC847" s="815"/>
      <c r="BD847" s="816">
        <f t="shared" ref="BD847:BT847" si="2859">SUM(BD370)</f>
        <v>0</v>
      </c>
      <c r="BE847" s="816">
        <f t="shared" si="2859"/>
        <v>0</v>
      </c>
      <c r="BF847" s="816">
        <f t="shared" si="2859"/>
        <v>0</v>
      </c>
      <c r="BG847" s="816">
        <f t="shared" si="2859"/>
        <v>0</v>
      </c>
      <c r="BH847" s="816">
        <f t="shared" si="2859"/>
        <v>0</v>
      </c>
      <c r="BI847" s="816">
        <f t="shared" si="2859"/>
        <v>0</v>
      </c>
      <c r="BJ847" s="816">
        <f t="shared" si="2859"/>
        <v>0</v>
      </c>
      <c r="BK847" s="816">
        <f t="shared" si="2859"/>
        <v>0</v>
      </c>
      <c r="BL847" s="816">
        <f t="shared" si="2859"/>
        <v>0</v>
      </c>
      <c r="BM847" s="816">
        <f t="shared" si="2859"/>
        <v>0</v>
      </c>
      <c r="BN847" s="816">
        <f t="shared" si="2859"/>
        <v>0</v>
      </c>
      <c r="BO847" s="816">
        <f t="shared" si="2859"/>
        <v>0</v>
      </c>
      <c r="BP847" s="816">
        <f t="shared" si="2859"/>
        <v>0</v>
      </c>
      <c r="BQ847" s="816">
        <f t="shared" si="2859"/>
        <v>0</v>
      </c>
      <c r="BR847" s="816">
        <f t="shared" si="2859"/>
        <v>0</v>
      </c>
      <c r="BS847" s="816">
        <f t="shared" si="2859"/>
        <v>0</v>
      </c>
      <c r="BT847" s="816">
        <f t="shared" si="2859"/>
        <v>0</v>
      </c>
      <c r="BU847" s="815"/>
      <c r="BV847" s="816">
        <f>SUM(BV370)</f>
        <v>0</v>
      </c>
      <c r="BW847" s="816">
        <f>SUM(BW370)</f>
        <v>0</v>
      </c>
      <c r="BX847" s="816">
        <f>SUM(BX370)</f>
        <v>0</v>
      </c>
      <c r="BY847" s="816">
        <f>SUM(BY370)</f>
        <v>0</v>
      </c>
      <c r="BZ847" s="627">
        <f t="shared" si="2763"/>
        <v>1.5338986736247012E-2</v>
      </c>
      <c r="CA847" s="627">
        <f t="shared" si="2764"/>
        <v>0</v>
      </c>
      <c r="CB847" s="627">
        <f t="shared" si="2765"/>
        <v>0</v>
      </c>
      <c r="CC847" s="695">
        <f t="shared" si="2766"/>
        <v>0</v>
      </c>
      <c r="CD847" s="1353">
        <f t="shared" si="2794"/>
        <v>0</v>
      </c>
      <c r="CE847" s="1354">
        <f t="shared" si="2855"/>
        <v>0</v>
      </c>
      <c r="CF847" s="1355">
        <f t="shared" si="2855"/>
        <v>0</v>
      </c>
      <c r="CG847" s="1355">
        <f t="shared" si="2855"/>
        <v>0</v>
      </c>
      <c r="CH847" s="1355">
        <f t="shared" si="2855"/>
        <v>0</v>
      </c>
      <c r="CI847" s="1355">
        <f t="shared" si="2855"/>
        <v>0</v>
      </c>
      <c r="CJ847" s="1355">
        <f t="shared" si="2855"/>
        <v>0</v>
      </c>
      <c r="CK847" s="1356">
        <f t="shared" si="2855"/>
        <v>0</v>
      </c>
      <c r="CL847" s="1356">
        <f t="shared" si="2855"/>
        <v>0</v>
      </c>
      <c r="CM847" s="1356">
        <f t="shared" si="2855"/>
        <v>0</v>
      </c>
      <c r="CN847" s="1355">
        <f t="shared" si="2855"/>
        <v>6.5231572080887146E-3</v>
      </c>
      <c r="CO847" s="1355">
        <f t="shared" si="2855"/>
        <v>1.5655577299412918E-2</v>
      </c>
      <c r="CP847" s="1355">
        <f t="shared" si="2855"/>
        <v>4.1748206131767773E-2</v>
      </c>
      <c r="CQ847" s="1355">
        <f t="shared" si="2855"/>
        <v>4.5088062622309195E-2</v>
      </c>
      <c r="CR847" s="1355">
        <f t="shared" si="2855"/>
        <v>4.5923026744944556E-2</v>
      </c>
      <c r="CS847" s="1354">
        <f t="shared" si="2855"/>
        <v>7.5146771037181995E-2</v>
      </c>
      <c r="CT847" s="1357">
        <f t="shared" si="2855"/>
        <v>0.12524461839530335</v>
      </c>
      <c r="CU847" s="541">
        <f t="shared" si="2769"/>
        <v>0</v>
      </c>
      <c r="CV847" s="542">
        <f t="shared" si="2770"/>
        <v>0</v>
      </c>
      <c r="CW847" s="543">
        <f t="shared" si="2771"/>
        <v>0</v>
      </c>
      <c r="CX847" s="543">
        <f t="shared" si="2772"/>
        <v>0</v>
      </c>
      <c r="CY847" s="543">
        <f t="shared" si="2773"/>
        <v>0</v>
      </c>
      <c r="CZ847" s="543">
        <f t="shared" si="2774"/>
        <v>0</v>
      </c>
      <c r="DA847" s="543">
        <f t="shared" si="2775"/>
        <v>0</v>
      </c>
      <c r="DB847" s="544">
        <f t="shared" si="2776"/>
        <v>0</v>
      </c>
      <c r="DC847" s="544">
        <f t="shared" si="2777"/>
        <v>0</v>
      </c>
      <c r="DD847" s="544">
        <f t="shared" si="2778"/>
        <v>0</v>
      </c>
      <c r="DE847" s="543">
        <f t="shared" si="2779"/>
        <v>0</v>
      </c>
      <c r="DF847" s="543">
        <f t="shared" si="2780"/>
        <v>0</v>
      </c>
      <c r="DG847" s="543">
        <f t="shared" si="2781"/>
        <v>0</v>
      </c>
      <c r="DH847" s="543">
        <f t="shared" si="2782"/>
        <v>0</v>
      </c>
      <c r="DI847" s="543">
        <f t="shared" si="2783"/>
        <v>0</v>
      </c>
      <c r="DJ847" s="542">
        <f t="shared" si="2784"/>
        <v>0</v>
      </c>
      <c r="DK847" s="541">
        <f t="shared" si="2785"/>
        <v>8.9460441710930948E-3</v>
      </c>
      <c r="DL847" s="658">
        <f t="shared" si="2786"/>
        <v>17</v>
      </c>
      <c r="DM847" s="106">
        <f t="shared" si="2787"/>
        <v>17</v>
      </c>
      <c r="DN847" s="106">
        <f t="shared" si="2788"/>
        <v>17</v>
      </c>
      <c r="DO847" s="106">
        <f t="shared" si="2789"/>
        <v>17</v>
      </c>
      <c r="DP847" s="487"/>
      <c r="DQ847" s="623"/>
      <c r="DR847" s="623"/>
      <c r="DS847" s="623"/>
      <c r="DT847" s="623"/>
      <c r="DU847" s="623"/>
      <c r="DV847" s="623"/>
      <c r="DW847" s="623"/>
      <c r="DX847" s="818"/>
      <c r="DY847" s="488"/>
    </row>
    <row r="848" spans="1:129" s="490" customFormat="1" ht="15.75" customHeight="1">
      <c r="A848" s="622" t="str">
        <f>A371</f>
        <v>Pumpkin</v>
      </c>
      <c r="B848" s="816">
        <f t="shared" ref="B848:R848" si="2860">SUM(B381)</f>
        <v>0</v>
      </c>
      <c r="C848" s="816">
        <f t="shared" si="2860"/>
        <v>0</v>
      </c>
      <c r="D848" s="816">
        <f t="shared" si="2860"/>
        <v>0</v>
      </c>
      <c r="E848" s="816">
        <f t="shared" si="2860"/>
        <v>0</v>
      </c>
      <c r="F848" s="816">
        <f t="shared" si="2860"/>
        <v>2.1330724070450096E-2</v>
      </c>
      <c r="G848" s="816">
        <f t="shared" si="2860"/>
        <v>0</v>
      </c>
      <c r="H848" s="816">
        <f t="shared" si="2860"/>
        <v>0</v>
      </c>
      <c r="I848" s="816">
        <f t="shared" si="2860"/>
        <v>0</v>
      </c>
      <c r="J848" s="816">
        <f t="shared" si="2860"/>
        <v>0</v>
      </c>
      <c r="K848" s="816">
        <f t="shared" si="2860"/>
        <v>0</v>
      </c>
      <c r="L848" s="816">
        <f t="shared" si="2860"/>
        <v>0</v>
      </c>
      <c r="M848" s="816">
        <f t="shared" si="2860"/>
        <v>0</v>
      </c>
      <c r="N848" s="816">
        <f t="shared" si="2860"/>
        <v>0</v>
      </c>
      <c r="O848" s="816">
        <f t="shared" si="2860"/>
        <v>0</v>
      </c>
      <c r="P848" s="816">
        <f t="shared" si="2860"/>
        <v>0</v>
      </c>
      <c r="Q848" s="816">
        <f t="shared" si="2860"/>
        <v>0</v>
      </c>
      <c r="R848" s="816">
        <f t="shared" si="2860"/>
        <v>0</v>
      </c>
      <c r="S848" s="815"/>
      <c r="T848" s="816">
        <f t="shared" ref="T848:AJ848" si="2861">SUM(T381)</f>
        <v>0</v>
      </c>
      <c r="U848" s="816">
        <f t="shared" si="2861"/>
        <v>0</v>
      </c>
      <c r="V848" s="816">
        <f t="shared" si="2861"/>
        <v>0</v>
      </c>
      <c r="W848" s="816">
        <f t="shared" si="2861"/>
        <v>0</v>
      </c>
      <c r="X848" s="816">
        <f t="shared" si="2861"/>
        <v>0</v>
      </c>
      <c r="Y848" s="816">
        <f t="shared" si="2861"/>
        <v>0</v>
      </c>
      <c r="Z848" s="816">
        <f t="shared" si="2861"/>
        <v>0</v>
      </c>
      <c r="AA848" s="816">
        <f t="shared" si="2861"/>
        <v>0</v>
      </c>
      <c r="AB848" s="816">
        <f t="shared" si="2861"/>
        <v>0</v>
      </c>
      <c r="AC848" s="816">
        <f t="shared" si="2861"/>
        <v>0</v>
      </c>
      <c r="AD848" s="816">
        <f t="shared" si="2861"/>
        <v>0</v>
      </c>
      <c r="AE848" s="816">
        <f t="shared" si="2861"/>
        <v>0</v>
      </c>
      <c r="AF848" s="816">
        <f t="shared" si="2861"/>
        <v>0</v>
      </c>
      <c r="AG848" s="816">
        <f t="shared" si="2861"/>
        <v>0</v>
      </c>
      <c r="AH848" s="816">
        <f t="shared" si="2861"/>
        <v>0</v>
      </c>
      <c r="AI848" s="816">
        <f t="shared" si="2861"/>
        <v>0</v>
      </c>
      <c r="AJ848" s="816">
        <f t="shared" si="2861"/>
        <v>0</v>
      </c>
      <c r="AK848" s="815"/>
      <c r="AL848" s="816">
        <f t="shared" ref="AL848:BB848" si="2862">SUM(AL381)</f>
        <v>0</v>
      </c>
      <c r="AM848" s="816">
        <f t="shared" si="2862"/>
        <v>0</v>
      </c>
      <c r="AN848" s="816">
        <f t="shared" si="2862"/>
        <v>0</v>
      </c>
      <c r="AO848" s="816">
        <f t="shared" si="2862"/>
        <v>0</v>
      </c>
      <c r="AP848" s="816">
        <f t="shared" si="2862"/>
        <v>0</v>
      </c>
      <c r="AQ848" s="816">
        <f t="shared" si="2862"/>
        <v>0</v>
      </c>
      <c r="AR848" s="816">
        <f t="shared" si="2862"/>
        <v>0</v>
      </c>
      <c r="AS848" s="816">
        <f t="shared" si="2862"/>
        <v>0</v>
      </c>
      <c r="AT848" s="816">
        <f t="shared" si="2862"/>
        <v>0</v>
      </c>
      <c r="AU848" s="816">
        <f t="shared" si="2862"/>
        <v>0</v>
      </c>
      <c r="AV848" s="816">
        <f t="shared" si="2862"/>
        <v>0</v>
      </c>
      <c r="AW848" s="816">
        <f t="shared" si="2862"/>
        <v>0</v>
      </c>
      <c r="AX848" s="816">
        <f t="shared" si="2862"/>
        <v>0</v>
      </c>
      <c r="AY848" s="816">
        <f t="shared" si="2862"/>
        <v>0</v>
      </c>
      <c r="AZ848" s="816">
        <f t="shared" si="2862"/>
        <v>0</v>
      </c>
      <c r="BA848" s="816">
        <f t="shared" si="2862"/>
        <v>0</v>
      </c>
      <c r="BB848" s="816">
        <f t="shared" si="2862"/>
        <v>0</v>
      </c>
      <c r="BC848" s="815"/>
      <c r="BD848" s="816">
        <f t="shared" ref="BD848:BT848" si="2863">SUM(BD381)</f>
        <v>0</v>
      </c>
      <c r="BE848" s="816">
        <f t="shared" si="2863"/>
        <v>0</v>
      </c>
      <c r="BF848" s="816">
        <f t="shared" si="2863"/>
        <v>0</v>
      </c>
      <c r="BG848" s="816">
        <f t="shared" si="2863"/>
        <v>0</v>
      </c>
      <c r="BH848" s="816">
        <f t="shared" si="2863"/>
        <v>0</v>
      </c>
      <c r="BI848" s="816">
        <f t="shared" si="2863"/>
        <v>0</v>
      </c>
      <c r="BJ848" s="816">
        <f t="shared" si="2863"/>
        <v>0</v>
      </c>
      <c r="BK848" s="816">
        <f t="shared" si="2863"/>
        <v>0</v>
      </c>
      <c r="BL848" s="816">
        <f t="shared" si="2863"/>
        <v>0</v>
      </c>
      <c r="BM848" s="816">
        <f t="shared" si="2863"/>
        <v>0</v>
      </c>
      <c r="BN848" s="816">
        <f t="shared" si="2863"/>
        <v>0</v>
      </c>
      <c r="BO848" s="816">
        <f t="shared" si="2863"/>
        <v>0</v>
      </c>
      <c r="BP848" s="816">
        <f t="shared" si="2863"/>
        <v>0</v>
      </c>
      <c r="BQ848" s="816">
        <f t="shared" si="2863"/>
        <v>0</v>
      </c>
      <c r="BR848" s="816">
        <f t="shared" si="2863"/>
        <v>0</v>
      </c>
      <c r="BS848" s="816">
        <f t="shared" si="2863"/>
        <v>0</v>
      </c>
      <c r="BT848" s="816">
        <f t="shared" si="2863"/>
        <v>0</v>
      </c>
      <c r="BU848" s="815"/>
      <c r="BV848" s="816">
        <f>SUM(BV381)</f>
        <v>2.6663405088062621E-2</v>
      </c>
      <c r="BW848" s="816">
        <f>SUM(BW381)</f>
        <v>0</v>
      </c>
      <c r="BX848" s="816">
        <f>SUM(BX381)</f>
        <v>0</v>
      </c>
      <c r="BY848" s="816">
        <f>SUM(BY381)</f>
        <v>0</v>
      </c>
      <c r="BZ848" s="627">
        <f t="shared" si="2763"/>
        <v>0</v>
      </c>
      <c r="CA848" s="627">
        <f t="shared" si="2764"/>
        <v>0</v>
      </c>
      <c r="CB848" s="627">
        <f t="shared" si="2765"/>
        <v>0</v>
      </c>
      <c r="CC848" s="695">
        <f t="shared" si="2766"/>
        <v>0</v>
      </c>
      <c r="CD848" s="1353">
        <f t="shared" si="2794"/>
        <v>0</v>
      </c>
      <c r="CE848" s="1354">
        <f t="shared" si="2855"/>
        <v>0</v>
      </c>
      <c r="CF848" s="1355">
        <f t="shared" si="2855"/>
        <v>0</v>
      </c>
      <c r="CG848" s="1355">
        <f t="shared" si="2855"/>
        <v>0</v>
      </c>
      <c r="CH848" s="1355">
        <f t="shared" si="2855"/>
        <v>0</v>
      </c>
      <c r="CI848" s="1355">
        <f t="shared" si="2855"/>
        <v>0</v>
      </c>
      <c r="CJ848" s="1355">
        <f t="shared" si="2855"/>
        <v>0</v>
      </c>
      <c r="CK848" s="1356">
        <f t="shared" si="2855"/>
        <v>0</v>
      </c>
      <c r="CL848" s="1356">
        <f t="shared" si="2855"/>
        <v>0</v>
      </c>
      <c r="CM848" s="1356">
        <f t="shared" si="2855"/>
        <v>0</v>
      </c>
      <c r="CN848" s="1355">
        <f t="shared" si="2855"/>
        <v>0</v>
      </c>
      <c r="CO848" s="1355">
        <f t="shared" si="2855"/>
        <v>0</v>
      </c>
      <c r="CP848" s="1355">
        <f t="shared" si="2855"/>
        <v>0</v>
      </c>
      <c r="CQ848" s="1355">
        <f t="shared" si="2855"/>
        <v>0</v>
      </c>
      <c r="CR848" s="1355">
        <f t="shared" si="2855"/>
        <v>0</v>
      </c>
      <c r="CS848" s="1354">
        <f t="shared" si="2855"/>
        <v>0</v>
      </c>
      <c r="CT848" s="1357">
        <f t="shared" si="2855"/>
        <v>2.1330724070450096E-2</v>
      </c>
      <c r="CU848" s="541">
        <f t="shared" si="2769"/>
        <v>0</v>
      </c>
      <c r="CV848" s="542">
        <f t="shared" si="2770"/>
        <v>0</v>
      </c>
      <c r="CW848" s="543">
        <f t="shared" si="2771"/>
        <v>0</v>
      </c>
      <c r="CX848" s="543">
        <f t="shared" si="2772"/>
        <v>0</v>
      </c>
      <c r="CY848" s="543">
        <f t="shared" si="2773"/>
        <v>0</v>
      </c>
      <c r="CZ848" s="543">
        <f t="shared" si="2774"/>
        <v>0</v>
      </c>
      <c r="DA848" s="543">
        <f t="shared" si="2775"/>
        <v>0</v>
      </c>
      <c r="DB848" s="544">
        <f t="shared" si="2776"/>
        <v>0</v>
      </c>
      <c r="DC848" s="544">
        <f t="shared" si="2777"/>
        <v>0</v>
      </c>
      <c r="DD848" s="544">
        <f t="shared" si="2778"/>
        <v>0</v>
      </c>
      <c r="DE848" s="543">
        <f t="shared" si="2779"/>
        <v>0</v>
      </c>
      <c r="DF848" s="543">
        <f t="shared" si="2780"/>
        <v>0</v>
      </c>
      <c r="DG848" s="543">
        <f t="shared" si="2781"/>
        <v>0</v>
      </c>
      <c r="DH848" s="543">
        <f t="shared" si="2782"/>
        <v>0</v>
      </c>
      <c r="DI848" s="543">
        <f t="shared" si="2783"/>
        <v>0</v>
      </c>
      <c r="DJ848" s="542">
        <f t="shared" si="2784"/>
        <v>0</v>
      </c>
      <c r="DK848" s="541">
        <f t="shared" si="2785"/>
        <v>0</v>
      </c>
      <c r="DL848" s="658">
        <f t="shared" si="2786"/>
        <v>17</v>
      </c>
      <c r="DM848" s="106">
        <f t="shared" si="2787"/>
        <v>17</v>
      </c>
      <c r="DN848" s="106">
        <f t="shared" si="2788"/>
        <v>17</v>
      </c>
      <c r="DO848" s="106">
        <f t="shared" si="2789"/>
        <v>17</v>
      </c>
      <c r="DP848" s="487"/>
      <c r="DQ848" s="623"/>
      <c r="DR848" s="623"/>
      <c r="DS848" s="623"/>
      <c r="DT848" s="623"/>
      <c r="DU848" s="623"/>
      <c r="DV848" s="623"/>
      <c r="DW848" s="623"/>
      <c r="DX848" s="818"/>
      <c r="DY848" s="488"/>
    </row>
    <row r="849" spans="1:129" s="490" customFormat="1" ht="15.75" customHeight="1">
      <c r="A849" s="622" t="str">
        <f>A382</f>
        <v>Rape</v>
      </c>
      <c r="B849" s="816">
        <f t="shared" ref="B849:R849" si="2864">SUM(B391)</f>
        <v>0</v>
      </c>
      <c r="C849" s="816">
        <f t="shared" si="2864"/>
        <v>0</v>
      </c>
      <c r="D849" s="816">
        <f t="shared" si="2864"/>
        <v>0</v>
      </c>
      <c r="E849" s="816">
        <f t="shared" si="2864"/>
        <v>2.0874103065883887E-2</v>
      </c>
      <c r="F849" s="816">
        <f t="shared" si="2864"/>
        <v>0</v>
      </c>
      <c r="G849" s="816">
        <f t="shared" si="2864"/>
        <v>0</v>
      </c>
      <c r="H849" s="816">
        <f t="shared" si="2864"/>
        <v>0</v>
      </c>
      <c r="I849" s="816">
        <f t="shared" si="2864"/>
        <v>0</v>
      </c>
      <c r="J849" s="816">
        <f t="shared" si="2864"/>
        <v>0</v>
      </c>
      <c r="K849" s="816">
        <f t="shared" si="2864"/>
        <v>0</v>
      </c>
      <c r="L849" s="816">
        <f t="shared" si="2864"/>
        <v>0</v>
      </c>
      <c r="M849" s="816">
        <f t="shared" si="2864"/>
        <v>0</v>
      </c>
      <c r="N849" s="816">
        <f t="shared" si="2864"/>
        <v>0</v>
      </c>
      <c r="O849" s="816">
        <f t="shared" si="2864"/>
        <v>0</v>
      </c>
      <c r="P849" s="816">
        <f t="shared" si="2864"/>
        <v>0</v>
      </c>
      <c r="Q849" s="816">
        <f t="shared" si="2864"/>
        <v>0</v>
      </c>
      <c r="R849" s="816">
        <f t="shared" si="2864"/>
        <v>0</v>
      </c>
      <c r="S849" s="815"/>
      <c r="T849" s="816">
        <f t="shared" ref="T849:AJ849" si="2865">SUM(T391)</f>
        <v>0</v>
      </c>
      <c r="U849" s="816">
        <f t="shared" si="2865"/>
        <v>0</v>
      </c>
      <c r="V849" s="816">
        <f t="shared" si="2865"/>
        <v>0</v>
      </c>
      <c r="W849" s="816">
        <f t="shared" si="2865"/>
        <v>0</v>
      </c>
      <c r="X849" s="816">
        <f t="shared" si="2865"/>
        <v>0</v>
      </c>
      <c r="Y849" s="816">
        <f t="shared" si="2865"/>
        <v>0</v>
      </c>
      <c r="Z849" s="816">
        <f t="shared" si="2865"/>
        <v>0</v>
      </c>
      <c r="AA849" s="816">
        <f t="shared" si="2865"/>
        <v>0</v>
      </c>
      <c r="AB849" s="816">
        <f t="shared" si="2865"/>
        <v>0</v>
      </c>
      <c r="AC849" s="816">
        <f t="shared" si="2865"/>
        <v>0</v>
      </c>
      <c r="AD849" s="816">
        <f t="shared" si="2865"/>
        <v>0</v>
      </c>
      <c r="AE849" s="816">
        <f t="shared" si="2865"/>
        <v>0</v>
      </c>
      <c r="AF849" s="816">
        <f t="shared" si="2865"/>
        <v>0</v>
      </c>
      <c r="AG849" s="816">
        <f t="shared" si="2865"/>
        <v>0</v>
      </c>
      <c r="AH849" s="816">
        <f t="shared" si="2865"/>
        <v>0</v>
      </c>
      <c r="AI849" s="816">
        <f t="shared" si="2865"/>
        <v>0</v>
      </c>
      <c r="AJ849" s="816">
        <f t="shared" si="2865"/>
        <v>0</v>
      </c>
      <c r="AK849" s="815"/>
      <c r="AL849" s="816">
        <f t="shared" ref="AL849:BB849" si="2866">SUM(AL391)</f>
        <v>0</v>
      </c>
      <c r="AM849" s="816">
        <f t="shared" si="2866"/>
        <v>0</v>
      </c>
      <c r="AN849" s="816">
        <f t="shared" si="2866"/>
        <v>0</v>
      </c>
      <c r="AO849" s="816">
        <f t="shared" si="2866"/>
        <v>0</v>
      </c>
      <c r="AP849" s="816">
        <f t="shared" si="2866"/>
        <v>0</v>
      </c>
      <c r="AQ849" s="816">
        <f t="shared" si="2866"/>
        <v>0</v>
      </c>
      <c r="AR849" s="816">
        <f t="shared" si="2866"/>
        <v>0</v>
      </c>
      <c r="AS849" s="816">
        <f t="shared" si="2866"/>
        <v>0</v>
      </c>
      <c r="AT849" s="816">
        <f t="shared" si="2866"/>
        <v>0</v>
      </c>
      <c r="AU849" s="816">
        <f t="shared" si="2866"/>
        <v>0</v>
      </c>
      <c r="AV849" s="816">
        <f t="shared" si="2866"/>
        <v>0</v>
      </c>
      <c r="AW849" s="816">
        <f t="shared" si="2866"/>
        <v>0</v>
      </c>
      <c r="AX849" s="816">
        <f t="shared" si="2866"/>
        <v>0</v>
      </c>
      <c r="AY849" s="816">
        <f t="shared" si="2866"/>
        <v>0</v>
      </c>
      <c r="AZ849" s="816">
        <f t="shared" si="2866"/>
        <v>0</v>
      </c>
      <c r="BA849" s="816">
        <f t="shared" si="2866"/>
        <v>0</v>
      </c>
      <c r="BB849" s="816">
        <f t="shared" si="2866"/>
        <v>0</v>
      </c>
      <c r="BC849" s="815"/>
      <c r="BD849" s="816">
        <f t="shared" ref="BD849:BT849" si="2867">SUM(BD391)</f>
        <v>0</v>
      </c>
      <c r="BE849" s="816">
        <f t="shared" si="2867"/>
        <v>0</v>
      </c>
      <c r="BF849" s="816">
        <f t="shared" si="2867"/>
        <v>0</v>
      </c>
      <c r="BG849" s="816">
        <f t="shared" si="2867"/>
        <v>0</v>
      </c>
      <c r="BH849" s="816">
        <f t="shared" si="2867"/>
        <v>0</v>
      </c>
      <c r="BI849" s="816">
        <f t="shared" si="2867"/>
        <v>0</v>
      </c>
      <c r="BJ849" s="816">
        <f t="shared" si="2867"/>
        <v>0</v>
      </c>
      <c r="BK849" s="816">
        <f t="shared" si="2867"/>
        <v>0</v>
      </c>
      <c r="BL849" s="816">
        <f t="shared" si="2867"/>
        <v>0</v>
      </c>
      <c r="BM849" s="816">
        <f t="shared" si="2867"/>
        <v>0</v>
      </c>
      <c r="BN849" s="816">
        <f t="shared" si="2867"/>
        <v>0</v>
      </c>
      <c r="BO849" s="816">
        <f t="shared" si="2867"/>
        <v>0</v>
      </c>
      <c r="BP849" s="816">
        <f t="shared" si="2867"/>
        <v>0</v>
      </c>
      <c r="BQ849" s="816">
        <f t="shared" si="2867"/>
        <v>0</v>
      </c>
      <c r="BR849" s="816">
        <f t="shared" si="2867"/>
        <v>0</v>
      </c>
      <c r="BS849" s="816">
        <f t="shared" si="2867"/>
        <v>0</v>
      </c>
      <c r="BT849" s="816">
        <f t="shared" si="2867"/>
        <v>0</v>
      </c>
      <c r="BU849" s="815"/>
      <c r="BV849" s="816">
        <f>SUM(BV391)</f>
        <v>0</v>
      </c>
      <c r="BW849" s="816">
        <f>SUM(BW391)</f>
        <v>0</v>
      </c>
      <c r="BX849" s="816">
        <f>SUM(BX391)</f>
        <v>0</v>
      </c>
      <c r="BY849" s="816">
        <f>SUM(BY391)</f>
        <v>0</v>
      </c>
      <c r="BZ849" s="627">
        <f t="shared" si="2763"/>
        <v>0</v>
      </c>
      <c r="CA849" s="627">
        <f t="shared" si="2764"/>
        <v>0</v>
      </c>
      <c r="CB849" s="627">
        <f t="shared" si="2765"/>
        <v>0</v>
      </c>
      <c r="CC849" s="695">
        <f t="shared" si="2766"/>
        <v>0</v>
      </c>
      <c r="CD849" s="1353">
        <f t="shared" si="2794"/>
        <v>0</v>
      </c>
      <c r="CE849" s="1354">
        <f t="shared" si="2855"/>
        <v>0</v>
      </c>
      <c r="CF849" s="1355">
        <f t="shared" si="2855"/>
        <v>0</v>
      </c>
      <c r="CG849" s="1355">
        <f t="shared" si="2855"/>
        <v>0</v>
      </c>
      <c r="CH849" s="1355">
        <f t="shared" si="2855"/>
        <v>0</v>
      </c>
      <c r="CI849" s="1355">
        <f t="shared" si="2855"/>
        <v>0</v>
      </c>
      <c r="CJ849" s="1355">
        <f t="shared" si="2855"/>
        <v>0</v>
      </c>
      <c r="CK849" s="1356">
        <f t="shared" si="2855"/>
        <v>0</v>
      </c>
      <c r="CL849" s="1356">
        <f t="shared" si="2855"/>
        <v>0</v>
      </c>
      <c r="CM849" s="1356">
        <f t="shared" si="2855"/>
        <v>0</v>
      </c>
      <c r="CN849" s="1355">
        <f t="shared" si="2855"/>
        <v>0</v>
      </c>
      <c r="CO849" s="1355">
        <f t="shared" si="2855"/>
        <v>0</v>
      </c>
      <c r="CP849" s="1355">
        <f t="shared" si="2855"/>
        <v>0</v>
      </c>
      <c r="CQ849" s="1355">
        <f t="shared" si="2855"/>
        <v>0</v>
      </c>
      <c r="CR849" s="1355">
        <f t="shared" si="2855"/>
        <v>0</v>
      </c>
      <c r="CS849" s="1354">
        <f t="shared" si="2855"/>
        <v>0</v>
      </c>
      <c r="CT849" s="1357">
        <f t="shared" si="2855"/>
        <v>2.0874103065883887E-2</v>
      </c>
      <c r="CU849" s="541">
        <f t="shared" si="2769"/>
        <v>0</v>
      </c>
      <c r="CV849" s="542">
        <f t="shared" si="2770"/>
        <v>0</v>
      </c>
      <c r="CW849" s="543">
        <f t="shared" si="2771"/>
        <v>0</v>
      </c>
      <c r="CX849" s="543">
        <f t="shared" si="2772"/>
        <v>0</v>
      </c>
      <c r="CY849" s="543">
        <f t="shared" si="2773"/>
        <v>0</v>
      </c>
      <c r="CZ849" s="543">
        <f t="shared" si="2774"/>
        <v>0</v>
      </c>
      <c r="DA849" s="543">
        <f t="shared" si="2775"/>
        <v>0</v>
      </c>
      <c r="DB849" s="544">
        <f t="shared" si="2776"/>
        <v>0</v>
      </c>
      <c r="DC849" s="544">
        <f t="shared" si="2777"/>
        <v>0</v>
      </c>
      <c r="DD849" s="544">
        <f t="shared" si="2778"/>
        <v>0</v>
      </c>
      <c r="DE849" s="543">
        <f t="shared" si="2779"/>
        <v>0</v>
      </c>
      <c r="DF849" s="543">
        <f t="shared" si="2780"/>
        <v>0</v>
      </c>
      <c r="DG849" s="543">
        <f t="shared" si="2781"/>
        <v>0</v>
      </c>
      <c r="DH849" s="543">
        <f t="shared" si="2782"/>
        <v>0</v>
      </c>
      <c r="DI849" s="543">
        <f t="shared" si="2783"/>
        <v>0</v>
      </c>
      <c r="DJ849" s="542">
        <f t="shared" si="2784"/>
        <v>0</v>
      </c>
      <c r="DK849" s="541">
        <f t="shared" si="2785"/>
        <v>0</v>
      </c>
      <c r="DL849" s="658">
        <f t="shared" si="2786"/>
        <v>17</v>
      </c>
      <c r="DM849" s="106">
        <f t="shared" si="2787"/>
        <v>17</v>
      </c>
      <c r="DN849" s="106">
        <f t="shared" si="2788"/>
        <v>17</v>
      </c>
      <c r="DO849" s="106">
        <f t="shared" si="2789"/>
        <v>17</v>
      </c>
      <c r="DP849" s="487"/>
      <c r="DQ849" s="623"/>
      <c r="DR849" s="623"/>
      <c r="DS849" s="623"/>
      <c r="DT849" s="623"/>
      <c r="DU849" s="623"/>
      <c r="DV849" s="623"/>
      <c r="DW849" s="623"/>
      <c r="DX849" s="818"/>
      <c r="DY849" s="488"/>
    </row>
    <row r="850" spans="1:129" s="490" customFormat="1" ht="15.75" customHeight="1">
      <c r="A850" s="813" t="s">
        <v>385</v>
      </c>
      <c r="B850" s="815"/>
      <c r="C850" s="815"/>
      <c r="D850" s="815"/>
      <c r="E850" s="815"/>
      <c r="F850" s="815"/>
      <c r="G850" s="815"/>
      <c r="H850" s="815"/>
      <c r="I850" s="815"/>
      <c r="J850" s="815"/>
      <c r="K850" s="815"/>
      <c r="L850" s="815"/>
      <c r="M850" s="815"/>
      <c r="N850" s="815"/>
      <c r="O850" s="815"/>
      <c r="P850" s="815"/>
      <c r="Q850" s="815"/>
      <c r="R850" s="815"/>
      <c r="S850" s="815"/>
      <c r="T850" s="815"/>
      <c r="U850" s="815"/>
      <c r="V850" s="815"/>
      <c r="W850" s="815"/>
      <c r="X850" s="815"/>
      <c r="Y850" s="815"/>
      <c r="Z850" s="815"/>
      <c r="AA850" s="815"/>
      <c r="AB850" s="815"/>
      <c r="AC850" s="815"/>
      <c r="AD850" s="815"/>
      <c r="AE850" s="815"/>
      <c r="AF850" s="815"/>
      <c r="AG850" s="815"/>
      <c r="AH850" s="815"/>
      <c r="AI850" s="815"/>
      <c r="AJ850" s="815"/>
      <c r="AK850" s="815"/>
      <c r="AL850" s="815"/>
      <c r="AM850" s="815"/>
      <c r="AN850" s="815"/>
      <c r="AO850" s="815"/>
      <c r="AP850" s="815"/>
      <c r="AQ850" s="815"/>
      <c r="AR850" s="815"/>
      <c r="AS850" s="815"/>
      <c r="AT850" s="815"/>
      <c r="AU850" s="815"/>
      <c r="AV850" s="815"/>
      <c r="AW850" s="815"/>
      <c r="AX850" s="815"/>
      <c r="AY850" s="815"/>
      <c r="AZ850" s="815"/>
      <c r="BA850" s="815"/>
      <c r="BB850" s="815"/>
      <c r="BC850" s="815"/>
      <c r="BD850" s="815"/>
      <c r="BE850" s="815"/>
      <c r="BF850" s="815"/>
      <c r="BG850" s="815"/>
      <c r="BH850" s="815"/>
      <c r="BI850" s="815"/>
      <c r="BJ850" s="815"/>
      <c r="BK850" s="815"/>
      <c r="BL850" s="815"/>
      <c r="BM850" s="815"/>
      <c r="BN850" s="815"/>
      <c r="BO850" s="815"/>
      <c r="BP850" s="815"/>
      <c r="BQ850" s="815"/>
      <c r="BR850" s="815"/>
      <c r="BS850" s="815"/>
      <c r="BT850" s="815"/>
      <c r="BU850" s="815"/>
      <c r="BV850" s="815"/>
      <c r="BW850" s="815"/>
      <c r="BX850" s="815"/>
      <c r="BY850" s="815"/>
      <c r="BZ850" s="821"/>
      <c r="CA850" s="821"/>
      <c r="CB850" s="821"/>
      <c r="CC850" s="822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4"/>
      <c r="CV850" s="823"/>
      <c r="CW850" s="823"/>
      <c r="CX850" s="823"/>
      <c r="CY850" s="823"/>
      <c r="CZ850" s="823"/>
      <c r="DA850" s="823"/>
      <c r="DB850" s="823"/>
      <c r="DC850" s="823"/>
      <c r="DD850" s="823"/>
      <c r="DE850" s="823"/>
      <c r="DF850" s="823"/>
      <c r="DG850" s="823"/>
      <c r="DH850" s="823"/>
      <c r="DI850" s="823"/>
      <c r="DJ850" s="823"/>
      <c r="DK850" s="823"/>
      <c r="DL850" s="658"/>
      <c r="DM850" s="106"/>
      <c r="DN850" s="106"/>
      <c r="DO850" s="106"/>
      <c r="DP850" s="487"/>
      <c r="DQ850" s="488"/>
      <c r="DR850" s="488"/>
      <c r="DS850" s="488"/>
      <c r="DT850" s="488"/>
      <c r="DU850" s="488"/>
      <c r="DV850" s="488"/>
      <c r="DW850" s="488"/>
      <c r="DX850" s="820"/>
      <c r="DY850" s="488"/>
    </row>
    <row r="851" spans="1:129" s="490" customFormat="1" ht="15.75" customHeight="1">
      <c r="A851" s="622" t="str">
        <f>A428</f>
        <v>FISHING -- see worksheet Data 3</v>
      </c>
      <c r="B851" s="816">
        <f t="shared" ref="B851:R851" si="2868">SUM(B437)</f>
        <v>1.1154598825831702E-2</v>
      </c>
      <c r="C851" s="816">
        <f t="shared" si="2868"/>
        <v>0</v>
      </c>
      <c r="D851" s="816">
        <f t="shared" si="2868"/>
        <v>0</v>
      </c>
      <c r="E851" s="816">
        <f t="shared" si="2868"/>
        <v>4.9575994781474231E-2</v>
      </c>
      <c r="F851" s="816">
        <f t="shared" si="2868"/>
        <v>0</v>
      </c>
      <c r="G851" s="816">
        <f t="shared" si="2868"/>
        <v>1.5492498369210697E-2</v>
      </c>
      <c r="H851" s="816">
        <f t="shared" si="2868"/>
        <v>0</v>
      </c>
      <c r="I851" s="816">
        <f t="shared" si="2868"/>
        <v>0</v>
      </c>
      <c r="J851" s="816">
        <f t="shared" si="2868"/>
        <v>0</v>
      </c>
      <c r="K851" s="816">
        <f t="shared" si="2868"/>
        <v>0</v>
      </c>
      <c r="L851" s="816">
        <f t="shared" si="2868"/>
        <v>0</v>
      </c>
      <c r="M851" s="816">
        <f t="shared" si="2868"/>
        <v>0</v>
      </c>
      <c r="N851" s="816">
        <f t="shared" si="2868"/>
        <v>0</v>
      </c>
      <c r="O851" s="816">
        <f t="shared" si="2868"/>
        <v>0</v>
      </c>
      <c r="P851" s="816">
        <f t="shared" si="2868"/>
        <v>0</v>
      </c>
      <c r="Q851" s="816">
        <f t="shared" si="2868"/>
        <v>0</v>
      </c>
      <c r="R851" s="816">
        <f t="shared" si="2868"/>
        <v>0</v>
      </c>
      <c r="S851" s="815"/>
      <c r="T851" s="816">
        <f t="shared" ref="T851:AJ851" si="2869">SUM(T437)</f>
        <v>0</v>
      </c>
      <c r="U851" s="816">
        <f t="shared" si="2869"/>
        <v>0</v>
      </c>
      <c r="V851" s="816">
        <f t="shared" si="2869"/>
        <v>0</v>
      </c>
      <c r="W851" s="816">
        <f t="shared" si="2869"/>
        <v>0</v>
      </c>
      <c r="X851" s="816">
        <f t="shared" si="2869"/>
        <v>0</v>
      </c>
      <c r="Y851" s="816">
        <f t="shared" si="2869"/>
        <v>0</v>
      </c>
      <c r="Z851" s="816">
        <f t="shared" si="2869"/>
        <v>1.8770850806075854E-3</v>
      </c>
      <c r="AA851" s="816">
        <f t="shared" si="2869"/>
        <v>1.8770850806075854E-3</v>
      </c>
      <c r="AB851" s="816">
        <f t="shared" si="2869"/>
        <v>0</v>
      </c>
      <c r="AC851" s="816">
        <f t="shared" si="2869"/>
        <v>0</v>
      </c>
      <c r="AD851" s="816">
        <f t="shared" si="2869"/>
        <v>0</v>
      </c>
      <c r="AE851" s="816">
        <f t="shared" si="2869"/>
        <v>0</v>
      </c>
      <c r="AF851" s="816">
        <f t="shared" si="2869"/>
        <v>0</v>
      </c>
      <c r="AG851" s="816">
        <f t="shared" si="2869"/>
        <v>0</v>
      </c>
      <c r="AH851" s="816">
        <f t="shared" si="2869"/>
        <v>0</v>
      </c>
      <c r="AI851" s="816">
        <f t="shared" si="2869"/>
        <v>0</v>
      </c>
      <c r="AJ851" s="816">
        <f t="shared" si="2869"/>
        <v>0</v>
      </c>
      <c r="AK851" s="815"/>
      <c r="AL851" s="816">
        <f t="shared" ref="AL851:BB851" si="2870">SUM(AL437)</f>
        <v>8.8509980430528361E-3</v>
      </c>
      <c r="AM851" s="816">
        <f t="shared" si="2870"/>
        <v>0</v>
      </c>
      <c r="AN851" s="816">
        <f t="shared" si="2870"/>
        <v>6.1969993476842788E-3</v>
      </c>
      <c r="AO851" s="816">
        <f t="shared" si="2870"/>
        <v>0</v>
      </c>
      <c r="AP851" s="816">
        <f t="shared" si="2870"/>
        <v>0</v>
      </c>
      <c r="AQ851" s="816">
        <f t="shared" si="2870"/>
        <v>0</v>
      </c>
      <c r="AR851" s="816">
        <f t="shared" si="2870"/>
        <v>0</v>
      </c>
      <c r="AS851" s="816">
        <f t="shared" si="2870"/>
        <v>2.4787997390737118E-3</v>
      </c>
      <c r="AT851" s="816">
        <f t="shared" si="2870"/>
        <v>0</v>
      </c>
      <c r="AU851" s="816">
        <f t="shared" si="2870"/>
        <v>0</v>
      </c>
      <c r="AV851" s="816">
        <f t="shared" si="2870"/>
        <v>0</v>
      </c>
      <c r="AW851" s="816">
        <f t="shared" si="2870"/>
        <v>0</v>
      </c>
      <c r="AX851" s="816">
        <f t="shared" si="2870"/>
        <v>0</v>
      </c>
      <c r="AY851" s="816">
        <f t="shared" si="2870"/>
        <v>0</v>
      </c>
      <c r="AZ851" s="816">
        <f t="shared" si="2870"/>
        <v>0</v>
      </c>
      <c r="BA851" s="816">
        <f t="shared" si="2870"/>
        <v>0</v>
      </c>
      <c r="BB851" s="816">
        <f t="shared" si="2870"/>
        <v>0</v>
      </c>
      <c r="BC851" s="815"/>
      <c r="BD851" s="816">
        <f t="shared" ref="BD851:BT851" si="2871">SUM(BD437)</f>
        <v>0</v>
      </c>
      <c r="BE851" s="816">
        <f t="shared" si="2871"/>
        <v>0</v>
      </c>
      <c r="BF851" s="816">
        <f t="shared" si="2871"/>
        <v>0</v>
      </c>
      <c r="BG851" s="816">
        <f t="shared" si="2871"/>
        <v>0</v>
      </c>
      <c r="BH851" s="816">
        <f t="shared" si="2871"/>
        <v>0</v>
      </c>
      <c r="BI851" s="816">
        <f t="shared" si="2871"/>
        <v>0</v>
      </c>
      <c r="BJ851" s="816">
        <f t="shared" si="2871"/>
        <v>0</v>
      </c>
      <c r="BK851" s="816">
        <f t="shared" si="2871"/>
        <v>0</v>
      </c>
      <c r="BL851" s="816">
        <f t="shared" si="2871"/>
        <v>0</v>
      </c>
      <c r="BM851" s="816">
        <f t="shared" si="2871"/>
        <v>0</v>
      </c>
      <c r="BN851" s="816">
        <f t="shared" si="2871"/>
        <v>0</v>
      </c>
      <c r="BO851" s="816">
        <f t="shared" si="2871"/>
        <v>0</v>
      </c>
      <c r="BP851" s="816">
        <f t="shared" si="2871"/>
        <v>0</v>
      </c>
      <c r="BQ851" s="816">
        <f t="shared" si="2871"/>
        <v>0</v>
      </c>
      <c r="BR851" s="816">
        <f t="shared" si="2871"/>
        <v>0</v>
      </c>
      <c r="BS851" s="816">
        <f t="shared" si="2871"/>
        <v>0</v>
      </c>
      <c r="BT851" s="816">
        <f t="shared" si="2871"/>
        <v>0</v>
      </c>
      <c r="BU851" s="815"/>
      <c r="BV851" s="816">
        <f>SUM(BV437)</f>
        <v>1.0225048923679061E-2</v>
      </c>
      <c r="BW851" s="816">
        <f>SUM(BW437)</f>
        <v>0</v>
      </c>
      <c r="BX851" s="816">
        <f>SUM(BX437)</f>
        <v>7.0822849687820332E-3</v>
      </c>
      <c r="BY851" s="816">
        <f>SUM(BY437)</f>
        <v>0</v>
      </c>
      <c r="BZ851" s="627">
        <f>IF(DL851&lt;3,"",(SUM(B851:R851)-MIN(B851:R851)-MAX(B851:R851))/(DL851-2))</f>
        <v>1.7764731463361604E-3</v>
      </c>
      <c r="CA851" s="627">
        <f>IF(DM851&lt;3,"",(SUM(T851:AJ851)-MIN(T851:AJ851)-MAX(T851:AJ851))/(DM851-2))</f>
        <v>1.2513900537383904E-4</v>
      </c>
      <c r="CB851" s="627">
        <f>IF(DN851&lt;3,"",(SUM(AL851:BB851)-MIN(AL851:BB851)-MAX(AL851:BB851))/(DN851-2))</f>
        <v>5.7838660578386596E-4</v>
      </c>
      <c r="CC851" s="695">
        <f>IF(DO851&lt;3,"",(SUM(BD851:BT851)-MIN(BD851:BT851)-MAX(BD851:BT851))/(DO851-2))</f>
        <v>0</v>
      </c>
      <c r="CD851" s="1353">
        <f t="shared" ref="CD851:CS852" si="287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872"/>
        <v>0</v>
      </c>
      <c r="CF851" s="1355">
        <f t="shared" si="2872"/>
        <v>0</v>
      </c>
      <c r="CG851" s="1355">
        <f t="shared" si="2872"/>
        <v>0</v>
      </c>
      <c r="CH851" s="1355">
        <f t="shared" si="2872"/>
        <v>0</v>
      </c>
      <c r="CI851" s="1355">
        <f t="shared" si="2872"/>
        <v>0</v>
      </c>
      <c r="CJ851" s="1355">
        <f t="shared" si="2872"/>
        <v>0</v>
      </c>
      <c r="CK851" s="1356">
        <f t="shared" si="2872"/>
        <v>0</v>
      </c>
      <c r="CL851" s="1356">
        <f t="shared" si="2872"/>
        <v>0</v>
      </c>
      <c r="CM851" s="1356">
        <f t="shared" si="2872"/>
        <v>0</v>
      </c>
      <c r="CN851" s="1355">
        <f t="shared" si="2872"/>
        <v>0</v>
      </c>
      <c r="CO851" s="1355">
        <f t="shared" si="2872"/>
        <v>0</v>
      </c>
      <c r="CP851" s="1355">
        <f t="shared" si="2872"/>
        <v>0</v>
      </c>
      <c r="CQ851" s="1355">
        <f t="shared" si="2872"/>
        <v>0</v>
      </c>
      <c r="CR851" s="1355">
        <f t="shared" si="2872"/>
        <v>1.1154598825831702E-2</v>
      </c>
      <c r="CS851" s="1354">
        <f t="shared" si="2872"/>
        <v>1.5492498369210697E-2</v>
      </c>
      <c r="CT851" s="1357">
        <f t="shared" ref="CE851:CT852" si="2873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4.9575994781474231E-2</v>
      </c>
      <c r="CU851" s="541">
        <f t="shared" ref="CU851:DD852" si="2874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2">
        <f t="shared" si="2874"/>
        <v>0</v>
      </c>
      <c r="CW851" s="543">
        <f t="shared" si="2874"/>
        <v>0</v>
      </c>
      <c r="CX851" s="543">
        <f t="shared" si="2874"/>
        <v>0</v>
      </c>
      <c r="CY851" s="543">
        <f t="shared" si="2874"/>
        <v>0</v>
      </c>
      <c r="CZ851" s="543">
        <f t="shared" si="2874"/>
        <v>0</v>
      </c>
      <c r="DA851" s="543">
        <f t="shared" si="2874"/>
        <v>0</v>
      </c>
      <c r="DB851" s="544">
        <f t="shared" si="2874"/>
        <v>0</v>
      </c>
      <c r="DC851" s="544">
        <f t="shared" si="2874"/>
        <v>0</v>
      </c>
      <c r="DD851" s="544">
        <f t="shared" si="2874"/>
        <v>0</v>
      </c>
      <c r="DE851" s="543">
        <f t="shared" ref="DE851:DK852" si="2875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3">
        <f t="shared" si="2875"/>
        <v>0</v>
      </c>
      <c r="DG851" s="543">
        <f t="shared" si="2875"/>
        <v>0</v>
      </c>
      <c r="DH851" s="543">
        <f t="shared" si="2875"/>
        <v>0</v>
      </c>
      <c r="DI851" s="543">
        <f t="shared" si="2875"/>
        <v>0</v>
      </c>
      <c r="DJ851" s="542">
        <f t="shared" si="2875"/>
        <v>1.8770850806075854E-3</v>
      </c>
      <c r="DK851" s="541">
        <f t="shared" si="2875"/>
        <v>1.8770850806075854E-3</v>
      </c>
      <c r="DL851" s="65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3"/>
      <c r="DR851" s="623"/>
      <c r="DS851" s="623"/>
      <c r="DT851" s="623"/>
      <c r="DU851" s="623"/>
      <c r="DV851" s="623"/>
      <c r="DW851" s="623"/>
      <c r="DX851" s="818"/>
      <c r="DY851" s="488"/>
    </row>
    <row r="852" spans="1:129" s="490" customFormat="1" ht="15.75" customHeight="1">
      <c r="A852" s="622" t="str">
        <f>A438</f>
        <v>WILD FOODS -- see worksheet Data 3</v>
      </c>
      <c r="B852" s="816">
        <f t="shared" ref="B852:R852" si="2876">SUM(B447)</f>
        <v>8.7627745161991729E-3</v>
      </c>
      <c r="C852" s="816">
        <f t="shared" si="2876"/>
        <v>4.9168297455968693E-2</v>
      </c>
      <c r="D852" s="816">
        <v>0.06</v>
      </c>
      <c r="E852" s="816">
        <f t="shared" si="2876"/>
        <v>4.6183953033268096E-2</v>
      </c>
      <c r="F852" s="816">
        <f t="shared" si="2876"/>
        <v>1.385518590998043E-2</v>
      </c>
      <c r="G852" s="816">
        <f t="shared" si="2876"/>
        <v>4.272667971298108E-2</v>
      </c>
      <c r="H852" s="816">
        <f t="shared" si="2876"/>
        <v>3.5127201565557736E-2</v>
      </c>
      <c r="I852" s="816">
        <f t="shared" si="2876"/>
        <v>3.5746901500326153E-2</v>
      </c>
      <c r="J852" s="816">
        <f t="shared" si="2876"/>
        <v>2.6579691237225485E-2</v>
      </c>
      <c r="K852" s="816">
        <f t="shared" si="2876"/>
        <v>0</v>
      </c>
      <c r="L852" s="816">
        <f t="shared" si="2876"/>
        <v>0</v>
      </c>
      <c r="M852" s="816">
        <f t="shared" si="2876"/>
        <v>0</v>
      </c>
      <c r="N852" s="816">
        <f t="shared" si="2876"/>
        <v>0</v>
      </c>
      <c r="O852" s="816">
        <f t="shared" si="2876"/>
        <v>0</v>
      </c>
      <c r="P852" s="816">
        <f t="shared" si="2876"/>
        <v>0</v>
      </c>
      <c r="Q852" s="816">
        <f t="shared" si="2876"/>
        <v>0</v>
      </c>
      <c r="R852" s="816">
        <f t="shared" si="2876"/>
        <v>0</v>
      </c>
      <c r="S852" s="815"/>
      <c r="T852" s="816">
        <f t="shared" ref="T852:AJ852" si="2877">SUM(T447)</f>
        <v>2.0743639921722113E-2</v>
      </c>
      <c r="U852" s="816">
        <f t="shared" si="2877"/>
        <v>1.7808219178082191E-2</v>
      </c>
      <c r="V852" s="816">
        <f t="shared" si="2877"/>
        <v>2.9680365296803651E-2</v>
      </c>
      <c r="W852" s="816">
        <f t="shared" si="2877"/>
        <v>5.0065231572080891E-2</v>
      </c>
      <c r="X852" s="816">
        <f t="shared" si="2877"/>
        <v>3.0039138943248531E-2</v>
      </c>
      <c r="Y852" s="816">
        <f t="shared" si="2877"/>
        <v>2.136333985649054E-2</v>
      </c>
      <c r="Z852" s="816">
        <f t="shared" si="2877"/>
        <v>3.8207063647376756E-2</v>
      </c>
      <c r="AA852" s="816">
        <f t="shared" si="2877"/>
        <v>2.860870375547479E-2</v>
      </c>
      <c r="AB852" s="816">
        <f t="shared" si="2877"/>
        <v>1.7286366601435094E-2</v>
      </c>
      <c r="AC852" s="816">
        <f t="shared" si="2877"/>
        <v>0</v>
      </c>
      <c r="AD852" s="816">
        <f t="shared" si="2877"/>
        <v>0</v>
      </c>
      <c r="AE852" s="816">
        <f t="shared" si="2877"/>
        <v>0</v>
      </c>
      <c r="AF852" s="816">
        <f t="shared" si="2877"/>
        <v>0</v>
      </c>
      <c r="AG852" s="816">
        <f t="shared" si="2877"/>
        <v>0</v>
      </c>
      <c r="AH852" s="816">
        <f t="shared" si="2877"/>
        <v>0</v>
      </c>
      <c r="AI852" s="816">
        <f t="shared" si="2877"/>
        <v>0</v>
      </c>
      <c r="AJ852" s="816">
        <f t="shared" si="2877"/>
        <v>0</v>
      </c>
      <c r="AK852" s="815"/>
      <c r="AL852" s="816">
        <f t="shared" ref="AL852:BB852" si="2878">SUM(AL447)</f>
        <v>2.8701891715590347E-4</v>
      </c>
      <c r="AM852" s="816">
        <f t="shared" si="2878"/>
        <v>3.879256360078278E-2</v>
      </c>
      <c r="AN852" s="816">
        <f t="shared" si="2878"/>
        <v>7.6799304196564465E-3</v>
      </c>
      <c r="AO852" s="816">
        <f t="shared" si="2878"/>
        <v>3.4203087627745161E-2</v>
      </c>
      <c r="AP852" s="816">
        <f t="shared" si="2878"/>
        <v>7.6320939334637954E-3</v>
      </c>
      <c r="AQ852" s="816">
        <f t="shared" si="2878"/>
        <v>1.9308545335942597E-2</v>
      </c>
      <c r="AR852" s="816">
        <f t="shared" si="2878"/>
        <v>1.0371819960861057E-2</v>
      </c>
      <c r="AS852" s="816">
        <f t="shared" si="2878"/>
        <v>0</v>
      </c>
      <c r="AT852" s="816">
        <f t="shared" si="2878"/>
        <v>0</v>
      </c>
      <c r="AU852" s="816">
        <f t="shared" si="2878"/>
        <v>0</v>
      </c>
      <c r="AV852" s="816">
        <f t="shared" si="2878"/>
        <v>0</v>
      </c>
      <c r="AW852" s="816">
        <f t="shared" si="2878"/>
        <v>0</v>
      </c>
      <c r="AX852" s="816">
        <f t="shared" si="2878"/>
        <v>0</v>
      </c>
      <c r="AY852" s="816">
        <f t="shared" si="2878"/>
        <v>0</v>
      </c>
      <c r="AZ852" s="816">
        <f t="shared" si="2878"/>
        <v>0</v>
      </c>
      <c r="BA852" s="816">
        <f t="shared" si="2878"/>
        <v>0</v>
      </c>
      <c r="BB852" s="816">
        <f t="shared" si="2878"/>
        <v>0</v>
      </c>
      <c r="BC852" s="815"/>
      <c r="BD852" s="816">
        <f t="shared" ref="BD852:BT852" si="2879">SUM(BD447)</f>
        <v>0</v>
      </c>
      <c r="BE852" s="816">
        <f t="shared" si="2879"/>
        <v>0.10776255707762557</v>
      </c>
      <c r="BF852" s="816">
        <f t="shared" si="2879"/>
        <v>0</v>
      </c>
      <c r="BG852" s="816">
        <f t="shared" si="2879"/>
        <v>0.10425636007827789</v>
      </c>
      <c r="BH852" s="816">
        <f t="shared" si="2879"/>
        <v>7.0580560991519894E-2</v>
      </c>
      <c r="BI852" s="816">
        <f t="shared" si="2879"/>
        <v>0.19306681576740287</v>
      </c>
      <c r="BJ852" s="816">
        <f t="shared" si="2879"/>
        <v>4.9836921069797785E-2</v>
      </c>
      <c r="BK852" s="816">
        <f t="shared" si="2879"/>
        <v>7.8864970645792565E-2</v>
      </c>
      <c r="BL852" s="816">
        <f t="shared" si="2879"/>
        <v>3.6904761904761905E-2</v>
      </c>
      <c r="BM852" s="816">
        <f t="shared" si="2879"/>
        <v>0</v>
      </c>
      <c r="BN852" s="816">
        <f t="shared" si="2879"/>
        <v>0</v>
      </c>
      <c r="BO852" s="816">
        <f t="shared" si="2879"/>
        <v>0</v>
      </c>
      <c r="BP852" s="816">
        <f t="shared" si="2879"/>
        <v>0</v>
      </c>
      <c r="BQ852" s="816">
        <f t="shared" si="2879"/>
        <v>0</v>
      </c>
      <c r="BR852" s="816">
        <f t="shared" si="2879"/>
        <v>0</v>
      </c>
      <c r="BS852" s="816">
        <f t="shared" si="2879"/>
        <v>0</v>
      </c>
      <c r="BT852" s="816">
        <f t="shared" si="2879"/>
        <v>0</v>
      </c>
      <c r="BU852" s="815"/>
      <c r="BV852" s="816">
        <f>SUM(BV447)</f>
        <v>5.4843444227005871E-2</v>
      </c>
      <c r="BW852" s="816">
        <f>SUM(BW447)</f>
        <v>3.1550337029789086E-2</v>
      </c>
      <c r="BX852" s="816">
        <f>SUM(BX447)</f>
        <v>2.9223744292237445E-2</v>
      </c>
      <c r="BY852" s="816">
        <f>SUM(BY447)</f>
        <v>9.8467058056099149E-2</v>
      </c>
      <c r="BZ852" s="627">
        <f>IF(DL852&lt;3,"",(SUM(B852:R852)-MIN(B852:R852)-MAX(B852:R852))/(DL852-2))</f>
        <v>1.7210045662100455E-2</v>
      </c>
      <c r="CA852" s="627">
        <f>IF(DM852&lt;3,"",(SUM(T852:AJ852)-MIN(T852:AJ852)-MAX(T852:AJ852))/(DM852-2))</f>
        <v>1.3582455813375577E-2</v>
      </c>
      <c r="CB852" s="627">
        <f>IF(DN852&lt;3,"",(SUM(AL852:BB852)-MIN(AL852:BB852)-MAX(AL852:BB852))/(DN852-2))</f>
        <v>5.2988330796549981E-3</v>
      </c>
      <c r="CC852" s="695">
        <f>IF(DO852&lt;3,"",(SUM(BD852:BT852)-MIN(BD852:BT852)-MAX(BD852:BT852))/(DO852-2))</f>
        <v>2.9880408784518375E-2</v>
      </c>
      <c r="CD852" s="1353">
        <f t="shared" si="2872"/>
        <v>0</v>
      </c>
      <c r="CE852" s="1354">
        <f t="shared" si="2873"/>
        <v>0</v>
      </c>
      <c r="CF852" s="1355">
        <f t="shared" si="2873"/>
        <v>0</v>
      </c>
      <c r="CG852" s="1355">
        <f t="shared" si="2873"/>
        <v>0</v>
      </c>
      <c r="CH852" s="1355">
        <f t="shared" si="2873"/>
        <v>0</v>
      </c>
      <c r="CI852" s="1355">
        <f t="shared" si="2873"/>
        <v>0</v>
      </c>
      <c r="CJ852" s="1355">
        <f t="shared" si="2873"/>
        <v>0</v>
      </c>
      <c r="CK852" s="1356">
        <f t="shared" si="2873"/>
        <v>0</v>
      </c>
      <c r="CL852" s="1356">
        <f t="shared" si="2873"/>
        <v>8.7627745161991729E-3</v>
      </c>
      <c r="CM852" s="1356">
        <f t="shared" si="2873"/>
        <v>1.385518590998043E-2</v>
      </c>
      <c r="CN852" s="1355">
        <f t="shared" si="2873"/>
        <v>2.6579691237225485E-2</v>
      </c>
      <c r="CO852" s="1355">
        <f t="shared" si="2873"/>
        <v>3.5127201565557736E-2</v>
      </c>
      <c r="CP852" s="1355">
        <f t="shared" si="2873"/>
        <v>3.5746901500326153E-2</v>
      </c>
      <c r="CQ852" s="1355">
        <f t="shared" si="2873"/>
        <v>4.272667971298108E-2</v>
      </c>
      <c r="CR852" s="1355">
        <f t="shared" si="2873"/>
        <v>4.6183953033268096E-2</v>
      </c>
      <c r="CS852" s="1354">
        <f t="shared" si="2873"/>
        <v>4.9168297455968693E-2</v>
      </c>
      <c r="CT852" s="1357">
        <f t="shared" si="2873"/>
        <v>0.06</v>
      </c>
      <c r="CU852" s="541">
        <f t="shared" si="2874"/>
        <v>0</v>
      </c>
      <c r="CV852" s="542">
        <f t="shared" si="2874"/>
        <v>0</v>
      </c>
      <c r="CW852" s="543">
        <f t="shared" si="2874"/>
        <v>0</v>
      </c>
      <c r="CX852" s="543">
        <f t="shared" si="2874"/>
        <v>0</v>
      </c>
      <c r="CY852" s="543">
        <f t="shared" si="2874"/>
        <v>0</v>
      </c>
      <c r="CZ852" s="543">
        <f t="shared" si="2874"/>
        <v>0</v>
      </c>
      <c r="DA852" s="543">
        <f t="shared" si="2874"/>
        <v>0</v>
      </c>
      <c r="DB852" s="544">
        <f t="shared" si="2874"/>
        <v>0</v>
      </c>
      <c r="DC852" s="544">
        <f t="shared" si="2874"/>
        <v>1.7286366601435094E-2</v>
      </c>
      <c r="DD852" s="544">
        <f t="shared" si="2874"/>
        <v>1.7808219178082191E-2</v>
      </c>
      <c r="DE852" s="543">
        <f t="shared" si="2875"/>
        <v>2.0743639921722113E-2</v>
      </c>
      <c r="DF852" s="543">
        <f t="shared" si="2875"/>
        <v>2.136333985649054E-2</v>
      </c>
      <c r="DG852" s="543">
        <f t="shared" si="2875"/>
        <v>2.860870375547479E-2</v>
      </c>
      <c r="DH852" s="543">
        <f t="shared" si="2875"/>
        <v>2.9680365296803651E-2</v>
      </c>
      <c r="DI852" s="543">
        <f t="shared" si="2875"/>
        <v>3.0039138943248531E-2</v>
      </c>
      <c r="DJ852" s="542">
        <f t="shared" si="2875"/>
        <v>3.8207063647376756E-2</v>
      </c>
      <c r="DK852" s="541">
        <f t="shared" si="2875"/>
        <v>5.0065231572080891E-2</v>
      </c>
      <c r="DL852" s="658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7"/>
      <c r="DQ852" s="623"/>
      <c r="DR852" s="623"/>
      <c r="DS852" s="623"/>
      <c r="DT852" s="623"/>
      <c r="DU852" s="623"/>
      <c r="DV852" s="623"/>
      <c r="DW852" s="623"/>
      <c r="DX852" s="818"/>
      <c r="DY852" s="488"/>
    </row>
    <row r="853" spans="1:129" s="490" customFormat="1" ht="15.75" customHeight="1">
      <c r="A853" s="813" t="s">
        <v>21</v>
      </c>
      <c r="B853" s="815"/>
      <c r="C853" s="815"/>
      <c r="D853" s="815"/>
      <c r="E853" s="815"/>
      <c r="F853" s="815"/>
      <c r="G853" s="815"/>
      <c r="H853" s="815"/>
      <c r="I853" s="815"/>
      <c r="J853" s="815"/>
      <c r="K853" s="815"/>
      <c r="L853" s="815"/>
      <c r="M853" s="815"/>
      <c r="N853" s="815"/>
      <c r="O853" s="815"/>
      <c r="P853" s="815"/>
      <c r="Q853" s="815"/>
      <c r="R853" s="815"/>
      <c r="S853" s="787"/>
      <c r="T853" s="815"/>
      <c r="U853" s="815"/>
      <c r="V853" s="815"/>
      <c r="W853" s="815"/>
      <c r="X853" s="815"/>
      <c r="Y853" s="815"/>
      <c r="Z853" s="815"/>
      <c r="AA853" s="815"/>
      <c r="AB853" s="815"/>
      <c r="AC853" s="815"/>
      <c r="AD853" s="815"/>
      <c r="AE853" s="815"/>
      <c r="AF853" s="815"/>
      <c r="AG853" s="815"/>
      <c r="AH853" s="815"/>
      <c r="AI853" s="815"/>
      <c r="AJ853" s="815"/>
      <c r="AK853" s="787"/>
      <c r="AL853" s="815"/>
      <c r="AM853" s="815"/>
      <c r="AN853" s="815"/>
      <c r="AO853" s="815"/>
      <c r="AP853" s="815"/>
      <c r="AQ853" s="815"/>
      <c r="AR853" s="815"/>
      <c r="AS853" s="815"/>
      <c r="AT853" s="815"/>
      <c r="AU853" s="815"/>
      <c r="AV853" s="815"/>
      <c r="AW853" s="815"/>
      <c r="AX853" s="815"/>
      <c r="AY853" s="815"/>
      <c r="AZ853" s="815"/>
      <c r="BA853" s="815"/>
      <c r="BB853" s="815"/>
      <c r="BC853" s="787"/>
      <c r="BD853" s="815"/>
      <c r="BE853" s="815"/>
      <c r="BF853" s="815"/>
      <c r="BG853" s="815"/>
      <c r="BH853" s="815"/>
      <c r="BI853" s="815"/>
      <c r="BJ853" s="815"/>
      <c r="BK853" s="815"/>
      <c r="BL853" s="815"/>
      <c r="BM853" s="815"/>
      <c r="BN853" s="815"/>
      <c r="BO853" s="815"/>
      <c r="BP853" s="815"/>
      <c r="BQ853" s="815"/>
      <c r="BR853" s="815"/>
      <c r="BS853" s="815"/>
      <c r="BT853" s="815"/>
      <c r="BU853" s="787"/>
      <c r="BV853" s="815"/>
      <c r="BW853" s="815"/>
      <c r="BX853" s="815"/>
      <c r="BY853" s="815"/>
      <c r="BZ853" s="819"/>
      <c r="CA853" s="819"/>
      <c r="CB853" s="819"/>
      <c r="CC853" s="819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22"/>
      <c r="CV853" s="203"/>
      <c r="CW853" s="203"/>
      <c r="CX853" s="203"/>
      <c r="CY853" s="203"/>
      <c r="CZ853" s="203"/>
      <c r="DA853" s="622"/>
      <c r="DB853" s="622"/>
      <c r="DC853" s="622"/>
      <c r="DD853" s="622"/>
      <c r="DE853" s="622"/>
      <c r="DF853" s="622"/>
      <c r="DG853" s="622"/>
      <c r="DH853" s="622"/>
      <c r="DI853" s="622"/>
      <c r="DJ853" s="622"/>
      <c r="DK853" s="622"/>
      <c r="DL853" s="486"/>
      <c r="DM853" s="205"/>
      <c r="DN853" s="205"/>
      <c r="DO853" s="205"/>
      <c r="DP853" s="487"/>
      <c r="DQ853" s="488"/>
      <c r="DR853" s="488"/>
      <c r="DS853" s="488"/>
      <c r="DT853" s="488"/>
      <c r="DU853" s="488"/>
      <c r="DV853" s="488"/>
      <c r="DW853" s="488"/>
      <c r="DX853" s="820"/>
      <c r="DY853" s="488"/>
    </row>
    <row r="854" spans="1:129" s="490" customFormat="1" ht="15.75" customHeight="1">
      <c r="A854" s="622" t="str">
        <f>A644</f>
        <v>Labour: Land clearing, construction, herding, slaughtering</v>
      </c>
      <c r="B854" s="816">
        <f t="shared" ref="B854:R854" si="2880">SUM(B649)</f>
        <v>7.893020221787346E-2</v>
      </c>
      <c r="C854" s="816">
        <f t="shared" si="2880"/>
        <v>0</v>
      </c>
      <c r="D854" s="816">
        <f t="shared" si="2880"/>
        <v>0</v>
      </c>
      <c r="E854" s="816">
        <f t="shared" si="2880"/>
        <v>6.3144161774298768E-2</v>
      </c>
      <c r="F854" s="816">
        <f t="shared" si="2880"/>
        <v>0.18943248532289628</v>
      </c>
      <c r="G854" s="816">
        <f t="shared" si="2880"/>
        <v>0.11839530332681018</v>
      </c>
      <c r="H854" s="816">
        <f t="shared" si="2880"/>
        <v>0.18943248532289628</v>
      </c>
      <c r="I854" s="816">
        <f t="shared" si="2880"/>
        <v>4.7358121330724069E-2</v>
      </c>
      <c r="J854" s="816">
        <f t="shared" si="2880"/>
        <v>0.31572080887149384</v>
      </c>
      <c r="K854" s="816">
        <f t="shared" si="2880"/>
        <v>0</v>
      </c>
      <c r="L854" s="816">
        <f t="shared" si="2880"/>
        <v>0</v>
      </c>
      <c r="M854" s="816">
        <f t="shared" si="2880"/>
        <v>0</v>
      </c>
      <c r="N854" s="816">
        <f t="shared" si="2880"/>
        <v>0</v>
      </c>
      <c r="O854" s="816">
        <f t="shared" si="2880"/>
        <v>0</v>
      </c>
      <c r="P854" s="816">
        <f t="shared" si="2880"/>
        <v>0</v>
      </c>
      <c r="Q854" s="816">
        <f t="shared" si="2880"/>
        <v>0</v>
      </c>
      <c r="R854" s="816">
        <f t="shared" si="2880"/>
        <v>0</v>
      </c>
      <c r="S854" s="815"/>
      <c r="T854" s="816">
        <f t="shared" ref="T854:AJ854" si="2881">SUM(T649)</f>
        <v>9.4716242661448138E-2</v>
      </c>
      <c r="U854" s="816">
        <f t="shared" si="2881"/>
        <v>0.36463385518590996</v>
      </c>
      <c r="V854" s="816">
        <f t="shared" si="2881"/>
        <v>7.893020221787346E-2</v>
      </c>
      <c r="W854" s="816">
        <f t="shared" si="2881"/>
        <v>0.11839530332681018</v>
      </c>
      <c r="X854" s="816">
        <f t="shared" si="2881"/>
        <v>0.18943248532289628</v>
      </c>
      <c r="Y854" s="816">
        <f t="shared" si="2881"/>
        <v>4.7358121330724069E-2</v>
      </c>
      <c r="Z854" s="816">
        <f t="shared" si="2881"/>
        <v>0.13530891808778306</v>
      </c>
      <c r="AA854" s="816">
        <f t="shared" si="2881"/>
        <v>0.13530891808778306</v>
      </c>
      <c r="AB854" s="816">
        <f t="shared" si="2881"/>
        <v>0.12628832354859754</v>
      </c>
      <c r="AC854" s="816">
        <f t="shared" si="2881"/>
        <v>0</v>
      </c>
      <c r="AD854" s="816">
        <f t="shared" si="2881"/>
        <v>0</v>
      </c>
      <c r="AE854" s="816">
        <f t="shared" si="2881"/>
        <v>0</v>
      </c>
      <c r="AF854" s="816">
        <f t="shared" si="2881"/>
        <v>0</v>
      </c>
      <c r="AG854" s="816">
        <f t="shared" si="2881"/>
        <v>0</v>
      </c>
      <c r="AH854" s="816">
        <f t="shared" si="2881"/>
        <v>0</v>
      </c>
      <c r="AI854" s="816">
        <f t="shared" si="2881"/>
        <v>0</v>
      </c>
      <c r="AJ854" s="816">
        <f t="shared" si="2881"/>
        <v>0</v>
      </c>
      <c r="AK854" s="815"/>
      <c r="AL854" s="816">
        <f t="shared" ref="AL854:BB854" si="2882">SUM(AL649)</f>
        <v>0.18943248532289628</v>
      </c>
      <c r="AM854" s="816">
        <f t="shared" si="2882"/>
        <v>0</v>
      </c>
      <c r="AN854" s="816">
        <f t="shared" si="2882"/>
        <v>0</v>
      </c>
      <c r="AO854" s="816">
        <f t="shared" si="2882"/>
        <v>7.893020221787346E-2</v>
      </c>
      <c r="AP854" s="816">
        <f t="shared" si="2882"/>
        <v>0.15786040443574692</v>
      </c>
      <c r="AQ854" s="816">
        <f t="shared" si="2882"/>
        <v>0</v>
      </c>
      <c r="AR854" s="816">
        <f t="shared" si="2882"/>
        <v>0</v>
      </c>
      <c r="AS854" s="816">
        <f t="shared" si="2882"/>
        <v>0</v>
      </c>
      <c r="AT854" s="816">
        <f t="shared" si="2882"/>
        <v>0</v>
      </c>
      <c r="AU854" s="816">
        <f t="shared" si="2882"/>
        <v>0</v>
      </c>
      <c r="AV854" s="816">
        <f t="shared" si="2882"/>
        <v>0</v>
      </c>
      <c r="AW854" s="816">
        <f t="shared" si="2882"/>
        <v>0</v>
      </c>
      <c r="AX854" s="816">
        <f t="shared" si="2882"/>
        <v>0</v>
      </c>
      <c r="AY854" s="816">
        <f t="shared" si="2882"/>
        <v>0</v>
      </c>
      <c r="AZ854" s="816">
        <f t="shared" si="2882"/>
        <v>0</v>
      </c>
      <c r="BA854" s="816">
        <f t="shared" si="2882"/>
        <v>0</v>
      </c>
      <c r="BB854" s="816">
        <f t="shared" si="2882"/>
        <v>0</v>
      </c>
      <c r="BC854" s="815"/>
      <c r="BD854" s="816">
        <f t="shared" ref="BD854:BT854" si="2883">SUM(BD649)</f>
        <v>0</v>
      </c>
      <c r="BE854" s="816">
        <f t="shared" si="2883"/>
        <v>0</v>
      </c>
      <c r="BF854" s="816">
        <f t="shared" si="2883"/>
        <v>0</v>
      </c>
      <c r="BG854" s="816">
        <f t="shared" si="2883"/>
        <v>0</v>
      </c>
      <c r="BH854" s="816">
        <f t="shared" si="2883"/>
        <v>0</v>
      </c>
      <c r="BI854" s="816">
        <f t="shared" si="2883"/>
        <v>0</v>
      </c>
      <c r="BJ854" s="816">
        <f t="shared" si="2883"/>
        <v>0</v>
      </c>
      <c r="BK854" s="816">
        <f t="shared" si="2883"/>
        <v>0</v>
      </c>
      <c r="BL854" s="816">
        <f t="shared" si="2883"/>
        <v>0</v>
      </c>
      <c r="BM854" s="816">
        <f t="shared" si="2883"/>
        <v>0</v>
      </c>
      <c r="BN854" s="816">
        <f t="shared" si="2883"/>
        <v>0</v>
      </c>
      <c r="BO854" s="816">
        <f t="shared" si="2883"/>
        <v>0</v>
      </c>
      <c r="BP854" s="816">
        <f t="shared" si="2883"/>
        <v>0</v>
      </c>
      <c r="BQ854" s="816">
        <f t="shared" si="2883"/>
        <v>0</v>
      </c>
      <c r="BR854" s="816">
        <f t="shared" si="2883"/>
        <v>0</v>
      </c>
      <c r="BS854" s="816">
        <f t="shared" si="2883"/>
        <v>0</v>
      </c>
      <c r="BT854" s="816">
        <f t="shared" si="2883"/>
        <v>0</v>
      </c>
      <c r="BU854" s="815"/>
      <c r="BV854" s="816">
        <f>SUM(BV649)</f>
        <v>0.11839530332681018</v>
      </c>
      <c r="BW854" s="816">
        <f>SUM(BW649)</f>
        <v>0.11839530332681018</v>
      </c>
      <c r="BX854" s="816">
        <f>SUM(BX649)</f>
        <v>6.7654459043891529E-2</v>
      </c>
      <c r="BY854" s="816">
        <f>SUM(BY649)</f>
        <v>0</v>
      </c>
      <c r="BZ854" s="627">
        <f>IF(DL854&lt;3,"",(SUM(B854:R854)-MIN(B854:R854)-MAX(B854:R854))/(DL854-2))</f>
        <v>4.5779517286366603E-2</v>
      </c>
      <c r="CA854" s="627">
        <f>IF(DM854&lt;3,"",(SUM(T854:AJ854)-MIN(T854:AJ854)-MAX(T854:AJ854))/(DM854-2))</f>
        <v>6.1715900972261033E-2</v>
      </c>
      <c r="CB854" s="627">
        <f>IF(DN854&lt;3,"",(SUM(AL854:BB854)-MIN(AL854:BB854)-MAX(AL854:BB854))/(DN854-2))</f>
        <v>1.5786040443574692E-2</v>
      </c>
      <c r="CC854" s="695">
        <f>IF(DO854&lt;3,"",(SUM(BD854:BT854)-MIN(BD854:BT854)-MAX(BD854:BT854))/(DO854-2))</f>
        <v>0</v>
      </c>
      <c r="CD854" s="1353">
        <f t="shared" ref="CD854:CS854" si="288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884"/>
        <v>0</v>
      </c>
      <c r="CF854" s="1355">
        <f t="shared" si="2884"/>
        <v>0</v>
      </c>
      <c r="CG854" s="1355">
        <f t="shared" si="2884"/>
        <v>0</v>
      </c>
      <c r="CH854" s="1355">
        <f t="shared" si="2884"/>
        <v>0</v>
      </c>
      <c r="CI854" s="1355">
        <f t="shared" si="2884"/>
        <v>0</v>
      </c>
      <c r="CJ854" s="1355">
        <f t="shared" si="2884"/>
        <v>0</v>
      </c>
      <c r="CK854" s="1356">
        <f t="shared" si="2884"/>
        <v>0</v>
      </c>
      <c r="CL854" s="1356">
        <f t="shared" si="2884"/>
        <v>0</v>
      </c>
      <c r="CM854" s="1356">
        <f t="shared" si="2884"/>
        <v>0</v>
      </c>
      <c r="CN854" s="1355">
        <f t="shared" si="2884"/>
        <v>4.7358121330724069E-2</v>
      </c>
      <c r="CO854" s="1355">
        <f t="shared" si="2884"/>
        <v>6.3144161774298768E-2</v>
      </c>
      <c r="CP854" s="1355">
        <f t="shared" si="2884"/>
        <v>7.893020221787346E-2</v>
      </c>
      <c r="CQ854" s="1355">
        <f t="shared" si="2884"/>
        <v>0.11839530332681018</v>
      </c>
      <c r="CR854" s="1355">
        <f t="shared" si="2884"/>
        <v>0.18943248532289628</v>
      </c>
      <c r="CS854" s="1354">
        <f t="shared" si="2884"/>
        <v>0.18943248532289628</v>
      </c>
      <c r="CT854" s="1357">
        <f t="shared" ref="CE854:CT857" si="2885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0.31572080887149384</v>
      </c>
      <c r="CU854" s="541">
        <f t="shared" ref="CU854:DD857" si="2886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2">
        <f t="shared" si="2886"/>
        <v>0</v>
      </c>
      <c r="CW854" s="543">
        <f t="shared" si="2886"/>
        <v>0</v>
      </c>
      <c r="CX854" s="543">
        <f t="shared" si="2886"/>
        <v>0</v>
      </c>
      <c r="CY854" s="543">
        <f t="shared" si="2886"/>
        <v>0</v>
      </c>
      <c r="CZ854" s="543">
        <f t="shared" si="2886"/>
        <v>0</v>
      </c>
      <c r="DA854" s="543">
        <f t="shared" si="2886"/>
        <v>0</v>
      </c>
      <c r="DB854" s="544">
        <f t="shared" si="2886"/>
        <v>0</v>
      </c>
      <c r="DC854" s="544">
        <f t="shared" si="2886"/>
        <v>4.7358121330724069E-2</v>
      </c>
      <c r="DD854" s="544">
        <f t="shared" si="2886"/>
        <v>7.893020221787346E-2</v>
      </c>
      <c r="DE854" s="543">
        <f t="shared" ref="DE854:DK857" si="2887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9.4716242661448138E-2</v>
      </c>
      <c r="DF854" s="543">
        <f t="shared" si="2887"/>
        <v>0.11839530332681018</v>
      </c>
      <c r="DG854" s="543">
        <f t="shared" si="2887"/>
        <v>0.12628832354859754</v>
      </c>
      <c r="DH854" s="543">
        <f t="shared" si="2887"/>
        <v>0.13530891808778306</v>
      </c>
      <c r="DI854" s="543">
        <f t="shared" si="2887"/>
        <v>0.13530891808778306</v>
      </c>
      <c r="DJ854" s="542">
        <f t="shared" si="2887"/>
        <v>0.18943248532289628</v>
      </c>
      <c r="DK854" s="541">
        <f t="shared" si="2887"/>
        <v>0.36463385518590996</v>
      </c>
      <c r="DL854" s="65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3"/>
      <c r="DR854" s="623"/>
      <c r="DS854" s="623"/>
      <c r="DT854" s="623"/>
      <c r="DU854" s="623"/>
      <c r="DV854" s="623"/>
      <c r="DW854" s="623"/>
      <c r="DX854" s="818"/>
      <c r="DY854" s="488"/>
    </row>
    <row r="855" spans="1:129" s="490" customFormat="1" ht="15.75" customHeight="1">
      <c r="A855" s="622" t="str">
        <f>A650</f>
        <v>Labour: Weeding</v>
      </c>
      <c r="B855" s="816">
        <f t="shared" ref="B855:R855" si="2888">SUM(B655)</f>
        <v>7.893020221787346E-2</v>
      </c>
      <c r="C855" s="816">
        <f t="shared" si="2888"/>
        <v>7.1037181996086107E-2</v>
      </c>
      <c r="D855" s="816">
        <f t="shared" si="2888"/>
        <v>4.7358121330724069E-2</v>
      </c>
      <c r="E855" s="816">
        <f t="shared" si="2888"/>
        <v>9.4716242661448138E-2</v>
      </c>
      <c r="F855" s="816">
        <f t="shared" si="2888"/>
        <v>7.5772994129158514E-2</v>
      </c>
      <c r="G855" s="816">
        <f t="shared" si="2888"/>
        <v>0.23679060665362037</v>
      </c>
      <c r="H855" s="816">
        <f t="shared" si="2888"/>
        <v>0</v>
      </c>
      <c r="I855" s="816">
        <f t="shared" si="2888"/>
        <v>0</v>
      </c>
      <c r="J855" s="816">
        <f t="shared" si="2888"/>
        <v>0</v>
      </c>
      <c r="K855" s="816">
        <f t="shared" si="2888"/>
        <v>0</v>
      </c>
      <c r="L855" s="816">
        <f t="shared" si="2888"/>
        <v>0</v>
      </c>
      <c r="M855" s="816">
        <f t="shared" si="2888"/>
        <v>0</v>
      </c>
      <c r="N855" s="816">
        <f t="shared" si="2888"/>
        <v>0</v>
      </c>
      <c r="O855" s="816">
        <f t="shared" si="2888"/>
        <v>0</v>
      </c>
      <c r="P855" s="816">
        <f t="shared" si="2888"/>
        <v>0</v>
      </c>
      <c r="Q855" s="816">
        <f t="shared" si="2888"/>
        <v>0</v>
      </c>
      <c r="R855" s="816">
        <f t="shared" si="2888"/>
        <v>0</v>
      </c>
      <c r="S855" s="815"/>
      <c r="T855" s="816">
        <f t="shared" ref="T855:AJ855" si="2889">SUM(T655)</f>
        <v>9.4716242661448138E-2</v>
      </c>
      <c r="U855" s="816">
        <f t="shared" si="2889"/>
        <v>0</v>
      </c>
      <c r="V855" s="816">
        <f t="shared" si="2889"/>
        <v>7.893020221787346E-2</v>
      </c>
      <c r="W855" s="816">
        <f t="shared" si="2889"/>
        <v>2.3679060665362035E-2</v>
      </c>
      <c r="X855" s="816">
        <f t="shared" si="2889"/>
        <v>4.7358121330724069E-2</v>
      </c>
      <c r="Y855" s="816">
        <f t="shared" si="2889"/>
        <v>9.4716242661448138E-2</v>
      </c>
      <c r="Z855" s="816">
        <f t="shared" si="2889"/>
        <v>0</v>
      </c>
      <c r="AA855" s="816">
        <f t="shared" si="2889"/>
        <v>3.3827229521945765E-2</v>
      </c>
      <c r="AB855" s="816">
        <f t="shared" si="2889"/>
        <v>0.31572080887149384</v>
      </c>
      <c r="AC855" s="816">
        <f t="shared" si="2889"/>
        <v>0</v>
      </c>
      <c r="AD855" s="816">
        <f t="shared" si="2889"/>
        <v>0</v>
      </c>
      <c r="AE855" s="816">
        <f t="shared" si="2889"/>
        <v>0</v>
      </c>
      <c r="AF855" s="816">
        <f t="shared" si="2889"/>
        <v>0</v>
      </c>
      <c r="AG855" s="816">
        <f t="shared" si="2889"/>
        <v>0</v>
      </c>
      <c r="AH855" s="816">
        <f t="shared" si="2889"/>
        <v>0</v>
      </c>
      <c r="AI855" s="816">
        <f t="shared" si="2889"/>
        <v>0</v>
      </c>
      <c r="AJ855" s="816">
        <f t="shared" si="2889"/>
        <v>0</v>
      </c>
      <c r="AK855" s="815"/>
      <c r="AL855" s="816">
        <f t="shared" ref="AL855:BB855" si="2890">SUM(AL655)</f>
        <v>0</v>
      </c>
      <c r="AM855" s="816">
        <f t="shared" si="2890"/>
        <v>0</v>
      </c>
      <c r="AN855" s="816">
        <f t="shared" si="2890"/>
        <v>0</v>
      </c>
      <c r="AO855" s="816">
        <f t="shared" si="2890"/>
        <v>7.893020221787346E-2</v>
      </c>
      <c r="AP855" s="816">
        <f t="shared" si="2890"/>
        <v>0</v>
      </c>
      <c r="AQ855" s="816">
        <f t="shared" si="2890"/>
        <v>0</v>
      </c>
      <c r="AR855" s="816">
        <f t="shared" si="2890"/>
        <v>0</v>
      </c>
      <c r="AS855" s="816">
        <f t="shared" si="2890"/>
        <v>0</v>
      </c>
      <c r="AT855" s="816">
        <f t="shared" si="2890"/>
        <v>0</v>
      </c>
      <c r="AU855" s="816">
        <f t="shared" si="2890"/>
        <v>0</v>
      </c>
      <c r="AV855" s="816">
        <f t="shared" si="2890"/>
        <v>0</v>
      </c>
      <c r="AW855" s="816">
        <f t="shared" si="2890"/>
        <v>0</v>
      </c>
      <c r="AX855" s="816">
        <f t="shared" si="2890"/>
        <v>0</v>
      </c>
      <c r="AY855" s="816">
        <f t="shared" si="2890"/>
        <v>0</v>
      </c>
      <c r="AZ855" s="816">
        <f t="shared" si="2890"/>
        <v>0</v>
      </c>
      <c r="BA855" s="816">
        <f t="shared" si="2890"/>
        <v>0</v>
      </c>
      <c r="BB855" s="816">
        <f t="shared" si="2890"/>
        <v>0</v>
      </c>
      <c r="BC855" s="815"/>
      <c r="BD855" s="816">
        <f t="shared" ref="BD855:BT855" si="2891">SUM(BD655)</f>
        <v>0</v>
      </c>
      <c r="BE855" s="816">
        <f t="shared" si="2891"/>
        <v>0</v>
      </c>
      <c r="BF855" s="816">
        <f t="shared" si="2891"/>
        <v>0</v>
      </c>
      <c r="BG855" s="816">
        <f t="shared" si="2891"/>
        <v>0</v>
      </c>
      <c r="BH855" s="816">
        <f t="shared" si="2891"/>
        <v>0</v>
      </c>
      <c r="BI855" s="816">
        <f t="shared" si="2891"/>
        <v>0</v>
      </c>
      <c r="BJ855" s="816">
        <f t="shared" si="2891"/>
        <v>0</v>
      </c>
      <c r="BK855" s="816">
        <f t="shared" si="2891"/>
        <v>0</v>
      </c>
      <c r="BL855" s="816">
        <f t="shared" si="2891"/>
        <v>0</v>
      </c>
      <c r="BM855" s="816">
        <f t="shared" si="2891"/>
        <v>0</v>
      </c>
      <c r="BN855" s="816">
        <f t="shared" si="2891"/>
        <v>0</v>
      </c>
      <c r="BO855" s="816">
        <f t="shared" si="2891"/>
        <v>0</v>
      </c>
      <c r="BP855" s="816">
        <f t="shared" si="2891"/>
        <v>0</v>
      </c>
      <c r="BQ855" s="816">
        <f t="shared" si="2891"/>
        <v>0</v>
      </c>
      <c r="BR855" s="816">
        <f t="shared" si="2891"/>
        <v>0</v>
      </c>
      <c r="BS855" s="816">
        <f t="shared" si="2891"/>
        <v>0</v>
      </c>
      <c r="BT855" s="816">
        <f t="shared" si="2891"/>
        <v>0</v>
      </c>
      <c r="BU855" s="815"/>
      <c r="BV855" s="816">
        <f>SUM(BV655)</f>
        <v>0.11839530332681018</v>
      </c>
      <c r="BW855" s="816">
        <f>SUM(BW655)</f>
        <v>7.893020221787346E-2</v>
      </c>
      <c r="BX855" s="816">
        <f>SUM(BX655)</f>
        <v>6.7654459043891529E-2</v>
      </c>
      <c r="BY855" s="816">
        <f>SUM(BY655)</f>
        <v>0</v>
      </c>
      <c r="BZ855" s="627">
        <f>IF(DL855&lt;3,"",(SUM(B855:R855)-MIN(B855:R855)-MAX(B855:R855))/(DL855-2))</f>
        <v>2.4520982822352679E-2</v>
      </c>
      <c r="CA855" s="627">
        <f>IF(DM855&lt;3,"",(SUM(T855:AJ855)-MIN(T855:AJ855)-MAX(T855:AJ855))/(DM855-2))</f>
        <v>2.4881806603920108E-2</v>
      </c>
      <c r="CB855" s="627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885"/>
        <v>0</v>
      </c>
      <c r="CF855" s="1355">
        <f t="shared" si="2885"/>
        <v>0</v>
      </c>
      <c r="CG855" s="1355">
        <f t="shared" si="2885"/>
        <v>0</v>
      </c>
      <c r="CH855" s="1355">
        <f t="shared" si="2885"/>
        <v>0</v>
      </c>
      <c r="CI855" s="1355">
        <f t="shared" si="2885"/>
        <v>0</v>
      </c>
      <c r="CJ855" s="1355">
        <f t="shared" si="2885"/>
        <v>0</v>
      </c>
      <c r="CK855" s="1356">
        <f t="shared" si="2885"/>
        <v>0</v>
      </c>
      <c r="CL855" s="1356">
        <f t="shared" si="2885"/>
        <v>0</v>
      </c>
      <c r="CM855" s="1356">
        <f t="shared" si="2885"/>
        <v>0</v>
      </c>
      <c r="CN855" s="1355">
        <f t="shared" si="2885"/>
        <v>0</v>
      </c>
      <c r="CO855" s="1355">
        <f t="shared" si="2885"/>
        <v>4.7358121330724069E-2</v>
      </c>
      <c r="CP855" s="1355">
        <f t="shared" si="2885"/>
        <v>7.1037181996086107E-2</v>
      </c>
      <c r="CQ855" s="1355">
        <f t="shared" si="2885"/>
        <v>7.5772994129158514E-2</v>
      </c>
      <c r="CR855" s="1355">
        <f t="shared" si="2885"/>
        <v>7.893020221787346E-2</v>
      </c>
      <c r="CS855" s="1354">
        <f t="shared" si="2885"/>
        <v>9.4716242661448138E-2</v>
      </c>
      <c r="CT855" s="1357">
        <f t="shared" si="2885"/>
        <v>0.23679060665362037</v>
      </c>
      <c r="CU855" s="541">
        <f t="shared" si="2886"/>
        <v>0</v>
      </c>
      <c r="CV855" s="542">
        <f t="shared" si="2886"/>
        <v>0</v>
      </c>
      <c r="CW855" s="543">
        <f t="shared" si="2886"/>
        <v>0</v>
      </c>
      <c r="CX855" s="543">
        <f t="shared" si="2886"/>
        <v>0</v>
      </c>
      <c r="CY855" s="543">
        <f t="shared" si="2886"/>
        <v>0</v>
      </c>
      <c r="CZ855" s="543">
        <f t="shared" si="2886"/>
        <v>0</v>
      </c>
      <c r="DA855" s="543">
        <f t="shared" si="2886"/>
        <v>0</v>
      </c>
      <c r="DB855" s="544">
        <f t="shared" si="2886"/>
        <v>0</v>
      </c>
      <c r="DC855" s="544">
        <f t="shared" si="2886"/>
        <v>0</v>
      </c>
      <c r="DD855" s="544">
        <f t="shared" si="2886"/>
        <v>0</v>
      </c>
      <c r="DE855" s="543">
        <f t="shared" si="2887"/>
        <v>2.3679060665362035E-2</v>
      </c>
      <c r="DF855" s="543">
        <f t="shared" si="2887"/>
        <v>3.3827229521945765E-2</v>
      </c>
      <c r="DG855" s="543">
        <f t="shared" si="2887"/>
        <v>4.7358121330724069E-2</v>
      </c>
      <c r="DH855" s="543">
        <f t="shared" si="2887"/>
        <v>7.893020221787346E-2</v>
      </c>
      <c r="DI855" s="543">
        <f t="shared" si="2887"/>
        <v>9.4716242661448138E-2</v>
      </c>
      <c r="DJ855" s="542">
        <f t="shared" si="2887"/>
        <v>9.4716242661448138E-2</v>
      </c>
      <c r="DK855" s="541">
        <f t="shared" si="2887"/>
        <v>0.31572080887149384</v>
      </c>
      <c r="DL855" s="65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3"/>
      <c r="DR855" s="623"/>
      <c r="DS855" s="623"/>
      <c r="DT855" s="623"/>
      <c r="DU855" s="623"/>
      <c r="DV855" s="623"/>
      <c r="DW855" s="623"/>
      <c r="DX855" s="818"/>
      <c r="DY855" s="488"/>
    </row>
    <row r="856" spans="1:129" s="490" customFormat="1" ht="15.75" customHeight="1">
      <c r="A856" s="622" t="str">
        <f>A656</f>
        <v>Labour: Harvesting</v>
      </c>
      <c r="B856" s="816">
        <f t="shared" ref="B856:R856" si="2892">SUM(B661)</f>
        <v>0.31572080887149384</v>
      </c>
      <c r="C856" s="816">
        <f t="shared" si="2892"/>
        <v>0</v>
      </c>
      <c r="D856" s="816">
        <f t="shared" si="2892"/>
        <v>4.7358121330724069E-2</v>
      </c>
      <c r="E856" s="816">
        <f t="shared" si="2892"/>
        <v>7.893020221787346E-2</v>
      </c>
      <c r="F856" s="816">
        <f t="shared" si="2892"/>
        <v>9.4716242661448138E-2</v>
      </c>
      <c r="G856" s="816">
        <f t="shared" si="2892"/>
        <v>0</v>
      </c>
      <c r="H856" s="816">
        <f t="shared" si="2892"/>
        <v>0.11839530332681018</v>
      </c>
      <c r="I856" s="816">
        <f t="shared" si="2892"/>
        <v>0.18943248532289628</v>
      </c>
      <c r="J856" s="816">
        <f t="shared" si="2892"/>
        <v>0</v>
      </c>
      <c r="K856" s="816">
        <f t="shared" si="2892"/>
        <v>0</v>
      </c>
      <c r="L856" s="816">
        <f t="shared" si="2892"/>
        <v>0</v>
      </c>
      <c r="M856" s="816">
        <f t="shared" si="2892"/>
        <v>0</v>
      </c>
      <c r="N856" s="816">
        <f t="shared" si="2892"/>
        <v>0</v>
      </c>
      <c r="O856" s="816">
        <f t="shared" si="2892"/>
        <v>0</v>
      </c>
      <c r="P856" s="816">
        <f t="shared" si="2892"/>
        <v>0</v>
      </c>
      <c r="Q856" s="816">
        <f t="shared" si="2892"/>
        <v>0</v>
      </c>
      <c r="R856" s="816">
        <f t="shared" si="2892"/>
        <v>0</v>
      </c>
      <c r="S856" s="815"/>
      <c r="T856" s="816">
        <f t="shared" ref="T856:AJ856" si="2893">SUM(T661)</f>
        <v>3.7886497064579257E-2</v>
      </c>
      <c r="U856" s="816">
        <f t="shared" si="2893"/>
        <v>0.18943248532289628</v>
      </c>
      <c r="V856" s="816">
        <f t="shared" si="2893"/>
        <v>0.31572080887149384</v>
      </c>
      <c r="W856" s="816">
        <f t="shared" si="2893"/>
        <v>0</v>
      </c>
      <c r="X856" s="816">
        <f t="shared" si="2893"/>
        <v>0.35518590998043054</v>
      </c>
      <c r="Y856" s="816">
        <f t="shared" si="2893"/>
        <v>0.11839530332681018</v>
      </c>
      <c r="Z856" s="816">
        <f t="shared" si="2893"/>
        <v>0.13530891808778306</v>
      </c>
      <c r="AA856" s="816">
        <f t="shared" si="2893"/>
        <v>6.7654459043891529E-2</v>
      </c>
      <c r="AB856" s="816">
        <f t="shared" si="2893"/>
        <v>0</v>
      </c>
      <c r="AC856" s="816">
        <f t="shared" si="2893"/>
        <v>0</v>
      </c>
      <c r="AD856" s="816">
        <f t="shared" si="2893"/>
        <v>0</v>
      </c>
      <c r="AE856" s="816">
        <f t="shared" si="2893"/>
        <v>0</v>
      </c>
      <c r="AF856" s="816">
        <f t="shared" si="2893"/>
        <v>0</v>
      </c>
      <c r="AG856" s="816">
        <f t="shared" si="2893"/>
        <v>0</v>
      </c>
      <c r="AH856" s="816">
        <f t="shared" si="2893"/>
        <v>0</v>
      </c>
      <c r="AI856" s="816">
        <f t="shared" si="2893"/>
        <v>0</v>
      </c>
      <c r="AJ856" s="816">
        <f t="shared" si="2893"/>
        <v>0</v>
      </c>
      <c r="AK856" s="815"/>
      <c r="AL856" s="816">
        <f t="shared" ref="AL856:BB856" si="2894">SUM(AL661)</f>
        <v>0</v>
      </c>
      <c r="AM856" s="816">
        <f t="shared" si="2894"/>
        <v>0</v>
      </c>
      <c r="AN856" s="816">
        <f t="shared" si="2894"/>
        <v>0</v>
      </c>
      <c r="AO856" s="816">
        <f t="shared" si="2894"/>
        <v>0</v>
      </c>
      <c r="AP856" s="816">
        <f t="shared" si="2894"/>
        <v>0</v>
      </c>
      <c r="AQ856" s="816">
        <f t="shared" si="2894"/>
        <v>0</v>
      </c>
      <c r="AR856" s="816">
        <f t="shared" si="2894"/>
        <v>0</v>
      </c>
      <c r="AS856" s="816">
        <f t="shared" si="2894"/>
        <v>0</v>
      </c>
      <c r="AT856" s="816">
        <f t="shared" si="2894"/>
        <v>0</v>
      </c>
      <c r="AU856" s="816">
        <f t="shared" si="2894"/>
        <v>0</v>
      </c>
      <c r="AV856" s="816">
        <f t="shared" si="2894"/>
        <v>0</v>
      </c>
      <c r="AW856" s="816">
        <f t="shared" si="2894"/>
        <v>0</v>
      </c>
      <c r="AX856" s="816">
        <f t="shared" si="2894"/>
        <v>0</v>
      </c>
      <c r="AY856" s="816">
        <f t="shared" si="2894"/>
        <v>0</v>
      </c>
      <c r="AZ856" s="816">
        <f t="shared" si="2894"/>
        <v>0</v>
      </c>
      <c r="BA856" s="816">
        <f t="shared" si="2894"/>
        <v>0</v>
      </c>
      <c r="BB856" s="816">
        <f t="shared" si="2894"/>
        <v>0</v>
      </c>
      <c r="BC856" s="815"/>
      <c r="BD856" s="816">
        <f t="shared" ref="BD856:BT856" si="2895">SUM(BD661)</f>
        <v>0</v>
      </c>
      <c r="BE856" s="816">
        <f t="shared" si="2895"/>
        <v>0</v>
      </c>
      <c r="BF856" s="816">
        <f t="shared" si="2895"/>
        <v>0</v>
      </c>
      <c r="BG856" s="816">
        <f t="shared" si="2895"/>
        <v>0</v>
      </c>
      <c r="BH856" s="816">
        <f t="shared" si="2895"/>
        <v>0</v>
      </c>
      <c r="BI856" s="816">
        <f t="shared" si="2895"/>
        <v>0</v>
      </c>
      <c r="BJ856" s="816">
        <f t="shared" si="2895"/>
        <v>0</v>
      </c>
      <c r="BK856" s="816">
        <f t="shared" si="2895"/>
        <v>0</v>
      </c>
      <c r="BL856" s="816">
        <f t="shared" si="2895"/>
        <v>0</v>
      </c>
      <c r="BM856" s="816">
        <f t="shared" si="2895"/>
        <v>0</v>
      </c>
      <c r="BN856" s="816">
        <f t="shared" si="2895"/>
        <v>0</v>
      </c>
      <c r="BO856" s="816">
        <f t="shared" si="2895"/>
        <v>0</v>
      </c>
      <c r="BP856" s="816">
        <f t="shared" si="2895"/>
        <v>0</v>
      </c>
      <c r="BQ856" s="816">
        <f t="shared" si="2895"/>
        <v>0</v>
      </c>
      <c r="BR856" s="816">
        <f t="shared" si="2895"/>
        <v>0</v>
      </c>
      <c r="BS856" s="816">
        <f t="shared" si="2895"/>
        <v>0</v>
      </c>
      <c r="BT856" s="816">
        <f t="shared" si="2895"/>
        <v>0</v>
      </c>
      <c r="BU856" s="815"/>
      <c r="BV856" s="816">
        <f>SUM(BV661)</f>
        <v>0.11839530332681018</v>
      </c>
      <c r="BW856" s="816">
        <f>SUM(BW661)</f>
        <v>7.893020221787346E-2</v>
      </c>
      <c r="BX856" s="816">
        <f>SUM(BX661)</f>
        <v>0</v>
      </c>
      <c r="BY856" s="816">
        <f>SUM(BY661)</f>
        <v>0</v>
      </c>
      <c r="BZ856" s="627">
        <f>IF(DL856&lt;3,"",(SUM(B856:R856)-MIN(B856:R856)-MAX(B856:R856))/(DL856-2))</f>
        <v>3.5255490323983465E-2</v>
      </c>
      <c r="CA856" s="627">
        <f>IF(DM856&lt;3,"",(SUM(T856:AJ856)-MIN(T856:AJ856)-MAX(T856:AJ856))/(DM856-2))</f>
        <v>5.7626564781163604E-2</v>
      </c>
      <c r="CB856" s="627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885"/>
        <v>0</v>
      </c>
      <c r="CF856" s="1355">
        <f t="shared" si="2885"/>
        <v>0</v>
      </c>
      <c r="CG856" s="1355">
        <f t="shared" si="2885"/>
        <v>0</v>
      </c>
      <c r="CH856" s="1355">
        <f t="shared" si="2885"/>
        <v>0</v>
      </c>
      <c r="CI856" s="1355">
        <f t="shared" si="2885"/>
        <v>0</v>
      </c>
      <c r="CJ856" s="1355">
        <f t="shared" si="2885"/>
        <v>0</v>
      </c>
      <c r="CK856" s="1356">
        <f t="shared" si="2885"/>
        <v>0</v>
      </c>
      <c r="CL856" s="1356">
        <f t="shared" si="2885"/>
        <v>0</v>
      </c>
      <c r="CM856" s="1356">
        <f t="shared" si="2885"/>
        <v>0</v>
      </c>
      <c r="CN856" s="1355">
        <f t="shared" si="2885"/>
        <v>0</v>
      </c>
      <c r="CO856" s="1355">
        <f t="shared" si="2885"/>
        <v>4.7358121330724069E-2</v>
      </c>
      <c r="CP856" s="1355">
        <f t="shared" si="2885"/>
        <v>7.893020221787346E-2</v>
      </c>
      <c r="CQ856" s="1355">
        <f t="shared" si="2885"/>
        <v>9.4716242661448138E-2</v>
      </c>
      <c r="CR856" s="1355">
        <f t="shared" si="2885"/>
        <v>0.11839530332681018</v>
      </c>
      <c r="CS856" s="1354">
        <f t="shared" si="2885"/>
        <v>0.18943248532289628</v>
      </c>
      <c r="CT856" s="1357">
        <f t="shared" si="2885"/>
        <v>0.31572080887149384</v>
      </c>
      <c r="CU856" s="541">
        <f t="shared" si="2886"/>
        <v>0</v>
      </c>
      <c r="CV856" s="542">
        <f t="shared" si="2886"/>
        <v>0</v>
      </c>
      <c r="CW856" s="543">
        <f t="shared" si="2886"/>
        <v>0</v>
      </c>
      <c r="CX856" s="543">
        <f t="shared" si="2886"/>
        <v>0</v>
      </c>
      <c r="CY856" s="543">
        <f t="shared" si="2886"/>
        <v>0</v>
      </c>
      <c r="CZ856" s="543">
        <f t="shared" si="2886"/>
        <v>0</v>
      </c>
      <c r="DA856" s="543">
        <f t="shared" si="2886"/>
        <v>0</v>
      </c>
      <c r="DB856" s="544">
        <f t="shared" si="2886"/>
        <v>0</v>
      </c>
      <c r="DC856" s="544">
        <f t="shared" si="2886"/>
        <v>0</v>
      </c>
      <c r="DD856" s="544">
        <f t="shared" si="2886"/>
        <v>0</v>
      </c>
      <c r="DE856" s="543">
        <f t="shared" si="2887"/>
        <v>3.7886497064579257E-2</v>
      </c>
      <c r="DF856" s="543">
        <f t="shared" si="2887"/>
        <v>6.7654459043891529E-2</v>
      </c>
      <c r="DG856" s="543">
        <f t="shared" si="2887"/>
        <v>0.11839530332681018</v>
      </c>
      <c r="DH856" s="543">
        <f t="shared" si="2887"/>
        <v>0.13530891808778306</v>
      </c>
      <c r="DI856" s="543">
        <f t="shared" si="2887"/>
        <v>0.18943248532289628</v>
      </c>
      <c r="DJ856" s="542">
        <f t="shared" si="2887"/>
        <v>0.31572080887149384</v>
      </c>
      <c r="DK856" s="541">
        <f t="shared" si="2887"/>
        <v>0.35518590998043054</v>
      </c>
      <c r="DL856" s="65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3"/>
      <c r="DR856" s="623"/>
      <c r="DS856" s="623"/>
      <c r="DT856" s="623"/>
      <c r="DU856" s="623"/>
      <c r="DV856" s="623"/>
      <c r="DW856" s="623"/>
      <c r="DX856" s="818"/>
      <c r="DY856" s="488"/>
    </row>
    <row r="857" spans="1:129" s="490" customFormat="1" ht="15.75" customHeight="1">
      <c r="A857" s="622" t="str">
        <f>A662</f>
        <v>Labour migration: no. people per HH</v>
      </c>
      <c r="B857" s="816">
        <f t="shared" ref="B857:R857" si="2896">SUM(B664)</f>
        <v>0</v>
      </c>
      <c r="C857" s="816">
        <f t="shared" si="2896"/>
        <v>0</v>
      </c>
      <c r="D857" s="816">
        <f t="shared" si="2896"/>
        <v>0</v>
      </c>
      <c r="E857" s="816">
        <f t="shared" si="2896"/>
        <v>0</v>
      </c>
      <c r="F857" s="816">
        <f t="shared" si="2896"/>
        <v>0</v>
      </c>
      <c r="G857" s="816">
        <f t="shared" si="2896"/>
        <v>0</v>
      </c>
      <c r="H857" s="816">
        <f t="shared" si="2896"/>
        <v>0</v>
      </c>
      <c r="I857" s="816">
        <f t="shared" si="2896"/>
        <v>0</v>
      </c>
      <c r="J857" s="816">
        <f t="shared" si="2896"/>
        <v>0</v>
      </c>
      <c r="K857" s="816">
        <f t="shared" si="2896"/>
        <v>0</v>
      </c>
      <c r="L857" s="816">
        <f t="shared" si="2896"/>
        <v>0</v>
      </c>
      <c r="M857" s="816">
        <f t="shared" si="2896"/>
        <v>0</v>
      </c>
      <c r="N857" s="816">
        <f t="shared" si="2896"/>
        <v>0</v>
      </c>
      <c r="O857" s="816">
        <f t="shared" si="2896"/>
        <v>0</v>
      </c>
      <c r="P857" s="816">
        <f t="shared" si="2896"/>
        <v>0</v>
      </c>
      <c r="Q857" s="816">
        <f t="shared" si="2896"/>
        <v>0</v>
      </c>
      <c r="R857" s="816">
        <f t="shared" si="2896"/>
        <v>0</v>
      </c>
      <c r="S857" s="815"/>
      <c r="T857" s="816">
        <f t="shared" ref="T857:AJ857" si="2897">SUM(T664)</f>
        <v>0</v>
      </c>
      <c r="U857" s="816">
        <f t="shared" si="2897"/>
        <v>0</v>
      </c>
      <c r="V857" s="816">
        <f t="shared" si="2897"/>
        <v>0</v>
      </c>
      <c r="W857" s="816">
        <f t="shared" si="2897"/>
        <v>0</v>
      </c>
      <c r="X857" s="816">
        <f t="shared" si="2897"/>
        <v>0</v>
      </c>
      <c r="Y857" s="816">
        <f t="shared" si="2897"/>
        <v>0</v>
      </c>
      <c r="Z857" s="816">
        <f t="shared" si="2897"/>
        <v>0</v>
      </c>
      <c r="AA857" s="816">
        <f t="shared" si="2897"/>
        <v>0</v>
      </c>
      <c r="AB857" s="816">
        <f t="shared" si="2897"/>
        <v>0</v>
      </c>
      <c r="AC857" s="816">
        <f t="shared" si="2897"/>
        <v>0</v>
      </c>
      <c r="AD857" s="816">
        <f t="shared" si="2897"/>
        <v>0</v>
      </c>
      <c r="AE857" s="816">
        <f t="shared" si="2897"/>
        <v>0</v>
      </c>
      <c r="AF857" s="816">
        <f t="shared" si="2897"/>
        <v>0</v>
      </c>
      <c r="AG857" s="816">
        <f t="shared" si="2897"/>
        <v>0</v>
      </c>
      <c r="AH857" s="816">
        <f t="shared" si="2897"/>
        <v>0</v>
      </c>
      <c r="AI857" s="816">
        <f t="shared" si="2897"/>
        <v>0</v>
      </c>
      <c r="AJ857" s="816">
        <f t="shared" si="2897"/>
        <v>0</v>
      </c>
      <c r="AK857" s="815"/>
      <c r="AL857" s="816">
        <f t="shared" ref="AL857:BB857" si="2898">SUM(AL664)</f>
        <v>0</v>
      </c>
      <c r="AM857" s="816">
        <f t="shared" si="2898"/>
        <v>0</v>
      </c>
      <c r="AN857" s="816">
        <f t="shared" si="2898"/>
        <v>0</v>
      </c>
      <c r="AO857" s="816">
        <f t="shared" si="2898"/>
        <v>0</v>
      </c>
      <c r="AP857" s="816">
        <f t="shared" si="2898"/>
        <v>0</v>
      </c>
      <c r="AQ857" s="816">
        <f t="shared" si="2898"/>
        <v>0</v>
      </c>
      <c r="AR857" s="816">
        <f t="shared" si="2898"/>
        <v>0</v>
      </c>
      <c r="AS857" s="816">
        <f t="shared" si="2898"/>
        <v>0</v>
      </c>
      <c r="AT857" s="816">
        <f t="shared" si="2898"/>
        <v>0</v>
      </c>
      <c r="AU857" s="816">
        <f t="shared" si="2898"/>
        <v>0</v>
      </c>
      <c r="AV857" s="816">
        <f t="shared" si="2898"/>
        <v>0</v>
      </c>
      <c r="AW857" s="816">
        <f t="shared" si="2898"/>
        <v>0</v>
      </c>
      <c r="AX857" s="816">
        <f t="shared" si="2898"/>
        <v>0</v>
      </c>
      <c r="AY857" s="816">
        <f t="shared" si="2898"/>
        <v>0</v>
      </c>
      <c r="AZ857" s="816">
        <f t="shared" si="2898"/>
        <v>0</v>
      </c>
      <c r="BA857" s="816">
        <f t="shared" si="2898"/>
        <v>0</v>
      </c>
      <c r="BB857" s="816">
        <f t="shared" si="2898"/>
        <v>0</v>
      </c>
      <c r="BC857" s="815"/>
      <c r="BD857" s="816">
        <f t="shared" ref="BD857:BT857" si="2899">SUM(BD664)</f>
        <v>0</v>
      </c>
      <c r="BE857" s="816">
        <f t="shared" si="2899"/>
        <v>0</v>
      </c>
      <c r="BF857" s="816">
        <f t="shared" si="2899"/>
        <v>0</v>
      </c>
      <c r="BG857" s="816">
        <f t="shared" si="2899"/>
        <v>0</v>
      </c>
      <c r="BH857" s="816">
        <f t="shared" si="2899"/>
        <v>0</v>
      </c>
      <c r="BI857" s="816">
        <f t="shared" si="2899"/>
        <v>0</v>
      </c>
      <c r="BJ857" s="816">
        <f t="shared" si="2899"/>
        <v>0</v>
      </c>
      <c r="BK857" s="816">
        <f t="shared" si="2899"/>
        <v>0</v>
      </c>
      <c r="BL857" s="816">
        <f t="shared" si="2899"/>
        <v>0</v>
      </c>
      <c r="BM857" s="816">
        <f t="shared" si="2899"/>
        <v>0</v>
      </c>
      <c r="BN857" s="816">
        <f t="shared" si="2899"/>
        <v>0</v>
      </c>
      <c r="BO857" s="816">
        <f t="shared" si="2899"/>
        <v>0</v>
      </c>
      <c r="BP857" s="816">
        <f t="shared" si="2899"/>
        <v>0</v>
      </c>
      <c r="BQ857" s="816">
        <f t="shared" si="2899"/>
        <v>0</v>
      </c>
      <c r="BR857" s="816">
        <f t="shared" si="2899"/>
        <v>0</v>
      </c>
      <c r="BS857" s="816">
        <f t="shared" si="2899"/>
        <v>0</v>
      </c>
      <c r="BT857" s="816">
        <f t="shared" si="2899"/>
        <v>0</v>
      </c>
      <c r="BU857" s="815"/>
      <c r="BV857" s="816">
        <f>SUM(BV664)</f>
        <v>0</v>
      </c>
      <c r="BW857" s="816">
        <f>SUM(BW664)</f>
        <v>0</v>
      </c>
      <c r="BX857" s="816">
        <f>SUM(BX664)</f>
        <v>0</v>
      </c>
      <c r="BY857" s="816">
        <f>SUM(BY664)</f>
        <v>0</v>
      </c>
      <c r="BZ857" s="627">
        <f>IF(DL857&lt;3,"",(SUM(B857:R857)-MIN(B857:R857)-MAX(B857:R857))/(DL857-2))</f>
        <v>0</v>
      </c>
      <c r="CA857" s="627">
        <f>IF(DM857&lt;3,"",(SUM(T857:AJ857)-MIN(T857:AJ857)-MAX(T857:AJ857))/(DM857-2))</f>
        <v>0</v>
      </c>
      <c r="CB857" s="627">
        <f>IF(DN857&lt;3,"",(SUM(AL857:BB857)-MIN(AL857:BB857)-MAX(AL857:BB857))/(DN857-2))</f>
        <v>0</v>
      </c>
      <c r="CC857" s="695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885"/>
        <v>0</v>
      </c>
      <c r="CF857" s="1355">
        <f t="shared" si="2885"/>
        <v>0</v>
      </c>
      <c r="CG857" s="1355">
        <f t="shared" si="2885"/>
        <v>0</v>
      </c>
      <c r="CH857" s="1355">
        <f t="shared" si="2885"/>
        <v>0</v>
      </c>
      <c r="CI857" s="1355">
        <f t="shared" si="2885"/>
        <v>0</v>
      </c>
      <c r="CJ857" s="1355">
        <f t="shared" si="2885"/>
        <v>0</v>
      </c>
      <c r="CK857" s="1356">
        <f t="shared" si="2885"/>
        <v>0</v>
      </c>
      <c r="CL857" s="1356">
        <f t="shared" si="2885"/>
        <v>0</v>
      </c>
      <c r="CM857" s="1356">
        <f t="shared" si="2885"/>
        <v>0</v>
      </c>
      <c r="CN857" s="1355">
        <f t="shared" si="2885"/>
        <v>0</v>
      </c>
      <c r="CO857" s="1355">
        <f t="shared" si="2885"/>
        <v>0</v>
      </c>
      <c r="CP857" s="1355">
        <f t="shared" si="2885"/>
        <v>0</v>
      </c>
      <c r="CQ857" s="1355">
        <f t="shared" si="2885"/>
        <v>0</v>
      </c>
      <c r="CR857" s="1355">
        <f t="shared" si="2885"/>
        <v>0</v>
      </c>
      <c r="CS857" s="1354">
        <f t="shared" si="2885"/>
        <v>0</v>
      </c>
      <c r="CT857" s="1357">
        <f t="shared" si="2885"/>
        <v>0</v>
      </c>
      <c r="CU857" s="541">
        <f t="shared" si="2886"/>
        <v>0</v>
      </c>
      <c r="CV857" s="542">
        <f t="shared" si="2886"/>
        <v>0</v>
      </c>
      <c r="CW857" s="543">
        <f t="shared" si="2886"/>
        <v>0</v>
      </c>
      <c r="CX857" s="543">
        <f t="shared" si="2886"/>
        <v>0</v>
      </c>
      <c r="CY857" s="543">
        <f t="shared" si="2886"/>
        <v>0</v>
      </c>
      <c r="CZ857" s="543">
        <f t="shared" si="2886"/>
        <v>0</v>
      </c>
      <c r="DA857" s="543">
        <f t="shared" si="2886"/>
        <v>0</v>
      </c>
      <c r="DB857" s="544">
        <f t="shared" si="2886"/>
        <v>0</v>
      </c>
      <c r="DC857" s="544">
        <f t="shared" si="2886"/>
        <v>0</v>
      </c>
      <c r="DD857" s="544">
        <f t="shared" si="2886"/>
        <v>0</v>
      </c>
      <c r="DE857" s="543">
        <f t="shared" si="2887"/>
        <v>0</v>
      </c>
      <c r="DF857" s="543">
        <f t="shared" si="2887"/>
        <v>0</v>
      </c>
      <c r="DG857" s="543">
        <f t="shared" si="2887"/>
        <v>0</v>
      </c>
      <c r="DH857" s="543">
        <f t="shared" si="2887"/>
        <v>0</v>
      </c>
      <c r="DI857" s="543">
        <f t="shared" si="2887"/>
        <v>0</v>
      </c>
      <c r="DJ857" s="542">
        <f t="shared" si="2887"/>
        <v>0</v>
      </c>
      <c r="DK857" s="541">
        <f t="shared" si="2887"/>
        <v>0</v>
      </c>
      <c r="DL857" s="658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7"/>
      <c r="DQ857" s="623"/>
      <c r="DR857" s="623"/>
      <c r="DS857" s="623"/>
      <c r="DT857" s="623"/>
      <c r="DU857" s="623"/>
      <c r="DV857" s="623"/>
      <c r="DW857" s="623"/>
      <c r="DX857" s="818"/>
      <c r="DY857" s="488"/>
    </row>
    <row r="858" spans="1:129" s="490" customFormat="1" ht="15.75" customHeight="1">
      <c r="A858" s="813" t="s">
        <v>22</v>
      </c>
      <c r="B858" s="815"/>
      <c r="C858" s="815"/>
      <c r="D858" s="815"/>
      <c r="E858" s="815"/>
      <c r="F858" s="815"/>
      <c r="G858" s="815"/>
      <c r="H858" s="815"/>
      <c r="I858" s="815"/>
      <c r="J858" s="815"/>
      <c r="K858" s="815"/>
      <c r="L858" s="815"/>
      <c r="M858" s="815"/>
      <c r="N858" s="815"/>
      <c r="O858" s="815"/>
      <c r="P858" s="815"/>
      <c r="Q858" s="815"/>
      <c r="R858" s="815"/>
      <c r="S858" s="787"/>
      <c r="T858" s="815"/>
      <c r="U858" s="815"/>
      <c r="V858" s="815"/>
      <c r="W858" s="815"/>
      <c r="X858" s="815"/>
      <c r="Y858" s="815"/>
      <c r="Z858" s="815"/>
      <c r="AA858" s="815"/>
      <c r="AB858" s="815"/>
      <c r="AC858" s="815"/>
      <c r="AD858" s="815"/>
      <c r="AE858" s="815"/>
      <c r="AF858" s="815"/>
      <c r="AG858" s="815"/>
      <c r="AH858" s="815"/>
      <c r="AI858" s="815"/>
      <c r="AJ858" s="815"/>
      <c r="AK858" s="787"/>
      <c r="AL858" s="815"/>
      <c r="AM858" s="815"/>
      <c r="AN858" s="815"/>
      <c r="AO858" s="815"/>
      <c r="AP858" s="815"/>
      <c r="AQ858" s="815"/>
      <c r="AR858" s="815"/>
      <c r="AS858" s="815"/>
      <c r="AT858" s="815"/>
      <c r="AU858" s="815"/>
      <c r="AV858" s="815"/>
      <c r="AW858" s="815"/>
      <c r="AX858" s="815"/>
      <c r="AY858" s="815"/>
      <c r="AZ858" s="815"/>
      <c r="BA858" s="815"/>
      <c r="BB858" s="815"/>
      <c r="BC858" s="787"/>
      <c r="BD858" s="815"/>
      <c r="BE858" s="815"/>
      <c r="BF858" s="815"/>
      <c r="BG858" s="815"/>
      <c r="BH858" s="815"/>
      <c r="BI858" s="815"/>
      <c r="BJ858" s="815"/>
      <c r="BK858" s="815"/>
      <c r="BL858" s="815"/>
      <c r="BM858" s="815"/>
      <c r="BN858" s="815"/>
      <c r="BO858" s="815"/>
      <c r="BP858" s="815"/>
      <c r="BQ858" s="815"/>
      <c r="BR858" s="815"/>
      <c r="BS858" s="815"/>
      <c r="BT858" s="815"/>
      <c r="BU858" s="787"/>
      <c r="BV858" s="815"/>
      <c r="BW858" s="815"/>
      <c r="BX858" s="815"/>
      <c r="BY858" s="815"/>
      <c r="BZ858" s="819"/>
      <c r="CA858" s="819"/>
      <c r="CB858" s="819"/>
      <c r="CC858" s="819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22"/>
      <c r="CV858" s="203"/>
      <c r="CW858" s="203"/>
      <c r="CX858" s="203"/>
      <c r="CY858" s="203"/>
      <c r="CZ858" s="203"/>
      <c r="DA858" s="622"/>
      <c r="DB858" s="622"/>
      <c r="DC858" s="622"/>
      <c r="DD858" s="622"/>
      <c r="DE858" s="622"/>
      <c r="DF858" s="622"/>
      <c r="DG858" s="622"/>
      <c r="DH858" s="622"/>
      <c r="DI858" s="622"/>
      <c r="DJ858" s="622"/>
      <c r="DK858" s="622"/>
      <c r="DL858" s="486"/>
      <c r="DM858" s="205"/>
      <c r="DN858" s="205"/>
      <c r="DO858" s="205"/>
      <c r="DP858" s="487"/>
      <c r="DQ858" s="488"/>
      <c r="DR858" s="488"/>
      <c r="DS858" s="488"/>
      <c r="DT858" s="488"/>
      <c r="DU858" s="488"/>
      <c r="DV858" s="488"/>
      <c r="DW858" s="488"/>
      <c r="DX858" s="820"/>
      <c r="DY858" s="488"/>
    </row>
    <row r="859" spans="1:129" s="490" customFormat="1" ht="15.75" customHeight="1">
      <c r="A859" s="44" t="str">
        <f>$A$449</f>
        <v>Maize grain purchase</v>
      </c>
      <c r="B859" s="816">
        <f>SUM(B455)</f>
        <v>0</v>
      </c>
      <c r="C859" s="816">
        <f t="shared" ref="C859:R859" si="2900">SUM(C455)</f>
        <v>0</v>
      </c>
      <c r="D859" s="816">
        <f t="shared" si="2900"/>
        <v>0</v>
      </c>
      <c r="E859" s="816">
        <f t="shared" si="2900"/>
        <v>0</v>
      </c>
      <c r="F859" s="816">
        <f t="shared" si="2900"/>
        <v>0</v>
      </c>
      <c r="G859" s="816">
        <f t="shared" si="2900"/>
        <v>0</v>
      </c>
      <c r="H859" s="816">
        <f t="shared" si="2900"/>
        <v>0</v>
      </c>
      <c r="I859" s="816">
        <f t="shared" si="2900"/>
        <v>0</v>
      </c>
      <c r="J859" s="816">
        <f t="shared" si="2900"/>
        <v>0</v>
      </c>
      <c r="K859" s="816">
        <f t="shared" si="2900"/>
        <v>0</v>
      </c>
      <c r="L859" s="816">
        <f t="shared" si="2900"/>
        <v>0</v>
      </c>
      <c r="M859" s="816">
        <f t="shared" si="2900"/>
        <v>0</v>
      </c>
      <c r="N859" s="816">
        <f t="shared" si="2900"/>
        <v>0</v>
      </c>
      <c r="O859" s="816">
        <f t="shared" si="2900"/>
        <v>0</v>
      </c>
      <c r="P859" s="816">
        <f t="shared" si="2900"/>
        <v>0</v>
      </c>
      <c r="Q859" s="816">
        <f t="shared" si="2900"/>
        <v>0</v>
      </c>
      <c r="R859" s="816">
        <f t="shared" si="2900"/>
        <v>0</v>
      </c>
      <c r="S859" s="815"/>
      <c r="T859" s="816">
        <f>SUM(T455)</f>
        <v>0</v>
      </c>
      <c r="U859" s="816">
        <f t="shared" ref="U859:AJ859" si="2901">SUM(U455)</f>
        <v>0</v>
      </c>
      <c r="V859" s="816">
        <f t="shared" si="2901"/>
        <v>0</v>
      </c>
      <c r="W859" s="816">
        <f t="shared" si="2901"/>
        <v>0</v>
      </c>
      <c r="X859" s="816">
        <f t="shared" si="2901"/>
        <v>0</v>
      </c>
      <c r="Y859" s="816">
        <f t="shared" si="2901"/>
        <v>0</v>
      </c>
      <c r="Z859" s="816">
        <f t="shared" si="2901"/>
        <v>0</v>
      </c>
      <c r="AA859" s="816">
        <f t="shared" si="2901"/>
        <v>0</v>
      </c>
      <c r="AB859" s="816">
        <f t="shared" si="2901"/>
        <v>0</v>
      </c>
      <c r="AC859" s="816">
        <f t="shared" si="2901"/>
        <v>0</v>
      </c>
      <c r="AD859" s="816">
        <f t="shared" si="2901"/>
        <v>0</v>
      </c>
      <c r="AE859" s="816">
        <f t="shared" si="2901"/>
        <v>0</v>
      </c>
      <c r="AF859" s="816">
        <f t="shared" si="2901"/>
        <v>0</v>
      </c>
      <c r="AG859" s="816">
        <f t="shared" si="2901"/>
        <v>0</v>
      </c>
      <c r="AH859" s="816">
        <f t="shared" si="2901"/>
        <v>0</v>
      </c>
      <c r="AI859" s="816">
        <f t="shared" si="2901"/>
        <v>0</v>
      </c>
      <c r="AJ859" s="816">
        <f t="shared" si="2901"/>
        <v>0</v>
      </c>
      <c r="AK859" s="815"/>
      <c r="AL859" s="816">
        <f>SUM(AL455)</f>
        <v>0</v>
      </c>
      <c r="AM859" s="816">
        <f t="shared" ref="AM859:BB859" si="2902">SUM(AM455)</f>
        <v>0</v>
      </c>
      <c r="AN859" s="816">
        <f t="shared" si="2902"/>
        <v>0</v>
      </c>
      <c r="AO859" s="816">
        <f t="shared" si="2902"/>
        <v>0</v>
      </c>
      <c r="AP859" s="816">
        <f t="shared" si="2902"/>
        <v>0</v>
      </c>
      <c r="AQ859" s="816">
        <f t="shared" si="2902"/>
        <v>0</v>
      </c>
      <c r="AR859" s="816">
        <f t="shared" si="2902"/>
        <v>0</v>
      </c>
      <c r="AS859" s="816">
        <f t="shared" si="2902"/>
        <v>0</v>
      </c>
      <c r="AT859" s="816">
        <f t="shared" si="2902"/>
        <v>0</v>
      </c>
      <c r="AU859" s="816">
        <f t="shared" si="2902"/>
        <v>0</v>
      </c>
      <c r="AV859" s="816">
        <f t="shared" si="2902"/>
        <v>0</v>
      </c>
      <c r="AW859" s="816">
        <f t="shared" si="2902"/>
        <v>0</v>
      </c>
      <c r="AX859" s="816">
        <f t="shared" si="2902"/>
        <v>0</v>
      </c>
      <c r="AY859" s="816">
        <f t="shared" si="2902"/>
        <v>0</v>
      </c>
      <c r="AZ859" s="816">
        <f t="shared" si="2902"/>
        <v>0</v>
      </c>
      <c r="BA859" s="816">
        <f t="shared" si="2902"/>
        <v>0</v>
      </c>
      <c r="BB859" s="816">
        <f t="shared" si="2902"/>
        <v>0</v>
      </c>
      <c r="BC859" s="815"/>
      <c r="BD859" s="816">
        <f>SUM(BD455)</f>
        <v>0</v>
      </c>
      <c r="BE859" s="816">
        <f t="shared" ref="BE859:BT859" si="2903">SUM(BE455)</f>
        <v>0</v>
      </c>
      <c r="BF859" s="816">
        <f t="shared" si="2903"/>
        <v>0</v>
      </c>
      <c r="BG859" s="816">
        <f t="shared" si="2903"/>
        <v>0</v>
      </c>
      <c r="BH859" s="816">
        <f t="shared" si="2903"/>
        <v>0</v>
      </c>
      <c r="BI859" s="816">
        <f t="shared" si="2903"/>
        <v>0</v>
      </c>
      <c r="BJ859" s="816">
        <f t="shared" si="2903"/>
        <v>0</v>
      </c>
      <c r="BK859" s="816">
        <f t="shared" si="2903"/>
        <v>0</v>
      </c>
      <c r="BL859" s="816">
        <f t="shared" si="2903"/>
        <v>0</v>
      </c>
      <c r="BM859" s="816">
        <f t="shared" si="2903"/>
        <v>0</v>
      </c>
      <c r="BN859" s="816">
        <f t="shared" si="2903"/>
        <v>0</v>
      </c>
      <c r="BO859" s="816">
        <f t="shared" si="2903"/>
        <v>0</v>
      </c>
      <c r="BP859" s="816">
        <f t="shared" si="2903"/>
        <v>0</v>
      </c>
      <c r="BQ859" s="816">
        <f t="shared" si="2903"/>
        <v>0</v>
      </c>
      <c r="BR859" s="816">
        <f t="shared" si="2903"/>
        <v>0</v>
      </c>
      <c r="BS859" s="816">
        <f t="shared" si="2903"/>
        <v>0</v>
      </c>
      <c r="BT859" s="816">
        <f t="shared" si="2903"/>
        <v>0</v>
      </c>
      <c r="BU859" s="815"/>
      <c r="BV859" s="816">
        <f>SUM(BV455)</f>
        <v>0</v>
      </c>
      <c r="BW859" s="816">
        <f>SUM(BW455)</f>
        <v>0</v>
      </c>
      <c r="BX859" s="816">
        <f>SUM(BX455)</f>
        <v>0</v>
      </c>
      <c r="BY859" s="816">
        <f>SUM(BY455)</f>
        <v>0</v>
      </c>
      <c r="BZ859" s="627">
        <f t="shared" ref="BZ859:BZ887" si="2904">IF(DL859&lt;3,"",(SUM(B859:R859)-MIN(B859:R859)-MAX(B859:R859))/(DL859-2))</f>
        <v>0</v>
      </c>
      <c r="CA859" s="627">
        <f t="shared" ref="CA859:CA887" si="2905">IF(DM859&lt;3,"",(SUM(T859:AJ859)-MIN(T859:AJ859)-MAX(T859:AJ859))/(DM859-2))</f>
        <v>0</v>
      </c>
      <c r="CB859" s="627">
        <f t="shared" ref="CB859:CB887" si="2906">IF(DN859&lt;3,"",(SUM(AL859:BB859)-MIN(AL859:BB859)-MAX(AL859:BB859))/(DN859-2))</f>
        <v>0</v>
      </c>
      <c r="CC859" s="695">
        <f t="shared" ref="CC859:CC887" si="2907">IF(DO859&lt;3,"",(SUM(BD859:BT859)-MIN(BD859:BT859)-MAX(BD859:BT859))/(DO859-2))</f>
        <v>0</v>
      </c>
      <c r="CD859" s="1353">
        <f t="shared" ref="CD859:CS874" si="2908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908"/>
        <v>0</v>
      </c>
      <c r="CF859" s="1355">
        <f t="shared" si="2908"/>
        <v>0</v>
      </c>
      <c r="CG859" s="1355">
        <f t="shared" si="2908"/>
        <v>0</v>
      </c>
      <c r="CH859" s="1355">
        <f t="shared" si="2908"/>
        <v>0</v>
      </c>
      <c r="CI859" s="1355">
        <f t="shared" si="2908"/>
        <v>0</v>
      </c>
      <c r="CJ859" s="1355">
        <f t="shared" si="2908"/>
        <v>0</v>
      </c>
      <c r="CK859" s="1356">
        <f t="shared" si="2908"/>
        <v>0</v>
      </c>
      <c r="CL859" s="1356">
        <f t="shared" si="2908"/>
        <v>0</v>
      </c>
      <c r="CM859" s="1356">
        <f t="shared" si="2908"/>
        <v>0</v>
      </c>
      <c r="CN859" s="1355">
        <f t="shared" si="2908"/>
        <v>0</v>
      </c>
      <c r="CO859" s="1355">
        <f t="shared" si="2908"/>
        <v>0</v>
      </c>
      <c r="CP859" s="1355">
        <f t="shared" si="2908"/>
        <v>0</v>
      </c>
      <c r="CQ859" s="1355">
        <f t="shared" si="2908"/>
        <v>0</v>
      </c>
      <c r="CR859" s="1355">
        <f t="shared" si="2908"/>
        <v>0</v>
      </c>
      <c r="CS859" s="1354">
        <f t="shared" si="2908"/>
        <v>0</v>
      </c>
      <c r="CT859" s="1385">
        <f t="shared" ref="CT859:CT887" si="2909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9">
        <f t="shared" ref="CU859:DJ874" si="2910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910"/>
        <v>0</v>
      </c>
      <c r="CW859" s="1369">
        <f t="shared" si="2910"/>
        <v>0</v>
      </c>
      <c r="CX859" s="1369">
        <f t="shared" si="2910"/>
        <v>0</v>
      </c>
      <c r="CY859" s="1369">
        <f t="shared" si="2910"/>
        <v>0</v>
      </c>
      <c r="CZ859" s="1369">
        <f t="shared" si="2910"/>
        <v>0</v>
      </c>
      <c r="DA859" s="1369">
        <f t="shared" si="2910"/>
        <v>0</v>
      </c>
      <c r="DB859" s="1370">
        <f t="shared" si="2910"/>
        <v>0</v>
      </c>
      <c r="DC859" s="1370">
        <f t="shared" si="2910"/>
        <v>0</v>
      </c>
      <c r="DD859" s="1370">
        <f t="shared" si="2910"/>
        <v>0</v>
      </c>
      <c r="DE859" s="1369">
        <f t="shared" si="2910"/>
        <v>0</v>
      </c>
      <c r="DF859" s="1369">
        <f t="shared" si="2910"/>
        <v>0</v>
      </c>
      <c r="DG859" s="1369">
        <f t="shared" si="2910"/>
        <v>0</v>
      </c>
      <c r="DH859" s="1369">
        <f t="shared" si="2910"/>
        <v>0</v>
      </c>
      <c r="DI859" s="1369">
        <f t="shared" si="2910"/>
        <v>0</v>
      </c>
      <c r="DJ859" s="1368">
        <f t="shared" si="2910"/>
        <v>0</v>
      </c>
      <c r="DK859" s="1439">
        <f t="shared" ref="DK859:DK887" si="2911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8">
        <f t="shared" ref="DL859:DL887" si="2912">COUNT(B859:R859)</f>
        <v>17</v>
      </c>
      <c r="DM859" s="106">
        <f t="shared" ref="DM859:DM887" si="2913">COUNT(T859:AJ859)</f>
        <v>17</v>
      </c>
      <c r="DN859" s="106">
        <f t="shared" ref="DN859:DN887" si="2914">COUNT(AL859:BB859)</f>
        <v>17</v>
      </c>
      <c r="DO859" s="106">
        <f t="shared" ref="DO859:DO887" si="2915">COUNT(BD859:BT859)</f>
        <v>17</v>
      </c>
      <c r="DP859" s="487"/>
      <c r="DQ859" s="623"/>
      <c r="DR859" s="623"/>
      <c r="DS859" s="623"/>
      <c r="DT859" s="623"/>
      <c r="DU859" s="623"/>
      <c r="DV859" s="623"/>
      <c r="DW859" s="623"/>
      <c r="DX859" s="818"/>
      <c r="DY859" s="488"/>
    </row>
    <row r="860" spans="1:129" s="490" customFormat="1" ht="15.75" customHeight="1">
      <c r="A860" s="44" t="str">
        <f>$A$458</f>
        <v>Maize meal purchase</v>
      </c>
      <c r="B860" s="816">
        <f>SUM(B464)</f>
        <v>0</v>
      </c>
      <c r="C860" s="816">
        <f t="shared" ref="C860:R860" si="2916">SUM(C464)</f>
        <v>0</v>
      </c>
      <c r="D860" s="816">
        <f t="shared" si="2916"/>
        <v>2.8414872798434444E-2</v>
      </c>
      <c r="E860" s="816">
        <f t="shared" si="2916"/>
        <v>0</v>
      </c>
      <c r="F860" s="816">
        <f t="shared" si="2916"/>
        <v>0</v>
      </c>
      <c r="G860" s="816">
        <f t="shared" si="2916"/>
        <v>0</v>
      </c>
      <c r="H860" s="816">
        <f t="shared" si="2916"/>
        <v>0</v>
      </c>
      <c r="I860" s="816">
        <f t="shared" si="2916"/>
        <v>0</v>
      </c>
      <c r="J860" s="816">
        <f t="shared" si="2916"/>
        <v>0</v>
      </c>
      <c r="K860" s="816">
        <f t="shared" si="2916"/>
        <v>0</v>
      </c>
      <c r="L860" s="816">
        <f t="shared" si="2916"/>
        <v>0</v>
      </c>
      <c r="M860" s="816">
        <f t="shared" si="2916"/>
        <v>0</v>
      </c>
      <c r="N860" s="816">
        <f t="shared" si="2916"/>
        <v>0</v>
      </c>
      <c r="O860" s="816">
        <f t="shared" si="2916"/>
        <v>0</v>
      </c>
      <c r="P860" s="816">
        <f t="shared" si="2916"/>
        <v>0</v>
      </c>
      <c r="Q860" s="816">
        <f t="shared" si="2916"/>
        <v>0</v>
      </c>
      <c r="R860" s="816">
        <f t="shared" si="2916"/>
        <v>0</v>
      </c>
      <c r="S860" s="815"/>
      <c r="T860" s="816">
        <f t="shared" ref="T860:AJ860" si="2917">SUM(T464)</f>
        <v>7.5772994129158514E-2</v>
      </c>
      <c r="U860" s="816">
        <f t="shared" si="2917"/>
        <v>0</v>
      </c>
      <c r="V860" s="816">
        <f t="shared" si="2917"/>
        <v>0</v>
      </c>
      <c r="W860" s="816">
        <f t="shared" si="2917"/>
        <v>0</v>
      </c>
      <c r="X860" s="816">
        <f t="shared" si="2917"/>
        <v>0</v>
      </c>
      <c r="Y860" s="816">
        <f t="shared" si="2917"/>
        <v>0</v>
      </c>
      <c r="Z860" s="816">
        <f t="shared" si="2917"/>
        <v>0.16237070170533965</v>
      </c>
      <c r="AA860" s="816">
        <f t="shared" si="2917"/>
        <v>0</v>
      </c>
      <c r="AB860" s="816">
        <f t="shared" si="2917"/>
        <v>0</v>
      </c>
      <c r="AC860" s="816">
        <f t="shared" si="2917"/>
        <v>0</v>
      </c>
      <c r="AD860" s="816">
        <f t="shared" si="2917"/>
        <v>0</v>
      </c>
      <c r="AE860" s="816">
        <f t="shared" si="2917"/>
        <v>0</v>
      </c>
      <c r="AF860" s="816">
        <f t="shared" si="2917"/>
        <v>0</v>
      </c>
      <c r="AG860" s="816">
        <f t="shared" si="2917"/>
        <v>0</v>
      </c>
      <c r="AH860" s="816">
        <f t="shared" si="2917"/>
        <v>0</v>
      </c>
      <c r="AI860" s="816">
        <f t="shared" si="2917"/>
        <v>0</v>
      </c>
      <c r="AJ860" s="816">
        <f t="shared" si="2917"/>
        <v>0</v>
      </c>
      <c r="AK860" s="815"/>
      <c r="AL860" s="816">
        <f t="shared" ref="AL860:BB860" si="2918">SUM(AL464)</f>
        <v>0</v>
      </c>
      <c r="AM860" s="816">
        <f t="shared" si="2918"/>
        <v>0</v>
      </c>
      <c r="AN860" s="816">
        <f t="shared" si="2918"/>
        <v>0</v>
      </c>
      <c r="AO860" s="816">
        <f t="shared" si="2918"/>
        <v>0</v>
      </c>
      <c r="AP860" s="816">
        <f t="shared" si="2918"/>
        <v>0</v>
      </c>
      <c r="AQ860" s="816">
        <f t="shared" si="2918"/>
        <v>0</v>
      </c>
      <c r="AR860" s="816">
        <f t="shared" si="2918"/>
        <v>0</v>
      </c>
      <c r="AS860" s="816">
        <f t="shared" si="2918"/>
        <v>0</v>
      </c>
      <c r="AT860" s="816">
        <f t="shared" si="2918"/>
        <v>0</v>
      </c>
      <c r="AU860" s="816">
        <f t="shared" si="2918"/>
        <v>0</v>
      </c>
      <c r="AV860" s="816">
        <f t="shared" si="2918"/>
        <v>0</v>
      </c>
      <c r="AW860" s="816">
        <f t="shared" si="2918"/>
        <v>0</v>
      </c>
      <c r="AX860" s="816">
        <f t="shared" si="2918"/>
        <v>0</v>
      </c>
      <c r="AY860" s="816">
        <f t="shared" si="2918"/>
        <v>0</v>
      </c>
      <c r="AZ860" s="816">
        <f t="shared" si="2918"/>
        <v>0</v>
      </c>
      <c r="BA860" s="816">
        <f t="shared" si="2918"/>
        <v>0</v>
      </c>
      <c r="BB860" s="816">
        <f t="shared" si="2918"/>
        <v>0</v>
      </c>
      <c r="BC860" s="815"/>
      <c r="BD860" s="816">
        <f t="shared" ref="BD860:BT860" si="2919">SUM(BD464)</f>
        <v>8.8796477495107634E-2</v>
      </c>
      <c r="BE860" s="816">
        <f t="shared" si="2919"/>
        <v>0.10148168856583731</v>
      </c>
      <c r="BF860" s="816">
        <f t="shared" si="2919"/>
        <v>8.8796477495107634E-2</v>
      </c>
      <c r="BG860" s="816">
        <f t="shared" si="2919"/>
        <v>0</v>
      </c>
      <c r="BH860" s="816">
        <f t="shared" si="2919"/>
        <v>0</v>
      </c>
      <c r="BI860" s="816">
        <f t="shared" si="2919"/>
        <v>0</v>
      </c>
      <c r="BJ860" s="816">
        <f t="shared" si="2919"/>
        <v>0</v>
      </c>
      <c r="BK860" s="816">
        <f t="shared" si="2919"/>
        <v>0</v>
      </c>
      <c r="BL860" s="816">
        <f t="shared" si="2919"/>
        <v>0</v>
      </c>
      <c r="BM860" s="816">
        <f t="shared" si="2919"/>
        <v>0</v>
      </c>
      <c r="BN860" s="816">
        <f t="shared" si="2919"/>
        <v>0</v>
      </c>
      <c r="BO860" s="816">
        <f t="shared" si="2919"/>
        <v>0</v>
      </c>
      <c r="BP860" s="816">
        <f t="shared" si="2919"/>
        <v>0</v>
      </c>
      <c r="BQ860" s="816">
        <f t="shared" si="2919"/>
        <v>0</v>
      </c>
      <c r="BR860" s="816">
        <f t="shared" si="2919"/>
        <v>0</v>
      </c>
      <c r="BS860" s="816">
        <f t="shared" si="2919"/>
        <v>0</v>
      </c>
      <c r="BT860" s="816">
        <f t="shared" si="2919"/>
        <v>0</v>
      </c>
      <c r="BU860" s="815"/>
      <c r="BV860" s="816">
        <f>SUM(BV464)</f>
        <v>0</v>
      </c>
      <c r="BW860" s="816">
        <f>SUM(BW464)</f>
        <v>0</v>
      </c>
      <c r="BX860" s="816">
        <f>SUM(BX464)</f>
        <v>0</v>
      </c>
      <c r="BY860" s="816">
        <f>SUM(BY464)</f>
        <v>5.9197651663405092E-2</v>
      </c>
      <c r="BZ860" s="627">
        <f t="shared" si="2904"/>
        <v>0</v>
      </c>
      <c r="CA860" s="627">
        <f t="shared" si="2905"/>
        <v>5.0515329419439014E-3</v>
      </c>
      <c r="CB860" s="627">
        <f t="shared" si="2906"/>
        <v>0</v>
      </c>
      <c r="CC860" s="695">
        <f t="shared" si="2907"/>
        <v>1.1839530332681019E-2</v>
      </c>
      <c r="CD860" s="1353">
        <f t="shared" si="2908"/>
        <v>0</v>
      </c>
      <c r="CE860" s="1354">
        <f t="shared" si="2908"/>
        <v>0</v>
      </c>
      <c r="CF860" s="1355">
        <f t="shared" si="2908"/>
        <v>0</v>
      </c>
      <c r="CG860" s="1355">
        <f t="shared" si="2908"/>
        <v>0</v>
      </c>
      <c r="CH860" s="1355">
        <f t="shared" si="2908"/>
        <v>0</v>
      </c>
      <c r="CI860" s="1355">
        <f t="shared" si="2908"/>
        <v>0</v>
      </c>
      <c r="CJ860" s="1355">
        <f t="shared" si="2908"/>
        <v>0</v>
      </c>
      <c r="CK860" s="1356">
        <f t="shared" si="2908"/>
        <v>0</v>
      </c>
      <c r="CL860" s="1356">
        <f t="shared" si="2908"/>
        <v>0</v>
      </c>
      <c r="CM860" s="1356">
        <f t="shared" si="2908"/>
        <v>0</v>
      </c>
      <c r="CN860" s="1355">
        <f t="shared" si="2908"/>
        <v>0</v>
      </c>
      <c r="CO860" s="1355">
        <f t="shared" si="2908"/>
        <v>0</v>
      </c>
      <c r="CP860" s="1355">
        <f t="shared" si="2908"/>
        <v>0</v>
      </c>
      <c r="CQ860" s="1355">
        <f t="shared" si="2908"/>
        <v>0</v>
      </c>
      <c r="CR860" s="1355">
        <f t="shared" si="2908"/>
        <v>0</v>
      </c>
      <c r="CS860" s="1354">
        <f t="shared" si="2908"/>
        <v>0</v>
      </c>
      <c r="CT860" s="1385">
        <f t="shared" si="2909"/>
        <v>2.8414872798434444E-2</v>
      </c>
      <c r="CU860" s="1439">
        <f t="shared" si="2910"/>
        <v>0</v>
      </c>
      <c r="CV860" s="1368">
        <f t="shared" si="2910"/>
        <v>0</v>
      </c>
      <c r="CW860" s="1369">
        <f t="shared" si="2910"/>
        <v>0</v>
      </c>
      <c r="CX860" s="1369">
        <f t="shared" si="2910"/>
        <v>0</v>
      </c>
      <c r="CY860" s="1369">
        <f t="shared" si="2910"/>
        <v>0</v>
      </c>
      <c r="CZ860" s="1369">
        <f t="shared" si="2910"/>
        <v>0</v>
      </c>
      <c r="DA860" s="1369">
        <f t="shared" si="2910"/>
        <v>0</v>
      </c>
      <c r="DB860" s="1370">
        <f t="shared" si="2910"/>
        <v>0</v>
      </c>
      <c r="DC860" s="1370">
        <f t="shared" si="2910"/>
        <v>0</v>
      </c>
      <c r="DD860" s="1370">
        <f t="shared" si="2910"/>
        <v>0</v>
      </c>
      <c r="DE860" s="1369">
        <f t="shared" si="2910"/>
        <v>0</v>
      </c>
      <c r="DF860" s="1369">
        <f t="shared" si="2910"/>
        <v>0</v>
      </c>
      <c r="DG860" s="1369">
        <f t="shared" si="2910"/>
        <v>0</v>
      </c>
      <c r="DH860" s="1369">
        <f t="shared" si="2910"/>
        <v>0</v>
      </c>
      <c r="DI860" s="1369">
        <f t="shared" si="2910"/>
        <v>0</v>
      </c>
      <c r="DJ860" s="1368">
        <f t="shared" si="2910"/>
        <v>7.5772994129158514E-2</v>
      </c>
      <c r="DK860" s="1439">
        <f t="shared" si="2911"/>
        <v>0.16237070170533965</v>
      </c>
      <c r="DL860" s="658">
        <f t="shared" si="2912"/>
        <v>17</v>
      </c>
      <c r="DM860" s="106">
        <f t="shared" si="2913"/>
        <v>17</v>
      </c>
      <c r="DN860" s="106">
        <f t="shared" si="2914"/>
        <v>17</v>
      </c>
      <c r="DO860" s="106">
        <f t="shared" si="2915"/>
        <v>17</v>
      </c>
      <c r="DP860" s="487"/>
      <c r="DQ860" s="623"/>
      <c r="DR860" s="623"/>
      <c r="DS860" s="623"/>
      <c r="DT860" s="623"/>
      <c r="DU860" s="623"/>
      <c r="DV860" s="623"/>
      <c r="DW860" s="623"/>
      <c r="DX860" s="818"/>
      <c r="DY860" s="488"/>
    </row>
    <row r="861" spans="1:129" s="490" customFormat="1" ht="15.75" customHeight="1">
      <c r="A861" s="44" t="str">
        <f>$A$467</f>
        <v>Rice purchase - unit</v>
      </c>
      <c r="B861" s="816">
        <f>SUM(B473)</f>
        <v>0</v>
      </c>
      <c r="C861" s="816">
        <f t="shared" ref="C861:R861" si="2920">SUM(C473)</f>
        <v>0</v>
      </c>
      <c r="D861" s="816">
        <f t="shared" si="2920"/>
        <v>0</v>
      </c>
      <c r="E861" s="816">
        <f t="shared" si="2920"/>
        <v>0</v>
      </c>
      <c r="F861" s="816">
        <f t="shared" si="2920"/>
        <v>0</v>
      </c>
      <c r="G861" s="816">
        <f t="shared" si="2920"/>
        <v>0</v>
      </c>
      <c r="H861" s="816">
        <f t="shared" si="2920"/>
        <v>0</v>
      </c>
      <c r="I861" s="816">
        <f t="shared" si="2920"/>
        <v>2.2168297455968686E-2</v>
      </c>
      <c r="J861" s="816">
        <f t="shared" si="2920"/>
        <v>0</v>
      </c>
      <c r="K861" s="816">
        <f t="shared" si="2920"/>
        <v>0</v>
      </c>
      <c r="L861" s="816">
        <f t="shared" si="2920"/>
        <v>0</v>
      </c>
      <c r="M861" s="816">
        <f t="shared" si="2920"/>
        <v>0</v>
      </c>
      <c r="N861" s="816">
        <f t="shared" si="2920"/>
        <v>0</v>
      </c>
      <c r="O861" s="816">
        <f t="shared" si="2920"/>
        <v>0</v>
      </c>
      <c r="P861" s="816">
        <f t="shared" si="2920"/>
        <v>0</v>
      </c>
      <c r="Q861" s="816">
        <f t="shared" si="2920"/>
        <v>0</v>
      </c>
      <c r="R861" s="816">
        <f t="shared" si="2920"/>
        <v>0</v>
      </c>
      <c r="S861" s="815"/>
      <c r="T861" s="816">
        <f>SUM(T473)</f>
        <v>1.1084148727984343E-2</v>
      </c>
      <c r="U861" s="816">
        <f t="shared" ref="U861:AJ861" si="2921">SUM(U473)</f>
        <v>0</v>
      </c>
      <c r="V861" s="816">
        <f t="shared" si="2921"/>
        <v>9.2367906066536196E-3</v>
      </c>
      <c r="W861" s="816">
        <f t="shared" si="2921"/>
        <v>0</v>
      </c>
      <c r="X861" s="816">
        <f t="shared" si="2921"/>
        <v>6.9275929549902152E-3</v>
      </c>
      <c r="Y861" s="816">
        <f t="shared" si="2921"/>
        <v>3.0019569471624267E-2</v>
      </c>
      <c r="Z861" s="816">
        <f t="shared" si="2921"/>
        <v>7.9172490914173888E-3</v>
      </c>
      <c r="AA861" s="816">
        <f t="shared" si="2921"/>
        <v>7.9172490914173888E-3</v>
      </c>
      <c r="AB861" s="816">
        <f t="shared" si="2921"/>
        <v>0</v>
      </c>
      <c r="AC861" s="816">
        <f t="shared" si="2921"/>
        <v>0</v>
      </c>
      <c r="AD861" s="816">
        <f t="shared" si="2921"/>
        <v>0</v>
      </c>
      <c r="AE861" s="816">
        <f t="shared" si="2921"/>
        <v>0</v>
      </c>
      <c r="AF861" s="816">
        <f t="shared" si="2921"/>
        <v>0</v>
      </c>
      <c r="AG861" s="816">
        <f t="shared" si="2921"/>
        <v>0</v>
      </c>
      <c r="AH861" s="816">
        <f t="shared" si="2921"/>
        <v>0</v>
      </c>
      <c r="AI861" s="816">
        <f t="shared" si="2921"/>
        <v>0</v>
      </c>
      <c r="AJ861" s="816">
        <f t="shared" si="2921"/>
        <v>0</v>
      </c>
      <c r="AK861" s="815"/>
      <c r="AL861" s="816">
        <f>SUM(AL473)</f>
        <v>2.7710371819960861E-2</v>
      </c>
      <c r="AM861" s="816">
        <f t="shared" ref="AM861:BB861" si="2922">SUM(AM473)</f>
        <v>0</v>
      </c>
      <c r="AN861" s="816">
        <f t="shared" si="2922"/>
        <v>9.2367906066536207E-2</v>
      </c>
      <c r="AO861" s="816">
        <f t="shared" si="2922"/>
        <v>1.8473581213307239E-2</v>
      </c>
      <c r="AP861" s="816">
        <f t="shared" si="2922"/>
        <v>3.6947162426614479E-2</v>
      </c>
      <c r="AQ861" s="816">
        <f t="shared" si="2922"/>
        <v>0</v>
      </c>
      <c r="AR861" s="816">
        <f t="shared" si="2922"/>
        <v>2.7710371819960861E-2</v>
      </c>
      <c r="AS861" s="816">
        <f t="shared" si="2922"/>
        <v>2.2168297455968686E-2</v>
      </c>
      <c r="AT861" s="816">
        <f t="shared" si="2922"/>
        <v>4.4336594911937373E-2</v>
      </c>
      <c r="AU861" s="816">
        <f t="shared" si="2922"/>
        <v>0</v>
      </c>
      <c r="AV861" s="816">
        <f t="shared" si="2922"/>
        <v>0</v>
      </c>
      <c r="AW861" s="816">
        <f t="shared" si="2922"/>
        <v>0</v>
      </c>
      <c r="AX861" s="816">
        <f t="shared" si="2922"/>
        <v>0</v>
      </c>
      <c r="AY861" s="816">
        <f t="shared" si="2922"/>
        <v>0</v>
      </c>
      <c r="AZ861" s="816">
        <f t="shared" si="2922"/>
        <v>0</v>
      </c>
      <c r="BA861" s="816">
        <f t="shared" si="2922"/>
        <v>0</v>
      </c>
      <c r="BB861" s="816">
        <f t="shared" si="2922"/>
        <v>0</v>
      </c>
      <c r="BC861" s="815"/>
      <c r="BD861" s="816">
        <f>SUM(BD473)</f>
        <v>8.6594911937377686E-2</v>
      </c>
      <c r="BE861" s="816">
        <f t="shared" ref="BE861:BT861" si="2923">SUM(BE473)</f>
        <v>7.9172490914173888E-2</v>
      </c>
      <c r="BF861" s="816">
        <f t="shared" si="2923"/>
        <v>0.1385518590998043</v>
      </c>
      <c r="BG861" s="816">
        <f t="shared" si="2923"/>
        <v>8.3131115459882596E-2</v>
      </c>
      <c r="BH861" s="816">
        <f t="shared" si="2923"/>
        <v>6.9275929549902152E-2</v>
      </c>
      <c r="BI861" s="816">
        <f t="shared" si="2923"/>
        <v>3.1668996365669555E-2</v>
      </c>
      <c r="BJ861" s="816">
        <f t="shared" si="2923"/>
        <v>6.9275929549902152E-2</v>
      </c>
      <c r="BK861" s="816">
        <f t="shared" si="2923"/>
        <v>6.9275929549902152E-2</v>
      </c>
      <c r="BL861" s="816">
        <f t="shared" si="2923"/>
        <v>0.1385518590998043</v>
      </c>
      <c r="BM861" s="816">
        <f t="shared" si="2923"/>
        <v>0</v>
      </c>
      <c r="BN861" s="816">
        <f t="shared" si="2923"/>
        <v>0</v>
      </c>
      <c r="BO861" s="816">
        <f t="shared" si="2923"/>
        <v>0</v>
      </c>
      <c r="BP861" s="816">
        <f t="shared" si="2923"/>
        <v>0</v>
      </c>
      <c r="BQ861" s="816">
        <f t="shared" si="2923"/>
        <v>0</v>
      </c>
      <c r="BR861" s="816">
        <f t="shared" si="2923"/>
        <v>0</v>
      </c>
      <c r="BS861" s="816">
        <f t="shared" si="2923"/>
        <v>0</v>
      </c>
      <c r="BT861" s="816">
        <f t="shared" si="2923"/>
        <v>0</v>
      </c>
      <c r="BU861" s="815"/>
      <c r="BV861" s="816">
        <f>SUM(BV473)</f>
        <v>0</v>
      </c>
      <c r="BW861" s="816">
        <f>SUM(BW473)</f>
        <v>9.2367906066536196E-3</v>
      </c>
      <c r="BX861" s="816">
        <f>SUM(BX473)</f>
        <v>3.1668996365669555E-2</v>
      </c>
      <c r="BY861" s="816">
        <f>SUM(BY473)</f>
        <v>0.10391389432485322</v>
      </c>
      <c r="BZ861" s="627">
        <f t="shared" si="2904"/>
        <v>0</v>
      </c>
      <c r="CA861" s="627">
        <f t="shared" si="2905"/>
        <v>2.8722020314975302E-3</v>
      </c>
      <c r="CB861" s="627">
        <f t="shared" si="2906"/>
        <v>1.1823091976516631E-2</v>
      </c>
      <c r="CC861" s="695">
        <f t="shared" si="2907"/>
        <v>4.1796477495107627E-2</v>
      </c>
      <c r="CD861" s="1353">
        <f t="shared" si="2908"/>
        <v>0</v>
      </c>
      <c r="CE861" s="1354">
        <f t="shared" si="2908"/>
        <v>0</v>
      </c>
      <c r="CF861" s="1355">
        <f t="shared" si="2908"/>
        <v>0</v>
      </c>
      <c r="CG861" s="1355">
        <f t="shared" si="2908"/>
        <v>0</v>
      </c>
      <c r="CH861" s="1355">
        <f t="shared" si="2908"/>
        <v>0</v>
      </c>
      <c r="CI861" s="1355">
        <f t="shared" si="2908"/>
        <v>0</v>
      </c>
      <c r="CJ861" s="1355">
        <f t="shared" si="2908"/>
        <v>0</v>
      </c>
      <c r="CK861" s="1356">
        <f t="shared" si="2908"/>
        <v>0</v>
      </c>
      <c r="CL861" s="1356">
        <f t="shared" si="2908"/>
        <v>0</v>
      </c>
      <c r="CM861" s="1356">
        <f t="shared" si="2908"/>
        <v>0</v>
      </c>
      <c r="CN861" s="1355">
        <f t="shared" si="2908"/>
        <v>0</v>
      </c>
      <c r="CO861" s="1355">
        <f t="shared" si="2908"/>
        <v>0</v>
      </c>
      <c r="CP861" s="1355">
        <f t="shared" si="2908"/>
        <v>0</v>
      </c>
      <c r="CQ861" s="1355">
        <f t="shared" si="2908"/>
        <v>0</v>
      </c>
      <c r="CR861" s="1355">
        <f t="shared" si="2908"/>
        <v>0</v>
      </c>
      <c r="CS861" s="1354">
        <f t="shared" si="2908"/>
        <v>0</v>
      </c>
      <c r="CT861" s="1385">
        <f t="shared" si="2909"/>
        <v>2.2168297455968686E-2</v>
      </c>
      <c r="CU861" s="1439">
        <f t="shared" si="2910"/>
        <v>0</v>
      </c>
      <c r="CV861" s="1368">
        <f t="shared" si="2910"/>
        <v>0</v>
      </c>
      <c r="CW861" s="1369">
        <f t="shared" si="2910"/>
        <v>0</v>
      </c>
      <c r="CX861" s="1369">
        <f t="shared" si="2910"/>
        <v>0</v>
      </c>
      <c r="CY861" s="1369">
        <f t="shared" si="2910"/>
        <v>0</v>
      </c>
      <c r="CZ861" s="1369">
        <f t="shared" si="2910"/>
        <v>0</v>
      </c>
      <c r="DA861" s="1369">
        <f t="shared" si="2910"/>
        <v>0</v>
      </c>
      <c r="DB861" s="1370">
        <f t="shared" si="2910"/>
        <v>0</v>
      </c>
      <c r="DC861" s="1370">
        <f t="shared" si="2910"/>
        <v>0</v>
      </c>
      <c r="DD861" s="1370">
        <f t="shared" si="2910"/>
        <v>0</v>
      </c>
      <c r="DE861" s="1369">
        <f t="shared" si="2910"/>
        <v>0</v>
      </c>
      <c r="DF861" s="1369">
        <f t="shared" si="2910"/>
        <v>6.9275929549902152E-3</v>
      </c>
      <c r="DG861" s="1369">
        <f t="shared" si="2910"/>
        <v>7.9172490914173888E-3</v>
      </c>
      <c r="DH861" s="1369">
        <f t="shared" si="2910"/>
        <v>7.9172490914173888E-3</v>
      </c>
      <c r="DI861" s="1369">
        <f t="shared" si="2910"/>
        <v>9.2367906066536196E-3</v>
      </c>
      <c r="DJ861" s="1368">
        <f t="shared" si="2910"/>
        <v>1.1084148727984343E-2</v>
      </c>
      <c r="DK861" s="1439">
        <f t="shared" si="2911"/>
        <v>3.0019569471624267E-2</v>
      </c>
      <c r="DL861" s="658">
        <f t="shared" si="2912"/>
        <v>17</v>
      </c>
      <c r="DM861" s="106">
        <f t="shared" si="2913"/>
        <v>17</v>
      </c>
      <c r="DN861" s="106">
        <f t="shared" si="2914"/>
        <v>17</v>
      </c>
      <c r="DO861" s="106">
        <f t="shared" si="2915"/>
        <v>17</v>
      </c>
      <c r="DP861" s="487"/>
      <c r="DQ861" s="623"/>
      <c r="DR861" s="623"/>
      <c r="DS861" s="623"/>
      <c r="DT861" s="623"/>
      <c r="DU861" s="623"/>
      <c r="DV861" s="623"/>
      <c r="DW861" s="623"/>
      <c r="DX861" s="818"/>
      <c r="DY861" s="488"/>
    </row>
    <row r="862" spans="1:129" s="490" customFormat="1" ht="15.75" customHeight="1">
      <c r="A862" s="44" t="str">
        <f>$A$476</f>
        <v>Sorghum purchase - unit</v>
      </c>
      <c r="B862" s="816">
        <f>SUM(B482)</f>
        <v>0</v>
      </c>
      <c r="C862" s="816">
        <f t="shared" ref="C862:R862" si="2924">SUM(C482)</f>
        <v>0</v>
      </c>
      <c r="D862" s="816">
        <f t="shared" si="2924"/>
        <v>0</v>
      </c>
      <c r="E862" s="816">
        <f t="shared" si="2924"/>
        <v>0</v>
      </c>
      <c r="F862" s="816">
        <f t="shared" si="2924"/>
        <v>0</v>
      </c>
      <c r="G862" s="816">
        <f t="shared" si="2924"/>
        <v>0</v>
      </c>
      <c r="H862" s="816">
        <f t="shared" si="2924"/>
        <v>0</v>
      </c>
      <c r="I862" s="816">
        <f t="shared" si="2924"/>
        <v>0</v>
      </c>
      <c r="J862" s="816">
        <f t="shared" si="2924"/>
        <v>0</v>
      </c>
      <c r="K862" s="816">
        <f t="shared" si="2924"/>
        <v>0</v>
      </c>
      <c r="L862" s="816">
        <f t="shared" si="2924"/>
        <v>0</v>
      </c>
      <c r="M862" s="816">
        <f t="shared" si="2924"/>
        <v>0</v>
      </c>
      <c r="N862" s="816">
        <f t="shared" si="2924"/>
        <v>0</v>
      </c>
      <c r="O862" s="816">
        <f t="shared" si="2924"/>
        <v>0</v>
      </c>
      <c r="P862" s="816">
        <f t="shared" si="2924"/>
        <v>0</v>
      </c>
      <c r="Q862" s="816">
        <f t="shared" si="2924"/>
        <v>0</v>
      </c>
      <c r="R862" s="816">
        <f t="shared" si="2924"/>
        <v>0</v>
      </c>
      <c r="S862" s="815"/>
      <c r="T862" s="816">
        <f t="shared" ref="T862:AJ862" si="2925">SUM(T482)</f>
        <v>0</v>
      </c>
      <c r="U862" s="816">
        <f t="shared" si="2925"/>
        <v>0</v>
      </c>
      <c r="V862" s="816">
        <f t="shared" si="2925"/>
        <v>0</v>
      </c>
      <c r="W862" s="816">
        <f t="shared" si="2925"/>
        <v>0</v>
      </c>
      <c r="X862" s="816">
        <f t="shared" si="2925"/>
        <v>0</v>
      </c>
      <c r="Y862" s="816">
        <f t="shared" si="2925"/>
        <v>0</v>
      </c>
      <c r="Z862" s="816">
        <f t="shared" si="2925"/>
        <v>0</v>
      </c>
      <c r="AA862" s="816">
        <f t="shared" si="2925"/>
        <v>0</v>
      </c>
      <c r="AB862" s="816">
        <f t="shared" si="2925"/>
        <v>0</v>
      </c>
      <c r="AC862" s="816">
        <f t="shared" si="2925"/>
        <v>0</v>
      </c>
      <c r="AD862" s="816">
        <f t="shared" si="2925"/>
        <v>0</v>
      </c>
      <c r="AE862" s="816">
        <f t="shared" si="2925"/>
        <v>0</v>
      </c>
      <c r="AF862" s="816">
        <f t="shared" si="2925"/>
        <v>0</v>
      </c>
      <c r="AG862" s="816">
        <f t="shared" si="2925"/>
        <v>0</v>
      </c>
      <c r="AH862" s="816">
        <f t="shared" si="2925"/>
        <v>0</v>
      </c>
      <c r="AI862" s="816">
        <f t="shared" si="2925"/>
        <v>0</v>
      </c>
      <c r="AJ862" s="816">
        <f t="shared" si="2925"/>
        <v>0</v>
      </c>
      <c r="AK862" s="815"/>
      <c r="AL862" s="816">
        <f t="shared" ref="AL862:BB862" si="2926">SUM(AL482)</f>
        <v>0</v>
      </c>
      <c r="AM862" s="816">
        <f t="shared" si="2926"/>
        <v>0</v>
      </c>
      <c r="AN862" s="816">
        <f t="shared" si="2926"/>
        <v>0</v>
      </c>
      <c r="AO862" s="816">
        <f t="shared" si="2926"/>
        <v>0</v>
      </c>
      <c r="AP862" s="816">
        <f t="shared" si="2926"/>
        <v>0</v>
      </c>
      <c r="AQ862" s="816">
        <f t="shared" si="2926"/>
        <v>0</v>
      </c>
      <c r="AR862" s="816">
        <f t="shared" si="2926"/>
        <v>0</v>
      </c>
      <c r="AS862" s="816">
        <f t="shared" si="2926"/>
        <v>0</v>
      </c>
      <c r="AT862" s="816">
        <f t="shared" si="2926"/>
        <v>0</v>
      </c>
      <c r="AU862" s="816">
        <f t="shared" si="2926"/>
        <v>0</v>
      </c>
      <c r="AV862" s="816">
        <f t="shared" si="2926"/>
        <v>0</v>
      </c>
      <c r="AW862" s="816">
        <f t="shared" si="2926"/>
        <v>0</v>
      </c>
      <c r="AX862" s="816">
        <f t="shared" si="2926"/>
        <v>0</v>
      </c>
      <c r="AY862" s="816">
        <f t="shared" si="2926"/>
        <v>0</v>
      </c>
      <c r="AZ862" s="816">
        <f t="shared" si="2926"/>
        <v>0</v>
      </c>
      <c r="BA862" s="816">
        <f t="shared" si="2926"/>
        <v>0</v>
      </c>
      <c r="BB862" s="816">
        <f t="shared" si="2926"/>
        <v>0</v>
      </c>
      <c r="BC862" s="815"/>
      <c r="BD862" s="816">
        <f t="shared" ref="BD862:BT862" si="2927">SUM(BD482)</f>
        <v>0</v>
      </c>
      <c r="BE862" s="816">
        <f t="shared" si="2927"/>
        <v>0</v>
      </c>
      <c r="BF862" s="816">
        <f t="shared" si="2927"/>
        <v>0</v>
      </c>
      <c r="BG862" s="816">
        <f t="shared" si="2927"/>
        <v>0</v>
      </c>
      <c r="BH862" s="816">
        <f t="shared" si="2927"/>
        <v>0</v>
      </c>
      <c r="BI862" s="816">
        <f t="shared" si="2927"/>
        <v>0</v>
      </c>
      <c r="BJ862" s="816">
        <f t="shared" si="2927"/>
        <v>0</v>
      </c>
      <c r="BK862" s="816">
        <f t="shared" si="2927"/>
        <v>0</v>
      </c>
      <c r="BL862" s="816">
        <f t="shared" si="2927"/>
        <v>0</v>
      </c>
      <c r="BM862" s="816">
        <f t="shared" si="2927"/>
        <v>0</v>
      </c>
      <c r="BN862" s="816">
        <f t="shared" si="2927"/>
        <v>0</v>
      </c>
      <c r="BO862" s="816">
        <f t="shared" si="2927"/>
        <v>0</v>
      </c>
      <c r="BP862" s="816">
        <f t="shared" si="2927"/>
        <v>0</v>
      </c>
      <c r="BQ862" s="816">
        <f t="shared" si="2927"/>
        <v>0</v>
      </c>
      <c r="BR862" s="816">
        <f t="shared" si="2927"/>
        <v>0</v>
      </c>
      <c r="BS862" s="816">
        <f t="shared" si="2927"/>
        <v>0</v>
      </c>
      <c r="BT862" s="816">
        <f t="shared" si="2927"/>
        <v>0</v>
      </c>
      <c r="BU862" s="815"/>
      <c r="BV862" s="816">
        <f>SUM(BV482)</f>
        <v>0</v>
      </c>
      <c r="BW862" s="816">
        <f>SUM(BW482)</f>
        <v>0</v>
      </c>
      <c r="BX862" s="816">
        <f>SUM(BX482)</f>
        <v>0</v>
      </c>
      <c r="BY862" s="816">
        <f>SUM(BY482)</f>
        <v>0</v>
      </c>
      <c r="BZ862" s="627">
        <f t="shared" si="2904"/>
        <v>0</v>
      </c>
      <c r="CA862" s="627">
        <f t="shared" si="2905"/>
        <v>0</v>
      </c>
      <c r="CB862" s="627">
        <f t="shared" si="2906"/>
        <v>0</v>
      </c>
      <c r="CC862" s="695">
        <f t="shared" si="2907"/>
        <v>0</v>
      </c>
      <c r="CD862" s="1353">
        <f t="shared" si="2908"/>
        <v>0</v>
      </c>
      <c r="CE862" s="1354">
        <f t="shared" si="2908"/>
        <v>0</v>
      </c>
      <c r="CF862" s="1355">
        <f t="shared" si="2908"/>
        <v>0</v>
      </c>
      <c r="CG862" s="1355">
        <f t="shared" si="2908"/>
        <v>0</v>
      </c>
      <c r="CH862" s="1355">
        <f t="shared" si="2908"/>
        <v>0</v>
      </c>
      <c r="CI862" s="1355">
        <f t="shared" si="2908"/>
        <v>0</v>
      </c>
      <c r="CJ862" s="1355">
        <f t="shared" si="2908"/>
        <v>0</v>
      </c>
      <c r="CK862" s="1356">
        <f t="shared" si="2908"/>
        <v>0</v>
      </c>
      <c r="CL862" s="1356">
        <f t="shared" si="2908"/>
        <v>0</v>
      </c>
      <c r="CM862" s="1356">
        <f t="shared" si="2908"/>
        <v>0</v>
      </c>
      <c r="CN862" s="1355">
        <f t="shared" si="2908"/>
        <v>0</v>
      </c>
      <c r="CO862" s="1355">
        <f t="shared" si="2908"/>
        <v>0</v>
      </c>
      <c r="CP862" s="1355">
        <f t="shared" si="2908"/>
        <v>0</v>
      </c>
      <c r="CQ862" s="1355">
        <f t="shared" si="2908"/>
        <v>0</v>
      </c>
      <c r="CR862" s="1355">
        <f t="shared" si="2908"/>
        <v>0</v>
      </c>
      <c r="CS862" s="1354">
        <f t="shared" si="2908"/>
        <v>0</v>
      </c>
      <c r="CT862" s="1385">
        <f t="shared" si="2909"/>
        <v>0</v>
      </c>
      <c r="CU862" s="1439">
        <f t="shared" si="2910"/>
        <v>0</v>
      </c>
      <c r="CV862" s="1368">
        <f t="shared" si="2910"/>
        <v>0</v>
      </c>
      <c r="CW862" s="1369">
        <f t="shared" si="2910"/>
        <v>0</v>
      </c>
      <c r="CX862" s="1369">
        <f t="shared" si="2910"/>
        <v>0</v>
      </c>
      <c r="CY862" s="1369">
        <f t="shared" si="2910"/>
        <v>0</v>
      </c>
      <c r="CZ862" s="1369">
        <f t="shared" si="2910"/>
        <v>0</v>
      </c>
      <c r="DA862" s="1369">
        <f t="shared" si="2910"/>
        <v>0</v>
      </c>
      <c r="DB862" s="1370">
        <f t="shared" si="2910"/>
        <v>0</v>
      </c>
      <c r="DC862" s="1370">
        <f t="shared" si="2910"/>
        <v>0</v>
      </c>
      <c r="DD862" s="1370">
        <f t="shared" si="2910"/>
        <v>0</v>
      </c>
      <c r="DE862" s="1369">
        <f t="shared" si="2910"/>
        <v>0</v>
      </c>
      <c r="DF862" s="1369">
        <f t="shared" si="2910"/>
        <v>0</v>
      </c>
      <c r="DG862" s="1369">
        <f t="shared" si="2910"/>
        <v>0</v>
      </c>
      <c r="DH862" s="1369">
        <f t="shared" si="2910"/>
        <v>0</v>
      </c>
      <c r="DI862" s="1369">
        <f t="shared" si="2910"/>
        <v>0</v>
      </c>
      <c r="DJ862" s="1368">
        <f t="shared" si="2910"/>
        <v>0</v>
      </c>
      <c r="DK862" s="1439">
        <f t="shared" si="2911"/>
        <v>0</v>
      </c>
      <c r="DL862" s="658">
        <f t="shared" si="2912"/>
        <v>17</v>
      </c>
      <c r="DM862" s="106">
        <f t="shared" si="2913"/>
        <v>17</v>
      </c>
      <c r="DN862" s="106">
        <f t="shared" si="2914"/>
        <v>17</v>
      </c>
      <c r="DO862" s="106">
        <f t="shared" si="2915"/>
        <v>17</v>
      </c>
      <c r="DP862" s="487"/>
      <c r="DQ862" s="623"/>
      <c r="DR862" s="623"/>
      <c r="DS862" s="623"/>
      <c r="DT862" s="623"/>
      <c r="DU862" s="623"/>
      <c r="DV862" s="623"/>
      <c r="DW862" s="623"/>
      <c r="DX862" s="818"/>
      <c r="DY862" s="488"/>
    </row>
    <row r="863" spans="1:129" s="490" customFormat="1" ht="15.75" customHeight="1">
      <c r="A863" s="44" t="str">
        <f>$A$485</f>
        <v>Millet purchase - unit</v>
      </c>
      <c r="B863" s="816">
        <f>SUM(B491)</f>
        <v>0</v>
      </c>
      <c r="C863" s="816">
        <f t="shared" ref="C863:R863" si="2928">SUM(C491)</f>
        <v>0</v>
      </c>
      <c r="D863" s="816">
        <f t="shared" si="2928"/>
        <v>0</v>
      </c>
      <c r="E863" s="816">
        <f t="shared" si="2928"/>
        <v>0</v>
      </c>
      <c r="F863" s="816">
        <f t="shared" si="2928"/>
        <v>0</v>
      </c>
      <c r="G863" s="816">
        <f t="shared" si="2928"/>
        <v>0</v>
      </c>
      <c r="H863" s="816">
        <f t="shared" si="2928"/>
        <v>0</v>
      </c>
      <c r="I863" s="816">
        <f t="shared" si="2928"/>
        <v>0</v>
      </c>
      <c r="J863" s="816">
        <f t="shared" si="2928"/>
        <v>0</v>
      </c>
      <c r="K863" s="816">
        <f t="shared" si="2928"/>
        <v>0</v>
      </c>
      <c r="L863" s="816">
        <f t="shared" si="2928"/>
        <v>0</v>
      </c>
      <c r="M863" s="816">
        <f t="shared" si="2928"/>
        <v>0</v>
      </c>
      <c r="N863" s="816">
        <f t="shared" si="2928"/>
        <v>0</v>
      </c>
      <c r="O863" s="816">
        <f t="shared" si="2928"/>
        <v>0</v>
      </c>
      <c r="P863" s="816">
        <f t="shared" si="2928"/>
        <v>0</v>
      </c>
      <c r="Q863" s="816">
        <f t="shared" si="2928"/>
        <v>0</v>
      </c>
      <c r="R863" s="816">
        <f t="shared" si="2928"/>
        <v>0</v>
      </c>
      <c r="S863" s="815"/>
      <c r="T863" s="816">
        <f>SUM(T491)</f>
        <v>0</v>
      </c>
      <c r="U863" s="816">
        <f t="shared" ref="U863:AJ863" si="2929">SUM(U491)</f>
        <v>0</v>
      </c>
      <c r="V863" s="816">
        <f t="shared" si="2929"/>
        <v>0</v>
      </c>
      <c r="W863" s="816">
        <f t="shared" si="2929"/>
        <v>0</v>
      </c>
      <c r="X863" s="816">
        <f t="shared" si="2929"/>
        <v>0</v>
      </c>
      <c r="Y863" s="816">
        <f t="shared" si="2929"/>
        <v>0</v>
      </c>
      <c r="Z863" s="816">
        <f t="shared" si="2929"/>
        <v>0</v>
      </c>
      <c r="AA863" s="816">
        <f t="shared" si="2929"/>
        <v>0</v>
      </c>
      <c r="AB863" s="816">
        <f t="shared" si="2929"/>
        <v>0</v>
      </c>
      <c r="AC863" s="816">
        <f t="shared" si="2929"/>
        <v>0</v>
      </c>
      <c r="AD863" s="816">
        <f t="shared" si="2929"/>
        <v>0</v>
      </c>
      <c r="AE863" s="816">
        <f t="shared" si="2929"/>
        <v>0</v>
      </c>
      <c r="AF863" s="816">
        <f t="shared" si="2929"/>
        <v>0</v>
      </c>
      <c r="AG863" s="816">
        <f t="shared" si="2929"/>
        <v>0</v>
      </c>
      <c r="AH863" s="816">
        <f t="shared" si="2929"/>
        <v>0</v>
      </c>
      <c r="AI863" s="816">
        <f t="shared" si="2929"/>
        <v>0</v>
      </c>
      <c r="AJ863" s="816">
        <f t="shared" si="2929"/>
        <v>0</v>
      </c>
      <c r="AK863" s="815"/>
      <c r="AL863" s="816">
        <f>SUM(AL491)</f>
        <v>0</v>
      </c>
      <c r="AM863" s="816">
        <f t="shared" ref="AM863:BB863" si="2930">SUM(AM491)</f>
        <v>0</v>
      </c>
      <c r="AN863" s="816">
        <f t="shared" si="2930"/>
        <v>0</v>
      </c>
      <c r="AO863" s="816">
        <f t="shared" si="2930"/>
        <v>0</v>
      </c>
      <c r="AP863" s="816">
        <f t="shared" si="2930"/>
        <v>0</v>
      </c>
      <c r="AQ863" s="816">
        <f t="shared" si="2930"/>
        <v>0</v>
      </c>
      <c r="AR863" s="816">
        <f t="shared" si="2930"/>
        <v>0</v>
      </c>
      <c r="AS863" s="816">
        <f t="shared" si="2930"/>
        <v>0</v>
      </c>
      <c r="AT863" s="816">
        <f t="shared" si="2930"/>
        <v>0</v>
      </c>
      <c r="AU863" s="816">
        <f t="shared" si="2930"/>
        <v>0</v>
      </c>
      <c r="AV863" s="816">
        <f t="shared" si="2930"/>
        <v>0</v>
      </c>
      <c r="AW863" s="816">
        <f t="shared" si="2930"/>
        <v>0</v>
      </c>
      <c r="AX863" s="816">
        <f t="shared" si="2930"/>
        <v>0</v>
      </c>
      <c r="AY863" s="816">
        <f t="shared" si="2930"/>
        <v>0</v>
      </c>
      <c r="AZ863" s="816">
        <f t="shared" si="2930"/>
        <v>0</v>
      </c>
      <c r="BA863" s="816">
        <f t="shared" si="2930"/>
        <v>0</v>
      </c>
      <c r="BB863" s="816">
        <f t="shared" si="2930"/>
        <v>0</v>
      </c>
      <c r="BC863" s="815"/>
      <c r="BD863" s="816">
        <f>SUM(BD491)</f>
        <v>0</v>
      </c>
      <c r="BE863" s="816">
        <f t="shared" ref="BE863:BT863" si="2931">SUM(BE491)</f>
        <v>0</v>
      </c>
      <c r="BF863" s="816">
        <f t="shared" si="2931"/>
        <v>0</v>
      </c>
      <c r="BG863" s="816">
        <f t="shared" si="2931"/>
        <v>0</v>
      </c>
      <c r="BH863" s="816">
        <f t="shared" si="2931"/>
        <v>0</v>
      </c>
      <c r="BI863" s="816">
        <f t="shared" si="2931"/>
        <v>0</v>
      </c>
      <c r="BJ863" s="816">
        <f t="shared" si="2931"/>
        <v>0</v>
      </c>
      <c r="BK863" s="816">
        <f t="shared" si="2931"/>
        <v>0</v>
      </c>
      <c r="BL863" s="816">
        <f t="shared" si="2931"/>
        <v>0</v>
      </c>
      <c r="BM863" s="816">
        <f t="shared" si="2931"/>
        <v>0</v>
      </c>
      <c r="BN863" s="816">
        <f t="shared" si="2931"/>
        <v>0</v>
      </c>
      <c r="BO863" s="816">
        <f t="shared" si="2931"/>
        <v>0</v>
      </c>
      <c r="BP863" s="816">
        <f t="shared" si="2931"/>
        <v>0</v>
      </c>
      <c r="BQ863" s="816">
        <f t="shared" si="2931"/>
        <v>0</v>
      </c>
      <c r="BR863" s="816">
        <f t="shared" si="2931"/>
        <v>0</v>
      </c>
      <c r="BS863" s="816">
        <f t="shared" si="2931"/>
        <v>0</v>
      </c>
      <c r="BT863" s="816">
        <f t="shared" si="2931"/>
        <v>0</v>
      </c>
      <c r="BU863" s="815"/>
      <c r="BV863" s="816">
        <f>SUM(BV491)</f>
        <v>0</v>
      </c>
      <c r="BW863" s="816">
        <f>SUM(BW491)</f>
        <v>0</v>
      </c>
      <c r="BX863" s="816">
        <f>SUM(BX491)</f>
        <v>0</v>
      </c>
      <c r="BY863" s="816">
        <f>SUM(BY491)</f>
        <v>0</v>
      </c>
      <c r="BZ863" s="627">
        <f t="shared" si="2904"/>
        <v>0</v>
      </c>
      <c r="CA863" s="627">
        <f t="shared" si="2905"/>
        <v>0</v>
      </c>
      <c r="CB863" s="627">
        <f t="shared" si="2906"/>
        <v>0</v>
      </c>
      <c r="CC863" s="695">
        <f t="shared" si="2907"/>
        <v>0</v>
      </c>
      <c r="CD863" s="1353">
        <f t="shared" si="2908"/>
        <v>0</v>
      </c>
      <c r="CE863" s="1354">
        <f t="shared" si="2908"/>
        <v>0</v>
      </c>
      <c r="CF863" s="1355">
        <f t="shared" si="2908"/>
        <v>0</v>
      </c>
      <c r="CG863" s="1355">
        <f t="shared" si="2908"/>
        <v>0</v>
      </c>
      <c r="CH863" s="1355">
        <f t="shared" si="2908"/>
        <v>0</v>
      </c>
      <c r="CI863" s="1355">
        <f t="shared" si="2908"/>
        <v>0</v>
      </c>
      <c r="CJ863" s="1355">
        <f t="shared" si="2908"/>
        <v>0</v>
      </c>
      <c r="CK863" s="1356">
        <f t="shared" si="2908"/>
        <v>0</v>
      </c>
      <c r="CL863" s="1356">
        <f t="shared" si="2908"/>
        <v>0</v>
      </c>
      <c r="CM863" s="1356">
        <f t="shared" si="2908"/>
        <v>0</v>
      </c>
      <c r="CN863" s="1355">
        <f t="shared" si="2908"/>
        <v>0</v>
      </c>
      <c r="CO863" s="1355">
        <f t="shared" si="2908"/>
        <v>0</v>
      </c>
      <c r="CP863" s="1355">
        <f t="shared" si="2908"/>
        <v>0</v>
      </c>
      <c r="CQ863" s="1355">
        <f t="shared" si="2908"/>
        <v>0</v>
      </c>
      <c r="CR863" s="1355">
        <f t="shared" si="2908"/>
        <v>0</v>
      </c>
      <c r="CS863" s="1354">
        <f t="shared" si="2908"/>
        <v>0</v>
      </c>
      <c r="CT863" s="1385">
        <f t="shared" si="2909"/>
        <v>0</v>
      </c>
      <c r="CU863" s="1439">
        <f t="shared" si="2910"/>
        <v>0</v>
      </c>
      <c r="CV863" s="1368">
        <f t="shared" si="2910"/>
        <v>0</v>
      </c>
      <c r="CW863" s="1369">
        <f t="shared" si="2910"/>
        <v>0</v>
      </c>
      <c r="CX863" s="1369">
        <f t="shared" si="2910"/>
        <v>0</v>
      </c>
      <c r="CY863" s="1369">
        <f t="shared" si="2910"/>
        <v>0</v>
      </c>
      <c r="CZ863" s="1369">
        <f t="shared" si="2910"/>
        <v>0</v>
      </c>
      <c r="DA863" s="1369">
        <f t="shared" si="2910"/>
        <v>0</v>
      </c>
      <c r="DB863" s="1370">
        <f t="shared" si="2910"/>
        <v>0</v>
      </c>
      <c r="DC863" s="1370">
        <f t="shared" si="2910"/>
        <v>0</v>
      </c>
      <c r="DD863" s="1370">
        <f t="shared" si="2910"/>
        <v>0</v>
      </c>
      <c r="DE863" s="1369">
        <f t="shared" si="2910"/>
        <v>0</v>
      </c>
      <c r="DF863" s="1369">
        <f t="shared" si="2910"/>
        <v>0</v>
      </c>
      <c r="DG863" s="1369">
        <f t="shared" si="2910"/>
        <v>0</v>
      </c>
      <c r="DH863" s="1369">
        <f t="shared" si="2910"/>
        <v>0</v>
      </c>
      <c r="DI863" s="1369">
        <f t="shared" si="2910"/>
        <v>0</v>
      </c>
      <c r="DJ863" s="1368">
        <f t="shared" si="2910"/>
        <v>0</v>
      </c>
      <c r="DK863" s="1439">
        <f t="shared" si="2911"/>
        <v>0</v>
      </c>
      <c r="DL863" s="658">
        <f t="shared" si="2912"/>
        <v>17</v>
      </c>
      <c r="DM863" s="106">
        <f t="shared" si="2913"/>
        <v>17</v>
      </c>
      <c r="DN863" s="106">
        <f t="shared" si="2914"/>
        <v>17</v>
      </c>
      <c r="DO863" s="106">
        <f t="shared" si="2915"/>
        <v>17</v>
      </c>
      <c r="DP863" s="487"/>
      <c r="DQ863" s="623"/>
      <c r="DR863" s="623"/>
      <c r="DS863" s="623"/>
      <c r="DT863" s="623"/>
      <c r="DU863" s="623"/>
      <c r="DV863" s="623"/>
      <c r="DW863" s="623"/>
      <c r="DX863" s="818"/>
      <c r="DY863" s="488"/>
    </row>
    <row r="864" spans="1:129" s="490" customFormat="1" ht="15.75" customHeight="1">
      <c r="A864" s="44" t="str">
        <f>$A$494</f>
        <v>Bread purchase - unit</v>
      </c>
      <c r="B864" s="816">
        <f>SUM(B500)</f>
        <v>0</v>
      </c>
      <c r="C864" s="816">
        <f t="shared" ref="C864:R864" si="2932">SUM(C500)</f>
        <v>0</v>
      </c>
      <c r="D864" s="816">
        <f t="shared" si="2932"/>
        <v>0</v>
      </c>
      <c r="E864" s="816">
        <f t="shared" si="2932"/>
        <v>0</v>
      </c>
      <c r="F864" s="816">
        <f t="shared" si="2932"/>
        <v>0</v>
      </c>
      <c r="G864" s="816">
        <f t="shared" si="2932"/>
        <v>0</v>
      </c>
      <c r="H864" s="816">
        <f t="shared" si="2932"/>
        <v>0</v>
      </c>
      <c r="I864" s="816">
        <f t="shared" si="2932"/>
        <v>0</v>
      </c>
      <c r="J864" s="816">
        <f t="shared" si="2932"/>
        <v>0</v>
      </c>
      <c r="K864" s="816">
        <f t="shared" si="2932"/>
        <v>0</v>
      </c>
      <c r="L864" s="816">
        <f t="shared" si="2932"/>
        <v>0</v>
      </c>
      <c r="M864" s="816">
        <f t="shared" si="2932"/>
        <v>0</v>
      </c>
      <c r="N864" s="816">
        <f t="shared" si="2932"/>
        <v>0</v>
      </c>
      <c r="O864" s="816">
        <f t="shared" si="2932"/>
        <v>0</v>
      </c>
      <c r="P864" s="816">
        <f t="shared" si="2932"/>
        <v>0</v>
      </c>
      <c r="Q864" s="816">
        <f t="shared" si="2932"/>
        <v>0</v>
      </c>
      <c r="R864" s="816">
        <f t="shared" si="2932"/>
        <v>0</v>
      </c>
      <c r="S864" s="815"/>
      <c r="T864" s="816">
        <f t="shared" ref="T864:AJ864" si="2933">SUM(T500)</f>
        <v>0</v>
      </c>
      <c r="U864" s="816">
        <f t="shared" si="2933"/>
        <v>0</v>
      </c>
      <c r="V864" s="816">
        <f t="shared" si="2933"/>
        <v>0</v>
      </c>
      <c r="W864" s="816">
        <f t="shared" si="2933"/>
        <v>0</v>
      </c>
      <c r="X864" s="816">
        <f t="shared" si="2933"/>
        <v>0</v>
      </c>
      <c r="Y864" s="816">
        <f t="shared" si="2933"/>
        <v>0</v>
      </c>
      <c r="Z864" s="816">
        <f t="shared" si="2933"/>
        <v>0</v>
      </c>
      <c r="AA864" s="816">
        <f t="shared" si="2933"/>
        <v>0</v>
      </c>
      <c r="AB864" s="816">
        <f t="shared" si="2933"/>
        <v>0</v>
      </c>
      <c r="AC864" s="816">
        <f t="shared" si="2933"/>
        <v>0</v>
      </c>
      <c r="AD864" s="816">
        <f t="shared" si="2933"/>
        <v>0</v>
      </c>
      <c r="AE864" s="816">
        <f t="shared" si="2933"/>
        <v>0</v>
      </c>
      <c r="AF864" s="816">
        <f t="shared" si="2933"/>
        <v>0</v>
      </c>
      <c r="AG864" s="816">
        <f t="shared" si="2933"/>
        <v>0</v>
      </c>
      <c r="AH864" s="816">
        <f t="shared" si="2933"/>
        <v>0</v>
      </c>
      <c r="AI864" s="816">
        <f t="shared" si="2933"/>
        <v>0</v>
      </c>
      <c r="AJ864" s="816">
        <f t="shared" si="2933"/>
        <v>0</v>
      </c>
      <c r="AK864" s="815"/>
      <c r="AL864" s="816">
        <f t="shared" ref="AL864:BB864" si="2934">SUM(AL500)</f>
        <v>1.1572602739726025E-2</v>
      </c>
      <c r="AM864" s="816">
        <f t="shared" si="2934"/>
        <v>0</v>
      </c>
      <c r="AN864" s="816">
        <f t="shared" si="2934"/>
        <v>0</v>
      </c>
      <c r="AO864" s="816">
        <f t="shared" si="2934"/>
        <v>0</v>
      </c>
      <c r="AP864" s="816">
        <f t="shared" si="2934"/>
        <v>9.6438356164383551E-3</v>
      </c>
      <c r="AQ864" s="816">
        <f t="shared" si="2934"/>
        <v>0</v>
      </c>
      <c r="AR864" s="816">
        <f t="shared" si="2934"/>
        <v>0</v>
      </c>
      <c r="AS864" s="816">
        <f t="shared" si="2934"/>
        <v>0</v>
      </c>
      <c r="AT864" s="816">
        <f t="shared" si="2934"/>
        <v>5.7863013698630124E-3</v>
      </c>
      <c r="AU864" s="816">
        <f t="shared" si="2934"/>
        <v>0</v>
      </c>
      <c r="AV864" s="816">
        <f t="shared" si="2934"/>
        <v>0</v>
      </c>
      <c r="AW864" s="816">
        <f t="shared" si="2934"/>
        <v>0</v>
      </c>
      <c r="AX864" s="816">
        <f t="shared" si="2934"/>
        <v>0</v>
      </c>
      <c r="AY864" s="816">
        <f t="shared" si="2934"/>
        <v>0</v>
      </c>
      <c r="AZ864" s="816">
        <f t="shared" si="2934"/>
        <v>0</v>
      </c>
      <c r="BA864" s="816">
        <f t="shared" si="2934"/>
        <v>0</v>
      </c>
      <c r="BB864" s="816">
        <f t="shared" si="2934"/>
        <v>0</v>
      </c>
      <c r="BC864" s="815"/>
      <c r="BD864" s="816">
        <f t="shared" ref="BD864:BT864" si="2935">SUM(BD500)</f>
        <v>0</v>
      </c>
      <c r="BE864" s="816">
        <f t="shared" si="2935"/>
        <v>0</v>
      </c>
      <c r="BF864" s="816">
        <f t="shared" si="2935"/>
        <v>0</v>
      </c>
      <c r="BG864" s="816">
        <f t="shared" si="2935"/>
        <v>0</v>
      </c>
      <c r="BH864" s="816">
        <f t="shared" si="2935"/>
        <v>3.6164383561643827E-3</v>
      </c>
      <c r="BI864" s="816">
        <f t="shared" si="2935"/>
        <v>2.7553816046966724E-3</v>
      </c>
      <c r="BJ864" s="816">
        <f t="shared" si="2935"/>
        <v>3.6164383561643837E-2</v>
      </c>
      <c r="BK864" s="816">
        <f t="shared" si="2935"/>
        <v>0</v>
      </c>
      <c r="BL864" s="816">
        <f t="shared" si="2935"/>
        <v>0</v>
      </c>
      <c r="BM864" s="816">
        <f t="shared" si="2935"/>
        <v>0</v>
      </c>
      <c r="BN864" s="816">
        <f t="shared" si="2935"/>
        <v>0</v>
      </c>
      <c r="BO864" s="816">
        <f t="shared" si="2935"/>
        <v>0</v>
      </c>
      <c r="BP864" s="816">
        <f t="shared" si="2935"/>
        <v>0</v>
      </c>
      <c r="BQ864" s="816">
        <f t="shared" si="2935"/>
        <v>0</v>
      </c>
      <c r="BR864" s="816">
        <f t="shared" si="2935"/>
        <v>0</v>
      </c>
      <c r="BS864" s="816">
        <f t="shared" si="2935"/>
        <v>0</v>
      </c>
      <c r="BT864" s="816">
        <f t="shared" si="2935"/>
        <v>0</v>
      </c>
      <c r="BU864" s="815"/>
      <c r="BV864" s="816">
        <f>SUM(BV500)</f>
        <v>0</v>
      </c>
      <c r="BW864" s="816">
        <f>SUM(BW500)</f>
        <v>0</v>
      </c>
      <c r="BX864" s="816">
        <f>SUM(BX500)</f>
        <v>1.1808778305842885E-2</v>
      </c>
      <c r="BY864" s="816">
        <f>SUM(BY500)</f>
        <v>2.0665362035225052E-2</v>
      </c>
      <c r="BZ864" s="627">
        <f t="shared" si="2904"/>
        <v>0</v>
      </c>
      <c r="CA864" s="627">
        <f t="shared" si="2905"/>
        <v>0</v>
      </c>
      <c r="CB864" s="627">
        <f t="shared" si="2906"/>
        <v>1.0286757990867579E-3</v>
      </c>
      <c r="CC864" s="695">
        <f t="shared" si="2907"/>
        <v>4.247879973907372E-4</v>
      </c>
      <c r="CD864" s="1353">
        <f t="shared" si="2908"/>
        <v>0</v>
      </c>
      <c r="CE864" s="1354">
        <f t="shared" si="2908"/>
        <v>0</v>
      </c>
      <c r="CF864" s="1355">
        <f t="shared" si="2908"/>
        <v>0</v>
      </c>
      <c r="CG864" s="1355">
        <f t="shared" si="2908"/>
        <v>0</v>
      </c>
      <c r="CH864" s="1355">
        <f t="shared" si="2908"/>
        <v>0</v>
      </c>
      <c r="CI864" s="1355">
        <f t="shared" si="2908"/>
        <v>0</v>
      </c>
      <c r="CJ864" s="1355">
        <f t="shared" si="2908"/>
        <v>0</v>
      </c>
      <c r="CK864" s="1356">
        <f t="shared" si="2908"/>
        <v>0</v>
      </c>
      <c r="CL864" s="1356">
        <f t="shared" si="2908"/>
        <v>0</v>
      </c>
      <c r="CM864" s="1356">
        <f t="shared" si="2908"/>
        <v>0</v>
      </c>
      <c r="CN864" s="1355">
        <f t="shared" si="2908"/>
        <v>0</v>
      </c>
      <c r="CO864" s="1355">
        <f t="shared" si="2908"/>
        <v>0</v>
      </c>
      <c r="CP864" s="1355">
        <f t="shared" si="2908"/>
        <v>0</v>
      </c>
      <c r="CQ864" s="1355">
        <f t="shared" si="2908"/>
        <v>0</v>
      </c>
      <c r="CR864" s="1355">
        <f t="shared" si="2908"/>
        <v>0</v>
      </c>
      <c r="CS864" s="1354">
        <f t="shared" si="2908"/>
        <v>0</v>
      </c>
      <c r="CT864" s="1385">
        <f t="shared" si="2909"/>
        <v>0</v>
      </c>
      <c r="CU864" s="1439">
        <f t="shared" si="2910"/>
        <v>0</v>
      </c>
      <c r="CV864" s="1368">
        <f t="shared" si="2910"/>
        <v>0</v>
      </c>
      <c r="CW864" s="1369">
        <f t="shared" si="2910"/>
        <v>0</v>
      </c>
      <c r="CX864" s="1369">
        <f t="shared" si="2910"/>
        <v>0</v>
      </c>
      <c r="CY864" s="1369">
        <f t="shared" si="2910"/>
        <v>0</v>
      </c>
      <c r="CZ864" s="1369">
        <f t="shared" si="2910"/>
        <v>0</v>
      </c>
      <c r="DA864" s="1369">
        <f t="shared" si="2910"/>
        <v>0</v>
      </c>
      <c r="DB864" s="1370">
        <f t="shared" si="2910"/>
        <v>0</v>
      </c>
      <c r="DC864" s="1370">
        <f t="shared" si="2910"/>
        <v>0</v>
      </c>
      <c r="DD864" s="1370">
        <f t="shared" si="2910"/>
        <v>0</v>
      </c>
      <c r="DE864" s="1369">
        <f t="shared" si="2910"/>
        <v>0</v>
      </c>
      <c r="DF864" s="1369">
        <f t="shared" si="2910"/>
        <v>0</v>
      </c>
      <c r="DG864" s="1369">
        <f t="shared" si="2910"/>
        <v>0</v>
      </c>
      <c r="DH864" s="1369">
        <f t="shared" si="2910"/>
        <v>0</v>
      </c>
      <c r="DI864" s="1369">
        <f t="shared" si="2910"/>
        <v>0</v>
      </c>
      <c r="DJ864" s="1368">
        <f t="shared" si="2910"/>
        <v>0</v>
      </c>
      <c r="DK864" s="1439">
        <f t="shared" si="2911"/>
        <v>0</v>
      </c>
      <c r="DL864" s="658">
        <f t="shared" si="2912"/>
        <v>17</v>
      </c>
      <c r="DM864" s="106">
        <f t="shared" si="2913"/>
        <v>17</v>
      </c>
      <c r="DN864" s="106">
        <f t="shared" si="2914"/>
        <v>17</v>
      </c>
      <c r="DO864" s="106">
        <f t="shared" si="2915"/>
        <v>17</v>
      </c>
      <c r="DP864" s="487"/>
      <c r="DQ864" s="623"/>
      <c r="DR864" s="623"/>
      <c r="DS864" s="623"/>
      <c r="DT864" s="623"/>
      <c r="DU864" s="623"/>
      <c r="DV864" s="623"/>
      <c r="DW864" s="623"/>
      <c r="DX864" s="818"/>
      <c r="DY864" s="488"/>
    </row>
    <row r="865" spans="1:129" s="490" customFormat="1" ht="15.75" customHeight="1">
      <c r="A865" s="44" t="str">
        <f>$A$503</f>
        <v>Sweet potatoes purchase - qty</v>
      </c>
      <c r="B865" s="816">
        <f>SUM(B506)</f>
        <v>0</v>
      </c>
      <c r="C865" s="816">
        <f t="shared" ref="C865:R865" si="2936">SUM(C506)</f>
        <v>0</v>
      </c>
      <c r="D865" s="816">
        <f t="shared" si="2936"/>
        <v>0</v>
      </c>
      <c r="E865" s="816">
        <f t="shared" si="2936"/>
        <v>0</v>
      </c>
      <c r="F865" s="816">
        <f t="shared" si="2936"/>
        <v>0</v>
      </c>
      <c r="G865" s="816">
        <f t="shared" si="2936"/>
        <v>0</v>
      </c>
      <c r="H865" s="816">
        <f t="shared" si="2936"/>
        <v>0</v>
      </c>
      <c r="I865" s="816">
        <f t="shared" si="2936"/>
        <v>0</v>
      </c>
      <c r="J865" s="816">
        <f t="shared" si="2936"/>
        <v>0</v>
      </c>
      <c r="K865" s="816">
        <f t="shared" si="2936"/>
        <v>0</v>
      </c>
      <c r="L865" s="816">
        <f t="shared" si="2936"/>
        <v>0</v>
      </c>
      <c r="M865" s="816">
        <f t="shared" si="2936"/>
        <v>0</v>
      </c>
      <c r="N865" s="816">
        <f t="shared" si="2936"/>
        <v>0</v>
      </c>
      <c r="O865" s="816">
        <f t="shared" si="2936"/>
        <v>0</v>
      </c>
      <c r="P865" s="816">
        <f t="shared" si="2936"/>
        <v>0</v>
      </c>
      <c r="Q865" s="816">
        <f t="shared" si="2936"/>
        <v>0</v>
      </c>
      <c r="R865" s="816">
        <f t="shared" si="2936"/>
        <v>0</v>
      </c>
      <c r="S865" s="815"/>
      <c r="T865" s="816">
        <f>SUM(T506)</f>
        <v>0</v>
      </c>
      <c r="U865" s="816">
        <f t="shared" ref="U865:AJ865" si="2937">SUM(U506)</f>
        <v>0</v>
      </c>
      <c r="V865" s="816">
        <f t="shared" si="2937"/>
        <v>0</v>
      </c>
      <c r="W865" s="816">
        <f t="shared" si="2937"/>
        <v>0</v>
      </c>
      <c r="X865" s="816">
        <f t="shared" si="2937"/>
        <v>0</v>
      </c>
      <c r="Y865" s="816">
        <f t="shared" si="2937"/>
        <v>0</v>
      </c>
      <c r="Z865" s="816">
        <f t="shared" si="2937"/>
        <v>0</v>
      </c>
      <c r="AA865" s="816">
        <f t="shared" si="2937"/>
        <v>0</v>
      </c>
      <c r="AB865" s="816">
        <f t="shared" si="2937"/>
        <v>0</v>
      </c>
      <c r="AC865" s="816">
        <f t="shared" si="2937"/>
        <v>0</v>
      </c>
      <c r="AD865" s="816">
        <f t="shared" si="2937"/>
        <v>0</v>
      </c>
      <c r="AE865" s="816">
        <f t="shared" si="2937"/>
        <v>0</v>
      </c>
      <c r="AF865" s="816">
        <f t="shared" si="2937"/>
        <v>0</v>
      </c>
      <c r="AG865" s="816">
        <f t="shared" si="2937"/>
        <v>0</v>
      </c>
      <c r="AH865" s="816">
        <f t="shared" si="2937"/>
        <v>0</v>
      </c>
      <c r="AI865" s="816">
        <f t="shared" si="2937"/>
        <v>0</v>
      </c>
      <c r="AJ865" s="816">
        <f t="shared" si="2937"/>
        <v>0</v>
      </c>
      <c r="AK865" s="815"/>
      <c r="AL865" s="816">
        <f>SUM(AL506)</f>
        <v>0</v>
      </c>
      <c r="AM865" s="816">
        <f t="shared" ref="AM865:BB865" si="2938">SUM(AM506)</f>
        <v>0</v>
      </c>
      <c r="AN865" s="816">
        <f t="shared" si="2938"/>
        <v>0</v>
      </c>
      <c r="AO865" s="816">
        <f t="shared" si="2938"/>
        <v>0</v>
      </c>
      <c r="AP865" s="816">
        <f t="shared" si="2938"/>
        <v>0</v>
      </c>
      <c r="AQ865" s="816">
        <f t="shared" si="2938"/>
        <v>0</v>
      </c>
      <c r="AR865" s="816">
        <f t="shared" si="2938"/>
        <v>0</v>
      </c>
      <c r="AS865" s="816">
        <f t="shared" si="2938"/>
        <v>0</v>
      </c>
      <c r="AT865" s="816">
        <f t="shared" si="2938"/>
        <v>0</v>
      </c>
      <c r="AU865" s="816">
        <f t="shared" si="2938"/>
        <v>0</v>
      </c>
      <c r="AV865" s="816">
        <f t="shared" si="2938"/>
        <v>0</v>
      </c>
      <c r="AW865" s="816">
        <f t="shared" si="2938"/>
        <v>0</v>
      </c>
      <c r="AX865" s="816">
        <f t="shared" si="2938"/>
        <v>0</v>
      </c>
      <c r="AY865" s="816">
        <f t="shared" si="2938"/>
        <v>0</v>
      </c>
      <c r="AZ865" s="816">
        <f t="shared" si="2938"/>
        <v>0</v>
      </c>
      <c r="BA865" s="816">
        <f t="shared" si="2938"/>
        <v>0</v>
      </c>
      <c r="BB865" s="816">
        <f t="shared" si="2938"/>
        <v>0</v>
      </c>
      <c r="BC865" s="815"/>
      <c r="BD865" s="816">
        <f>SUM(BD506)</f>
        <v>0</v>
      </c>
      <c r="BE865" s="816">
        <f t="shared" ref="BE865:BT865" si="2939">SUM(BE506)</f>
        <v>0</v>
      </c>
      <c r="BF865" s="816">
        <f t="shared" si="2939"/>
        <v>0</v>
      </c>
      <c r="BG865" s="816">
        <f t="shared" si="2939"/>
        <v>0</v>
      </c>
      <c r="BH865" s="816">
        <f t="shared" si="2939"/>
        <v>0</v>
      </c>
      <c r="BI865" s="816">
        <f t="shared" si="2939"/>
        <v>0</v>
      </c>
      <c r="BJ865" s="816">
        <f t="shared" si="2939"/>
        <v>0</v>
      </c>
      <c r="BK865" s="816">
        <f t="shared" si="2939"/>
        <v>0</v>
      </c>
      <c r="BL865" s="816">
        <f t="shared" si="2939"/>
        <v>0</v>
      </c>
      <c r="BM865" s="816">
        <f t="shared" si="2939"/>
        <v>0</v>
      </c>
      <c r="BN865" s="816">
        <f t="shared" si="2939"/>
        <v>0</v>
      </c>
      <c r="BO865" s="816">
        <f t="shared" si="2939"/>
        <v>0</v>
      </c>
      <c r="BP865" s="816">
        <f t="shared" si="2939"/>
        <v>0</v>
      </c>
      <c r="BQ865" s="816">
        <f t="shared" si="2939"/>
        <v>0</v>
      </c>
      <c r="BR865" s="816">
        <f t="shared" si="2939"/>
        <v>0</v>
      </c>
      <c r="BS865" s="816">
        <f t="shared" si="2939"/>
        <v>0</v>
      </c>
      <c r="BT865" s="816">
        <f t="shared" si="2939"/>
        <v>0</v>
      </c>
      <c r="BU865" s="815"/>
      <c r="BV865" s="816">
        <f>SUM(BV506)</f>
        <v>0</v>
      </c>
      <c r="BW865" s="816">
        <f>SUM(BW506)</f>
        <v>0</v>
      </c>
      <c r="BX865" s="816">
        <f>SUM(BX506)</f>
        <v>0</v>
      </c>
      <c r="BY865" s="816">
        <f>SUM(BY506)</f>
        <v>0</v>
      </c>
      <c r="BZ865" s="627">
        <f t="shared" si="2904"/>
        <v>0</v>
      </c>
      <c r="CA865" s="627">
        <f t="shared" si="2905"/>
        <v>0</v>
      </c>
      <c r="CB865" s="627">
        <f t="shared" si="2906"/>
        <v>0</v>
      </c>
      <c r="CC865" s="695">
        <f t="shared" si="2907"/>
        <v>0</v>
      </c>
      <c r="CD865" s="1353">
        <f t="shared" si="2908"/>
        <v>0</v>
      </c>
      <c r="CE865" s="1354">
        <f t="shared" si="2908"/>
        <v>0</v>
      </c>
      <c r="CF865" s="1355">
        <f t="shared" si="2908"/>
        <v>0</v>
      </c>
      <c r="CG865" s="1355">
        <f t="shared" si="2908"/>
        <v>0</v>
      </c>
      <c r="CH865" s="1355">
        <f t="shared" si="2908"/>
        <v>0</v>
      </c>
      <c r="CI865" s="1355">
        <f t="shared" si="2908"/>
        <v>0</v>
      </c>
      <c r="CJ865" s="1355">
        <f t="shared" si="2908"/>
        <v>0</v>
      </c>
      <c r="CK865" s="1356">
        <f t="shared" si="2908"/>
        <v>0</v>
      </c>
      <c r="CL865" s="1356">
        <f t="shared" si="2908"/>
        <v>0</v>
      </c>
      <c r="CM865" s="1356">
        <f t="shared" si="2908"/>
        <v>0</v>
      </c>
      <c r="CN865" s="1355">
        <f t="shared" si="2908"/>
        <v>0</v>
      </c>
      <c r="CO865" s="1355">
        <f t="shared" si="2908"/>
        <v>0</v>
      </c>
      <c r="CP865" s="1355">
        <f t="shared" si="2908"/>
        <v>0</v>
      </c>
      <c r="CQ865" s="1355">
        <f t="shared" si="2908"/>
        <v>0</v>
      </c>
      <c r="CR865" s="1355">
        <f t="shared" si="2908"/>
        <v>0</v>
      </c>
      <c r="CS865" s="1354">
        <f t="shared" si="2908"/>
        <v>0</v>
      </c>
      <c r="CT865" s="1385">
        <f t="shared" si="2909"/>
        <v>0</v>
      </c>
      <c r="CU865" s="1439">
        <f t="shared" si="2910"/>
        <v>0</v>
      </c>
      <c r="CV865" s="1368">
        <f t="shared" si="2910"/>
        <v>0</v>
      </c>
      <c r="CW865" s="1369">
        <f t="shared" si="2910"/>
        <v>0</v>
      </c>
      <c r="CX865" s="1369">
        <f t="shared" si="2910"/>
        <v>0</v>
      </c>
      <c r="CY865" s="1369">
        <f t="shared" si="2910"/>
        <v>0</v>
      </c>
      <c r="CZ865" s="1369">
        <f t="shared" si="2910"/>
        <v>0</v>
      </c>
      <c r="DA865" s="1369">
        <f t="shared" si="2910"/>
        <v>0</v>
      </c>
      <c r="DB865" s="1370">
        <f t="shared" si="2910"/>
        <v>0</v>
      </c>
      <c r="DC865" s="1370">
        <f t="shared" si="2910"/>
        <v>0</v>
      </c>
      <c r="DD865" s="1370">
        <f t="shared" si="2910"/>
        <v>0</v>
      </c>
      <c r="DE865" s="1369">
        <f t="shared" si="2910"/>
        <v>0</v>
      </c>
      <c r="DF865" s="1369">
        <f t="shared" si="2910"/>
        <v>0</v>
      </c>
      <c r="DG865" s="1369">
        <f t="shared" si="2910"/>
        <v>0</v>
      </c>
      <c r="DH865" s="1369">
        <f t="shared" si="2910"/>
        <v>0</v>
      </c>
      <c r="DI865" s="1369">
        <f t="shared" si="2910"/>
        <v>0</v>
      </c>
      <c r="DJ865" s="1368">
        <f t="shared" si="2910"/>
        <v>0</v>
      </c>
      <c r="DK865" s="1439">
        <f t="shared" si="2911"/>
        <v>0</v>
      </c>
      <c r="DL865" s="658">
        <f t="shared" si="2912"/>
        <v>17</v>
      </c>
      <c r="DM865" s="106">
        <f t="shared" si="2913"/>
        <v>17</v>
      </c>
      <c r="DN865" s="106">
        <f t="shared" si="2914"/>
        <v>17</v>
      </c>
      <c r="DO865" s="106">
        <f t="shared" si="2915"/>
        <v>17</v>
      </c>
      <c r="DP865" s="487"/>
      <c r="DQ865" s="623"/>
      <c r="DR865" s="623"/>
      <c r="DS865" s="623"/>
      <c r="DT865" s="623"/>
      <c r="DU865" s="623"/>
      <c r="DV865" s="623"/>
      <c r="DW865" s="623"/>
      <c r="DX865" s="818"/>
      <c r="DY865" s="488"/>
    </row>
    <row r="866" spans="1:129" s="490" customFormat="1" ht="15.75" customHeight="1">
      <c r="A866" s="44" t="str">
        <f>$A$509</f>
        <v>Sugar purchase - qty</v>
      </c>
      <c r="B866" s="816">
        <f>SUM(B512)</f>
        <v>2.6092628832354858E-3</v>
      </c>
      <c r="C866" s="816">
        <f t="shared" ref="C866:R866" si="2940">SUM(C512)</f>
        <v>3.1311154598825837E-2</v>
      </c>
      <c r="D866" s="816">
        <f t="shared" si="2940"/>
        <v>1.2524461839530331E-2</v>
      </c>
      <c r="E866" s="816">
        <f t="shared" si="2940"/>
        <v>2.0874103065883887E-2</v>
      </c>
      <c r="F866" s="816">
        <f t="shared" si="2940"/>
        <v>1.2524461839530331E-2</v>
      </c>
      <c r="G866" s="816">
        <f t="shared" si="2940"/>
        <v>1.5655577299412918E-2</v>
      </c>
      <c r="H866" s="816">
        <f t="shared" si="2940"/>
        <v>3.1311154598825837E-2</v>
      </c>
      <c r="I866" s="816">
        <f t="shared" si="2940"/>
        <v>1.2524461839530331E-2</v>
      </c>
      <c r="J866" s="816">
        <f t="shared" si="2940"/>
        <v>2.0874103065883887E-2</v>
      </c>
      <c r="K866" s="816">
        <f t="shared" si="2940"/>
        <v>0</v>
      </c>
      <c r="L866" s="816">
        <f t="shared" si="2940"/>
        <v>0</v>
      </c>
      <c r="M866" s="816">
        <f t="shared" si="2940"/>
        <v>0</v>
      </c>
      <c r="N866" s="816">
        <f t="shared" si="2940"/>
        <v>0</v>
      </c>
      <c r="O866" s="816">
        <f t="shared" si="2940"/>
        <v>0</v>
      </c>
      <c r="P866" s="816">
        <f t="shared" si="2940"/>
        <v>0</v>
      </c>
      <c r="Q866" s="816">
        <f t="shared" si="2940"/>
        <v>0</v>
      </c>
      <c r="R866" s="816">
        <f t="shared" si="2940"/>
        <v>0</v>
      </c>
      <c r="S866" s="815"/>
      <c r="T866" s="816">
        <f t="shared" ref="T866:AJ866" si="2941">SUM(T512)</f>
        <v>1.2524461839530331E-2</v>
      </c>
      <c r="U866" s="816">
        <f t="shared" si="2941"/>
        <v>2.7136333985649054E-2</v>
      </c>
      <c r="V866" s="816">
        <f t="shared" si="2941"/>
        <v>4.5227223309415088E-2</v>
      </c>
      <c r="W866" s="816">
        <f t="shared" si="2941"/>
        <v>6.7840834964122632E-2</v>
      </c>
      <c r="X866" s="816">
        <f t="shared" si="2941"/>
        <v>3.3920417482061316E-2</v>
      </c>
      <c r="Y866" s="816">
        <f t="shared" si="2941"/>
        <v>3.3920417482061316E-2</v>
      </c>
      <c r="Z866" s="816">
        <f t="shared" si="2941"/>
        <v>1.789208834218619E-2</v>
      </c>
      <c r="AA866" s="816">
        <f t="shared" si="2941"/>
        <v>3.8766191408070076E-2</v>
      </c>
      <c r="AB866" s="816">
        <f t="shared" si="2941"/>
        <v>4.5227223309415088E-2</v>
      </c>
      <c r="AC866" s="816">
        <f t="shared" si="2941"/>
        <v>0</v>
      </c>
      <c r="AD866" s="816">
        <f t="shared" si="2941"/>
        <v>0</v>
      </c>
      <c r="AE866" s="816">
        <f t="shared" si="2941"/>
        <v>0</v>
      </c>
      <c r="AF866" s="816">
        <f t="shared" si="2941"/>
        <v>0</v>
      </c>
      <c r="AG866" s="816">
        <f t="shared" si="2941"/>
        <v>0</v>
      </c>
      <c r="AH866" s="816">
        <f t="shared" si="2941"/>
        <v>0</v>
      </c>
      <c r="AI866" s="816">
        <f t="shared" si="2941"/>
        <v>0</v>
      </c>
      <c r="AJ866" s="816">
        <f t="shared" si="2941"/>
        <v>0</v>
      </c>
      <c r="AK866" s="815"/>
      <c r="AL866" s="816">
        <f t="shared" ref="AL866:BB866" si="2942">SUM(AL512)</f>
        <v>0.10854533594259622</v>
      </c>
      <c r="AM866" s="816">
        <f t="shared" si="2942"/>
        <v>1.5655577299412918E-2</v>
      </c>
      <c r="AN866" s="816">
        <f t="shared" si="2942"/>
        <v>2.0874103065883887E-2</v>
      </c>
      <c r="AO866" s="816">
        <f t="shared" si="2942"/>
        <v>4.5227223309415088E-2</v>
      </c>
      <c r="AP866" s="816">
        <f t="shared" si="2942"/>
        <v>9.0454446618830175E-2</v>
      </c>
      <c r="AQ866" s="816">
        <f t="shared" si="2942"/>
        <v>5.0097847358121325E-2</v>
      </c>
      <c r="AR866" s="816">
        <f t="shared" si="2942"/>
        <v>0.18786692759295498</v>
      </c>
      <c r="AS866" s="816">
        <f t="shared" si="2942"/>
        <v>5.4272667971298108E-2</v>
      </c>
      <c r="AT866" s="816">
        <f t="shared" si="2942"/>
        <v>5.4272667971298108E-2</v>
      </c>
      <c r="AU866" s="816">
        <f t="shared" si="2942"/>
        <v>0</v>
      </c>
      <c r="AV866" s="816">
        <f t="shared" si="2942"/>
        <v>0</v>
      </c>
      <c r="AW866" s="816">
        <f t="shared" si="2942"/>
        <v>0</v>
      </c>
      <c r="AX866" s="816">
        <f t="shared" si="2942"/>
        <v>0</v>
      </c>
      <c r="AY866" s="816">
        <f t="shared" si="2942"/>
        <v>0</v>
      </c>
      <c r="AZ866" s="816">
        <f t="shared" si="2942"/>
        <v>0</v>
      </c>
      <c r="BA866" s="816">
        <f t="shared" si="2942"/>
        <v>0</v>
      </c>
      <c r="BB866" s="816">
        <f t="shared" si="2942"/>
        <v>0</v>
      </c>
      <c r="BC866" s="815"/>
      <c r="BD866" s="816">
        <f t="shared" ref="BD866:BT866" si="2943">SUM(BD512)</f>
        <v>1.5655577299412918E-2</v>
      </c>
      <c r="BE866" s="816">
        <f t="shared" si="2943"/>
        <v>1.789208834218619E-2</v>
      </c>
      <c r="BF866" s="816">
        <f t="shared" si="2943"/>
        <v>1.5655577299412918E-2</v>
      </c>
      <c r="BG866" s="816">
        <f t="shared" si="2943"/>
        <v>9.7847358121330719E-3</v>
      </c>
      <c r="BH866" s="816">
        <f t="shared" si="2943"/>
        <v>3.9138943248532287E-2</v>
      </c>
      <c r="BI866" s="816">
        <f t="shared" si="2943"/>
        <v>3.5784176684372379E-2</v>
      </c>
      <c r="BJ866" s="816">
        <f t="shared" si="2943"/>
        <v>1.5655577299412918E-2</v>
      </c>
      <c r="BK866" s="816">
        <f t="shared" si="2943"/>
        <v>1.5655577299412918E-2</v>
      </c>
      <c r="BL866" s="816">
        <f t="shared" si="2943"/>
        <v>1.5655577299412918E-2</v>
      </c>
      <c r="BM866" s="816">
        <f t="shared" si="2943"/>
        <v>0</v>
      </c>
      <c r="BN866" s="816">
        <f t="shared" si="2943"/>
        <v>0</v>
      </c>
      <c r="BO866" s="816">
        <f t="shared" si="2943"/>
        <v>0</v>
      </c>
      <c r="BP866" s="816">
        <f t="shared" si="2943"/>
        <v>0</v>
      </c>
      <c r="BQ866" s="816">
        <f t="shared" si="2943"/>
        <v>0</v>
      </c>
      <c r="BR866" s="816">
        <f t="shared" si="2943"/>
        <v>0</v>
      </c>
      <c r="BS866" s="816">
        <f t="shared" si="2943"/>
        <v>0</v>
      </c>
      <c r="BT866" s="816">
        <f t="shared" si="2943"/>
        <v>0</v>
      </c>
      <c r="BU866" s="815"/>
      <c r="BV866" s="816">
        <f>SUM(BV512)</f>
        <v>1.5655577299412918E-2</v>
      </c>
      <c r="BW866" s="816">
        <f>SUM(BW512)</f>
        <v>4.0008697542944123E-2</v>
      </c>
      <c r="BX866" s="816">
        <f>SUM(BX512)</f>
        <v>5.3676265026558576E-2</v>
      </c>
      <c r="BY866" s="816">
        <f>SUM(BY512)</f>
        <v>1.9569471624266144E-2</v>
      </c>
      <c r="BZ866" s="627">
        <f t="shared" si="2904"/>
        <v>8.5931724287888669E-3</v>
      </c>
      <c r="CA866" s="627">
        <f t="shared" si="2905"/>
        <v>1.6974290477225897E-2</v>
      </c>
      <c r="CB866" s="627">
        <f t="shared" si="2906"/>
        <v>2.9293324635790395E-2</v>
      </c>
      <c r="CC866" s="695">
        <f t="shared" si="2907"/>
        <v>9.4492591557170831E-3</v>
      </c>
      <c r="CD866" s="1353">
        <f t="shared" si="2908"/>
        <v>0</v>
      </c>
      <c r="CE866" s="1354">
        <f t="shared" si="2908"/>
        <v>0</v>
      </c>
      <c r="CF866" s="1355">
        <f t="shared" si="2908"/>
        <v>0</v>
      </c>
      <c r="CG866" s="1355">
        <f t="shared" si="2908"/>
        <v>0</v>
      </c>
      <c r="CH866" s="1355">
        <f t="shared" si="2908"/>
        <v>0</v>
      </c>
      <c r="CI866" s="1355">
        <f t="shared" si="2908"/>
        <v>0</v>
      </c>
      <c r="CJ866" s="1355">
        <f t="shared" si="2908"/>
        <v>0</v>
      </c>
      <c r="CK866" s="1356">
        <f t="shared" si="2908"/>
        <v>0</v>
      </c>
      <c r="CL866" s="1356">
        <f t="shared" si="2908"/>
        <v>2.6092628832354858E-3</v>
      </c>
      <c r="CM866" s="1356">
        <f t="shared" si="2908"/>
        <v>1.2524461839530331E-2</v>
      </c>
      <c r="CN866" s="1355">
        <f t="shared" si="2908"/>
        <v>1.2524461839530331E-2</v>
      </c>
      <c r="CO866" s="1355">
        <f t="shared" si="2908"/>
        <v>1.2524461839530331E-2</v>
      </c>
      <c r="CP866" s="1355">
        <f t="shared" si="2908"/>
        <v>1.5655577299412918E-2</v>
      </c>
      <c r="CQ866" s="1355">
        <f t="shared" si="2908"/>
        <v>2.0874103065883887E-2</v>
      </c>
      <c r="CR866" s="1355">
        <f t="shared" si="2908"/>
        <v>2.0874103065883887E-2</v>
      </c>
      <c r="CS866" s="1354">
        <f t="shared" si="2908"/>
        <v>3.1311154598825837E-2</v>
      </c>
      <c r="CT866" s="1385">
        <f t="shared" si="2909"/>
        <v>3.1311154598825837E-2</v>
      </c>
      <c r="CU866" s="1439">
        <f t="shared" si="2910"/>
        <v>0</v>
      </c>
      <c r="CV866" s="1368">
        <f t="shared" si="2910"/>
        <v>0</v>
      </c>
      <c r="CW866" s="1369">
        <f t="shared" si="2910"/>
        <v>0</v>
      </c>
      <c r="CX866" s="1369">
        <f t="shared" si="2910"/>
        <v>0</v>
      </c>
      <c r="CY866" s="1369">
        <f t="shared" si="2910"/>
        <v>0</v>
      </c>
      <c r="CZ866" s="1369">
        <f t="shared" si="2910"/>
        <v>0</v>
      </c>
      <c r="DA866" s="1369">
        <f t="shared" si="2910"/>
        <v>0</v>
      </c>
      <c r="DB866" s="1370">
        <f t="shared" si="2910"/>
        <v>0</v>
      </c>
      <c r="DC866" s="1370">
        <f t="shared" si="2910"/>
        <v>1.2524461839530331E-2</v>
      </c>
      <c r="DD866" s="1370">
        <f t="shared" si="2910"/>
        <v>1.789208834218619E-2</v>
      </c>
      <c r="DE866" s="1369">
        <f t="shared" si="2910"/>
        <v>2.7136333985649054E-2</v>
      </c>
      <c r="DF866" s="1369">
        <f t="shared" si="2910"/>
        <v>3.3920417482061316E-2</v>
      </c>
      <c r="DG866" s="1369">
        <f t="shared" si="2910"/>
        <v>3.3920417482061316E-2</v>
      </c>
      <c r="DH866" s="1369">
        <f t="shared" si="2910"/>
        <v>3.8766191408070076E-2</v>
      </c>
      <c r="DI866" s="1369">
        <f t="shared" si="2910"/>
        <v>4.5227223309415088E-2</v>
      </c>
      <c r="DJ866" s="1368">
        <f t="shared" si="2910"/>
        <v>4.5227223309415088E-2</v>
      </c>
      <c r="DK866" s="1439">
        <f t="shared" si="2911"/>
        <v>6.7840834964122632E-2</v>
      </c>
      <c r="DL866" s="658">
        <f t="shared" si="2912"/>
        <v>17</v>
      </c>
      <c r="DM866" s="106">
        <f t="shared" si="2913"/>
        <v>17</v>
      </c>
      <c r="DN866" s="106">
        <f t="shared" si="2914"/>
        <v>17</v>
      </c>
      <c r="DO866" s="106">
        <f t="shared" si="2915"/>
        <v>17</v>
      </c>
      <c r="DP866" s="487"/>
      <c r="DQ866" s="623"/>
      <c r="DR866" s="623"/>
      <c r="DS866" s="623"/>
      <c r="DT866" s="623"/>
      <c r="DU866" s="623"/>
      <c r="DV866" s="623"/>
      <c r="DW866" s="623"/>
      <c r="DX866" s="818"/>
      <c r="DY866" s="488"/>
    </row>
    <row r="867" spans="1:129" s="490" customFormat="1" ht="15.75" customHeight="1">
      <c r="A867" s="44" t="str">
        <f>$A$515</f>
        <v>Oil purchase: quantity (kg)</v>
      </c>
      <c r="B867" s="816">
        <f>SUM(B518)</f>
        <v>9.7847358121330719E-3</v>
      </c>
      <c r="C867" s="816">
        <f t="shared" ref="C867:R867" si="2944">SUM(C518)</f>
        <v>2.6418786692759298E-2</v>
      </c>
      <c r="D867" s="816">
        <f t="shared" si="2944"/>
        <v>2.1135029354207437E-2</v>
      </c>
      <c r="E867" s="816">
        <f t="shared" si="2944"/>
        <v>7.0450097847358117E-2</v>
      </c>
      <c r="F867" s="816">
        <f t="shared" si="2944"/>
        <v>2.1135029354207437E-2</v>
      </c>
      <c r="G867" s="816">
        <f t="shared" si="2944"/>
        <v>2.6418786692759298E-2</v>
      </c>
      <c r="H867" s="816">
        <f t="shared" si="2944"/>
        <v>5.2837573385518595E-2</v>
      </c>
      <c r="I867" s="816">
        <f t="shared" si="2944"/>
        <v>5.6360078277886499E-2</v>
      </c>
      <c r="J867" s="816">
        <f t="shared" si="2944"/>
        <v>3.5225048923679059E-2</v>
      </c>
      <c r="K867" s="816">
        <f t="shared" si="2944"/>
        <v>0</v>
      </c>
      <c r="L867" s="816">
        <f t="shared" si="2944"/>
        <v>0</v>
      </c>
      <c r="M867" s="816">
        <f t="shared" si="2944"/>
        <v>0</v>
      </c>
      <c r="N867" s="816">
        <f t="shared" si="2944"/>
        <v>0</v>
      </c>
      <c r="O867" s="816">
        <f t="shared" si="2944"/>
        <v>0</v>
      </c>
      <c r="P867" s="816">
        <f t="shared" si="2944"/>
        <v>0</v>
      </c>
      <c r="Q867" s="816">
        <f t="shared" si="2944"/>
        <v>0</v>
      </c>
      <c r="R867" s="816">
        <f t="shared" si="2944"/>
        <v>0</v>
      </c>
      <c r="S867" s="815"/>
      <c r="T867" s="816">
        <f>SUM(T518)</f>
        <v>4.2270058708414875E-2</v>
      </c>
      <c r="U867" s="816">
        <f t="shared" ref="U867:AJ867" si="2945">SUM(U518)</f>
        <v>9.1585127201565558E-2</v>
      </c>
      <c r="V867" s="816">
        <f t="shared" si="2945"/>
        <v>3.5225048923679059E-2</v>
      </c>
      <c r="W867" s="816">
        <f t="shared" si="2945"/>
        <v>0.22896281800391388</v>
      </c>
      <c r="X867" s="816">
        <f t="shared" si="2945"/>
        <v>0.11448140900195694</v>
      </c>
      <c r="Y867" s="816">
        <f t="shared" si="2945"/>
        <v>0.11448140900195694</v>
      </c>
      <c r="Z867" s="816">
        <f t="shared" si="2945"/>
        <v>3.0192899077439193E-2</v>
      </c>
      <c r="AA867" s="816">
        <f t="shared" si="2945"/>
        <v>0.13083589600223652</v>
      </c>
      <c r="AB867" s="816">
        <f t="shared" si="2945"/>
        <v>3.5225048923679059E-2</v>
      </c>
      <c r="AC867" s="816">
        <f t="shared" si="2945"/>
        <v>0</v>
      </c>
      <c r="AD867" s="816">
        <f t="shared" si="2945"/>
        <v>0</v>
      </c>
      <c r="AE867" s="816">
        <f t="shared" si="2945"/>
        <v>0</v>
      </c>
      <c r="AF867" s="816">
        <f t="shared" si="2945"/>
        <v>0</v>
      </c>
      <c r="AG867" s="816">
        <f t="shared" si="2945"/>
        <v>0</v>
      </c>
      <c r="AH867" s="816">
        <f t="shared" si="2945"/>
        <v>0</v>
      </c>
      <c r="AI867" s="816">
        <f t="shared" si="2945"/>
        <v>0</v>
      </c>
      <c r="AJ867" s="816">
        <f t="shared" si="2945"/>
        <v>0</v>
      </c>
      <c r="AK867" s="815"/>
      <c r="AL867" s="816">
        <f>SUM(AL518)</f>
        <v>9.1585127201565558E-2</v>
      </c>
      <c r="AM867" s="816">
        <f t="shared" ref="AM867:BB867" si="2946">SUM(AM518)</f>
        <v>0.11448140900195694</v>
      </c>
      <c r="AN867" s="816">
        <f t="shared" si="2946"/>
        <v>5.8708414872798438E-2</v>
      </c>
      <c r="AO867" s="816">
        <f t="shared" si="2946"/>
        <v>7.6320939334637961E-2</v>
      </c>
      <c r="AP867" s="816">
        <f t="shared" si="2946"/>
        <v>7.6320939334637961E-2</v>
      </c>
      <c r="AQ867" s="816">
        <f t="shared" si="2946"/>
        <v>9.1585127201565558E-2</v>
      </c>
      <c r="AR867" s="816">
        <f t="shared" si="2946"/>
        <v>0.11448140900195694</v>
      </c>
      <c r="AS867" s="816">
        <f t="shared" si="2946"/>
        <v>9.1585127201565558E-2</v>
      </c>
      <c r="AT867" s="816">
        <f t="shared" si="2946"/>
        <v>9.1585127201565558E-2</v>
      </c>
      <c r="AU867" s="816">
        <f t="shared" si="2946"/>
        <v>0</v>
      </c>
      <c r="AV867" s="816">
        <f t="shared" si="2946"/>
        <v>0</v>
      </c>
      <c r="AW867" s="816">
        <f t="shared" si="2946"/>
        <v>0</v>
      </c>
      <c r="AX867" s="816">
        <f t="shared" si="2946"/>
        <v>0</v>
      </c>
      <c r="AY867" s="816">
        <f t="shared" si="2946"/>
        <v>0</v>
      </c>
      <c r="AZ867" s="816">
        <f t="shared" si="2946"/>
        <v>0</v>
      </c>
      <c r="BA867" s="816">
        <f t="shared" si="2946"/>
        <v>0</v>
      </c>
      <c r="BB867" s="816">
        <f t="shared" si="2946"/>
        <v>0</v>
      </c>
      <c r="BC867" s="815"/>
      <c r="BD867" s="816">
        <f>SUM(BD518)</f>
        <v>8.8062622309197647E-2</v>
      </c>
      <c r="BE867" s="816">
        <f t="shared" ref="BE867:BT867" si="2947">SUM(BE518)</f>
        <v>8.0514397539837856E-2</v>
      </c>
      <c r="BF867" s="816">
        <f t="shared" si="2947"/>
        <v>7.0450097847358117E-2</v>
      </c>
      <c r="BG867" s="816">
        <f t="shared" si="2947"/>
        <v>7.0450097847358117E-2</v>
      </c>
      <c r="BH867" s="816">
        <f t="shared" si="2947"/>
        <v>7.0450097847358117E-2</v>
      </c>
      <c r="BI867" s="816">
        <f t="shared" si="2947"/>
        <v>8.0514397539837856E-2</v>
      </c>
      <c r="BJ867" s="816">
        <f t="shared" si="2947"/>
        <v>0.14090019569471623</v>
      </c>
      <c r="BK867" s="816">
        <f t="shared" si="2947"/>
        <v>0.14090019569471623</v>
      </c>
      <c r="BL867" s="816">
        <f t="shared" si="2947"/>
        <v>7.0450097847358117E-2</v>
      </c>
      <c r="BM867" s="816">
        <f t="shared" si="2947"/>
        <v>0</v>
      </c>
      <c r="BN867" s="816">
        <f t="shared" si="2947"/>
        <v>0</v>
      </c>
      <c r="BO867" s="816">
        <f t="shared" si="2947"/>
        <v>0</v>
      </c>
      <c r="BP867" s="816">
        <f t="shared" si="2947"/>
        <v>0</v>
      </c>
      <c r="BQ867" s="816">
        <f t="shared" si="2947"/>
        <v>0</v>
      </c>
      <c r="BR867" s="816">
        <f t="shared" si="2947"/>
        <v>0</v>
      </c>
      <c r="BS867" s="816">
        <f t="shared" si="2947"/>
        <v>0</v>
      </c>
      <c r="BT867" s="816">
        <f t="shared" si="2947"/>
        <v>0</v>
      </c>
      <c r="BU867" s="815"/>
      <c r="BV867" s="816">
        <f>SUM(BV518)</f>
        <v>3.5225048923679059E-2</v>
      </c>
      <c r="BW867" s="816">
        <f>SUM(BW518)</f>
        <v>4.6966731898238745E-2</v>
      </c>
      <c r="BX867" s="816">
        <f>SUM(BX518)</f>
        <v>6.0385798154878385E-2</v>
      </c>
      <c r="BY867" s="816">
        <f>SUM(BY518)</f>
        <v>7.0450097847358117E-2</v>
      </c>
      <c r="BZ867" s="627">
        <f t="shared" si="2904"/>
        <v>1.6621004566210042E-2</v>
      </c>
      <c r="CA867" s="627">
        <f t="shared" si="2905"/>
        <v>3.9619793122728543E-2</v>
      </c>
      <c r="CB867" s="627">
        <f t="shared" si="2906"/>
        <v>4.6144814090019567E-2</v>
      </c>
      <c r="CC867" s="695">
        <f t="shared" si="2907"/>
        <v>4.4786133631534809E-2</v>
      </c>
      <c r="CD867" s="1353">
        <f t="shared" si="2908"/>
        <v>0</v>
      </c>
      <c r="CE867" s="1354">
        <f t="shared" si="2908"/>
        <v>0</v>
      </c>
      <c r="CF867" s="1355">
        <f t="shared" si="2908"/>
        <v>0</v>
      </c>
      <c r="CG867" s="1355">
        <f t="shared" si="2908"/>
        <v>0</v>
      </c>
      <c r="CH867" s="1355">
        <f t="shared" si="2908"/>
        <v>0</v>
      </c>
      <c r="CI867" s="1355">
        <f t="shared" si="2908"/>
        <v>0</v>
      </c>
      <c r="CJ867" s="1355">
        <f t="shared" si="2908"/>
        <v>0</v>
      </c>
      <c r="CK867" s="1356">
        <f t="shared" si="2908"/>
        <v>0</v>
      </c>
      <c r="CL867" s="1356">
        <f t="shared" si="2908"/>
        <v>9.7847358121330719E-3</v>
      </c>
      <c r="CM867" s="1356">
        <f t="shared" si="2908"/>
        <v>2.1135029354207437E-2</v>
      </c>
      <c r="CN867" s="1355">
        <f t="shared" si="2908"/>
        <v>2.1135029354207437E-2</v>
      </c>
      <c r="CO867" s="1355">
        <f t="shared" si="2908"/>
        <v>2.6418786692759298E-2</v>
      </c>
      <c r="CP867" s="1355">
        <f t="shared" si="2908"/>
        <v>2.6418786692759298E-2</v>
      </c>
      <c r="CQ867" s="1355">
        <f t="shared" si="2908"/>
        <v>3.5225048923679059E-2</v>
      </c>
      <c r="CR867" s="1355">
        <f t="shared" si="2908"/>
        <v>5.2837573385518595E-2</v>
      </c>
      <c r="CS867" s="1354">
        <f t="shared" si="2908"/>
        <v>5.6360078277886499E-2</v>
      </c>
      <c r="CT867" s="1385">
        <f t="shared" si="2909"/>
        <v>7.0450097847358117E-2</v>
      </c>
      <c r="CU867" s="1439">
        <f t="shared" si="2910"/>
        <v>0</v>
      </c>
      <c r="CV867" s="1368">
        <f t="shared" si="2910"/>
        <v>0</v>
      </c>
      <c r="CW867" s="1369">
        <f t="shared" si="2910"/>
        <v>0</v>
      </c>
      <c r="CX867" s="1369">
        <f t="shared" si="2910"/>
        <v>0</v>
      </c>
      <c r="CY867" s="1369">
        <f t="shared" si="2910"/>
        <v>0</v>
      </c>
      <c r="CZ867" s="1369">
        <f t="shared" si="2910"/>
        <v>0</v>
      </c>
      <c r="DA867" s="1369">
        <f t="shared" si="2910"/>
        <v>0</v>
      </c>
      <c r="DB867" s="1370">
        <f t="shared" si="2910"/>
        <v>0</v>
      </c>
      <c r="DC867" s="1370">
        <f t="shared" si="2910"/>
        <v>3.0192899077439193E-2</v>
      </c>
      <c r="DD867" s="1370">
        <f t="shared" si="2910"/>
        <v>3.5225048923679059E-2</v>
      </c>
      <c r="DE867" s="1369">
        <f t="shared" si="2910"/>
        <v>3.5225048923679059E-2</v>
      </c>
      <c r="DF867" s="1369">
        <f t="shared" si="2910"/>
        <v>4.2270058708414875E-2</v>
      </c>
      <c r="DG867" s="1369">
        <f t="shared" si="2910"/>
        <v>9.1585127201565558E-2</v>
      </c>
      <c r="DH867" s="1369">
        <f t="shared" si="2910"/>
        <v>0.11448140900195694</v>
      </c>
      <c r="DI867" s="1369">
        <f t="shared" si="2910"/>
        <v>0.11448140900195694</v>
      </c>
      <c r="DJ867" s="1368">
        <f t="shared" si="2910"/>
        <v>0.13083589600223652</v>
      </c>
      <c r="DK867" s="1439">
        <f t="shared" si="2911"/>
        <v>0.22896281800391388</v>
      </c>
      <c r="DL867" s="658">
        <f t="shared" si="2912"/>
        <v>17</v>
      </c>
      <c r="DM867" s="106">
        <f t="shared" si="2913"/>
        <v>17</v>
      </c>
      <c r="DN867" s="106">
        <f t="shared" si="2914"/>
        <v>17</v>
      </c>
      <c r="DO867" s="106">
        <f t="shared" si="2915"/>
        <v>17</v>
      </c>
      <c r="DP867" s="487"/>
      <c r="DQ867" s="623"/>
      <c r="DR867" s="623"/>
      <c r="DS867" s="623"/>
      <c r="DT867" s="623"/>
      <c r="DU867" s="623"/>
      <c r="DV867" s="623"/>
      <c r="DW867" s="623"/>
      <c r="DX867" s="818"/>
      <c r="DY867" s="488"/>
    </row>
    <row r="868" spans="1:129" s="490" customFormat="1" ht="15.75" customHeight="1">
      <c r="A868" s="44" t="str">
        <f>$A$521</f>
        <v>Milk purchase: quantity (kg)</v>
      </c>
      <c r="B868" s="816">
        <f>SUM(B524)</f>
        <v>0</v>
      </c>
      <c r="C868" s="816">
        <f t="shared" ref="C868:R868" si="2948">SUM(C524)</f>
        <v>0</v>
      </c>
      <c r="D868" s="816">
        <f t="shared" si="2948"/>
        <v>0</v>
      </c>
      <c r="E868" s="816">
        <f t="shared" si="2948"/>
        <v>0</v>
      </c>
      <c r="F868" s="816">
        <f t="shared" si="2948"/>
        <v>0</v>
      </c>
      <c r="G868" s="816">
        <f t="shared" si="2948"/>
        <v>0</v>
      </c>
      <c r="H868" s="816">
        <f t="shared" si="2948"/>
        <v>0</v>
      </c>
      <c r="I868" s="816">
        <f t="shared" si="2948"/>
        <v>0</v>
      </c>
      <c r="J868" s="816">
        <f t="shared" si="2948"/>
        <v>0</v>
      </c>
      <c r="K868" s="816">
        <f t="shared" si="2948"/>
        <v>0</v>
      </c>
      <c r="L868" s="816">
        <f t="shared" si="2948"/>
        <v>0</v>
      </c>
      <c r="M868" s="816">
        <f t="shared" si="2948"/>
        <v>0</v>
      </c>
      <c r="N868" s="816">
        <f t="shared" si="2948"/>
        <v>0</v>
      </c>
      <c r="O868" s="816">
        <f t="shared" si="2948"/>
        <v>0</v>
      </c>
      <c r="P868" s="816">
        <f t="shared" si="2948"/>
        <v>0</v>
      </c>
      <c r="Q868" s="816">
        <f t="shared" si="2948"/>
        <v>0</v>
      </c>
      <c r="R868" s="816">
        <f t="shared" si="2948"/>
        <v>0</v>
      </c>
      <c r="S868" s="815"/>
      <c r="T868" s="816">
        <f t="shared" ref="T868:AJ868" si="2949">SUM(T524)</f>
        <v>0</v>
      </c>
      <c r="U868" s="816">
        <f t="shared" si="2949"/>
        <v>0</v>
      </c>
      <c r="V868" s="816">
        <f t="shared" si="2949"/>
        <v>0</v>
      </c>
      <c r="W868" s="816">
        <f t="shared" si="2949"/>
        <v>0</v>
      </c>
      <c r="X868" s="816">
        <f t="shared" si="2949"/>
        <v>0</v>
      </c>
      <c r="Y868" s="816">
        <f t="shared" si="2949"/>
        <v>0</v>
      </c>
      <c r="Z868" s="816">
        <f t="shared" si="2949"/>
        <v>0</v>
      </c>
      <c r="AA868" s="816">
        <f t="shared" si="2949"/>
        <v>0</v>
      </c>
      <c r="AB868" s="816">
        <f t="shared" si="2949"/>
        <v>0</v>
      </c>
      <c r="AC868" s="816">
        <f t="shared" si="2949"/>
        <v>0</v>
      </c>
      <c r="AD868" s="816">
        <f t="shared" si="2949"/>
        <v>0</v>
      </c>
      <c r="AE868" s="816">
        <f t="shared" si="2949"/>
        <v>0</v>
      </c>
      <c r="AF868" s="816">
        <f t="shared" si="2949"/>
        <v>0</v>
      </c>
      <c r="AG868" s="816">
        <f t="shared" si="2949"/>
        <v>0</v>
      </c>
      <c r="AH868" s="816">
        <f t="shared" si="2949"/>
        <v>0</v>
      </c>
      <c r="AI868" s="816">
        <f t="shared" si="2949"/>
        <v>0</v>
      </c>
      <c r="AJ868" s="816">
        <f t="shared" si="2949"/>
        <v>0</v>
      </c>
      <c r="AK868" s="815"/>
      <c r="AL868" s="816">
        <f t="shared" ref="AL868:BB868" si="2950">SUM(AL524)</f>
        <v>0</v>
      </c>
      <c r="AM868" s="816">
        <f t="shared" si="2950"/>
        <v>0</v>
      </c>
      <c r="AN868" s="816">
        <f t="shared" si="2950"/>
        <v>0</v>
      </c>
      <c r="AO868" s="816">
        <f t="shared" si="2950"/>
        <v>0</v>
      </c>
      <c r="AP868" s="816">
        <f t="shared" si="2950"/>
        <v>0</v>
      </c>
      <c r="AQ868" s="816">
        <f t="shared" si="2950"/>
        <v>0</v>
      </c>
      <c r="AR868" s="816">
        <f t="shared" si="2950"/>
        <v>0</v>
      </c>
      <c r="AS868" s="816">
        <f t="shared" si="2950"/>
        <v>0</v>
      </c>
      <c r="AT868" s="816">
        <f t="shared" si="2950"/>
        <v>0</v>
      </c>
      <c r="AU868" s="816">
        <f t="shared" si="2950"/>
        <v>0</v>
      </c>
      <c r="AV868" s="816">
        <f t="shared" si="2950"/>
        <v>0</v>
      </c>
      <c r="AW868" s="816">
        <f t="shared" si="2950"/>
        <v>0</v>
      </c>
      <c r="AX868" s="816">
        <f t="shared" si="2950"/>
        <v>0</v>
      </c>
      <c r="AY868" s="816">
        <f t="shared" si="2950"/>
        <v>0</v>
      </c>
      <c r="AZ868" s="816">
        <f t="shared" si="2950"/>
        <v>0</v>
      </c>
      <c r="BA868" s="816">
        <f t="shared" si="2950"/>
        <v>0</v>
      </c>
      <c r="BB868" s="816">
        <f t="shared" si="2950"/>
        <v>0</v>
      </c>
      <c r="BC868" s="815"/>
      <c r="BD868" s="816">
        <f t="shared" ref="BD868:BT868" si="2951">SUM(BD524)</f>
        <v>9.3933463796477487E-4</v>
      </c>
      <c r="BE868" s="816">
        <f t="shared" si="2951"/>
        <v>0</v>
      </c>
      <c r="BF868" s="816">
        <f t="shared" si="2951"/>
        <v>0</v>
      </c>
      <c r="BG868" s="816">
        <f t="shared" si="2951"/>
        <v>0</v>
      </c>
      <c r="BH868" s="816">
        <f t="shared" si="2951"/>
        <v>0</v>
      </c>
      <c r="BI868" s="816">
        <f t="shared" si="2951"/>
        <v>1.7892088342186189E-3</v>
      </c>
      <c r="BJ868" s="816">
        <f t="shared" si="2951"/>
        <v>1.8786692759295497E-3</v>
      </c>
      <c r="BK868" s="816">
        <f t="shared" si="2951"/>
        <v>0</v>
      </c>
      <c r="BL868" s="816">
        <f t="shared" si="2951"/>
        <v>2.0874103065883886E-4</v>
      </c>
      <c r="BM868" s="816">
        <f t="shared" si="2951"/>
        <v>0</v>
      </c>
      <c r="BN868" s="816">
        <f t="shared" si="2951"/>
        <v>0</v>
      </c>
      <c r="BO868" s="816">
        <f t="shared" si="2951"/>
        <v>0</v>
      </c>
      <c r="BP868" s="816">
        <f t="shared" si="2951"/>
        <v>0</v>
      </c>
      <c r="BQ868" s="816">
        <f t="shared" si="2951"/>
        <v>0</v>
      </c>
      <c r="BR868" s="816">
        <f t="shared" si="2951"/>
        <v>0</v>
      </c>
      <c r="BS868" s="816">
        <f t="shared" si="2951"/>
        <v>0</v>
      </c>
      <c r="BT868" s="816">
        <f t="shared" si="2951"/>
        <v>0</v>
      </c>
      <c r="BU868" s="815"/>
      <c r="BV868" s="816">
        <f>SUM(BV524)</f>
        <v>0</v>
      </c>
      <c r="BW868" s="816">
        <f>SUM(BW524)</f>
        <v>0</v>
      </c>
      <c r="BX868" s="816">
        <f>SUM(BX524)</f>
        <v>0</v>
      </c>
      <c r="BY868" s="816">
        <f>SUM(BY524)</f>
        <v>9.3933463796477487E-4</v>
      </c>
      <c r="BZ868" s="627">
        <f t="shared" si="2904"/>
        <v>0</v>
      </c>
      <c r="CA868" s="627">
        <f t="shared" si="2905"/>
        <v>0</v>
      </c>
      <c r="CB868" s="627">
        <f t="shared" si="2906"/>
        <v>0</v>
      </c>
      <c r="CC868" s="695">
        <f t="shared" si="2907"/>
        <v>1.9581896685614883E-4</v>
      </c>
      <c r="CD868" s="1353">
        <f t="shared" si="2908"/>
        <v>0</v>
      </c>
      <c r="CE868" s="1354">
        <f t="shared" si="2908"/>
        <v>0</v>
      </c>
      <c r="CF868" s="1355">
        <f t="shared" si="2908"/>
        <v>0</v>
      </c>
      <c r="CG868" s="1355">
        <f t="shared" si="2908"/>
        <v>0</v>
      </c>
      <c r="CH868" s="1355">
        <f t="shared" si="2908"/>
        <v>0</v>
      </c>
      <c r="CI868" s="1355">
        <f t="shared" si="2908"/>
        <v>0</v>
      </c>
      <c r="CJ868" s="1355">
        <f t="shared" si="2908"/>
        <v>0</v>
      </c>
      <c r="CK868" s="1356">
        <f t="shared" si="2908"/>
        <v>0</v>
      </c>
      <c r="CL868" s="1356">
        <f t="shared" si="2908"/>
        <v>0</v>
      </c>
      <c r="CM868" s="1356">
        <f t="shared" si="2908"/>
        <v>0</v>
      </c>
      <c r="CN868" s="1355">
        <f t="shared" si="2908"/>
        <v>0</v>
      </c>
      <c r="CO868" s="1355">
        <f t="shared" si="2908"/>
        <v>0</v>
      </c>
      <c r="CP868" s="1355">
        <f t="shared" si="2908"/>
        <v>0</v>
      </c>
      <c r="CQ868" s="1355">
        <f t="shared" si="2908"/>
        <v>0</v>
      </c>
      <c r="CR868" s="1355">
        <f t="shared" si="2908"/>
        <v>0</v>
      </c>
      <c r="CS868" s="1354">
        <f t="shared" si="2908"/>
        <v>0</v>
      </c>
      <c r="CT868" s="1385">
        <f t="shared" si="2909"/>
        <v>0</v>
      </c>
      <c r="CU868" s="1439">
        <f t="shared" si="2910"/>
        <v>0</v>
      </c>
      <c r="CV868" s="1368">
        <f t="shared" si="2910"/>
        <v>0</v>
      </c>
      <c r="CW868" s="1369">
        <f t="shared" si="2910"/>
        <v>0</v>
      </c>
      <c r="CX868" s="1369">
        <f t="shared" si="2910"/>
        <v>0</v>
      </c>
      <c r="CY868" s="1369">
        <f t="shared" si="2910"/>
        <v>0</v>
      </c>
      <c r="CZ868" s="1369">
        <f t="shared" si="2910"/>
        <v>0</v>
      </c>
      <c r="DA868" s="1369">
        <f t="shared" si="2910"/>
        <v>0</v>
      </c>
      <c r="DB868" s="1370">
        <f t="shared" si="2910"/>
        <v>0</v>
      </c>
      <c r="DC868" s="1370">
        <f t="shared" si="2910"/>
        <v>0</v>
      </c>
      <c r="DD868" s="1370">
        <f t="shared" si="2910"/>
        <v>0</v>
      </c>
      <c r="DE868" s="1369">
        <f t="shared" si="2910"/>
        <v>0</v>
      </c>
      <c r="DF868" s="1369">
        <f t="shared" si="2910"/>
        <v>0</v>
      </c>
      <c r="DG868" s="1369">
        <f t="shared" si="2910"/>
        <v>0</v>
      </c>
      <c r="DH868" s="1369">
        <f t="shared" si="2910"/>
        <v>0</v>
      </c>
      <c r="DI868" s="1369">
        <f t="shared" si="2910"/>
        <v>0</v>
      </c>
      <c r="DJ868" s="1368">
        <f t="shared" si="2910"/>
        <v>0</v>
      </c>
      <c r="DK868" s="1439">
        <f t="shared" si="2911"/>
        <v>0</v>
      </c>
      <c r="DL868" s="658">
        <f t="shared" si="2912"/>
        <v>17</v>
      </c>
      <c r="DM868" s="106">
        <f t="shared" si="2913"/>
        <v>17</v>
      </c>
      <c r="DN868" s="106">
        <f t="shared" si="2914"/>
        <v>17</v>
      </c>
      <c r="DO868" s="106">
        <f t="shared" si="2915"/>
        <v>17</v>
      </c>
      <c r="DP868" s="487"/>
      <c r="DQ868" s="623"/>
      <c r="DR868" s="623"/>
      <c r="DS868" s="623"/>
      <c r="DT868" s="623"/>
      <c r="DU868" s="623"/>
      <c r="DV868" s="623"/>
      <c r="DW868" s="623"/>
      <c r="DX868" s="818"/>
      <c r="DY868" s="488"/>
    </row>
    <row r="869" spans="1:129" s="490" customFormat="1" ht="15.75" customHeight="1">
      <c r="A869" s="44" t="str">
        <f>$A$527</f>
        <v>Eggs purchase - unit</v>
      </c>
      <c r="B869" s="1136">
        <f>SUM(B530)</f>
        <v>5.1532941943900851E-4</v>
      </c>
      <c r="C869" s="1136">
        <f t="shared" ref="C869:R869" si="2952">SUM(C530)</f>
        <v>0</v>
      </c>
      <c r="D869" s="1136">
        <f t="shared" si="2952"/>
        <v>0</v>
      </c>
      <c r="E869" s="1136">
        <f t="shared" si="2952"/>
        <v>0</v>
      </c>
      <c r="F869" s="1136">
        <f t="shared" si="2952"/>
        <v>0</v>
      </c>
      <c r="G869" s="1136">
        <f t="shared" si="2952"/>
        <v>0</v>
      </c>
      <c r="H869" s="1136">
        <f t="shared" si="2952"/>
        <v>0</v>
      </c>
      <c r="I869" s="1136">
        <f t="shared" si="2952"/>
        <v>0</v>
      </c>
      <c r="J869" s="1136">
        <f t="shared" si="2952"/>
        <v>0</v>
      </c>
      <c r="K869" s="1136">
        <f t="shared" si="2952"/>
        <v>0</v>
      </c>
      <c r="L869" s="1136">
        <f t="shared" si="2952"/>
        <v>0</v>
      </c>
      <c r="M869" s="1136">
        <f t="shared" si="2952"/>
        <v>0</v>
      </c>
      <c r="N869" s="1136">
        <f t="shared" si="2952"/>
        <v>0</v>
      </c>
      <c r="O869" s="1136">
        <f t="shared" si="2952"/>
        <v>0</v>
      </c>
      <c r="P869" s="1136">
        <f t="shared" si="2952"/>
        <v>0</v>
      </c>
      <c r="Q869" s="1136">
        <f t="shared" si="2952"/>
        <v>0</v>
      </c>
      <c r="R869" s="1136">
        <f t="shared" si="2952"/>
        <v>0</v>
      </c>
      <c r="S869" s="815"/>
      <c r="T869" s="1136">
        <f>SUM(T530)</f>
        <v>0</v>
      </c>
      <c r="U869" s="1136">
        <f t="shared" ref="U869:AJ869" si="2953">SUM(U530)</f>
        <v>0</v>
      </c>
      <c r="V869" s="1136">
        <f t="shared" si="2953"/>
        <v>0</v>
      </c>
      <c r="W869" s="1136">
        <f t="shared" si="2953"/>
        <v>0</v>
      </c>
      <c r="X869" s="1136">
        <f t="shared" si="2953"/>
        <v>0</v>
      </c>
      <c r="Y869" s="1136">
        <f t="shared" si="2953"/>
        <v>0</v>
      </c>
      <c r="Z869" s="1136">
        <f t="shared" si="2953"/>
        <v>0</v>
      </c>
      <c r="AA869" s="1136">
        <f t="shared" si="2953"/>
        <v>3.4453452613922276E-3</v>
      </c>
      <c r="AB869" s="1136">
        <f t="shared" si="2953"/>
        <v>0</v>
      </c>
      <c r="AC869" s="1136">
        <f t="shared" si="2953"/>
        <v>0</v>
      </c>
      <c r="AD869" s="1136">
        <f t="shared" si="2953"/>
        <v>0</v>
      </c>
      <c r="AE869" s="1136">
        <f t="shared" si="2953"/>
        <v>0</v>
      </c>
      <c r="AF869" s="1136">
        <f t="shared" si="2953"/>
        <v>0</v>
      </c>
      <c r="AG869" s="1136">
        <f t="shared" si="2953"/>
        <v>0</v>
      </c>
      <c r="AH869" s="1136">
        <f t="shared" si="2953"/>
        <v>0</v>
      </c>
      <c r="AI869" s="1136">
        <f t="shared" si="2953"/>
        <v>0</v>
      </c>
      <c r="AJ869" s="1136">
        <f t="shared" si="2953"/>
        <v>0</v>
      </c>
      <c r="AK869" s="815"/>
      <c r="AL869" s="1136">
        <f>SUM(AL530)</f>
        <v>0</v>
      </c>
      <c r="AM869" s="1136">
        <f t="shared" ref="AM869:BB869" si="2954">SUM(AM530)</f>
        <v>0</v>
      </c>
      <c r="AN869" s="1136">
        <f t="shared" si="2954"/>
        <v>1.3742117851706894E-2</v>
      </c>
      <c r="AO869" s="1136">
        <f t="shared" si="2954"/>
        <v>1.5459882583170255E-2</v>
      </c>
      <c r="AP869" s="1136">
        <f t="shared" si="2954"/>
        <v>0</v>
      </c>
      <c r="AQ869" s="1136">
        <f t="shared" si="2954"/>
        <v>3.5042400521852576E-2</v>
      </c>
      <c r="AR869" s="1136">
        <f t="shared" si="2954"/>
        <v>0</v>
      </c>
      <c r="AS869" s="1136">
        <f t="shared" si="2954"/>
        <v>0</v>
      </c>
      <c r="AT869" s="1136">
        <f t="shared" si="2954"/>
        <v>0</v>
      </c>
      <c r="AU869" s="1136">
        <f t="shared" si="2954"/>
        <v>0</v>
      </c>
      <c r="AV869" s="1136">
        <f t="shared" si="2954"/>
        <v>0</v>
      </c>
      <c r="AW869" s="1136">
        <f t="shared" si="2954"/>
        <v>0</v>
      </c>
      <c r="AX869" s="1136">
        <f t="shared" si="2954"/>
        <v>0</v>
      </c>
      <c r="AY869" s="1136">
        <f t="shared" si="2954"/>
        <v>0</v>
      </c>
      <c r="AZ869" s="1136">
        <f t="shared" si="2954"/>
        <v>0</v>
      </c>
      <c r="BA869" s="1136">
        <f t="shared" si="2954"/>
        <v>0</v>
      </c>
      <c r="BB869" s="1136">
        <f t="shared" si="2954"/>
        <v>0</v>
      </c>
      <c r="BC869" s="815"/>
      <c r="BD869" s="1136">
        <f>SUM(BD530)</f>
        <v>7.7299412915851273E-3</v>
      </c>
      <c r="BE869" s="1136">
        <f t="shared" ref="BE869:BT869" si="2955">SUM(BE530)</f>
        <v>5.8894790793029544E-3</v>
      </c>
      <c r="BF869" s="1136">
        <f t="shared" si="2955"/>
        <v>1.030658838878017E-2</v>
      </c>
      <c r="BG869" s="1136">
        <f t="shared" si="2955"/>
        <v>0</v>
      </c>
      <c r="BH869" s="1136">
        <f t="shared" si="2955"/>
        <v>0</v>
      </c>
      <c r="BI869" s="1136">
        <f t="shared" si="2955"/>
        <v>2.6502655856863292E-2</v>
      </c>
      <c r="BJ869" s="1136">
        <f t="shared" si="2955"/>
        <v>1.5459882583170255E-2</v>
      </c>
      <c r="BK869" s="1136">
        <f t="shared" si="2955"/>
        <v>0</v>
      </c>
      <c r="BL869" s="1136">
        <f t="shared" si="2955"/>
        <v>0</v>
      </c>
      <c r="BM869" s="1136">
        <f t="shared" si="2955"/>
        <v>0</v>
      </c>
      <c r="BN869" s="1136">
        <f t="shared" si="2955"/>
        <v>0</v>
      </c>
      <c r="BO869" s="1136">
        <f t="shared" si="2955"/>
        <v>0</v>
      </c>
      <c r="BP869" s="1136">
        <f t="shared" si="2955"/>
        <v>0</v>
      </c>
      <c r="BQ869" s="1136">
        <f t="shared" si="2955"/>
        <v>0</v>
      </c>
      <c r="BR869" s="1136">
        <f t="shared" si="2955"/>
        <v>0</v>
      </c>
      <c r="BS869" s="1136">
        <f t="shared" si="2955"/>
        <v>0</v>
      </c>
      <c r="BT869" s="1136">
        <f t="shared" si="2955"/>
        <v>0</v>
      </c>
      <c r="BU869" s="815"/>
      <c r="BV869" s="1136">
        <f t="shared" ref="BV869:BY869" si="2956">SUM(BV530)</f>
        <v>1.5459882583170254E-3</v>
      </c>
      <c r="BW869" s="1136">
        <f t="shared" si="2956"/>
        <v>4.1226353555120681E-3</v>
      </c>
      <c r="BX869" s="1136">
        <f t="shared" si="2956"/>
        <v>1.1778958158605909E-2</v>
      </c>
      <c r="BY869" s="1136">
        <f t="shared" si="2956"/>
        <v>1.6748206131767775E-2</v>
      </c>
      <c r="BZ869" s="627">
        <f t="shared" si="2904"/>
        <v>0</v>
      </c>
      <c r="CA869" s="627">
        <f t="shared" si="2905"/>
        <v>0</v>
      </c>
      <c r="CB869" s="627">
        <f t="shared" si="2906"/>
        <v>1.9468000289918103E-3</v>
      </c>
      <c r="CC869" s="695">
        <f t="shared" si="2907"/>
        <v>2.6257260895225674E-3</v>
      </c>
      <c r="CD869" s="1353">
        <f t="shared" si="2908"/>
        <v>0</v>
      </c>
      <c r="CE869" s="1354">
        <f t="shared" si="2908"/>
        <v>0</v>
      </c>
      <c r="CF869" s="1355">
        <f t="shared" si="2908"/>
        <v>0</v>
      </c>
      <c r="CG869" s="1355">
        <f t="shared" si="2908"/>
        <v>0</v>
      </c>
      <c r="CH869" s="1355">
        <f t="shared" si="2908"/>
        <v>0</v>
      </c>
      <c r="CI869" s="1355">
        <f t="shared" si="2908"/>
        <v>0</v>
      </c>
      <c r="CJ869" s="1355">
        <f t="shared" si="2908"/>
        <v>0</v>
      </c>
      <c r="CK869" s="1356">
        <f t="shared" si="2908"/>
        <v>0</v>
      </c>
      <c r="CL869" s="1356">
        <f t="shared" si="2908"/>
        <v>0</v>
      </c>
      <c r="CM869" s="1356">
        <f t="shared" si="2908"/>
        <v>0</v>
      </c>
      <c r="CN869" s="1355">
        <f t="shared" si="2908"/>
        <v>0</v>
      </c>
      <c r="CO869" s="1355">
        <f t="shared" si="2908"/>
        <v>0</v>
      </c>
      <c r="CP869" s="1355">
        <f t="shared" si="2908"/>
        <v>0</v>
      </c>
      <c r="CQ869" s="1355">
        <f t="shared" si="2908"/>
        <v>0</v>
      </c>
      <c r="CR869" s="1355">
        <f t="shared" si="2908"/>
        <v>0</v>
      </c>
      <c r="CS869" s="1354">
        <f t="shared" si="2908"/>
        <v>0</v>
      </c>
      <c r="CT869" s="1385">
        <f t="shared" si="2909"/>
        <v>5.1532941943900851E-4</v>
      </c>
      <c r="CU869" s="1439">
        <f t="shared" si="2910"/>
        <v>0</v>
      </c>
      <c r="CV869" s="1368">
        <f t="shared" si="2910"/>
        <v>0</v>
      </c>
      <c r="CW869" s="1369">
        <f t="shared" si="2910"/>
        <v>0</v>
      </c>
      <c r="CX869" s="1369">
        <f t="shared" si="2910"/>
        <v>0</v>
      </c>
      <c r="CY869" s="1369">
        <f t="shared" si="2910"/>
        <v>0</v>
      </c>
      <c r="CZ869" s="1369">
        <f t="shared" si="2910"/>
        <v>0</v>
      </c>
      <c r="DA869" s="1369">
        <f t="shared" si="2910"/>
        <v>0</v>
      </c>
      <c r="DB869" s="1370">
        <f t="shared" si="2910"/>
        <v>0</v>
      </c>
      <c r="DC869" s="1370">
        <f t="shared" si="2910"/>
        <v>0</v>
      </c>
      <c r="DD869" s="1370">
        <f t="shared" si="2910"/>
        <v>0</v>
      </c>
      <c r="DE869" s="1369">
        <f t="shared" si="2910"/>
        <v>0</v>
      </c>
      <c r="DF869" s="1369">
        <f t="shared" si="2910"/>
        <v>0</v>
      </c>
      <c r="DG869" s="1369">
        <f t="shared" si="2910"/>
        <v>0</v>
      </c>
      <c r="DH869" s="1369">
        <f t="shared" si="2910"/>
        <v>0</v>
      </c>
      <c r="DI869" s="1369">
        <f t="shared" si="2910"/>
        <v>0</v>
      </c>
      <c r="DJ869" s="1368">
        <f t="shared" si="2910"/>
        <v>0</v>
      </c>
      <c r="DK869" s="1439">
        <f t="shared" si="2911"/>
        <v>3.4453452613922276E-3</v>
      </c>
      <c r="DL869" s="658">
        <f t="shared" si="2912"/>
        <v>17</v>
      </c>
      <c r="DM869" s="106">
        <f t="shared" si="2913"/>
        <v>17</v>
      </c>
      <c r="DN869" s="106">
        <f t="shared" si="2914"/>
        <v>17</v>
      </c>
      <c r="DO869" s="106">
        <f t="shared" si="2915"/>
        <v>17</v>
      </c>
      <c r="DP869" s="487"/>
      <c r="DQ869" s="623"/>
      <c r="DR869" s="623"/>
      <c r="DS869" s="623"/>
      <c r="DT869" s="623"/>
      <c r="DU869" s="623"/>
      <c r="DV869" s="623"/>
      <c r="DW869" s="623"/>
      <c r="DX869" s="818"/>
      <c r="DY869" s="488"/>
    </row>
    <row r="870" spans="1:129" s="490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 t="shared" ref="C870:R870" si="2957">SUM(C536)</f>
        <v>0</v>
      </c>
      <c r="D870" s="1136">
        <f t="shared" si="2957"/>
        <v>0</v>
      </c>
      <c r="E870" s="1136">
        <f t="shared" si="2957"/>
        <v>0</v>
      </c>
      <c r="F870" s="1136">
        <f t="shared" si="2957"/>
        <v>0</v>
      </c>
      <c r="G870" s="1136">
        <f t="shared" si="2957"/>
        <v>0</v>
      </c>
      <c r="H870" s="1136">
        <f t="shared" si="2957"/>
        <v>0</v>
      </c>
      <c r="I870" s="1136">
        <f t="shared" si="2957"/>
        <v>0</v>
      </c>
      <c r="J870" s="1136">
        <f t="shared" si="2957"/>
        <v>0</v>
      </c>
      <c r="K870" s="1136">
        <f t="shared" si="2957"/>
        <v>0</v>
      </c>
      <c r="L870" s="1136">
        <f t="shared" si="2957"/>
        <v>0</v>
      </c>
      <c r="M870" s="1136">
        <f t="shared" si="2957"/>
        <v>0</v>
      </c>
      <c r="N870" s="1136">
        <f t="shared" si="2957"/>
        <v>0</v>
      </c>
      <c r="O870" s="1136">
        <f t="shared" si="2957"/>
        <v>0</v>
      </c>
      <c r="P870" s="1136">
        <f t="shared" si="2957"/>
        <v>0</v>
      </c>
      <c r="Q870" s="1136">
        <f t="shared" si="2957"/>
        <v>0</v>
      </c>
      <c r="R870" s="1136">
        <f t="shared" si="2957"/>
        <v>0</v>
      </c>
      <c r="S870" s="815"/>
      <c r="T870" s="1136">
        <f>SUM(T536)</f>
        <v>0</v>
      </c>
      <c r="U870" s="1136">
        <f t="shared" ref="U870:AJ870" si="2958">SUM(U536)</f>
        <v>0</v>
      </c>
      <c r="V870" s="1136">
        <f t="shared" si="2958"/>
        <v>0</v>
      </c>
      <c r="W870" s="1136">
        <f t="shared" si="2958"/>
        <v>0</v>
      </c>
      <c r="X870" s="1136">
        <f t="shared" si="2958"/>
        <v>0</v>
      </c>
      <c r="Y870" s="1136">
        <f t="shared" si="2958"/>
        <v>0</v>
      </c>
      <c r="Z870" s="1136">
        <f t="shared" si="2958"/>
        <v>0</v>
      </c>
      <c r="AA870" s="1136">
        <f t="shared" si="2958"/>
        <v>0</v>
      </c>
      <c r="AB870" s="1136">
        <f t="shared" si="2958"/>
        <v>0</v>
      </c>
      <c r="AC870" s="1136">
        <f t="shared" si="2958"/>
        <v>0</v>
      </c>
      <c r="AD870" s="1136">
        <f t="shared" si="2958"/>
        <v>0</v>
      </c>
      <c r="AE870" s="1136">
        <f t="shared" si="2958"/>
        <v>0</v>
      </c>
      <c r="AF870" s="1136">
        <f t="shared" si="2958"/>
        <v>0</v>
      </c>
      <c r="AG870" s="1136">
        <f t="shared" si="2958"/>
        <v>0</v>
      </c>
      <c r="AH870" s="1136">
        <f t="shared" si="2958"/>
        <v>0</v>
      </c>
      <c r="AI870" s="1136">
        <f t="shared" si="2958"/>
        <v>0</v>
      </c>
      <c r="AJ870" s="1136">
        <f t="shared" si="2958"/>
        <v>0</v>
      </c>
      <c r="AK870" s="815"/>
      <c r="AL870" s="1136">
        <f>SUM(AL536)</f>
        <v>0</v>
      </c>
      <c r="AM870" s="1136">
        <f t="shared" ref="AM870:BB870" si="2959">SUM(AM536)</f>
        <v>0</v>
      </c>
      <c r="AN870" s="1136">
        <f t="shared" si="2959"/>
        <v>0</v>
      </c>
      <c r="AO870" s="1136">
        <f t="shared" si="2959"/>
        <v>0</v>
      </c>
      <c r="AP870" s="1136">
        <f t="shared" si="2959"/>
        <v>0</v>
      </c>
      <c r="AQ870" s="1136">
        <f t="shared" si="2959"/>
        <v>0</v>
      </c>
      <c r="AR870" s="1136">
        <f t="shared" si="2959"/>
        <v>0</v>
      </c>
      <c r="AS870" s="1136">
        <f t="shared" si="2959"/>
        <v>0</v>
      </c>
      <c r="AT870" s="1136">
        <f t="shared" si="2959"/>
        <v>0</v>
      </c>
      <c r="AU870" s="1136">
        <f t="shared" si="2959"/>
        <v>0</v>
      </c>
      <c r="AV870" s="1136">
        <f t="shared" si="2959"/>
        <v>0</v>
      </c>
      <c r="AW870" s="1136">
        <f t="shared" si="2959"/>
        <v>0</v>
      </c>
      <c r="AX870" s="1136">
        <f t="shared" si="2959"/>
        <v>0</v>
      </c>
      <c r="AY870" s="1136">
        <f t="shared" si="2959"/>
        <v>0</v>
      </c>
      <c r="AZ870" s="1136">
        <f t="shared" si="2959"/>
        <v>0</v>
      </c>
      <c r="BA870" s="1136">
        <f t="shared" si="2959"/>
        <v>0</v>
      </c>
      <c r="BB870" s="1136">
        <f t="shared" si="2959"/>
        <v>0</v>
      </c>
      <c r="BC870" s="815"/>
      <c r="BD870" s="1136">
        <f>SUM(BD536)</f>
        <v>0</v>
      </c>
      <c r="BE870" s="1136">
        <f t="shared" ref="BE870:BT870" si="2960">SUM(BE536)</f>
        <v>0</v>
      </c>
      <c r="BF870" s="1136">
        <f t="shared" si="2960"/>
        <v>0</v>
      </c>
      <c r="BG870" s="1136">
        <f t="shared" si="2960"/>
        <v>0</v>
      </c>
      <c r="BH870" s="1136">
        <f t="shared" si="2960"/>
        <v>0</v>
      </c>
      <c r="BI870" s="1136">
        <f t="shared" si="2960"/>
        <v>0</v>
      </c>
      <c r="BJ870" s="1136">
        <f t="shared" si="2960"/>
        <v>0</v>
      </c>
      <c r="BK870" s="1136">
        <f t="shared" si="2960"/>
        <v>0</v>
      </c>
      <c r="BL870" s="1136">
        <f t="shared" si="2960"/>
        <v>0</v>
      </c>
      <c r="BM870" s="1136">
        <f t="shared" si="2960"/>
        <v>0</v>
      </c>
      <c r="BN870" s="1136">
        <f t="shared" si="2960"/>
        <v>0</v>
      </c>
      <c r="BO870" s="1136">
        <f t="shared" si="2960"/>
        <v>0</v>
      </c>
      <c r="BP870" s="1136">
        <f t="shared" si="2960"/>
        <v>0</v>
      </c>
      <c r="BQ870" s="1136">
        <f t="shared" si="2960"/>
        <v>0</v>
      </c>
      <c r="BR870" s="1136">
        <f t="shared" si="2960"/>
        <v>0</v>
      </c>
      <c r="BS870" s="1136">
        <f t="shared" si="2960"/>
        <v>0</v>
      </c>
      <c r="BT870" s="1136">
        <f t="shared" si="2960"/>
        <v>0</v>
      </c>
      <c r="BU870" s="815"/>
      <c r="BV870" s="1136">
        <f t="shared" ref="BV870:BY870" si="2961">SUM(BV536)</f>
        <v>0</v>
      </c>
      <c r="BW870" s="1136">
        <f t="shared" si="2961"/>
        <v>0</v>
      </c>
      <c r="BX870" s="1136">
        <f t="shared" si="2961"/>
        <v>0</v>
      </c>
      <c r="BY870" s="1136">
        <f t="shared" si="2961"/>
        <v>0</v>
      </c>
      <c r="BZ870" s="627">
        <f t="shared" si="2904"/>
        <v>0</v>
      </c>
      <c r="CA870" s="627">
        <f t="shared" si="2905"/>
        <v>0</v>
      </c>
      <c r="CB870" s="627">
        <f t="shared" si="2906"/>
        <v>0</v>
      </c>
      <c r="CC870" s="695">
        <f t="shared" si="2907"/>
        <v>0</v>
      </c>
      <c r="CD870" s="1353">
        <f t="shared" si="2908"/>
        <v>0</v>
      </c>
      <c r="CE870" s="1354">
        <f t="shared" si="2908"/>
        <v>0</v>
      </c>
      <c r="CF870" s="1355">
        <f t="shared" si="2908"/>
        <v>0</v>
      </c>
      <c r="CG870" s="1355">
        <f t="shared" si="2908"/>
        <v>0</v>
      </c>
      <c r="CH870" s="1355">
        <f t="shared" si="2908"/>
        <v>0</v>
      </c>
      <c r="CI870" s="1355">
        <f t="shared" si="2908"/>
        <v>0</v>
      </c>
      <c r="CJ870" s="1355">
        <f t="shared" si="2908"/>
        <v>0</v>
      </c>
      <c r="CK870" s="1356">
        <f t="shared" si="2908"/>
        <v>0</v>
      </c>
      <c r="CL870" s="1356">
        <f t="shared" si="2908"/>
        <v>0</v>
      </c>
      <c r="CM870" s="1356">
        <f t="shared" si="2908"/>
        <v>0</v>
      </c>
      <c r="CN870" s="1355">
        <f t="shared" si="2908"/>
        <v>0</v>
      </c>
      <c r="CO870" s="1355">
        <f t="shared" si="2908"/>
        <v>0</v>
      </c>
      <c r="CP870" s="1355">
        <f t="shared" si="2908"/>
        <v>0</v>
      </c>
      <c r="CQ870" s="1355">
        <f t="shared" si="2908"/>
        <v>0</v>
      </c>
      <c r="CR870" s="1355">
        <f t="shared" si="2908"/>
        <v>0</v>
      </c>
      <c r="CS870" s="1354">
        <f t="shared" si="2908"/>
        <v>0</v>
      </c>
      <c r="CT870" s="1385">
        <f t="shared" si="2909"/>
        <v>0</v>
      </c>
      <c r="CU870" s="1439">
        <f t="shared" si="2910"/>
        <v>0</v>
      </c>
      <c r="CV870" s="1368">
        <f t="shared" si="2910"/>
        <v>0</v>
      </c>
      <c r="CW870" s="1369">
        <f t="shared" si="2910"/>
        <v>0</v>
      </c>
      <c r="CX870" s="1369">
        <f t="shared" si="2910"/>
        <v>0</v>
      </c>
      <c r="CY870" s="1369">
        <f t="shared" si="2910"/>
        <v>0</v>
      </c>
      <c r="CZ870" s="1369">
        <f t="shared" si="2910"/>
        <v>0</v>
      </c>
      <c r="DA870" s="1369">
        <f t="shared" si="2910"/>
        <v>0</v>
      </c>
      <c r="DB870" s="1370">
        <f t="shared" si="2910"/>
        <v>0</v>
      </c>
      <c r="DC870" s="1370">
        <f t="shared" si="2910"/>
        <v>0</v>
      </c>
      <c r="DD870" s="1370">
        <f t="shared" si="2910"/>
        <v>0</v>
      </c>
      <c r="DE870" s="1369">
        <f t="shared" si="2910"/>
        <v>0</v>
      </c>
      <c r="DF870" s="1369">
        <f t="shared" si="2910"/>
        <v>0</v>
      </c>
      <c r="DG870" s="1369">
        <f t="shared" si="2910"/>
        <v>0</v>
      </c>
      <c r="DH870" s="1369">
        <f t="shared" si="2910"/>
        <v>0</v>
      </c>
      <c r="DI870" s="1369">
        <f t="shared" si="2910"/>
        <v>0</v>
      </c>
      <c r="DJ870" s="1368">
        <f t="shared" si="2910"/>
        <v>0</v>
      </c>
      <c r="DK870" s="1439">
        <f t="shared" si="2911"/>
        <v>0</v>
      </c>
      <c r="DL870" s="658">
        <f t="shared" si="2912"/>
        <v>17</v>
      </c>
      <c r="DM870" s="106">
        <f t="shared" si="2913"/>
        <v>17</v>
      </c>
      <c r="DN870" s="106">
        <f t="shared" si="2914"/>
        <v>17</v>
      </c>
      <c r="DO870" s="106">
        <f t="shared" si="2915"/>
        <v>17</v>
      </c>
      <c r="DP870" s="487"/>
      <c r="DQ870" s="623"/>
      <c r="DR870" s="623"/>
      <c r="DS870" s="623"/>
      <c r="DT870" s="623"/>
      <c r="DU870" s="623"/>
      <c r="DV870" s="623"/>
      <c r="DW870" s="623"/>
      <c r="DX870" s="818"/>
      <c r="DY870" s="488"/>
    </row>
    <row r="871" spans="1:129" s="490" customFormat="1" ht="15.75" customHeight="1">
      <c r="A871" s="44" t="str">
        <f>$A$539</f>
        <v>Beef purchase - qty</v>
      </c>
      <c r="B871" s="1136">
        <f>SUM(B542)</f>
        <v>4.5988258317025445E-3</v>
      </c>
      <c r="C871" s="1136">
        <f t="shared" ref="C871:R871" si="2962">SUM(C542)</f>
        <v>0</v>
      </c>
      <c r="D871" s="1136">
        <f t="shared" si="2962"/>
        <v>3.6790606653620351E-3</v>
      </c>
      <c r="E871" s="1136">
        <f t="shared" si="2962"/>
        <v>0</v>
      </c>
      <c r="F871" s="1136">
        <f t="shared" si="2962"/>
        <v>0</v>
      </c>
      <c r="G871" s="1136">
        <f t="shared" si="2962"/>
        <v>0</v>
      </c>
      <c r="H871" s="1136">
        <f t="shared" si="2962"/>
        <v>0</v>
      </c>
      <c r="I871" s="1136">
        <f t="shared" si="2962"/>
        <v>3.6790606653620351E-3</v>
      </c>
      <c r="J871" s="1136">
        <f t="shared" si="2962"/>
        <v>6.131767775603392E-3</v>
      </c>
      <c r="K871" s="1136">
        <f t="shared" si="2962"/>
        <v>0</v>
      </c>
      <c r="L871" s="1136">
        <f t="shared" si="2962"/>
        <v>0</v>
      </c>
      <c r="M871" s="1136">
        <f t="shared" si="2962"/>
        <v>0</v>
      </c>
      <c r="N871" s="1136">
        <f t="shared" si="2962"/>
        <v>0</v>
      </c>
      <c r="O871" s="1136">
        <f t="shared" si="2962"/>
        <v>0</v>
      </c>
      <c r="P871" s="1136">
        <f t="shared" si="2962"/>
        <v>0</v>
      </c>
      <c r="Q871" s="1136">
        <f t="shared" si="2962"/>
        <v>0</v>
      </c>
      <c r="R871" s="1136">
        <f t="shared" si="2962"/>
        <v>0</v>
      </c>
      <c r="S871" s="815"/>
      <c r="T871" s="1136">
        <f>SUM(T542)</f>
        <v>0</v>
      </c>
      <c r="U871" s="1136">
        <f t="shared" ref="U871:AJ871" si="2963">SUM(U542)</f>
        <v>0</v>
      </c>
      <c r="V871" s="1136">
        <f t="shared" si="2963"/>
        <v>0</v>
      </c>
      <c r="W871" s="1136">
        <f t="shared" si="2963"/>
        <v>0</v>
      </c>
      <c r="X871" s="1136">
        <f t="shared" si="2963"/>
        <v>1.9928245270711024E-2</v>
      </c>
      <c r="Y871" s="1136">
        <f t="shared" si="2963"/>
        <v>0</v>
      </c>
      <c r="Z871" s="1136">
        <f t="shared" si="2963"/>
        <v>0</v>
      </c>
      <c r="AA871" s="1136">
        <f t="shared" si="2963"/>
        <v>0</v>
      </c>
      <c r="AB871" s="1136">
        <f t="shared" si="2963"/>
        <v>0</v>
      </c>
      <c r="AC871" s="1136">
        <f t="shared" si="2963"/>
        <v>0</v>
      </c>
      <c r="AD871" s="1136">
        <f t="shared" si="2963"/>
        <v>0</v>
      </c>
      <c r="AE871" s="1136">
        <f t="shared" si="2963"/>
        <v>0</v>
      </c>
      <c r="AF871" s="1136">
        <f t="shared" si="2963"/>
        <v>0</v>
      </c>
      <c r="AG871" s="1136">
        <f t="shared" si="2963"/>
        <v>0</v>
      </c>
      <c r="AH871" s="1136">
        <f t="shared" si="2963"/>
        <v>0</v>
      </c>
      <c r="AI871" s="1136">
        <f t="shared" si="2963"/>
        <v>0</v>
      </c>
      <c r="AJ871" s="1136">
        <f t="shared" si="2963"/>
        <v>0</v>
      </c>
      <c r="AK871" s="815"/>
      <c r="AL871" s="1136">
        <f>SUM(AL542)</f>
        <v>1.1037181996086104E-2</v>
      </c>
      <c r="AM871" s="1136">
        <f t="shared" ref="AM871:BB871" si="2964">SUM(AM542)</f>
        <v>2.2994129158512719E-2</v>
      </c>
      <c r="AN871" s="1136">
        <f t="shared" si="2964"/>
        <v>3.065883887801696E-3</v>
      </c>
      <c r="AO871" s="1136">
        <f t="shared" si="2964"/>
        <v>0</v>
      </c>
      <c r="AP871" s="1136">
        <f t="shared" si="2964"/>
        <v>0</v>
      </c>
      <c r="AQ871" s="1136">
        <f t="shared" si="2964"/>
        <v>0</v>
      </c>
      <c r="AR871" s="1136">
        <f t="shared" si="2964"/>
        <v>0</v>
      </c>
      <c r="AS871" s="1136">
        <f t="shared" si="2964"/>
        <v>0</v>
      </c>
      <c r="AT871" s="1136">
        <f t="shared" si="2964"/>
        <v>0</v>
      </c>
      <c r="AU871" s="1136">
        <f t="shared" si="2964"/>
        <v>0</v>
      </c>
      <c r="AV871" s="1136">
        <f t="shared" si="2964"/>
        <v>0</v>
      </c>
      <c r="AW871" s="1136">
        <f t="shared" si="2964"/>
        <v>0</v>
      </c>
      <c r="AX871" s="1136">
        <f t="shared" si="2964"/>
        <v>0</v>
      </c>
      <c r="AY871" s="1136">
        <f t="shared" si="2964"/>
        <v>0</v>
      </c>
      <c r="AZ871" s="1136">
        <f t="shared" si="2964"/>
        <v>0</v>
      </c>
      <c r="BA871" s="1136">
        <f t="shared" si="2964"/>
        <v>0</v>
      </c>
      <c r="BB871" s="1136">
        <f t="shared" si="2964"/>
        <v>0</v>
      </c>
      <c r="BC871" s="815"/>
      <c r="BD871" s="1136">
        <f>SUM(BD542)</f>
        <v>4.5988258317025438E-2</v>
      </c>
      <c r="BE871" s="1136">
        <f t="shared" ref="BE871:BT871" si="2965">SUM(BE542)</f>
        <v>4.3798341254309946E-3</v>
      </c>
      <c r="BF871" s="1136">
        <f t="shared" si="2965"/>
        <v>2.2994129158512722E-3</v>
      </c>
      <c r="BG871" s="1136">
        <f t="shared" si="2965"/>
        <v>2.2994129158512719E-2</v>
      </c>
      <c r="BH871" s="1136">
        <f t="shared" si="2965"/>
        <v>1.3796477495107632E-2</v>
      </c>
      <c r="BI871" s="1136">
        <f t="shared" si="2965"/>
        <v>4.3798341254309946E-3</v>
      </c>
      <c r="BJ871" s="1136">
        <f t="shared" si="2965"/>
        <v>0</v>
      </c>
      <c r="BK871" s="1136">
        <f t="shared" si="2965"/>
        <v>7.6647097195042405E-3</v>
      </c>
      <c r="BL871" s="1136">
        <f t="shared" si="2965"/>
        <v>3.8323548597521202E-3</v>
      </c>
      <c r="BM871" s="1136">
        <f t="shared" si="2965"/>
        <v>0</v>
      </c>
      <c r="BN871" s="1136">
        <f t="shared" si="2965"/>
        <v>0</v>
      </c>
      <c r="BO871" s="1136">
        <f t="shared" si="2965"/>
        <v>0</v>
      </c>
      <c r="BP871" s="1136">
        <f t="shared" si="2965"/>
        <v>0</v>
      </c>
      <c r="BQ871" s="1136">
        <f t="shared" si="2965"/>
        <v>0</v>
      </c>
      <c r="BR871" s="1136">
        <f t="shared" si="2965"/>
        <v>0</v>
      </c>
      <c r="BS871" s="1136">
        <f t="shared" si="2965"/>
        <v>0</v>
      </c>
      <c r="BT871" s="1136">
        <f t="shared" si="2965"/>
        <v>0</v>
      </c>
      <c r="BU871" s="815"/>
      <c r="BV871" s="1136">
        <f t="shared" ref="BV871:BY871" si="2966">SUM(BV542)</f>
        <v>4.5988258317025445E-3</v>
      </c>
      <c r="BW871" s="1136">
        <f t="shared" si="2966"/>
        <v>6.131767775603392E-3</v>
      </c>
      <c r="BX871" s="1136">
        <f t="shared" si="2966"/>
        <v>1.0511601901034385E-2</v>
      </c>
      <c r="BY871" s="1136">
        <f t="shared" si="2966"/>
        <v>1.1497064579256359E-2</v>
      </c>
      <c r="BZ871" s="627">
        <f t="shared" si="2904"/>
        <v>7.97129810828441E-4</v>
      </c>
      <c r="CA871" s="627">
        <f t="shared" si="2905"/>
        <v>0</v>
      </c>
      <c r="CB871" s="627">
        <f t="shared" si="2906"/>
        <v>9.4020439225918676E-4</v>
      </c>
      <c r="CC871" s="695">
        <f t="shared" si="2907"/>
        <v>3.9564501599726656E-3</v>
      </c>
      <c r="CD871" s="1353">
        <f t="shared" si="2908"/>
        <v>0</v>
      </c>
      <c r="CE871" s="1354">
        <f t="shared" si="2908"/>
        <v>0</v>
      </c>
      <c r="CF871" s="1355">
        <f t="shared" si="2908"/>
        <v>0</v>
      </c>
      <c r="CG871" s="1355">
        <f t="shared" si="2908"/>
        <v>0</v>
      </c>
      <c r="CH871" s="1355">
        <f t="shared" si="2908"/>
        <v>0</v>
      </c>
      <c r="CI871" s="1355">
        <f t="shared" si="2908"/>
        <v>0</v>
      </c>
      <c r="CJ871" s="1355">
        <f t="shared" si="2908"/>
        <v>0</v>
      </c>
      <c r="CK871" s="1356">
        <f t="shared" si="2908"/>
        <v>0</v>
      </c>
      <c r="CL871" s="1356">
        <f t="shared" si="2908"/>
        <v>0</v>
      </c>
      <c r="CM871" s="1356">
        <f t="shared" si="2908"/>
        <v>0</v>
      </c>
      <c r="CN871" s="1355">
        <f t="shared" si="2908"/>
        <v>0</v>
      </c>
      <c r="CO871" s="1355">
        <f t="shared" si="2908"/>
        <v>0</v>
      </c>
      <c r="CP871" s="1355">
        <f t="shared" si="2908"/>
        <v>0</v>
      </c>
      <c r="CQ871" s="1355">
        <f t="shared" si="2908"/>
        <v>3.6790606653620351E-3</v>
      </c>
      <c r="CR871" s="1355">
        <f t="shared" si="2908"/>
        <v>3.6790606653620351E-3</v>
      </c>
      <c r="CS871" s="1354">
        <f t="shared" si="2908"/>
        <v>4.5988258317025445E-3</v>
      </c>
      <c r="CT871" s="1385">
        <f t="shared" si="2909"/>
        <v>6.131767775603392E-3</v>
      </c>
      <c r="CU871" s="1439">
        <f t="shared" si="2910"/>
        <v>0</v>
      </c>
      <c r="CV871" s="1368">
        <f t="shared" si="2910"/>
        <v>0</v>
      </c>
      <c r="CW871" s="1369">
        <f t="shared" si="2910"/>
        <v>0</v>
      </c>
      <c r="CX871" s="1369">
        <f t="shared" si="2910"/>
        <v>0</v>
      </c>
      <c r="CY871" s="1369">
        <f t="shared" si="2910"/>
        <v>0</v>
      </c>
      <c r="CZ871" s="1369">
        <f t="shared" si="2910"/>
        <v>0</v>
      </c>
      <c r="DA871" s="1369">
        <f t="shared" si="2910"/>
        <v>0</v>
      </c>
      <c r="DB871" s="1370">
        <f t="shared" si="2910"/>
        <v>0</v>
      </c>
      <c r="DC871" s="1370">
        <f t="shared" si="2910"/>
        <v>0</v>
      </c>
      <c r="DD871" s="1370">
        <f t="shared" si="2910"/>
        <v>0</v>
      </c>
      <c r="DE871" s="1369">
        <f t="shared" si="2910"/>
        <v>0</v>
      </c>
      <c r="DF871" s="1369">
        <f t="shared" si="2910"/>
        <v>0</v>
      </c>
      <c r="DG871" s="1369">
        <f t="shared" si="2910"/>
        <v>0</v>
      </c>
      <c r="DH871" s="1369">
        <f t="shared" si="2910"/>
        <v>0</v>
      </c>
      <c r="DI871" s="1369">
        <f t="shared" si="2910"/>
        <v>0</v>
      </c>
      <c r="DJ871" s="1368">
        <f t="shared" si="2910"/>
        <v>0</v>
      </c>
      <c r="DK871" s="1439">
        <f t="shared" si="2911"/>
        <v>1.9928245270711024E-2</v>
      </c>
      <c r="DL871" s="658">
        <f t="shared" si="2912"/>
        <v>17</v>
      </c>
      <c r="DM871" s="106">
        <f t="shared" si="2913"/>
        <v>17</v>
      </c>
      <c r="DN871" s="106">
        <f t="shared" si="2914"/>
        <v>17</v>
      </c>
      <c r="DO871" s="106">
        <f t="shared" si="2915"/>
        <v>17</v>
      </c>
      <c r="DP871" s="487"/>
      <c r="DQ871" s="623"/>
      <c r="DR871" s="623"/>
      <c r="DS871" s="623"/>
      <c r="DT871" s="623"/>
      <c r="DU871" s="623"/>
      <c r="DV871" s="623"/>
      <c r="DW871" s="623"/>
      <c r="DX871" s="818"/>
      <c r="DY871" s="488"/>
    </row>
    <row r="872" spans="1:129" s="490" customFormat="1" ht="15.75" customHeight="1">
      <c r="A872" s="44" t="str">
        <f>$A$545</f>
        <v>Game meat purchase - unit</v>
      </c>
      <c r="B872" s="1136">
        <f>SUM(B548)</f>
        <v>0</v>
      </c>
      <c r="C872" s="1136">
        <f t="shared" ref="C872:R872" si="2967">SUM(C548)</f>
        <v>0</v>
      </c>
      <c r="D872" s="1136">
        <f t="shared" si="2967"/>
        <v>0</v>
      </c>
      <c r="E872" s="1136">
        <f t="shared" si="2967"/>
        <v>0</v>
      </c>
      <c r="F872" s="1136">
        <f t="shared" si="2967"/>
        <v>5.6751467710371819E-3</v>
      </c>
      <c r="G872" s="1136">
        <f t="shared" si="2967"/>
        <v>0</v>
      </c>
      <c r="H872" s="1136">
        <f t="shared" si="2967"/>
        <v>7.0939334637964771E-3</v>
      </c>
      <c r="I872" s="1136">
        <f t="shared" si="2967"/>
        <v>0</v>
      </c>
      <c r="J872" s="1136">
        <f t="shared" si="2967"/>
        <v>0</v>
      </c>
      <c r="K872" s="1136">
        <f t="shared" si="2967"/>
        <v>0</v>
      </c>
      <c r="L872" s="1136">
        <f t="shared" si="2967"/>
        <v>0</v>
      </c>
      <c r="M872" s="1136">
        <f t="shared" si="2967"/>
        <v>0</v>
      </c>
      <c r="N872" s="1136">
        <f t="shared" si="2967"/>
        <v>0</v>
      </c>
      <c r="O872" s="1136">
        <f t="shared" si="2967"/>
        <v>0</v>
      </c>
      <c r="P872" s="1136">
        <f t="shared" si="2967"/>
        <v>0</v>
      </c>
      <c r="Q872" s="1136">
        <f t="shared" si="2967"/>
        <v>0</v>
      </c>
      <c r="R872" s="1136">
        <f t="shared" si="2967"/>
        <v>0</v>
      </c>
      <c r="S872" s="815"/>
      <c r="T872" s="1136">
        <f>SUM(T548)</f>
        <v>0</v>
      </c>
      <c r="U872" s="1136">
        <f t="shared" ref="U872:AJ872" si="2968">SUM(U548)</f>
        <v>0</v>
      </c>
      <c r="V872" s="1136">
        <f t="shared" si="2968"/>
        <v>7.5668623613829094E-3</v>
      </c>
      <c r="W872" s="1136">
        <f t="shared" si="2968"/>
        <v>0</v>
      </c>
      <c r="X872" s="1136">
        <f t="shared" si="2968"/>
        <v>0</v>
      </c>
      <c r="Y872" s="1136">
        <f t="shared" si="2968"/>
        <v>0</v>
      </c>
      <c r="Z872" s="1136">
        <f t="shared" si="2968"/>
        <v>4.0536762650265588E-3</v>
      </c>
      <c r="AA872" s="1136">
        <f t="shared" si="2968"/>
        <v>6.4858820240424938E-3</v>
      </c>
      <c r="AB872" s="1136">
        <f t="shared" si="2968"/>
        <v>0</v>
      </c>
      <c r="AC872" s="1136">
        <f t="shared" si="2968"/>
        <v>0</v>
      </c>
      <c r="AD872" s="1136">
        <f t="shared" si="2968"/>
        <v>0</v>
      </c>
      <c r="AE872" s="1136">
        <f t="shared" si="2968"/>
        <v>0</v>
      </c>
      <c r="AF872" s="1136">
        <f t="shared" si="2968"/>
        <v>0</v>
      </c>
      <c r="AG872" s="1136">
        <f t="shared" si="2968"/>
        <v>0</v>
      </c>
      <c r="AH872" s="1136">
        <f t="shared" si="2968"/>
        <v>0</v>
      </c>
      <c r="AI872" s="1136">
        <f t="shared" si="2968"/>
        <v>0</v>
      </c>
      <c r="AJ872" s="1136">
        <f t="shared" si="2968"/>
        <v>0</v>
      </c>
      <c r="AK872" s="815"/>
      <c r="AL872" s="1136">
        <f>SUM(AL548)</f>
        <v>4.1617742987606009E-4</v>
      </c>
      <c r="AM872" s="1136">
        <f t="shared" ref="AM872:BB872" si="2969">SUM(AM548)</f>
        <v>0</v>
      </c>
      <c r="AN872" s="1136">
        <f t="shared" si="2969"/>
        <v>0</v>
      </c>
      <c r="AO872" s="1136">
        <f t="shared" si="2969"/>
        <v>0</v>
      </c>
      <c r="AP872" s="1136">
        <f t="shared" si="2969"/>
        <v>7.5668623613829094E-3</v>
      </c>
      <c r="AQ872" s="1136">
        <f t="shared" si="2969"/>
        <v>4.5401174168297458E-3</v>
      </c>
      <c r="AR872" s="1136">
        <f t="shared" si="2969"/>
        <v>0</v>
      </c>
      <c r="AS872" s="1136">
        <f t="shared" si="2969"/>
        <v>0</v>
      </c>
      <c r="AT872" s="1136">
        <f t="shared" si="2969"/>
        <v>2.2700587084148729E-3</v>
      </c>
      <c r="AU872" s="1136">
        <f t="shared" si="2969"/>
        <v>0</v>
      </c>
      <c r="AV872" s="1136">
        <f t="shared" si="2969"/>
        <v>0</v>
      </c>
      <c r="AW872" s="1136">
        <f t="shared" si="2969"/>
        <v>0</v>
      </c>
      <c r="AX872" s="1136">
        <f t="shared" si="2969"/>
        <v>0</v>
      </c>
      <c r="AY872" s="1136">
        <f t="shared" si="2969"/>
        <v>0</v>
      </c>
      <c r="AZ872" s="1136">
        <f t="shared" si="2969"/>
        <v>0</v>
      </c>
      <c r="BA872" s="1136">
        <f t="shared" si="2969"/>
        <v>0</v>
      </c>
      <c r="BB872" s="1136">
        <f t="shared" si="2969"/>
        <v>0</v>
      </c>
      <c r="BC872" s="815"/>
      <c r="BD872" s="1136">
        <f>SUM(BD548)</f>
        <v>0</v>
      </c>
      <c r="BE872" s="1136">
        <f t="shared" ref="BE872:BT872" si="2970">SUM(BE548)</f>
        <v>0</v>
      </c>
      <c r="BF872" s="1136">
        <f t="shared" si="2970"/>
        <v>0</v>
      </c>
      <c r="BG872" s="1136">
        <f t="shared" si="2970"/>
        <v>0</v>
      </c>
      <c r="BH872" s="1136">
        <f t="shared" si="2970"/>
        <v>0</v>
      </c>
      <c r="BI872" s="1136">
        <f t="shared" si="2970"/>
        <v>0</v>
      </c>
      <c r="BJ872" s="1136">
        <f t="shared" si="2970"/>
        <v>1.6552511415525113E-2</v>
      </c>
      <c r="BK872" s="1136">
        <f t="shared" si="2970"/>
        <v>1.7025440313111546E-2</v>
      </c>
      <c r="BL872" s="1136">
        <f t="shared" si="2970"/>
        <v>4.2563600782778866E-3</v>
      </c>
      <c r="BM872" s="1136">
        <f t="shared" si="2970"/>
        <v>0</v>
      </c>
      <c r="BN872" s="1136">
        <f t="shared" si="2970"/>
        <v>0</v>
      </c>
      <c r="BO872" s="1136">
        <f t="shared" si="2970"/>
        <v>0</v>
      </c>
      <c r="BP872" s="1136">
        <f t="shared" si="2970"/>
        <v>0</v>
      </c>
      <c r="BQ872" s="1136">
        <f t="shared" si="2970"/>
        <v>0</v>
      </c>
      <c r="BR872" s="1136">
        <f t="shared" si="2970"/>
        <v>0</v>
      </c>
      <c r="BS872" s="1136">
        <f t="shared" si="2970"/>
        <v>0</v>
      </c>
      <c r="BT872" s="1136">
        <f t="shared" si="2970"/>
        <v>0</v>
      </c>
      <c r="BU872" s="815"/>
      <c r="BV872" s="1136">
        <f t="shared" ref="BV872:BY872" si="2971">SUM(BV548)</f>
        <v>4.7292889758643181E-3</v>
      </c>
      <c r="BW872" s="1136">
        <f t="shared" si="2971"/>
        <v>4.7292889758643181E-3</v>
      </c>
      <c r="BX872" s="1136">
        <f t="shared" si="2971"/>
        <v>4.0536762650265588E-3</v>
      </c>
      <c r="BY872" s="1136">
        <f t="shared" si="2971"/>
        <v>8.2762557077625566E-3</v>
      </c>
      <c r="BZ872" s="627">
        <f t="shared" si="2904"/>
        <v>3.783431180691454E-4</v>
      </c>
      <c r="CA872" s="627">
        <f t="shared" si="2905"/>
        <v>7.0263721927127007E-4</v>
      </c>
      <c r="CB872" s="627">
        <f t="shared" si="2906"/>
        <v>4.8175690367471184E-4</v>
      </c>
      <c r="CC872" s="695">
        <f t="shared" si="2907"/>
        <v>1.3872580995868665E-3</v>
      </c>
      <c r="CD872" s="1353">
        <f t="shared" si="2908"/>
        <v>0</v>
      </c>
      <c r="CE872" s="1354">
        <f t="shared" si="2908"/>
        <v>0</v>
      </c>
      <c r="CF872" s="1355">
        <f t="shared" si="2908"/>
        <v>0</v>
      </c>
      <c r="CG872" s="1355">
        <f t="shared" si="2908"/>
        <v>0</v>
      </c>
      <c r="CH872" s="1355">
        <f t="shared" si="2908"/>
        <v>0</v>
      </c>
      <c r="CI872" s="1355">
        <f t="shared" si="2908"/>
        <v>0</v>
      </c>
      <c r="CJ872" s="1355">
        <f t="shared" si="2908"/>
        <v>0</v>
      </c>
      <c r="CK872" s="1356">
        <f t="shared" si="2908"/>
        <v>0</v>
      </c>
      <c r="CL872" s="1356">
        <f t="shared" si="2908"/>
        <v>0</v>
      </c>
      <c r="CM872" s="1356">
        <f t="shared" si="2908"/>
        <v>0</v>
      </c>
      <c r="CN872" s="1355">
        <f t="shared" si="2908"/>
        <v>0</v>
      </c>
      <c r="CO872" s="1355">
        <f t="shared" si="2908"/>
        <v>0</v>
      </c>
      <c r="CP872" s="1355">
        <f t="shared" si="2908"/>
        <v>0</v>
      </c>
      <c r="CQ872" s="1355">
        <f t="shared" si="2908"/>
        <v>0</v>
      </c>
      <c r="CR872" s="1355">
        <f t="shared" si="2908"/>
        <v>0</v>
      </c>
      <c r="CS872" s="1354">
        <f t="shared" si="2908"/>
        <v>5.6751467710371819E-3</v>
      </c>
      <c r="CT872" s="1385">
        <f t="shared" si="2909"/>
        <v>7.0939334637964771E-3</v>
      </c>
      <c r="CU872" s="1439">
        <f t="shared" si="2910"/>
        <v>0</v>
      </c>
      <c r="CV872" s="1368">
        <f t="shared" si="2910"/>
        <v>0</v>
      </c>
      <c r="CW872" s="1369">
        <f t="shared" si="2910"/>
        <v>0</v>
      </c>
      <c r="CX872" s="1369">
        <f t="shared" si="2910"/>
        <v>0</v>
      </c>
      <c r="CY872" s="1369">
        <f t="shared" si="2910"/>
        <v>0</v>
      </c>
      <c r="CZ872" s="1369">
        <f t="shared" si="2910"/>
        <v>0</v>
      </c>
      <c r="DA872" s="1369">
        <f t="shared" si="2910"/>
        <v>0</v>
      </c>
      <c r="DB872" s="1370">
        <f t="shared" si="2910"/>
        <v>0</v>
      </c>
      <c r="DC872" s="1370">
        <f t="shared" si="2910"/>
        <v>0</v>
      </c>
      <c r="DD872" s="1370">
        <f t="shared" si="2910"/>
        <v>0</v>
      </c>
      <c r="DE872" s="1369">
        <f t="shared" si="2910"/>
        <v>0</v>
      </c>
      <c r="DF872" s="1369">
        <f t="shared" si="2910"/>
        <v>0</v>
      </c>
      <c r="DG872" s="1369">
        <f t="shared" si="2910"/>
        <v>0</v>
      </c>
      <c r="DH872" s="1369">
        <f t="shared" si="2910"/>
        <v>0</v>
      </c>
      <c r="DI872" s="1369">
        <f t="shared" si="2910"/>
        <v>4.0536762650265588E-3</v>
      </c>
      <c r="DJ872" s="1368">
        <f t="shared" si="2910"/>
        <v>6.4858820240424938E-3</v>
      </c>
      <c r="DK872" s="1439">
        <f t="shared" si="2911"/>
        <v>7.5668623613829094E-3</v>
      </c>
      <c r="DL872" s="658">
        <f t="shared" si="2912"/>
        <v>17</v>
      </c>
      <c r="DM872" s="106">
        <f t="shared" si="2913"/>
        <v>17</v>
      </c>
      <c r="DN872" s="106">
        <f t="shared" si="2914"/>
        <v>17</v>
      </c>
      <c r="DO872" s="106">
        <f t="shared" si="2915"/>
        <v>17</v>
      </c>
      <c r="DP872" s="487"/>
      <c r="DQ872" s="623"/>
      <c r="DR872" s="623"/>
      <c r="DS872" s="623"/>
      <c r="DT872" s="623"/>
      <c r="DU872" s="623"/>
      <c r="DV872" s="623"/>
      <c r="DW872" s="623"/>
      <c r="DX872" s="818"/>
      <c r="DY872" s="488"/>
    </row>
    <row r="873" spans="1:129" s="490" customFormat="1" ht="15.75" customHeight="1">
      <c r="A873" s="44" t="str">
        <f>$A$551</f>
        <v>Mango purchase - unit</v>
      </c>
      <c r="B873" s="1136">
        <f>SUM(B554)</f>
        <v>0</v>
      </c>
      <c r="C873" s="1136">
        <f t="shared" ref="C873:R873" si="2972">SUM(C554)</f>
        <v>0</v>
      </c>
      <c r="D873" s="1136">
        <f t="shared" si="2972"/>
        <v>0</v>
      </c>
      <c r="E873" s="1136">
        <f t="shared" si="2972"/>
        <v>0</v>
      </c>
      <c r="F873" s="1136">
        <f t="shared" si="2972"/>
        <v>0</v>
      </c>
      <c r="G873" s="1136">
        <f t="shared" si="2972"/>
        <v>0</v>
      </c>
      <c r="H873" s="1136">
        <f t="shared" si="2972"/>
        <v>0</v>
      </c>
      <c r="I873" s="1136">
        <f t="shared" si="2972"/>
        <v>0</v>
      </c>
      <c r="J873" s="1136">
        <f t="shared" si="2972"/>
        <v>0</v>
      </c>
      <c r="K873" s="1136">
        <f t="shared" si="2972"/>
        <v>0</v>
      </c>
      <c r="L873" s="1136">
        <f t="shared" si="2972"/>
        <v>0</v>
      </c>
      <c r="M873" s="1136">
        <f t="shared" si="2972"/>
        <v>0</v>
      </c>
      <c r="N873" s="1136">
        <f t="shared" si="2972"/>
        <v>0</v>
      </c>
      <c r="O873" s="1136">
        <f t="shared" si="2972"/>
        <v>0</v>
      </c>
      <c r="P873" s="1136">
        <f t="shared" si="2972"/>
        <v>0</v>
      </c>
      <c r="Q873" s="1136">
        <f t="shared" si="2972"/>
        <v>0</v>
      </c>
      <c r="R873" s="1136">
        <f t="shared" si="2972"/>
        <v>0</v>
      </c>
      <c r="S873" s="815"/>
      <c r="T873" s="1136">
        <f>SUM(T554)</f>
        <v>0</v>
      </c>
      <c r="U873" s="1136">
        <f t="shared" ref="U873:AJ873" si="2973">SUM(U554)</f>
        <v>0</v>
      </c>
      <c r="V873" s="1136">
        <f t="shared" si="2973"/>
        <v>0</v>
      </c>
      <c r="W873" s="1136">
        <f t="shared" si="2973"/>
        <v>0</v>
      </c>
      <c r="X873" s="1136">
        <f t="shared" si="2973"/>
        <v>0</v>
      </c>
      <c r="Y873" s="1136">
        <f t="shared" si="2973"/>
        <v>0</v>
      </c>
      <c r="Z873" s="1136">
        <f t="shared" si="2973"/>
        <v>0</v>
      </c>
      <c r="AA873" s="1136">
        <f t="shared" si="2973"/>
        <v>0</v>
      </c>
      <c r="AB873" s="1136">
        <f t="shared" si="2973"/>
        <v>0</v>
      </c>
      <c r="AC873" s="1136">
        <f t="shared" si="2973"/>
        <v>0</v>
      </c>
      <c r="AD873" s="1136">
        <f t="shared" si="2973"/>
        <v>0</v>
      </c>
      <c r="AE873" s="1136">
        <f t="shared" si="2973"/>
        <v>0</v>
      </c>
      <c r="AF873" s="1136">
        <f t="shared" si="2973"/>
        <v>0</v>
      </c>
      <c r="AG873" s="1136">
        <f t="shared" si="2973"/>
        <v>0</v>
      </c>
      <c r="AH873" s="1136">
        <f t="shared" si="2973"/>
        <v>0</v>
      </c>
      <c r="AI873" s="1136">
        <f t="shared" si="2973"/>
        <v>0</v>
      </c>
      <c r="AJ873" s="1136">
        <f t="shared" si="2973"/>
        <v>0</v>
      </c>
      <c r="AK873" s="815"/>
      <c r="AL873" s="1136">
        <f>SUM(AL554)</f>
        <v>0</v>
      </c>
      <c r="AM873" s="1136">
        <f t="shared" ref="AM873:BB873" si="2974">SUM(AM554)</f>
        <v>0</v>
      </c>
      <c r="AN873" s="1136">
        <f t="shared" si="2974"/>
        <v>0</v>
      </c>
      <c r="AO873" s="1136">
        <f t="shared" si="2974"/>
        <v>0</v>
      </c>
      <c r="AP873" s="1136">
        <f t="shared" si="2974"/>
        <v>0</v>
      </c>
      <c r="AQ873" s="1136">
        <f t="shared" si="2974"/>
        <v>0</v>
      </c>
      <c r="AR873" s="1136">
        <f t="shared" si="2974"/>
        <v>0</v>
      </c>
      <c r="AS873" s="1136">
        <f t="shared" si="2974"/>
        <v>0</v>
      </c>
      <c r="AT873" s="1136">
        <f t="shared" si="2974"/>
        <v>0</v>
      </c>
      <c r="AU873" s="1136">
        <f t="shared" si="2974"/>
        <v>0</v>
      </c>
      <c r="AV873" s="1136">
        <f t="shared" si="2974"/>
        <v>0</v>
      </c>
      <c r="AW873" s="1136">
        <f t="shared" si="2974"/>
        <v>0</v>
      </c>
      <c r="AX873" s="1136">
        <f t="shared" si="2974"/>
        <v>0</v>
      </c>
      <c r="AY873" s="1136">
        <f t="shared" si="2974"/>
        <v>0</v>
      </c>
      <c r="AZ873" s="1136">
        <f t="shared" si="2974"/>
        <v>0</v>
      </c>
      <c r="BA873" s="1136">
        <f t="shared" si="2974"/>
        <v>0</v>
      </c>
      <c r="BB873" s="1136">
        <f t="shared" si="2974"/>
        <v>0</v>
      </c>
      <c r="BC873" s="815"/>
      <c r="BD873" s="1136">
        <f>SUM(BD554)</f>
        <v>0</v>
      </c>
      <c r="BE873" s="1136">
        <f t="shared" ref="BE873:BT873" si="2975">SUM(BE554)</f>
        <v>0</v>
      </c>
      <c r="BF873" s="1136">
        <f t="shared" si="2975"/>
        <v>0</v>
      </c>
      <c r="BG873" s="1136">
        <f t="shared" si="2975"/>
        <v>0</v>
      </c>
      <c r="BH873" s="1136">
        <f t="shared" si="2975"/>
        <v>0</v>
      </c>
      <c r="BI873" s="1136">
        <f t="shared" si="2975"/>
        <v>0</v>
      </c>
      <c r="BJ873" s="1136">
        <f t="shared" si="2975"/>
        <v>0</v>
      </c>
      <c r="BK873" s="1136">
        <f t="shared" si="2975"/>
        <v>0</v>
      </c>
      <c r="BL873" s="1136">
        <f t="shared" si="2975"/>
        <v>0</v>
      </c>
      <c r="BM873" s="1136">
        <f t="shared" si="2975"/>
        <v>0</v>
      </c>
      <c r="BN873" s="1136">
        <f t="shared" si="2975"/>
        <v>0</v>
      </c>
      <c r="BO873" s="1136">
        <f t="shared" si="2975"/>
        <v>0</v>
      </c>
      <c r="BP873" s="1136">
        <f t="shared" si="2975"/>
        <v>0</v>
      </c>
      <c r="BQ873" s="1136">
        <f t="shared" si="2975"/>
        <v>0</v>
      </c>
      <c r="BR873" s="1136">
        <f t="shared" si="2975"/>
        <v>0</v>
      </c>
      <c r="BS873" s="1136">
        <f t="shared" si="2975"/>
        <v>0</v>
      </c>
      <c r="BT873" s="1136">
        <f t="shared" si="2975"/>
        <v>0</v>
      </c>
      <c r="BU873" s="815"/>
      <c r="BV873" s="1136">
        <f t="shared" ref="BV873:BY873" si="2976">SUM(BV554)</f>
        <v>0</v>
      </c>
      <c r="BW873" s="1136">
        <f t="shared" si="2976"/>
        <v>0</v>
      </c>
      <c r="BX873" s="1136">
        <f t="shared" si="2976"/>
        <v>0</v>
      </c>
      <c r="BY873" s="1136">
        <f t="shared" si="2976"/>
        <v>0</v>
      </c>
      <c r="BZ873" s="627">
        <f t="shared" si="2904"/>
        <v>0</v>
      </c>
      <c r="CA873" s="627">
        <f t="shared" si="2905"/>
        <v>0</v>
      </c>
      <c r="CB873" s="627">
        <f t="shared" si="2906"/>
        <v>0</v>
      </c>
      <c r="CC873" s="695">
        <f t="shared" si="2907"/>
        <v>0</v>
      </c>
      <c r="CD873" s="1353">
        <f t="shared" si="2908"/>
        <v>0</v>
      </c>
      <c r="CE873" s="1354">
        <f t="shared" si="2908"/>
        <v>0</v>
      </c>
      <c r="CF873" s="1355">
        <f t="shared" si="2908"/>
        <v>0</v>
      </c>
      <c r="CG873" s="1355">
        <f t="shared" si="2908"/>
        <v>0</v>
      </c>
      <c r="CH873" s="1355">
        <f t="shared" si="2908"/>
        <v>0</v>
      </c>
      <c r="CI873" s="1355">
        <f t="shared" si="2908"/>
        <v>0</v>
      </c>
      <c r="CJ873" s="1355">
        <f t="shared" si="2908"/>
        <v>0</v>
      </c>
      <c r="CK873" s="1356">
        <f t="shared" si="2908"/>
        <v>0</v>
      </c>
      <c r="CL873" s="1356">
        <f t="shared" si="2908"/>
        <v>0</v>
      </c>
      <c r="CM873" s="1356">
        <f t="shared" si="2908"/>
        <v>0</v>
      </c>
      <c r="CN873" s="1355">
        <f t="shared" si="2908"/>
        <v>0</v>
      </c>
      <c r="CO873" s="1355">
        <f t="shared" si="2908"/>
        <v>0</v>
      </c>
      <c r="CP873" s="1355">
        <f t="shared" si="2908"/>
        <v>0</v>
      </c>
      <c r="CQ873" s="1355">
        <f t="shared" si="2908"/>
        <v>0</v>
      </c>
      <c r="CR873" s="1355">
        <f t="shared" si="2908"/>
        <v>0</v>
      </c>
      <c r="CS873" s="1354">
        <f t="shared" si="2908"/>
        <v>0</v>
      </c>
      <c r="CT873" s="1385">
        <f t="shared" si="2909"/>
        <v>0</v>
      </c>
      <c r="CU873" s="1439">
        <f t="shared" si="2910"/>
        <v>0</v>
      </c>
      <c r="CV873" s="1368">
        <f t="shared" si="2910"/>
        <v>0</v>
      </c>
      <c r="CW873" s="1369">
        <f t="shared" si="2910"/>
        <v>0</v>
      </c>
      <c r="CX873" s="1369">
        <f t="shared" si="2910"/>
        <v>0</v>
      </c>
      <c r="CY873" s="1369">
        <f t="shared" si="2910"/>
        <v>0</v>
      </c>
      <c r="CZ873" s="1369">
        <f t="shared" si="2910"/>
        <v>0</v>
      </c>
      <c r="DA873" s="1369">
        <f t="shared" si="2910"/>
        <v>0</v>
      </c>
      <c r="DB873" s="1370">
        <f t="shared" si="2910"/>
        <v>0</v>
      </c>
      <c r="DC873" s="1370">
        <f t="shared" si="2910"/>
        <v>0</v>
      </c>
      <c r="DD873" s="1370">
        <f t="shared" si="2910"/>
        <v>0</v>
      </c>
      <c r="DE873" s="1369">
        <f t="shared" si="2910"/>
        <v>0</v>
      </c>
      <c r="DF873" s="1369">
        <f t="shared" si="2910"/>
        <v>0</v>
      </c>
      <c r="DG873" s="1369">
        <f t="shared" si="2910"/>
        <v>0</v>
      </c>
      <c r="DH873" s="1369">
        <f t="shared" si="2910"/>
        <v>0</v>
      </c>
      <c r="DI873" s="1369">
        <f t="shared" si="2910"/>
        <v>0</v>
      </c>
      <c r="DJ873" s="1368">
        <f t="shared" si="2910"/>
        <v>0</v>
      </c>
      <c r="DK873" s="1439">
        <f t="shared" si="2911"/>
        <v>0</v>
      </c>
      <c r="DL873" s="658">
        <f t="shared" si="2912"/>
        <v>17</v>
      </c>
      <c r="DM873" s="106">
        <f t="shared" si="2913"/>
        <v>17</v>
      </c>
      <c r="DN873" s="106">
        <f t="shared" si="2914"/>
        <v>17</v>
      </c>
      <c r="DO873" s="106">
        <f t="shared" si="2915"/>
        <v>17</v>
      </c>
      <c r="DP873" s="487"/>
      <c r="DQ873" s="623"/>
      <c r="DR873" s="623"/>
      <c r="DS873" s="623"/>
      <c r="DT873" s="623"/>
      <c r="DU873" s="623"/>
      <c r="DV873" s="623"/>
      <c r="DW873" s="623"/>
      <c r="DX873" s="818"/>
      <c r="DY873" s="488"/>
    </row>
    <row r="874" spans="1:129" s="490" customFormat="1" ht="15.75" customHeight="1">
      <c r="A874" s="44" t="str">
        <f>$A$557</f>
        <v>Tomato purchase - unit</v>
      </c>
      <c r="B874" s="1136">
        <f>SUM(B560)</f>
        <v>2.6092628832354858E-3</v>
      </c>
      <c r="C874" s="1136">
        <f t="shared" ref="C874:R874" si="2977">SUM(C560)</f>
        <v>0</v>
      </c>
      <c r="D874" s="1136">
        <f t="shared" si="2977"/>
        <v>0</v>
      </c>
      <c r="E874" s="1136">
        <f t="shared" si="2977"/>
        <v>0</v>
      </c>
      <c r="F874" s="1136">
        <f t="shared" si="2977"/>
        <v>0</v>
      </c>
      <c r="G874" s="1136">
        <f t="shared" si="2977"/>
        <v>0</v>
      </c>
      <c r="H874" s="1136">
        <f t="shared" si="2977"/>
        <v>0</v>
      </c>
      <c r="I874" s="1136">
        <f t="shared" si="2977"/>
        <v>0</v>
      </c>
      <c r="J874" s="1136">
        <f t="shared" si="2977"/>
        <v>0</v>
      </c>
      <c r="K874" s="1136">
        <f t="shared" si="2977"/>
        <v>0</v>
      </c>
      <c r="L874" s="1136">
        <f t="shared" si="2977"/>
        <v>0</v>
      </c>
      <c r="M874" s="1136">
        <f t="shared" si="2977"/>
        <v>0</v>
      </c>
      <c r="N874" s="1136">
        <f t="shared" si="2977"/>
        <v>0</v>
      </c>
      <c r="O874" s="1136">
        <f t="shared" si="2977"/>
        <v>0</v>
      </c>
      <c r="P874" s="1136">
        <f t="shared" si="2977"/>
        <v>0</v>
      </c>
      <c r="Q874" s="1136">
        <f t="shared" si="2977"/>
        <v>0</v>
      </c>
      <c r="R874" s="1136">
        <f t="shared" si="2977"/>
        <v>0</v>
      </c>
      <c r="S874" s="815"/>
      <c r="T874" s="1136">
        <f>SUM(T560)</f>
        <v>0</v>
      </c>
      <c r="U874" s="1136">
        <f t="shared" ref="U874:AJ874" si="2978">SUM(U560)</f>
        <v>0</v>
      </c>
      <c r="V874" s="1136">
        <f t="shared" si="2978"/>
        <v>0</v>
      </c>
      <c r="W874" s="1136">
        <f t="shared" si="2978"/>
        <v>0</v>
      </c>
      <c r="X874" s="1136">
        <f t="shared" si="2978"/>
        <v>0</v>
      </c>
      <c r="Y874" s="1136">
        <f t="shared" si="2978"/>
        <v>0</v>
      </c>
      <c r="Z874" s="1136">
        <f t="shared" si="2978"/>
        <v>0</v>
      </c>
      <c r="AA874" s="1136">
        <f t="shared" si="2978"/>
        <v>0</v>
      </c>
      <c r="AB874" s="1136">
        <f t="shared" si="2978"/>
        <v>0</v>
      </c>
      <c r="AC874" s="1136">
        <f t="shared" si="2978"/>
        <v>0</v>
      </c>
      <c r="AD874" s="1136">
        <f t="shared" si="2978"/>
        <v>0</v>
      </c>
      <c r="AE874" s="1136">
        <f t="shared" si="2978"/>
        <v>0</v>
      </c>
      <c r="AF874" s="1136">
        <f t="shared" si="2978"/>
        <v>0</v>
      </c>
      <c r="AG874" s="1136">
        <f t="shared" si="2978"/>
        <v>0</v>
      </c>
      <c r="AH874" s="1136">
        <f t="shared" si="2978"/>
        <v>0</v>
      </c>
      <c r="AI874" s="1136">
        <f t="shared" si="2978"/>
        <v>0</v>
      </c>
      <c r="AJ874" s="1136">
        <f t="shared" si="2978"/>
        <v>0</v>
      </c>
      <c r="AK874" s="815"/>
      <c r="AL874" s="1136">
        <f>SUM(AL560)</f>
        <v>9.3933463796477487E-4</v>
      </c>
      <c r="AM874" s="1136">
        <f t="shared" ref="AM874:BB874" si="2979">SUM(AM560)</f>
        <v>1.0176125244618396E-2</v>
      </c>
      <c r="AN874" s="1136">
        <f t="shared" si="2979"/>
        <v>0</v>
      </c>
      <c r="AO874" s="1136">
        <f t="shared" si="2979"/>
        <v>1.1306805827353772E-2</v>
      </c>
      <c r="AP874" s="1136">
        <f t="shared" si="2979"/>
        <v>9.0454446618830169E-3</v>
      </c>
      <c r="AQ874" s="1136">
        <f t="shared" si="2979"/>
        <v>1.492498369210698E-2</v>
      </c>
      <c r="AR874" s="1136">
        <f t="shared" si="2979"/>
        <v>2.0352250489236792E-2</v>
      </c>
      <c r="AS874" s="1136">
        <f t="shared" si="2979"/>
        <v>4.4357469015003257E-3</v>
      </c>
      <c r="AT874" s="1136">
        <f t="shared" si="2979"/>
        <v>1.3568166992824527E-2</v>
      </c>
      <c r="AU874" s="1136">
        <f t="shared" si="2979"/>
        <v>0</v>
      </c>
      <c r="AV874" s="1136">
        <f t="shared" si="2979"/>
        <v>0</v>
      </c>
      <c r="AW874" s="1136">
        <f t="shared" si="2979"/>
        <v>0</v>
      </c>
      <c r="AX874" s="1136">
        <f t="shared" si="2979"/>
        <v>0</v>
      </c>
      <c r="AY874" s="1136">
        <f t="shared" si="2979"/>
        <v>0</v>
      </c>
      <c r="AZ874" s="1136">
        <f t="shared" si="2979"/>
        <v>0</v>
      </c>
      <c r="BA874" s="1136">
        <f t="shared" si="2979"/>
        <v>0</v>
      </c>
      <c r="BB874" s="1136">
        <f t="shared" si="2979"/>
        <v>0</v>
      </c>
      <c r="BC874" s="815"/>
      <c r="BD874" s="1136">
        <f>SUM(BD560)</f>
        <v>0</v>
      </c>
      <c r="BE874" s="1136">
        <f t="shared" ref="BE874:BT874" si="2980">SUM(BE560)</f>
        <v>2.9820147236976987E-4</v>
      </c>
      <c r="BF874" s="1136">
        <f t="shared" si="2980"/>
        <v>0</v>
      </c>
      <c r="BG874" s="1136">
        <f t="shared" si="2980"/>
        <v>3.3920417482061318E-3</v>
      </c>
      <c r="BH874" s="1136">
        <f t="shared" si="2980"/>
        <v>1.6960208741030658E-2</v>
      </c>
      <c r="BI874" s="1136">
        <f t="shared" si="2980"/>
        <v>1.1182555213866368E-4</v>
      </c>
      <c r="BJ874" s="1136">
        <f t="shared" si="2980"/>
        <v>3.9138943248532296E-3</v>
      </c>
      <c r="BK874" s="1136">
        <f t="shared" si="2980"/>
        <v>1.0176125244618396E-2</v>
      </c>
      <c r="BL874" s="1136">
        <f t="shared" si="2980"/>
        <v>5.0880626223091981E-3</v>
      </c>
      <c r="BM874" s="1136">
        <f t="shared" si="2980"/>
        <v>0</v>
      </c>
      <c r="BN874" s="1136">
        <f t="shared" si="2980"/>
        <v>0</v>
      </c>
      <c r="BO874" s="1136">
        <f t="shared" si="2980"/>
        <v>0</v>
      </c>
      <c r="BP874" s="1136">
        <f t="shared" si="2980"/>
        <v>0</v>
      </c>
      <c r="BQ874" s="1136">
        <f t="shared" si="2980"/>
        <v>0</v>
      </c>
      <c r="BR874" s="1136">
        <f t="shared" si="2980"/>
        <v>0</v>
      </c>
      <c r="BS874" s="1136">
        <f t="shared" si="2980"/>
        <v>0</v>
      </c>
      <c r="BT874" s="1136">
        <f t="shared" si="2980"/>
        <v>0</v>
      </c>
      <c r="BU874" s="815"/>
      <c r="BV874" s="1136">
        <f t="shared" ref="BV874:BY874" si="2981">SUM(BV560)</f>
        <v>5.2185257664709717E-3</v>
      </c>
      <c r="BW874" s="1136">
        <f t="shared" si="2981"/>
        <v>5.2185257664709717E-3</v>
      </c>
      <c r="BX874" s="1136">
        <f t="shared" si="2981"/>
        <v>5.2185257664709717E-3</v>
      </c>
      <c r="BY874" s="1136">
        <f t="shared" si="2981"/>
        <v>5.2185257664709717E-3</v>
      </c>
      <c r="BZ874" s="627">
        <f t="shared" si="2904"/>
        <v>0</v>
      </c>
      <c r="CA874" s="627">
        <f t="shared" si="2905"/>
        <v>0</v>
      </c>
      <c r="CB874" s="627">
        <f t="shared" si="2906"/>
        <v>4.2931071972167863E-3</v>
      </c>
      <c r="CC874" s="695">
        <f t="shared" si="2907"/>
        <v>1.5320100642996928E-3</v>
      </c>
      <c r="CD874" s="1353">
        <f t="shared" si="2908"/>
        <v>0</v>
      </c>
      <c r="CE874" s="1354">
        <f t="shared" si="2908"/>
        <v>0</v>
      </c>
      <c r="CF874" s="1355">
        <f t="shared" si="2908"/>
        <v>0</v>
      </c>
      <c r="CG874" s="1355">
        <f t="shared" si="2908"/>
        <v>0</v>
      </c>
      <c r="CH874" s="1355">
        <f t="shared" si="2908"/>
        <v>0</v>
      </c>
      <c r="CI874" s="1355">
        <f t="shared" si="2908"/>
        <v>0</v>
      </c>
      <c r="CJ874" s="1355">
        <f t="shared" si="2908"/>
        <v>0</v>
      </c>
      <c r="CK874" s="1356">
        <f t="shared" si="2908"/>
        <v>0</v>
      </c>
      <c r="CL874" s="1356">
        <f t="shared" si="2908"/>
        <v>0</v>
      </c>
      <c r="CM874" s="1356">
        <f t="shared" si="2908"/>
        <v>0</v>
      </c>
      <c r="CN874" s="1355">
        <f t="shared" si="2908"/>
        <v>0</v>
      </c>
      <c r="CO874" s="1355">
        <f t="shared" si="2908"/>
        <v>0</v>
      </c>
      <c r="CP874" s="1355">
        <f t="shared" si="2908"/>
        <v>0</v>
      </c>
      <c r="CQ874" s="1355">
        <f t="shared" si="2908"/>
        <v>0</v>
      </c>
      <c r="CR874" s="1355">
        <f t="shared" si="2908"/>
        <v>0</v>
      </c>
      <c r="CS874" s="1354">
        <f t="shared" ref="CS874:CS887" si="2982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5">
        <f t="shared" si="2909"/>
        <v>2.6092628832354858E-3</v>
      </c>
      <c r="CU874" s="1439">
        <f t="shared" si="2910"/>
        <v>0</v>
      </c>
      <c r="CV874" s="1368">
        <f t="shared" si="2910"/>
        <v>0</v>
      </c>
      <c r="CW874" s="1369">
        <f t="shared" si="2910"/>
        <v>0</v>
      </c>
      <c r="CX874" s="1369">
        <f t="shared" si="2910"/>
        <v>0</v>
      </c>
      <c r="CY874" s="1369">
        <f t="shared" si="2910"/>
        <v>0</v>
      </c>
      <c r="CZ874" s="1369">
        <f t="shared" si="2910"/>
        <v>0</v>
      </c>
      <c r="DA874" s="1369">
        <f t="shared" si="2910"/>
        <v>0</v>
      </c>
      <c r="DB874" s="1370">
        <f t="shared" si="2910"/>
        <v>0</v>
      </c>
      <c r="DC874" s="1370">
        <f t="shared" si="2910"/>
        <v>0</v>
      </c>
      <c r="DD874" s="1370">
        <f t="shared" si="2910"/>
        <v>0</v>
      </c>
      <c r="DE874" s="1369">
        <f t="shared" si="2910"/>
        <v>0</v>
      </c>
      <c r="DF874" s="1369">
        <f t="shared" si="2910"/>
        <v>0</v>
      </c>
      <c r="DG874" s="1369">
        <f t="shared" si="2910"/>
        <v>0</v>
      </c>
      <c r="DH874" s="1369">
        <f t="shared" si="2910"/>
        <v>0</v>
      </c>
      <c r="DI874" s="1369">
        <f t="shared" si="2910"/>
        <v>0</v>
      </c>
      <c r="DJ874" s="1368">
        <f t="shared" ref="DJ874:DJ887" si="2983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39">
        <f t="shared" si="2911"/>
        <v>0</v>
      </c>
      <c r="DL874" s="658">
        <f t="shared" si="2912"/>
        <v>17</v>
      </c>
      <c r="DM874" s="106">
        <f t="shared" si="2913"/>
        <v>17</v>
      </c>
      <c r="DN874" s="106">
        <f t="shared" si="2914"/>
        <v>17</v>
      </c>
      <c r="DO874" s="106">
        <f t="shared" si="2915"/>
        <v>17</v>
      </c>
      <c r="DP874" s="487"/>
      <c r="DQ874" s="623"/>
      <c r="DR874" s="623"/>
      <c r="DS874" s="623"/>
      <c r="DT874" s="623"/>
      <c r="DU874" s="623"/>
      <c r="DV874" s="623"/>
      <c r="DW874" s="623"/>
      <c r="DX874" s="818"/>
      <c r="DY874" s="488"/>
    </row>
    <row r="875" spans="1:129" s="490" customFormat="1" ht="15.75" customHeight="1">
      <c r="A875" s="44" t="str">
        <f>$A$563</f>
        <v>Onions purchase - unit</v>
      </c>
      <c r="B875" s="1136">
        <f>SUM(B566)</f>
        <v>1.5655577299412914E-3</v>
      </c>
      <c r="C875" s="1136">
        <f t="shared" ref="C875:R875" si="2984">SUM(C566)</f>
        <v>0</v>
      </c>
      <c r="D875" s="1136">
        <f t="shared" si="2984"/>
        <v>0</v>
      </c>
      <c r="E875" s="1136">
        <f t="shared" si="2984"/>
        <v>0</v>
      </c>
      <c r="F875" s="1136">
        <f t="shared" si="2984"/>
        <v>0</v>
      </c>
      <c r="G875" s="1136">
        <f t="shared" si="2984"/>
        <v>0</v>
      </c>
      <c r="H875" s="1136">
        <f t="shared" si="2984"/>
        <v>0</v>
      </c>
      <c r="I875" s="1136">
        <f t="shared" si="2984"/>
        <v>0</v>
      </c>
      <c r="J875" s="1136">
        <f t="shared" si="2984"/>
        <v>0</v>
      </c>
      <c r="K875" s="1136">
        <f t="shared" si="2984"/>
        <v>0</v>
      </c>
      <c r="L875" s="1136">
        <f t="shared" si="2984"/>
        <v>0</v>
      </c>
      <c r="M875" s="1136">
        <f t="shared" si="2984"/>
        <v>0</v>
      </c>
      <c r="N875" s="1136">
        <f t="shared" si="2984"/>
        <v>0</v>
      </c>
      <c r="O875" s="1136">
        <f t="shared" si="2984"/>
        <v>0</v>
      </c>
      <c r="P875" s="1136">
        <f t="shared" si="2984"/>
        <v>0</v>
      </c>
      <c r="Q875" s="1136">
        <f t="shared" si="2984"/>
        <v>0</v>
      </c>
      <c r="R875" s="1136">
        <f t="shared" si="2984"/>
        <v>0</v>
      </c>
      <c r="S875" s="815"/>
      <c r="T875" s="1136">
        <f>SUM(T566)</f>
        <v>0</v>
      </c>
      <c r="U875" s="1136">
        <f t="shared" ref="U875:AJ875" si="2985">SUM(U566)</f>
        <v>0</v>
      </c>
      <c r="V875" s="1136">
        <f t="shared" si="2985"/>
        <v>2.5048923679060666E-3</v>
      </c>
      <c r="W875" s="1136">
        <f t="shared" si="2985"/>
        <v>0</v>
      </c>
      <c r="X875" s="1136">
        <f t="shared" si="2985"/>
        <v>0</v>
      </c>
      <c r="Y875" s="1136">
        <f t="shared" si="2985"/>
        <v>0</v>
      </c>
      <c r="Z875" s="1136">
        <f t="shared" si="2985"/>
        <v>0</v>
      </c>
      <c r="AA875" s="1136">
        <f t="shared" si="2985"/>
        <v>0</v>
      </c>
      <c r="AB875" s="1136">
        <f t="shared" si="2985"/>
        <v>0</v>
      </c>
      <c r="AC875" s="1136">
        <f t="shared" si="2985"/>
        <v>0</v>
      </c>
      <c r="AD875" s="1136">
        <f t="shared" si="2985"/>
        <v>0</v>
      </c>
      <c r="AE875" s="1136">
        <f t="shared" si="2985"/>
        <v>0</v>
      </c>
      <c r="AF875" s="1136">
        <f t="shared" si="2985"/>
        <v>0</v>
      </c>
      <c r="AG875" s="1136">
        <f t="shared" si="2985"/>
        <v>0</v>
      </c>
      <c r="AH875" s="1136">
        <f t="shared" si="2985"/>
        <v>0</v>
      </c>
      <c r="AI875" s="1136">
        <f t="shared" si="2985"/>
        <v>0</v>
      </c>
      <c r="AJ875" s="1136">
        <f t="shared" si="2985"/>
        <v>0</v>
      </c>
      <c r="AK875" s="815"/>
      <c r="AL875" s="1136">
        <f>SUM(AL566)</f>
        <v>2.2544031311154599E-3</v>
      </c>
      <c r="AM875" s="1136">
        <f t="shared" ref="AM875:BB875" si="2986">SUM(AM566)</f>
        <v>1.6281800391389434E-2</v>
      </c>
      <c r="AN875" s="1136">
        <f t="shared" si="2986"/>
        <v>0</v>
      </c>
      <c r="AO875" s="1136">
        <f t="shared" si="2986"/>
        <v>1.6281800391389434E-2</v>
      </c>
      <c r="AP875" s="1136">
        <f t="shared" si="2986"/>
        <v>1.6281800391389434E-2</v>
      </c>
      <c r="AQ875" s="1136">
        <f t="shared" si="2986"/>
        <v>3.2563600782778868E-2</v>
      </c>
      <c r="AR875" s="1136">
        <f t="shared" si="2986"/>
        <v>4.0704500978473585E-2</v>
      </c>
      <c r="AS875" s="1136">
        <f t="shared" si="2986"/>
        <v>9.7690802348336606E-3</v>
      </c>
      <c r="AT875" s="1136">
        <f t="shared" si="2986"/>
        <v>2.6050880626223093E-2</v>
      </c>
      <c r="AU875" s="1136">
        <f t="shared" si="2986"/>
        <v>0</v>
      </c>
      <c r="AV875" s="1136">
        <f t="shared" si="2986"/>
        <v>0</v>
      </c>
      <c r="AW875" s="1136">
        <f t="shared" si="2986"/>
        <v>0</v>
      </c>
      <c r="AX875" s="1136">
        <f t="shared" si="2986"/>
        <v>0</v>
      </c>
      <c r="AY875" s="1136">
        <f t="shared" si="2986"/>
        <v>0</v>
      </c>
      <c r="AZ875" s="1136">
        <f t="shared" si="2986"/>
        <v>0</v>
      </c>
      <c r="BA875" s="1136">
        <f t="shared" si="2986"/>
        <v>0</v>
      </c>
      <c r="BB875" s="1136">
        <f t="shared" si="2986"/>
        <v>0</v>
      </c>
      <c r="BC875" s="815"/>
      <c r="BD875" s="1136">
        <f>SUM(BD566)</f>
        <v>0</v>
      </c>
      <c r="BE875" s="1136">
        <f t="shared" ref="BE875:BT875" si="2987">SUM(BE566)</f>
        <v>1.789208834218619E-4</v>
      </c>
      <c r="BF875" s="1136">
        <f t="shared" si="2987"/>
        <v>0</v>
      </c>
      <c r="BG875" s="1136">
        <f t="shared" si="2987"/>
        <v>4.0704500978473585E-3</v>
      </c>
      <c r="BH875" s="1136">
        <f t="shared" si="2987"/>
        <v>2.0352250489236792E-2</v>
      </c>
      <c r="BI875" s="1136">
        <f t="shared" si="2987"/>
        <v>4.4730220855465473E-4</v>
      </c>
      <c r="BJ875" s="1136">
        <f t="shared" si="2987"/>
        <v>7.8277886497064592E-3</v>
      </c>
      <c r="BK875" s="1136">
        <f t="shared" si="2987"/>
        <v>1.6281800391389434E-2</v>
      </c>
      <c r="BL875" s="1136">
        <f t="shared" si="2987"/>
        <v>1.5655577299412916E-4</v>
      </c>
      <c r="BM875" s="1136">
        <f t="shared" si="2987"/>
        <v>0</v>
      </c>
      <c r="BN875" s="1136">
        <f t="shared" si="2987"/>
        <v>0</v>
      </c>
      <c r="BO875" s="1136">
        <f t="shared" si="2987"/>
        <v>0</v>
      </c>
      <c r="BP875" s="1136">
        <f t="shared" si="2987"/>
        <v>0</v>
      </c>
      <c r="BQ875" s="1136">
        <f t="shared" si="2987"/>
        <v>0</v>
      </c>
      <c r="BR875" s="1136">
        <f t="shared" si="2987"/>
        <v>0</v>
      </c>
      <c r="BS875" s="1136">
        <f t="shared" si="2987"/>
        <v>0</v>
      </c>
      <c r="BT875" s="1136">
        <f t="shared" si="2987"/>
        <v>0</v>
      </c>
      <c r="BU875" s="815"/>
      <c r="BV875" s="1136">
        <f t="shared" ref="BV875:BY875" si="2988">SUM(BV566)</f>
        <v>3.7573385518590995E-3</v>
      </c>
      <c r="BW875" s="1136">
        <f t="shared" si="2988"/>
        <v>3.1311154598825828E-3</v>
      </c>
      <c r="BX875" s="1136">
        <f t="shared" si="2988"/>
        <v>1.4313670673748951E-2</v>
      </c>
      <c r="BY875" s="1136">
        <f t="shared" si="2988"/>
        <v>3.9138943248532296E-3</v>
      </c>
      <c r="BZ875" s="627">
        <f t="shared" si="2904"/>
        <v>0</v>
      </c>
      <c r="CA875" s="627">
        <f t="shared" si="2905"/>
        <v>0</v>
      </c>
      <c r="CB875" s="627">
        <f t="shared" si="2906"/>
        <v>7.965557729941293E-3</v>
      </c>
      <c r="CC875" s="695">
        <f t="shared" si="2907"/>
        <v>1.9308545335942598E-3</v>
      </c>
      <c r="CD875" s="1353">
        <f t="shared" ref="CD875:CR887" si="298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989"/>
        <v>0</v>
      </c>
      <c r="CF875" s="1355">
        <f t="shared" si="2989"/>
        <v>0</v>
      </c>
      <c r="CG875" s="1355">
        <f t="shared" si="2989"/>
        <v>0</v>
      </c>
      <c r="CH875" s="1355">
        <f t="shared" si="2989"/>
        <v>0</v>
      </c>
      <c r="CI875" s="1355">
        <f t="shared" si="2989"/>
        <v>0</v>
      </c>
      <c r="CJ875" s="1355">
        <f t="shared" si="2989"/>
        <v>0</v>
      </c>
      <c r="CK875" s="1356">
        <f t="shared" si="2989"/>
        <v>0</v>
      </c>
      <c r="CL875" s="1356">
        <f t="shared" si="2989"/>
        <v>0</v>
      </c>
      <c r="CM875" s="1356">
        <f t="shared" si="2989"/>
        <v>0</v>
      </c>
      <c r="CN875" s="1355">
        <f t="shared" si="2989"/>
        <v>0</v>
      </c>
      <c r="CO875" s="1355">
        <f t="shared" si="2989"/>
        <v>0</v>
      </c>
      <c r="CP875" s="1355">
        <f t="shared" si="2989"/>
        <v>0</v>
      </c>
      <c r="CQ875" s="1355">
        <f t="shared" si="2989"/>
        <v>0</v>
      </c>
      <c r="CR875" s="1355">
        <f t="shared" si="2989"/>
        <v>0</v>
      </c>
      <c r="CS875" s="1354">
        <f t="shared" si="2982"/>
        <v>0</v>
      </c>
      <c r="CT875" s="1385">
        <f t="shared" si="2909"/>
        <v>1.5655577299412914E-3</v>
      </c>
      <c r="CU875" s="1439">
        <f t="shared" ref="CU875:DI887" si="2990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990"/>
        <v>0</v>
      </c>
      <c r="CW875" s="1369">
        <f t="shared" si="2990"/>
        <v>0</v>
      </c>
      <c r="CX875" s="1369">
        <f t="shared" si="2990"/>
        <v>0</v>
      </c>
      <c r="CY875" s="1369">
        <f t="shared" si="2990"/>
        <v>0</v>
      </c>
      <c r="CZ875" s="1369">
        <f t="shared" si="2990"/>
        <v>0</v>
      </c>
      <c r="DA875" s="1369">
        <f t="shared" si="2990"/>
        <v>0</v>
      </c>
      <c r="DB875" s="1370">
        <f t="shared" si="2990"/>
        <v>0</v>
      </c>
      <c r="DC875" s="1370">
        <f t="shared" si="2990"/>
        <v>0</v>
      </c>
      <c r="DD875" s="1370">
        <f t="shared" si="2990"/>
        <v>0</v>
      </c>
      <c r="DE875" s="1369">
        <f t="shared" si="2990"/>
        <v>0</v>
      </c>
      <c r="DF875" s="1369">
        <f t="shared" si="2990"/>
        <v>0</v>
      </c>
      <c r="DG875" s="1369">
        <f t="shared" si="2990"/>
        <v>0</v>
      </c>
      <c r="DH875" s="1369">
        <f t="shared" si="2990"/>
        <v>0</v>
      </c>
      <c r="DI875" s="1369">
        <f t="shared" si="2990"/>
        <v>0</v>
      </c>
      <c r="DJ875" s="1368">
        <f t="shared" si="2983"/>
        <v>0</v>
      </c>
      <c r="DK875" s="1439">
        <f t="shared" si="2911"/>
        <v>2.5048923679060666E-3</v>
      </c>
      <c r="DL875" s="658">
        <f t="shared" si="2912"/>
        <v>17</v>
      </c>
      <c r="DM875" s="106">
        <f t="shared" si="2913"/>
        <v>17</v>
      </c>
      <c r="DN875" s="106">
        <f t="shared" si="2914"/>
        <v>17</v>
      </c>
      <c r="DO875" s="106">
        <f t="shared" si="2915"/>
        <v>17</v>
      </c>
      <c r="DP875" s="487"/>
      <c r="DQ875" s="623"/>
      <c r="DR875" s="623"/>
      <c r="DS875" s="623"/>
      <c r="DT875" s="623"/>
      <c r="DU875" s="623"/>
      <c r="DV875" s="623"/>
      <c r="DW875" s="623"/>
      <c r="DX875" s="818"/>
      <c r="DY875" s="488"/>
    </row>
    <row r="876" spans="1:129" s="490" customFormat="1" ht="15.75" customHeight="1">
      <c r="A876" s="44" t="str">
        <f>$A$569</f>
        <v>Banana purchase - unit</v>
      </c>
      <c r="B876" s="1136">
        <f>SUM(B572)</f>
        <v>0</v>
      </c>
      <c r="C876" s="1136">
        <f t="shared" ref="C876:R876" si="2991">SUM(C572)</f>
        <v>0</v>
      </c>
      <c r="D876" s="1136">
        <f t="shared" si="2991"/>
        <v>0</v>
      </c>
      <c r="E876" s="1136">
        <f t="shared" si="2991"/>
        <v>0</v>
      </c>
      <c r="F876" s="1136">
        <f t="shared" si="2991"/>
        <v>0</v>
      </c>
      <c r="G876" s="1136">
        <f t="shared" si="2991"/>
        <v>0</v>
      </c>
      <c r="H876" s="1136">
        <f t="shared" si="2991"/>
        <v>0</v>
      </c>
      <c r="I876" s="1136">
        <f t="shared" si="2991"/>
        <v>0</v>
      </c>
      <c r="J876" s="1136">
        <f t="shared" si="2991"/>
        <v>0</v>
      </c>
      <c r="K876" s="1136">
        <f t="shared" si="2991"/>
        <v>0</v>
      </c>
      <c r="L876" s="1136">
        <f t="shared" si="2991"/>
        <v>0</v>
      </c>
      <c r="M876" s="1136">
        <f t="shared" si="2991"/>
        <v>0</v>
      </c>
      <c r="N876" s="1136">
        <f t="shared" si="2991"/>
        <v>0</v>
      </c>
      <c r="O876" s="1136">
        <f t="shared" si="2991"/>
        <v>0</v>
      </c>
      <c r="P876" s="1136">
        <f t="shared" si="2991"/>
        <v>0</v>
      </c>
      <c r="Q876" s="1136">
        <f t="shared" si="2991"/>
        <v>0</v>
      </c>
      <c r="R876" s="1136">
        <f t="shared" si="2991"/>
        <v>0</v>
      </c>
      <c r="S876" s="815"/>
      <c r="T876" s="1136">
        <f>SUM(T572)</f>
        <v>0</v>
      </c>
      <c r="U876" s="1136">
        <f t="shared" ref="U876:AJ876" si="2992">SUM(U572)</f>
        <v>0</v>
      </c>
      <c r="V876" s="1136">
        <f t="shared" si="2992"/>
        <v>0</v>
      </c>
      <c r="W876" s="1136">
        <f t="shared" si="2992"/>
        <v>0</v>
      </c>
      <c r="X876" s="1136">
        <f t="shared" si="2992"/>
        <v>0</v>
      </c>
      <c r="Y876" s="1136">
        <f t="shared" si="2992"/>
        <v>0</v>
      </c>
      <c r="Z876" s="1136">
        <f t="shared" si="2992"/>
        <v>0</v>
      </c>
      <c r="AA876" s="1136">
        <f t="shared" si="2992"/>
        <v>0</v>
      </c>
      <c r="AB876" s="1136">
        <f t="shared" si="2992"/>
        <v>0</v>
      </c>
      <c r="AC876" s="1136">
        <f t="shared" si="2992"/>
        <v>0</v>
      </c>
      <c r="AD876" s="1136">
        <f t="shared" si="2992"/>
        <v>0</v>
      </c>
      <c r="AE876" s="1136">
        <f t="shared" si="2992"/>
        <v>0</v>
      </c>
      <c r="AF876" s="1136">
        <f t="shared" si="2992"/>
        <v>0</v>
      </c>
      <c r="AG876" s="1136">
        <f t="shared" si="2992"/>
        <v>0</v>
      </c>
      <c r="AH876" s="1136">
        <f t="shared" si="2992"/>
        <v>0</v>
      </c>
      <c r="AI876" s="1136">
        <f t="shared" si="2992"/>
        <v>0</v>
      </c>
      <c r="AJ876" s="1136">
        <f t="shared" si="2992"/>
        <v>0</v>
      </c>
      <c r="AK876" s="815"/>
      <c r="AL876" s="1136">
        <f>SUM(AL572)</f>
        <v>0</v>
      </c>
      <c r="AM876" s="1136">
        <f t="shared" ref="AM876:BB876" si="2993">SUM(AM572)</f>
        <v>0</v>
      </c>
      <c r="AN876" s="1136">
        <f t="shared" si="2993"/>
        <v>0</v>
      </c>
      <c r="AO876" s="1136">
        <f t="shared" si="2993"/>
        <v>0</v>
      </c>
      <c r="AP876" s="1136">
        <f t="shared" si="2993"/>
        <v>0</v>
      </c>
      <c r="AQ876" s="1136">
        <f t="shared" si="2993"/>
        <v>0</v>
      </c>
      <c r="AR876" s="1136">
        <f t="shared" si="2993"/>
        <v>0</v>
      </c>
      <c r="AS876" s="1136">
        <f t="shared" si="2993"/>
        <v>0</v>
      </c>
      <c r="AT876" s="1136">
        <f t="shared" si="2993"/>
        <v>0</v>
      </c>
      <c r="AU876" s="1136">
        <f t="shared" si="2993"/>
        <v>0</v>
      </c>
      <c r="AV876" s="1136">
        <f t="shared" si="2993"/>
        <v>0</v>
      </c>
      <c r="AW876" s="1136">
        <f t="shared" si="2993"/>
        <v>0</v>
      </c>
      <c r="AX876" s="1136">
        <f t="shared" si="2993"/>
        <v>0</v>
      </c>
      <c r="AY876" s="1136">
        <f t="shared" si="2993"/>
        <v>0</v>
      </c>
      <c r="AZ876" s="1136">
        <f t="shared" si="2993"/>
        <v>0</v>
      </c>
      <c r="BA876" s="1136">
        <f t="shared" si="2993"/>
        <v>0</v>
      </c>
      <c r="BB876" s="1136">
        <f t="shared" si="2993"/>
        <v>0</v>
      </c>
      <c r="BC876" s="815"/>
      <c r="BD876" s="1136">
        <f>SUM(BD572)</f>
        <v>0</v>
      </c>
      <c r="BE876" s="1136">
        <f t="shared" ref="BE876:BT876" si="2994">SUM(BE572)</f>
        <v>0</v>
      </c>
      <c r="BF876" s="1136">
        <f t="shared" si="2994"/>
        <v>0</v>
      </c>
      <c r="BG876" s="1136">
        <f t="shared" si="2994"/>
        <v>0</v>
      </c>
      <c r="BH876" s="1136">
        <f t="shared" si="2994"/>
        <v>0</v>
      </c>
      <c r="BI876" s="1136">
        <f t="shared" si="2994"/>
        <v>0</v>
      </c>
      <c r="BJ876" s="1136">
        <f t="shared" si="2994"/>
        <v>0</v>
      </c>
      <c r="BK876" s="1136">
        <f t="shared" si="2994"/>
        <v>0</v>
      </c>
      <c r="BL876" s="1136">
        <f t="shared" si="2994"/>
        <v>0</v>
      </c>
      <c r="BM876" s="1136">
        <f t="shared" si="2994"/>
        <v>0</v>
      </c>
      <c r="BN876" s="1136">
        <f t="shared" si="2994"/>
        <v>0</v>
      </c>
      <c r="BO876" s="1136">
        <f t="shared" si="2994"/>
        <v>0</v>
      </c>
      <c r="BP876" s="1136">
        <f t="shared" si="2994"/>
        <v>0</v>
      </c>
      <c r="BQ876" s="1136">
        <f t="shared" si="2994"/>
        <v>0</v>
      </c>
      <c r="BR876" s="1136">
        <f t="shared" si="2994"/>
        <v>0</v>
      </c>
      <c r="BS876" s="1136">
        <f t="shared" si="2994"/>
        <v>0</v>
      </c>
      <c r="BT876" s="1136">
        <f t="shared" si="2994"/>
        <v>0</v>
      </c>
      <c r="BU876" s="815"/>
      <c r="BV876" s="1136">
        <f t="shared" ref="BV876:BY876" si="2995">SUM(BV572)</f>
        <v>0</v>
      </c>
      <c r="BW876" s="1136">
        <f t="shared" si="2995"/>
        <v>0</v>
      </c>
      <c r="BX876" s="1136">
        <f t="shared" si="2995"/>
        <v>0</v>
      </c>
      <c r="BY876" s="1136">
        <f t="shared" si="2995"/>
        <v>0</v>
      </c>
      <c r="BZ876" s="627">
        <f t="shared" si="2904"/>
        <v>0</v>
      </c>
      <c r="CA876" s="627">
        <f t="shared" si="2905"/>
        <v>0</v>
      </c>
      <c r="CB876" s="627">
        <f t="shared" si="2906"/>
        <v>0</v>
      </c>
      <c r="CC876" s="695">
        <f t="shared" si="2907"/>
        <v>0</v>
      </c>
      <c r="CD876" s="1353">
        <f t="shared" si="2989"/>
        <v>0</v>
      </c>
      <c r="CE876" s="1354">
        <f t="shared" si="2989"/>
        <v>0</v>
      </c>
      <c r="CF876" s="1355">
        <f t="shared" si="2989"/>
        <v>0</v>
      </c>
      <c r="CG876" s="1355">
        <f t="shared" si="2989"/>
        <v>0</v>
      </c>
      <c r="CH876" s="1355">
        <f t="shared" si="2989"/>
        <v>0</v>
      </c>
      <c r="CI876" s="1355">
        <f t="shared" si="2989"/>
        <v>0</v>
      </c>
      <c r="CJ876" s="1355">
        <f t="shared" si="2989"/>
        <v>0</v>
      </c>
      <c r="CK876" s="1356">
        <f t="shared" si="2989"/>
        <v>0</v>
      </c>
      <c r="CL876" s="1356">
        <f t="shared" si="2989"/>
        <v>0</v>
      </c>
      <c r="CM876" s="1356">
        <f t="shared" si="2989"/>
        <v>0</v>
      </c>
      <c r="CN876" s="1355">
        <f t="shared" si="2989"/>
        <v>0</v>
      </c>
      <c r="CO876" s="1355">
        <f t="shared" si="2989"/>
        <v>0</v>
      </c>
      <c r="CP876" s="1355">
        <f t="shared" si="2989"/>
        <v>0</v>
      </c>
      <c r="CQ876" s="1355">
        <f t="shared" si="2989"/>
        <v>0</v>
      </c>
      <c r="CR876" s="1355">
        <f t="shared" si="2989"/>
        <v>0</v>
      </c>
      <c r="CS876" s="1354">
        <f t="shared" si="2982"/>
        <v>0</v>
      </c>
      <c r="CT876" s="1385">
        <f t="shared" si="2909"/>
        <v>0</v>
      </c>
      <c r="CU876" s="1439">
        <f t="shared" si="2990"/>
        <v>0</v>
      </c>
      <c r="CV876" s="1368">
        <f t="shared" si="2990"/>
        <v>0</v>
      </c>
      <c r="CW876" s="1369">
        <f t="shared" si="2990"/>
        <v>0</v>
      </c>
      <c r="CX876" s="1369">
        <f t="shared" si="2990"/>
        <v>0</v>
      </c>
      <c r="CY876" s="1369">
        <f t="shared" si="2990"/>
        <v>0</v>
      </c>
      <c r="CZ876" s="1369">
        <f t="shared" si="2990"/>
        <v>0</v>
      </c>
      <c r="DA876" s="1369">
        <f t="shared" si="2990"/>
        <v>0</v>
      </c>
      <c r="DB876" s="1370">
        <f t="shared" si="2990"/>
        <v>0</v>
      </c>
      <c r="DC876" s="1370">
        <f t="shared" si="2990"/>
        <v>0</v>
      </c>
      <c r="DD876" s="1370">
        <f t="shared" si="2990"/>
        <v>0</v>
      </c>
      <c r="DE876" s="1369">
        <f t="shared" si="2990"/>
        <v>0</v>
      </c>
      <c r="DF876" s="1369">
        <f t="shared" si="2990"/>
        <v>0</v>
      </c>
      <c r="DG876" s="1369">
        <f t="shared" si="2990"/>
        <v>0</v>
      </c>
      <c r="DH876" s="1369">
        <f t="shared" si="2990"/>
        <v>0</v>
      </c>
      <c r="DI876" s="1369">
        <f t="shared" si="2990"/>
        <v>0</v>
      </c>
      <c r="DJ876" s="1368">
        <f t="shared" si="2983"/>
        <v>0</v>
      </c>
      <c r="DK876" s="1439">
        <f t="shared" si="2911"/>
        <v>0</v>
      </c>
      <c r="DL876" s="658">
        <f t="shared" si="2912"/>
        <v>17</v>
      </c>
      <c r="DM876" s="106">
        <f t="shared" si="2913"/>
        <v>17</v>
      </c>
      <c r="DN876" s="106">
        <f t="shared" si="2914"/>
        <v>17</v>
      </c>
      <c r="DO876" s="106">
        <f t="shared" si="2915"/>
        <v>17</v>
      </c>
      <c r="DP876" s="487"/>
      <c r="DQ876" s="623"/>
      <c r="DR876" s="623"/>
      <c r="DS876" s="623"/>
      <c r="DT876" s="623"/>
      <c r="DU876" s="623"/>
      <c r="DV876" s="623"/>
      <c r="DW876" s="623"/>
      <c r="DX876" s="818"/>
      <c r="DY876" s="488"/>
    </row>
    <row r="877" spans="1:129" s="490" customFormat="1" ht="15.75" customHeight="1">
      <c r="A877" s="44" t="str">
        <f>$A$575</f>
        <v>Pumpkin purchase - qty</v>
      </c>
      <c r="B877" s="1136">
        <f>SUM(B578)</f>
        <v>0</v>
      </c>
      <c r="C877" s="1136">
        <f t="shared" ref="C877:R877" si="2996">SUM(C578)</f>
        <v>0</v>
      </c>
      <c r="D877" s="1136">
        <f t="shared" si="2996"/>
        <v>0</v>
      </c>
      <c r="E877" s="1136">
        <f t="shared" si="2996"/>
        <v>0</v>
      </c>
      <c r="F877" s="1136">
        <f t="shared" si="2996"/>
        <v>0</v>
      </c>
      <c r="G877" s="1136">
        <f t="shared" si="2996"/>
        <v>0</v>
      </c>
      <c r="H877" s="1136">
        <f t="shared" si="2996"/>
        <v>0</v>
      </c>
      <c r="I877" s="1136">
        <f t="shared" si="2996"/>
        <v>0</v>
      </c>
      <c r="J877" s="1136">
        <f t="shared" si="2996"/>
        <v>0</v>
      </c>
      <c r="K877" s="1136">
        <f t="shared" si="2996"/>
        <v>0</v>
      </c>
      <c r="L877" s="1136">
        <f t="shared" si="2996"/>
        <v>0</v>
      </c>
      <c r="M877" s="1136">
        <f t="shared" si="2996"/>
        <v>0</v>
      </c>
      <c r="N877" s="1136">
        <f t="shared" si="2996"/>
        <v>0</v>
      </c>
      <c r="O877" s="1136">
        <f t="shared" si="2996"/>
        <v>0</v>
      </c>
      <c r="P877" s="1136">
        <f t="shared" si="2996"/>
        <v>0</v>
      </c>
      <c r="Q877" s="1136">
        <f t="shared" si="2996"/>
        <v>0</v>
      </c>
      <c r="R877" s="1136">
        <f t="shared" si="2996"/>
        <v>0</v>
      </c>
      <c r="S877" s="815"/>
      <c r="T877" s="1136">
        <f>SUM(T578)</f>
        <v>0</v>
      </c>
      <c r="U877" s="1136">
        <f t="shared" ref="U877:AJ877" si="2997">SUM(U578)</f>
        <v>0</v>
      </c>
      <c r="V877" s="1136">
        <f t="shared" si="2997"/>
        <v>0</v>
      </c>
      <c r="W877" s="1136">
        <f t="shared" si="2997"/>
        <v>0</v>
      </c>
      <c r="X877" s="1136">
        <f t="shared" si="2997"/>
        <v>0</v>
      </c>
      <c r="Y877" s="1136">
        <f t="shared" si="2997"/>
        <v>0</v>
      </c>
      <c r="Z877" s="1136">
        <f t="shared" si="2997"/>
        <v>0</v>
      </c>
      <c r="AA877" s="1136">
        <f t="shared" si="2997"/>
        <v>0</v>
      </c>
      <c r="AB877" s="1136">
        <f t="shared" si="2997"/>
        <v>0</v>
      </c>
      <c r="AC877" s="1136">
        <f t="shared" si="2997"/>
        <v>0</v>
      </c>
      <c r="AD877" s="1136">
        <f t="shared" si="2997"/>
        <v>0</v>
      </c>
      <c r="AE877" s="1136">
        <f t="shared" si="2997"/>
        <v>0</v>
      </c>
      <c r="AF877" s="1136">
        <f t="shared" si="2997"/>
        <v>0</v>
      </c>
      <c r="AG877" s="1136">
        <f t="shared" si="2997"/>
        <v>0</v>
      </c>
      <c r="AH877" s="1136">
        <f t="shared" si="2997"/>
        <v>0</v>
      </c>
      <c r="AI877" s="1136">
        <f t="shared" si="2997"/>
        <v>0</v>
      </c>
      <c r="AJ877" s="1136">
        <f t="shared" si="2997"/>
        <v>0</v>
      </c>
      <c r="AK877" s="815"/>
      <c r="AL877" s="1136">
        <f>SUM(AL578)</f>
        <v>1.12720156555773E-3</v>
      </c>
      <c r="AM877" s="1136">
        <f t="shared" ref="AM877:BB877" si="2998">SUM(AM578)</f>
        <v>0</v>
      </c>
      <c r="AN877" s="1136">
        <f t="shared" si="2998"/>
        <v>0</v>
      </c>
      <c r="AO877" s="1136">
        <f t="shared" si="2998"/>
        <v>0</v>
      </c>
      <c r="AP877" s="1136">
        <f t="shared" si="2998"/>
        <v>0</v>
      </c>
      <c r="AQ877" s="1136">
        <f t="shared" si="2998"/>
        <v>0</v>
      </c>
      <c r="AR877" s="1136">
        <f t="shared" si="2998"/>
        <v>0</v>
      </c>
      <c r="AS877" s="1136">
        <f t="shared" si="2998"/>
        <v>0</v>
      </c>
      <c r="AT877" s="1136">
        <f t="shared" si="2998"/>
        <v>0</v>
      </c>
      <c r="AU877" s="1136">
        <f t="shared" si="2998"/>
        <v>0</v>
      </c>
      <c r="AV877" s="1136">
        <f t="shared" si="2998"/>
        <v>0</v>
      </c>
      <c r="AW877" s="1136">
        <f t="shared" si="2998"/>
        <v>0</v>
      </c>
      <c r="AX877" s="1136">
        <f t="shared" si="2998"/>
        <v>0</v>
      </c>
      <c r="AY877" s="1136">
        <f t="shared" si="2998"/>
        <v>0</v>
      </c>
      <c r="AZ877" s="1136">
        <f t="shared" si="2998"/>
        <v>0</v>
      </c>
      <c r="BA877" s="1136">
        <f t="shared" si="2998"/>
        <v>0</v>
      </c>
      <c r="BB877" s="1136">
        <f t="shared" si="2998"/>
        <v>0</v>
      </c>
      <c r="BC877" s="815"/>
      <c r="BD877" s="1136">
        <f>SUM(BD578)</f>
        <v>0</v>
      </c>
      <c r="BE877" s="1136">
        <f t="shared" ref="BE877:BT877" si="2999">SUM(BE578)</f>
        <v>0</v>
      </c>
      <c r="BF877" s="1136">
        <f t="shared" si="2999"/>
        <v>0</v>
      </c>
      <c r="BG877" s="1136">
        <f t="shared" si="2999"/>
        <v>0</v>
      </c>
      <c r="BH877" s="1136">
        <f t="shared" si="2999"/>
        <v>0</v>
      </c>
      <c r="BI877" s="1136">
        <f t="shared" si="2999"/>
        <v>0</v>
      </c>
      <c r="BJ877" s="1136">
        <f t="shared" si="2999"/>
        <v>0</v>
      </c>
      <c r="BK877" s="1136">
        <f t="shared" si="2999"/>
        <v>0</v>
      </c>
      <c r="BL877" s="1136">
        <f t="shared" si="2999"/>
        <v>0</v>
      </c>
      <c r="BM877" s="1136">
        <f t="shared" si="2999"/>
        <v>0</v>
      </c>
      <c r="BN877" s="1136">
        <f t="shared" si="2999"/>
        <v>0</v>
      </c>
      <c r="BO877" s="1136">
        <f t="shared" si="2999"/>
        <v>0</v>
      </c>
      <c r="BP877" s="1136">
        <f t="shared" si="2999"/>
        <v>0</v>
      </c>
      <c r="BQ877" s="1136">
        <f t="shared" si="2999"/>
        <v>0</v>
      </c>
      <c r="BR877" s="1136">
        <f t="shared" si="2999"/>
        <v>0</v>
      </c>
      <c r="BS877" s="1136">
        <f t="shared" si="2999"/>
        <v>0</v>
      </c>
      <c r="BT877" s="1136">
        <f t="shared" si="2999"/>
        <v>0</v>
      </c>
      <c r="BU877" s="815"/>
      <c r="BV877" s="1136">
        <f t="shared" ref="BV877:BY877" si="3000">SUM(BV578)</f>
        <v>1.4090019569471624E-3</v>
      </c>
      <c r="BW877" s="1136">
        <f t="shared" si="3000"/>
        <v>9.3933463796477487E-4</v>
      </c>
      <c r="BX877" s="1136">
        <f t="shared" si="3000"/>
        <v>1.610287950796757E-3</v>
      </c>
      <c r="BY877" s="1136">
        <f t="shared" si="3000"/>
        <v>7.0450097847358118E-4</v>
      </c>
      <c r="BZ877" s="627">
        <f t="shared" si="2904"/>
        <v>0</v>
      </c>
      <c r="CA877" s="627">
        <f t="shared" si="2905"/>
        <v>0</v>
      </c>
      <c r="CB877" s="627">
        <f t="shared" si="2906"/>
        <v>0</v>
      </c>
      <c r="CC877" s="695">
        <f t="shared" si="2907"/>
        <v>0</v>
      </c>
      <c r="CD877" s="1353">
        <f t="shared" si="2989"/>
        <v>0</v>
      </c>
      <c r="CE877" s="1354">
        <f t="shared" si="2989"/>
        <v>0</v>
      </c>
      <c r="CF877" s="1355">
        <f t="shared" si="2989"/>
        <v>0</v>
      </c>
      <c r="CG877" s="1355">
        <f t="shared" si="2989"/>
        <v>0</v>
      </c>
      <c r="CH877" s="1355">
        <f t="shared" si="2989"/>
        <v>0</v>
      </c>
      <c r="CI877" s="1355">
        <f t="shared" si="2989"/>
        <v>0</v>
      </c>
      <c r="CJ877" s="1355">
        <f t="shared" si="2989"/>
        <v>0</v>
      </c>
      <c r="CK877" s="1356">
        <f t="shared" si="2989"/>
        <v>0</v>
      </c>
      <c r="CL877" s="1356">
        <f t="shared" si="2989"/>
        <v>0</v>
      </c>
      <c r="CM877" s="1356">
        <f t="shared" si="2989"/>
        <v>0</v>
      </c>
      <c r="CN877" s="1355">
        <f t="shared" si="2989"/>
        <v>0</v>
      </c>
      <c r="CO877" s="1355">
        <f t="shared" si="2989"/>
        <v>0</v>
      </c>
      <c r="CP877" s="1355">
        <f t="shared" si="2989"/>
        <v>0</v>
      </c>
      <c r="CQ877" s="1355">
        <f t="shared" si="2989"/>
        <v>0</v>
      </c>
      <c r="CR877" s="1355">
        <f t="shared" si="2989"/>
        <v>0</v>
      </c>
      <c r="CS877" s="1354">
        <f t="shared" si="2982"/>
        <v>0</v>
      </c>
      <c r="CT877" s="1385">
        <f t="shared" si="2909"/>
        <v>0</v>
      </c>
      <c r="CU877" s="1439">
        <f t="shared" si="2990"/>
        <v>0</v>
      </c>
      <c r="CV877" s="1368">
        <f t="shared" si="2990"/>
        <v>0</v>
      </c>
      <c r="CW877" s="1369">
        <f t="shared" si="2990"/>
        <v>0</v>
      </c>
      <c r="CX877" s="1369">
        <f t="shared" si="2990"/>
        <v>0</v>
      </c>
      <c r="CY877" s="1369">
        <f t="shared" si="2990"/>
        <v>0</v>
      </c>
      <c r="CZ877" s="1369">
        <f t="shared" si="2990"/>
        <v>0</v>
      </c>
      <c r="DA877" s="1369">
        <f t="shared" si="2990"/>
        <v>0</v>
      </c>
      <c r="DB877" s="1370">
        <f t="shared" si="2990"/>
        <v>0</v>
      </c>
      <c r="DC877" s="1370">
        <f t="shared" si="2990"/>
        <v>0</v>
      </c>
      <c r="DD877" s="1370">
        <f t="shared" si="2990"/>
        <v>0</v>
      </c>
      <c r="DE877" s="1369">
        <f t="shared" si="2990"/>
        <v>0</v>
      </c>
      <c r="DF877" s="1369">
        <f t="shared" si="2990"/>
        <v>0</v>
      </c>
      <c r="DG877" s="1369">
        <f t="shared" si="2990"/>
        <v>0</v>
      </c>
      <c r="DH877" s="1369">
        <f t="shared" si="2990"/>
        <v>0</v>
      </c>
      <c r="DI877" s="1369">
        <f t="shared" si="2990"/>
        <v>0</v>
      </c>
      <c r="DJ877" s="1368">
        <f t="shared" si="2983"/>
        <v>0</v>
      </c>
      <c r="DK877" s="1439">
        <f t="shared" si="2911"/>
        <v>0</v>
      </c>
      <c r="DL877" s="658">
        <f t="shared" si="2912"/>
        <v>17</v>
      </c>
      <c r="DM877" s="106">
        <f t="shared" si="2913"/>
        <v>17</v>
      </c>
      <c r="DN877" s="106">
        <f t="shared" si="2914"/>
        <v>17</v>
      </c>
      <c r="DO877" s="106">
        <f t="shared" si="2915"/>
        <v>17</v>
      </c>
      <c r="DP877" s="487"/>
      <c r="DQ877" s="623"/>
      <c r="DR877" s="623"/>
      <c r="DS877" s="623"/>
      <c r="DT877" s="623"/>
      <c r="DU877" s="623"/>
      <c r="DV877" s="623"/>
      <c r="DW877" s="623"/>
      <c r="DX877" s="818"/>
      <c r="DY877" s="488"/>
    </row>
    <row r="878" spans="1:129" s="490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 t="shared" ref="C878:R878" si="3001">SUM(C584)</f>
        <v>0</v>
      </c>
      <c r="D878" s="1136">
        <f t="shared" si="3001"/>
        <v>0</v>
      </c>
      <c r="E878" s="1136">
        <f t="shared" si="3001"/>
        <v>0</v>
      </c>
      <c r="F878" s="1136">
        <f t="shared" si="3001"/>
        <v>0</v>
      </c>
      <c r="G878" s="1136">
        <f t="shared" si="3001"/>
        <v>0</v>
      </c>
      <c r="H878" s="1136">
        <f t="shared" si="3001"/>
        <v>0</v>
      </c>
      <c r="I878" s="1136">
        <f t="shared" si="3001"/>
        <v>0</v>
      </c>
      <c r="J878" s="1136">
        <f t="shared" si="3001"/>
        <v>0</v>
      </c>
      <c r="K878" s="1136">
        <f t="shared" si="3001"/>
        <v>0</v>
      </c>
      <c r="L878" s="1136">
        <f t="shared" si="3001"/>
        <v>0</v>
      </c>
      <c r="M878" s="1136">
        <f t="shared" si="3001"/>
        <v>0</v>
      </c>
      <c r="N878" s="1136">
        <f t="shared" si="3001"/>
        <v>0</v>
      </c>
      <c r="O878" s="1136">
        <f t="shared" si="3001"/>
        <v>0</v>
      </c>
      <c r="P878" s="1136">
        <f t="shared" si="3001"/>
        <v>0</v>
      </c>
      <c r="Q878" s="1136">
        <f t="shared" si="3001"/>
        <v>0</v>
      </c>
      <c r="R878" s="1136">
        <f t="shared" si="3001"/>
        <v>0</v>
      </c>
      <c r="S878" s="815"/>
      <c r="T878" s="1136">
        <f>SUM(T584)</f>
        <v>0</v>
      </c>
      <c r="U878" s="1136">
        <f t="shared" ref="U878:AJ878" si="3002">SUM(U584)</f>
        <v>0</v>
      </c>
      <c r="V878" s="1136">
        <f t="shared" si="3002"/>
        <v>0</v>
      </c>
      <c r="W878" s="1136">
        <f t="shared" si="3002"/>
        <v>0</v>
      </c>
      <c r="X878" s="1136">
        <f t="shared" si="3002"/>
        <v>0</v>
      </c>
      <c r="Y878" s="1136">
        <f t="shared" si="3002"/>
        <v>0</v>
      </c>
      <c r="Z878" s="1136">
        <f t="shared" si="3002"/>
        <v>0</v>
      </c>
      <c r="AA878" s="1136">
        <f t="shared" si="3002"/>
        <v>0</v>
      </c>
      <c r="AB878" s="1136">
        <f t="shared" si="3002"/>
        <v>0</v>
      </c>
      <c r="AC878" s="1136">
        <f t="shared" si="3002"/>
        <v>0</v>
      </c>
      <c r="AD878" s="1136">
        <f t="shared" si="3002"/>
        <v>0</v>
      </c>
      <c r="AE878" s="1136">
        <f t="shared" si="3002"/>
        <v>0</v>
      </c>
      <c r="AF878" s="1136">
        <f t="shared" si="3002"/>
        <v>0</v>
      </c>
      <c r="AG878" s="1136">
        <f t="shared" si="3002"/>
        <v>0</v>
      </c>
      <c r="AH878" s="1136">
        <f t="shared" si="3002"/>
        <v>0</v>
      </c>
      <c r="AI878" s="1136">
        <f t="shared" si="3002"/>
        <v>0</v>
      </c>
      <c r="AJ878" s="1136">
        <f t="shared" si="3002"/>
        <v>0</v>
      </c>
      <c r="AK878" s="815"/>
      <c r="AL878" s="1136">
        <f>SUM(AL584)</f>
        <v>0</v>
      </c>
      <c r="AM878" s="1136">
        <f t="shared" ref="AM878:BB878" si="3003">SUM(AM584)</f>
        <v>0</v>
      </c>
      <c r="AN878" s="1136">
        <f t="shared" si="3003"/>
        <v>0</v>
      </c>
      <c r="AO878" s="1136">
        <f t="shared" si="3003"/>
        <v>0</v>
      </c>
      <c r="AP878" s="1136">
        <f t="shared" si="3003"/>
        <v>0</v>
      </c>
      <c r="AQ878" s="1136">
        <f t="shared" si="3003"/>
        <v>0</v>
      </c>
      <c r="AR878" s="1136">
        <f t="shared" si="3003"/>
        <v>0</v>
      </c>
      <c r="AS878" s="1136">
        <f t="shared" si="3003"/>
        <v>0</v>
      </c>
      <c r="AT878" s="1136">
        <f t="shared" si="3003"/>
        <v>0</v>
      </c>
      <c r="AU878" s="1136">
        <f t="shared" si="3003"/>
        <v>0</v>
      </c>
      <c r="AV878" s="1136">
        <f t="shared" si="3003"/>
        <v>0</v>
      </c>
      <c r="AW878" s="1136">
        <f t="shared" si="3003"/>
        <v>0</v>
      </c>
      <c r="AX878" s="1136">
        <f t="shared" si="3003"/>
        <v>0</v>
      </c>
      <c r="AY878" s="1136">
        <f t="shared" si="3003"/>
        <v>0</v>
      </c>
      <c r="AZ878" s="1136">
        <f t="shared" si="3003"/>
        <v>0</v>
      </c>
      <c r="BA878" s="1136">
        <f t="shared" si="3003"/>
        <v>0</v>
      </c>
      <c r="BB878" s="1136">
        <f t="shared" si="3003"/>
        <v>0</v>
      </c>
      <c r="BC878" s="815"/>
      <c r="BD878" s="1136">
        <f>SUM(BD584)</f>
        <v>0</v>
      </c>
      <c r="BE878" s="1136">
        <f t="shared" ref="BE878:BT878" si="3004">SUM(BE584)</f>
        <v>0</v>
      </c>
      <c r="BF878" s="1136">
        <f t="shared" si="3004"/>
        <v>0</v>
      </c>
      <c r="BG878" s="1136">
        <f t="shared" si="3004"/>
        <v>0</v>
      </c>
      <c r="BH878" s="1136">
        <f t="shared" si="3004"/>
        <v>0</v>
      </c>
      <c r="BI878" s="1136">
        <f t="shared" si="3004"/>
        <v>0</v>
      </c>
      <c r="BJ878" s="1136">
        <f t="shared" si="3004"/>
        <v>0</v>
      </c>
      <c r="BK878" s="1136">
        <f t="shared" si="3004"/>
        <v>0</v>
      </c>
      <c r="BL878" s="1136">
        <f t="shared" si="3004"/>
        <v>0</v>
      </c>
      <c r="BM878" s="1136">
        <f t="shared" si="3004"/>
        <v>0</v>
      </c>
      <c r="BN878" s="1136">
        <f t="shared" si="3004"/>
        <v>0</v>
      </c>
      <c r="BO878" s="1136">
        <f t="shared" si="3004"/>
        <v>0</v>
      </c>
      <c r="BP878" s="1136">
        <f t="shared" si="3004"/>
        <v>0</v>
      </c>
      <c r="BQ878" s="1136">
        <f t="shared" si="3004"/>
        <v>0</v>
      </c>
      <c r="BR878" s="1136">
        <f t="shared" si="3004"/>
        <v>0</v>
      </c>
      <c r="BS878" s="1136">
        <f t="shared" si="3004"/>
        <v>0</v>
      </c>
      <c r="BT878" s="1136">
        <f t="shared" si="3004"/>
        <v>0</v>
      </c>
      <c r="BU878" s="815"/>
      <c r="BV878" s="1136">
        <f t="shared" ref="BV878:BY878" si="3005">SUM(BV584)</f>
        <v>0</v>
      </c>
      <c r="BW878" s="1136">
        <f t="shared" si="3005"/>
        <v>0</v>
      </c>
      <c r="BX878" s="1136">
        <f t="shared" si="3005"/>
        <v>0</v>
      </c>
      <c r="BY878" s="1136">
        <f t="shared" si="3005"/>
        <v>0</v>
      </c>
      <c r="BZ878" s="627">
        <f t="shared" si="2904"/>
        <v>0</v>
      </c>
      <c r="CA878" s="627">
        <f t="shared" si="2905"/>
        <v>0</v>
      </c>
      <c r="CB878" s="627">
        <f t="shared" si="2906"/>
        <v>0</v>
      </c>
      <c r="CC878" s="695">
        <f t="shared" si="2907"/>
        <v>0</v>
      </c>
      <c r="CD878" s="1353">
        <f t="shared" si="2989"/>
        <v>0</v>
      </c>
      <c r="CE878" s="1354">
        <f t="shared" si="2989"/>
        <v>0</v>
      </c>
      <c r="CF878" s="1355">
        <f t="shared" si="2989"/>
        <v>0</v>
      </c>
      <c r="CG878" s="1355">
        <f t="shared" si="2989"/>
        <v>0</v>
      </c>
      <c r="CH878" s="1355">
        <f t="shared" si="2989"/>
        <v>0</v>
      </c>
      <c r="CI878" s="1355">
        <f t="shared" si="2989"/>
        <v>0</v>
      </c>
      <c r="CJ878" s="1355">
        <f t="shared" si="2989"/>
        <v>0</v>
      </c>
      <c r="CK878" s="1356">
        <f t="shared" si="2989"/>
        <v>0</v>
      </c>
      <c r="CL878" s="1356">
        <f t="shared" si="2989"/>
        <v>0</v>
      </c>
      <c r="CM878" s="1356">
        <f t="shared" si="2989"/>
        <v>0</v>
      </c>
      <c r="CN878" s="1355">
        <f t="shared" si="2989"/>
        <v>0</v>
      </c>
      <c r="CO878" s="1355">
        <f t="shared" si="2989"/>
        <v>0</v>
      </c>
      <c r="CP878" s="1355">
        <f t="shared" si="2989"/>
        <v>0</v>
      </c>
      <c r="CQ878" s="1355">
        <f t="shared" si="2989"/>
        <v>0</v>
      </c>
      <c r="CR878" s="1355">
        <f t="shared" si="2989"/>
        <v>0</v>
      </c>
      <c r="CS878" s="1354">
        <f t="shared" si="2982"/>
        <v>0</v>
      </c>
      <c r="CT878" s="1385">
        <f t="shared" si="2909"/>
        <v>0</v>
      </c>
      <c r="CU878" s="1439">
        <f t="shared" si="2990"/>
        <v>0</v>
      </c>
      <c r="CV878" s="1368">
        <f t="shared" si="2990"/>
        <v>0</v>
      </c>
      <c r="CW878" s="1369">
        <f t="shared" si="2990"/>
        <v>0</v>
      </c>
      <c r="CX878" s="1369">
        <f t="shared" si="2990"/>
        <v>0</v>
      </c>
      <c r="CY878" s="1369">
        <f t="shared" si="2990"/>
        <v>0</v>
      </c>
      <c r="CZ878" s="1369">
        <f t="shared" si="2990"/>
        <v>0</v>
      </c>
      <c r="DA878" s="1369">
        <f t="shared" si="2990"/>
        <v>0</v>
      </c>
      <c r="DB878" s="1370">
        <f t="shared" si="2990"/>
        <v>0</v>
      </c>
      <c r="DC878" s="1370">
        <f t="shared" si="2990"/>
        <v>0</v>
      </c>
      <c r="DD878" s="1370">
        <f t="shared" si="2990"/>
        <v>0</v>
      </c>
      <c r="DE878" s="1369">
        <f t="shared" si="2990"/>
        <v>0</v>
      </c>
      <c r="DF878" s="1369">
        <f t="shared" si="2990"/>
        <v>0</v>
      </c>
      <c r="DG878" s="1369">
        <f t="shared" si="2990"/>
        <v>0</v>
      </c>
      <c r="DH878" s="1369">
        <f t="shared" si="2990"/>
        <v>0</v>
      </c>
      <c r="DI878" s="1369">
        <f t="shared" si="2990"/>
        <v>0</v>
      </c>
      <c r="DJ878" s="1368">
        <f t="shared" si="2983"/>
        <v>0</v>
      </c>
      <c r="DK878" s="1439">
        <f t="shared" si="2911"/>
        <v>0</v>
      </c>
      <c r="DL878" s="658">
        <f t="shared" si="2912"/>
        <v>17</v>
      </c>
      <c r="DM878" s="106">
        <f t="shared" si="2913"/>
        <v>17</v>
      </c>
      <c r="DN878" s="106">
        <f t="shared" si="2914"/>
        <v>17</v>
      </c>
      <c r="DO878" s="106">
        <f t="shared" si="2915"/>
        <v>17</v>
      </c>
      <c r="DP878" s="487"/>
      <c r="DQ878" s="623"/>
      <c r="DR878" s="623"/>
      <c r="DS878" s="623"/>
      <c r="DT878" s="623"/>
      <c r="DU878" s="623"/>
      <c r="DV878" s="623"/>
      <c r="DW878" s="623"/>
      <c r="DX878" s="818"/>
      <c r="DY878" s="488"/>
    </row>
    <row r="879" spans="1:129" s="490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 t="shared" ref="C879:R879" si="3006">SUM(C590)</f>
        <v>0</v>
      </c>
      <c r="D879" s="1136">
        <f t="shared" si="3006"/>
        <v>0</v>
      </c>
      <c r="E879" s="1136">
        <f t="shared" si="3006"/>
        <v>0</v>
      </c>
      <c r="F879" s="1136">
        <f t="shared" si="3006"/>
        <v>0</v>
      </c>
      <c r="G879" s="1136">
        <f t="shared" si="3006"/>
        <v>0</v>
      </c>
      <c r="H879" s="1136">
        <f t="shared" si="3006"/>
        <v>0</v>
      </c>
      <c r="I879" s="1136">
        <f t="shared" si="3006"/>
        <v>0</v>
      </c>
      <c r="J879" s="1136">
        <f t="shared" si="3006"/>
        <v>0</v>
      </c>
      <c r="K879" s="1136">
        <f t="shared" si="3006"/>
        <v>0</v>
      </c>
      <c r="L879" s="1136">
        <f t="shared" si="3006"/>
        <v>0</v>
      </c>
      <c r="M879" s="1136">
        <f t="shared" si="3006"/>
        <v>0</v>
      </c>
      <c r="N879" s="1136">
        <f t="shared" si="3006"/>
        <v>0</v>
      </c>
      <c r="O879" s="1136">
        <f t="shared" si="3006"/>
        <v>0</v>
      </c>
      <c r="P879" s="1136">
        <f t="shared" si="3006"/>
        <v>0</v>
      </c>
      <c r="Q879" s="1136">
        <f t="shared" si="3006"/>
        <v>0</v>
      </c>
      <c r="R879" s="1136">
        <f t="shared" si="3006"/>
        <v>0</v>
      </c>
      <c r="S879" s="815"/>
      <c r="T879" s="1136">
        <f>SUM(T590)</f>
        <v>0</v>
      </c>
      <c r="U879" s="1136">
        <f t="shared" ref="U879:AJ879" si="3007">SUM(U590)</f>
        <v>0</v>
      </c>
      <c r="V879" s="1136">
        <f t="shared" si="3007"/>
        <v>0</v>
      </c>
      <c r="W879" s="1136">
        <f t="shared" si="3007"/>
        <v>0</v>
      </c>
      <c r="X879" s="1136">
        <f t="shared" si="3007"/>
        <v>0</v>
      </c>
      <c r="Y879" s="1136">
        <f t="shared" si="3007"/>
        <v>0</v>
      </c>
      <c r="Z879" s="1136">
        <f t="shared" si="3007"/>
        <v>0</v>
      </c>
      <c r="AA879" s="1136">
        <f t="shared" si="3007"/>
        <v>0</v>
      </c>
      <c r="AB879" s="1136">
        <f t="shared" si="3007"/>
        <v>0</v>
      </c>
      <c r="AC879" s="1136">
        <f t="shared" si="3007"/>
        <v>0</v>
      </c>
      <c r="AD879" s="1136">
        <f t="shared" si="3007"/>
        <v>0</v>
      </c>
      <c r="AE879" s="1136">
        <f t="shared" si="3007"/>
        <v>0</v>
      </c>
      <c r="AF879" s="1136">
        <f t="shared" si="3007"/>
        <v>0</v>
      </c>
      <c r="AG879" s="1136">
        <f t="shared" si="3007"/>
        <v>0</v>
      </c>
      <c r="AH879" s="1136">
        <f t="shared" si="3007"/>
        <v>0</v>
      </c>
      <c r="AI879" s="1136">
        <f t="shared" si="3007"/>
        <v>0</v>
      </c>
      <c r="AJ879" s="1136">
        <f t="shared" si="3007"/>
        <v>0</v>
      </c>
      <c r="AK879" s="815"/>
      <c r="AL879" s="1136">
        <f>SUM(AL590)</f>
        <v>0</v>
      </c>
      <c r="AM879" s="1136">
        <f t="shared" ref="AM879:BB879" si="3008">SUM(AM590)</f>
        <v>0</v>
      </c>
      <c r="AN879" s="1136">
        <f t="shared" si="3008"/>
        <v>0</v>
      </c>
      <c r="AO879" s="1136">
        <f t="shared" si="3008"/>
        <v>0</v>
      </c>
      <c r="AP879" s="1136">
        <f t="shared" si="3008"/>
        <v>0</v>
      </c>
      <c r="AQ879" s="1136">
        <f t="shared" si="3008"/>
        <v>0</v>
      </c>
      <c r="AR879" s="1136">
        <f t="shared" si="3008"/>
        <v>0</v>
      </c>
      <c r="AS879" s="1136">
        <f t="shared" si="3008"/>
        <v>0</v>
      </c>
      <c r="AT879" s="1136">
        <f t="shared" si="3008"/>
        <v>0</v>
      </c>
      <c r="AU879" s="1136">
        <f t="shared" si="3008"/>
        <v>0</v>
      </c>
      <c r="AV879" s="1136">
        <f t="shared" si="3008"/>
        <v>0</v>
      </c>
      <c r="AW879" s="1136">
        <f t="shared" si="3008"/>
        <v>0</v>
      </c>
      <c r="AX879" s="1136">
        <f t="shared" si="3008"/>
        <v>0</v>
      </c>
      <c r="AY879" s="1136">
        <f t="shared" si="3008"/>
        <v>0</v>
      </c>
      <c r="AZ879" s="1136">
        <f t="shared" si="3008"/>
        <v>0</v>
      </c>
      <c r="BA879" s="1136">
        <f t="shared" si="3008"/>
        <v>0</v>
      </c>
      <c r="BB879" s="1136">
        <f t="shared" si="3008"/>
        <v>0</v>
      </c>
      <c r="BC879" s="815"/>
      <c r="BD879" s="1136">
        <f>SUM(BD590)</f>
        <v>0</v>
      </c>
      <c r="BE879" s="1136">
        <f t="shared" ref="BE879:BT879" si="3009">SUM(BE590)</f>
        <v>0</v>
      </c>
      <c r="BF879" s="1136">
        <f t="shared" si="3009"/>
        <v>0</v>
      </c>
      <c r="BG879" s="1136">
        <f t="shared" si="3009"/>
        <v>0</v>
      </c>
      <c r="BH879" s="1136">
        <f t="shared" si="3009"/>
        <v>0</v>
      </c>
      <c r="BI879" s="1136">
        <f t="shared" si="3009"/>
        <v>0</v>
      </c>
      <c r="BJ879" s="1136">
        <f t="shared" si="3009"/>
        <v>0</v>
      </c>
      <c r="BK879" s="1136">
        <f t="shared" si="3009"/>
        <v>0</v>
      </c>
      <c r="BL879" s="1136">
        <f t="shared" si="3009"/>
        <v>0</v>
      </c>
      <c r="BM879" s="1136">
        <f t="shared" si="3009"/>
        <v>0</v>
      </c>
      <c r="BN879" s="1136">
        <f t="shared" si="3009"/>
        <v>0</v>
      </c>
      <c r="BO879" s="1136">
        <f t="shared" si="3009"/>
        <v>0</v>
      </c>
      <c r="BP879" s="1136">
        <f t="shared" si="3009"/>
        <v>0</v>
      </c>
      <c r="BQ879" s="1136">
        <f t="shared" si="3009"/>
        <v>0</v>
      </c>
      <c r="BR879" s="1136">
        <f t="shared" si="3009"/>
        <v>0</v>
      </c>
      <c r="BS879" s="1136">
        <f t="shared" si="3009"/>
        <v>0</v>
      </c>
      <c r="BT879" s="1136">
        <f t="shared" si="3009"/>
        <v>0</v>
      </c>
      <c r="BU879" s="815"/>
      <c r="BV879" s="1136">
        <f t="shared" ref="BV879:BY879" si="3010">SUM(BV590)</f>
        <v>0</v>
      </c>
      <c r="BW879" s="1136">
        <f t="shared" si="3010"/>
        <v>0</v>
      </c>
      <c r="BX879" s="1136">
        <f t="shared" si="3010"/>
        <v>0</v>
      </c>
      <c r="BY879" s="1136">
        <f t="shared" si="3010"/>
        <v>0</v>
      </c>
      <c r="BZ879" s="627">
        <f t="shared" si="2904"/>
        <v>0</v>
      </c>
      <c r="CA879" s="627">
        <f t="shared" si="2905"/>
        <v>0</v>
      </c>
      <c r="CB879" s="627">
        <f t="shared" si="2906"/>
        <v>0</v>
      </c>
      <c r="CC879" s="695">
        <f t="shared" si="2907"/>
        <v>0</v>
      </c>
      <c r="CD879" s="1353">
        <f t="shared" si="2989"/>
        <v>0</v>
      </c>
      <c r="CE879" s="1354">
        <f t="shared" si="2989"/>
        <v>0</v>
      </c>
      <c r="CF879" s="1355">
        <f t="shared" si="2989"/>
        <v>0</v>
      </c>
      <c r="CG879" s="1355">
        <f t="shared" si="2989"/>
        <v>0</v>
      </c>
      <c r="CH879" s="1355">
        <f t="shared" si="2989"/>
        <v>0</v>
      </c>
      <c r="CI879" s="1355">
        <f t="shared" si="2989"/>
        <v>0</v>
      </c>
      <c r="CJ879" s="1355">
        <f t="shared" si="2989"/>
        <v>0</v>
      </c>
      <c r="CK879" s="1356">
        <f t="shared" si="2989"/>
        <v>0</v>
      </c>
      <c r="CL879" s="1356">
        <f t="shared" si="2989"/>
        <v>0</v>
      </c>
      <c r="CM879" s="1356">
        <f t="shared" si="2989"/>
        <v>0</v>
      </c>
      <c r="CN879" s="1355">
        <f t="shared" si="2989"/>
        <v>0</v>
      </c>
      <c r="CO879" s="1355">
        <f t="shared" si="2989"/>
        <v>0</v>
      </c>
      <c r="CP879" s="1355">
        <f t="shared" si="2989"/>
        <v>0</v>
      </c>
      <c r="CQ879" s="1355">
        <f t="shared" si="2989"/>
        <v>0</v>
      </c>
      <c r="CR879" s="1355">
        <f t="shared" si="2989"/>
        <v>0</v>
      </c>
      <c r="CS879" s="1354">
        <f t="shared" si="2982"/>
        <v>0</v>
      </c>
      <c r="CT879" s="1385">
        <f t="shared" si="2909"/>
        <v>0</v>
      </c>
      <c r="CU879" s="1439">
        <f t="shared" si="2990"/>
        <v>0</v>
      </c>
      <c r="CV879" s="1368">
        <f t="shared" si="2990"/>
        <v>0</v>
      </c>
      <c r="CW879" s="1369">
        <f t="shared" si="2990"/>
        <v>0</v>
      </c>
      <c r="CX879" s="1369">
        <f t="shared" si="2990"/>
        <v>0</v>
      </c>
      <c r="CY879" s="1369">
        <f t="shared" si="2990"/>
        <v>0</v>
      </c>
      <c r="CZ879" s="1369">
        <f t="shared" si="2990"/>
        <v>0</v>
      </c>
      <c r="DA879" s="1369">
        <f t="shared" si="2990"/>
        <v>0</v>
      </c>
      <c r="DB879" s="1370">
        <f t="shared" si="2990"/>
        <v>0</v>
      </c>
      <c r="DC879" s="1370">
        <f t="shared" si="2990"/>
        <v>0</v>
      </c>
      <c r="DD879" s="1370">
        <f t="shared" si="2990"/>
        <v>0</v>
      </c>
      <c r="DE879" s="1369">
        <f t="shared" si="2990"/>
        <v>0</v>
      </c>
      <c r="DF879" s="1369">
        <f t="shared" si="2990"/>
        <v>0</v>
      </c>
      <c r="DG879" s="1369">
        <f t="shared" si="2990"/>
        <v>0</v>
      </c>
      <c r="DH879" s="1369">
        <f t="shared" si="2990"/>
        <v>0</v>
      </c>
      <c r="DI879" s="1369">
        <f t="shared" si="2990"/>
        <v>0</v>
      </c>
      <c r="DJ879" s="1368">
        <f t="shared" si="2983"/>
        <v>0</v>
      </c>
      <c r="DK879" s="1439">
        <f t="shared" si="2911"/>
        <v>0</v>
      </c>
      <c r="DL879" s="658">
        <f t="shared" si="2912"/>
        <v>17</v>
      </c>
      <c r="DM879" s="106">
        <f t="shared" si="2913"/>
        <v>17</v>
      </c>
      <c r="DN879" s="106">
        <f t="shared" si="2914"/>
        <v>17</v>
      </c>
      <c r="DO879" s="106">
        <f t="shared" si="2915"/>
        <v>17</v>
      </c>
      <c r="DP879" s="487"/>
      <c r="DQ879" s="623"/>
      <c r="DR879" s="623"/>
      <c r="DS879" s="623"/>
      <c r="DT879" s="623"/>
      <c r="DU879" s="623"/>
      <c r="DV879" s="623"/>
      <c r="DW879" s="623"/>
      <c r="DX879" s="818"/>
      <c r="DY879" s="488"/>
    </row>
    <row r="880" spans="1:129" s="490" customFormat="1" ht="15.75" customHeight="1">
      <c r="A880" s="44" t="str">
        <f>$A$593</f>
        <v>Dark green veg purchase - unit</v>
      </c>
      <c r="B880" s="816">
        <f>SUM(B597)</f>
        <v>0</v>
      </c>
      <c r="C880" s="816">
        <f t="shared" ref="C880:R880" si="3011">SUM(C597)</f>
        <v>0</v>
      </c>
      <c r="D880" s="816">
        <f t="shared" si="3011"/>
        <v>0</v>
      </c>
      <c r="E880" s="816">
        <f t="shared" si="3011"/>
        <v>0</v>
      </c>
      <c r="F880" s="816">
        <f t="shared" si="3011"/>
        <v>0</v>
      </c>
      <c r="G880" s="816">
        <f t="shared" si="3011"/>
        <v>0</v>
      </c>
      <c r="H880" s="816">
        <f t="shared" si="3011"/>
        <v>0</v>
      </c>
      <c r="I880" s="816">
        <f t="shared" si="3011"/>
        <v>0</v>
      </c>
      <c r="J880" s="816">
        <f t="shared" si="3011"/>
        <v>0</v>
      </c>
      <c r="K880" s="816">
        <f t="shared" si="3011"/>
        <v>0</v>
      </c>
      <c r="L880" s="816">
        <f t="shared" si="3011"/>
        <v>0</v>
      </c>
      <c r="M880" s="816">
        <f t="shared" si="3011"/>
        <v>0</v>
      </c>
      <c r="N880" s="816">
        <f t="shared" si="3011"/>
        <v>0</v>
      </c>
      <c r="O880" s="816">
        <f t="shared" si="3011"/>
        <v>0</v>
      </c>
      <c r="P880" s="816">
        <f t="shared" si="3011"/>
        <v>0</v>
      </c>
      <c r="Q880" s="816">
        <f t="shared" si="3011"/>
        <v>0</v>
      </c>
      <c r="R880" s="816">
        <f t="shared" si="3011"/>
        <v>0</v>
      </c>
      <c r="S880" s="815"/>
      <c r="T880" s="816">
        <f>SUM(T597)</f>
        <v>1.5499021526418787E-3</v>
      </c>
      <c r="U880" s="816">
        <f t="shared" ref="U880:AJ880" si="3012">SUM(U597)</f>
        <v>0</v>
      </c>
      <c r="V880" s="816">
        <f t="shared" si="3012"/>
        <v>0</v>
      </c>
      <c r="W880" s="816">
        <f t="shared" si="3012"/>
        <v>0</v>
      </c>
      <c r="X880" s="816">
        <f t="shared" si="3012"/>
        <v>0</v>
      </c>
      <c r="Y880" s="816">
        <f t="shared" si="3012"/>
        <v>0</v>
      </c>
      <c r="Z880" s="816">
        <f t="shared" si="3012"/>
        <v>0</v>
      </c>
      <c r="AA880" s="816">
        <f t="shared" si="3012"/>
        <v>4.7973161867486723E-3</v>
      </c>
      <c r="AB880" s="816">
        <f t="shared" si="3012"/>
        <v>0</v>
      </c>
      <c r="AC880" s="816">
        <f t="shared" si="3012"/>
        <v>0</v>
      </c>
      <c r="AD880" s="816">
        <f t="shared" si="3012"/>
        <v>0</v>
      </c>
      <c r="AE880" s="816">
        <f t="shared" si="3012"/>
        <v>0</v>
      </c>
      <c r="AF880" s="816">
        <f t="shared" si="3012"/>
        <v>0</v>
      </c>
      <c r="AG880" s="816">
        <f t="shared" si="3012"/>
        <v>0</v>
      </c>
      <c r="AH880" s="816">
        <f t="shared" si="3012"/>
        <v>0</v>
      </c>
      <c r="AI880" s="816">
        <f t="shared" si="3012"/>
        <v>0</v>
      </c>
      <c r="AJ880" s="816">
        <f t="shared" si="3012"/>
        <v>0</v>
      </c>
      <c r="AK880" s="815"/>
      <c r="AL880" s="816">
        <f>SUM(AL597)</f>
        <v>0</v>
      </c>
      <c r="AM880" s="816">
        <f t="shared" ref="AM880:BB880" si="3013">SUM(AM597)</f>
        <v>9.0410958904109592E-3</v>
      </c>
      <c r="AN880" s="816">
        <f t="shared" si="3013"/>
        <v>0</v>
      </c>
      <c r="AO880" s="816">
        <f t="shared" si="3013"/>
        <v>1.2054794520547946E-2</v>
      </c>
      <c r="AP880" s="816">
        <f t="shared" si="3013"/>
        <v>1.2054794520547946E-2</v>
      </c>
      <c r="AQ880" s="816">
        <f t="shared" si="3013"/>
        <v>3.1342465753424656E-2</v>
      </c>
      <c r="AR880" s="816">
        <f t="shared" si="3013"/>
        <v>3.9178082191780823E-2</v>
      </c>
      <c r="AS880" s="816">
        <f t="shared" si="3013"/>
        <v>3.1342465753424656E-2</v>
      </c>
      <c r="AT880" s="816">
        <f t="shared" si="3013"/>
        <v>5.1663405088062629E-3</v>
      </c>
      <c r="AU880" s="816">
        <f t="shared" si="3013"/>
        <v>0</v>
      </c>
      <c r="AV880" s="816">
        <f t="shared" si="3013"/>
        <v>0</v>
      </c>
      <c r="AW880" s="816">
        <f t="shared" si="3013"/>
        <v>0</v>
      </c>
      <c r="AX880" s="816">
        <f t="shared" si="3013"/>
        <v>0</v>
      </c>
      <c r="AY880" s="816">
        <f t="shared" si="3013"/>
        <v>0</v>
      </c>
      <c r="AZ880" s="816">
        <f t="shared" si="3013"/>
        <v>0</v>
      </c>
      <c r="BA880" s="816">
        <f t="shared" si="3013"/>
        <v>0</v>
      </c>
      <c r="BB880" s="816">
        <f t="shared" si="3013"/>
        <v>0</v>
      </c>
      <c r="BC880" s="815"/>
      <c r="BD880" s="816">
        <f>SUM(BD597)</f>
        <v>8.3953033268101759E-3</v>
      </c>
      <c r="BE880" s="816">
        <f t="shared" ref="BE880:BT880" si="3014">SUM(BE597)</f>
        <v>1.1193737769080234E-2</v>
      </c>
      <c r="BF880" s="816">
        <f t="shared" si="3014"/>
        <v>0</v>
      </c>
      <c r="BG880" s="816">
        <f t="shared" si="3014"/>
        <v>0</v>
      </c>
      <c r="BH880" s="816">
        <f t="shared" si="3014"/>
        <v>3.2289628180039144E-2</v>
      </c>
      <c r="BI880" s="816">
        <f t="shared" si="3014"/>
        <v>0</v>
      </c>
      <c r="BJ880" s="816">
        <f t="shared" si="3014"/>
        <v>0</v>
      </c>
      <c r="BK880" s="816">
        <f t="shared" si="3014"/>
        <v>1.1193737769080234E-2</v>
      </c>
      <c r="BL880" s="816">
        <f t="shared" si="3014"/>
        <v>1.0332681017612526E-2</v>
      </c>
      <c r="BM880" s="816">
        <f t="shared" si="3014"/>
        <v>0</v>
      </c>
      <c r="BN880" s="816">
        <f t="shared" si="3014"/>
        <v>0</v>
      </c>
      <c r="BO880" s="816">
        <f t="shared" si="3014"/>
        <v>0</v>
      </c>
      <c r="BP880" s="816">
        <f t="shared" si="3014"/>
        <v>0</v>
      </c>
      <c r="BQ880" s="816">
        <f t="shared" si="3014"/>
        <v>0</v>
      </c>
      <c r="BR880" s="816">
        <f t="shared" si="3014"/>
        <v>0</v>
      </c>
      <c r="BS880" s="816">
        <f t="shared" si="3014"/>
        <v>0</v>
      </c>
      <c r="BT880" s="816">
        <f t="shared" si="3014"/>
        <v>0</v>
      </c>
      <c r="BU880" s="815"/>
      <c r="BV880" s="816">
        <f>SUM(BV597)</f>
        <v>0</v>
      </c>
      <c r="BW880" s="816">
        <f>SUM(BW597)</f>
        <v>1.2915851272015657E-3</v>
      </c>
      <c r="BX880" s="816">
        <f>SUM(BX597)</f>
        <v>5.1663405088062629E-3</v>
      </c>
      <c r="BY880" s="816">
        <f>SUM(BY597)</f>
        <v>7.7495107632093926E-3</v>
      </c>
      <c r="BZ880" s="627">
        <f t="shared" si="2904"/>
        <v>0</v>
      </c>
      <c r="CA880" s="627">
        <f t="shared" si="2905"/>
        <v>1.0332681017612526E-4</v>
      </c>
      <c r="CB880" s="627">
        <f t="shared" si="2906"/>
        <v>6.7334637964774936E-3</v>
      </c>
      <c r="CC880" s="695">
        <f t="shared" si="2907"/>
        <v>2.7410306588388773E-3</v>
      </c>
      <c r="CD880" s="1353">
        <f t="shared" si="2989"/>
        <v>0</v>
      </c>
      <c r="CE880" s="1354">
        <f t="shared" si="2989"/>
        <v>0</v>
      </c>
      <c r="CF880" s="1355">
        <f t="shared" si="2989"/>
        <v>0</v>
      </c>
      <c r="CG880" s="1355">
        <f t="shared" si="2989"/>
        <v>0</v>
      </c>
      <c r="CH880" s="1355">
        <f t="shared" si="2989"/>
        <v>0</v>
      </c>
      <c r="CI880" s="1355">
        <f t="shared" si="2989"/>
        <v>0</v>
      </c>
      <c r="CJ880" s="1355">
        <f t="shared" si="2989"/>
        <v>0</v>
      </c>
      <c r="CK880" s="1356">
        <f t="shared" si="2989"/>
        <v>0</v>
      </c>
      <c r="CL880" s="1356">
        <f t="shared" si="2989"/>
        <v>0</v>
      </c>
      <c r="CM880" s="1356">
        <f t="shared" si="2989"/>
        <v>0</v>
      </c>
      <c r="CN880" s="1355">
        <f t="shared" si="2989"/>
        <v>0</v>
      </c>
      <c r="CO880" s="1355">
        <f t="shared" si="2989"/>
        <v>0</v>
      </c>
      <c r="CP880" s="1355">
        <f t="shared" si="2989"/>
        <v>0</v>
      </c>
      <c r="CQ880" s="1355">
        <f t="shared" si="2989"/>
        <v>0</v>
      </c>
      <c r="CR880" s="1355">
        <f t="shared" si="2989"/>
        <v>0</v>
      </c>
      <c r="CS880" s="1354">
        <f t="shared" si="2982"/>
        <v>0</v>
      </c>
      <c r="CT880" s="1385">
        <f t="shared" si="2909"/>
        <v>0</v>
      </c>
      <c r="CU880" s="1439">
        <f t="shared" si="2990"/>
        <v>0</v>
      </c>
      <c r="CV880" s="1368">
        <f t="shared" si="2990"/>
        <v>0</v>
      </c>
      <c r="CW880" s="1369">
        <f t="shared" si="2990"/>
        <v>0</v>
      </c>
      <c r="CX880" s="1369">
        <f t="shared" si="2990"/>
        <v>0</v>
      </c>
      <c r="CY880" s="1369">
        <f t="shared" si="2990"/>
        <v>0</v>
      </c>
      <c r="CZ880" s="1369">
        <f t="shared" si="2990"/>
        <v>0</v>
      </c>
      <c r="DA880" s="1369">
        <f t="shared" si="2990"/>
        <v>0</v>
      </c>
      <c r="DB880" s="1370">
        <f t="shared" si="2990"/>
        <v>0</v>
      </c>
      <c r="DC880" s="1370">
        <f t="shared" si="2990"/>
        <v>0</v>
      </c>
      <c r="DD880" s="1370">
        <f t="shared" si="2990"/>
        <v>0</v>
      </c>
      <c r="DE880" s="1369">
        <f t="shared" si="2990"/>
        <v>0</v>
      </c>
      <c r="DF880" s="1369">
        <f t="shared" si="2990"/>
        <v>0</v>
      </c>
      <c r="DG880" s="1369">
        <f t="shared" si="2990"/>
        <v>0</v>
      </c>
      <c r="DH880" s="1369">
        <f t="shared" si="2990"/>
        <v>0</v>
      </c>
      <c r="DI880" s="1369">
        <f t="shared" si="2990"/>
        <v>0</v>
      </c>
      <c r="DJ880" s="1368">
        <f t="shared" si="2983"/>
        <v>1.5499021526418787E-3</v>
      </c>
      <c r="DK880" s="1439">
        <f t="shared" si="2911"/>
        <v>4.7973161867486723E-3</v>
      </c>
      <c r="DL880" s="658">
        <f t="shared" si="2912"/>
        <v>17</v>
      </c>
      <c r="DM880" s="106">
        <f t="shared" si="2913"/>
        <v>17</v>
      </c>
      <c r="DN880" s="106">
        <f t="shared" si="2914"/>
        <v>17</v>
      </c>
      <c r="DO880" s="106">
        <f t="shared" si="2915"/>
        <v>17</v>
      </c>
      <c r="DP880" s="487"/>
      <c r="DQ880" s="623"/>
      <c r="DR880" s="623"/>
      <c r="DS880" s="623"/>
      <c r="DT880" s="623"/>
      <c r="DU880" s="623"/>
      <c r="DV880" s="623"/>
      <c r="DW880" s="623"/>
      <c r="DX880" s="818"/>
      <c r="DY880" s="488"/>
    </row>
    <row r="881" spans="1:129" s="490" customFormat="1" ht="15.75" customHeight="1">
      <c r="A881" s="44" t="str">
        <f>$A$600</f>
        <v>Fresh fish purchase - unit</v>
      </c>
      <c r="B881" s="816">
        <f>SUM(B603)</f>
        <v>0</v>
      </c>
      <c r="C881" s="816">
        <f t="shared" ref="C881:R881" si="3015">SUM(C603)</f>
        <v>0</v>
      </c>
      <c r="D881" s="816">
        <f t="shared" si="3015"/>
        <v>0</v>
      </c>
      <c r="E881" s="816">
        <f t="shared" si="3015"/>
        <v>0</v>
      </c>
      <c r="F881" s="816">
        <f t="shared" si="3015"/>
        <v>1.1898238747553816E-2</v>
      </c>
      <c r="G881" s="816">
        <f t="shared" si="3015"/>
        <v>5.5772994129158508E-3</v>
      </c>
      <c r="H881" s="816">
        <f t="shared" si="3015"/>
        <v>0</v>
      </c>
      <c r="I881" s="816">
        <f t="shared" si="3015"/>
        <v>3.7181996086105675E-3</v>
      </c>
      <c r="J881" s="816">
        <f t="shared" si="3015"/>
        <v>4.9575994781474236E-3</v>
      </c>
      <c r="K881" s="816">
        <f t="shared" si="3015"/>
        <v>0</v>
      </c>
      <c r="L881" s="816">
        <f t="shared" si="3015"/>
        <v>0</v>
      </c>
      <c r="M881" s="816">
        <f t="shared" si="3015"/>
        <v>0</v>
      </c>
      <c r="N881" s="816">
        <f t="shared" si="3015"/>
        <v>0</v>
      </c>
      <c r="O881" s="816">
        <f t="shared" si="3015"/>
        <v>0</v>
      </c>
      <c r="P881" s="816">
        <f t="shared" si="3015"/>
        <v>0</v>
      </c>
      <c r="Q881" s="816">
        <f t="shared" si="3015"/>
        <v>0</v>
      </c>
      <c r="R881" s="816">
        <f t="shared" si="3015"/>
        <v>0</v>
      </c>
      <c r="S881" s="815"/>
      <c r="T881" s="816">
        <f>SUM(T603)</f>
        <v>0</v>
      </c>
      <c r="U881" s="816">
        <f t="shared" ref="U881:AJ881" si="3016">SUM(U603)</f>
        <v>0</v>
      </c>
      <c r="V881" s="816">
        <f t="shared" si="3016"/>
        <v>0</v>
      </c>
      <c r="W881" s="816">
        <f t="shared" si="3016"/>
        <v>1.6112198303979124E-2</v>
      </c>
      <c r="X881" s="816">
        <f t="shared" si="3016"/>
        <v>8.0560991519895622E-3</v>
      </c>
      <c r="Y881" s="816">
        <f t="shared" si="3016"/>
        <v>0</v>
      </c>
      <c r="Z881" s="816">
        <f t="shared" si="3016"/>
        <v>0</v>
      </c>
      <c r="AA881" s="816">
        <f t="shared" si="3016"/>
        <v>0</v>
      </c>
      <c r="AB881" s="816">
        <f t="shared" si="3016"/>
        <v>0</v>
      </c>
      <c r="AC881" s="816">
        <f t="shared" si="3016"/>
        <v>0</v>
      </c>
      <c r="AD881" s="816">
        <f t="shared" si="3016"/>
        <v>0</v>
      </c>
      <c r="AE881" s="816">
        <f t="shared" si="3016"/>
        <v>0</v>
      </c>
      <c r="AF881" s="816">
        <f t="shared" si="3016"/>
        <v>0</v>
      </c>
      <c r="AG881" s="816">
        <f t="shared" si="3016"/>
        <v>0</v>
      </c>
      <c r="AH881" s="816">
        <f t="shared" si="3016"/>
        <v>0</v>
      </c>
      <c r="AI881" s="816">
        <f t="shared" si="3016"/>
        <v>0</v>
      </c>
      <c r="AJ881" s="816">
        <f t="shared" si="3016"/>
        <v>0</v>
      </c>
      <c r="AK881" s="815"/>
      <c r="AL881" s="816">
        <f>SUM(AL603)</f>
        <v>2.974559686888454E-3</v>
      </c>
      <c r="AM881" s="816">
        <f t="shared" ref="AM881:BB881" si="3017">SUM(AM603)</f>
        <v>0</v>
      </c>
      <c r="AN881" s="816">
        <f t="shared" si="3017"/>
        <v>0</v>
      </c>
      <c r="AO881" s="816">
        <f t="shared" si="3017"/>
        <v>0</v>
      </c>
      <c r="AP881" s="816">
        <f t="shared" si="3017"/>
        <v>0</v>
      </c>
      <c r="AQ881" s="816">
        <f t="shared" si="3017"/>
        <v>0</v>
      </c>
      <c r="AR881" s="816">
        <f t="shared" si="3017"/>
        <v>0</v>
      </c>
      <c r="AS881" s="816">
        <f t="shared" si="3017"/>
        <v>0</v>
      </c>
      <c r="AT881" s="816">
        <f t="shared" si="3017"/>
        <v>1.2889758643183301E-2</v>
      </c>
      <c r="AU881" s="816">
        <f t="shared" si="3017"/>
        <v>0</v>
      </c>
      <c r="AV881" s="816">
        <f t="shared" si="3017"/>
        <v>0</v>
      </c>
      <c r="AW881" s="816">
        <f t="shared" si="3017"/>
        <v>0</v>
      </c>
      <c r="AX881" s="816">
        <f t="shared" si="3017"/>
        <v>0</v>
      </c>
      <c r="AY881" s="816">
        <f t="shared" si="3017"/>
        <v>0</v>
      </c>
      <c r="AZ881" s="816">
        <f t="shared" si="3017"/>
        <v>0</v>
      </c>
      <c r="BA881" s="816">
        <f t="shared" si="3017"/>
        <v>0</v>
      </c>
      <c r="BB881" s="816">
        <f t="shared" si="3017"/>
        <v>0</v>
      </c>
      <c r="BC881" s="815"/>
      <c r="BD881" s="816">
        <f>SUM(BD603)</f>
        <v>3.0984996738421394E-3</v>
      </c>
      <c r="BE881" s="816">
        <f t="shared" ref="BE881:BT881" si="3018">SUM(BE603)</f>
        <v>0</v>
      </c>
      <c r="BF881" s="816">
        <f t="shared" si="3018"/>
        <v>0</v>
      </c>
      <c r="BG881" s="816">
        <f t="shared" si="3018"/>
        <v>0</v>
      </c>
      <c r="BH881" s="816">
        <f t="shared" si="3018"/>
        <v>1.8590998043052837E-2</v>
      </c>
      <c r="BI881" s="816">
        <f t="shared" si="3018"/>
        <v>1.7705712421955083E-3</v>
      </c>
      <c r="BJ881" s="816">
        <f t="shared" si="3018"/>
        <v>3.0984996738421394E-2</v>
      </c>
      <c r="BK881" s="816">
        <f t="shared" si="3018"/>
        <v>0</v>
      </c>
      <c r="BL881" s="816">
        <f t="shared" si="3018"/>
        <v>0</v>
      </c>
      <c r="BM881" s="816">
        <f t="shared" si="3018"/>
        <v>0</v>
      </c>
      <c r="BN881" s="816">
        <f t="shared" si="3018"/>
        <v>0</v>
      </c>
      <c r="BO881" s="816">
        <f t="shared" si="3018"/>
        <v>0</v>
      </c>
      <c r="BP881" s="816">
        <f t="shared" si="3018"/>
        <v>0</v>
      </c>
      <c r="BQ881" s="816">
        <f t="shared" si="3018"/>
        <v>0</v>
      </c>
      <c r="BR881" s="816">
        <f t="shared" si="3018"/>
        <v>0</v>
      </c>
      <c r="BS881" s="816">
        <f t="shared" si="3018"/>
        <v>0</v>
      </c>
      <c r="BT881" s="816">
        <f t="shared" si="3018"/>
        <v>0</v>
      </c>
      <c r="BU881" s="815"/>
      <c r="BV881" s="816">
        <f>SUM(BV603)</f>
        <v>4.6477495107632091E-3</v>
      </c>
      <c r="BW881" s="816">
        <f>SUM(BW603)</f>
        <v>1.0741465535986084E-2</v>
      </c>
      <c r="BX881" s="816">
        <f>SUM(BX603)</f>
        <v>9.206970459416642E-3</v>
      </c>
      <c r="BY881" s="816">
        <f>SUM(BY603)</f>
        <v>1.2393998695368558E-2</v>
      </c>
      <c r="BZ881" s="627">
        <f t="shared" ref="BZ881:BZ886" si="3019">IF(DL881&lt;3,"",(SUM(B881:R881)-MIN(B881:R881)-MAX(B881:R881))/(DL881-2))</f>
        <v>9.5020656664492281E-4</v>
      </c>
      <c r="CA881" s="627">
        <f t="shared" si="2905"/>
        <v>5.3707327679930407E-4</v>
      </c>
      <c r="CB881" s="627">
        <f t="shared" si="2906"/>
        <v>1.9830397912589705E-4</v>
      </c>
      <c r="CC881" s="695">
        <f t="shared" si="2907"/>
        <v>1.5640045972726993E-3</v>
      </c>
      <c r="CD881" s="1353">
        <f t="shared" si="2989"/>
        <v>0</v>
      </c>
      <c r="CE881" s="1354">
        <f t="shared" si="2989"/>
        <v>0</v>
      </c>
      <c r="CF881" s="1355">
        <f t="shared" si="2989"/>
        <v>0</v>
      </c>
      <c r="CG881" s="1355">
        <f t="shared" si="2989"/>
        <v>0</v>
      </c>
      <c r="CH881" s="1355">
        <f t="shared" si="2989"/>
        <v>0</v>
      </c>
      <c r="CI881" s="1355">
        <f t="shared" si="2989"/>
        <v>0</v>
      </c>
      <c r="CJ881" s="1355">
        <f t="shared" si="2989"/>
        <v>0</v>
      </c>
      <c r="CK881" s="1356">
        <f t="shared" si="2989"/>
        <v>0</v>
      </c>
      <c r="CL881" s="1356">
        <f t="shared" si="2989"/>
        <v>0</v>
      </c>
      <c r="CM881" s="1356">
        <f t="shared" si="2989"/>
        <v>0</v>
      </c>
      <c r="CN881" s="1355">
        <f t="shared" si="2989"/>
        <v>0</v>
      </c>
      <c r="CO881" s="1355">
        <f t="shared" si="2989"/>
        <v>0</v>
      </c>
      <c r="CP881" s="1355">
        <f t="shared" si="2989"/>
        <v>0</v>
      </c>
      <c r="CQ881" s="1355">
        <f t="shared" si="2989"/>
        <v>3.7181996086105675E-3</v>
      </c>
      <c r="CR881" s="1355">
        <f t="shared" si="2989"/>
        <v>4.9575994781474236E-3</v>
      </c>
      <c r="CS881" s="1354">
        <f t="shared" si="2982"/>
        <v>5.5772994129158508E-3</v>
      </c>
      <c r="CT881" s="1385">
        <f t="shared" si="2909"/>
        <v>1.1898238747553816E-2</v>
      </c>
      <c r="CU881" s="1439">
        <f t="shared" si="2990"/>
        <v>0</v>
      </c>
      <c r="CV881" s="1368">
        <f t="shared" si="2990"/>
        <v>0</v>
      </c>
      <c r="CW881" s="1369">
        <f t="shared" si="2990"/>
        <v>0</v>
      </c>
      <c r="CX881" s="1369">
        <f t="shared" si="2990"/>
        <v>0</v>
      </c>
      <c r="CY881" s="1369">
        <f t="shared" si="2990"/>
        <v>0</v>
      </c>
      <c r="CZ881" s="1369">
        <f t="shared" si="2990"/>
        <v>0</v>
      </c>
      <c r="DA881" s="1369">
        <f t="shared" si="2990"/>
        <v>0</v>
      </c>
      <c r="DB881" s="1370">
        <f t="shared" si="2990"/>
        <v>0</v>
      </c>
      <c r="DC881" s="1370">
        <f t="shared" si="2990"/>
        <v>0</v>
      </c>
      <c r="DD881" s="1370">
        <f t="shared" si="2990"/>
        <v>0</v>
      </c>
      <c r="DE881" s="1369">
        <f t="shared" si="2990"/>
        <v>0</v>
      </c>
      <c r="DF881" s="1369">
        <f t="shared" si="2990"/>
        <v>0</v>
      </c>
      <c r="DG881" s="1369">
        <f t="shared" si="2990"/>
        <v>0</v>
      </c>
      <c r="DH881" s="1369">
        <f t="shared" si="2990"/>
        <v>0</v>
      </c>
      <c r="DI881" s="1369">
        <f t="shared" si="2990"/>
        <v>0</v>
      </c>
      <c r="DJ881" s="1368">
        <f t="shared" si="2983"/>
        <v>8.0560991519895622E-3</v>
      </c>
      <c r="DK881" s="1439">
        <f t="shared" si="2911"/>
        <v>1.6112198303979124E-2</v>
      </c>
      <c r="DL881" s="658">
        <f t="shared" si="2912"/>
        <v>17</v>
      </c>
      <c r="DM881" s="106">
        <f t="shared" si="2913"/>
        <v>17</v>
      </c>
      <c r="DN881" s="106">
        <f t="shared" si="2914"/>
        <v>17</v>
      </c>
      <c r="DO881" s="106">
        <f t="shared" si="2915"/>
        <v>17</v>
      </c>
      <c r="DP881" s="487"/>
      <c r="DQ881" s="623"/>
      <c r="DR881" s="623"/>
      <c r="DS881" s="623"/>
      <c r="DT881" s="623"/>
      <c r="DU881" s="623"/>
      <c r="DV881" s="623"/>
      <c r="DW881" s="623"/>
      <c r="DX881" s="818"/>
      <c r="DY881" s="488"/>
    </row>
    <row r="882" spans="1:129" s="490" customFormat="1" ht="15.75" customHeight="1">
      <c r="A882" s="44" t="str">
        <f>$A$606</f>
        <v>Dried fish (incl Kapenta) purchase - unit</v>
      </c>
      <c r="B882" s="816">
        <f>SUM(B609)</f>
        <v>0</v>
      </c>
      <c r="C882" s="816">
        <f t="shared" ref="C882:R882" si="3020">SUM(C609)</f>
        <v>0</v>
      </c>
      <c r="D882" s="816">
        <f t="shared" si="3020"/>
        <v>0</v>
      </c>
      <c r="E882" s="816">
        <f t="shared" si="3020"/>
        <v>1.6125244618395301E-2</v>
      </c>
      <c r="F882" s="816">
        <f t="shared" si="3020"/>
        <v>0</v>
      </c>
      <c r="G882" s="816">
        <f t="shared" si="3020"/>
        <v>0</v>
      </c>
      <c r="H882" s="816">
        <f t="shared" si="3020"/>
        <v>0</v>
      </c>
      <c r="I882" s="816">
        <f t="shared" si="3020"/>
        <v>0</v>
      </c>
      <c r="J882" s="816">
        <f t="shared" si="3020"/>
        <v>0</v>
      </c>
      <c r="K882" s="816">
        <f t="shared" si="3020"/>
        <v>0</v>
      </c>
      <c r="L882" s="816">
        <f t="shared" si="3020"/>
        <v>0</v>
      </c>
      <c r="M882" s="816">
        <f t="shared" si="3020"/>
        <v>0</v>
      </c>
      <c r="N882" s="816">
        <f t="shared" si="3020"/>
        <v>0</v>
      </c>
      <c r="O882" s="816">
        <f t="shared" si="3020"/>
        <v>0</v>
      </c>
      <c r="P882" s="816">
        <f t="shared" si="3020"/>
        <v>0</v>
      </c>
      <c r="Q882" s="816">
        <f t="shared" si="3020"/>
        <v>0</v>
      </c>
      <c r="R882" s="816">
        <f t="shared" si="3020"/>
        <v>0</v>
      </c>
      <c r="S882" s="815"/>
      <c r="T882" s="816">
        <f>SUM(T609)</f>
        <v>4.1925636007827789E-2</v>
      </c>
      <c r="U882" s="816">
        <f t="shared" ref="U882:AJ882" si="3021">SUM(U609)</f>
        <v>0</v>
      </c>
      <c r="V882" s="816">
        <f t="shared" si="3021"/>
        <v>3.4938030006523159E-2</v>
      </c>
      <c r="W882" s="816">
        <f t="shared" si="3021"/>
        <v>0</v>
      </c>
      <c r="X882" s="816">
        <f t="shared" si="3021"/>
        <v>0</v>
      </c>
      <c r="Y882" s="816">
        <f t="shared" si="3021"/>
        <v>2.6203522504892367E-2</v>
      </c>
      <c r="Z882" s="816">
        <f t="shared" si="3021"/>
        <v>2.9946882862734132E-2</v>
      </c>
      <c r="AA882" s="816">
        <f t="shared" si="3021"/>
        <v>0</v>
      </c>
      <c r="AB882" s="816">
        <f t="shared" si="3021"/>
        <v>3.4938030006523159E-2</v>
      </c>
      <c r="AC882" s="816">
        <f t="shared" si="3021"/>
        <v>0</v>
      </c>
      <c r="AD882" s="816">
        <f t="shared" si="3021"/>
        <v>0</v>
      </c>
      <c r="AE882" s="816">
        <f t="shared" si="3021"/>
        <v>0</v>
      </c>
      <c r="AF882" s="816">
        <f t="shared" si="3021"/>
        <v>0</v>
      </c>
      <c r="AG882" s="816">
        <f t="shared" si="3021"/>
        <v>0</v>
      </c>
      <c r="AH882" s="816">
        <f t="shared" si="3021"/>
        <v>0</v>
      </c>
      <c r="AI882" s="816">
        <f t="shared" si="3021"/>
        <v>0</v>
      </c>
      <c r="AJ882" s="816">
        <f t="shared" si="3021"/>
        <v>0</v>
      </c>
      <c r="AK882" s="815"/>
      <c r="AL882" s="816">
        <f>SUM(AL609)</f>
        <v>1.6931506849315069E-2</v>
      </c>
      <c r="AM882" s="816">
        <f t="shared" ref="AM882:BB882" si="3022">SUM(AM609)</f>
        <v>0</v>
      </c>
      <c r="AN882" s="816">
        <f t="shared" si="3022"/>
        <v>4.0313111545988253E-2</v>
      </c>
      <c r="AO882" s="816">
        <f t="shared" si="3022"/>
        <v>0</v>
      </c>
      <c r="AP882" s="816">
        <f t="shared" si="3022"/>
        <v>0</v>
      </c>
      <c r="AQ882" s="816">
        <f t="shared" si="3022"/>
        <v>2.8219178082191782E-2</v>
      </c>
      <c r="AR882" s="816">
        <f t="shared" si="3022"/>
        <v>0</v>
      </c>
      <c r="AS882" s="816">
        <f t="shared" si="3022"/>
        <v>0</v>
      </c>
      <c r="AT882" s="816">
        <f t="shared" si="3022"/>
        <v>0.12577690802348337</v>
      </c>
      <c r="AU882" s="816">
        <f t="shared" si="3022"/>
        <v>0</v>
      </c>
      <c r="AV882" s="816">
        <f t="shared" si="3022"/>
        <v>0</v>
      </c>
      <c r="AW882" s="816">
        <f t="shared" si="3022"/>
        <v>0</v>
      </c>
      <c r="AX882" s="816">
        <f t="shared" si="3022"/>
        <v>0</v>
      </c>
      <c r="AY882" s="816">
        <f t="shared" si="3022"/>
        <v>0</v>
      </c>
      <c r="AZ882" s="816">
        <f t="shared" si="3022"/>
        <v>0</v>
      </c>
      <c r="BA882" s="816">
        <f t="shared" si="3022"/>
        <v>0</v>
      </c>
      <c r="BB882" s="816">
        <f t="shared" si="3022"/>
        <v>0</v>
      </c>
      <c r="BC882" s="815"/>
      <c r="BD882" s="816">
        <f>SUM(BD609)</f>
        <v>3.7793542074363994E-2</v>
      </c>
      <c r="BE882" s="816">
        <f t="shared" ref="BE882:BT882" si="3023">SUM(BE609)</f>
        <v>2.8795079675705899E-2</v>
      </c>
      <c r="BF882" s="816">
        <f t="shared" si="3023"/>
        <v>3.0234833659491193E-2</v>
      </c>
      <c r="BG882" s="816">
        <f t="shared" si="3023"/>
        <v>3.0234833659491193E-2</v>
      </c>
      <c r="BH882" s="816">
        <f t="shared" si="3023"/>
        <v>0</v>
      </c>
      <c r="BI882" s="816">
        <f t="shared" si="3023"/>
        <v>0</v>
      </c>
      <c r="BJ882" s="816">
        <f t="shared" si="3023"/>
        <v>0</v>
      </c>
      <c r="BK882" s="816">
        <f t="shared" si="3023"/>
        <v>5.0391389432485327E-2</v>
      </c>
      <c r="BL882" s="816">
        <f t="shared" si="3023"/>
        <v>2.2676125244618393E-2</v>
      </c>
      <c r="BM882" s="816">
        <f t="shared" si="3023"/>
        <v>0</v>
      </c>
      <c r="BN882" s="816">
        <f t="shared" si="3023"/>
        <v>0</v>
      </c>
      <c r="BO882" s="816">
        <f t="shared" si="3023"/>
        <v>0</v>
      </c>
      <c r="BP882" s="816">
        <f t="shared" si="3023"/>
        <v>0</v>
      </c>
      <c r="BQ882" s="816">
        <f t="shared" si="3023"/>
        <v>0</v>
      </c>
      <c r="BR882" s="816">
        <f t="shared" si="3023"/>
        <v>0</v>
      </c>
      <c r="BS882" s="816">
        <f t="shared" si="3023"/>
        <v>0</v>
      </c>
      <c r="BT882" s="816">
        <f t="shared" si="3023"/>
        <v>0</v>
      </c>
      <c r="BU882" s="815"/>
      <c r="BV882" s="816">
        <f>SUM(BV609)</f>
        <v>1.2093933463796476E-2</v>
      </c>
      <c r="BW882" s="816">
        <f>SUM(BW609)</f>
        <v>3.4938030006523159E-2</v>
      </c>
      <c r="BX882" s="816">
        <f>SUM(BX609)</f>
        <v>2.8795079675705899E-2</v>
      </c>
      <c r="BY882" s="816">
        <f>SUM(BY609)</f>
        <v>3.0234833659491193E-2</v>
      </c>
      <c r="BZ882" s="627">
        <f t="shared" si="3019"/>
        <v>0</v>
      </c>
      <c r="CA882" s="627">
        <f t="shared" si="2905"/>
        <v>8.4017643587115214E-3</v>
      </c>
      <c r="CB882" s="627">
        <f t="shared" si="2906"/>
        <v>5.697586431833007E-3</v>
      </c>
      <c r="CC882" s="695">
        <f t="shared" si="2907"/>
        <v>9.9822942875780456E-3</v>
      </c>
      <c r="CD882" s="1353">
        <f t="shared" si="2989"/>
        <v>0</v>
      </c>
      <c r="CE882" s="1354">
        <f t="shared" si="2989"/>
        <v>0</v>
      </c>
      <c r="CF882" s="1355">
        <f t="shared" si="2989"/>
        <v>0</v>
      </c>
      <c r="CG882" s="1355">
        <f t="shared" si="2989"/>
        <v>0</v>
      </c>
      <c r="CH882" s="1355">
        <f t="shared" si="2989"/>
        <v>0</v>
      </c>
      <c r="CI882" s="1355">
        <f t="shared" si="2989"/>
        <v>0</v>
      </c>
      <c r="CJ882" s="1355">
        <f t="shared" si="2989"/>
        <v>0</v>
      </c>
      <c r="CK882" s="1356">
        <f t="shared" si="2989"/>
        <v>0</v>
      </c>
      <c r="CL882" s="1356">
        <f t="shared" si="2989"/>
        <v>0</v>
      </c>
      <c r="CM882" s="1356">
        <f t="shared" si="2989"/>
        <v>0</v>
      </c>
      <c r="CN882" s="1355">
        <f t="shared" si="2989"/>
        <v>0</v>
      </c>
      <c r="CO882" s="1355">
        <f t="shared" si="2989"/>
        <v>0</v>
      </c>
      <c r="CP882" s="1355">
        <f t="shared" si="2989"/>
        <v>0</v>
      </c>
      <c r="CQ882" s="1355">
        <f t="shared" si="2989"/>
        <v>0</v>
      </c>
      <c r="CR882" s="1355">
        <f t="shared" si="2989"/>
        <v>0</v>
      </c>
      <c r="CS882" s="1354">
        <f t="shared" si="2982"/>
        <v>0</v>
      </c>
      <c r="CT882" s="1385">
        <f t="shared" si="2909"/>
        <v>1.6125244618395301E-2</v>
      </c>
      <c r="CU882" s="1439">
        <f t="shared" si="2990"/>
        <v>0</v>
      </c>
      <c r="CV882" s="1368">
        <f t="shared" si="2990"/>
        <v>0</v>
      </c>
      <c r="CW882" s="1369">
        <f t="shared" si="2990"/>
        <v>0</v>
      </c>
      <c r="CX882" s="1369">
        <f t="shared" si="2990"/>
        <v>0</v>
      </c>
      <c r="CY882" s="1369">
        <f t="shared" si="2990"/>
        <v>0</v>
      </c>
      <c r="CZ882" s="1369">
        <f t="shared" si="2990"/>
        <v>0</v>
      </c>
      <c r="DA882" s="1369">
        <f t="shared" si="2990"/>
        <v>0</v>
      </c>
      <c r="DB882" s="1370">
        <f t="shared" si="2990"/>
        <v>0</v>
      </c>
      <c r="DC882" s="1370">
        <f t="shared" si="2990"/>
        <v>0</v>
      </c>
      <c r="DD882" s="1370">
        <f t="shared" si="2990"/>
        <v>0</v>
      </c>
      <c r="DE882" s="1369">
        <f t="shared" si="2990"/>
        <v>0</v>
      </c>
      <c r="DF882" s="1369">
        <f t="shared" si="2990"/>
        <v>0</v>
      </c>
      <c r="DG882" s="1369">
        <f t="shared" si="2990"/>
        <v>2.6203522504892367E-2</v>
      </c>
      <c r="DH882" s="1369">
        <f t="shared" si="2990"/>
        <v>2.9946882862734132E-2</v>
      </c>
      <c r="DI882" s="1369">
        <f t="shared" si="2990"/>
        <v>3.4938030006523159E-2</v>
      </c>
      <c r="DJ882" s="1368">
        <f t="shared" si="2983"/>
        <v>3.4938030006523159E-2</v>
      </c>
      <c r="DK882" s="1439">
        <f t="shared" si="2911"/>
        <v>4.1925636007827789E-2</v>
      </c>
      <c r="DL882" s="658">
        <f t="shared" si="2912"/>
        <v>17</v>
      </c>
      <c r="DM882" s="106">
        <f t="shared" si="2913"/>
        <v>17</v>
      </c>
      <c r="DN882" s="106">
        <f t="shared" si="2914"/>
        <v>17</v>
      </c>
      <c r="DO882" s="106">
        <f t="shared" si="2915"/>
        <v>17</v>
      </c>
      <c r="DP882" s="487"/>
      <c r="DQ882" s="623"/>
      <c r="DR882" s="623"/>
      <c r="DS882" s="623"/>
      <c r="DT882" s="623"/>
      <c r="DU882" s="623"/>
      <c r="DV882" s="623"/>
      <c r="DW882" s="623"/>
      <c r="DX882" s="818"/>
      <c r="DY882" s="488"/>
    </row>
    <row r="883" spans="1:129" s="490" customFormat="1" ht="15.75" customHeight="1">
      <c r="A883" s="44" t="str">
        <f>$A$612</f>
        <v>Kapenta purchase - unit</v>
      </c>
      <c r="B883" s="816">
        <f>SUM(B615)</f>
        <v>0</v>
      </c>
      <c r="C883" s="816">
        <f t="shared" ref="C883:R883" si="3024">SUM(C615)</f>
        <v>0</v>
      </c>
      <c r="D883" s="816">
        <f t="shared" si="3024"/>
        <v>0</v>
      </c>
      <c r="E883" s="816">
        <f t="shared" si="3024"/>
        <v>0</v>
      </c>
      <c r="F883" s="816">
        <f t="shared" si="3024"/>
        <v>0</v>
      </c>
      <c r="G883" s="816">
        <f t="shared" si="3024"/>
        <v>0</v>
      </c>
      <c r="H883" s="816">
        <f t="shared" si="3024"/>
        <v>0</v>
      </c>
      <c r="I883" s="816">
        <f t="shared" si="3024"/>
        <v>0</v>
      </c>
      <c r="J883" s="816">
        <f t="shared" si="3024"/>
        <v>0</v>
      </c>
      <c r="K883" s="816">
        <f t="shared" si="3024"/>
        <v>0</v>
      </c>
      <c r="L883" s="816">
        <f t="shared" si="3024"/>
        <v>0</v>
      </c>
      <c r="M883" s="816">
        <f t="shared" si="3024"/>
        <v>0</v>
      </c>
      <c r="N883" s="816">
        <f t="shared" si="3024"/>
        <v>0</v>
      </c>
      <c r="O883" s="816">
        <f t="shared" si="3024"/>
        <v>0</v>
      </c>
      <c r="P883" s="816">
        <f t="shared" si="3024"/>
        <v>0</v>
      </c>
      <c r="Q883" s="816">
        <f t="shared" si="3024"/>
        <v>0</v>
      </c>
      <c r="R883" s="816">
        <f t="shared" si="3024"/>
        <v>0</v>
      </c>
      <c r="S883" s="815"/>
      <c r="T883" s="816">
        <f>SUM(T615)</f>
        <v>0</v>
      </c>
      <c r="U883" s="816">
        <f t="shared" ref="U883:AJ883" si="3025">SUM(U615)</f>
        <v>0</v>
      </c>
      <c r="V883" s="816">
        <f t="shared" si="3025"/>
        <v>0</v>
      </c>
      <c r="W883" s="816">
        <f t="shared" si="3025"/>
        <v>0</v>
      </c>
      <c r="X883" s="816">
        <f t="shared" si="3025"/>
        <v>0</v>
      </c>
      <c r="Y883" s="816">
        <f t="shared" si="3025"/>
        <v>0</v>
      </c>
      <c r="Z883" s="816">
        <f t="shared" si="3025"/>
        <v>0</v>
      </c>
      <c r="AA883" s="816">
        <f t="shared" si="3025"/>
        <v>0</v>
      </c>
      <c r="AB883" s="816">
        <f t="shared" si="3025"/>
        <v>0</v>
      </c>
      <c r="AC883" s="816">
        <f t="shared" si="3025"/>
        <v>0</v>
      </c>
      <c r="AD883" s="816">
        <f t="shared" si="3025"/>
        <v>0</v>
      </c>
      <c r="AE883" s="816">
        <f t="shared" si="3025"/>
        <v>0</v>
      </c>
      <c r="AF883" s="816">
        <f t="shared" si="3025"/>
        <v>0</v>
      </c>
      <c r="AG883" s="816">
        <f t="shared" si="3025"/>
        <v>0</v>
      </c>
      <c r="AH883" s="816">
        <f t="shared" si="3025"/>
        <v>0</v>
      </c>
      <c r="AI883" s="816">
        <f t="shared" si="3025"/>
        <v>0</v>
      </c>
      <c r="AJ883" s="816">
        <f t="shared" si="3025"/>
        <v>0</v>
      </c>
      <c r="AK883" s="815"/>
      <c r="AL883" s="816">
        <f>SUM(AL615)</f>
        <v>0</v>
      </c>
      <c r="AM883" s="816">
        <f t="shared" ref="AM883:BB883" si="3026">SUM(AM615)</f>
        <v>0</v>
      </c>
      <c r="AN883" s="816">
        <f t="shared" si="3026"/>
        <v>0</v>
      </c>
      <c r="AO883" s="816">
        <f t="shared" si="3026"/>
        <v>0</v>
      </c>
      <c r="AP883" s="816">
        <f t="shared" si="3026"/>
        <v>0</v>
      </c>
      <c r="AQ883" s="816">
        <f t="shared" si="3026"/>
        <v>0</v>
      </c>
      <c r="AR883" s="816">
        <f t="shared" si="3026"/>
        <v>0</v>
      </c>
      <c r="AS883" s="816">
        <f t="shared" si="3026"/>
        <v>0</v>
      </c>
      <c r="AT883" s="816">
        <f t="shared" si="3026"/>
        <v>0</v>
      </c>
      <c r="AU883" s="816">
        <f t="shared" si="3026"/>
        <v>0</v>
      </c>
      <c r="AV883" s="816">
        <f t="shared" si="3026"/>
        <v>0</v>
      </c>
      <c r="AW883" s="816">
        <f t="shared" si="3026"/>
        <v>0</v>
      </c>
      <c r="AX883" s="816">
        <f t="shared" si="3026"/>
        <v>0</v>
      </c>
      <c r="AY883" s="816">
        <f t="shared" si="3026"/>
        <v>0</v>
      </c>
      <c r="AZ883" s="816">
        <f t="shared" si="3026"/>
        <v>0</v>
      </c>
      <c r="BA883" s="816">
        <f t="shared" si="3026"/>
        <v>0</v>
      </c>
      <c r="BB883" s="816">
        <f t="shared" si="3026"/>
        <v>0</v>
      </c>
      <c r="BC883" s="815"/>
      <c r="BD883" s="816">
        <f>SUM(BD615)</f>
        <v>0</v>
      </c>
      <c r="BE883" s="816">
        <f t="shared" ref="BE883:BT883" si="3027">SUM(BE615)</f>
        <v>0</v>
      </c>
      <c r="BF883" s="816">
        <f t="shared" si="3027"/>
        <v>0</v>
      </c>
      <c r="BG883" s="816">
        <f t="shared" si="3027"/>
        <v>0</v>
      </c>
      <c r="BH883" s="816">
        <f t="shared" si="3027"/>
        <v>0</v>
      </c>
      <c r="BI883" s="816">
        <f t="shared" si="3027"/>
        <v>0</v>
      </c>
      <c r="BJ883" s="816">
        <f t="shared" si="3027"/>
        <v>0</v>
      </c>
      <c r="BK883" s="816">
        <f t="shared" si="3027"/>
        <v>0</v>
      </c>
      <c r="BL883" s="816">
        <f t="shared" si="3027"/>
        <v>0</v>
      </c>
      <c r="BM883" s="816">
        <f t="shared" si="3027"/>
        <v>0</v>
      </c>
      <c r="BN883" s="816">
        <f t="shared" si="3027"/>
        <v>0</v>
      </c>
      <c r="BO883" s="816">
        <f t="shared" si="3027"/>
        <v>0</v>
      </c>
      <c r="BP883" s="816">
        <f t="shared" si="3027"/>
        <v>0</v>
      </c>
      <c r="BQ883" s="816">
        <f t="shared" si="3027"/>
        <v>0</v>
      </c>
      <c r="BR883" s="816">
        <f t="shared" si="3027"/>
        <v>0</v>
      </c>
      <c r="BS883" s="816">
        <f t="shared" si="3027"/>
        <v>0</v>
      </c>
      <c r="BT883" s="816">
        <f t="shared" si="3027"/>
        <v>0</v>
      </c>
      <c r="BU883" s="815"/>
      <c r="BV883" s="816">
        <f>SUM(BV615)</f>
        <v>0</v>
      </c>
      <c r="BW883" s="816">
        <f>SUM(BW615)</f>
        <v>0</v>
      </c>
      <c r="BX883" s="816">
        <f>SUM(BX615)</f>
        <v>0</v>
      </c>
      <c r="BY883" s="816">
        <f>SUM(BY615)</f>
        <v>0</v>
      </c>
      <c r="BZ883" s="627">
        <f t="shared" si="3019"/>
        <v>0</v>
      </c>
      <c r="CA883" s="627">
        <f t="shared" si="2905"/>
        <v>0</v>
      </c>
      <c r="CB883" s="627">
        <f t="shared" si="2906"/>
        <v>0</v>
      </c>
      <c r="CC883" s="695">
        <f t="shared" si="2907"/>
        <v>0</v>
      </c>
      <c r="CD883" s="1353">
        <f t="shared" si="2989"/>
        <v>0</v>
      </c>
      <c r="CE883" s="1354">
        <f t="shared" si="2989"/>
        <v>0</v>
      </c>
      <c r="CF883" s="1355">
        <f t="shared" si="2989"/>
        <v>0</v>
      </c>
      <c r="CG883" s="1355">
        <f t="shared" si="2989"/>
        <v>0</v>
      </c>
      <c r="CH883" s="1355">
        <f t="shared" si="2989"/>
        <v>0</v>
      </c>
      <c r="CI883" s="1355">
        <f t="shared" si="2989"/>
        <v>0</v>
      </c>
      <c r="CJ883" s="1355">
        <f t="shared" si="2989"/>
        <v>0</v>
      </c>
      <c r="CK883" s="1356">
        <f t="shared" si="2989"/>
        <v>0</v>
      </c>
      <c r="CL883" s="1356">
        <f t="shared" si="2989"/>
        <v>0</v>
      </c>
      <c r="CM883" s="1356">
        <f t="shared" si="2989"/>
        <v>0</v>
      </c>
      <c r="CN883" s="1355">
        <f t="shared" si="2989"/>
        <v>0</v>
      </c>
      <c r="CO883" s="1355">
        <f t="shared" si="2989"/>
        <v>0</v>
      </c>
      <c r="CP883" s="1355">
        <f t="shared" si="2989"/>
        <v>0</v>
      </c>
      <c r="CQ883" s="1355">
        <f t="shared" si="2989"/>
        <v>0</v>
      </c>
      <c r="CR883" s="1355">
        <f t="shared" si="2989"/>
        <v>0</v>
      </c>
      <c r="CS883" s="1354">
        <f t="shared" si="2982"/>
        <v>0</v>
      </c>
      <c r="CT883" s="1385">
        <f t="shared" si="2909"/>
        <v>0</v>
      </c>
      <c r="CU883" s="1439">
        <f t="shared" si="2990"/>
        <v>0</v>
      </c>
      <c r="CV883" s="1368">
        <f t="shared" si="2990"/>
        <v>0</v>
      </c>
      <c r="CW883" s="1369">
        <f t="shared" si="2990"/>
        <v>0</v>
      </c>
      <c r="CX883" s="1369">
        <f t="shared" si="2990"/>
        <v>0</v>
      </c>
      <c r="CY883" s="1369">
        <f t="shared" si="2990"/>
        <v>0</v>
      </c>
      <c r="CZ883" s="1369">
        <f t="shared" si="2990"/>
        <v>0</v>
      </c>
      <c r="DA883" s="1369">
        <f t="shared" si="2990"/>
        <v>0</v>
      </c>
      <c r="DB883" s="1370">
        <f t="shared" si="2990"/>
        <v>0</v>
      </c>
      <c r="DC883" s="1370">
        <f t="shared" si="2990"/>
        <v>0</v>
      </c>
      <c r="DD883" s="1370">
        <f t="shared" si="2990"/>
        <v>0</v>
      </c>
      <c r="DE883" s="1369">
        <f t="shared" si="2990"/>
        <v>0</v>
      </c>
      <c r="DF883" s="1369">
        <f t="shared" si="2990"/>
        <v>0</v>
      </c>
      <c r="DG883" s="1369">
        <f t="shared" si="2990"/>
        <v>0</v>
      </c>
      <c r="DH883" s="1369">
        <f t="shared" si="2990"/>
        <v>0</v>
      </c>
      <c r="DI883" s="1369">
        <f t="shared" si="2990"/>
        <v>0</v>
      </c>
      <c r="DJ883" s="1368">
        <f t="shared" si="2983"/>
        <v>0</v>
      </c>
      <c r="DK883" s="1439">
        <f t="shared" si="2911"/>
        <v>0</v>
      </c>
      <c r="DL883" s="658">
        <f t="shared" si="2912"/>
        <v>17</v>
      </c>
      <c r="DM883" s="106">
        <f t="shared" si="2913"/>
        <v>17</v>
      </c>
      <c r="DN883" s="106">
        <f t="shared" si="2914"/>
        <v>17</v>
      </c>
      <c r="DO883" s="106">
        <f t="shared" si="2915"/>
        <v>17</v>
      </c>
      <c r="DP883" s="487"/>
      <c r="DQ883" s="623"/>
      <c r="DR883" s="623"/>
      <c r="DS883" s="623"/>
      <c r="DT883" s="623"/>
      <c r="DU883" s="623"/>
      <c r="DV883" s="623"/>
      <c r="DW883" s="623"/>
      <c r="DX883" s="818"/>
      <c r="DY883" s="488"/>
    </row>
    <row r="884" spans="1:129" s="490" customFormat="1" ht="15.75" customHeight="1">
      <c r="A884" s="44" t="str">
        <f>$A$618</f>
        <v>Groundnuts (dried) purchase - unit</v>
      </c>
      <c r="B884" s="816">
        <f>SUM(B621)</f>
        <v>0</v>
      </c>
      <c r="C884" s="816">
        <f t="shared" ref="C884:R884" si="3028">SUM(C621)</f>
        <v>0</v>
      </c>
      <c r="D884" s="816">
        <f t="shared" si="3028"/>
        <v>0</v>
      </c>
      <c r="E884" s="816">
        <f t="shared" si="3028"/>
        <v>0</v>
      </c>
      <c r="F884" s="816">
        <f t="shared" si="3028"/>
        <v>0</v>
      </c>
      <c r="G884" s="816">
        <f t="shared" si="3028"/>
        <v>0</v>
      </c>
      <c r="H884" s="816">
        <f t="shared" si="3028"/>
        <v>0</v>
      </c>
      <c r="I884" s="816">
        <f t="shared" si="3028"/>
        <v>0</v>
      </c>
      <c r="J884" s="816">
        <f t="shared" si="3028"/>
        <v>0</v>
      </c>
      <c r="K884" s="816">
        <f t="shared" si="3028"/>
        <v>0</v>
      </c>
      <c r="L884" s="816">
        <f t="shared" si="3028"/>
        <v>0</v>
      </c>
      <c r="M884" s="816">
        <f t="shared" si="3028"/>
        <v>0</v>
      </c>
      <c r="N884" s="816">
        <f t="shared" si="3028"/>
        <v>0</v>
      </c>
      <c r="O884" s="816">
        <f t="shared" si="3028"/>
        <v>0</v>
      </c>
      <c r="P884" s="816">
        <f t="shared" si="3028"/>
        <v>0</v>
      </c>
      <c r="Q884" s="816">
        <f t="shared" si="3028"/>
        <v>0</v>
      </c>
      <c r="R884" s="816">
        <f t="shared" si="3028"/>
        <v>0</v>
      </c>
      <c r="S884" s="815"/>
      <c r="T884" s="816">
        <f>SUM(T621)</f>
        <v>0</v>
      </c>
      <c r="U884" s="816">
        <f t="shared" ref="U884:AJ884" si="3029">SUM(U621)</f>
        <v>0</v>
      </c>
      <c r="V884" s="816">
        <f t="shared" si="3029"/>
        <v>0</v>
      </c>
      <c r="W884" s="816">
        <f t="shared" si="3029"/>
        <v>0</v>
      </c>
      <c r="X884" s="816">
        <f t="shared" si="3029"/>
        <v>0</v>
      </c>
      <c r="Y884" s="816">
        <f t="shared" si="3029"/>
        <v>0</v>
      </c>
      <c r="Z884" s="816">
        <f t="shared" si="3029"/>
        <v>0</v>
      </c>
      <c r="AA884" s="816">
        <f t="shared" si="3029"/>
        <v>0</v>
      </c>
      <c r="AB884" s="816">
        <f t="shared" si="3029"/>
        <v>0</v>
      </c>
      <c r="AC884" s="816">
        <f t="shared" si="3029"/>
        <v>0</v>
      </c>
      <c r="AD884" s="816">
        <f t="shared" si="3029"/>
        <v>0</v>
      </c>
      <c r="AE884" s="816">
        <f t="shared" si="3029"/>
        <v>0</v>
      </c>
      <c r="AF884" s="816">
        <f t="shared" si="3029"/>
        <v>0</v>
      </c>
      <c r="AG884" s="816">
        <f t="shared" si="3029"/>
        <v>0</v>
      </c>
      <c r="AH884" s="816">
        <f t="shared" si="3029"/>
        <v>0</v>
      </c>
      <c r="AI884" s="816">
        <f t="shared" si="3029"/>
        <v>0</v>
      </c>
      <c r="AJ884" s="816">
        <f t="shared" si="3029"/>
        <v>0</v>
      </c>
      <c r="AK884" s="815"/>
      <c r="AL884" s="816">
        <f>SUM(AL621)</f>
        <v>0</v>
      </c>
      <c r="AM884" s="816">
        <f t="shared" ref="AM884:BB884" si="3030">SUM(AM621)</f>
        <v>0</v>
      </c>
      <c r="AN884" s="816">
        <f t="shared" si="3030"/>
        <v>0</v>
      </c>
      <c r="AO884" s="816">
        <f t="shared" si="3030"/>
        <v>7.5538160469667326E-2</v>
      </c>
      <c r="AP884" s="816">
        <f t="shared" si="3030"/>
        <v>0</v>
      </c>
      <c r="AQ884" s="816">
        <f t="shared" si="3030"/>
        <v>0</v>
      </c>
      <c r="AR884" s="816">
        <f t="shared" si="3030"/>
        <v>0</v>
      </c>
      <c r="AS884" s="816">
        <f t="shared" si="3030"/>
        <v>0</v>
      </c>
      <c r="AT884" s="816">
        <f t="shared" si="3030"/>
        <v>0</v>
      </c>
      <c r="AU884" s="816">
        <f t="shared" si="3030"/>
        <v>0</v>
      </c>
      <c r="AV884" s="816">
        <f t="shared" si="3030"/>
        <v>0</v>
      </c>
      <c r="AW884" s="816">
        <f t="shared" si="3030"/>
        <v>0</v>
      </c>
      <c r="AX884" s="816">
        <f t="shared" si="3030"/>
        <v>0</v>
      </c>
      <c r="AY884" s="816">
        <f t="shared" si="3030"/>
        <v>0</v>
      </c>
      <c r="AZ884" s="816">
        <f t="shared" si="3030"/>
        <v>0</v>
      </c>
      <c r="BA884" s="816">
        <f t="shared" si="3030"/>
        <v>0</v>
      </c>
      <c r="BB884" s="816">
        <f t="shared" si="3030"/>
        <v>0</v>
      </c>
      <c r="BC884" s="815"/>
      <c r="BD884" s="816">
        <f>SUM(BD621)</f>
        <v>0</v>
      </c>
      <c r="BE884" s="816">
        <f t="shared" ref="BE884:BT884" si="3031">SUM(BE621)</f>
        <v>0</v>
      </c>
      <c r="BF884" s="816">
        <f t="shared" si="3031"/>
        <v>0</v>
      </c>
      <c r="BG884" s="816">
        <f t="shared" si="3031"/>
        <v>0</v>
      </c>
      <c r="BH884" s="816">
        <f t="shared" si="3031"/>
        <v>0</v>
      </c>
      <c r="BI884" s="816">
        <f t="shared" si="3031"/>
        <v>0</v>
      </c>
      <c r="BJ884" s="816">
        <f t="shared" si="3031"/>
        <v>0</v>
      </c>
      <c r="BK884" s="816">
        <f t="shared" si="3031"/>
        <v>0</v>
      </c>
      <c r="BL884" s="816">
        <f t="shared" si="3031"/>
        <v>0</v>
      </c>
      <c r="BM884" s="816">
        <f t="shared" si="3031"/>
        <v>0</v>
      </c>
      <c r="BN884" s="816">
        <f t="shared" si="3031"/>
        <v>0</v>
      </c>
      <c r="BO884" s="816">
        <f t="shared" si="3031"/>
        <v>0</v>
      </c>
      <c r="BP884" s="816">
        <f t="shared" si="3031"/>
        <v>0</v>
      </c>
      <c r="BQ884" s="816">
        <f t="shared" si="3031"/>
        <v>0</v>
      </c>
      <c r="BR884" s="816">
        <f t="shared" si="3031"/>
        <v>0</v>
      </c>
      <c r="BS884" s="816">
        <f t="shared" si="3031"/>
        <v>0</v>
      </c>
      <c r="BT884" s="816">
        <f t="shared" si="3031"/>
        <v>0</v>
      </c>
      <c r="BU884" s="815"/>
      <c r="BV884" s="816">
        <f>SUM(BV621)</f>
        <v>0</v>
      </c>
      <c r="BW884" s="816">
        <f>SUM(BW621)</f>
        <v>0</v>
      </c>
      <c r="BX884" s="816">
        <f>SUM(BX621)</f>
        <v>0</v>
      </c>
      <c r="BY884" s="816">
        <f>SUM(BY621)</f>
        <v>0</v>
      </c>
      <c r="BZ884" s="627">
        <f t="shared" si="3019"/>
        <v>0</v>
      </c>
      <c r="CA884" s="627">
        <f t="shared" si="2905"/>
        <v>0</v>
      </c>
      <c r="CB884" s="627">
        <f t="shared" si="2906"/>
        <v>0</v>
      </c>
      <c r="CC884" s="695">
        <f t="shared" si="2907"/>
        <v>0</v>
      </c>
      <c r="CD884" s="1353">
        <f t="shared" si="2989"/>
        <v>0</v>
      </c>
      <c r="CE884" s="1354">
        <f t="shared" si="2989"/>
        <v>0</v>
      </c>
      <c r="CF884" s="1355">
        <f t="shared" si="2989"/>
        <v>0</v>
      </c>
      <c r="CG884" s="1355">
        <f t="shared" si="2989"/>
        <v>0</v>
      </c>
      <c r="CH884" s="1355">
        <f t="shared" si="2989"/>
        <v>0</v>
      </c>
      <c r="CI884" s="1355">
        <f t="shared" si="2989"/>
        <v>0</v>
      </c>
      <c r="CJ884" s="1355">
        <f t="shared" si="2989"/>
        <v>0</v>
      </c>
      <c r="CK884" s="1356">
        <f t="shared" si="2989"/>
        <v>0</v>
      </c>
      <c r="CL884" s="1356">
        <f t="shared" si="2989"/>
        <v>0</v>
      </c>
      <c r="CM884" s="1356">
        <f t="shared" si="2989"/>
        <v>0</v>
      </c>
      <c r="CN884" s="1355">
        <f t="shared" si="2989"/>
        <v>0</v>
      </c>
      <c r="CO884" s="1355">
        <f t="shared" si="2989"/>
        <v>0</v>
      </c>
      <c r="CP884" s="1355">
        <f t="shared" si="2989"/>
        <v>0</v>
      </c>
      <c r="CQ884" s="1355">
        <f t="shared" si="2989"/>
        <v>0</v>
      </c>
      <c r="CR884" s="1355">
        <f t="shared" si="2989"/>
        <v>0</v>
      </c>
      <c r="CS884" s="1354">
        <f t="shared" si="2982"/>
        <v>0</v>
      </c>
      <c r="CT884" s="1385">
        <f t="shared" si="2909"/>
        <v>0</v>
      </c>
      <c r="CU884" s="1439">
        <f t="shared" si="2990"/>
        <v>0</v>
      </c>
      <c r="CV884" s="1368">
        <f t="shared" si="2990"/>
        <v>0</v>
      </c>
      <c r="CW884" s="1369">
        <f t="shared" si="2990"/>
        <v>0</v>
      </c>
      <c r="CX884" s="1369">
        <f t="shared" si="2990"/>
        <v>0</v>
      </c>
      <c r="CY884" s="1369">
        <f t="shared" si="2990"/>
        <v>0</v>
      </c>
      <c r="CZ884" s="1369">
        <f t="shared" si="2990"/>
        <v>0</v>
      </c>
      <c r="DA884" s="1369">
        <f t="shared" si="2990"/>
        <v>0</v>
      </c>
      <c r="DB884" s="1370">
        <f t="shared" si="2990"/>
        <v>0</v>
      </c>
      <c r="DC884" s="1370">
        <f t="shared" si="2990"/>
        <v>0</v>
      </c>
      <c r="DD884" s="1370">
        <f t="shared" si="2990"/>
        <v>0</v>
      </c>
      <c r="DE884" s="1369">
        <f t="shared" si="2990"/>
        <v>0</v>
      </c>
      <c r="DF884" s="1369">
        <f t="shared" si="2990"/>
        <v>0</v>
      </c>
      <c r="DG884" s="1369">
        <f t="shared" si="2990"/>
        <v>0</v>
      </c>
      <c r="DH884" s="1369">
        <f t="shared" si="2990"/>
        <v>0</v>
      </c>
      <c r="DI884" s="1369">
        <f t="shared" si="2990"/>
        <v>0</v>
      </c>
      <c r="DJ884" s="1368">
        <f t="shared" si="2983"/>
        <v>0</v>
      </c>
      <c r="DK884" s="1439">
        <f t="shared" si="2911"/>
        <v>0</v>
      </c>
      <c r="DL884" s="658">
        <f t="shared" si="2912"/>
        <v>17</v>
      </c>
      <c r="DM884" s="106">
        <f t="shared" si="2913"/>
        <v>17</v>
      </c>
      <c r="DN884" s="106">
        <f t="shared" si="2914"/>
        <v>17</v>
      </c>
      <c r="DO884" s="106">
        <f t="shared" si="2915"/>
        <v>17</v>
      </c>
      <c r="DP884" s="487"/>
      <c r="DQ884" s="623"/>
      <c r="DR884" s="623"/>
      <c r="DS884" s="623"/>
      <c r="DT884" s="623"/>
      <c r="DU884" s="623"/>
      <c r="DV884" s="623"/>
      <c r="DW884" s="623"/>
      <c r="DX884" s="818"/>
      <c r="DY884" s="488"/>
    </row>
    <row r="885" spans="1:129" s="490" customFormat="1" ht="15.75" customHeight="1">
      <c r="A885" s="44" t="str">
        <f>$A$624</f>
        <v>Beans purchase - unit</v>
      </c>
      <c r="B885" s="816">
        <f>SUM(B627)</f>
        <v>0</v>
      </c>
      <c r="C885" s="816">
        <f t="shared" ref="C885:R885" si="3032">SUM(C627)</f>
        <v>0</v>
      </c>
      <c r="D885" s="816">
        <f t="shared" si="3032"/>
        <v>0</v>
      </c>
      <c r="E885" s="816">
        <f t="shared" si="3032"/>
        <v>0</v>
      </c>
      <c r="F885" s="816">
        <f t="shared" si="3032"/>
        <v>8.8454011741682988E-3</v>
      </c>
      <c r="G885" s="816">
        <f t="shared" si="3032"/>
        <v>3.3170254403131115E-2</v>
      </c>
      <c r="H885" s="816">
        <f t="shared" si="3032"/>
        <v>0</v>
      </c>
      <c r="I885" s="816">
        <f t="shared" si="3032"/>
        <v>0</v>
      </c>
      <c r="J885" s="816">
        <f t="shared" si="3032"/>
        <v>1.4742335290280496E-2</v>
      </c>
      <c r="K885" s="816">
        <f t="shared" si="3032"/>
        <v>0</v>
      </c>
      <c r="L885" s="816">
        <f t="shared" si="3032"/>
        <v>0</v>
      </c>
      <c r="M885" s="816">
        <f t="shared" si="3032"/>
        <v>0</v>
      </c>
      <c r="N885" s="816">
        <f t="shared" si="3032"/>
        <v>0</v>
      </c>
      <c r="O885" s="816">
        <f t="shared" si="3032"/>
        <v>0</v>
      </c>
      <c r="P885" s="816">
        <f t="shared" si="3032"/>
        <v>0</v>
      </c>
      <c r="Q885" s="816">
        <f t="shared" si="3032"/>
        <v>0</v>
      </c>
      <c r="R885" s="816">
        <f t="shared" si="3032"/>
        <v>0</v>
      </c>
      <c r="S885" s="815"/>
      <c r="T885" s="816">
        <f>SUM(T627)</f>
        <v>2.2113502935420744E-2</v>
      </c>
      <c r="U885" s="816">
        <f t="shared" ref="U885:AJ885" si="3033">SUM(U627)</f>
        <v>1.1056751467710372E-2</v>
      </c>
      <c r="V885" s="816">
        <f t="shared" si="3033"/>
        <v>1.7690802348336598E-2</v>
      </c>
      <c r="W885" s="816">
        <f t="shared" si="3033"/>
        <v>1.6585127201565558E-2</v>
      </c>
      <c r="X885" s="816">
        <f t="shared" si="3033"/>
        <v>0</v>
      </c>
      <c r="Y885" s="816">
        <f t="shared" si="3033"/>
        <v>1.3820939334637964E-2</v>
      </c>
      <c r="Z885" s="816">
        <f t="shared" si="3033"/>
        <v>1.5163544870002797E-2</v>
      </c>
      <c r="AA885" s="816">
        <f t="shared" si="3033"/>
        <v>0</v>
      </c>
      <c r="AB885" s="816">
        <f t="shared" si="3033"/>
        <v>0</v>
      </c>
      <c r="AC885" s="816">
        <f t="shared" si="3033"/>
        <v>0</v>
      </c>
      <c r="AD885" s="816">
        <f t="shared" si="3033"/>
        <v>0</v>
      </c>
      <c r="AE885" s="816">
        <f t="shared" si="3033"/>
        <v>0</v>
      </c>
      <c r="AF885" s="816">
        <f t="shared" si="3033"/>
        <v>0</v>
      </c>
      <c r="AG885" s="816">
        <f t="shared" si="3033"/>
        <v>0</v>
      </c>
      <c r="AH885" s="816">
        <f t="shared" si="3033"/>
        <v>0</v>
      </c>
      <c r="AI885" s="816">
        <f t="shared" si="3033"/>
        <v>0</v>
      </c>
      <c r="AJ885" s="816">
        <f t="shared" si="3033"/>
        <v>0</v>
      </c>
      <c r="AK885" s="815"/>
      <c r="AL885" s="816">
        <f>SUM(AL627)</f>
        <v>0</v>
      </c>
      <c r="AM885" s="816">
        <f t="shared" ref="AM885:BB885" si="3034">SUM(AM627)</f>
        <v>0</v>
      </c>
      <c r="AN885" s="816">
        <f t="shared" si="3034"/>
        <v>0</v>
      </c>
      <c r="AO885" s="816">
        <f t="shared" si="3034"/>
        <v>0</v>
      </c>
      <c r="AP885" s="816">
        <f t="shared" si="3034"/>
        <v>0</v>
      </c>
      <c r="AQ885" s="816">
        <f t="shared" si="3034"/>
        <v>3.1843444227005871E-2</v>
      </c>
      <c r="AR885" s="816">
        <f t="shared" si="3034"/>
        <v>0</v>
      </c>
      <c r="AS885" s="816">
        <f t="shared" si="3034"/>
        <v>0</v>
      </c>
      <c r="AT885" s="816">
        <f t="shared" si="3034"/>
        <v>3.1843444227005871E-2</v>
      </c>
      <c r="AU885" s="816">
        <f t="shared" si="3034"/>
        <v>0</v>
      </c>
      <c r="AV885" s="816">
        <f t="shared" si="3034"/>
        <v>0</v>
      </c>
      <c r="AW885" s="816">
        <f t="shared" si="3034"/>
        <v>0</v>
      </c>
      <c r="AX885" s="816">
        <f t="shared" si="3034"/>
        <v>0</v>
      </c>
      <c r="AY885" s="816">
        <f t="shared" si="3034"/>
        <v>0</v>
      </c>
      <c r="AZ885" s="816">
        <f t="shared" si="3034"/>
        <v>0</v>
      </c>
      <c r="BA885" s="816">
        <f t="shared" si="3034"/>
        <v>0</v>
      </c>
      <c r="BB885" s="816">
        <f t="shared" si="3034"/>
        <v>0</v>
      </c>
      <c r="BC885" s="815"/>
      <c r="BD885" s="816">
        <f>SUM(BD627)</f>
        <v>2.7641878669275928E-2</v>
      </c>
      <c r="BE885" s="816">
        <f t="shared" ref="BE885:BT885" si="3035">SUM(BE627)</f>
        <v>0</v>
      </c>
      <c r="BF885" s="816">
        <f t="shared" si="3035"/>
        <v>1.3820939334637964E-2</v>
      </c>
      <c r="BG885" s="816">
        <f t="shared" si="3035"/>
        <v>2.7641878669275928E-2</v>
      </c>
      <c r="BH885" s="816">
        <f t="shared" si="3035"/>
        <v>0</v>
      </c>
      <c r="BI885" s="816">
        <f t="shared" si="3035"/>
        <v>3.159071847917249E-2</v>
      </c>
      <c r="BJ885" s="816">
        <f t="shared" si="3035"/>
        <v>5.5283757338551856E-2</v>
      </c>
      <c r="BK885" s="816">
        <f t="shared" si="3035"/>
        <v>0</v>
      </c>
      <c r="BL885" s="816">
        <f t="shared" si="3035"/>
        <v>8.2925636007827788E-3</v>
      </c>
      <c r="BM885" s="816">
        <f t="shared" si="3035"/>
        <v>0</v>
      </c>
      <c r="BN885" s="816">
        <f t="shared" si="3035"/>
        <v>0</v>
      </c>
      <c r="BO885" s="816">
        <f t="shared" si="3035"/>
        <v>0</v>
      </c>
      <c r="BP885" s="816">
        <f t="shared" si="3035"/>
        <v>0</v>
      </c>
      <c r="BQ885" s="816">
        <f t="shared" si="3035"/>
        <v>0</v>
      </c>
      <c r="BR885" s="816">
        <f t="shared" si="3035"/>
        <v>0</v>
      </c>
      <c r="BS885" s="816">
        <f t="shared" si="3035"/>
        <v>0</v>
      </c>
      <c r="BT885" s="816">
        <f t="shared" si="3035"/>
        <v>0</v>
      </c>
      <c r="BU885" s="815"/>
      <c r="BV885" s="816">
        <f>SUM(BV627)</f>
        <v>1.1056751467710372E-2</v>
      </c>
      <c r="BW885" s="816">
        <f>SUM(BW627)</f>
        <v>1.7690802348336598E-2</v>
      </c>
      <c r="BX885" s="816">
        <f>SUM(BX627)</f>
        <v>2.2745317305004193E-2</v>
      </c>
      <c r="BY885" s="816">
        <f>SUM(BY627)</f>
        <v>2.7641878669275928E-2</v>
      </c>
      <c r="BZ885" s="627">
        <f t="shared" si="3019"/>
        <v>1.5725157642965865E-3</v>
      </c>
      <c r="CA885" s="627">
        <f t="shared" si="2905"/>
        <v>4.9544776814835515E-3</v>
      </c>
      <c r="CB885" s="627">
        <f t="shared" si="2906"/>
        <v>2.1228962818003916E-3</v>
      </c>
      <c r="CC885" s="695">
        <f t="shared" si="2907"/>
        <v>7.2658652502096749E-3</v>
      </c>
      <c r="CD885" s="1353">
        <f t="shared" si="2989"/>
        <v>0</v>
      </c>
      <c r="CE885" s="1354">
        <f t="shared" si="2989"/>
        <v>0</v>
      </c>
      <c r="CF885" s="1355">
        <f t="shared" si="2989"/>
        <v>0</v>
      </c>
      <c r="CG885" s="1355">
        <f t="shared" si="2989"/>
        <v>0</v>
      </c>
      <c r="CH885" s="1355">
        <f t="shared" si="2989"/>
        <v>0</v>
      </c>
      <c r="CI885" s="1355">
        <f t="shared" si="2989"/>
        <v>0</v>
      </c>
      <c r="CJ885" s="1355">
        <f t="shared" si="2989"/>
        <v>0</v>
      </c>
      <c r="CK885" s="1356">
        <f t="shared" si="2989"/>
        <v>0</v>
      </c>
      <c r="CL885" s="1356">
        <f t="shared" si="2989"/>
        <v>0</v>
      </c>
      <c r="CM885" s="1356">
        <f t="shared" si="2989"/>
        <v>0</v>
      </c>
      <c r="CN885" s="1355">
        <f t="shared" si="2989"/>
        <v>0</v>
      </c>
      <c r="CO885" s="1355">
        <f t="shared" si="2989"/>
        <v>0</v>
      </c>
      <c r="CP885" s="1355">
        <f t="shared" si="2989"/>
        <v>0</v>
      </c>
      <c r="CQ885" s="1355">
        <f t="shared" si="2989"/>
        <v>0</v>
      </c>
      <c r="CR885" s="1355">
        <f t="shared" si="2989"/>
        <v>8.8454011741682988E-3</v>
      </c>
      <c r="CS885" s="1354">
        <f t="shared" si="2982"/>
        <v>1.4742335290280496E-2</v>
      </c>
      <c r="CT885" s="1385">
        <f t="shared" si="2909"/>
        <v>3.3170254403131115E-2</v>
      </c>
      <c r="CU885" s="1439">
        <f t="shared" si="2990"/>
        <v>0</v>
      </c>
      <c r="CV885" s="1368">
        <f t="shared" si="2990"/>
        <v>0</v>
      </c>
      <c r="CW885" s="1369">
        <f t="shared" si="2990"/>
        <v>0</v>
      </c>
      <c r="CX885" s="1369">
        <f t="shared" si="2990"/>
        <v>0</v>
      </c>
      <c r="CY885" s="1369">
        <f t="shared" si="2990"/>
        <v>0</v>
      </c>
      <c r="CZ885" s="1369">
        <f t="shared" si="2990"/>
        <v>0</v>
      </c>
      <c r="DA885" s="1369">
        <f t="shared" si="2990"/>
        <v>0</v>
      </c>
      <c r="DB885" s="1370">
        <f t="shared" si="2990"/>
        <v>0</v>
      </c>
      <c r="DC885" s="1370">
        <f t="shared" si="2990"/>
        <v>0</v>
      </c>
      <c r="DD885" s="1370">
        <f t="shared" si="2990"/>
        <v>0</v>
      </c>
      <c r="DE885" s="1369">
        <f t="shared" si="2990"/>
        <v>0</v>
      </c>
      <c r="DF885" s="1369">
        <f t="shared" si="2990"/>
        <v>1.1056751467710372E-2</v>
      </c>
      <c r="DG885" s="1369">
        <f t="shared" si="2990"/>
        <v>1.3820939334637964E-2</v>
      </c>
      <c r="DH885" s="1369">
        <f t="shared" si="2990"/>
        <v>1.5163544870002797E-2</v>
      </c>
      <c r="DI885" s="1369">
        <f t="shared" si="2990"/>
        <v>1.6585127201565558E-2</v>
      </c>
      <c r="DJ885" s="1368">
        <f t="shared" si="2983"/>
        <v>1.7690802348336598E-2</v>
      </c>
      <c r="DK885" s="1439">
        <f t="shared" si="2911"/>
        <v>2.2113502935420744E-2</v>
      </c>
      <c r="DL885" s="658">
        <f t="shared" si="2912"/>
        <v>17</v>
      </c>
      <c r="DM885" s="106">
        <f t="shared" si="2913"/>
        <v>17</v>
      </c>
      <c r="DN885" s="106">
        <f t="shared" si="2914"/>
        <v>17</v>
      </c>
      <c r="DO885" s="106">
        <f t="shared" si="2915"/>
        <v>17</v>
      </c>
      <c r="DP885" s="487"/>
      <c r="DQ885" s="623"/>
      <c r="DR885" s="623"/>
      <c r="DS885" s="623"/>
      <c r="DT885" s="623"/>
      <c r="DU885" s="623"/>
      <c r="DV885" s="623"/>
      <c r="DW885" s="623"/>
      <c r="DX885" s="818"/>
      <c r="DY885" s="488"/>
    </row>
    <row r="886" spans="1:129" s="490" customFormat="1" ht="15.75" customHeight="1">
      <c r="A886" s="44" t="str">
        <f>$A$630</f>
        <v>Loquat (masuku) purchase - unit</v>
      </c>
      <c r="B886" s="816">
        <f>SUM(B633)</f>
        <v>0</v>
      </c>
      <c r="C886" s="816">
        <f t="shared" ref="C886:R886" si="3036">SUM(C633)</f>
        <v>0</v>
      </c>
      <c r="D886" s="816">
        <f t="shared" si="3036"/>
        <v>0</v>
      </c>
      <c r="E886" s="816">
        <f t="shared" si="3036"/>
        <v>0</v>
      </c>
      <c r="F886" s="816">
        <f t="shared" si="3036"/>
        <v>0</v>
      </c>
      <c r="G886" s="816">
        <f t="shared" si="3036"/>
        <v>0</v>
      </c>
      <c r="H886" s="816">
        <f t="shared" si="3036"/>
        <v>0</v>
      </c>
      <c r="I886" s="816">
        <f t="shared" si="3036"/>
        <v>0</v>
      </c>
      <c r="J886" s="816">
        <f t="shared" si="3036"/>
        <v>0</v>
      </c>
      <c r="K886" s="816">
        <f t="shared" si="3036"/>
        <v>0</v>
      </c>
      <c r="L886" s="816">
        <f t="shared" si="3036"/>
        <v>0</v>
      </c>
      <c r="M886" s="816">
        <f t="shared" si="3036"/>
        <v>0</v>
      </c>
      <c r="N886" s="816">
        <f t="shared" si="3036"/>
        <v>0</v>
      </c>
      <c r="O886" s="816">
        <f t="shared" si="3036"/>
        <v>0</v>
      </c>
      <c r="P886" s="816">
        <f t="shared" si="3036"/>
        <v>0</v>
      </c>
      <c r="Q886" s="816">
        <f t="shared" si="3036"/>
        <v>0</v>
      </c>
      <c r="R886" s="816">
        <f t="shared" si="3036"/>
        <v>0</v>
      </c>
      <c r="S886" s="815"/>
      <c r="T886" s="816">
        <f>SUM(T633)</f>
        <v>0</v>
      </c>
      <c r="U886" s="816">
        <f t="shared" ref="U886:AJ886" si="3037">SUM(U633)</f>
        <v>0</v>
      </c>
      <c r="V886" s="816">
        <f t="shared" si="3037"/>
        <v>0</v>
      </c>
      <c r="W886" s="816">
        <f t="shared" si="3037"/>
        <v>0</v>
      </c>
      <c r="X886" s="816">
        <f t="shared" si="3037"/>
        <v>0</v>
      </c>
      <c r="Y886" s="816">
        <f t="shared" si="3037"/>
        <v>0</v>
      </c>
      <c r="Z886" s="816">
        <f t="shared" si="3037"/>
        <v>0</v>
      </c>
      <c r="AA886" s="816">
        <f t="shared" si="3037"/>
        <v>0</v>
      </c>
      <c r="AB886" s="816">
        <f t="shared" si="3037"/>
        <v>0</v>
      </c>
      <c r="AC886" s="816">
        <f t="shared" si="3037"/>
        <v>0</v>
      </c>
      <c r="AD886" s="816">
        <f t="shared" si="3037"/>
        <v>0</v>
      </c>
      <c r="AE886" s="816">
        <f t="shared" si="3037"/>
        <v>0</v>
      </c>
      <c r="AF886" s="816">
        <f t="shared" si="3037"/>
        <v>0</v>
      </c>
      <c r="AG886" s="816">
        <f t="shared" si="3037"/>
        <v>0</v>
      </c>
      <c r="AH886" s="816">
        <f t="shared" si="3037"/>
        <v>0</v>
      </c>
      <c r="AI886" s="816">
        <f t="shared" si="3037"/>
        <v>0</v>
      </c>
      <c r="AJ886" s="816">
        <f t="shared" si="3037"/>
        <v>0</v>
      </c>
      <c r="AK886" s="815"/>
      <c r="AL886" s="816">
        <f>SUM(AL633)</f>
        <v>0</v>
      </c>
      <c r="AM886" s="816">
        <f t="shared" ref="AM886:BB886" si="3038">SUM(AM633)</f>
        <v>0</v>
      </c>
      <c r="AN886" s="816">
        <f t="shared" si="3038"/>
        <v>0</v>
      </c>
      <c r="AO886" s="816">
        <f t="shared" si="3038"/>
        <v>0</v>
      </c>
      <c r="AP886" s="816">
        <f t="shared" si="3038"/>
        <v>0</v>
      </c>
      <c r="AQ886" s="816">
        <f t="shared" si="3038"/>
        <v>0</v>
      </c>
      <c r="AR886" s="816">
        <f t="shared" si="3038"/>
        <v>0</v>
      </c>
      <c r="AS886" s="816">
        <f t="shared" si="3038"/>
        <v>0</v>
      </c>
      <c r="AT886" s="816">
        <f t="shared" si="3038"/>
        <v>0</v>
      </c>
      <c r="AU886" s="816">
        <f t="shared" si="3038"/>
        <v>0</v>
      </c>
      <c r="AV886" s="816">
        <f t="shared" si="3038"/>
        <v>0</v>
      </c>
      <c r="AW886" s="816">
        <f t="shared" si="3038"/>
        <v>0</v>
      </c>
      <c r="AX886" s="816">
        <f t="shared" si="3038"/>
        <v>0</v>
      </c>
      <c r="AY886" s="816">
        <f t="shared" si="3038"/>
        <v>0</v>
      </c>
      <c r="AZ886" s="816">
        <f t="shared" si="3038"/>
        <v>0</v>
      </c>
      <c r="BA886" s="816">
        <f t="shared" si="3038"/>
        <v>0</v>
      </c>
      <c r="BB886" s="816">
        <f t="shared" si="3038"/>
        <v>0</v>
      </c>
      <c r="BC886" s="815"/>
      <c r="BD886" s="816">
        <f>SUM(BD633)</f>
        <v>0</v>
      </c>
      <c r="BE886" s="816">
        <f t="shared" ref="BE886:BT886" si="3039">SUM(BE633)</f>
        <v>0</v>
      </c>
      <c r="BF886" s="816">
        <f t="shared" si="3039"/>
        <v>0</v>
      </c>
      <c r="BG886" s="816">
        <f t="shared" si="3039"/>
        <v>0</v>
      </c>
      <c r="BH886" s="816">
        <f t="shared" si="3039"/>
        <v>0</v>
      </c>
      <c r="BI886" s="816">
        <f t="shared" si="3039"/>
        <v>0</v>
      </c>
      <c r="BJ886" s="816">
        <f t="shared" si="3039"/>
        <v>0</v>
      </c>
      <c r="BK886" s="816">
        <f t="shared" si="3039"/>
        <v>0</v>
      </c>
      <c r="BL886" s="816">
        <f t="shared" si="3039"/>
        <v>0</v>
      </c>
      <c r="BM886" s="816">
        <f t="shared" si="3039"/>
        <v>0</v>
      </c>
      <c r="BN886" s="816">
        <f t="shared" si="3039"/>
        <v>0</v>
      </c>
      <c r="BO886" s="816">
        <f t="shared" si="3039"/>
        <v>0</v>
      </c>
      <c r="BP886" s="816">
        <f t="shared" si="3039"/>
        <v>0</v>
      </c>
      <c r="BQ886" s="816">
        <f t="shared" si="3039"/>
        <v>0</v>
      </c>
      <c r="BR886" s="816">
        <f t="shared" si="3039"/>
        <v>0</v>
      </c>
      <c r="BS886" s="816">
        <f t="shared" si="3039"/>
        <v>0</v>
      </c>
      <c r="BT886" s="816">
        <f t="shared" si="3039"/>
        <v>0</v>
      </c>
      <c r="BU886" s="815"/>
      <c r="BV886" s="816">
        <f>SUM(BV633)</f>
        <v>0</v>
      </c>
      <c r="BW886" s="816">
        <f>SUM(BW633)</f>
        <v>0</v>
      </c>
      <c r="BX886" s="816">
        <f>SUM(BX633)</f>
        <v>0</v>
      </c>
      <c r="BY886" s="816">
        <f>SUM(BY633)</f>
        <v>0</v>
      </c>
      <c r="BZ886" s="627">
        <f t="shared" si="3019"/>
        <v>0</v>
      </c>
      <c r="CA886" s="627">
        <f t="shared" si="2905"/>
        <v>0</v>
      </c>
      <c r="CB886" s="627">
        <f t="shared" si="2906"/>
        <v>0</v>
      </c>
      <c r="CC886" s="695">
        <f t="shared" si="2907"/>
        <v>0</v>
      </c>
      <c r="CD886" s="1353">
        <f t="shared" si="2989"/>
        <v>0</v>
      </c>
      <c r="CE886" s="1354">
        <f t="shared" si="2989"/>
        <v>0</v>
      </c>
      <c r="CF886" s="1355">
        <f t="shared" si="2989"/>
        <v>0</v>
      </c>
      <c r="CG886" s="1355">
        <f t="shared" si="2989"/>
        <v>0</v>
      </c>
      <c r="CH886" s="1355">
        <f t="shared" si="2989"/>
        <v>0</v>
      </c>
      <c r="CI886" s="1355">
        <f t="shared" si="2989"/>
        <v>0</v>
      </c>
      <c r="CJ886" s="1355">
        <f t="shared" si="2989"/>
        <v>0</v>
      </c>
      <c r="CK886" s="1356">
        <f t="shared" si="2989"/>
        <v>0</v>
      </c>
      <c r="CL886" s="1356">
        <f t="shared" si="2989"/>
        <v>0</v>
      </c>
      <c r="CM886" s="1356">
        <f t="shared" si="2989"/>
        <v>0</v>
      </c>
      <c r="CN886" s="1355">
        <f t="shared" si="2989"/>
        <v>0</v>
      </c>
      <c r="CO886" s="1355">
        <f t="shared" si="2989"/>
        <v>0</v>
      </c>
      <c r="CP886" s="1355">
        <f t="shared" si="2989"/>
        <v>0</v>
      </c>
      <c r="CQ886" s="1355">
        <f t="shared" si="2989"/>
        <v>0</v>
      </c>
      <c r="CR886" s="1355">
        <f t="shared" si="2989"/>
        <v>0</v>
      </c>
      <c r="CS886" s="1354">
        <f t="shared" si="2982"/>
        <v>0</v>
      </c>
      <c r="CT886" s="1385">
        <f t="shared" si="2909"/>
        <v>0</v>
      </c>
      <c r="CU886" s="1439">
        <f t="shared" si="2990"/>
        <v>0</v>
      </c>
      <c r="CV886" s="1368">
        <f t="shared" si="2990"/>
        <v>0</v>
      </c>
      <c r="CW886" s="1369">
        <f t="shared" si="2990"/>
        <v>0</v>
      </c>
      <c r="CX886" s="1369">
        <f t="shared" si="2990"/>
        <v>0</v>
      </c>
      <c r="CY886" s="1369">
        <f t="shared" si="2990"/>
        <v>0</v>
      </c>
      <c r="CZ886" s="1369">
        <f t="shared" si="2990"/>
        <v>0</v>
      </c>
      <c r="DA886" s="1369">
        <f t="shared" si="2990"/>
        <v>0</v>
      </c>
      <c r="DB886" s="1370">
        <f t="shared" si="2990"/>
        <v>0</v>
      </c>
      <c r="DC886" s="1370">
        <f t="shared" si="2990"/>
        <v>0</v>
      </c>
      <c r="DD886" s="1370">
        <f t="shared" si="2990"/>
        <v>0</v>
      </c>
      <c r="DE886" s="1369">
        <f t="shared" si="2990"/>
        <v>0</v>
      </c>
      <c r="DF886" s="1369">
        <f t="shared" si="2990"/>
        <v>0</v>
      </c>
      <c r="DG886" s="1369">
        <f t="shared" si="2990"/>
        <v>0</v>
      </c>
      <c r="DH886" s="1369">
        <f t="shared" si="2990"/>
        <v>0</v>
      </c>
      <c r="DI886" s="1369">
        <f t="shared" si="2990"/>
        <v>0</v>
      </c>
      <c r="DJ886" s="1368">
        <f t="shared" si="2983"/>
        <v>0</v>
      </c>
      <c r="DK886" s="1439">
        <f t="shared" si="2911"/>
        <v>0</v>
      </c>
      <c r="DL886" s="658">
        <f t="shared" si="2912"/>
        <v>17</v>
      </c>
      <c r="DM886" s="106">
        <f t="shared" si="2913"/>
        <v>17</v>
      </c>
      <c r="DN886" s="106">
        <f t="shared" si="2914"/>
        <v>17</v>
      </c>
      <c r="DO886" s="106">
        <f t="shared" si="2915"/>
        <v>17</v>
      </c>
      <c r="DP886" s="487"/>
      <c r="DQ886" s="623"/>
      <c r="DR886" s="623"/>
      <c r="DS886" s="623"/>
      <c r="DT886" s="623"/>
      <c r="DU886" s="623"/>
      <c r="DV886" s="623"/>
      <c r="DW886" s="623"/>
      <c r="DX886" s="818"/>
      <c r="DY886" s="488"/>
    </row>
    <row r="887" spans="1:129" s="490" customFormat="1" ht="15.75" customHeight="1">
      <c r="A887" s="1218" t="str">
        <f>$A$636</f>
        <v>Other purchase -- see Data 4</v>
      </c>
      <c r="B887" s="816">
        <f>SUM(B640)</f>
        <v>0</v>
      </c>
      <c r="C887" s="816">
        <f t="shared" ref="C887:R887" si="3040">SUM(C640)</f>
        <v>0</v>
      </c>
      <c r="D887" s="816">
        <f t="shared" si="3040"/>
        <v>0</v>
      </c>
      <c r="E887" s="816">
        <f t="shared" si="3040"/>
        <v>0</v>
      </c>
      <c r="F887" s="816">
        <f t="shared" si="3040"/>
        <v>0</v>
      </c>
      <c r="G887" s="816">
        <f t="shared" si="3040"/>
        <v>0</v>
      </c>
      <c r="H887" s="816">
        <f t="shared" si="3040"/>
        <v>0</v>
      </c>
      <c r="I887" s="816">
        <f t="shared" si="3040"/>
        <v>0</v>
      </c>
      <c r="J887" s="816">
        <f t="shared" si="3040"/>
        <v>0</v>
      </c>
      <c r="K887" s="816">
        <f t="shared" si="3040"/>
        <v>0</v>
      </c>
      <c r="L887" s="816">
        <f t="shared" si="3040"/>
        <v>0</v>
      </c>
      <c r="M887" s="816">
        <f t="shared" si="3040"/>
        <v>0</v>
      </c>
      <c r="N887" s="816">
        <f t="shared" si="3040"/>
        <v>0</v>
      </c>
      <c r="O887" s="816">
        <f t="shared" si="3040"/>
        <v>0</v>
      </c>
      <c r="P887" s="816">
        <f t="shared" si="3040"/>
        <v>0</v>
      </c>
      <c r="Q887" s="816">
        <f t="shared" si="3040"/>
        <v>0</v>
      </c>
      <c r="R887" s="816">
        <f t="shared" si="3040"/>
        <v>0</v>
      </c>
      <c r="S887" s="815"/>
      <c r="T887" s="816">
        <f>SUM(T640)</f>
        <v>0</v>
      </c>
      <c r="U887" s="816">
        <f t="shared" ref="U887:AJ887" si="3041">SUM(U640)</f>
        <v>0</v>
      </c>
      <c r="V887" s="816">
        <f t="shared" si="3041"/>
        <v>0</v>
      </c>
      <c r="W887" s="816">
        <f t="shared" si="3041"/>
        <v>0</v>
      </c>
      <c r="X887" s="816">
        <f t="shared" si="3041"/>
        <v>0</v>
      </c>
      <c r="Y887" s="816">
        <f t="shared" si="3041"/>
        <v>0</v>
      </c>
      <c r="Z887" s="816">
        <f t="shared" si="3041"/>
        <v>0</v>
      </c>
      <c r="AA887" s="816">
        <f t="shared" si="3041"/>
        <v>3.3700642996924803E-2</v>
      </c>
      <c r="AB887" s="816">
        <f t="shared" si="3041"/>
        <v>0</v>
      </c>
      <c r="AC887" s="816">
        <f t="shared" si="3041"/>
        <v>0</v>
      </c>
      <c r="AD887" s="816">
        <f t="shared" si="3041"/>
        <v>0</v>
      </c>
      <c r="AE887" s="816">
        <f t="shared" si="3041"/>
        <v>0</v>
      </c>
      <c r="AF887" s="816">
        <f t="shared" si="3041"/>
        <v>0</v>
      </c>
      <c r="AG887" s="816">
        <f t="shared" si="3041"/>
        <v>0</v>
      </c>
      <c r="AH887" s="816">
        <f t="shared" si="3041"/>
        <v>0</v>
      </c>
      <c r="AI887" s="816">
        <f t="shared" si="3041"/>
        <v>0</v>
      </c>
      <c r="AJ887" s="816">
        <f t="shared" si="3041"/>
        <v>0</v>
      </c>
      <c r="AK887" s="815"/>
      <c r="AL887" s="816">
        <f>SUM(AL640)</f>
        <v>0</v>
      </c>
      <c r="AM887" s="816">
        <f t="shared" ref="AM887:BB887" si="3042">SUM(AM640)</f>
        <v>0</v>
      </c>
      <c r="AN887" s="816">
        <f t="shared" si="3042"/>
        <v>0</v>
      </c>
      <c r="AO887" s="816">
        <f t="shared" si="3042"/>
        <v>0</v>
      </c>
      <c r="AP887" s="816">
        <f t="shared" si="3042"/>
        <v>0</v>
      </c>
      <c r="AQ887" s="816">
        <f t="shared" si="3042"/>
        <v>0</v>
      </c>
      <c r="AR887" s="816">
        <f t="shared" si="3042"/>
        <v>0</v>
      </c>
      <c r="AS887" s="816">
        <f t="shared" si="3042"/>
        <v>0</v>
      </c>
      <c r="AT887" s="816">
        <f t="shared" si="3042"/>
        <v>0</v>
      </c>
      <c r="AU887" s="816">
        <f t="shared" si="3042"/>
        <v>0</v>
      </c>
      <c r="AV887" s="816">
        <f t="shared" si="3042"/>
        <v>0</v>
      </c>
      <c r="AW887" s="816">
        <f t="shared" si="3042"/>
        <v>0</v>
      </c>
      <c r="AX887" s="816">
        <f t="shared" si="3042"/>
        <v>0</v>
      </c>
      <c r="AY887" s="816">
        <f t="shared" si="3042"/>
        <v>0</v>
      </c>
      <c r="AZ887" s="816">
        <f t="shared" si="3042"/>
        <v>0</v>
      </c>
      <c r="BA887" s="816">
        <f t="shared" si="3042"/>
        <v>0</v>
      </c>
      <c r="BB887" s="816">
        <f t="shared" si="3042"/>
        <v>0</v>
      </c>
      <c r="BC887" s="815"/>
      <c r="BD887" s="816">
        <f>SUM(BD640)</f>
        <v>2.5499021526418787E-2</v>
      </c>
      <c r="BE887" s="816">
        <f t="shared" ref="BE887:BT887" si="3043">SUM(BE640)</f>
        <v>2.1744478613363153E-2</v>
      </c>
      <c r="BF887" s="816">
        <f t="shared" si="3043"/>
        <v>0</v>
      </c>
      <c r="BG887" s="816">
        <f t="shared" si="3043"/>
        <v>0</v>
      </c>
      <c r="BH887" s="816">
        <f t="shared" si="3043"/>
        <v>0</v>
      </c>
      <c r="BI887" s="816">
        <f t="shared" si="3043"/>
        <v>0</v>
      </c>
      <c r="BJ887" s="816">
        <f t="shared" si="3043"/>
        <v>0</v>
      </c>
      <c r="BK887" s="816">
        <f t="shared" si="3043"/>
        <v>0</v>
      </c>
      <c r="BL887" s="816">
        <f t="shared" si="3043"/>
        <v>0</v>
      </c>
      <c r="BM887" s="816">
        <f t="shared" si="3043"/>
        <v>0</v>
      </c>
      <c r="BN887" s="816">
        <f t="shared" si="3043"/>
        <v>0</v>
      </c>
      <c r="BO887" s="816">
        <f t="shared" si="3043"/>
        <v>0</v>
      </c>
      <c r="BP887" s="816">
        <f t="shared" si="3043"/>
        <v>0</v>
      </c>
      <c r="BQ887" s="816">
        <f t="shared" si="3043"/>
        <v>0</v>
      </c>
      <c r="BR887" s="816">
        <f t="shared" si="3043"/>
        <v>0</v>
      </c>
      <c r="BS887" s="816">
        <f t="shared" si="3043"/>
        <v>0</v>
      </c>
      <c r="BT887" s="816">
        <f t="shared" si="3043"/>
        <v>0</v>
      </c>
      <c r="BU887" s="815"/>
      <c r="BV887" s="816">
        <f>SUM(BV640)</f>
        <v>0</v>
      </c>
      <c r="BW887" s="816">
        <f>SUM(BW640)</f>
        <v>0</v>
      </c>
      <c r="BX887" s="816">
        <f>SUM(BX640)</f>
        <v>0</v>
      </c>
      <c r="BY887" s="816">
        <f>SUM(BY640)</f>
        <v>0</v>
      </c>
      <c r="BZ887" s="627">
        <f t="shared" si="2904"/>
        <v>0</v>
      </c>
      <c r="CA887" s="627">
        <f t="shared" si="2905"/>
        <v>0</v>
      </c>
      <c r="CB887" s="627">
        <f t="shared" si="2906"/>
        <v>0</v>
      </c>
      <c r="CC887" s="695">
        <f t="shared" si="2907"/>
        <v>1.4496319075575437E-3</v>
      </c>
      <c r="CD887" s="1353">
        <f t="shared" si="2989"/>
        <v>0</v>
      </c>
      <c r="CE887" s="1354">
        <f t="shared" si="2989"/>
        <v>0</v>
      </c>
      <c r="CF887" s="1355">
        <f t="shared" si="2989"/>
        <v>0</v>
      </c>
      <c r="CG887" s="1355">
        <f t="shared" si="2989"/>
        <v>0</v>
      </c>
      <c r="CH887" s="1355">
        <f t="shared" si="2989"/>
        <v>0</v>
      </c>
      <c r="CI887" s="1355">
        <f t="shared" si="2989"/>
        <v>0</v>
      </c>
      <c r="CJ887" s="1355">
        <f t="shared" si="2989"/>
        <v>0</v>
      </c>
      <c r="CK887" s="1356">
        <f t="shared" si="2989"/>
        <v>0</v>
      </c>
      <c r="CL887" s="1356">
        <f t="shared" si="2989"/>
        <v>0</v>
      </c>
      <c r="CM887" s="1356">
        <f t="shared" si="2989"/>
        <v>0</v>
      </c>
      <c r="CN887" s="1355">
        <f t="shared" si="2989"/>
        <v>0</v>
      </c>
      <c r="CO887" s="1355">
        <f t="shared" si="2989"/>
        <v>0</v>
      </c>
      <c r="CP887" s="1355">
        <f t="shared" si="2989"/>
        <v>0</v>
      </c>
      <c r="CQ887" s="1355">
        <f t="shared" si="2989"/>
        <v>0</v>
      </c>
      <c r="CR887" s="1355">
        <f t="shared" si="2989"/>
        <v>0</v>
      </c>
      <c r="CS887" s="1354">
        <f t="shared" si="2982"/>
        <v>0</v>
      </c>
      <c r="CT887" s="1385">
        <f t="shared" si="2909"/>
        <v>0</v>
      </c>
      <c r="CU887" s="1439">
        <f t="shared" si="2990"/>
        <v>0</v>
      </c>
      <c r="CV887" s="1368">
        <f t="shared" si="2990"/>
        <v>0</v>
      </c>
      <c r="CW887" s="1369">
        <f t="shared" si="2990"/>
        <v>0</v>
      </c>
      <c r="CX887" s="1369">
        <f t="shared" si="2990"/>
        <v>0</v>
      </c>
      <c r="CY887" s="1369">
        <f t="shared" si="2990"/>
        <v>0</v>
      </c>
      <c r="CZ887" s="1369">
        <f t="shared" si="2990"/>
        <v>0</v>
      </c>
      <c r="DA887" s="1369">
        <f t="shared" si="2990"/>
        <v>0</v>
      </c>
      <c r="DB887" s="1370">
        <f t="shared" si="2990"/>
        <v>0</v>
      </c>
      <c r="DC887" s="1370">
        <f t="shared" si="2990"/>
        <v>0</v>
      </c>
      <c r="DD887" s="1370">
        <f t="shared" si="2990"/>
        <v>0</v>
      </c>
      <c r="DE887" s="1369">
        <f t="shared" si="2990"/>
        <v>0</v>
      </c>
      <c r="DF887" s="1369">
        <f t="shared" si="2990"/>
        <v>0</v>
      </c>
      <c r="DG887" s="1369">
        <f t="shared" si="2990"/>
        <v>0</v>
      </c>
      <c r="DH887" s="1369">
        <f t="shared" si="2990"/>
        <v>0</v>
      </c>
      <c r="DI887" s="1369">
        <f t="shared" si="2990"/>
        <v>0</v>
      </c>
      <c r="DJ887" s="1368">
        <f t="shared" si="2983"/>
        <v>0</v>
      </c>
      <c r="DK887" s="1439">
        <f t="shared" si="2911"/>
        <v>3.3700642996924803E-2</v>
      </c>
      <c r="DL887" s="658">
        <f t="shared" si="2912"/>
        <v>17</v>
      </c>
      <c r="DM887" s="106">
        <f t="shared" si="2913"/>
        <v>17</v>
      </c>
      <c r="DN887" s="106">
        <f t="shared" si="2914"/>
        <v>17</v>
      </c>
      <c r="DO887" s="106">
        <f t="shared" si="2915"/>
        <v>17</v>
      </c>
      <c r="DP887" s="487"/>
      <c r="DQ887" s="623"/>
      <c r="DR887" s="623"/>
      <c r="DS887" s="623"/>
      <c r="DT887" s="623"/>
      <c r="DU887" s="623"/>
      <c r="DV887" s="623"/>
      <c r="DW887" s="623"/>
      <c r="DX887" s="818"/>
      <c r="DY887" s="488"/>
    </row>
    <row r="888" spans="1:129" s="490" customFormat="1" ht="15.75" customHeight="1">
      <c r="A888" s="813" t="s">
        <v>23</v>
      </c>
      <c r="B888" s="815"/>
      <c r="C888" s="815"/>
      <c r="D888" s="815"/>
      <c r="E888" s="815"/>
      <c r="F888" s="815"/>
      <c r="G888" s="815"/>
      <c r="H888" s="815"/>
      <c r="I888" s="815"/>
      <c r="J888" s="815"/>
      <c r="K888" s="815"/>
      <c r="L888" s="815"/>
      <c r="M888" s="815"/>
      <c r="N888" s="815"/>
      <c r="O888" s="815"/>
      <c r="P888" s="815"/>
      <c r="Q888" s="815"/>
      <c r="R888" s="815"/>
      <c r="S888" s="787"/>
      <c r="T888" s="815"/>
      <c r="U888" s="815"/>
      <c r="V888" s="815"/>
      <c r="W888" s="815"/>
      <c r="X888" s="815"/>
      <c r="Y888" s="815"/>
      <c r="Z888" s="815"/>
      <c r="AA888" s="815"/>
      <c r="AB888" s="815"/>
      <c r="AC888" s="815"/>
      <c r="AD888" s="815"/>
      <c r="AE888" s="815"/>
      <c r="AF888" s="815"/>
      <c r="AG888" s="815"/>
      <c r="AH888" s="815"/>
      <c r="AI888" s="815"/>
      <c r="AJ888" s="815"/>
      <c r="AK888" s="787"/>
      <c r="AL888" s="815"/>
      <c r="AM888" s="815"/>
      <c r="AN888" s="815"/>
      <c r="AO888" s="815"/>
      <c r="AP888" s="815"/>
      <c r="AQ888" s="815"/>
      <c r="AR888" s="815"/>
      <c r="AS888" s="815"/>
      <c r="AT888" s="815"/>
      <c r="AU888" s="815"/>
      <c r="AV888" s="815"/>
      <c r="AW888" s="815"/>
      <c r="AX888" s="815"/>
      <c r="AY888" s="815"/>
      <c r="AZ888" s="815"/>
      <c r="BA888" s="815"/>
      <c r="BB888" s="815"/>
      <c r="BC888" s="787"/>
      <c r="BD888" s="815"/>
      <c r="BE888" s="815"/>
      <c r="BF888" s="815"/>
      <c r="BG888" s="815"/>
      <c r="BH888" s="815"/>
      <c r="BI888" s="815"/>
      <c r="BJ888" s="815"/>
      <c r="BK888" s="815"/>
      <c r="BL888" s="815"/>
      <c r="BM888" s="815"/>
      <c r="BN888" s="815"/>
      <c r="BO888" s="815"/>
      <c r="BP888" s="815"/>
      <c r="BQ888" s="815"/>
      <c r="BR888" s="815"/>
      <c r="BS888" s="815"/>
      <c r="BT888" s="815"/>
      <c r="BU888" s="787"/>
      <c r="BV888" s="815"/>
      <c r="BW888" s="815"/>
      <c r="BX888" s="815"/>
      <c r="BY888" s="815"/>
      <c r="BZ888" s="819"/>
      <c r="CA888" s="819"/>
      <c r="CB888" s="819"/>
      <c r="CC888" s="819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22"/>
      <c r="CV888" s="203"/>
      <c r="CW888" s="203"/>
      <c r="CX888" s="203"/>
      <c r="CY888" s="203"/>
      <c r="CZ888" s="203"/>
      <c r="DA888" s="622"/>
      <c r="DB888" s="622"/>
      <c r="DC888" s="622"/>
      <c r="DD888" s="622"/>
      <c r="DE888" s="622"/>
      <c r="DF888" s="622"/>
      <c r="DG888" s="622"/>
      <c r="DH888" s="622"/>
      <c r="DI888" s="622"/>
      <c r="DJ888" s="622"/>
      <c r="DK888" s="622"/>
      <c r="DL888" s="486"/>
      <c r="DM888" s="205"/>
      <c r="DN888" s="205"/>
      <c r="DO888" s="205"/>
      <c r="DP888" s="487"/>
      <c r="DQ888" s="488"/>
      <c r="DR888" s="488"/>
      <c r="DS888" s="488"/>
      <c r="DT888" s="488"/>
      <c r="DU888" s="488"/>
      <c r="DV888" s="488"/>
      <c r="DW888" s="488"/>
      <c r="DX888" s="820"/>
      <c r="DY888" s="488"/>
    </row>
    <row r="889" spans="1:129" s="490" customFormat="1" ht="15.75" customHeight="1">
      <c r="A889" s="622" t="str">
        <f>A666</f>
        <v>School feeding: no. children</v>
      </c>
      <c r="B889" s="816">
        <f t="shared" ref="B889:R889" si="3044">SUM(B667)</f>
        <v>0</v>
      </c>
      <c r="C889" s="816">
        <f t="shared" si="3044"/>
        <v>0</v>
      </c>
      <c r="D889" s="816">
        <f t="shared" si="3044"/>
        <v>0</v>
      </c>
      <c r="E889" s="816">
        <f t="shared" si="3044"/>
        <v>0</v>
      </c>
      <c r="F889" s="816">
        <f t="shared" si="3044"/>
        <v>0</v>
      </c>
      <c r="G889" s="816">
        <f t="shared" si="3044"/>
        <v>0</v>
      </c>
      <c r="H889" s="816">
        <f t="shared" si="3044"/>
        <v>0</v>
      </c>
      <c r="I889" s="816">
        <f t="shared" si="3044"/>
        <v>0</v>
      </c>
      <c r="J889" s="816">
        <f t="shared" si="3044"/>
        <v>0</v>
      </c>
      <c r="K889" s="816">
        <f t="shared" si="3044"/>
        <v>0</v>
      </c>
      <c r="L889" s="816">
        <f t="shared" si="3044"/>
        <v>0</v>
      </c>
      <c r="M889" s="816">
        <f t="shared" si="3044"/>
        <v>0</v>
      </c>
      <c r="N889" s="816">
        <f t="shared" si="3044"/>
        <v>0</v>
      </c>
      <c r="O889" s="816">
        <f t="shared" si="3044"/>
        <v>0</v>
      </c>
      <c r="P889" s="816">
        <f t="shared" si="3044"/>
        <v>0</v>
      </c>
      <c r="Q889" s="816">
        <f t="shared" si="3044"/>
        <v>0</v>
      </c>
      <c r="R889" s="816">
        <f t="shared" si="3044"/>
        <v>0</v>
      </c>
      <c r="S889" s="815"/>
      <c r="T889" s="816">
        <f t="shared" ref="T889:AJ889" si="3045">SUM(T667)</f>
        <v>0</v>
      </c>
      <c r="U889" s="816">
        <f t="shared" si="3045"/>
        <v>0</v>
      </c>
      <c r="V889" s="816">
        <f t="shared" si="3045"/>
        <v>0</v>
      </c>
      <c r="W889" s="816">
        <f t="shared" si="3045"/>
        <v>0</v>
      </c>
      <c r="X889" s="816">
        <f t="shared" si="3045"/>
        <v>0</v>
      </c>
      <c r="Y889" s="816">
        <f t="shared" si="3045"/>
        <v>0</v>
      </c>
      <c r="Z889" s="816">
        <f t="shared" si="3045"/>
        <v>0</v>
      </c>
      <c r="AA889" s="816">
        <f t="shared" si="3045"/>
        <v>0</v>
      </c>
      <c r="AB889" s="816">
        <f t="shared" si="3045"/>
        <v>0</v>
      </c>
      <c r="AC889" s="816">
        <f t="shared" si="3045"/>
        <v>0</v>
      </c>
      <c r="AD889" s="816">
        <f t="shared" si="3045"/>
        <v>0</v>
      </c>
      <c r="AE889" s="816">
        <f t="shared" si="3045"/>
        <v>0</v>
      </c>
      <c r="AF889" s="816">
        <f t="shared" si="3045"/>
        <v>0</v>
      </c>
      <c r="AG889" s="816">
        <f t="shared" si="3045"/>
        <v>0</v>
      </c>
      <c r="AH889" s="816">
        <f t="shared" si="3045"/>
        <v>0</v>
      </c>
      <c r="AI889" s="816">
        <f t="shared" si="3045"/>
        <v>0</v>
      </c>
      <c r="AJ889" s="816">
        <f t="shared" si="3045"/>
        <v>0</v>
      </c>
      <c r="AK889" s="815"/>
      <c r="AL889" s="816">
        <f t="shared" ref="AL889:BB889" si="3046">SUM(AL667)</f>
        <v>0</v>
      </c>
      <c r="AM889" s="816">
        <f t="shared" si="3046"/>
        <v>0</v>
      </c>
      <c r="AN889" s="816">
        <f t="shared" si="3046"/>
        <v>0</v>
      </c>
      <c r="AO889" s="816">
        <f t="shared" si="3046"/>
        <v>0</v>
      </c>
      <c r="AP889" s="816">
        <f t="shared" si="3046"/>
        <v>0</v>
      </c>
      <c r="AQ889" s="816">
        <f t="shared" si="3046"/>
        <v>0</v>
      </c>
      <c r="AR889" s="816">
        <f t="shared" si="3046"/>
        <v>0</v>
      </c>
      <c r="AS889" s="816">
        <f t="shared" si="3046"/>
        <v>0</v>
      </c>
      <c r="AT889" s="816">
        <f t="shared" si="3046"/>
        <v>0</v>
      </c>
      <c r="AU889" s="816">
        <f t="shared" si="3046"/>
        <v>0</v>
      </c>
      <c r="AV889" s="816">
        <f t="shared" si="3046"/>
        <v>0</v>
      </c>
      <c r="AW889" s="816">
        <f t="shared" si="3046"/>
        <v>0</v>
      </c>
      <c r="AX889" s="816">
        <f t="shared" si="3046"/>
        <v>0</v>
      </c>
      <c r="AY889" s="816">
        <f t="shared" si="3046"/>
        <v>0</v>
      </c>
      <c r="AZ889" s="816">
        <f t="shared" si="3046"/>
        <v>0</v>
      </c>
      <c r="BA889" s="816">
        <f t="shared" si="3046"/>
        <v>0</v>
      </c>
      <c r="BB889" s="816">
        <f t="shared" si="3046"/>
        <v>0</v>
      </c>
      <c r="BC889" s="815"/>
      <c r="BD889" s="816">
        <f t="shared" ref="BD889:BT889" si="3047">SUM(BD667)</f>
        <v>0</v>
      </c>
      <c r="BE889" s="816">
        <f t="shared" si="3047"/>
        <v>0</v>
      </c>
      <c r="BF889" s="816">
        <f t="shared" si="3047"/>
        <v>0</v>
      </c>
      <c r="BG889" s="816">
        <f t="shared" si="3047"/>
        <v>0</v>
      </c>
      <c r="BH889" s="816">
        <f t="shared" si="3047"/>
        <v>0</v>
      </c>
      <c r="BI889" s="816">
        <f t="shared" si="3047"/>
        <v>0</v>
      </c>
      <c r="BJ889" s="816">
        <f t="shared" si="3047"/>
        <v>0</v>
      </c>
      <c r="BK889" s="816">
        <f t="shared" si="3047"/>
        <v>0</v>
      </c>
      <c r="BL889" s="816">
        <f t="shared" si="3047"/>
        <v>0</v>
      </c>
      <c r="BM889" s="816">
        <f t="shared" si="3047"/>
        <v>0</v>
      </c>
      <c r="BN889" s="816">
        <f t="shared" si="3047"/>
        <v>0</v>
      </c>
      <c r="BO889" s="816">
        <f t="shared" si="3047"/>
        <v>0</v>
      </c>
      <c r="BP889" s="816">
        <f t="shared" si="3047"/>
        <v>0</v>
      </c>
      <c r="BQ889" s="816">
        <f t="shared" si="3047"/>
        <v>0</v>
      </c>
      <c r="BR889" s="816">
        <f t="shared" si="3047"/>
        <v>0</v>
      </c>
      <c r="BS889" s="816">
        <f t="shared" si="3047"/>
        <v>0</v>
      </c>
      <c r="BT889" s="816">
        <f t="shared" si="3047"/>
        <v>0</v>
      </c>
      <c r="BU889" s="815"/>
      <c r="BV889" s="816">
        <f>SUM(BV667)</f>
        <v>0</v>
      </c>
      <c r="BW889" s="816">
        <f>SUM(BW667)</f>
        <v>0</v>
      </c>
      <c r="BX889" s="816">
        <f>SUM(BX667)</f>
        <v>0</v>
      </c>
      <c r="BY889" s="816">
        <f>SUM(BY667)</f>
        <v>0</v>
      </c>
      <c r="BZ889" s="627">
        <f t="shared" ref="BZ889:BZ894" si="3048">IF(DL889&lt;3,"",(SUM(B889:R889)-MIN(B889:R889)-MAX(B889:R889))/(DL889-2))</f>
        <v>0</v>
      </c>
      <c r="CA889" s="627">
        <f t="shared" ref="CA889:CA894" si="3049">IF(DM889&lt;3,"",(SUM(T889:AJ889)-MIN(T889:AJ889)-MAX(T889:AJ889))/(DM889-2))</f>
        <v>0</v>
      </c>
      <c r="CB889" s="627">
        <f t="shared" ref="CB889:CB894" si="3050">IF(DN889&lt;3,"",(SUM(AL889:BB889)-MIN(AL889:BB889)-MAX(AL889:BB889))/(DN889-2))</f>
        <v>0</v>
      </c>
      <c r="CC889" s="695">
        <f t="shared" ref="CC889:CC894" si="3051">IF(DO889&lt;3,"",(SUM(BD889:BT889)-MIN(BD889:BT889)-MAX(BD889:BT889))/(DO889-2))</f>
        <v>0</v>
      </c>
      <c r="CD889" s="1353">
        <f t="shared" ref="CD889:CS889" si="305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3052"/>
        <v>0</v>
      </c>
      <c r="CF889" s="1355">
        <f t="shared" si="3052"/>
        <v>0</v>
      </c>
      <c r="CG889" s="1355">
        <f t="shared" si="3052"/>
        <v>0</v>
      </c>
      <c r="CH889" s="1355">
        <f t="shared" si="3052"/>
        <v>0</v>
      </c>
      <c r="CI889" s="1355">
        <f t="shared" si="3052"/>
        <v>0</v>
      </c>
      <c r="CJ889" s="1355">
        <f t="shared" si="3052"/>
        <v>0</v>
      </c>
      <c r="CK889" s="1356">
        <f t="shared" si="3052"/>
        <v>0</v>
      </c>
      <c r="CL889" s="1356">
        <f t="shared" si="3052"/>
        <v>0</v>
      </c>
      <c r="CM889" s="1356">
        <f t="shared" si="3052"/>
        <v>0</v>
      </c>
      <c r="CN889" s="1355">
        <f t="shared" si="3052"/>
        <v>0</v>
      </c>
      <c r="CO889" s="1355">
        <f t="shared" si="3052"/>
        <v>0</v>
      </c>
      <c r="CP889" s="1355">
        <f t="shared" si="3052"/>
        <v>0</v>
      </c>
      <c r="CQ889" s="1355">
        <f t="shared" si="3052"/>
        <v>0</v>
      </c>
      <c r="CR889" s="1355">
        <f t="shared" si="3052"/>
        <v>0</v>
      </c>
      <c r="CS889" s="1354">
        <f t="shared" si="3052"/>
        <v>0</v>
      </c>
      <c r="CT889" s="1357">
        <f t="shared" ref="CE889:CT894" si="3053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41">
        <f t="shared" ref="CU889:CU894" si="305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2">
        <f t="shared" ref="CV889:CV894" si="305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3">
        <f t="shared" ref="CW889:CW894" si="305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3">
        <f t="shared" ref="CX889:CX894" si="305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3">
        <f t="shared" ref="CY889:CY894" si="305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3">
        <f t="shared" ref="CZ889:CZ894" si="305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3">
        <f t="shared" ref="DA889:DA894" si="306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4">
        <f t="shared" ref="DB889:DB894" si="306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4">
        <f t="shared" ref="DC889:DC894" si="306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4">
        <f t="shared" ref="DD889:DD894" si="306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3">
        <f t="shared" ref="DE889:DE894" si="306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3">
        <f t="shared" ref="DF889:DF894" si="306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3">
        <f t="shared" ref="DG889:DG894" si="3066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3">
        <f t="shared" ref="DH889:DH894" si="3067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3">
        <f t="shared" ref="DI889:DI894" si="3068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2">
        <f t="shared" ref="DJ889:DJ894" si="3069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1">
        <f t="shared" ref="DK889:DK894" si="3070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8">
        <f t="shared" ref="DL889:DL894" si="3071">COUNT(B889:R889)</f>
        <v>17</v>
      </c>
      <c r="DM889" s="106">
        <f t="shared" ref="DM889:DM894" si="3072">COUNT(T889:AJ889)</f>
        <v>17</v>
      </c>
      <c r="DN889" s="106">
        <f t="shared" ref="DN889:DN894" si="3073">COUNT(AL889:BB889)</f>
        <v>17</v>
      </c>
      <c r="DO889" s="106">
        <f t="shared" ref="DO889:DO894" si="3074">COUNT(BD889:BT889)</f>
        <v>17</v>
      </c>
      <c r="DP889" s="487"/>
      <c r="DQ889" s="623"/>
      <c r="DR889" s="623"/>
      <c r="DS889" s="623"/>
      <c r="DT889" s="623"/>
      <c r="DU889" s="623"/>
      <c r="DV889" s="623"/>
      <c r="DW889" s="623"/>
      <c r="DX889" s="818"/>
      <c r="DY889" s="488"/>
    </row>
    <row r="890" spans="1:129" s="490" customFormat="1" ht="15.75" customHeight="1">
      <c r="A890" s="622" t="str">
        <f>A668</f>
        <v>Relief - grain: quantity (kg)</v>
      </c>
      <c r="B890" s="816">
        <f t="shared" ref="B890:R890" si="3075">SUM(B670)</f>
        <v>0</v>
      </c>
      <c r="C890" s="816">
        <f t="shared" si="3075"/>
        <v>0</v>
      </c>
      <c r="D890" s="816">
        <f t="shared" si="3075"/>
        <v>0</v>
      </c>
      <c r="E890" s="816">
        <f t="shared" si="3075"/>
        <v>0</v>
      </c>
      <c r="F890" s="816">
        <f t="shared" si="3075"/>
        <v>0</v>
      </c>
      <c r="G890" s="816">
        <f t="shared" si="3075"/>
        <v>0</v>
      </c>
      <c r="H890" s="816">
        <f t="shared" si="3075"/>
        <v>0</v>
      </c>
      <c r="I890" s="816">
        <f t="shared" si="3075"/>
        <v>0</v>
      </c>
      <c r="J890" s="816">
        <f t="shared" si="3075"/>
        <v>0</v>
      </c>
      <c r="K890" s="816">
        <f t="shared" si="3075"/>
        <v>0</v>
      </c>
      <c r="L890" s="816">
        <f t="shared" si="3075"/>
        <v>0</v>
      </c>
      <c r="M890" s="816">
        <f t="shared" si="3075"/>
        <v>0</v>
      </c>
      <c r="N890" s="816">
        <f t="shared" si="3075"/>
        <v>0</v>
      </c>
      <c r="O890" s="816">
        <f t="shared" si="3075"/>
        <v>0</v>
      </c>
      <c r="P890" s="816">
        <f t="shared" si="3075"/>
        <v>0</v>
      </c>
      <c r="Q890" s="816">
        <f t="shared" si="3075"/>
        <v>0</v>
      </c>
      <c r="R890" s="816">
        <f t="shared" si="3075"/>
        <v>0</v>
      </c>
      <c r="S890" s="815"/>
      <c r="T890" s="816">
        <f t="shared" ref="T890:AJ890" si="3076">SUM(T670)</f>
        <v>0</v>
      </c>
      <c r="U890" s="816">
        <f t="shared" si="3076"/>
        <v>0</v>
      </c>
      <c r="V890" s="816">
        <f t="shared" si="3076"/>
        <v>0</v>
      </c>
      <c r="W890" s="816">
        <f t="shared" si="3076"/>
        <v>0</v>
      </c>
      <c r="X890" s="816">
        <f t="shared" si="3076"/>
        <v>0</v>
      </c>
      <c r="Y890" s="816">
        <f t="shared" si="3076"/>
        <v>0</v>
      </c>
      <c r="Z890" s="816">
        <f t="shared" si="3076"/>
        <v>0</v>
      </c>
      <c r="AA890" s="816">
        <f t="shared" si="3076"/>
        <v>0</v>
      </c>
      <c r="AB890" s="816">
        <f t="shared" si="3076"/>
        <v>0</v>
      </c>
      <c r="AC890" s="816">
        <f t="shared" si="3076"/>
        <v>0</v>
      </c>
      <c r="AD890" s="816">
        <f t="shared" si="3076"/>
        <v>0</v>
      </c>
      <c r="AE890" s="816">
        <f t="shared" si="3076"/>
        <v>0</v>
      </c>
      <c r="AF890" s="816">
        <f t="shared" si="3076"/>
        <v>0</v>
      </c>
      <c r="AG890" s="816">
        <f t="shared" si="3076"/>
        <v>0</v>
      </c>
      <c r="AH890" s="816">
        <f t="shared" si="3076"/>
        <v>0</v>
      </c>
      <c r="AI890" s="816">
        <f t="shared" si="3076"/>
        <v>0</v>
      </c>
      <c r="AJ890" s="816">
        <f t="shared" si="3076"/>
        <v>0</v>
      </c>
      <c r="AK890" s="815"/>
      <c r="AL890" s="816">
        <f t="shared" ref="AL890:BB890" si="3077">SUM(AL670)</f>
        <v>0</v>
      </c>
      <c r="AM890" s="816">
        <f t="shared" si="3077"/>
        <v>0</v>
      </c>
      <c r="AN890" s="816">
        <f t="shared" si="3077"/>
        <v>0</v>
      </c>
      <c r="AO890" s="816">
        <f t="shared" si="3077"/>
        <v>0</v>
      </c>
      <c r="AP890" s="816">
        <f t="shared" si="3077"/>
        <v>0</v>
      </c>
      <c r="AQ890" s="816">
        <f t="shared" si="3077"/>
        <v>0</v>
      </c>
      <c r="AR890" s="816">
        <f t="shared" si="3077"/>
        <v>0</v>
      </c>
      <c r="AS890" s="816">
        <f t="shared" si="3077"/>
        <v>0</v>
      </c>
      <c r="AT890" s="816">
        <f t="shared" si="3077"/>
        <v>0</v>
      </c>
      <c r="AU890" s="816">
        <f t="shared" si="3077"/>
        <v>0</v>
      </c>
      <c r="AV890" s="816">
        <f t="shared" si="3077"/>
        <v>0</v>
      </c>
      <c r="AW890" s="816">
        <f t="shared" si="3077"/>
        <v>0</v>
      </c>
      <c r="AX890" s="816">
        <f t="shared" si="3077"/>
        <v>0</v>
      </c>
      <c r="AY890" s="816">
        <f t="shared" si="3077"/>
        <v>0</v>
      </c>
      <c r="AZ890" s="816">
        <f t="shared" si="3077"/>
        <v>0</v>
      </c>
      <c r="BA890" s="816">
        <f t="shared" si="3077"/>
        <v>0</v>
      </c>
      <c r="BB890" s="816">
        <f t="shared" si="3077"/>
        <v>0</v>
      </c>
      <c r="BC890" s="815"/>
      <c r="BD890" s="816">
        <f t="shared" ref="BD890:BT890" si="3078">SUM(BD670)</f>
        <v>0</v>
      </c>
      <c r="BE890" s="816">
        <f t="shared" si="3078"/>
        <v>0</v>
      </c>
      <c r="BF890" s="816">
        <f t="shared" si="3078"/>
        <v>0</v>
      </c>
      <c r="BG890" s="816">
        <f t="shared" si="3078"/>
        <v>0</v>
      </c>
      <c r="BH890" s="816">
        <f t="shared" si="3078"/>
        <v>0</v>
      </c>
      <c r="BI890" s="816">
        <f t="shared" si="3078"/>
        <v>0</v>
      </c>
      <c r="BJ890" s="816">
        <f t="shared" si="3078"/>
        <v>0</v>
      </c>
      <c r="BK890" s="816">
        <f t="shared" si="3078"/>
        <v>0</v>
      </c>
      <c r="BL890" s="816">
        <f t="shared" si="3078"/>
        <v>0</v>
      </c>
      <c r="BM890" s="816">
        <f t="shared" si="3078"/>
        <v>0</v>
      </c>
      <c r="BN890" s="816">
        <f t="shared" si="3078"/>
        <v>0</v>
      </c>
      <c r="BO890" s="816">
        <f t="shared" si="3078"/>
        <v>0</v>
      </c>
      <c r="BP890" s="816">
        <f t="shared" si="3078"/>
        <v>0</v>
      </c>
      <c r="BQ890" s="816">
        <f t="shared" si="3078"/>
        <v>0</v>
      </c>
      <c r="BR890" s="816">
        <f t="shared" si="3078"/>
        <v>0</v>
      </c>
      <c r="BS890" s="816">
        <f t="shared" si="3078"/>
        <v>0</v>
      </c>
      <c r="BT890" s="816">
        <f t="shared" si="3078"/>
        <v>0</v>
      </c>
      <c r="BU890" s="815"/>
      <c r="BV890" s="816">
        <f>SUM(BV670)</f>
        <v>0</v>
      </c>
      <c r="BW890" s="816">
        <f>SUM(BW670)</f>
        <v>0</v>
      </c>
      <c r="BX890" s="816">
        <f>SUM(BX670)</f>
        <v>0</v>
      </c>
      <c r="BY890" s="816">
        <f>SUM(BY670)</f>
        <v>0</v>
      </c>
      <c r="BZ890" s="627">
        <f t="shared" si="3048"/>
        <v>0</v>
      </c>
      <c r="CA890" s="627">
        <f t="shared" si="3049"/>
        <v>0</v>
      </c>
      <c r="CB890" s="627">
        <f t="shared" si="3050"/>
        <v>0</v>
      </c>
      <c r="CC890" s="695">
        <f t="shared" si="3051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3053"/>
        <v>0</v>
      </c>
      <c r="CF890" s="1355">
        <f t="shared" si="3053"/>
        <v>0</v>
      </c>
      <c r="CG890" s="1355">
        <f t="shared" si="3053"/>
        <v>0</v>
      </c>
      <c r="CH890" s="1355">
        <f t="shared" si="3053"/>
        <v>0</v>
      </c>
      <c r="CI890" s="1355">
        <f t="shared" si="3053"/>
        <v>0</v>
      </c>
      <c r="CJ890" s="1355">
        <f t="shared" si="3053"/>
        <v>0</v>
      </c>
      <c r="CK890" s="1356">
        <f t="shared" si="3053"/>
        <v>0</v>
      </c>
      <c r="CL890" s="1356">
        <f t="shared" si="3053"/>
        <v>0</v>
      </c>
      <c r="CM890" s="1356">
        <f t="shared" si="3053"/>
        <v>0</v>
      </c>
      <c r="CN890" s="1355">
        <f t="shared" si="3053"/>
        <v>0</v>
      </c>
      <c r="CO890" s="1355">
        <f t="shared" si="3053"/>
        <v>0</v>
      </c>
      <c r="CP890" s="1355">
        <f t="shared" si="3053"/>
        <v>0</v>
      </c>
      <c r="CQ890" s="1355">
        <f t="shared" si="3053"/>
        <v>0</v>
      </c>
      <c r="CR890" s="1355">
        <f t="shared" si="3053"/>
        <v>0</v>
      </c>
      <c r="CS890" s="1354">
        <f t="shared" si="3053"/>
        <v>0</v>
      </c>
      <c r="CT890" s="1357">
        <f t="shared" si="3053"/>
        <v>0</v>
      </c>
      <c r="CU890" s="541">
        <f t="shared" si="3054"/>
        <v>0</v>
      </c>
      <c r="CV890" s="542">
        <f t="shared" si="3055"/>
        <v>0</v>
      </c>
      <c r="CW890" s="543">
        <f t="shared" si="3056"/>
        <v>0</v>
      </c>
      <c r="CX890" s="543">
        <f t="shared" si="3057"/>
        <v>0</v>
      </c>
      <c r="CY890" s="543">
        <f t="shared" si="3058"/>
        <v>0</v>
      </c>
      <c r="CZ890" s="543">
        <f t="shared" si="3059"/>
        <v>0</v>
      </c>
      <c r="DA890" s="543">
        <f t="shared" si="3060"/>
        <v>0</v>
      </c>
      <c r="DB890" s="544">
        <f t="shared" si="3061"/>
        <v>0</v>
      </c>
      <c r="DC890" s="544">
        <f t="shared" si="3062"/>
        <v>0</v>
      </c>
      <c r="DD890" s="544">
        <f t="shared" si="3063"/>
        <v>0</v>
      </c>
      <c r="DE890" s="543">
        <f t="shared" si="3064"/>
        <v>0</v>
      </c>
      <c r="DF890" s="543">
        <f t="shared" si="3065"/>
        <v>0</v>
      </c>
      <c r="DG890" s="543">
        <f t="shared" si="3066"/>
        <v>0</v>
      </c>
      <c r="DH890" s="543">
        <f t="shared" si="3067"/>
        <v>0</v>
      </c>
      <c r="DI890" s="543">
        <f t="shared" si="3068"/>
        <v>0</v>
      </c>
      <c r="DJ890" s="542">
        <f t="shared" si="3069"/>
        <v>0</v>
      </c>
      <c r="DK890" s="541">
        <f t="shared" si="3070"/>
        <v>0</v>
      </c>
      <c r="DL890" s="658">
        <f t="shared" si="3071"/>
        <v>17</v>
      </c>
      <c r="DM890" s="106">
        <f t="shared" si="3072"/>
        <v>17</v>
      </c>
      <c r="DN890" s="106">
        <f t="shared" si="3073"/>
        <v>17</v>
      </c>
      <c r="DO890" s="106">
        <f t="shared" si="3074"/>
        <v>17</v>
      </c>
      <c r="DP890" s="487"/>
      <c r="DQ890" s="623"/>
      <c r="DR890" s="623"/>
      <c r="DS890" s="623"/>
      <c r="DT890" s="623"/>
      <c r="DU890" s="623"/>
      <c r="DV890" s="623"/>
      <c r="DW890" s="623"/>
      <c r="DX890" s="818"/>
      <c r="DY890" s="488"/>
    </row>
    <row r="891" spans="1:129" s="490" customFormat="1" ht="15.75" customHeight="1">
      <c r="A891" s="622" t="str">
        <f>A671</f>
        <v>Relief - pulses: quantity (kg)</v>
      </c>
      <c r="B891" s="816">
        <f t="shared" ref="B891:R891" si="3079">SUM(B673)</f>
        <v>0</v>
      </c>
      <c r="C891" s="816">
        <f t="shared" si="3079"/>
        <v>0</v>
      </c>
      <c r="D891" s="816">
        <f t="shared" si="3079"/>
        <v>0</v>
      </c>
      <c r="E891" s="816">
        <f t="shared" si="3079"/>
        <v>0</v>
      </c>
      <c r="F891" s="816">
        <f t="shared" si="3079"/>
        <v>0</v>
      </c>
      <c r="G891" s="816">
        <f t="shared" si="3079"/>
        <v>0</v>
      </c>
      <c r="H891" s="816">
        <f t="shared" si="3079"/>
        <v>0</v>
      </c>
      <c r="I891" s="816">
        <f t="shared" si="3079"/>
        <v>0</v>
      </c>
      <c r="J891" s="816">
        <f t="shared" si="3079"/>
        <v>0</v>
      </c>
      <c r="K891" s="816">
        <f t="shared" si="3079"/>
        <v>0</v>
      </c>
      <c r="L891" s="816">
        <f t="shared" si="3079"/>
        <v>0</v>
      </c>
      <c r="M891" s="816">
        <f t="shared" si="3079"/>
        <v>0</v>
      </c>
      <c r="N891" s="816">
        <f t="shared" si="3079"/>
        <v>0</v>
      </c>
      <c r="O891" s="816">
        <f t="shared" si="3079"/>
        <v>0</v>
      </c>
      <c r="P891" s="816">
        <f t="shared" si="3079"/>
        <v>0</v>
      </c>
      <c r="Q891" s="816">
        <f t="shared" si="3079"/>
        <v>0</v>
      </c>
      <c r="R891" s="816">
        <f t="shared" si="3079"/>
        <v>0</v>
      </c>
      <c r="S891" s="815"/>
      <c r="T891" s="816">
        <f t="shared" ref="T891:AJ891" si="3080">SUM(T673)</f>
        <v>0</v>
      </c>
      <c r="U891" s="816">
        <f t="shared" si="3080"/>
        <v>0</v>
      </c>
      <c r="V891" s="816">
        <f t="shared" si="3080"/>
        <v>0</v>
      </c>
      <c r="W891" s="816">
        <f t="shared" si="3080"/>
        <v>0</v>
      </c>
      <c r="X891" s="816">
        <f t="shared" si="3080"/>
        <v>0</v>
      </c>
      <c r="Y891" s="816">
        <f t="shared" si="3080"/>
        <v>0</v>
      </c>
      <c r="Z891" s="816">
        <f t="shared" si="3080"/>
        <v>0</v>
      </c>
      <c r="AA891" s="816">
        <f t="shared" si="3080"/>
        <v>0</v>
      </c>
      <c r="AB891" s="816">
        <f t="shared" si="3080"/>
        <v>0</v>
      </c>
      <c r="AC891" s="816">
        <f t="shared" si="3080"/>
        <v>0</v>
      </c>
      <c r="AD891" s="816">
        <f t="shared" si="3080"/>
        <v>0</v>
      </c>
      <c r="AE891" s="816">
        <f t="shared" si="3080"/>
        <v>0</v>
      </c>
      <c r="AF891" s="816">
        <f t="shared" si="3080"/>
        <v>0</v>
      </c>
      <c r="AG891" s="816">
        <f t="shared" si="3080"/>
        <v>0</v>
      </c>
      <c r="AH891" s="816">
        <f t="shared" si="3080"/>
        <v>0</v>
      </c>
      <c r="AI891" s="816">
        <f t="shared" si="3080"/>
        <v>0</v>
      </c>
      <c r="AJ891" s="816">
        <f t="shared" si="3080"/>
        <v>0</v>
      </c>
      <c r="AK891" s="815"/>
      <c r="AL891" s="816">
        <f t="shared" ref="AL891:BB891" si="3081">SUM(AL673)</f>
        <v>0</v>
      </c>
      <c r="AM891" s="816">
        <f t="shared" si="3081"/>
        <v>0</v>
      </c>
      <c r="AN891" s="816">
        <f t="shared" si="3081"/>
        <v>0</v>
      </c>
      <c r="AO891" s="816">
        <f t="shared" si="3081"/>
        <v>0</v>
      </c>
      <c r="AP891" s="816">
        <f t="shared" si="3081"/>
        <v>0</v>
      </c>
      <c r="AQ891" s="816">
        <f t="shared" si="3081"/>
        <v>0</v>
      </c>
      <c r="AR891" s="816">
        <f t="shared" si="3081"/>
        <v>0</v>
      </c>
      <c r="AS891" s="816">
        <f t="shared" si="3081"/>
        <v>0</v>
      </c>
      <c r="AT891" s="816">
        <f t="shared" si="3081"/>
        <v>0</v>
      </c>
      <c r="AU891" s="816">
        <f t="shared" si="3081"/>
        <v>0</v>
      </c>
      <c r="AV891" s="816">
        <f t="shared" si="3081"/>
        <v>0</v>
      </c>
      <c r="AW891" s="816">
        <f t="shared" si="3081"/>
        <v>0</v>
      </c>
      <c r="AX891" s="816">
        <f t="shared" si="3081"/>
        <v>0</v>
      </c>
      <c r="AY891" s="816">
        <f t="shared" si="3081"/>
        <v>0</v>
      </c>
      <c r="AZ891" s="816">
        <f t="shared" si="3081"/>
        <v>0</v>
      </c>
      <c r="BA891" s="816">
        <f t="shared" si="3081"/>
        <v>0</v>
      </c>
      <c r="BB891" s="816">
        <f t="shared" si="3081"/>
        <v>0</v>
      </c>
      <c r="BC891" s="815"/>
      <c r="BD891" s="816">
        <f t="shared" ref="BD891:BT891" si="3082">SUM(BD673)</f>
        <v>0</v>
      </c>
      <c r="BE891" s="816">
        <f t="shared" si="3082"/>
        <v>0</v>
      </c>
      <c r="BF891" s="816">
        <f t="shared" si="3082"/>
        <v>0</v>
      </c>
      <c r="BG891" s="816">
        <f t="shared" si="3082"/>
        <v>0</v>
      </c>
      <c r="BH891" s="816">
        <f t="shared" si="3082"/>
        <v>0</v>
      </c>
      <c r="BI891" s="816">
        <f t="shared" si="3082"/>
        <v>0</v>
      </c>
      <c r="BJ891" s="816">
        <f t="shared" si="3082"/>
        <v>0</v>
      </c>
      <c r="BK891" s="816">
        <f t="shared" si="3082"/>
        <v>0</v>
      </c>
      <c r="BL891" s="816">
        <f t="shared" si="3082"/>
        <v>0</v>
      </c>
      <c r="BM891" s="816">
        <f t="shared" si="3082"/>
        <v>0</v>
      </c>
      <c r="BN891" s="816">
        <f t="shared" si="3082"/>
        <v>0</v>
      </c>
      <c r="BO891" s="816">
        <f t="shared" si="3082"/>
        <v>0</v>
      </c>
      <c r="BP891" s="816">
        <f t="shared" si="3082"/>
        <v>0</v>
      </c>
      <c r="BQ891" s="816">
        <f t="shared" si="3082"/>
        <v>0</v>
      </c>
      <c r="BR891" s="816">
        <f t="shared" si="3082"/>
        <v>0</v>
      </c>
      <c r="BS891" s="816">
        <f t="shared" si="3082"/>
        <v>0</v>
      </c>
      <c r="BT891" s="816">
        <f t="shared" si="3082"/>
        <v>0</v>
      </c>
      <c r="BU891" s="815"/>
      <c r="BV891" s="816">
        <f>SUM(BV673)</f>
        <v>0</v>
      </c>
      <c r="BW891" s="816">
        <f>SUM(BW673)</f>
        <v>0</v>
      </c>
      <c r="BX891" s="816">
        <f>SUM(BX673)</f>
        <v>0</v>
      </c>
      <c r="BY891" s="816">
        <f>SUM(BY673)</f>
        <v>0</v>
      </c>
      <c r="BZ891" s="627">
        <f t="shared" si="3048"/>
        <v>0</v>
      </c>
      <c r="CA891" s="627">
        <f t="shared" si="3049"/>
        <v>0</v>
      </c>
      <c r="CB891" s="627">
        <f t="shared" si="3050"/>
        <v>0</v>
      </c>
      <c r="CC891" s="695">
        <f t="shared" si="3051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3053"/>
        <v>0</v>
      </c>
      <c r="CF891" s="1355">
        <f t="shared" si="3053"/>
        <v>0</v>
      </c>
      <c r="CG891" s="1355">
        <f t="shared" si="3053"/>
        <v>0</v>
      </c>
      <c r="CH891" s="1355">
        <f t="shared" si="3053"/>
        <v>0</v>
      </c>
      <c r="CI891" s="1355">
        <f t="shared" si="3053"/>
        <v>0</v>
      </c>
      <c r="CJ891" s="1355">
        <f t="shared" si="3053"/>
        <v>0</v>
      </c>
      <c r="CK891" s="1356">
        <f t="shared" si="3053"/>
        <v>0</v>
      </c>
      <c r="CL891" s="1356">
        <f t="shared" si="3053"/>
        <v>0</v>
      </c>
      <c r="CM891" s="1356">
        <f t="shared" si="3053"/>
        <v>0</v>
      </c>
      <c r="CN891" s="1355">
        <f t="shared" si="3053"/>
        <v>0</v>
      </c>
      <c r="CO891" s="1355">
        <f t="shared" si="3053"/>
        <v>0</v>
      </c>
      <c r="CP891" s="1355">
        <f t="shared" si="3053"/>
        <v>0</v>
      </c>
      <c r="CQ891" s="1355">
        <f t="shared" si="3053"/>
        <v>0</v>
      </c>
      <c r="CR891" s="1355">
        <f t="shared" si="3053"/>
        <v>0</v>
      </c>
      <c r="CS891" s="1354">
        <f t="shared" si="3053"/>
        <v>0</v>
      </c>
      <c r="CT891" s="1357">
        <f t="shared" si="3053"/>
        <v>0</v>
      </c>
      <c r="CU891" s="541">
        <f t="shared" si="3054"/>
        <v>0</v>
      </c>
      <c r="CV891" s="542">
        <f t="shared" si="3055"/>
        <v>0</v>
      </c>
      <c r="CW891" s="543">
        <f t="shared" si="3056"/>
        <v>0</v>
      </c>
      <c r="CX891" s="543">
        <f t="shared" si="3057"/>
        <v>0</v>
      </c>
      <c r="CY891" s="543">
        <f t="shared" si="3058"/>
        <v>0</v>
      </c>
      <c r="CZ891" s="543">
        <f t="shared" si="3059"/>
        <v>0</v>
      </c>
      <c r="DA891" s="543">
        <f t="shared" si="3060"/>
        <v>0</v>
      </c>
      <c r="DB891" s="544">
        <f t="shared" si="3061"/>
        <v>0</v>
      </c>
      <c r="DC891" s="544">
        <f t="shared" si="3062"/>
        <v>0</v>
      </c>
      <c r="DD891" s="544">
        <f t="shared" si="3063"/>
        <v>0</v>
      </c>
      <c r="DE891" s="543">
        <f t="shared" si="3064"/>
        <v>0</v>
      </c>
      <c r="DF891" s="543">
        <f t="shared" si="3065"/>
        <v>0</v>
      </c>
      <c r="DG891" s="543">
        <f t="shared" si="3066"/>
        <v>0</v>
      </c>
      <c r="DH891" s="543">
        <f t="shared" si="3067"/>
        <v>0</v>
      </c>
      <c r="DI891" s="543">
        <f t="shared" si="3068"/>
        <v>0</v>
      </c>
      <c r="DJ891" s="542">
        <f t="shared" si="3069"/>
        <v>0</v>
      </c>
      <c r="DK891" s="541">
        <f t="shared" si="3070"/>
        <v>0</v>
      </c>
      <c r="DL891" s="658">
        <f t="shared" si="3071"/>
        <v>17</v>
      </c>
      <c r="DM891" s="106">
        <f t="shared" si="3072"/>
        <v>17</v>
      </c>
      <c r="DN891" s="106">
        <f t="shared" si="3073"/>
        <v>17</v>
      </c>
      <c r="DO891" s="106">
        <f t="shared" si="3074"/>
        <v>17</v>
      </c>
      <c r="DP891" s="487"/>
      <c r="DQ891" s="623"/>
      <c r="DR891" s="623"/>
      <c r="DS891" s="623"/>
      <c r="DT891" s="623"/>
      <c r="DU891" s="623"/>
      <c r="DV891" s="623"/>
      <c r="DW891" s="623"/>
      <c r="DX891" s="818"/>
      <c r="DY891" s="488"/>
    </row>
    <row r="892" spans="1:129" s="490" customFormat="1" ht="15.75" customHeight="1">
      <c r="A892" s="622" t="str">
        <f>A674</f>
        <v>Relief - oil: quantity (kg)</v>
      </c>
      <c r="B892" s="816">
        <f t="shared" ref="B892:R892" si="3083">SUM(B676)</f>
        <v>0</v>
      </c>
      <c r="C892" s="816">
        <f t="shared" si="3083"/>
        <v>0</v>
      </c>
      <c r="D892" s="816">
        <f t="shared" si="3083"/>
        <v>0</v>
      </c>
      <c r="E892" s="816">
        <f t="shared" si="3083"/>
        <v>0</v>
      </c>
      <c r="F892" s="816">
        <f t="shared" si="3083"/>
        <v>0</v>
      </c>
      <c r="G892" s="816">
        <f t="shared" si="3083"/>
        <v>0</v>
      </c>
      <c r="H892" s="816">
        <f t="shared" si="3083"/>
        <v>0</v>
      </c>
      <c r="I892" s="816">
        <f t="shared" si="3083"/>
        <v>0</v>
      </c>
      <c r="J892" s="816">
        <f t="shared" si="3083"/>
        <v>0</v>
      </c>
      <c r="K892" s="816">
        <f t="shared" si="3083"/>
        <v>0</v>
      </c>
      <c r="L892" s="816">
        <f t="shared" si="3083"/>
        <v>0</v>
      </c>
      <c r="M892" s="816">
        <f t="shared" si="3083"/>
        <v>0</v>
      </c>
      <c r="N892" s="816">
        <f t="shared" si="3083"/>
        <v>0</v>
      </c>
      <c r="O892" s="816">
        <f t="shared" si="3083"/>
        <v>0</v>
      </c>
      <c r="P892" s="816">
        <f t="shared" si="3083"/>
        <v>0</v>
      </c>
      <c r="Q892" s="816">
        <f t="shared" si="3083"/>
        <v>0</v>
      </c>
      <c r="R892" s="816">
        <f t="shared" si="3083"/>
        <v>0</v>
      </c>
      <c r="S892" s="815"/>
      <c r="T892" s="816">
        <f t="shared" ref="T892:AJ892" si="3084">SUM(T676)</f>
        <v>0</v>
      </c>
      <c r="U892" s="816">
        <f t="shared" si="3084"/>
        <v>0</v>
      </c>
      <c r="V892" s="816">
        <f t="shared" si="3084"/>
        <v>0</v>
      </c>
      <c r="W892" s="816">
        <f t="shared" si="3084"/>
        <v>0</v>
      </c>
      <c r="X892" s="816">
        <f t="shared" si="3084"/>
        <v>0</v>
      </c>
      <c r="Y892" s="816">
        <f t="shared" si="3084"/>
        <v>0</v>
      </c>
      <c r="Z892" s="816">
        <f t="shared" si="3084"/>
        <v>0</v>
      </c>
      <c r="AA892" s="816">
        <f t="shared" si="3084"/>
        <v>0</v>
      </c>
      <c r="AB892" s="816">
        <f t="shared" si="3084"/>
        <v>0</v>
      </c>
      <c r="AC892" s="816">
        <f t="shared" si="3084"/>
        <v>0</v>
      </c>
      <c r="AD892" s="816">
        <f t="shared" si="3084"/>
        <v>0</v>
      </c>
      <c r="AE892" s="816">
        <f t="shared" si="3084"/>
        <v>0</v>
      </c>
      <c r="AF892" s="816">
        <f t="shared" si="3084"/>
        <v>0</v>
      </c>
      <c r="AG892" s="816">
        <f t="shared" si="3084"/>
        <v>0</v>
      </c>
      <c r="AH892" s="816">
        <f t="shared" si="3084"/>
        <v>0</v>
      </c>
      <c r="AI892" s="816">
        <f t="shared" si="3084"/>
        <v>0</v>
      </c>
      <c r="AJ892" s="816">
        <f t="shared" si="3084"/>
        <v>0</v>
      </c>
      <c r="AK892" s="815"/>
      <c r="AL892" s="816">
        <f t="shared" ref="AL892:BB892" si="3085">SUM(AL676)</f>
        <v>0</v>
      </c>
      <c r="AM892" s="816">
        <f t="shared" si="3085"/>
        <v>0</v>
      </c>
      <c r="AN892" s="816">
        <f t="shared" si="3085"/>
        <v>0</v>
      </c>
      <c r="AO892" s="816">
        <f t="shared" si="3085"/>
        <v>0</v>
      </c>
      <c r="AP892" s="816">
        <f t="shared" si="3085"/>
        <v>0</v>
      </c>
      <c r="AQ892" s="816">
        <f t="shared" si="3085"/>
        <v>0</v>
      </c>
      <c r="AR892" s="816">
        <f t="shared" si="3085"/>
        <v>0</v>
      </c>
      <c r="AS892" s="816">
        <f t="shared" si="3085"/>
        <v>0</v>
      </c>
      <c r="AT892" s="816">
        <f t="shared" si="3085"/>
        <v>0</v>
      </c>
      <c r="AU892" s="816">
        <f t="shared" si="3085"/>
        <v>0</v>
      </c>
      <c r="AV892" s="816">
        <f t="shared" si="3085"/>
        <v>0</v>
      </c>
      <c r="AW892" s="816">
        <f t="shared" si="3085"/>
        <v>0</v>
      </c>
      <c r="AX892" s="816">
        <f t="shared" si="3085"/>
        <v>0</v>
      </c>
      <c r="AY892" s="816">
        <f t="shared" si="3085"/>
        <v>0</v>
      </c>
      <c r="AZ892" s="816">
        <f t="shared" si="3085"/>
        <v>0</v>
      </c>
      <c r="BA892" s="816">
        <f t="shared" si="3085"/>
        <v>0</v>
      </c>
      <c r="BB892" s="816">
        <f t="shared" si="3085"/>
        <v>0</v>
      </c>
      <c r="BC892" s="815"/>
      <c r="BD892" s="816">
        <f t="shared" ref="BD892:BT892" si="3086">SUM(BD676)</f>
        <v>0</v>
      </c>
      <c r="BE892" s="816">
        <f t="shared" si="3086"/>
        <v>0</v>
      </c>
      <c r="BF892" s="816">
        <f t="shared" si="3086"/>
        <v>0</v>
      </c>
      <c r="BG892" s="816">
        <f t="shared" si="3086"/>
        <v>0</v>
      </c>
      <c r="BH892" s="816">
        <f t="shared" si="3086"/>
        <v>0</v>
      </c>
      <c r="BI892" s="816">
        <f t="shared" si="3086"/>
        <v>0</v>
      </c>
      <c r="BJ892" s="816">
        <f t="shared" si="3086"/>
        <v>0</v>
      </c>
      <c r="BK892" s="816">
        <f t="shared" si="3086"/>
        <v>0</v>
      </c>
      <c r="BL892" s="816">
        <f t="shared" si="3086"/>
        <v>0</v>
      </c>
      <c r="BM892" s="816">
        <f t="shared" si="3086"/>
        <v>0</v>
      </c>
      <c r="BN892" s="816">
        <f t="shared" si="3086"/>
        <v>0</v>
      </c>
      <c r="BO892" s="816">
        <f t="shared" si="3086"/>
        <v>0</v>
      </c>
      <c r="BP892" s="816">
        <f t="shared" si="3086"/>
        <v>0</v>
      </c>
      <c r="BQ892" s="816">
        <f t="shared" si="3086"/>
        <v>0</v>
      </c>
      <c r="BR892" s="816">
        <f t="shared" si="3086"/>
        <v>0</v>
      </c>
      <c r="BS892" s="816">
        <f t="shared" si="3086"/>
        <v>0</v>
      </c>
      <c r="BT892" s="816">
        <f t="shared" si="3086"/>
        <v>0</v>
      </c>
      <c r="BU892" s="815"/>
      <c r="BV892" s="816">
        <f>SUM(BV676)</f>
        <v>0</v>
      </c>
      <c r="BW892" s="816">
        <f>SUM(BW676)</f>
        <v>0</v>
      </c>
      <c r="BX892" s="816">
        <f>SUM(BX676)</f>
        <v>0</v>
      </c>
      <c r="BY892" s="816">
        <f>SUM(BY676)</f>
        <v>0</v>
      </c>
      <c r="BZ892" s="627">
        <f t="shared" si="3048"/>
        <v>0</v>
      </c>
      <c r="CA892" s="627">
        <f t="shared" si="3049"/>
        <v>0</v>
      </c>
      <c r="CB892" s="627">
        <f t="shared" si="3050"/>
        <v>0</v>
      </c>
      <c r="CC892" s="695">
        <f t="shared" si="3051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3053"/>
        <v>0</v>
      </c>
      <c r="CF892" s="1355">
        <f t="shared" si="3053"/>
        <v>0</v>
      </c>
      <c r="CG892" s="1355">
        <f t="shared" si="3053"/>
        <v>0</v>
      </c>
      <c r="CH892" s="1355">
        <f t="shared" si="3053"/>
        <v>0</v>
      </c>
      <c r="CI892" s="1355">
        <f t="shared" si="3053"/>
        <v>0</v>
      </c>
      <c r="CJ892" s="1355">
        <f t="shared" si="3053"/>
        <v>0</v>
      </c>
      <c r="CK892" s="1356">
        <f t="shared" si="3053"/>
        <v>0</v>
      </c>
      <c r="CL892" s="1356">
        <f t="shared" si="3053"/>
        <v>0</v>
      </c>
      <c r="CM892" s="1356">
        <f t="shared" si="3053"/>
        <v>0</v>
      </c>
      <c r="CN892" s="1355">
        <f t="shared" si="3053"/>
        <v>0</v>
      </c>
      <c r="CO892" s="1355">
        <f t="shared" si="3053"/>
        <v>0</v>
      </c>
      <c r="CP892" s="1355">
        <f t="shared" si="3053"/>
        <v>0</v>
      </c>
      <c r="CQ892" s="1355">
        <f t="shared" si="3053"/>
        <v>0</v>
      </c>
      <c r="CR892" s="1355">
        <f t="shared" si="3053"/>
        <v>0</v>
      </c>
      <c r="CS892" s="1354">
        <f t="shared" si="3053"/>
        <v>0</v>
      </c>
      <c r="CT892" s="1357">
        <f t="shared" si="3053"/>
        <v>0</v>
      </c>
      <c r="CU892" s="541">
        <f t="shared" si="3054"/>
        <v>0</v>
      </c>
      <c r="CV892" s="542">
        <f t="shared" si="3055"/>
        <v>0</v>
      </c>
      <c r="CW892" s="543">
        <f t="shared" si="3056"/>
        <v>0</v>
      </c>
      <c r="CX892" s="543">
        <f t="shared" si="3057"/>
        <v>0</v>
      </c>
      <c r="CY892" s="543">
        <f t="shared" si="3058"/>
        <v>0</v>
      </c>
      <c r="CZ892" s="543">
        <f t="shared" si="3059"/>
        <v>0</v>
      </c>
      <c r="DA892" s="543">
        <f t="shared" si="3060"/>
        <v>0</v>
      </c>
      <c r="DB892" s="544">
        <f t="shared" si="3061"/>
        <v>0</v>
      </c>
      <c r="DC892" s="544">
        <f t="shared" si="3062"/>
        <v>0</v>
      </c>
      <c r="DD892" s="544">
        <f t="shared" si="3063"/>
        <v>0</v>
      </c>
      <c r="DE892" s="543">
        <f t="shared" si="3064"/>
        <v>0</v>
      </c>
      <c r="DF892" s="543">
        <f t="shared" si="3065"/>
        <v>0</v>
      </c>
      <c r="DG892" s="543">
        <f t="shared" si="3066"/>
        <v>0</v>
      </c>
      <c r="DH892" s="543">
        <f t="shared" si="3067"/>
        <v>0</v>
      </c>
      <c r="DI892" s="543">
        <f t="shared" si="3068"/>
        <v>0</v>
      </c>
      <c r="DJ892" s="542">
        <f t="shared" si="3069"/>
        <v>0</v>
      </c>
      <c r="DK892" s="541">
        <f t="shared" si="3070"/>
        <v>0</v>
      </c>
      <c r="DL892" s="658">
        <f t="shared" si="3071"/>
        <v>17</v>
      </c>
      <c r="DM892" s="106">
        <f t="shared" si="3072"/>
        <v>17</v>
      </c>
      <c r="DN892" s="106">
        <f t="shared" si="3073"/>
        <v>17</v>
      </c>
      <c r="DO892" s="106">
        <f t="shared" si="3074"/>
        <v>17</v>
      </c>
      <c r="DP892" s="487"/>
      <c r="DQ892" s="623"/>
      <c r="DR892" s="623"/>
      <c r="DS892" s="623"/>
      <c r="DT892" s="623"/>
      <c r="DU892" s="623"/>
      <c r="DV892" s="623"/>
      <c r="DW892" s="623"/>
      <c r="DX892" s="818"/>
      <c r="DY892" s="488"/>
    </row>
    <row r="893" spans="1:129" s="490" customFormat="1" ht="15.75" customHeight="1">
      <c r="A893" s="622" t="str">
        <f>A677</f>
        <v>Relief: sugar</v>
      </c>
      <c r="B893" s="816">
        <f t="shared" ref="B893:R893" si="3087">SUM(B681)</f>
        <v>0</v>
      </c>
      <c r="C893" s="816">
        <f t="shared" si="3087"/>
        <v>0</v>
      </c>
      <c r="D893" s="816">
        <f t="shared" si="3087"/>
        <v>0</v>
      </c>
      <c r="E893" s="816">
        <f t="shared" si="3087"/>
        <v>0</v>
      </c>
      <c r="F893" s="816">
        <f t="shared" si="3087"/>
        <v>0</v>
      </c>
      <c r="G893" s="816">
        <f t="shared" si="3087"/>
        <v>0</v>
      </c>
      <c r="H893" s="816">
        <f t="shared" si="3087"/>
        <v>0</v>
      </c>
      <c r="I893" s="816">
        <f t="shared" si="3087"/>
        <v>0</v>
      </c>
      <c r="J893" s="816">
        <f t="shared" si="3087"/>
        <v>0</v>
      </c>
      <c r="K893" s="816">
        <f t="shared" si="3087"/>
        <v>0</v>
      </c>
      <c r="L893" s="816">
        <f t="shared" si="3087"/>
        <v>0</v>
      </c>
      <c r="M893" s="816">
        <f t="shared" si="3087"/>
        <v>0</v>
      </c>
      <c r="N893" s="816">
        <f t="shared" si="3087"/>
        <v>0</v>
      </c>
      <c r="O893" s="816">
        <f t="shared" si="3087"/>
        <v>0</v>
      </c>
      <c r="P893" s="816">
        <f t="shared" si="3087"/>
        <v>0</v>
      </c>
      <c r="Q893" s="816">
        <f t="shared" si="3087"/>
        <v>0</v>
      </c>
      <c r="R893" s="816">
        <f t="shared" si="3087"/>
        <v>0</v>
      </c>
      <c r="S893" s="815"/>
      <c r="T893" s="816">
        <f t="shared" ref="T893:AJ893" si="3088">SUM(T681)</f>
        <v>0</v>
      </c>
      <c r="U893" s="816">
        <f t="shared" si="3088"/>
        <v>0</v>
      </c>
      <c r="V893" s="816">
        <f t="shared" si="3088"/>
        <v>0</v>
      </c>
      <c r="W893" s="816">
        <f t="shared" si="3088"/>
        <v>0</v>
      </c>
      <c r="X893" s="816">
        <f t="shared" si="3088"/>
        <v>0</v>
      </c>
      <c r="Y893" s="816">
        <f t="shared" si="3088"/>
        <v>0</v>
      </c>
      <c r="Z893" s="816">
        <f t="shared" si="3088"/>
        <v>0</v>
      </c>
      <c r="AA893" s="816">
        <f t="shared" si="3088"/>
        <v>0</v>
      </c>
      <c r="AB893" s="816">
        <f t="shared" si="3088"/>
        <v>0</v>
      </c>
      <c r="AC893" s="816">
        <f t="shared" si="3088"/>
        <v>0</v>
      </c>
      <c r="AD893" s="816">
        <f t="shared" si="3088"/>
        <v>0</v>
      </c>
      <c r="AE893" s="816">
        <f t="shared" si="3088"/>
        <v>0</v>
      </c>
      <c r="AF893" s="816">
        <f t="shared" si="3088"/>
        <v>0</v>
      </c>
      <c r="AG893" s="816">
        <f t="shared" si="3088"/>
        <v>0</v>
      </c>
      <c r="AH893" s="816">
        <f t="shared" si="3088"/>
        <v>0</v>
      </c>
      <c r="AI893" s="816">
        <f t="shared" si="3088"/>
        <v>0</v>
      </c>
      <c r="AJ893" s="816">
        <f t="shared" si="3088"/>
        <v>0</v>
      </c>
      <c r="AK893" s="815"/>
      <c r="AL893" s="816">
        <f t="shared" ref="AL893:BB893" si="3089">SUM(AL681)</f>
        <v>0</v>
      </c>
      <c r="AM893" s="816">
        <f t="shared" si="3089"/>
        <v>0</v>
      </c>
      <c r="AN893" s="816">
        <f t="shared" si="3089"/>
        <v>0</v>
      </c>
      <c r="AO893" s="816">
        <f t="shared" si="3089"/>
        <v>0</v>
      </c>
      <c r="AP893" s="816">
        <f t="shared" si="3089"/>
        <v>0</v>
      </c>
      <c r="AQ893" s="816">
        <f t="shared" si="3089"/>
        <v>0</v>
      </c>
      <c r="AR893" s="816">
        <f t="shared" si="3089"/>
        <v>0</v>
      </c>
      <c r="AS893" s="816">
        <f t="shared" si="3089"/>
        <v>0</v>
      </c>
      <c r="AT893" s="816">
        <f t="shared" si="3089"/>
        <v>0</v>
      </c>
      <c r="AU893" s="816">
        <f t="shared" si="3089"/>
        <v>0</v>
      </c>
      <c r="AV893" s="816">
        <f t="shared" si="3089"/>
        <v>0</v>
      </c>
      <c r="AW893" s="816">
        <f t="shared" si="3089"/>
        <v>0</v>
      </c>
      <c r="AX893" s="816">
        <f t="shared" si="3089"/>
        <v>0</v>
      </c>
      <c r="AY893" s="816">
        <f t="shared" si="3089"/>
        <v>0</v>
      </c>
      <c r="AZ893" s="816">
        <f t="shared" si="3089"/>
        <v>0</v>
      </c>
      <c r="BA893" s="816">
        <f t="shared" si="3089"/>
        <v>0</v>
      </c>
      <c r="BB893" s="816">
        <f t="shared" si="3089"/>
        <v>0</v>
      </c>
      <c r="BC893" s="815"/>
      <c r="BD893" s="816">
        <f t="shared" ref="BD893:BT893" si="3090">SUM(BD681)</f>
        <v>0</v>
      </c>
      <c r="BE893" s="816">
        <f t="shared" si="3090"/>
        <v>0</v>
      </c>
      <c r="BF893" s="816">
        <f t="shared" si="3090"/>
        <v>0</v>
      </c>
      <c r="BG893" s="816">
        <f t="shared" si="3090"/>
        <v>0</v>
      </c>
      <c r="BH893" s="816">
        <f t="shared" si="3090"/>
        <v>0</v>
      </c>
      <c r="BI893" s="816">
        <f t="shared" si="3090"/>
        <v>0</v>
      </c>
      <c r="BJ893" s="816">
        <f t="shared" si="3090"/>
        <v>0</v>
      </c>
      <c r="BK893" s="816">
        <f t="shared" si="3090"/>
        <v>0</v>
      </c>
      <c r="BL893" s="816">
        <f t="shared" si="3090"/>
        <v>0</v>
      </c>
      <c r="BM893" s="816">
        <f t="shared" si="3090"/>
        <v>0</v>
      </c>
      <c r="BN893" s="816">
        <f t="shared" si="3090"/>
        <v>0</v>
      </c>
      <c r="BO893" s="816">
        <f t="shared" si="3090"/>
        <v>0</v>
      </c>
      <c r="BP893" s="816">
        <f t="shared" si="3090"/>
        <v>0</v>
      </c>
      <c r="BQ893" s="816">
        <f t="shared" si="3090"/>
        <v>0</v>
      </c>
      <c r="BR893" s="816">
        <f t="shared" si="3090"/>
        <v>0</v>
      </c>
      <c r="BS893" s="816">
        <f t="shared" si="3090"/>
        <v>0</v>
      </c>
      <c r="BT893" s="816">
        <f t="shared" si="3090"/>
        <v>0</v>
      </c>
      <c r="BU893" s="815"/>
      <c r="BV893" s="816">
        <f>SUM(BV681)</f>
        <v>0</v>
      </c>
      <c r="BW893" s="816">
        <f>SUM(BW681)</f>
        <v>0</v>
      </c>
      <c r="BX893" s="816">
        <f>SUM(BX681)</f>
        <v>0</v>
      </c>
      <c r="BY893" s="816">
        <f>SUM(BY681)</f>
        <v>0</v>
      </c>
      <c r="BZ893" s="627">
        <f t="shared" si="3048"/>
        <v>0</v>
      </c>
      <c r="CA893" s="627">
        <f t="shared" si="3049"/>
        <v>0</v>
      </c>
      <c r="CB893" s="627">
        <f t="shared" si="3050"/>
        <v>0</v>
      </c>
      <c r="CC893" s="695">
        <f t="shared" si="3051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3053"/>
        <v>0</v>
      </c>
      <c r="CF893" s="1355">
        <f t="shared" si="3053"/>
        <v>0</v>
      </c>
      <c r="CG893" s="1355">
        <f t="shared" si="3053"/>
        <v>0</v>
      </c>
      <c r="CH893" s="1355">
        <f t="shared" si="3053"/>
        <v>0</v>
      </c>
      <c r="CI893" s="1355">
        <f t="shared" si="3053"/>
        <v>0</v>
      </c>
      <c r="CJ893" s="1355">
        <f t="shared" si="3053"/>
        <v>0</v>
      </c>
      <c r="CK893" s="1356">
        <f t="shared" si="3053"/>
        <v>0</v>
      </c>
      <c r="CL893" s="1356">
        <f t="shared" si="3053"/>
        <v>0</v>
      </c>
      <c r="CM893" s="1356">
        <f t="shared" si="3053"/>
        <v>0</v>
      </c>
      <c r="CN893" s="1355">
        <f t="shared" si="3053"/>
        <v>0</v>
      </c>
      <c r="CO893" s="1355">
        <f t="shared" si="3053"/>
        <v>0</v>
      </c>
      <c r="CP893" s="1355">
        <f t="shared" si="3053"/>
        <v>0</v>
      </c>
      <c r="CQ893" s="1355">
        <f t="shared" si="3053"/>
        <v>0</v>
      </c>
      <c r="CR893" s="1355">
        <f t="shared" si="3053"/>
        <v>0</v>
      </c>
      <c r="CS893" s="1354">
        <f t="shared" si="3053"/>
        <v>0</v>
      </c>
      <c r="CT893" s="1357">
        <f t="shared" si="3053"/>
        <v>0</v>
      </c>
      <c r="CU893" s="541">
        <f t="shared" si="3054"/>
        <v>0</v>
      </c>
      <c r="CV893" s="542">
        <f t="shared" si="3055"/>
        <v>0</v>
      </c>
      <c r="CW893" s="543">
        <f t="shared" si="3056"/>
        <v>0</v>
      </c>
      <c r="CX893" s="543">
        <f t="shared" si="3057"/>
        <v>0</v>
      </c>
      <c r="CY893" s="543">
        <f t="shared" si="3058"/>
        <v>0</v>
      </c>
      <c r="CZ893" s="543">
        <f t="shared" si="3059"/>
        <v>0</v>
      </c>
      <c r="DA893" s="543">
        <f t="shared" si="3060"/>
        <v>0</v>
      </c>
      <c r="DB893" s="544">
        <f t="shared" si="3061"/>
        <v>0</v>
      </c>
      <c r="DC893" s="544">
        <f t="shared" si="3062"/>
        <v>0</v>
      </c>
      <c r="DD893" s="544">
        <f t="shared" si="3063"/>
        <v>0</v>
      </c>
      <c r="DE893" s="543">
        <f t="shared" si="3064"/>
        <v>0</v>
      </c>
      <c r="DF893" s="543">
        <f t="shared" si="3065"/>
        <v>0</v>
      </c>
      <c r="DG893" s="543">
        <f t="shared" si="3066"/>
        <v>0</v>
      </c>
      <c r="DH893" s="543">
        <f t="shared" si="3067"/>
        <v>0</v>
      </c>
      <c r="DI893" s="543">
        <f t="shared" si="3068"/>
        <v>0</v>
      </c>
      <c r="DJ893" s="542">
        <f t="shared" si="3069"/>
        <v>0</v>
      </c>
      <c r="DK893" s="541">
        <f t="shared" si="3070"/>
        <v>0</v>
      </c>
      <c r="DL893" s="658">
        <f t="shared" si="3071"/>
        <v>17</v>
      </c>
      <c r="DM893" s="106">
        <f t="shared" si="3072"/>
        <v>17</v>
      </c>
      <c r="DN893" s="106">
        <f t="shared" si="3073"/>
        <v>17</v>
      </c>
      <c r="DO893" s="106">
        <f t="shared" si="3074"/>
        <v>17</v>
      </c>
      <c r="DP893" s="487"/>
      <c r="DQ893" s="623"/>
      <c r="DR893" s="623"/>
      <c r="DS893" s="623"/>
      <c r="DT893" s="623"/>
      <c r="DU893" s="623"/>
      <c r="DV893" s="623"/>
      <c r="DW893" s="623"/>
      <c r="DX893" s="818"/>
      <c r="DY893" s="488"/>
    </row>
    <row r="894" spans="1:129" s="490" customFormat="1" ht="15.75" customHeight="1">
      <c r="A894" s="622" t="str">
        <f>A682</f>
        <v>Relief: Under 5 supplementary feeding</v>
      </c>
      <c r="B894" s="816">
        <f t="shared" ref="B894:R894" si="3091">SUM(B686)</f>
        <v>0</v>
      </c>
      <c r="C894" s="816">
        <f t="shared" si="3091"/>
        <v>0</v>
      </c>
      <c r="D894" s="816">
        <f t="shared" si="3091"/>
        <v>0</v>
      </c>
      <c r="E894" s="816">
        <f t="shared" si="3091"/>
        <v>0</v>
      </c>
      <c r="F894" s="816">
        <f t="shared" si="3091"/>
        <v>0</v>
      </c>
      <c r="G894" s="816">
        <f t="shared" si="3091"/>
        <v>0</v>
      </c>
      <c r="H894" s="816">
        <f t="shared" si="3091"/>
        <v>0</v>
      </c>
      <c r="I894" s="816">
        <f t="shared" si="3091"/>
        <v>0</v>
      </c>
      <c r="J894" s="816">
        <f t="shared" si="3091"/>
        <v>0</v>
      </c>
      <c r="K894" s="816">
        <f t="shared" si="3091"/>
        <v>0</v>
      </c>
      <c r="L894" s="816">
        <f t="shared" si="3091"/>
        <v>0</v>
      </c>
      <c r="M894" s="816">
        <f t="shared" si="3091"/>
        <v>0</v>
      </c>
      <c r="N894" s="816">
        <f t="shared" si="3091"/>
        <v>0</v>
      </c>
      <c r="O894" s="816">
        <f t="shared" si="3091"/>
        <v>0</v>
      </c>
      <c r="P894" s="816">
        <f t="shared" si="3091"/>
        <v>0</v>
      </c>
      <c r="Q894" s="816">
        <f t="shared" si="3091"/>
        <v>0</v>
      </c>
      <c r="R894" s="816">
        <f t="shared" si="3091"/>
        <v>0</v>
      </c>
      <c r="S894" s="815"/>
      <c r="T894" s="816">
        <f t="shared" ref="T894:AJ894" si="3092">SUM(T686)</f>
        <v>0</v>
      </c>
      <c r="U894" s="816">
        <f t="shared" si="3092"/>
        <v>0</v>
      </c>
      <c r="V894" s="816">
        <f t="shared" si="3092"/>
        <v>0</v>
      </c>
      <c r="W894" s="816">
        <f t="shared" si="3092"/>
        <v>0</v>
      </c>
      <c r="X894" s="816">
        <f t="shared" si="3092"/>
        <v>0</v>
      </c>
      <c r="Y894" s="816">
        <f t="shared" si="3092"/>
        <v>0</v>
      </c>
      <c r="Z894" s="816">
        <f t="shared" si="3092"/>
        <v>0</v>
      </c>
      <c r="AA894" s="816">
        <f t="shared" si="3092"/>
        <v>0</v>
      </c>
      <c r="AB894" s="816">
        <f t="shared" si="3092"/>
        <v>0</v>
      </c>
      <c r="AC894" s="816">
        <f t="shared" si="3092"/>
        <v>0</v>
      </c>
      <c r="AD894" s="816">
        <f t="shared" si="3092"/>
        <v>0</v>
      </c>
      <c r="AE894" s="816">
        <f t="shared" si="3092"/>
        <v>0</v>
      </c>
      <c r="AF894" s="816">
        <f t="shared" si="3092"/>
        <v>0</v>
      </c>
      <c r="AG894" s="816">
        <f t="shared" si="3092"/>
        <v>0</v>
      </c>
      <c r="AH894" s="816">
        <f t="shared" si="3092"/>
        <v>0</v>
      </c>
      <c r="AI894" s="816">
        <f t="shared" si="3092"/>
        <v>0</v>
      </c>
      <c r="AJ894" s="816">
        <f t="shared" si="3092"/>
        <v>0</v>
      </c>
      <c r="AK894" s="815"/>
      <c r="AL894" s="816">
        <f t="shared" ref="AL894:BB894" si="3093">SUM(AL686)</f>
        <v>0</v>
      </c>
      <c r="AM894" s="816">
        <f t="shared" si="3093"/>
        <v>0</v>
      </c>
      <c r="AN894" s="816">
        <f t="shared" si="3093"/>
        <v>0</v>
      </c>
      <c r="AO894" s="816">
        <f t="shared" si="3093"/>
        <v>0</v>
      </c>
      <c r="AP894" s="816">
        <f t="shared" si="3093"/>
        <v>0</v>
      </c>
      <c r="AQ894" s="816">
        <f t="shared" si="3093"/>
        <v>0</v>
      </c>
      <c r="AR894" s="816">
        <f t="shared" si="3093"/>
        <v>0</v>
      </c>
      <c r="AS894" s="816">
        <f t="shared" si="3093"/>
        <v>0</v>
      </c>
      <c r="AT894" s="816">
        <f t="shared" si="3093"/>
        <v>0</v>
      </c>
      <c r="AU894" s="816">
        <f t="shared" si="3093"/>
        <v>0</v>
      </c>
      <c r="AV894" s="816">
        <f t="shared" si="3093"/>
        <v>0</v>
      </c>
      <c r="AW894" s="816">
        <f t="shared" si="3093"/>
        <v>0</v>
      </c>
      <c r="AX894" s="816">
        <f t="shared" si="3093"/>
        <v>0</v>
      </c>
      <c r="AY894" s="816">
        <f t="shared" si="3093"/>
        <v>0</v>
      </c>
      <c r="AZ894" s="816">
        <f t="shared" si="3093"/>
        <v>0</v>
      </c>
      <c r="BA894" s="816">
        <f t="shared" si="3093"/>
        <v>0</v>
      </c>
      <c r="BB894" s="816">
        <f t="shared" si="3093"/>
        <v>0</v>
      </c>
      <c r="BC894" s="815"/>
      <c r="BD894" s="816">
        <f t="shared" ref="BD894:BT894" si="3094">SUM(BD686)</f>
        <v>0</v>
      </c>
      <c r="BE894" s="816">
        <f t="shared" si="3094"/>
        <v>0</v>
      </c>
      <c r="BF894" s="816">
        <f t="shared" si="3094"/>
        <v>0</v>
      </c>
      <c r="BG894" s="816">
        <f t="shared" si="3094"/>
        <v>0</v>
      </c>
      <c r="BH894" s="816">
        <f t="shared" si="3094"/>
        <v>0</v>
      </c>
      <c r="BI894" s="816">
        <f t="shared" si="3094"/>
        <v>0</v>
      </c>
      <c r="BJ894" s="816">
        <f t="shared" si="3094"/>
        <v>0</v>
      </c>
      <c r="BK894" s="816">
        <f t="shared" si="3094"/>
        <v>0</v>
      </c>
      <c r="BL894" s="816">
        <f t="shared" si="3094"/>
        <v>0</v>
      </c>
      <c r="BM894" s="816">
        <f t="shared" si="3094"/>
        <v>0</v>
      </c>
      <c r="BN894" s="816">
        <f t="shared" si="3094"/>
        <v>0</v>
      </c>
      <c r="BO894" s="816">
        <f t="shared" si="3094"/>
        <v>0</v>
      </c>
      <c r="BP894" s="816">
        <f t="shared" si="3094"/>
        <v>0</v>
      </c>
      <c r="BQ894" s="816">
        <f t="shared" si="3094"/>
        <v>0</v>
      </c>
      <c r="BR894" s="816">
        <f t="shared" si="3094"/>
        <v>0</v>
      </c>
      <c r="BS894" s="816">
        <f t="shared" si="3094"/>
        <v>0</v>
      </c>
      <c r="BT894" s="816">
        <f t="shared" si="3094"/>
        <v>0</v>
      </c>
      <c r="BU894" s="815"/>
      <c r="BV894" s="816">
        <f>SUM(BV686)</f>
        <v>0</v>
      </c>
      <c r="BW894" s="816">
        <f>SUM(BW686)</f>
        <v>0</v>
      </c>
      <c r="BX894" s="816">
        <f>SUM(BX686)</f>
        <v>0</v>
      </c>
      <c r="BY894" s="816">
        <f>SUM(BY686)</f>
        <v>0</v>
      </c>
      <c r="BZ894" s="627">
        <f t="shared" si="3048"/>
        <v>0</v>
      </c>
      <c r="CA894" s="627">
        <f t="shared" si="3049"/>
        <v>0</v>
      </c>
      <c r="CB894" s="627">
        <f t="shared" si="3050"/>
        <v>0</v>
      </c>
      <c r="CC894" s="695">
        <f t="shared" si="3051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3053"/>
        <v>0</v>
      </c>
      <c r="CF894" s="1355">
        <f t="shared" si="3053"/>
        <v>0</v>
      </c>
      <c r="CG894" s="1355">
        <f t="shared" si="3053"/>
        <v>0</v>
      </c>
      <c r="CH894" s="1355">
        <f t="shared" si="3053"/>
        <v>0</v>
      </c>
      <c r="CI894" s="1355">
        <f t="shared" si="3053"/>
        <v>0</v>
      </c>
      <c r="CJ894" s="1355">
        <f t="shared" si="3053"/>
        <v>0</v>
      </c>
      <c r="CK894" s="1356">
        <f t="shared" si="3053"/>
        <v>0</v>
      </c>
      <c r="CL894" s="1356">
        <f t="shared" si="3053"/>
        <v>0</v>
      </c>
      <c r="CM894" s="1356">
        <f t="shared" si="3053"/>
        <v>0</v>
      </c>
      <c r="CN894" s="1355">
        <f t="shared" si="3053"/>
        <v>0</v>
      </c>
      <c r="CO894" s="1355">
        <f t="shared" si="3053"/>
        <v>0</v>
      </c>
      <c r="CP894" s="1355">
        <f t="shared" si="3053"/>
        <v>0</v>
      </c>
      <c r="CQ894" s="1355">
        <f t="shared" si="3053"/>
        <v>0</v>
      </c>
      <c r="CR894" s="1355">
        <f t="shared" si="3053"/>
        <v>0</v>
      </c>
      <c r="CS894" s="1354">
        <f t="shared" si="3053"/>
        <v>0</v>
      </c>
      <c r="CT894" s="1357">
        <f t="shared" si="3053"/>
        <v>0</v>
      </c>
      <c r="CU894" s="541">
        <f t="shared" si="3054"/>
        <v>0</v>
      </c>
      <c r="CV894" s="542">
        <f t="shared" si="3055"/>
        <v>0</v>
      </c>
      <c r="CW894" s="543">
        <f t="shared" si="3056"/>
        <v>0</v>
      </c>
      <c r="CX894" s="543">
        <f t="shared" si="3057"/>
        <v>0</v>
      </c>
      <c r="CY894" s="543">
        <f t="shared" si="3058"/>
        <v>0</v>
      </c>
      <c r="CZ894" s="543">
        <f t="shared" si="3059"/>
        <v>0</v>
      </c>
      <c r="DA894" s="543">
        <f t="shared" si="3060"/>
        <v>0</v>
      </c>
      <c r="DB894" s="544">
        <f t="shared" si="3061"/>
        <v>0</v>
      </c>
      <c r="DC894" s="544">
        <f t="shared" si="3062"/>
        <v>0</v>
      </c>
      <c r="DD894" s="544">
        <f t="shared" si="3063"/>
        <v>0</v>
      </c>
      <c r="DE894" s="543">
        <f t="shared" si="3064"/>
        <v>0</v>
      </c>
      <c r="DF894" s="543">
        <f t="shared" si="3065"/>
        <v>0</v>
      </c>
      <c r="DG894" s="543">
        <f t="shared" si="3066"/>
        <v>0</v>
      </c>
      <c r="DH894" s="543">
        <f t="shared" si="3067"/>
        <v>0</v>
      </c>
      <c r="DI894" s="543">
        <f t="shared" si="3068"/>
        <v>0</v>
      </c>
      <c r="DJ894" s="542">
        <f t="shared" si="3069"/>
        <v>0</v>
      </c>
      <c r="DK894" s="541">
        <f t="shared" si="3070"/>
        <v>0</v>
      </c>
      <c r="DL894" s="658">
        <f t="shared" si="3071"/>
        <v>17</v>
      </c>
      <c r="DM894" s="106">
        <f t="shared" si="3072"/>
        <v>17</v>
      </c>
      <c r="DN894" s="106">
        <f t="shared" si="3073"/>
        <v>17</v>
      </c>
      <c r="DO894" s="106">
        <f t="shared" si="3074"/>
        <v>17</v>
      </c>
      <c r="DP894" s="487"/>
      <c r="DQ894" s="623"/>
      <c r="DR894" s="623"/>
      <c r="DS894" s="623"/>
      <c r="DT894" s="623"/>
      <c r="DU894" s="623"/>
      <c r="DV894" s="623"/>
      <c r="DW894" s="623"/>
      <c r="DX894" s="818"/>
      <c r="DY894" s="488"/>
    </row>
    <row r="895" spans="1:129" s="490" customFormat="1" ht="15.75" customHeight="1">
      <c r="A895" s="825" t="s">
        <v>386</v>
      </c>
      <c r="B895" s="815"/>
      <c r="C895" s="815"/>
      <c r="D895" s="815"/>
      <c r="E895" s="815"/>
      <c r="F895" s="815"/>
      <c r="G895" s="815"/>
      <c r="H895" s="815"/>
      <c r="I895" s="815"/>
      <c r="J895" s="815"/>
      <c r="K895" s="815"/>
      <c r="L895" s="815"/>
      <c r="M895" s="815"/>
      <c r="N895" s="815"/>
      <c r="O895" s="815"/>
      <c r="P895" s="815"/>
      <c r="Q895" s="815"/>
      <c r="R895" s="815"/>
      <c r="S895" s="787"/>
      <c r="T895" s="815"/>
      <c r="U895" s="815"/>
      <c r="V895" s="815"/>
      <c r="W895" s="815"/>
      <c r="X895" s="815"/>
      <c r="Y895" s="815"/>
      <c r="Z895" s="815"/>
      <c r="AA895" s="815"/>
      <c r="AB895" s="815"/>
      <c r="AC895" s="815"/>
      <c r="AD895" s="815"/>
      <c r="AE895" s="815"/>
      <c r="AF895" s="815"/>
      <c r="AG895" s="815"/>
      <c r="AH895" s="815"/>
      <c r="AI895" s="815"/>
      <c r="AJ895" s="815"/>
      <c r="AK895" s="787"/>
      <c r="AL895" s="815"/>
      <c r="AM895" s="815"/>
      <c r="AN895" s="815"/>
      <c r="AO895" s="815"/>
      <c r="AP895" s="815"/>
      <c r="AQ895" s="815"/>
      <c r="AR895" s="815"/>
      <c r="AS895" s="815"/>
      <c r="AT895" s="815"/>
      <c r="AU895" s="815"/>
      <c r="AV895" s="815"/>
      <c r="AW895" s="815"/>
      <c r="AX895" s="815"/>
      <c r="AY895" s="815"/>
      <c r="AZ895" s="815"/>
      <c r="BA895" s="815"/>
      <c r="BB895" s="815"/>
      <c r="BC895" s="787"/>
      <c r="BD895" s="815"/>
      <c r="BE895" s="815"/>
      <c r="BF895" s="815"/>
      <c r="BG895" s="815"/>
      <c r="BH895" s="815"/>
      <c r="BI895" s="815"/>
      <c r="BJ895" s="815"/>
      <c r="BK895" s="815"/>
      <c r="BL895" s="815"/>
      <c r="BM895" s="815"/>
      <c r="BN895" s="815"/>
      <c r="BO895" s="815"/>
      <c r="BP895" s="815"/>
      <c r="BQ895" s="815"/>
      <c r="BR895" s="815"/>
      <c r="BS895" s="815"/>
      <c r="BT895" s="815"/>
      <c r="BU895" s="787"/>
      <c r="BV895" s="815"/>
      <c r="BW895" s="815"/>
      <c r="BX895" s="815"/>
      <c r="BY895" s="815"/>
      <c r="BZ895" s="819"/>
      <c r="CA895" s="819"/>
      <c r="CB895" s="819"/>
      <c r="CC895" s="819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22"/>
      <c r="CV895" s="203"/>
      <c r="CW895" s="203"/>
      <c r="CX895" s="203"/>
      <c r="CY895" s="203"/>
      <c r="CZ895" s="203"/>
      <c r="DA895" s="622"/>
      <c r="DB895" s="622"/>
      <c r="DC895" s="622"/>
      <c r="DD895" s="622"/>
      <c r="DE895" s="622"/>
      <c r="DF895" s="622"/>
      <c r="DG895" s="622"/>
      <c r="DH895" s="622"/>
      <c r="DI895" s="622"/>
      <c r="DJ895" s="622"/>
      <c r="DK895" s="622"/>
      <c r="DL895" s="486"/>
      <c r="DM895" s="205"/>
      <c r="DN895" s="205"/>
      <c r="DO895" s="205"/>
      <c r="DP895" s="487"/>
      <c r="DQ895" s="488"/>
      <c r="DR895" s="488"/>
      <c r="DS895" s="488"/>
      <c r="DT895" s="488"/>
      <c r="DU895" s="488"/>
      <c r="DV895" s="488"/>
      <c r="DW895" s="488"/>
      <c r="DX895" s="820"/>
      <c r="DY895" s="488"/>
    </row>
    <row r="896" spans="1:129" s="490" customFormat="1" ht="15.75" customHeight="1">
      <c r="A896" s="622" t="str">
        <f>A687</f>
        <v>Gifts/remittances: cereal</v>
      </c>
      <c r="B896" s="816">
        <f t="shared" ref="B896:R896" si="3095">SUM(B691)</f>
        <v>0</v>
      </c>
      <c r="C896" s="816">
        <f t="shared" si="3095"/>
        <v>0</v>
      </c>
      <c r="D896" s="816">
        <f t="shared" si="3095"/>
        <v>0</v>
      </c>
      <c r="E896" s="816">
        <f t="shared" si="3095"/>
        <v>0</v>
      </c>
      <c r="F896" s="816">
        <f t="shared" si="3095"/>
        <v>0</v>
      </c>
      <c r="G896" s="816">
        <f t="shared" si="3095"/>
        <v>0</v>
      </c>
      <c r="H896" s="816">
        <f t="shared" si="3095"/>
        <v>0</v>
      </c>
      <c r="I896" s="816">
        <f t="shared" si="3095"/>
        <v>0</v>
      </c>
      <c r="J896" s="816">
        <f t="shared" si="3095"/>
        <v>0</v>
      </c>
      <c r="K896" s="816">
        <f t="shared" si="3095"/>
        <v>0</v>
      </c>
      <c r="L896" s="816">
        <f t="shared" si="3095"/>
        <v>0</v>
      </c>
      <c r="M896" s="816">
        <f t="shared" si="3095"/>
        <v>0</v>
      </c>
      <c r="N896" s="816">
        <f t="shared" si="3095"/>
        <v>0</v>
      </c>
      <c r="O896" s="816">
        <f t="shared" si="3095"/>
        <v>0</v>
      </c>
      <c r="P896" s="816">
        <f t="shared" si="3095"/>
        <v>0</v>
      </c>
      <c r="Q896" s="816">
        <f t="shared" si="3095"/>
        <v>0</v>
      </c>
      <c r="R896" s="816">
        <f t="shared" si="3095"/>
        <v>0</v>
      </c>
      <c r="S896" s="815"/>
      <c r="T896" s="816">
        <f t="shared" ref="T896:AJ896" si="3096">SUM(T691)</f>
        <v>0</v>
      </c>
      <c r="U896" s="816">
        <f t="shared" si="3096"/>
        <v>0</v>
      </c>
      <c r="V896" s="816">
        <f t="shared" si="3096"/>
        <v>0</v>
      </c>
      <c r="W896" s="816">
        <f t="shared" si="3096"/>
        <v>0</v>
      </c>
      <c r="X896" s="816">
        <f t="shared" si="3096"/>
        <v>0</v>
      </c>
      <c r="Y896" s="816">
        <f t="shared" si="3096"/>
        <v>0</v>
      </c>
      <c r="Z896" s="816">
        <f t="shared" si="3096"/>
        <v>0</v>
      </c>
      <c r="AA896" s="816">
        <f t="shared" si="3096"/>
        <v>0</v>
      </c>
      <c r="AB896" s="816">
        <f t="shared" si="3096"/>
        <v>0</v>
      </c>
      <c r="AC896" s="816">
        <f t="shared" si="3096"/>
        <v>0</v>
      </c>
      <c r="AD896" s="816">
        <f t="shared" si="3096"/>
        <v>0</v>
      </c>
      <c r="AE896" s="816">
        <f t="shared" si="3096"/>
        <v>0</v>
      </c>
      <c r="AF896" s="816">
        <f t="shared" si="3096"/>
        <v>0</v>
      </c>
      <c r="AG896" s="816">
        <f t="shared" si="3096"/>
        <v>0</v>
      </c>
      <c r="AH896" s="816">
        <f t="shared" si="3096"/>
        <v>0</v>
      </c>
      <c r="AI896" s="816">
        <f t="shared" si="3096"/>
        <v>0</v>
      </c>
      <c r="AJ896" s="816">
        <f t="shared" si="3096"/>
        <v>0</v>
      </c>
      <c r="AK896" s="815"/>
      <c r="AL896" s="816">
        <f t="shared" ref="AL896:BB896" si="3097">SUM(AL691)</f>
        <v>0</v>
      </c>
      <c r="AM896" s="816">
        <f t="shared" si="3097"/>
        <v>0</v>
      </c>
      <c r="AN896" s="816">
        <f t="shared" si="3097"/>
        <v>0</v>
      </c>
      <c r="AO896" s="816">
        <f t="shared" si="3097"/>
        <v>0</v>
      </c>
      <c r="AP896" s="816">
        <f t="shared" si="3097"/>
        <v>0</v>
      </c>
      <c r="AQ896" s="816">
        <f t="shared" si="3097"/>
        <v>0</v>
      </c>
      <c r="AR896" s="816">
        <f t="shared" si="3097"/>
        <v>0</v>
      </c>
      <c r="AS896" s="816">
        <f t="shared" si="3097"/>
        <v>0</v>
      </c>
      <c r="AT896" s="816">
        <f t="shared" si="3097"/>
        <v>0</v>
      </c>
      <c r="AU896" s="816">
        <f t="shared" si="3097"/>
        <v>0</v>
      </c>
      <c r="AV896" s="816">
        <f t="shared" si="3097"/>
        <v>0</v>
      </c>
      <c r="AW896" s="816">
        <f t="shared" si="3097"/>
        <v>0</v>
      </c>
      <c r="AX896" s="816">
        <f t="shared" si="3097"/>
        <v>0</v>
      </c>
      <c r="AY896" s="816">
        <f t="shared" si="3097"/>
        <v>0</v>
      </c>
      <c r="AZ896" s="816">
        <f t="shared" si="3097"/>
        <v>0</v>
      </c>
      <c r="BA896" s="816">
        <f t="shared" si="3097"/>
        <v>0</v>
      </c>
      <c r="BB896" s="816">
        <f t="shared" si="3097"/>
        <v>0</v>
      </c>
      <c r="BC896" s="815"/>
      <c r="BD896" s="816">
        <f t="shared" ref="BD896:BT896" si="3098">SUM(BD691)</f>
        <v>0</v>
      </c>
      <c r="BE896" s="816">
        <f t="shared" si="3098"/>
        <v>0</v>
      </c>
      <c r="BF896" s="816">
        <f t="shared" si="3098"/>
        <v>0</v>
      </c>
      <c r="BG896" s="816">
        <f t="shared" si="3098"/>
        <v>0</v>
      </c>
      <c r="BH896" s="816">
        <f t="shared" si="3098"/>
        <v>0</v>
      </c>
      <c r="BI896" s="816">
        <f t="shared" si="3098"/>
        <v>0</v>
      </c>
      <c r="BJ896" s="816">
        <f t="shared" si="3098"/>
        <v>0</v>
      </c>
      <c r="BK896" s="816">
        <f t="shared" si="3098"/>
        <v>0</v>
      </c>
      <c r="BL896" s="816">
        <f t="shared" si="3098"/>
        <v>0</v>
      </c>
      <c r="BM896" s="816">
        <f t="shared" si="3098"/>
        <v>0</v>
      </c>
      <c r="BN896" s="816">
        <f t="shared" si="3098"/>
        <v>0</v>
      </c>
      <c r="BO896" s="816">
        <f t="shared" si="3098"/>
        <v>0</v>
      </c>
      <c r="BP896" s="816">
        <f t="shared" si="3098"/>
        <v>0</v>
      </c>
      <c r="BQ896" s="816">
        <f t="shared" si="3098"/>
        <v>0</v>
      </c>
      <c r="BR896" s="816">
        <f t="shared" si="3098"/>
        <v>0</v>
      </c>
      <c r="BS896" s="816">
        <f t="shared" si="3098"/>
        <v>0</v>
      </c>
      <c r="BT896" s="816">
        <f t="shared" si="3098"/>
        <v>0</v>
      </c>
      <c r="BU896" s="815"/>
      <c r="BV896" s="816">
        <f>SUM(BV691)</f>
        <v>0</v>
      </c>
      <c r="BW896" s="816">
        <f>SUM(BW691)</f>
        <v>0</v>
      </c>
      <c r="BX896" s="816">
        <f>SUM(BX691)</f>
        <v>0</v>
      </c>
      <c r="BY896" s="816">
        <f>SUM(BY691)</f>
        <v>0</v>
      </c>
      <c r="BZ896" s="627">
        <f>IF(DL896&lt;3,"",(SUM(B896:R896)-MIN(B896:R896)-MAX(B896:R896))/(DL896-2))</f>
        <v>0</v>
      </c>
      <c r="CA896" s="627">
        <f>IF(DM896&lt;3,"",(SUM(T896:AJ896)-MIN(T896:AJ896)-MAX(T896:AJ896))/(DM896-2))</f>
        <v>0</v>
      </c>
      <c r="CB896" s="627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3">
        <f t="shared" ref="CD896:CS896" si="309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3099"/>
        <v>0</v>
      </c>
      <c r="CF896" s="1355">
        <f t="shared" si="3099"/>
        <v>0</v>
      </c>
      <c r="CG896" s="1355">
        <f t="shared" si="3099"/>
        <v>0</v>
      </c>
      <c r="CH896" s="1355">
        <f t="shared" si="3099"/>
        <v>0</v>
      </c>
      <c r="CI896" s="1355">
        <f t="shared" si="3099"/>
        <v>0</v>
      </c>
      <c r="CJ896" s="1355">
        <f t="shared" si="3099"/>
        <v>0</v>
      </c>
      <c r="CK896" s="1356">
        <f t="shared" si="3099"/>
        <v>0</v>
      </c>
      <c r="CL896" s="1356">
        <f t="shared" si="3099"/>
        <v>0</v>
      </c>
      <c r="CM896" s="1356">
        <f t="shared" si="3099"/>
        <v>0</v>
      </c>
      <c r="CN896" s="1355">
        <f t="shared" si="3099"/>
        <v>0</v>
      </c>
      <c r="CO896" s="1355">
        <f t="shared" si="3099"/>
        <v>0</v>
      </c>
      <c r="CP896" s="1355">
        <f t="shared" si="3099"/>
        <v>0</v>
      </c>
      <c r="CQ896" s="1355">
        <f t="shared" si="3099"/>
        <v>0</v>
      </c>
      <c r="CR896" s="1355">
        <f t="shared" si="3099"/>
        <v>0</v>
      </c>
      <c r="CS896" s="1354">
        <f t="shared" si="3099"/>
        <v>0</v>
      </c>
      <c r="CT896" s="1357">
        <f t="shared" ref="CE896:CT898" si="3100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1">
        <f t="shared" ref="CU896:DD898" si="3101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2">
        <f t="shared" si="3101"/>
        <v>0</v>
      </c>
      <c r="CW896" s="543">
        <f t="shared" si="3101"/>
        <v>0</v>
      </c>
      <c r="CX896" s="543">
        <f t="shared" si="3101"/>
        <v>0</v>
      </c>
      <c r="CY896" s="543">
        <f t="shared" si="3101"/>
        <v>0</v>
      </c>
      <c r="CZ896" s="543">
        <f t="shared" si="3101"/>
        <v>0</v>
      </c>
      <c r="DA896" s="543">
        <f t="shared" si="3101"/>
        <v>0</v>
      </c>
      <c r="DB896" s="544">
        <f t="shared" si="3101"/>
        <v>0</v>
      </c>
      <c r="DC896" s="544">
        <f t="shared" si="3101"/>
        <v>0</v>
      </c>
      <c r="DD896" s="544">
        <f t="shared" si="3101"/>
        <v>0</v>
      </c>
      <c r="DE896" s="543">
        <f t="shared" ref="DE896:DK898" si="3102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3">
        <f t="shared" si="3102"/>
        <v>0</v>
      </c>
      <c r="DG896" s="543">
        <f t="shared" si="3102"/>
        <v>0</v>
      </c>
      <c r="DH896" s="543">
        <f t="shared" si="3102"/>
        <v>0</v>
      </c>
      <c r="DI896" s="543">
        <f t="shared" si="3102"/>
        <v>0</v>
      </c>
      <c r="DJ896" s="542">
        <f t="shared" si="3102"/>
        <v>0</v>
      </c>
      <c r="DK896" s="541">
        <f t="shared" si="3102"/>
        <v>0</v>
      </c>
      <c r="DL896" s="65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3"/>
      <c r="DR896" s="623"/>
      <c r="DS896" s="623"/>
      <c r="DT896" s="623"/>
      <c r="DU896" s="623"/>
      <c r="DV896" s="623"/>
      <c r="DW896" s="623"/>
      <c r="DX896" s="818"/>
      <c r="DY896" s="488"/>
    </row>
    <row r="897" spans="1:129" s="490" customFormat="1" ht="15.75" customHeight="1">
      <c r="A897" s="622" t="str">
        <f>A692</f>
        <v>Gifts/remittances: sugar</v>
      </c>
      <c r="B897" s="816">
        <f t="shared" ref="B897:R897" si="3103">SUM(B696)</f>
        <v>0</v>
      </c>
      <c r="C897" s="816">
        <f t="shared" si="3103"/>
        <v>0</v>
      </c>
      <c r="D897" s="816">
        <f t="shared" si="3103"/>
        <v>0</v>
      </c>
      <c r="E897" s="816">
        <f t="shared" si="3103"/>
        <v>0</v>
      </c>
      <c r="F897" s="816">
        <f t="shared" si="3103"/>
        <v>0</v>
      </c>
      <c r="G897" s="816">
        <f t="shared" si="3103"/>
        <v>0</v>
      </c>
      <c r="H897" s="816">
        <f t="shared" si="3103"/>
        <v>0</v>
      </c>
      <c r="I897" s="816">
        <f t="shared" si="3103"/>
        <v>0</v>
      </c>
      <c r="J897" s="816">
        <f t="shared" si="3103"/>
        <v>0</v>
      </c>
      <c r="K897" s="816">
        <f t="shared" si="3103"/>
        <v>0</v>
      </c>
      <c r="L897" s="816">
        <f t="shared" si="3103"/>
        <v>0</v>
      </c>
      <c r="M897" s="816">
        <f t="shared" si="3103"/>
        <v>0</v>
      </c>
      <c r="N897" s="816">
        <f t="shared" si="3103"/>
        <v>0</v>
      </c>
      <c r="O897" s="816">
        <f t="shared" si="3103"/>
        <v>0</v>
      </c>
      <c r="P897" s="816">
        <f t="shared" si="3103"/>
        <v>0</v>
      </c>
      <c r="Q897" s="816">
        <f t="shared" si="3103"/>
        <v>0</v>
      </c>
      <c r="R897" s="816">
        <f t="shared" si="3103"/>
        <v>0</v>
      </c>
      <c r="S897" s="815"/>
      <c r="T897" s="816">
        <f t="shared" ref="T897:AJ897" si="3104">SUM(T696)</f>
        <v>0</v>
      </c>
      <c r="U897" s="816">
        <f t="shared" si="3104"/>
        <v>0</v>
      </c>
      <c r="V897" s="816">
        <f t="shared" si="3104"/>
        <v>0</v>
      </c>
      <c r="W897" s="816">
        <f t="shared" si="3104"/>
        <v>0</v>
      </c>
      <c r="X897" s="816">
        <f t="shared" si="3104"/>
        <v>0</v>
      </c>
      <c r="Y897" s="816">
        <f t="shared" si="3104"/>
        <v>0</v>
      </c>
      <c r="Z897" s="816">
        <f t="shared" si="3104"/>
        <v>0</v>
      </c>
      <c r="AA897" s="816">
        <f t="shared" si="3104"/>
        <v>0</v>
      </c>
      <c r="AB897" s="816">
        <f t="shared" si="3104"/>
        <v>0</v>
      </c>
      <c r="AC897" s="816">
        <f t="shared" si="3104"/>
        <v>0</v>
      </c>
      <c r="AD897" s="816">
        <f t="shared" si="3104"/>
        <v>0</v>
      </c>
      <c r="AE897" s="816">
        <f t="shared" si="3104"/>
        <v>0</v>
      </c>
      <c r="AF897" s="816">
        <f t="shared" si="3104"/>
        <v>0</v>
      </c>
      <c r="AG897" s="816">
        <f t="shared" si="3104"/>
        <v>0</v>
      </c>
      <c r="AH897" s="816">
        <f t="shared" si="3104"/>
        <v>0</v>
      </c>
      <c r="AI897" s="816">
        <f t="shared" si="3104"/>
        <v>0</v>
      </c>
      <c r="AJ897" s="816">
        <f t="shared" si="3104"/>
        <v>0</v>
      </c>
      <c r="AK897" s="815"/>
      <c r="AL897" s="816">
        <f t="shared" ref="AL897:BB897" si="3105">SUM(AL696)</f>
        <v>0</v>
      </c>
      <c r="AM897" s="816">
        <f t="shared" si="3105"/>
        <v>0</v>
      </c>
      <c r="AN897" s="816">
        <f t="shared" si="3105"/>
        <v>0</v>
      </c>
      <c r="AO897" s="816">
        <f t="shared" si="3105"/>
        <v>0</v>
      </c>
      <c r="AP897" s="816">
        <f t="shared" si="3105"/>
        <v>0</v>
      </c>
      <c r="AQ897" s="816">
        <f t="shared" si="3105"/>
        <v>0</v>
      </c>
      <c r="AR897" s="816">
        <f t="shared" si="3105"/>
        <v>0</v>
      </c>
      <c r="AS897" s="816">
        <f t="shared" si="3105"/>
        <v>0</v>
      </c>
      <c r="AT897" s="816">
        <f t="shared" si="3105"/>
        <v>0</v>
      </c>
      <c r="AU897" s="816">
        <f t="shared" si="3105"/>
        <v>0</v>
      </c>
      <c r="AV897" s="816">
        <f t="shared" si="3105"/>
        <v>0</v>
      </c>
      <c r="AW897" s="816">
        <f t="shared" si="3105"/>
        <v>0</v>
      </c>
      <c r="AX897" s="816">
        <f t="shared" si="3105"/>
        <v>0</v>
      </c>
      <c r="AY897" s="816">
        <f t="shared" si="3105"/>
        <v>0</v>
      </c>
      <c r="AZ897" s="816">
        <f t="shared" si="3105"/>
        <v>0</v>
      </c>
      <c r="BA897" s="816">
        <f t="shared" si="3105"/>
        <v>0</v>
      </c>
      <c r="BB897" s="816">
        <f t="shared" si="3105"/>
        <v>0</v>
      </c>
      <c r="BC897" s="815"/>
      <c r="BD897" s="816">
        <f t="shared" ref="BD897:BT897" si="3106">SUM(BD696)</f>
        <v>0</v>
      </c>
      <c r="BE897" s="816">
        <f t="shared" si="3106"/>
        <v>0</v>
      </c>
      <c r="BF897" s="816">
        <f t="shared" si="3106"/>
        <v>0</v>
      </c>
      <c r="BG897" s="816">
        <f t="shared" si="3106"/>
        <v>0</v>
      </c>
      <c r="BH897" s="816">
        <f t="shared" si="3106"/>
        <v>0</v>
      </c>
      <c r="BI897" s="816">
        <f t="shared" si="3106"/>
        <v>0</v>
      </c>
      <c r="BJ897" s="816">
        <f t="shared" si="3106"/>
        <v>0</v>
      </c>
      <c r="BK897" s="816">
        <f t="shared" si="3106"/>
        <v>0</v>
      </c>
      <c r="BL897" s="816">
        <f t="shared" si="3106"/>
        <v>0</v>
      </c>
      <c r="BM897" s="816">
        <f t="shared" si="3106"/>
        <v>0</v>
      </c>
      <c r="BN897" s="816">
        <f t="shared" si="3106"/>
        <v>0</v>
      </c>
      <c r="BO897" s="816">
        <f t="shared" si="3106"/>
        <v>0</v>
      </c>
      <c r="BP897" s="816">
        <f t="shared" si="3106"/>
        <v>0</v>
      </c>
      <c r="BQ897" s="816">
        <f t="shared" si="3106"/>
        <v>0</v>
      </c>
      <c r="BR897" s="816">
        <f t="shared" si="3106"/>
        <v>0</v>
      </c>
      <c r="BS897" s="816">
        <f t="shared" si="3106"/>
        <v>0</v>
      </c>
      <c r="BT897" s="816">
        <f t="shared" si="3106"/>
        <v>0</v>
      </c>
      <c r="BU897" s="815"/>
      <c r="BV897" s="816">
        <f>SUM(BV696)</f>
        <v>0</v>
      </c>
      <c r="BW897" s="816">
        <f>SUM(BW696)</f>
        <v>0</v>
      </c>
      <c r="BX897" s="816">
        <f>SUM(BX696)</f>
        <v>0</v>
      </c>
      <c r="BY897" s="816">
        <f>SUM(BY696)</f>
        <v>0</v>
      </c>
      <c r="BZ897" s="627">
        <f>IF(DL897&lt;3,"",(SUM(B897:R897)-MIN(B897:R897)-MAX(B897:R897))/(DL897-2))</f>
        <v>0</v>
      </c>
      <c r="CA897" s="627">
        <f>IF(DM897&lt;3,"",(SUM(T897:AJ897)-MIN(T897:AJ897)-MAX(T897:AJ897))/(DM897-2))</f>
        <v>0</v>
      </c>
      <c r="CB897" s="627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3100"/>
        <v>0</v>
      </c>
      <c r="CF897" s="1355">
        <f t="shared" si="3100"/>
        <v>0</v>
      </c>
      <c r="CG897" s="1355">
        <f t="shared" si="3100"/>
        <v>0</v>
      </c>
      <c r="CH897" s="1355">
        <f t="shared" si="3100"/>
        <v>0</v>
      </c>
      <c r="CI897" s="1355">
        <f t="shared" si="3100"/>
        <v>0</v>
      </c>
      <c r="CJ897" s="1355">
        <f t="shared" si="3100"/>
        <v>0</v>
      </c>
      <c r="CK897" s="1356">
        <f t="shared" si="3100"/>
        <v>0</v>
      </c>
      <c r="CL897" s="1356">
        <f t="shared" si="3100"/>
        <v>0</v>
      </c>
      <c r="CM897" s="1356">
        <f t="shared" si="3100"/>
        <v>0</v>
      </c>
      <c r="CN897" s="1355">
        <f t="shared" si="3100"/>
        <v>0</v>
      </c>
      <c r="CO897" s="1355">
        <f t="shared" si="3100"/>
        <v>0</v>
      </c>
      <c r="CP897" s="1355">
        <f t="shared" si="3100"/>
        <v>0</v>
      </c>
      <c r="CQ897" s="1355">
        <f t="shared" si="3100"/>
        <v>0</v>
      </c>
      <c r="CR897" s="1355">
        <f t="shared" si="3100"/>
        <v>0</v>
      </c>
      <c r="CS897" s="1354">
        <f t="shared" si="3100"/>
        <v>0</v>
      </c>
      <c r="CT897" s="1357">
        <f t="shared" si="3100"/>
        <v>0</v>
      </c>
      <c r="CU897" s="541">
        <f t="shared" si="3101"/>
        <v>0</v>
      </c>
      <c r="CV897" s="542">
        <f t="shared" si="3101"/>
        <v>0</v>
      </c>
      <c r="CW897" s="543">
        <f t="shared" si="3101"/>
        <v>0</v>
      </c>
      <c r="CX897" s="543">
        <f t="shared" si="3101"/>
        <v>0</v>
      </c>
      <c r="CY897" s="543">
        <f t="shared" si="3101"/>
        <v>0</v>
      </c>
      <c r="CZ897" s="543">
        <f t="shared" si="3101"/>
        <v>0</v>
      </c>
      <c r="DA897" s="543">
        <f t="shared" si="3101"/>
        <v>0</v>
      </c>
      <c r="DB897" s="544">
        <f t="shared" si="3101"/>
        <v>0</v>
      </c>
      <c r="DC897" s="544">
        <f t="shared" si="3101"/>
        <v>0</v>
      </c>
      <c r="DD897" s="544">
        <f t="shared" si="3101"/>
        <v>0</v>
      </c>
      <c r="DE897" s="543">
        <f t="shared" si="3102"/>
        <v>0</v>
      </c>
      <c r="DF897" s="543">
        <f t="shared" si="3102"/>
        <v>0</v>
      </c>
      <c r="DG897" s="543">
        <f t="shared" si="3102"/>
        <v>0</v>
      </c>
      <c r="DH897" s="543">
        <f t="shared" si="3102"/>
        <v>0</v>
      </c>
      <c r="DI897" s="543">
        <f t="shared" si="3102"/>
        <v>0</v>
      </c>
      <c r="DJ897" s="542">
        <f t="shared" si="3102"/>
        <v>0</v>
      </c>
      <c r="DK897" s="541">
        <f t="shared" si="3102"/>
        <v>0</v>
      </c>
      <c r="DL897" s="65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3"/>
      <c r="DR897" s="623"/>
      <c r="DS897" s="623"/>
      <c r="DT897" s="623"/>
      <c r="DU897" s="623"/>
      <c r="DV897" s="623"/>
      <c r="DW897" s="623"/>
      <c r="DX897" s="818"/>
      <c r="DY897" s="488"/>
    </row>
    <row r="898" spans="1:129" s="490" customFormat="1" ht="15.75" customHeight="1">
      <c r="A898" s="622" t="str">
        <f>A697</f>
        <v>Gifts/remittances: Other</v>
      </c>
      <c r="B898" s="816">
        <f t="shared" ref="B898:R898" si="3107">SUM(B701)</f>
        <v>0</v>
      </c>
      <c r="C898" s="816">
        <f t="shared" si="3107"/>
        <v>0</v>
      </c>
      <c r="D898" s="816">
        <f t="shared" si="3107"/>
        <v>0</v>
      </c>
      <c r="E898" s="816">
        <f t="shared" si="3107"/>
        <v>0</v>
      </c>
      <c r="F898" s="816">
        <f t="shared" si="3107"/>
        <v>0</v>
      </c>
      <c r="G898" s="816">
        <f t="shared" si="3107"/>
        <v>0</v>
      </c>
      <c r="H898" s="816">
        <f t="shared" si="3107"/>
        <v>0</v>
      </c>
      <c r="I898" s="816">
        <f t="shared" si="3107"/>
        <v>0</v>
      </c>
      <c r="J898" s="816">
        <f t="shared" si="3107"/>
        <v>0</v>
      </c>
      <c r="K898" s="816">
        <f t="shared" si="3107"/>
        <v>0</v>
      </c>
      <c r="L898" s="816">
        <f t="shared" si="3107"/>
        <v>0</v>
      </c>
      <c r="M898" s="816">
        <f t="shared" si="3107"/>
        <v>0</v>
      </c>
      <c r="N898" s="816">
        <f t="shared" si="3107"/>
        <v>0</v>
      </c>
      <c r="O898" s="816">
        <f t="shared" si="3107"/>
        <v>0</v>
      </c>
      <c r="P898" s="816">
        <f t="shared" si="3107"/>
        <v>0</v>
      </c>
      <c r="Q898" s="816">
        <f t="shared" si="3107"/>
        <v>0</v>
      </c>
      <c r="R898" s="816">
        <f t="shared" si="3107"/>
        <v>0</v>
      </c>
      <c r="S898" s="815"/>
      <c r="T898" s="816">
        <f t="shared" ref="T898:AJ898" si="3108">SUM(T701)</f>
        <v>0</v>
      </c>
      <c r="U898" s="816">
        <f t="shared" si="3108"/>
        <v>0</v>
      </c>
      <c r="V898" s="816">
        <f t="shared" si="3108"/>
        <v>0</v>
      </c>
      <c r="W898" s="816">
        <f t="shared" si="3108"/>
        <v>0</v>
      </c>
      <c r="X898" s="816">
        <f t="shared" si="3108"/>
        <v>0</v>
      </c>
      <c r="Y898" s="816">
        <f t="shared" si="3108"/>
        <v>0</v>
      </c>
      <c r="Z898" s="816">
        <f t="shared" si="3108"/>
        <v>0</v>
      </c>
      <c r="AA898" s="816">
        <f t="shared" si="3108"/>
        <v>0</v>
      </c>
      <c r="AB898" s="816">
        <f t="shared" si="3108"/>
        <v>0</v>
      </c>
      <c r="AC898" s="816">
        <f t="shared" si="3108"/>
        <v>0</v>
      </c>
      <c r="AD898" s="816">
        <f t="shared" si="3108"/>
        <v>0</v>
      </c>
      <c r="AE898" s="816">
        <f t="shared" si="3108"/>
        <v>0</v>
      </c>
      <c r="AF898" s="816">
        <f t="shared" si="3108"/>
        <v>0</v>
      </c>
      <c r="AG898" s="816">
        <f t="shared" si="3108"/>
        <v>0</v>
      </c>
      <c r="AH898" s="816">
        <f t="shared" si="3108"/>
        <v>0</v>
      </c>
      <c r="AI898" s="816">
        <f t="shared" si="3108"/>
        <v>0</v>
      </c>
      <c r="AJ898" s="816">
        <f t="shared" si="3108"/>
        <v>0</v>
      </c>
      <c r="AK898" s="815"/>
      <c r="AL898" s="816">
        <f t="shared" ref="AL898:BB898" si="3109">SUM(AL701)</f>
        <v>0</v>
      </c>
      <c r="AM898" s="816">
        <f t="shared" si="3109"/>
        <v>0</v>
      </c>
      <c r="AN898" s="816">
        <f t="shared" si="3109"/>
        <v>0</v>
      </c>
      <c r="AO898" s="816">
        <f t="shared" si="3109"/>
        <v>0</v>
      </c>
      <c r="AP898" s="816">
        <f t="shared" si="3109"/>
        <v>0</v>
      </c>
      <c r="AQ898" s="816">
        <f t="shared" si="3109"/>
        <v>0</v>
      </c>
      <c r="AR898" s="816">
        <f t="shared" si="3109"/>
        <v>0</v>
      </c>
      <c r="AS898" s="816">
        <f t="shared" si="3109"/>
        <v>0</v>
      </c>
      <c r="AT898" s="816">
        <f t="shared" si="3109"/>
        <v>0</v>
      </c>
      <c r="AU898" s="816">
        <f t="shared" si="3109"/>
        <v>0</v>
      </c>
      <c r="AV898" s="816">
        <f t="shared" si="3109"/>
        <v>0</v>
      </c>
      <c r="AW898" s="816">
        <f t="shared" si="3109"/>
        <v>0</v>
      </c>
      <c r="AX898" s="816">
        <f t="shared" si="3109"/>
        <v>0</v>
      </c>
      <c r="AY898" s="816">
        <f t="shared" si="3109"/>
        <v>0</v>
      </c>
      <c r="AZ898" s="816">
        <f t="shared" si="3109"/>
        <v>0</v>
      </c>
      <c r="BA898" s="816">
        <f t="shared" si="3109"/>
        <v>0</v>
      </c>
      <c r="BB898" s="816">
        <f t="shared" si="3109"/>
        <v>0</v>
      </c>
      <c r="BC898" s="815"/>
      <c r="BD898" s="816">
        <f t="shared" ref="BD898:BT898" si="3110">SUM(BD701)</f>
        <v>0</v>
      </c>
      <c r="BE898" s="816">
        <f t="shared" si="3110"/>
        <v>0</v>
      </c>
      <c r="BF898" s="816">
        <f t="shared" si="3110"/>
        <v>0</v>
      </c>
      <c r="BG898" s="816">
        <f t="shared" si="3110"/>
        <v>0</v>
      </c>
      <c r="BH898" s="816">
        <f t="shared" si="3110"/>
        <v>0</v>
      </c>
      <c r="BI898" s="816">
        <f t="shared" si="3110"/>
        <v>0</v>
      </c>
      <c r="BJ898" s="816">
        <f t="shared" si="3110"/>
        <v>0</v>
      </c>
      <c r="BK898" s="816">
        <f t="shared" si="3110"/>
        <v>0</v>
      </c>
      <c r="BL898" s="816">
        <f t="shared" si="3110"/>
        <v>0</v>
      </c>
      <c r="BM898" s="816">
        <f t="shared" si="3110"/>
        <v>0</v>
      </c>
      <c r="BN898" s="816">
        <f t="shared" si="3110"/>
        <v>0</v>
      </c>
      <c r="BO898" s="816">
        <f t="shared" si="3110"/>
        <v>0</v>
      </c>
      <c r="BP898" s="816">
        <f t="shared" si="3110"/>
        <v>0</v>
      </c>
      <c r="BQ898" s="816">
        <f t="shared" si="3110"/>
        <v>0</v>
      </c>
      <c r="BR898" s="816">
        <f t="shared" si="3110"/>
        <v>0</v>
      </c>
      <c r="BS898" s="816">
        <f t="shared" si="3110"/>
        <v>0</v>
      </c>
      <c r="BT898" s="816">
        <f t="shared" si="3110"/>
        <v>0</v>
      </c>
      <c r="BU898" s="815"/>
      <c r="BV898" s="816">
        <f>SUM(BV701)</f>
        <v>0</v>
      </c>
      <c r="BW898" s="816">
        <f>SUM(BW701)</f>
        <v>0</v>
      </c>
      <c r="BX898" s="816">
        <f>SUM(BX701)</f>
        <v>0</v>
      </c>
      <c r="BY898" s="816">
        <f>SUM(BY701)</f>
        <v>0</v>
      </c>
      <c r="BZ898" s="627">
        <f>IF(DL898&lt;3,"",(SUM(B898:R898)-MIN(B898:R898)-MAX(B898:R898))/(DL898-2))</f>
        <v>0</v>
      </c>
      <c r="CA898" s="627">
        <f>IF(DM898&lt;3,"",(SUM(T898:AJ898)-MIN(T898:AJ898)-MAX(T898:AJ898))/(DM898-2))</f>
        <v>0</v>
      </c>
      <c r="CB898" s="627">
        <f>IF(DN898&lt;3,"",(SUM(AL898:BB898)-MIN(AL898:BB898)-MAX(AL898:BB898))/(DN898-2))</f>
        <v>0</v>
      </c>
      <c r="CC898" s="695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3100"/>
        <v>0</v>
      </c>
      <c r="CF898" s="1355">
        <f t="shared" si="3100"/>
        <v>0</v>
      </c>
      <c r="CG898" s="1355">
        <f t="shared" si="3100"/>
        <v>0</v>
      </c>
      <c r="CH898" s="1355">
        <f t="shared" si="3100"/>
        <v>0</v>
      </c>
      <c r="CI898" s="1355">
        <f t="shared" si="3100"/>
        <v>0</v>
      </c>
      <c r="CJ898" s="1355">
        <f t="shared" si="3100"/>
        <v>0</v>
      </c>
      <c r="CK898" s="1356">
        <f t="shared" si="3100"/>
        <v>0</v>
      </c>
      <c r="CL898" s="1356">
        <f t="shared" si="3100"/>
        <v>0</v>
      </c>
      <c r="CM898" s="1356">
        <f t="shared" si="3100"/>
        <v>0</v>
      </c>
      <c r="CN898" s="1355">
        <f t="shared" si="3100"/>
        <v>0</v>
      </c>
      <c r="CO898" s="1355">
        <f t="shared" si="3100"/>
        <v>0</v>
      </c>
      <c r="CP898" s="1355">
        <f t="shared" si="3100"/>
        <v>0</v>
      </c>
      <c r="CQ898" s="1355">
        <f t="shared" si="3100"/>
        <v>0</v>
      </c>
      <c r="CR898" s="1355">
        <f t="shared" si="3100"/>
        <v>0</v>
      </c>
      <c r="CS898" s="1354">
        <f t="shared" si="3100"/>
        <v>0</v>
      </c>
      <c r="CT898" s="1357">
        <f t="shared" si="3100"/>
        <v>0</v>
      </c>
      <c r="CU898" s="541">
        <f t="shared" si="3101"/>
        <v>0</v>
      </c>
      <c r="CV898" s="542">
        <f t="shared" si="3101"/>
        <v>0</v>
      </c>
      <c r="CW898" s="543">
        <f t="shared" si="3101"/>
        <v>0</v>
      </c>
      <c r="CX898" s="543">
        <f t="shared" si="3101"/>
        <v>0</v>
      </c>
      <c r="CY898" s="543">
        <f t="shared" si="3101"/>
        <v>0</v>
      </c>
      <c r="CZ898" s="543">
        <f t="shared" si="3101"/>
        <v>0</v>
      </c>
      <c r="DA898" s="543">
        <f t="shared" si="3101"/>
        <v>0</v>
      </c>
      <c r="DB898" s="544">
        <f t="shared" si="3101"/>
        <v>0</v>
      </c>
      <c r="DC898" s="544">
        <f t="shared" si="3101"/>
        <v>0</v>
      </c>
      <c r="DD898" s="544">
        <f t="shared" si="3101"/>
        <v>0</v>
      </c>
      <c r="DE898" s="543">
        <f t="shared" si="3102"/>
        <v>0</v>
      </c>
      <c r="DF898" s="543">
        <f t="shared" si="3102"/>
        <v>0</v>
      </c>
      <c r="DG898" s="543">
        <f t="shared" si="3102"/>
        <v>0</v>
      </c>
      <c r="DH898" s="543">
        <f t="shared" si="3102"/>
        <v>0</v>
      </c>
      <c r="DI898" s="543">
        <f t="shared" si="3102"/>
        <v>0</v>
      </c>
      <c r="DJ898" s="542">
        <f t="shared" si="3102"/>
        <v>0</v>
      </c>
      <c r="DK898" s="541">
        <f t="shared" si="3102"/>
        <v>0</v>
      </c>
      <c r="DL898" s="658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7"/>
      <c r="DQ898" s="623"/>
      <c r="DR898" s="623"/>
      <c r="DS898" s="623"/>
      <c r="DT898" s="623"/>
      <c r="DU898" s="623"/>
      <c r="DV898" s="623"/>
      <c r="DW898" s="623"/>
      <c r="DX898" s="818"/>
      <c r="DY898" s="488"/>
    </row>
    <row r="899" spans="1:129" s="490" customFormat="1" ht="15.75" customHeight="1">
      <c r="A899" s="622"/>
      <c r="B899" s="815"/>
      <c r="C899" s="815"/>
      <c r="D899" s="815"/>
      <c r="E899" s="815"/>
      <c r="F899" s="815"/>
      <c r="G899" s="815"/>
      <c r="H899" s="815"/>
      <c r="I899" s="815"/>
      <c r="J899" s="815"/>
      <c r="K899" s="815"/>
      <c r="L899" s="815"/>
      <c r="M899" s="815"/>
      <c r="N899" s="815"/>
      <c r="O899" s="815"/>
      <c r="P899" s="815"/>
      <c r="Q899" s="815"/>
      <c r="R899" s="815"/>
      <c r="S899" s="787"/>
      <c r="T899" s="815"/>
      <c r="U899" s="815"/>
      <c r="V899" s="815"/>
      <c r="W899" s="815"/>
      <c r="X899" s="815"/>
      <c r="Y899" s="815"/>
      <c r="Z899" s="815"/>
      <c r="AA899" s="815"/>
      <c r="AB899" s="815"/>
      <c r="AC899" s="815"/>
      <c r="AD899" s="815"/>
      <c r="AE899" s="815"/>
      <c r="AF899" s="815"/>
      <c r="AG899" s="815"/>
      <c r="AH899" s="815"/>
      <c r="AI899" s="815"/>
      <c r="AJ899" s="815"/>
      <c r="AK899" s="787"/>
      <c r="AL899" s="815"/>
      <c r="AM899" s="815"/>
      <c r="AN899" s="815"/>
      <c r="AO899" s="815"/>
      <c r="AP899" s="815"/>
      <c r="AQ899" s="815"/>
      <c r="AR899" s="815"/>
      <c r="AS899" s="815"/>
      <c r="AT899" s="815"/>
      <c r="AU899" s="815"/>
      <c r="AV899" s="815"/>
      <c r="AW899" s="815"/>
      <c r="AX899" s="815"/>
      <c r="AY899" s="815"/>
      <c r="AZ899" s="815"/>
      <c r="BA899" s="815"/>
      <c r="BB899" s="815"/>
      <c r="BC899" s="787"/>
      <c r="BD899" s="815"/>
      <c r="BE899" s="815"/>
      <c r="BF899" s="815"/>
      <c r="BG899" s="815"/>
      <c r="BH899" s="815"/>
      <c r="BI899" s="815"/>
      <c r="BJ899" s="815"/>
      <c r="BK899" s="815"/>
      <c r="BL899" s="815"/>
      <c r="BM899" s="815"/>
      <c r="BN899" s="815"/>
      <c r="BO899" s="815"/>
      <c r="BP899" s="815"/>
      <c r="BQ899" s="815"/>
      <c r="BR899" s="815"/>
      <c r="BS899" s="815"/>
      <c r="BT899" s="815"/>
      <c r="BU899" s="787"/>
      <c r="BV899" s="815"/>
      <c r="BW899" s="815"/>
      <c r="BX899" s="815"/>
      <c r="BY899" s="815"/>
      <c r="BZ899" s="819"/>
      <c r="CA899" s="819"/>
      <c r="CB899" s="819"/>
      <c r="CC899" s="819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22"/>
      <c r="CV899" s="203"/>
      <c r="CW899" s="203"/>
      <c r="CX899" s="203"/>
      <c r="CY899" s="203"/>
      <c r="CZ899" s="203"/>
      <c r="DA899" s="622"/>
      <c r="DB899" s="622"/>
      <c r="DC899" s="622"/>
      <c r="DD899" s="622"/>
      <c r="DE899" s="622"/>
      <c r="DF899" s="622"/>
      <c r="DG899" s="622"/>
      <c r="DH899" s="622"/>
      <c r="DI899" s="622"/>
      <c r="DJ899" s="622"/>
      <c r="DK899" s="622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20"/>
      <c r="DY899" s="488"/>
    </row>
    <row r="900" spans="1:129" s="490" customFormat="1" ht="15.75" customHeight="1">
      <c r="A900" s="825" t="s">
        <v>74</v>
      </c>
      <c r="B900" s="816">
        <f t="shared" ref="B900:K900" si="3111">SUM(B820:B899)</f>
        <v>1.0098782343987827</v>
      </c>
      <c r="C900" s="816">
        <f t="shared" si="3111"/>
        <v>0.99447162426614499</v>
      </c>
      <c r="D900" s="816">
        <f t="shared" si="3111"/>
        <v>1.0373255055446835</v>
      </c>
      <c r="E900" s="816">
        <f t="shared" si="3111"/>
        <v>1.0103848662752772</v>
      </c>
      <c r="F900" s="816">
        <f t="shared" si="3111"/>
        <v>0.96645792563600796</v>
      </c>
      <c r="G900" s="816">
        <f t="shared" si="3111"/>
        <v>1.0081376386170906</v>
      </c>
      <c r="H900" s="816">
        <f t="shared" si="3111"/>
        <v>0.99013372472276584</v>
      </c>
      <c r="I900" s="816">
        <f t="shared" si="3111"/>
        <v>0.97906327462491838</v>
      </c>
      <c r="J900" s="816">
        <f t="shared" si="3111"/>
        <v>1.0254055229397694</v>
      </c>
      <c r="K900" s="816">
        <f t="shared" si="3111"/>
        <v>0</v>
      </c>
      <c r="L900" s="816"/>
      <c r="M900" s="816"/>
      <c r="N900" s="816"/>
      <c r="O900" s="816">
        <f>SUM(O820:O899)</f>
        <v>0</v>
      </c>
      <c r="P900" s="816">
        <f>SUM(P820:P899)</f>
        <v>0</v>
      </c>
      <c r="Q900" s="816">
        <f>SUM(Q820:Q899)</f>
        <v>0</v>
      </c>
      <c r="R900" s="816">
        <f>SUM(R820:R899)</f>
        <v>0</v>
      </c>
      <c r="S900" s="804"/>
      <c r="T900" s="816">
        <f t="shared" ref="T900:AJ900" si="3112">SUM(T820:T899)</f>
        <v>1.0551989562948467</v>
      </c>
      <c r="U900" s="816">
        <f t="shared" si="3112"/>
        <v>1.032050684931507</v>
      </c>
      <c r="V900" s="816">
        <f t="shared" si="3112"/>
        <v>1.0543792128723639</v>
      </c>
      <c r="W900" s="816">
        <f t="shared" si="3112"/>
        <v>1.0502609262883236</v>
      </c>
      <c r="X900" s="816">
        <f t="shared" si="3112"/>
        <v>1.097933789954338</v>
      </c>
      <c r="Y900" s="816">
        <f t="shared" si="3112"/>
        <v>1.0764041095890413</v>
      </c>
      <c r="Z900" s="816">
        <f t="shared" si="3112"/>
        <v>1.043163078930202</v>
      </c>
      <c r="AA900" s="816">
        <f t="shared" si="3112"/>
        <v>1.0678684745130931</v>
      </c>
      <c r="AB900" s="816">
        <f t="shared" si="3112"/>
        <v>1.0740334855403348</v>
      </c>
      <c r="AC900" s="816">
        <f t="shared" si="3112"/>
        <v>0</v>
      </c>
      <c r="AD900" s="816">
        <f t="shared" si="3112"/>
        <v>0</v>
      </c>
      <c r="AE900" s="816">
        <f t="shared" si="3112"/>
        <v>0</v>
      </c>
      <c r="AF900" s="816">
        <f t="shared" si="3112"/>
        <v>0</v>
      </c>
      <c r="AG900" s="816">
        <f t="shared" si="3112"/>
        <v>0</v>
      </c>
      <c r="AH900" s="816">
        <f t="shared" si="3112"/>
        <v>0</v>
      </c>
      <c r="AI900" s="816">
        <f t="shared" si="3112"/>
        <v>0</v>
      </c>
      <c r="AJ900" s="816">
        <f t="shared" si="3112"/>
        <v>0</v>
      </c>
      <c r="AK900" s="804"/>
      <c r="AL900" s="816">
        <f t="shared" ref="AL900:AT900" si="3113">SUM(AL820:AL899)</f>
        <v>1.0626323418134374</v>
      </c>
      <c r="AM900" s="816">
        <f t="shared" si="3113"/>
        <v>1.1144090019569473</v>
      </c>
      <c r="AN900" s="816">
        <f t="shared" si="3113"/>
        <v>1.0456773211567734</v>
      </c>
      <c r="AO900" s="816">
        <f t="shared" si="3113"/>
        <v>1.1522243966079584</v>
      </c>
      <c r="AP900" s="816">
        <f t="shared" si="3113"/>
        <v>1.143148945422918</v>
      </c>
      <c r="AQ900" s="816">
        <f t="shared" si="3113"/>
        <v>1.1618421395955645</v>
      </c>
      <c r="AR900" s="816">
        <f t="shared" si="3113"/>
        <v>1.2135779517286367</v>
      </c>
      <c r="AS900" s="816">
        <f t="shared" si="3113"/>
        <v>1.0598878016960211</v>
      </c>
      <c r="AT900" s="816">
        <f t="shared" si="3113"/>
        <v>1.1255358121330725</v>
      </c>
      <c r="AU900" s="816"/>
      <c r="AV900" s="816"/>
      <c r="AW900" s="816">
        <f t="shared" ref="AW900:BB900" si="3114">SUM(AW820:AW899)</f>
        <v>0</v>
      </c>
      <c r="AX900" s="816">
        <f t="shared" si="3114"/>
        <v>0</v>
      </c>
      <c r="AY900" s="816">
        <f t="shared" si="3114"/>
        <v>0</v>
      </c>
      <c r="AZ900" s="816">
        <f t="shared" si="3114"/>
        <v>0</v>
      </c>
      <c r="BA900" s="816">
        <f t="shared" si="3114"/>
        <v>0</v>
      </c>
      <c r="BB900" s="816">
        <f t="shared" si="3114"/>
        <v>0</v>
      </c>
      <c r="BC900" s="804"/>
      <c r="BD900" s="816">
        <f>SUM(BD820:BD899)</f>
        <v>1.1309491193737773</v>
      </c>
      <c r="BE900" s="816">
        <f>SUM(BE820:BE899)</f>
        <v>1.1809505171931787</v>
      </c>
      <c r="BF900" s="816">
        <f>SUM(BF820:BF899)</f>
        <v>1.2122961513372472</v>
      </c>
      <c r="BG900" s="816">
        <f>SUM(BG820:BG899)</f>
        <v>1.1728180039138942</v>
      </c>
      <c r="BH900" s="816"/>
      <c r="BI900" s="816"/>
      <c r="BJ900" s="816">
        <f t="shared" ref="BJ900:BT900" si="3115">SUM(BJ820:BJ899)</f>
        <v>1.3988878016960211</v>
      </c>
      <c r="BK900" s="816">
        <f t="shared" si="3115"/>
        <v>1.3369015003261577</v>
      </c>
      <c r="BL900" s="816">
        <f t="shared" si="3115"/>
        <v>1.286276908023483</v>
      </c>
      <c r="BM900" s="816">
        <f t="shared" si="3115"/>
        <v>0</v>
      </c>
      <c r="BN900" s="816">
        <f t="shared" si="3115"/>
        <v>0</v>
      </c>
      <c r="BO900" s="816">
        <f t="shared" si="3115"/>
        <v>0</v>
      </c>
      <c r="BP900" s="816">
        <f t="shared" si="3115"/>
        <v>0</v>
      </c>
      <c r="BQ900" s="816">
        <f t="shared" si="3115"/>
        <v>0</v>
      </c>
      <c r="BR900" s="816">
        <f t="shared" si="3115"/>
        <v>0</v>
      </c>
      <c r="BS900" s="816">
        <f t="shared" si="3115"/>
        <v>0</v>
      </c>
      <c r="BT900" s="816">
        <f t="shared" si="3115"/>
        <v>0</v>
      </c>
      <c r="BU900" s="804"/>
      <c r="BV900" s="816">
        <f>SUM(BV820:BV899)</f>
        <v>0.9937818003913893</v>
      </c>
      <c r="BW900" s="816">
        <f>SUM(BW820:BW899)</f>
        <v>1.0161806914546641</v>
      </c>
      <c r="BX900" s="816">
        <f>SUM(BX820:BX899)</f>
        <v>1.1109411983971671</v>
      </c>
      <c r="BY900" s="816">
        <f>SUM(BY820:BY899)</f>
        <v>1.2498075668623614</v>
      </c>
      <c r="BZ900" s="819"/>
      <c r="CA900" s="819"/>
      <c r="CB900" s="819"/>
      <c r="CC900" s="819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22"/>
      <c r="CV900" s="203"/>
      <c r="CW900" s="203"/>
      <c r="CX900" s="203"/>
      <c r="CY900" s="203"/>
      <c r="CZ900" s="203"/>
      <c r="DA900" s="622"/>
      <c r="DB900" s="622"/>
      <c r="DC900" s="622"/>
      <c r="DD900" s="622"/>
      <c r="DE900" s="622"/>
      <c r="DF900" s="622"/>
      <c r="DG900" s="622"/>
      <c r="DH900" s="622"/>
      <c r="DI900" s="622"/>
      <c r="DJ900" s="622"/>
      <c r="DK900" s="622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20"/>
      <c r="DY900" s="488"/>
    </row>
    <row r="901" spans="1:129" s="490" customFormat="1" ht="15.75" customHeight="1">
      <c r="A901" s="622"/>
      <c r="B901" s="816"/>
      <c r="C901" s="816"/>
      <c r="D901" s="816"/>
      <c r="E901" s="816"/>
      <c r="F901" s="816"/>
      <c r="G901" s="816"/>
      <c r="H901" s="816"/>
      <c r="I901" s="816"/>
      <c r="J901" s="816"/>
      <c r="K901" s="816"/>
      <c r="L901" s="816"/>
      <c r="M901" s="816"/>
      <c r="N901" s="816"/>
      <c r="O901" s="816"/>
      <c r="P901" s="816"/>
      <c r="Q901" s="816"/>
      <c r="R901" s="816"/>
      <c r="S901" s="804"/>
      <c r="T901" s="816"/>
      <c r="U901" s="816"/>
      <c r="V901" s="816"/>
      <c r="W901" s="816"/>
      <c r="X901" s="816"/>
      <c r="Y901" s="816"/>
      <c r="Z901" s="816"/>
      <c r="AA901" s="816"/>
      <c r="AB901" s="816"/>
      <c r="AC901" s="816"/>
      <c r="AD901" s="816"/>
      <c r="AE901" s="816"/>
      <c r="AF901" s="816"/>
      <c r="AG901" s="816"/>
      <c r="AH901" s="816"/>
      <c r="AI901" s="816"/>
      <c r="AJ901" s="816"/>
      <c r="AK901" s="804"/>
      <c r="AL901" s="816"/>
      <c r="AM901" s="816"/>
      <c r="AN901" s="816"/>
      <c r="AO901" s="816"/>
      <c r="AP901" s="816"/>
      <c r="AQ901" s="816"/>
      <c r="AR901" s="816"/>
      <c r="AS901" s="816"/>
      <c r="AT901" s="816"/>
      <c r="AU901" s="816"/>
      <c r="AV901" s="816"/>
      <c r="AW901" s="816"/>
      <c r="AX901" s="816"/>
      <c r="AY901" s="816"/>
      <c r="AZ901" s="816"/>
      <c r="BA901" s="816"/>
      <c r="BB901" s="816"/>
      <c r="BC901" s="804"/>
      <c r="BD901" s="816"/>
      <c r="BE901" s="816"/>
      <c r="BF901" s="816"/>
      <c r="BG901" s="816"/>
      <c r="BH901" s="816"/>
      <c r="BI901" s="816"/>
      <c r="BJ901" s="816"/>
      <c r="BK901" s="816"/>
      <c r="BL901" s="816"/>
      <c r="BM901" s="816"/>
      <c r="BN901" s="816"/>
      <c r="BO901" s="816"/>
      <c r="BP901" s="816"/>
      <c r="BQ901" s="816"/>
      <c r="BR901" s="816"/>
      <c r="BS901" s="816"/>
      <c r="BT901" s="816"/>
      <c r="BU901" s="804"/>
      <c r="BV901" s="816"/>
      <c r="BW901" s="816"/>
      <c r="BX901" s="816"/>
      <c r="BY901" s="816"/>
      <c r="BZ901" s="819"/>
      <c r="CA901" s="819"/>
      <c r="CB901" s="819"/>
      <c r="CC901" s="819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22"/>
      <c r="CV901" s="203"/>
      <c r="CW901" s="203"/>
      <c r="CX901" s="203"/>
      <c r="CY901" s="203"/>
      <c r="CZ901" s="203"/>
      <c r="DA901" s="622"/>
      <c r="DB901" s="622"/>
      <c r="DC901" s="622"/>
      <c r="DD901" s="622"/>
      <c r="DE901" s="622"/>
      <c r="DF901" s="622"/>
      <c r="DG901" s="622"/>
      <c r="DH901" s="622"/>
      <c r="DI901" s="622"/>
      <c r="DJ901" s="622"/>
      <c r="DK901" s="622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820"/>
      <c r="DY901" s="488"/>
    </row>
    <row r="902" spans="1:129" s="490" customFormat="1" ht="15.75" customHeight="1">
      <c r="A902" s="811" t="s">
        <v>387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22"/>
      <c r="CV902" s="203"/>
      <c r="CW902" s="203"/>
      <c r="CX902" s="203"/>
      <c r="CY902" s="203"/>
      <c r="CZ902" s="203"/>
      <c r="DA902" s="622"/>
      <c r="DB902" s="622"/>
      <c r="DC902" s="622"/>
      <c r="DD902" s="622"/>
      <c r="DE902" s="622"/>
      <c r="DF902" s="622"/>
      <c r="DG902" s="622"/>
      <c r="DH902" s="622"/>
      <c r="DI902" s="622"/>
      <c r="DJ902" s="622"/>
      <c r="DK902" s="622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3"/>
      <c r="DY902" s="488"/>
    </row>
    <row r="903" spans="1:129" s="490" customFormat="1" ht="15.75" customHeight="1">
      <c r="A903" s="813" t="s">
        <v>25</v>
      </c>
      <c r="B903" s="805"/>
      <c r="C903" s="805"/>
      <c r="D903" s="805"/>
      <c r="E903" s="805"/>
      <c r="F903" s="805"/>
      <c r="G903" s="805"/>
      <c r="H903" s="805"/>
      <c r="I903" s="805"/>
      <c r="J903" s="805"/>
      <c r="K903" s="805"/>
      <c r="L903" s="805"/>
      <c r="M903" s="805"/>
      <c r="N903" s="805"/>
      <c r="O903" s="805"/>
      <c r="P903" s="805"/>
      <c r="Q903" s="805"/>
      <c r="R903" s="805"/>
      <c r="S903" s="804"/>
      <c r="T903" s="805"/>
      <c r="U903" s="805"/>
      <c r="V903" s="805"/>
      <c r="W903" s="805"/>
      <c r="X903" s="805"/>
      <c r="Y903" s="805"/>
      <c r="Z903" s="805"/>
      <c r="AA903" s="805"/>
      <c r="AB903" s="805"/>
      <c r="AC903" s="805"/>
      <c r="AD903" s="805"/>
      <c r="AE903" s="805"/>
      <c r="AF903" s="805"/>
      <c r="AG903" s="805"/>
      <c r="AH903" s="805"/>
      <c r="AI903" s="805"/>
      <c r="AJ903" s="805"/>
      <c r="AK903" s="804"/>
      <c r="AL903" s="805"/>
      <c r="AM903" s="805"/>
      <c r="AN903" s="805"/>
      <c r="AO903" s="805"/>
      <c r="AP903" s="805"/>
      <c r="AQ903" s="805"/>
      <c r="AR903" s="805"/>
      <c r="AS903" s="805"/>
      <c r="AT903" s="805"/>
      <c r="AU903" s="805"/>
      <c r="AV903" s="805"/>
      <c r="AW903" s="805"/>
      <c r="AX903" s="805"/>
      <c r="AY903" s="805"/>
      <c r="AZ903" s="805"/>
      <c r="BA903" s="805"/>
      <c r="BB903" s="805"/>
      <c r="BC903" s="804"/>
      <c r="BD903" s="805"/>
      <c r="BE903" s="805"/>
      <c r="BF903" s="805"/>
      <c r="BG903" s="805"/>
      <c r="BH903" s="805"/>
      <c r="BI903" s="805"/>
      <c r="BJ903" s="805"/>
      <c r="BK903" s="805"/>
      <c r="BL903" s="805"/>
      <c r="BM903" s="805"/>
      <c r="BN903" s="805"/>
      <c r="BO903" s="805"/>
      <c r="BP903" s="805"/>
      <c r="BQ903" s="805"/>
      <c r="BR903" s="805"/>
      <c r="BS903" s="805"/>
      <c r="BT903" s="805"/>
      <c r="BU903" s="804"/>
      <c r="BV903" s="805"/>
      <c r="BW903" s="805"/>
      <c r="BX903" s="805"/>
      <c r="BY903" s="805"/>
      <c r="BZ903" s="819"/>
      <c r="CA903" s="819"/>
      <c r="CB903" s="819"/>
      <c r="CC903" s="819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22"/>
      <c r="CV903" s="203"/>
      <c r="CW903" s="203"/>
      <c r="CX903" s="203"/>
      <c r="CY903" s="203"/>
      <c r="CZ903" s="203"/>
      <c r="DA903" s="622"/>
      <c r="DB903" s="622"/>
      <c r="DC903" s="622"/>
      <c r="DD903" s="622"/>
      <c r="DE903" s="622"/>
      <c r="DF903" s="622"/>
      <c r="DG903" s="622"/>
      <c r="DH903" s="622"/>
      <c r="DI903" s="622"/>
      <c r="DJ903" s="622"/>
      <c r="DK903" s="622"/>
      <c r="DL903" s="486"/>
      <c r="DM903" s="205"/>
      <c r="DN903" s="205"/>
      <c r="DO903" s="205"/>
      <c r="DP903" s="487"/>
      <c r="DQ903" s="488"/>
      <c r="DR903" s="488"/>
      <c r="DS903" s="488"/>
      <c r="DT903" s="488"/>
      <c r="DU903" s="488"/>
      <c r="DV903" s="488"/>
      <c r="DW903" s="488"/>
      <c r="DX903" s="723"/>
      <c r="DY903" s="488"/>
    </row>
    <row r="904" spans="1:129" s="490" customFormat="1" ht="15.75" customHeight="1">
      <c r="A904" s="814" t="s">
        <v>388</v>
      </c>
      <c r="B904" s="805">
        <f t="shared" ref="B904:R904" si="3116">SUM(B72)</f>
        <v>0</v>
      </c>
      <c r="C904" s="805">
        <f t="shared" si="3116"/>
        <v>0</v>
      </c>
      <c r="D904" s="805">
        <f t="shared" si="3116"/>
        <v>0</v>
      </c>
      <c r="E904" s="805">
        <f t="shared" si="3116"/>
        <v>0</v>
      </c>
      <c r="F904" s="805">
        <f t="shared" si="3116"/>
        <v>0</v>
      </c>
      <c r="G904" s="805">
        <f t="shared" si="3116"/>
        <v>0</v>
      </c>
      <c r="H904" s="805">
        <f t="shared" si="3116"/>
        <v>0</v>
      </c>
      <c r="I904" s="805">
        <f t="shared" si="3116"/>
        <v>0</v>
      </c>
      <c r="J904" s="805">
        <f t="shared" si="3116"/>
        <v>0</v>
      </c>
      <c r="K904" s="805">
        <f t="shared" si="3116"/>
        <v>0</v>
      </c>
      <c r="L904" s="805">
        <f t="shared" si="3116"/>
        <v>0</v>
      </c>
      <c r="M904" s="805">
        <f t="shared" si="3116"/>
        <v>0</v>
      </c>
      <c r="N904" s="805">
        <f t="shared" si="3116"/>
        <v>0</v>
      </c>
      <c r="O904" s="805">
        <f t="shared" si="3116"/>
        <v>0</v>
      </c>
      <c r="P904" s="805">
        <f t="shared" si="3116"/>
        <v>0</v>
      </c>
      <c r="Q904" s="805">
        <f t="shared" si="3116"/>
        <v>0</v>
      </c>
      <c r="R904" s="805">
        <f t="shared" si="3116"/>
        <v>0</v>
      </c>
      <c r="S904" s="804"/>
      <c r="T904" s="805">
        <f t="shared" ref="T904:AJ904" si="3117">SUM(T72)</f>
        <v>0</v>
      </c>
      <c r="U904" s="805">
        <f t="shared" si="3117"/>
        <v>0</v>
      </c>
      <c r="V904" s="805">
        <f t="shared" si="3117"/>
        <v>0</v>
      </c>
      <c r="W904" s="805">
        <f t="shared" si="3117"/>
        <v>0</v>
      </c>
      <c r="X904" s="805">
        <f t="shared" si="3117"/>
        <v>0</v>
      </c>
      <c r="Y904" s="805">
        <f t="shared" si="3117"/>
        <v>0</v>
      </c>
      <c r="Z904" s="805">
        <f t="shared" si="3117"/>
        <v>0</v>
      </c>
      <c r="AA904" s="805">
        <f t="shared" si="3117"/>
        <v>0</v>
      </c>
      <c r="AB904" s="805">
        <f t="shared" si="3117"/>
        <v>0</v>
      </c>
      <c r="AC904" s="805">
        <f t="shared" si="3117"/>
        <v>0</v>
      </c>
      <c r="AD904" s="805">
        <f t="shared" si="3117"/>
        <v>0</v>
      </c>
      <c r="AE904" s="805">
        <f t="shared" si="3117"/>
        <v>0</v>
      </c>
      <c r="AF904" s="805">
        <f t="shared" si="3117"/>
        <v>0</v>
      </c>
      <c r="AG904" s="805">
        <f t="shared" si="3117"/>
        <v>0</v>
      </c>
      <c r="AH904" s="805">
        <f t="shared" si="3117"/>
        <v>0</v>
      </c>
      <c r="AI904" s="805">
        <f t="shared" si="3117"/>
        <v>0</v>
      </c>
      <c r="AJ904" s="805">
        <f t="shared" si="3117"/>
        <v>0</v>
      </c>
      <c r="AK904" s="804"/>
      <c r="AL904" s="805">
        <f t="shared" ref="AL904:BB904" si="3118">SUM(AL72)</f>
        <v>0</v>
      </c>
      <c r="AM904" s="805">
        <f t="shared" si="3118"/>
        <v>0</v>
      </c>
      <c r="AN904" s="805">
        <f t="shared" si="3118"/>
        <v>0</v>
      </c>
      <c r="AO904" s="805">
        <f t="shared" si="3118"/>
        <v>0</v>
      </c>
      <c r="AP904" s="805">
        <f t="shared" si="3118"/>
        <v>0</v>
      </c>
      <c r="AQ904" s="805">
        <f t="shared" si="3118"/>
        <v>0</v>
      </c>
      <c r="AR904" s="805">
        <f t="shared" si="3118"/>
        <v>0</v>
      </c>
      <c r="AS904" s="805">
        <f t="shared" si="3118"/>
        <v>0</v>
      </c>
      <c r="AT904" s="805">
        <f t="shared" si="3118"/>
        <v>0</v>
      </c>
      <c r="AU904" s="805">
        <f t="shared" si="3118"/>
        <v>0</v>
      </c>
      <c r="AV904" s="805">
        <f t="shared" si="3118"/>
        <v>0</v>
      </c>
      <c r="AW904" s="805">
        <f t="shared" si="3118"/>
        <v>0</v>
      </c>
      <c r="AX904" s="805">
        <f t="shared" si="3118"/>
        <v>0</v>
      </c>
      <c r="AY904" s="805">
        <f t="shared" si="3118"/>
        <v>0</v>
      </c>
      <c r="AZ904" s="805">
        <f t="shared" si="3118"/>
        <v>0</v>
      </c>
      <c r="BA904" s="805">
        <f t="shared" si="3118"/>
        <v>0</v>
      </c>
      <c r="BB904" s="805">
        <f t="shared" si="3118"/>
        <v>0</v>
      </c>
      <c r="BC904" s="804"/>
      <c r="BD904" s="805">
        <f t="shared" ref="BD904:BT904" si="3119">SUM(BD72)</f>
        <v>0</v>
      </c>
      <c r="BE904" s="805">
        <f t="shared" si="3119"/>
        <v>0</v>
      </c>
      <c r="BF904" s="805">
        <f t="shared" si="3119"/>
        <v>0</v>
      </c>
      <c r="BG904" s="805">
        <f t="shared" si="3119"/>
        <v>0</v>
      </c>
      <c r="BH904" s="805">
        <f t="shared" si="3119"/>
        <v>0</v>
      </c>
      <c r="BI904" s="805">
        <f t="shared" si="3119"/>
        <v>0</v>
      </c>
      <c r="BJ904" s="805">
        <f t="shared" si="3119"/>
        <v>0</v>
      </c>
      <c r="BK904" s="805">
        <f t="shared" si="3119"/>
        <v>0</v>
      </c>
      <c r="BL904" s="805">
        <f t="shared" si="3119"/>
        <v>0</v>
      </c>
      <c r="BM904" s="805">
        <f t="shared" si="3119"/>
        <v>0</v>
      </c>
      <c r="BN904" s="805">
        <f t="shared" si="3119"/>
        <v>0</v>
      </c>
      <c r="BO904" s="805">
        <f t="shared" si="3119"/>
        <v>0</v>
      </c>
      <c r="BP904" s="805">
        <f t="shared" si="3119"/>
        <v>0</v>
      </c>
      <c r="BQ904" s="805">
        <f t="shared" si="3119"/>
        <v>0</v>
      </c>
      <c r="BR904" s="805">
        <f t="shared" si="3119"/>
        <v>0</v>
      </c>
      <c r="BS904" s="805">
        <f t="shared" si="3119"/>
        <v>0</v>
      </c>
      <c r="BT904" s="805">
        <f t="shared" si="3119"/>
        <v>0</v>
      </c>
      <c r="BU904" s="804"/>
      <c r="BV904" s="805">
        <f>SUM(BV72)</f>
        <v>0</v>
      </c>
      <c r="BW904" s="805">
        <f>SUM(BW72)</f>
        <v>0</v>
      </c>
      <c r="BX904" s="805">
        <f>SUM(BX72)</f>
        <v>0</v>
      </c>
      <c r="BY904" s="805">
        <f>SUM(BY72)</f>
        <v>0</v>
      </c>
      <c r="BZ904" s="602">
        <f t="shared" ref="BZ904:BZ918" si="3120">IF(DL904&lt;3,"",(SUM(B904:R904)-MIN(B904:R904)-MAX(B904:R904))/(DL904-2))</f>
        <v>0</v>
      </c>
      <c r="CA904" s="602">
        <f t="shared" ref="CA904:CA918" si="3121">IF(DM904&lt;3,"",(SUM(T904:AJ904)-MIN(T904:AJ904)-MAX(T904:AJ904))/(DM904-2))</f>
        <v>0</v>
      </c>
      <c r="CB904" s="602">
        <f t="shared" ref="CB904:CB918" si="3122">IF(DN904&lt;3,"",(SUM(AL904:BB904)-MIN(AL904:BB904)-MAX(AL904:BB904))/(DN904-2))</f>
        <v>0</v>
      </c>
      <c r="CC904" s="602">
        <f t="shared" ref="CC904:CC918" si="3123">IF(DO904&lt;3,"",(SUM(BD904:BT904)-MIN(BD904:BT904)-MAX(BD904:BT904))/(DO904-2))</f>
        <v>0</v>
      </c>
      <c r="CD904" s="1348">
        <f t="shared" ref="CD904:CS904" si="312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3124"/>
        <v>0</v>
      </c>
      <c r="CF904" s="1350">
        <f t="shared" si="3124"/>
        <v>0</v>
      </c>
      <c r="CG904" s="1350">
        <f t="shared" si="3124"/>
        <v>0</v>
      </c>
      <c r="CH904" s="1350">
        <f t="shared" si="3124"/>
        <v>0</v>
      </c>
      <c r="CI904" s="1350">
        <f t="shared" si="3124"/>
        <v>0</v>
      </c>
      <c r="CJ904" s="1350">
        <f t="shared" si="3124"/>
        <v>0</v>
      </c>
      <c r="CK904" s="1351">
        <f t="shared" si="3124"/>
        <v>0</v>
      </c>
      <c r="CL904" s="1351">
        <f t="shared" si="3124"/>
        <v>0</v>
      </c>
      <c r="CM904" s="1351">
        <f t="shared" si="3124"/>
        <v>0</v>
      </c>
      <c r="CN904" s="1350">
        <f t="shared" si="3124"/>
        <v>0</v>
      </c>
      <c r="CO904" s="1350">
        <f t="shared" si="3124"/>
        <v>0</v>
      </c>
      <c r="CP904" s="1350">
        <f t="shared" si="3124"/>
        <v>0</v>
      </c>
      <c r="CQ904" s="1350">
        <f t="shared" si="3124"/>
        <v>0</v>
      </c>
      <c r="CR904" s="1350">
        <f t="shared" si="3124"/>
        <v>0</v>
      </c>
      <c r="CS904" s="1349">
        <f t="shared" si="3124"/>
        <v>0</v>
      </c>
      <c r="CT904" s="1352">
        <f t="shared" ref="CE904:CT918" si="3125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3">
        <f t="shared" ref="CU904:CU918" si="312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4">
        <f t="shared" ref="CV904:CV918" si="312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5">
        <f t="shared" ref="CW904:CW918" si="312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5">
        <f t="shared" ref="CX904:CX918" si="312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5">
        <f t="shared" ref="CY904:CY918" si="313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5">
        <f t="shared" ref="CZ904:CZ918" si="313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5">
        <f t="shared" ref="DA904:DA918" si="313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6">
        <f t="shared" ref="DB904:DB918" si="313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6">
        <f t="shared" ref="DC904:DC918" si="313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6">
        <f t="shared" ref="DD904:DD918" si="313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5">
        <f t="shared" ref="DE904:DE918" si="313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5">
        <f t="shared" ref="DF904:DF918" si="313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5">
        <f t="shared" ref="DG904:DG918" si="3138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5">
        <f t="shared" ref="DH904:DH918" si="3139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5">
        <f t="shared" ref="DI904:DI918" si="3140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4">
        <f t="shared" ref="DJ904:DJ918" si="3141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3">
        <f t="shared" ref="DK904:DK918" si="3142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8">
        <f t="shared" ref="DL904:DL918" si="3143">COUNT(B904:R904)</f>
        <v>17</v>
      </c>
      <c r="DM904" s="106">
        <f t="shared" ref="DM904:DM918" si="3144">COUNT(T904:AJ904)</f>
        <v>17</v>
      </c>
      <c r="DN904" s="106">
        <f t="shared" ref="DN904:DN918" si="3145">COUNT(AL904:BB904)</f>
        <v>17</v>
      </c>
      <c r="DO904" s="106">
        <f t="shared" ref="DO904:DO918" si="3146">COUNT(BD904:BT904)</f>
        <v>17</v>
      </c>
      <c r="DP904" s="487"/>
      <c r="DQ904" s="623"/>
      <c r="DR904" s="623"/>
      <c r="DS904" s="623"/>
      <c r="DT904" s="623"/>
      <c r="DU904" s="623"/>
      <c r="DV904" s="623"/>
      <c r="DW904" s="623"/>
      <c r="DX904" s="826"/>
      <c r="DY904" s="488"/>
    </row>
    <row r="905" spans="1:129" s="490" customFormat="1" ht="15.75" customHeight="1">
      <c r="A905" s="622" t="s">
        <v>389</v>
      </c>
      <c r="B905" s="805">
        <f t="shared" ref="B905:R905" si="3147">SUM(B80)</f>
        <v>0</v>
      </c>
      <c r="C905" s="805">
        <f t="shared" si="3147"/>
        <v>0</v>
      </c>
      <c r="D905" s="805">
        <f t="shared" si="3147"/>
        <v>0</v>
      </c>
      <c r="E905" s="805">
        <f t="shared" si="3147"/>
        <v>0</v>
      </c>
      <c r="F905" s="805">
        <f t="shared" si="3147"/>
        <v>0</v>
      </c>
      <c r="G905" s="805">
        <f t="shared" si="3147"/>
        <v>0</v>
      </c>
      <c r="H905" s="805">
        <f t="shared" si="3147"/>
        <v>0</v>
      </c>
      <c r="I905" s="805">
        <f t="shared" si="3147"/>
        <v>0</v>
      </c>
      <c r="J905" s="805">
        <f t="shared" si="3147"/>
        <v>0</v>
      </c>
      <c r="K905" s="805">
        <f t="shared" si="3147"/>
        <v>0</v>
      </c>
      <c r="L905" s="805">
        <f t="shared" si="3147"/>
        <v>0</v>
      </c>
      <c r="M905" s="805">
        <f t="shared" si="3147"/>
        <v>0</v>
      </c>
      <c r="N905" s="805">
        <f t="shared" si="3147"/>
        <v>0</v>
      </c>
      <c r="O905" s="805">
        <f t="shared" si="3147"/>
        <v>0</v>
      </c>
      <c r="P905" s="805">
        <f t="shared" si="3147"/>
        <v>0</v>
      </c>
      <c r="Q905" s="805">
        <f t="shared" si="3147"/>
        <v>0</v>
      </c>
      <c r="R905" s="805">
        <f t="shared" si="3147"/>
        <v>0</v>
      </c>
      <c r="S905" s="804"/>
      <c r="T905" s="805">
        <f t="shared" ref="T905:AJ905" si="3148">SUM(T80)</f>
        <v>0</v>
      </c>
      <c r="U905" s="805">
        <f t="shared" si="3148"/>
        <v>0</v>
      </c>
      <c r="V905" s="805">
        <f t="shared" si="3148"/>
        <v>0</v>
      </c>
      <c r="W905" s="805">
        <f t="shared" si="3148"/>
        <v>0</v>
      </c>
      <c r="X905" s="805">
        <f t="shared" si="3148"/>
        <v>0</v>
      </c>
      <c r="Y905" s="805">
        <f t="shared" si="3148"/>
        <v>0</v>
      </c>
      <c r="Z905" s="805">
        <f t="shared" si="3148"/>
        <v>0</v>
      </c>
      <c r="AA905" s="805">
        <f t="shared" si="3148"/>
        <v>0</v>
      </c>
      <c r="AB905" s="805">
        <f t="shared" si="3148"/>
        <v>0</v>
      </c>
      <c r="AC905" s="805">
        <f t="shared" si="3148"/>
        <v>0</v>
      </c>
      <c r="AD905" s="805">
        <f t="shared" si="3148"/>
        <v>0</v>
      </c>
      <c r="AE905" s="805">
        <f t="shared" si="3148"/>
        <v>0</v>
      </c>
      <c r="AF905" s="805">
        <f t="shared" si="3148"/>
        <v>0</v>
      </c>
      <c r="AG905" s="805">
        <f t="shared" si="3148"/>
        <v>0</v>
      </c>
      <c r="AH905" s="805">
        <f t="shared" si="3148"/>
        <v>0</v>
      </c>
      <c r="AI905" s="805">
        <f t="shared" si="3148"/>
        <v>0</v>
      </c>
      <c r="AJ905" s="805">
        <f t="shared" si="3148"/>
        <v>0</v>
      </c>
      <c r="AK905" s="804"/>
      <c r="AL905" s="805">
        <f t="shared" ref="AL905:BB905" si="3149">SUM(AL80)</f>
        <v>0</v>
      </c>
      <c r="AM905" s="805">
        <f t="shared" si="3149"/>
        <v>0</v>
      </c>
      <c r="AN905" s="805">
        <f t="shared" si="3149"/>
        <v>0</v>
      </c>
      <c r="AO905" s="805">
        <f t="shared" si="3149"/>
        <v>0</v>
      </c>
      <c r="AP905" s="805">
        <f t="shared" si="3149"/>
        <v>0</v>
      </c>
      <c r="AQ905" s="805">
        <f t="shared" si="3149"/>
        <v>0</v>
      </c>
      <c r="AR905" s="805">
        <f t="shared" si="3149"/>
        <v>0</v>
      </c>
      <c r="AS905" s="805">
        <f t="shared" si="3149"/>
        <v>0</v>
      </c>
      <c r="AT905" s="805">
        <f t="shared" si="3149"/>
        <v>0</v>
      </c>
      <c r="AU905" s="805">
        <f t="shared" si="3149"/>
        <v>0</v>
      </c>
      <c r="AV905" s="805">
        <f t="shared" si="3149"/>
        <v>0</v>
      </c>
      <c r="AW905" s="805">
        <f t="shared" si="3149"/>
        <v>0</v>
      </c>
      <c r="AX905" s="805">
        <f t="shared" si="3149"/>
        <v>0</v>
      </c>
      <c r="AY905" s="805">
        <f t="shared" si="3149"/>
        <v>0</v>
      </c>
      <c r="AZ905" s="805">
        <f t="shared" si="3149"/>
        <v>0</v>
      </c>
      <c r="BA905" s="805">
        <f t="shared" si="3149"/>
        <v>0</v>
      </c>
      <c r="BB905" s="805">
        <f t="shared" si="3149"/>
        <v>0</v>
      </c>
      <c r="BC905" s="804"/>
      <c r="BD905" s="805">
        <f t="shared" ref="BD905:BT905" si="3150">SUM(BD80)</f>
        <v>0</v>
      </c>
      <c r="BE905" s="805">
        <f t="shared" si="3150"/>
        <v>0</v>
      </c>
      <c r="BF905" s="805">
        <f t="shared" si="3150"/>
        <v>0</v>
      </c>
      <c r="BG905" s="805">
        <f t="shared" si="3150"/>
        <v>0</v>
      </c>
      <c r="BH905" s="805">
        <f t="shared" si="3150"/>
        <v>0</v>
      </c>
      <c r="BI905" s="805">
        <f t="shared" si="3150"/>
        <v>0</v>
      </c>
      <c r="BJ905" s="805">
        <f t="shared" si="3150"/>
        <v>0</v>
      </c>
      <c r="BK905" s="805">
        <f t="shared" si="3150"/>
        <v>0</v>
      </c>
      <c r="BL905" s="805">
        <f t="shared" si="3150"/>
        <v>0</v>
      </c>
      <c r="BM905" s="805">
        <f t="shared" si="3150"/>
        <v>0</v>
      </c>
      <c r="BN905" s="805">
        <f t="shared" si="3150"/>
        <v>0</v>
      </c>
      <c r="BO905" s="805">
        <f t="shared" si="3150"/>
        <v>0</v>
      </c>
      <c r="BP905" s="805">
        <f t="shared" si="3150"/>
        <v>0</v>
      </c>
      <c r="BQ905" s="805">
        <f t="shared" si="3150"/>
        <v>0</v>
      </c>
      <c r="BR905" s="805">
        <f t="shared" si="3150"/>
        <v>0</v>
      </c>
      <c r="BS905" s="805">
        <f t="shared" si="3150"/>
        <v>0</v>
      </c>
      <c r="BT905" s="805">
        <f t="shared" si="3150"/>
        <v>0</v>
      </c>
      <c r="BU905" s="804"/>
      <c r="BV905" s="805">
        <f>SUM(BV80)</f>
        <v>0</v>
      </c>
      <c r="BW905" s="805">
        <f>SUM(BW80)</f>
        <v>0</v>
      </c>
      <c r="BX905" s="805">
        <f>SUM(BX80)</f>
        <v>0</v>
      </c>
      <c r="BY905" s="805">
        <f>SUM(BY80)</f>
        <v>0</v>
      </c>
      <c r="BZ905" s="602">
        <f t="shared" si="3120"/>
        <v>0</v>
      </c>
      <c r="CA905" s="602">
        <f t="shared" si="3121"/>
        <v>0</v>
      </c>
      <c r="CB905" s="602">
        <f t="shared" si="3122"/>
        <v>0</v>
      </c>
      <c r="CC905" s="602">
        <f t="shared" si="3123"/>
        <v>0</v>
      </c>
      <c r="CD905" s="1348">
        <f t="shared" ref="CD905:CD918" si="3151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3125"/>
        <v>0</v>
      </c>
      <c r="CF905" s="1350">
        <f t="shared" si="3125"/>
        <v>0</v>
      </c>
      <c r="CG905" s="1350">
        <f t="shared" si="3125"/>
        <v>0</v>
      </c>
      <c r="CH905" s="1350">
        <f t="shared" si="3125"/>
        <v>0</v>
      </c>
      <c r="CI905" s="1350">
        <f t="shared" si="3125"/>
        <v>0</v>
      </c>
      <c r="CJ905" s="1350">
        <f t="shared" si="3125"/>
        <v>0</v>
      </c>
      <c r="CK905" s="1351">
        <f t="shared" si="3125"/>
        <v>0</v>
      </c>
      <c r="CL905" s="1351">
        <f t="shared" si="3125"/>
        <v>0</v>
      </c>
      <c r="CM905" s="1351">
        <f t="shared" si="3125"/>
        <v>0</v>
      </c>
      <c r="CN905" s="1350">
        <f t="shared" si="3125"/>
        <v>0</v>
      </c>
      <c r="CO905" s="1350">
        <f t="shared" si="3125"/>
        <v>0</v>
      </c>
      <c r="CP905" s="1350">
        <f t="shared" si="3125"/>
        <v>0</v>
      </c>
      <c r="CQ905" s="1350">
        <f t="shared" si="3125"/>
        <v>0</v>
      </c>
      <c r="CR905" s="1350">
        <f t="shared" si="3125"/>
        <v>0</v>
      </c>
      <c r="CS905" s="1349">
        <f t="shared" si="3125"/>
        <v>0</v>
      </c>
      <c r="CT905" s="1352">
        <f t="shared" si="3125"/>
        <v>0</v>
      </c>
      <c r="CU905" s="553">
        <f t="shared" si="3126"/>
        <v>0</v>
      </c>
      <c r="CV905" s="554">
        <f t="shared" si="3127"/>
        <v>0</v>
      </c>
      <c r="CW905" s="555">
        <f t="shared" si="3128"/>
        <v>0</v>
      </c>
      <c r="CX905" s="555">
        <f t="shared" si="3129"/>
        <v>0</v>
      </c>
      <c r="CY905" s="555">
        <f t="shared" si="3130"/>
        <v>0</v>
      </c>
      <c r="CZ905" s="555">
        <f t="shared" si="3131"/>
        <v>0</v>
      </c>
      <c r="DA905" s="555">
        <f t="shared" si="3132"/>
        <v>0</v>
      </c>
      <c r="DB905" s="556">
        <f t="shared" si="3133"/>
        <v>0</v>
      </c>
      <c r="DC905" s="556">
        <f t="shared" si="3134"/>
        <v>0</v>
      </c>
      <c r="DD905" s="556">
        <f t="shared" si="3135"/>
        <v>0</v>
      </c>
      <c r="DE905" s="555">
        <f t="shared" si="3136"/>
        <v>0</v>
      </c>
      <c r="DF905" s="555">
        <f t="shared" si="3137"/>
        <v>0</v>
      </c>
      <c r="DG905" s="555">
        <f t="shared" si="3138"/>
        <v>0</v>
      </c>
      <c r="DH905" s="555">
        <f t="shared" si="3139"/>
        <v>0</v>
      </c>
      <c r="DI905" s="555">
        <f t="shared" si="3140"/>
        <v>0</v>
      </c>
      <c r="DJ905" s="554">
        <f t="shared" si="3141"/>
        <v>0</v>
      </c>
      <c r="DK905" s="553">
        <f t="shared" si="3142"/>
        <v>0</v>
      </c>
      <c r="DL905" s="658">
        <f t="shared" si="3143"/>
        <v>17</v>
      </c>
      <c r="DM905" s="106">
        <f t="shared" si="3144"/>
        <v>17</v>
      </c>
      <c r="DN905" s="106">
        <f t="shared" si="3145"/>
        <v>17</v>
      </c>
      <c r="DO905" s="106">
        <f t="shared" si="3146"/>
        <v>17</v>
      </c>
      <c r="DP905" s="487"/>
      <c r="DQ905" s="623"/>
      <c r="DR905" s="623"/>
      <c r="DS905" s="623"/>
      <c r="DT905" s="623"/>
      <c r="DU905" s="623"/>
      <c r="DV905" s="623"/>
      <c r="DW905" s="623"/>
      <c r="DX905" s="826"/>
      <c r="DY905" s="488"/>
    </row>
    <row r="906" spans="1:129" s="490" customFormat="1" ht="15.75" customHeight="1">
      <c r="A906" s="622" t="s">
        <v>390</v>
      </c>
      <c r="B906" s="805">
        <f t="shared" ref="B906:R906" si="3152">SUM(B88)</f>
        <v>0</v>
      </c>
      <c r="C906" s="805">
        <f t="shared" si="3152"/>
        <v>0</v>
      </c>
      <c r="D906" s="805">
        <f t="shared" si="3152"/>
        <v>0</v>
      </c>
      <c r="E906" s="805">
        <f t="shared" si="3152"/>
        <v>0</v>
      </c>
      <c r="F906" s="805">
        <f t="shared" si="3152"/>
        <v>0</v>
      </c>
      <c r="G906" s="805">
        <f t="shared" si="3152"/>
        <v>0</v>
      </c>
      <c r="H906" s="805">
        <f t="shared" si="3152"/>
        <v>0</v>
      </c>
      <c r="I906" s="805">
        <f t="shared" si="3152"/>
        <v>0</v>
      </c>
      <c r="J906" s="805">
        <f t="shared" si="3152"/>
        <v>0</v>
      </c>
      <c r="K906" s="805">
        <f t="shared" si="3152"/>
        <v>0</v>
      </c>
      <c r="L906" s="805">
        <f t="shared" si="3152"/>
        <v>0</v>
      </c>
      <c r="M906" s="805">
        <f t="shared" si="3152"/>
        <v>0</v>
      </c>
      <c r="N906" s="805">
        <f t="shared" si="3152"/>
        <v>0</v>
      </c>
      <c r="O906" s="805">
        <f t="shared" si="3152"/>
        <v>0</v>
      </c>
      <c r="P906" s="805">
        <f t="shared" si="3152"/>
        <v>0</v>
      </c>
      <c r="Q906" s="805">
        <f t="shared" si="3152"/>
        <v>0</v>
      </c>
      <c r="R906" s="805">
        <f t="shared" si="3152"/>
        <v>0</v>
      </c>
      <c r="S906" s="804"/>
      <c r="T906" s="805">
        <f t="shared" ref="T906:AJ906" si="3153">SUM(T88)</f>
        <v>0</v>
      </c>
      <c r="U906" s="805">
        <f t="shared" si="3153"/>
        <v>0</v>
      </c>
      <c r="V906" s="805">
        <f t="shared" si="3153"/>
        <v>0</v>
      </c>
      <c r="W906" s="805">
        <f t="shared" si="3153"/>
        <v>0</v>
      </c>
      <c r="X906" s="805">
        <f t="shared" si="3153"/>
        <v>0</v>
      </c>
      <c r="Y906" s="805">
        <f t="shared" si="3153"/>
        <v>0</v>
      </c>
      <c r="Z906" s="805">
        <f t="shared" si="3153"/>
        <v>0</v>
      </c>
      <c r="AA906" s="805">
        <f t="shared" si="3153"/>
        <v>0</v>
      </c>
      <c r="AB906" s="805">
        <f t="shared" si="3153"/>
        <v>0</v>
      </c>
      <c r="AC906" s="805">
        <f t="shared" si="3153"/>
        <v>0</v>
      </c>
      <c r="AD906" s="805">
        <f t="shared" si="3153"/>
        <v>0</v>
      </c>
      <c r="AE906" s="805">
        <f t="shared" si="3153"/>
        <v>0</v>
      </c>
      <c r="AF906" s="805">
        <f t="shared" si="3153"/>
        <v>0</v>
      </c>
      <c r="AG906" s="805">
        <f t="shared" si="3153"/>
        <v>0</v>
      </c>
      <c r="AH906" s="805">
        <f t="shared" si="3153"/>
        <v>0</v>
      </c>
      <c r="AI906" s="805">
        <f t="shared" si="3153"/>
        <v>0</v>
      </c>
      <c r="AJ906" s="805">
        <f t="shared" si="3153"/>
        <v>0</v>
      </c>
      <c r="AK906" s="804"/>
      <c r="AL906" s="805">
        <f t="shared" ref="AL906:BB906" si="3154">SUM(AL88)</f>
        <v>0</v>
      </c>
      <c r="AM906" s="805">
        <f t="shared" si="3154"/>
        <v>0</v>
      </c>
      <c r="AN906" s="805">
        <f t="shared" si="3154"/>
        <v>0</v>
      </c>
      <c r="AO906" s="805">
        <f t="shared" si="3154"/>
        <v>0</v>
      </c>
      <c r="AP906" s="805">
        <f t="shared" si="3154"/>
        <v>0</v>
      </c>
      <c r="AQ906" s="805">
        <f t="shared" si="3154"/>
        <v>0</v>
      </c>
      <c r="AR906" s="805">
        <f t="shared" si="3154"/>
        <v>0</v>
      </c>
      <c r="AS906" s="805">
        <f t="shared" si="3154"/>
        <v>0</v>
      </c>
      <c r="AT906" s="805">
        <f t="shared" si="3154"/>
        <v>0</v>
      </c>
      <c r="AU906" s="805">
        <f t="shared" si="3154"/>
        <v>0</v>
      </c>
      <c r="AV906" s="805">
        <f t="shared" si="3154"/>
        <v>0</v>
      </c>
      <c r="AW906" s="805">
        <f t="shared" si="3154"/>
        <v>0</v>
      </c>
      <c r="AX906" s="805">
        <f t="shared" si="3154"/>
        <v>0</v>
      </c>
      <c r="AY906" s="805">
        <f t="shared" si="3154"/>
        <v>0</v>
      </c>
      <c r="AZ906" s="805">
        <f t="shared" si="3154"/>
        <v>0</v>
      </c>
      <c r="BA906" s="805">
        <f t="shared" si="3154"/>
        <v>0</v>
      </c>
      <c r="BB906" s="805">
        <f t="shared" si="3154"/>
        <v>0</v>
      </c>
      <c r="BC906" s="804"/>
      <c r="BD906" s="805">
        <f t="shared" ref="BD906:BT906" si="3155">SUM(BD88)</f>
        <v>0</v>
      </c>
      <c r="BE906" s="805">
        <f t="shared" si="3155"/>
        <v>0</v>
      </c>
      <c r="BF906" s="805">
        <f t="shared" si="3155"/>
        <v>0</v>
      </c>
      <c r="BG906" s="805">
        <f t="shared" si="3155"/>
        <v>0</v>
      </c>
      <c r="BH906" s="805">
        <f t="shared" si="3155"/>
        <v>0</v>
      </c>
      <c r="BI906" s="805">
        <f t="shared" si="3155"/>
        <v>0</v>
      </c>
      <c r="BJ906" s="805">
        <f t="shared" si="3155"/>
        <v>0</v>
      </c>
      <c r="BK906" s="805">
        <f t="shared" si="3155"/>
        <v>0</v>
      </c>
      <c r="BL906" s="805">
        <f t="shared" si="3155"/>
        <v>0</v>
      </c>
      <c r="BM906" s="805">
        <f t="shared" si="3155"/>
        <v>0</v>
      </c>
      <c r="BN906" s="805">
        <f t="shared" si="3155"/>
        <v>0</v>
      </c>
      <c r="BO906" s="805">
        <f t="shared" si="3155"/>
        <v>0</v>
      </c>
      <c r="BP906" s="805">
        <f t="shared" si="3155"/>
        <v>0</v>
      </c>
      <c r="BQ906" s="805">
        <f t="shared" si="3155"/>
        <v>0</v>
      </c>
      <c r="BR906" s="805">
        <f t="shared" si="3155"/>
        <v>0</v>
      </c>
      <c r="BS906" s="805">
        <f t="shared" si="3155"/>
        <v>0</v>
      </c>
      <c r="BT906" s="805">
        <f t="shared" si="3155"/>
        <v>0</v>
      </c>
      <c r="BU906" s="804"/>
      <c r="BV906" s="805">
        <f>SUM(BV88)</f>
        <v>0</v>
      </c>
      <c r="BW906" s="805">
        <f>SUM(BW88)</f>
        <v>0</v>
      </c>
      <c r="BX906" s="805">
        <f>SUM(BX88)</f>
        <v>0</v>
      </c>
      <c r="BY906" s="805">
        <f>SUM(BY88)</f>
        <v>0</v>
      </c>
      <c r="BZ906" s="602">
        <f t="shared" si="3120"/>
        <v>0</v>
      </c>
      <c r="CA906" s="602">
        <f t="shared" si="3121"/>
        <v>0</v>
      </c>
      <c r="CB906" s="602">
        <f t="shared" si="3122"/>
        <v>0</v>
      </c>
      <c r="CC906" s="602">
        <f t="shared" si="3123"/>
        <v>0</v>
      </c>
      <c r="CD906" s="1348">
        <f t="shared" si="3151"/>
        <v>0</v>
      </c>
      <c r="CE906" s="1349">
        <f t="shared" si="3125"/>
        <v>0</v>
      </c>
      <c r="CF906" s="1350">
        <f t="shared" si="3125"/>
        <v>0</v>
      </c>
      <c r="CG906" s="1350">
        <f t="shared" si="3125"/>
        <v>0</v>
      </c>
      <c r="CH906" s="1350">
        <f t="shared" si="3125"/>
        <v>0</v>
      </c>
      <c r="CI906" s="1350">
        <f t="shared" si="3125"/>
        <v>0</v>
      </c>
      <c r="CJ906" s="1350">
        <f t="shared" si="3125"/>
        <v>0</v>
      </c>
      <c r="CK906" s="1351">
        <f t="shared" si="3125"/>
        <v>0</v>
      </c>
      <c r="CL906" s="1351">
        <f t="shared" si="3125"/>
        <v>0</v>
      </c>
      <c r="CM906" s="1351">
        <f t="shared" si="3125"/>
        <v>0</v>
      </c>
      <c r="CN906" s="1350">
        <f t="shared" si="3125"/>
        <v>0</v>
      </c>
      <c r="CO906" s="1350">
        <f t="shared" si="3125"/>
        <v>0</v>
      </c>
      <c r="CP906" s="1350">
        <f t="shared" si="3125"/>
        <v>0</v>
      </c>
      <c r="CQ906" s="1350">
        <f t="shared" si="3125"/>
        <v>0</v>
      </c>
      <c r="CR906" s="1350">
        <f t="shared" si="3125"/>
        <v>0</v>
      </c>
      <c r="CS906" s="1349">
        <f t="shared" si="3125"/>
        <v>0</v>
      </c>
      <c r="CT906" s="1352">
        <f t="shared" si="3125"/>
        <v>0</v>
      </c>
      <c r="CU906" s="553">
        <f t="shared" si="3126"/>
        <v>0</v>
      </c>
      <c r="CV906" s="554">
        <f t="shared" si="3127"/>
        <v>0</v>
      </c>
      <c r="CW906" s="555">
        <f t="shared" si="3128"/>
        <v>0</v>
      </c>
      <c r="CX906" s="555">
        <f t="shared" si="3129"/>
        <v>0</v>
      </c>
      <c r="CY906" s="555">
        <f t="shared" si="3130"/>
        <v>0</v>
      </c>
      <c r="CZ906" s="555">
        <f t="shared" si="3131"/>
        <v>0</v>
      </c>
      <c r="DA906" s="555">
        <f t="shared" si="3132"/>
        <v>0</v>
      </c>
      <c r="DB906" s="556">
        <f t="shared" si="3133"/>
        <v>0</v>
      </c>
      <c r="DC906" s="556">
        <f t="shared" si="3134"/>
        <v>0</v>
      </c>
      <c r="DD906" s="556">
        <f t="shared" si="3135"/>
        <v>0</v>
      </c>
      <c r="DE906" s="555">
        <f t="shared" si="3136"/>
        <v>0</v>
      </c>
      <c r="DF906" s="555">
        <f t="shared" si="3137"/>
        <v>0</v>
      </c>
      <c r="DG906" s="555">
        <f t="shared" si="3138"/>
        <v>0</v>
      </c>
      <c r="DH906" s="555">
        <f t="shared" si="3139"/>
        <v>0</v>
      </c>
      <c r="DI906" s="555">
        <f t="shared" si="3140"/>
        <v>0</v>
      </c>
      <c r="DJ906" s="554">
        <f t="shared" si="3141"/>
        <v>0</v>
      </c>
      <c r="DK906" s="553">
        <f t="shared" si="3142"/>
        <v>0</v>
      </c>
      <c r="DL906" s="658">
        <f t="shared" si="3143"/>
        <v>17</v>
      </c>
      <c r="DM906" s="106">
        <f t="shared" si="3144"/>
        <v>17</v>
      </c>
      <c r="DN906" s="106">
        <f t="shared" si="3145"/>
        <v>17</v>
      </c>
      <c r="DO906" s="106">
        <f t="shared" si="3146"/>
        <v>17</v>
      </c>
      <c r="DP906" s="487"/>
      <c r="DQ906" s="623"/>
      <c r="DR906" s="623"/>
      <c r="DS906" s="623"/>
      <c r="DT906" s="623"/>
      <c r="DU906" s="623"/>
      <c r="DV906" s="623"/>
      <c r="DW906" s="623"/>
      <c r="DX906" s="826"/>
      <c r="DY906" s="488"/>
    </row>
    <row r="907" spans="1:129" s="490" customFormat="1" ht="15.75" customHeight="1">
      <c r="A907" s="814" t="s">
        <v>391</v>
      </c>
      <c r="B907" s="805">
        <f t="shared" ref="B907:R907" si="3156">SUM(B99)</f>
        <v>0</v>
      </c>
      <c r="C907" s="805">
        <f t="shared" si="3156"/>
        <v>0</v>
      </c>
      <c r="D907" s="805">
        <f t="shared" si="3156"/>
        <v>0</v>
      </c>
      <c r="E907" s="805">
        <f t="shared" si="3156"/>
        <v>0</v>
      </c>
      <c r="F907" s="805">
        <f t="shared" si="3156"/>
        <v>0</v>
      </c>
      <c r="G907" s="805">
        <f t="shared" si="3156"/>
        <v>0</v>
      </c>
      <c r="H907" s="805">
        <f t="shared" si="3156"/>
        <v>0</v>
      </c>
      <c r="I907" s="805">
        <f t="shared" si="3156"/>
        <v>0</v>
      </c>
      <c r="J907" s="805">
        <f t="shared" si="3156"/>
        <v>0</v>
      </c>
      <c r="K907" s="805">
        <f t="shared" si="3156"/>
        <v>0</v>
      </c>
      <c r="L907" s="805">
        <f t="shared" si="3156"/>
        <v>0</v>
      </c>
      <c r="M907" s="805">
        <f t="shared" si="3156"/>
        <v>0</v>
      </c>
      <c r="N907" s="805">
        <f t="shared" si="3156"/>
        <v>0</v>
      </c>
      <c r="O907" s="805">
        <f t="shared" si="3156"/>
        <v>0</v>
      </c>
      <c r="P907" s="805">
        <f t="shared" si="3156"/>
        <v>0</v>
      </c>
      <c r="Q907" s="805">
        <f t="shared" si="3156"/>
        <v>0</v>
      </c>
      <c r="R907" s="805">
        <f t="shared" si="3156"/>
        <v>0</v>
      </c>
      <c r="S907" s="804"/>
      <c r="T907" s="805">
        <f t="shared" ref="T907:AJ907" si="3157">SUM(T99)</f>
        <v>0</v>
      </c>
      <c r="U907" s="805">
        <f t="shared" si="3157"/>
        <v>0</v>
      </c>
      <c r="V907" s="805">
        <f t="shared" si="3157"/>
        <v>0</v>
      </c>
      <c r="W907" s="805">
        <f t="shared" si="3157"/>
        <v>0</v>
      </c>
      <c r="X907" s="805">
        <f t="shared" si="3157"/>
        <v>0</v>
      </c>
      <c r="Y907" s="805">
        <f t="shared" si="3157"/>
        <v>0</v>
      </c>
      <c r="Z907" s="805">
        <f t="shared" si="3157"/>
        <v>0</v>
      </c>
      <c r="AA907" s="805">
        <f t="shared" si="3157"/>
        <v>0</v>
      </c>
      <c r="AB907" s="805">
        <f t="shared" si="3157"/>
        <v>0</v>
      </c>
      <c r="AC907" s="805">
        <f t="shared" si="3157"/>
        <v>0</v>
      </c>
      <c r="AD907" s="805">
        <f t="shared" si="3157"/>
        <v>0</v>
      </c>
      <c r="AE907" s="805">
        <f t="shared" si="3157"/>
        <v>0</v>
      </c>
      <c r="AF907" s="805">
        <f t="shared" si="3157"/>
        <v>0</v>
      </c>
      <c r="AG907" s="805">
        <f t="shared" si="3157"/>
        <v>0</v>
      </c>
      <c r="AH907" s="805">
        <f t="shared" si="3157"/>
        <v>0</v>
      </c>
      <c r="AI907" s="805">
        <f t="shared" si="3157"/>
        <v>0</v>
      </c>
      <c r="AJ907" s="805">
        <f t="shared" si="3157"/>
        <v>0</v>
      </c>
      <c r="AK907" s="804"/>
      <c r="AL907" s="805">
        <f t="shared" ref="AL907:BB907" si="3158">SUM(AL99)</f>
        <v>3900</v>
      </c>
      <c r="AM907" s="805">
        <f t="shared" si="3158"/>
        <v>0</v>
      </c>
      <c r="AN907" s="805">
        <f t="shared" si="3158"/>
        <v>0</v>
      </c>
      <c r="AO907" s="805">
        <f t="shared" si="3158"/>
        <v>0</v>
      </c>
      <c r="AP907" s="805">
        <f t="shared" si="3158"/>
        <v>0</v>
      </c>
      <c r="AQ907" s="805">
        <f t="shared" si="3158"/>
        <v>0</v>
      </c>
      <c r="AR907" s="805">
        <f t="shared" si="3158"/>
        <v>0</v>
      </c>
      <c r="AS907" s="805">
        <f t="shared" si="3158"/>
        <v>0</v>
      </c>
      <c r="AT907" s="805">
        <f t="shared" si="3158"/>
        <v>0</v>
      </c>
      <c r="AU907" s="805">
        <f t="shared" si="3158"/>
        <v>0</v>
      </c>
      <c r="AV907" s="805">
        <f t="shared" si="3158"/>
        <v>0</v>
      </c>
      <c r="AW907" s="805">
        <f t="shared" si="3158"/>
        <v>0</v>
      </c>
      <c r="AX907" s="805">
        <f t="shared" si="3158"/>
        <v>0</v>
      </c>
      <c r="AY907" s="805">
        <f t="shared" si="3158"/>
        <v>0</v>
      </c>
      <c r="AZ907" s="805">
        <f t="shared" si="3158"/>
        <v>0</v>
      </c>
      <c r="BA907" s="805">
        <f t="shared" si="3158"/>
        <v>0</v>
      </c>
      <c r="BB907" s="805">
        <f t="shared" si="3158"/>
        <v>0</v>
      </c>
      <c r="BC907" s="804"/>
      <c r="BD907" s="805">
        <f t="shared" ref="BD907:BT907" si="3159">SUM(BD99)</f>
        <v>10</v>
      </c>
      <c r="BE907" s="805">
        <f t="shared" si="3159"/>
        <v>0</v>
      </c>
      <c r="BF907" s="805">
        <f t="shared" si="3159"/>
        <v>0</v>
      </c>
      <c r="BG907" s="805">
        <f t="shared" si="3159"/>
        <v>0</v>
      </c>
      <c r="BH907" s="805">
        <f t="shared" si="3159"/>
        <v>0</v>
      </c>
      <c r="BI907" s="805">
        <f t="shared" si="3159"/>
        <v>0</v>
      </c>
      <c r="BJ907" s="805">
        <f t="shared" si="3159"/>
        <v>0</v>
      </c>
      <c r="BK907" s="805">
        <f t="shared" si="3159"/>
        <v>0</v>
      </c>
      <c r="BL907" s="805">
        <f t="shared" si="3159"/>
        <v>0</v>
      </c>
      <c r="BM907" s="805">
        <f t="shared" si="3159"/>
        <v>0</v>
      </c>
      <c r="BN907" s="805">
        <f t="shared" si="3159"/>
        <v>0</v>
      </c>
      <c r="BO907" s="805">
        <f t="shared" si="3159"/>
        <v>0</v>
      </c>
      <c r="BP907" s="805">
        <f t="shared" si="3159"/>
        <v>0</v>
      </c>
      <c r="BQ907" s="805">
        <f t="shared" si="3159"/>
        <v>0</v>
      </c>
      <c r="BR907" s="805">
        <f t="shared" si="3159"/>
        <v>0</v>
      </c>
      <c r="BS907" s="805">
        <f t="shared" si="3159"/>
        <v>0</v>
      </c>
      <c r="BT907" s="805">
        <f t="shared" si="3159"/>
        <v>0</v>
      </c>
      <c r="BU907" s="804"/>
      <c r="BV907" s="805">
        <f>SUM(BV99)</f>
        <v>0</v>
      </c>
      <c r="BW907" s="805">
        <f>SUM(BW99)</f>
        <v>0</v>
      </c>
      <c r="BX907" s="805">
        <f>SUM(BX99)</f>
        <v>0</v>
      </c>
      <c r="BY907" s="805">
        <f>SUM(BY99)</f>
        <v>0</v>
      </c>
      <c r="BZ907" s="602">
        <f t="shared" si="3120"/>
        <v>0</v>
      </c>
      <c r="CA907" s="602">
        <f t="shared" si="3121"/>
        <v>0</v>
      </c>
      <c r="CB907" s="602">
        <f t="shared" si="3122"/>
        <v>0</v>
      </c>
      <c r="CC907" s="602">
        <f t="shared" si="3123"/>
        <v>0</v>
      </c>
      <c r="CD907" s="1348">
        <f t="shared" si="3151"/>
        <v>0</v>
      </c>
      <c r="CE907" s="1349">
        <f t="shared" si="3125"/>
        <v>0</v>
      </c>
      <c r="CF907" s="1350">
        <f t="shared" si="3125"/>
        <v>0</v>
      </c>
      <c r="CG907" s="1350">
        <f t="shared" si="3125"/>
        <v>0</v>
      </c>
      <c r="CH907" s="1350">
        <f t="shared" si="3125"/>
        <v>0</v>
      </c>
      <c r="CI907" s="1350">
        <f t="shared" si="3125"/>
        <v>0</v>
      </c>
      <c r="CJ907" s="1350">
        <f t="shared" si="3125"/>
        <v>0</v>
      </c>
      <c r="CK907" s="1351">
        <f t="shared" si="3125"/>
        <v>0</v>
      </c>
      <c r="CL907" s="1351">
        <f t="shared" si="3125"/>
        <v>0</v>
      </c>
      <c r="CM907" s="1351">
        <f t="shared" si="3125"/>
        <v>0</v>
      </c>
      <c r="CN907" s="1350">
        <f t="shared" si="3125"/>
        <v>0</v>
      </c>
      <c r="CO907" s="1350">
        <f t="shared" si="3125"/>
        <v>0</v>
      </c>
      <c r="CP907" s="1350">
        <f t="shared" si="3125"/>
        <v>0</v>
      </c>
      <c r="CQ907" s="1350">
        <f t="shared" si="3125"/>
        <v>0</v>
      </c>
      <c r="CR907" s="1350">
        <f t="shared" si="3125"/>
        <v>0</v>
      </c>
      <c r="CS907" s="1349">
        <f t="shared" si="3125"/>
        <v>0</v>
      </c>
      <c r="CT907" s="1352">
        <f t="shared" si="3125"/>
        <v>0</v>
      </c>
      <c r="CU907" s="553">
        <f t="shared" si="3126"/>
        <v>0</v>
      </c>
      <c r="CV907" s="554">
        <f t="shared" si="3127"/>
        <v>0</v>
      </c>
      <c r="CW907" s="555">
        <f t="shared" si="3128"/>
        <v>0</v>
      </c>
      <c r="CX907" s="555">
        <f t="shared" si="3129"/>
        <v>0</v>
      </c>
      <c r="CY907" s="555">
        <f t="shared" si="3130"/>
        <v>0</v>
      </c>
      <c r="CZ907" s="555">
        <f t="shared" si="3131"/>
        <v>0</v>
      </c>
      <c r="DA907" s="555">
        <f t="shared" si="3132"/>
        <v>0</v>
      </c>
      <c r="DB907" s="556">
        <f t="shared" si="3133"/>
        <v>0</v>
      </c>
      <c r="DC907" s="556">
        <f t="shared" si="3134"/>
        <v>0</v>
      </c>
      <c r="DD907" s="556">
        <f t="shared" si="3135"/>
        <v>0</v>
      </c>
      <c r="DE907" s="555">
        <f t="shared" si="3136"/>
        <v>0</v>
      </c>
      <c r="DF907" s="555">
        <f t="shared" si="3137"/>
        <v>0</v>
      </c>
      <c r="DG907" s="555">
        <f t="shared" si="3138"/>
        <v>0</v>
      </c>
      <c r="DH907" s="555">
        <f t="shared" si="3139"/>
        <v>0</v>
      </c>
      <c r="DI907" s="555">
        <f t="shared" si="3140"/>
        <v>0</v>
      </c>
      <c r="DJ907" s="554">
        <f t="shared" si="3141"/>
        <v>0</v>
      </c>
      <c r="DK907" s="553">
        <f t="shared" si="3142"/>
        <v>0</v>
      </c>
      <c r="DL907" s="658">
        <f t="shared" si="3143"/>
        <v>17</v>
      </c>
      <c r="DM907" s="106">
        <f t="shared" si="3144"/>
        <v>17</v>
      </c>
      <c r="DN907" s="106">
        <f t="shared" si="3145"/>
        <v>17</v>
      </c>
      <c r="DO907" s="106">
        <f t="shared" si="3146"/>
        <v>17</v>
      </c>
      <c r="DP907" s="487"/>
      <c r="DQ907" s="623"/>
      <c r="DR907" s="623"/>
      <c r="DS907" s="623"/>
      <c r="DT907" s="623"/>
      <c r="DU907" s="623"/>
      <c r="DV907" s="623"/>
      <c r="DW907" s="623"/>
      <c r="DX907" s="826"/>
      <c r="DY907" s="488"/>
    </row>
    <row r="908" spans="1:129" s="490" customFormat="1" ht="15.75" customHeight="1">
      <c r="A908" s="622" t="s">
        <v>392</v>
      </c>
      <c r="B908" s="805">
        <f t="shared" ref="B908:R908" si="3160">SUM(B107)</f>
        <v>0</v>
      </c>
      <c r="C908" s="805">
        <f t="shared" si="3160"/>
        <v>0</v>
      </c>
      <c r="D908" s="805">
        <f t="shared" si="3160"/>
        <v>0</v>
      </c>
      <c r="E908" s="805">
        <f t="shared" si="3160"/>
        <v>0</v>
      </c>
      <c r="F908" s="805">
        <f t="shared" si="3160"/>
        <v>0</v>
      </c>
      <c r="G908" s="805">
        <f t="shared" si="3160"/>
        <v>0</v>
      </c>
      <c r="H908" s="805">
        <f t="shared" si="3160"/>
        <v>0</v>
      </c>
      <c r="I908" s="805">
        <f t="shared" si="3160"/>
        <v>0</v>
      </c>
      <c r="J908" s="805">
        <f t="shared" si="3160"/>
        <v>0</v>
      </c>
      <c r="K908" s="805">
        <f t="shared" si="3160"/>
        <v>0</v>
      </c>
      <c r="L908" s="805">
        <f t="shared" si="3160"/>
        <v>0</v>
      </c>
      <c r="M908" s="805">
        <f t="shared" si="3160"/>
        <v>0</v>
      </c>
      <c r="N908" s="805">
        <f t="shared" si="3160"/>
        <v>0</v>
      </c>
      <c r="O908" s="805">
        <f t="shared" si="3160"/>
        <v>0</v>
      </c>
      <c r="P908" s="805">
        <f t="shared" si="3160"/>
        <v>0</v>
      </c>
      <c r="Q908" s="805">
        <f t="shared" si="3160"/>
        <v>0</v>
      </c>
      <c r="R908" s="805">
        <f t="shared" si="3160"/>
        <v>0</v>
      </c>
      <c r="S908" s="804"/>
      <c r="T908" s="805">
        <f t="shared" ref="T908:AJ908" si="3161">SUM(T107)</f>
        <v>0</v>
      </c>
      <c r="U908" s="805">
        <f t="shared" si="3161"/>
        <v>0</v>
      </c>
      <c r="V908" s="805">
        <f t="shared" si="3161"/>
        <v>0</v>
      </c>
      <c r="W908" s="805">
        <f t="shared" si="3161"/>
        <v>0</v>
      </c>
      <c r="X908" s="805">
        <f t="shared" si="3161"/>
        <v>0</v>
      </c>
      <c r="Y908" s="805">
        <f t="shared" si="3161"/>
        <v>0</v>
      </c>
      <c r="Z908" s="805">
        <f t="shared" si="3161"/>
        <v>0</v>
      </c>
      <c r="AA908" s="805">
        <f t="shared" si="3161"/>
        <v>0</v>
      </c>
      <c r="AB908" s="805">
        <f t="shared" si="3161"/>
        <v>0</v>
      </c>
      <c r="AC908" s="805">
        <f t="shared" si="3161"/>
        <v>0</v>
      </c>
      <c r="AD908" s="805">
        <f t="shared" si="3161"/>
        <v>0</v>
      </c>
      <c r="AE908" s="805">
        <f t="shared" si="3161"/>
        <v>0</v>
      </c>
      <c r="AF908" s="805">
        <f t="shared" si="3161"/>
        <v>0</v>
      </c>
      <c r="AG908" s="805">
        <f t="shared" si="3161"/>
        <v>0</v>
      </c>
      <c r="AH908" s="805">
        <f t="shared" si="3161"/>
        <v>0</v>
      </c>
      <c r="AI908" s="805">
        <f t="shared" si="3161"/>
        <v>0</v>
      </c>
      <c r="AJ908" s="805">
        <f t="shared" si="3161"/>
        <v>0</v>
      </c>
      <c r="AK908" s="804"/>
      <c r="AL908" s="805">
        <f t="shared" ref="AL908:BB908" si="3162">SUM(AL107)</f>
        <v>0</v>
      </c>
      <c r="AM908" s="805">
        <f t="shared" si="3162"/>
        <v>0</v>
      </c>
      <c r="AN908" s="805">
        <f t="shared" si="3162"/>
        <v>0</v>
      </c>
      <c r="AO908" s="805">
        <f t="shared" si="3162"/>
        <v>0</v>
      </c>
      <c r="AP908" s="805">
        <f t="shared" si="3162"/>
        <v>0</v>
      </c>
      <c r="AQ908" s="805">
        <f t="shared" si="3162"/>
        <v>0</v>
      </c>
      <c r="AR908" s="805">
        <f t="shared" si="3162"/>
        <v>0</v>
      </c>
      <c r="AS908" s="805">
        <f t="shared" si="3162"/>
        <v>0</v>
      </c>
      <c r="AT908" s="805">
        <f t="shared" si="3162"/>
        <v>0</v>
      </c>
      <c r="AU908" s="805">
        <f t="shared" si="3162"/>
        <v>0</v>
      </c>
      <c r="AV908" s="805">
        <f t="shared" si="3162"/>
        <v>0</v>
      </c>
      <c r="AW908" s="805">
        <f t="shared" si="3162"/>
        <v>0</v>
      </c>
      <c r="AX908" s="805">
        <f t="shared" si="3162"/>
        <v>0</v>
      </c>
      <c r="AY908" s="805">
        <f t="shared" si="3162"/>
        <v>0</v>
      </c>
      <c r="AZ908" s="805">
        <f t="shared" si="3162"/>
        <v>0</v>
      </c>
      <c r="BA908" s="805">
        <f t="shared" si="3162"/>
        <v>0</v>
      </c>
      <c r="BB908" s="805">
        <f t="shared" si="3162"/>
        <v>0</v>
      </c>
      <c r="BC908" s="804"/>
      <c r="BD908" s="805">
        <f t="shared" ref="BD908:BT908" si="3163">SUM(BD107)</f>
        <v>5</v>
      </c>
      <c r="BE908" s="805">
        <f t="shared" si="3163"/>
        <v>0</v>
      </c>
      <c r="BF908" s="805">
        <f t="shared" si="3163"/>
        <v>0</v>
      </c>
      <c r="BG908" s="805">
        <f t="shared" si="3163"/>
        <v>0</v>
      </c>
      <c r="BH908" s="805">
        <f t="shared" si="3163"/>
        <v>0</v>
      </c>
      <c r="BI908" s="805">
        <f t="shared" si="3163"/>
        <v>0</v>
      </c>
      <c r="BJ908" s="805">
        <f t="shared" si="3163"/>
        <v>0</v>
      </c>
      <c r="BK908" s="805">
        <f t="shared" si="3163"/>
        <v>0</v>
      </c>
      <c r="BL908" s="805">
        <f t="shared" si="3163"/>
        <v>0</v>
      </c>
      <c r="BM908" s="805">
        <f t="shared" si="3163"/>
        <v>0</v>
      </c>
      <c r="BN908" s="805">
        <f t="shared" si="3163"/>
        <v>0</v>
      </c>
      <c r="BO908" s="805">
        <f t="shared" si="3163"/>
        <v>0</v>
      </c>
      <c r="BP908" s="805">
        <f t="shared" si="3163"/>
        <v>0</v>
      </c>
      <c r="BQ908" s="805">
        <f t="shared" si="3163"/>
        <v>0</v>
      </c>
      <c r="BR908" s="805">
        <f t="shared" si="3163"/>
        <v>0</v>
      </c>
      <c r="BS908" s="805">
        <f t="shared" si="3163"/>
        <v>0</v>
      </c>
      <c r="BT908" s="805">
        <f t="shared" si="3163"/>
        <v>0</v>
      </c>
      <c r="BU908" s="804"/>
      <c r="BV908" s="805">
        <f>SUM(BV107)</f>
        <v>0</v>
      </c>
      <c r="BW908" s="805">
        <f>SUM(BW107)</f>
        <v>0</v>
      </c>
      <c r="BX908" s="805">
        <f>SUM(BX107)</f>
        <v>0</v>
      </c>
      <c r="BY908" s="805">
        <f>SUM(BY107)</f>
        <v>0</v>
      </c>
      <c r="BZ908" s="602">
        <f t="shared" si="3120"/>
        <v>0</v>
      </c>
      <c r="CA908" s="602">
        <f t="shared" si="3121"/>
        <v>0</v>
      </c>
      <c r="CB908" s="602">
        <f t="shared" si="3122"/>
        <v>0</v>
      </c>
      <c r="CC908" s="602">
        <f t="shared" si="3123"/>
        <v>0</v>
      </c>
      <c r="CD908" s="1348">
        <f t="shared" si="3151"/>
        <v>0</v>
      </c>
      <c r="CE908" s="1349">
        <f t="shared" si="3125"/>
        <v>0</v>
      </c>
      <c r="CF908" s="1350">
        <f t="shared" si="3125"/>
        <v>0</v>
      </c>
      <c r="CG908" s="1350">
        <f t="shared" si="3125"/>
        <v>0</v>
      </c>
      <c r="CH908" s="1350">
        <f t="shared" si="3125"/>
        <v>0</v>
      </c>
      <c r="CI908" s="1350">
        <f t="shared" si="3125"/>
        <v>0</v>
      </c>
      <c r="CJ908" s="1350">
        <f t="shared" si="3125"/>
        <v>0</v>
      </c>
      <c r="CK908" s="1351">
        <f t="shared" si="3125"/>
        <v>0</v>
      </c>
      <c r="CL908" s="1351">
        <f t="shared" si="3125"/>
        <v>0</v>
      </c>
      <c r="CM908" s="1351">
        <f t="shared" si="3125"/>
        <v>0</v>
      </c>
      <c r="CN908" s="1350">
        <f t="shared" si="3125"/>
        <v>0</v>
      </c>
      <c r="CO908" s="1350">
        <f t="shared" si="3125"/>
        <v>0</v>
      </c>
      <c r="CP908" s="1350">
        <f t="shared" si="3125"/>
        <v>0</v>
      </c>
      <c r="CQ908" s="1350">
        <f t="shared" si="3125"/>
        <v>0</v>
      </c>
      <c r="CR908" s="1350">
        <f t="shared" si="3125"/>
        <v>0</v>
      </c>
      <c r="CS908" s="1349">
        <f t="shared" si="3125"/>
        <v>0</v>
      </c>
      <c r="CT908" s="1352">
        <f t="shared" si="3125"/>
        <v>0</v>
      </c>
      <c r="CU908" s="553">
        <f t="shared" si="3126"/>
        <v>0</v>
      </c>
      <c r="CV908" s="554">
        <f t="shared" si="3127"/>
        <v>0</v>
      </c>
      <c r="CW908" s="555">
        <f t="shared" si="3128"/>
        <v>0</v>
      </c>
      <c r="CX908" s="555">
        <f t="shared" si="3129"/>
        <v>0</v>
      </c>
      <c r="CY908" s="555">
        <f t="shared" si="3130"/>
        <v>0</v>
      </c>
      <c r="CZ908" s="555">
        <f t="shared" si="3131"/>
        <v>0</v>
      </c>
      <c r="DA908" s="555">
        <f t="shared" si="3132"/>
        <v>0</v>
      </c>
      <c r="DB908" s="556">
        <f t="shared" si="3133"/>
        <v>0</v>
      </c>
      <c r="DC908" s="556">
        <f t="shared" si="3134"/>
        <v>0</v>
      </c>
      <c r="DD908" s="556">
        <f t="shared" si="3135"/>
        <v>0</v>
      </c>
      <c r="DE908" s="555">
        <f t="shared" si="3136"/>
        <v>0</v>
      </c>
      <c r="DF908" s="555">
        <f t="shared" si="3137"/>
        <v>0</v>
      </c>
      <c r="DG908" s="555">
        <f t="shared" si="3138"/>
        <v>0</v>
      </c>
      <c r="DH908" s="555">
        <f t="shared" si="3139"/>
        <v>0</v>
      </c>
      <c r="DI908" s="555">
        <f t="shared" si="3140"/>
        <v>0</v>
      </c>
      <c r="DJ908" s="554">
        <f t="shared" si="3141"/>
        <v>0</v>
      </c>
      <c r="DK908" s="553">
        <f t="shared" si="3142"/>
        <v>0</v>
      </c>
      <c r="DL908" s="658">
        <f t="shared" si="3143"/>
        <v>17</v>
      </c>
      <c r="DM908" s="106">
        <f t="shared" si="3144"/>
        <v>17</v>
      </c>
      <c r="DN908" s="106">
        <f t="shared" si="3145"/>
        <v>17</v>
      </c>
      <c r="DO908" s="106">
        <f t="shared" si="3146"/>
        <v>17</v>
      </c>
      <c r="DP908" s="487"/>
      <c r="DQ908" s="623"/>
      <c r="DR908" s="623"/>
      <c r="DS908" s="623"/>
      <c r="DT908" s="623"/>
      <c r="DU908" s="623"/>
      <c r="DV908" s="623"/>
      <c r="DW908" s="623"/>
      <c r="DX908" s="826"/>
      <c r="DY908" s="488"/>
    </row>
    <row r="909" spans="1:129" s="490" customFormat="1" ht="15.75" customHeight="1">
      <c r="A909" s="622" t="s">
        <v>393</v>
      </c>
      <c r="B909" s="805">
        <f t="shared" ref="B909:R909" si="3164">SUM(B115)</f>
        <v>0</v>
      </c>
      <c r="C909" s="805">
        <f t="shared" si="3164"/>
        <v>0</v>
      </c>
      <c r="D909" s="805">
        <f t="shared" si="3164"/>
        <v>0</v>
      </c>
      <c r="E909" s="805">
        <f t="shared" si="3164"/>
        <v>0</v>
      </c>
      <c r="F909" s="805">
        <f t="shared" si="3164"/>
        <v>0</v>
      </c>
      <c r="G909" s="805">
        <f t="shared" si="3164"/>
        <v>0</v>
      </c>
      <c r="H909" s="805">
        <f t="shared" si="3164"/>
        <v>0</v>
      </c>
      <c r="I909" s="805">
        <f t="shared" si="3164"/>
        <v>0</v>
      </c>
      <c r="J909" s="805">
        <f t="shared" si="3164"/>
        <v>0</v>
      </c>
      <c r="K909" s="805">
        <f t="shared" si="3164"/>
        <v>0</v>
      </c>
      <c r="L909" s="805">
        <f t="shared" si="3164"/>
        <v>0</v>
      </c>
      <c r="M909" s="805">
        <f t="shared" si="3164"/>
        <v>0</v>
      </c>
      <c r="N909" s="805">
        <f t="shared" si="3164"/>
        <v>0</v>
      </c>
      <c r="O909" s="805">
        <f t="shared" si="3164"/>
        <v>0</v>
      </c>
      <c r="P909" s="805">
        <f t="shared" si="3164"/>
        <v>0</v>
      </c>
      <c r="Q909" s="805">
        <f t="shared" si="3164"/>
        <v>0</v>
      </c>
      <c r="R909" s="805">
        <f t="shared" si="3164"/>
        <v>0</v>
      </c>
      <c r="S909" s="804"/>
      <c r="T909" s="805">
        <f t="shared" ref="T909:AJ909" si="3165">SUM(T115)</f>
        <v>0</v>
      </c>
      <c r="U909" s="805">
        <f t="shared" si="3165"/>
        <v>0</v>
      </c>
      <c r="V909" s="805">
        <f t="shared" si="3165"/>
        <v>0</v>
      </c>
      <c r="W909" s="805">
        <f t="shared" si="3165"/>
        <v>0</v>
      </c>
      <c r="X909" s="805">
        <f t="shared" si="3165"/>
        <v>0</v>
      </c>
      <c r="Y909" s="805">
        <f t="shared" si="3165"/>
        <v>0</v>
      </c>
      <c r="Z909" s="805">
        <f t="shared" si="3165"/>
        <v>0</v>
      </c>
      <c r="AA909" s="805">
        <f t="shared" si="3165"/>
        <v>0</v>
      </c>
      <c r="AB909" s="805">
        <f t="shared" si="3165"/>
        <v>0</v>
      </c>
      <c r="AC909" s="805">
        <f t="shared" si="3165"/>
        <v>0</v>
      </c>
      <c r="AD909" s="805">
        <f t="shared" si="3165"/>
        <v>0</v>
      </c>
      <c r="AE909" s="805">
        <f t="shared" si="3165"/>
        <v>0</v>
      </c>
      <c r="AF909" s="805">
        <f t="shared" si="3165"/>
        <v>0</v>
      </c>
      <c r="AG909" s="805">
        <f t="shared" si="3165"/>
        <v>0</v>
      </c>
      <c r="AH909" s="805">
        <f t="shared" si="3165"/>
        <v>0</v>
      </c>
      <c r="AI909" s="805">
        <f t="shared" si="3165"/>
        <v>0</v>
      </c>
      <c r="AJ909" s="805">
        <f t="shared" si="3165"/>
        <v>0</v>
      </c>
      <c r="AK909" s="804"/>
      <c r="AL909" s="805">
        <f t="shared" ref="AL909:BB909" si="3166">SUM(AL115)</f>
        <v>0</v>
      </c>
      <c r="AM909" s="805">
        <f t="shared" si="3166"/>
        <v>0</v>
      </c>
      <c r="AN909" s="805">
        <f t="shared" si="3166"/>
        <v>0</v>
      </c>
      <c r="AO909" s="805">
        <f t="shared" si="3166"/>
        <v>0</v>
      </c>
      <c r="AP909" s="805">
        <f t="shared" si="3166"/>
        <v>0</v>
      </c>
      <c r="AQ909" s="805">
        <f t="shared" si="3166"/>
        <v>0</v>
      </c>
      <c r="AR909" s="805">
        <f t="shared" si="3166"/>
        <v>0</v>
      </c>
      <c r="AS909" s="805">
        <f t="shared" si="3166"/>
        <v>0</v>
      </c>
      <c r="AT909" s="805">
        <f t="shared" si="3166"/>
        <v>0</v>
      </c>
      <c r="AU909" s="805">
        <f t="shared" si="3166"/>
        <v>0</v>
      </c>
      <c r="AV909" s="805">
        <f t="shared" si="3166"/>
        <v>0</v>
      </c>
      <c r="AW909" s="805">
        <f t="shared" si="3166"/>
        <v>0</v>
      </c>
      <c r="AX909" s="805">
        <f t="shared" si="3166"/>
        <v>0</v>
      </c>
      <c r="AY909" s="805">
        <f t="shared" si="3166"/>
        <v>0</v>
      </c>
      <c r="AZ909" s="805">
        <f t="shared" si="3166"/>
        <v>0</v>
      </c>
      <c r="BA909" s="805">
        <f t="shared" si="3166"/>
        <v>0</v>
      </c>
      <c r="BB909" s="805">
        <f t="shared" si="3166"/>
        <v>0</v>
      </c>
      <c r="BC909" s="804"/>
      <c r="BD909" s="805">
        <f t="shared" ref="BD909:BT909" si="3167">SUM(BD115)</f>
        <v>0</v>
      </c>
      <c r="BE909" s="805">
        <f t="shared" si="3167"/>
        <v>0</v>
      </c>
      <c r="BF909" s="805">
        <f t="shared" si="3167"/>
        <v>0</v>
      </c>
      <c r="BG909" s="805">
        <f t="shared" si="3167"/>
        <v>0</v>
      </c>
      <c r="BH909" s="805">
        <f t="shared" si="3167"/>
        <v>0</v>
      </c>
      <c r="BI909" s="805">
        <f t="shared" si="3167"/>
        <v>0</v>
      </c>
      <c r="BJ909" s="805">
        <f t="shared" si="3167"/>
        <v>0</v>
      </c>
      <c r="BK909" s="805">
        <f t="shared" si="3167"/>
        <v>0</v>
      </c>
      <c r="BL909" s="805">
        <f t="shared" si="3167"/>
        <v>0</v>
      </c>
      <c r="BM909" s="805">
        <f t="shared" si="3167"/>
        <v>0</v>
      </c>
      <c r="BN909" s="805">
        <f t="shared" si="3167"/>
        <v>0</v>
      </c>
      <c r="BO909" s="805">
        <f t="shared" si="3167"/>
        <v>0</v>
      </c>
      <c r="BP909" s="805">
        <f t="shared" si="3167"/>
        <v>0</v>
      </c>
      <c r="BQ909" s="805">
        <f t="shared" si="3167"/>
        <v>0</v>
      </c>
      <c r="BR909" s="805">
        <f t="shared" si="3167"/>
        <v>0</v>
      </c>
      <c r="BS909" s="805">
        <f t="shared" si="3167"/>
        <v>0</v>
      </c>
      <c r="BT909" s="805">
        <f t="shared" si="3167"/>
        <v>0</v>
      </c>
      <c r="BU909" s="804"/>
      <c r="BV909" s="805">
        <f>SUM(BV115)</f>
        <v>0</v>
      </c>
      <c r="BW909" s="805">
        <f>SUM(BW115)</f>
        <v>0</v>
      </c>
      <c r="BX909" s="805">
        <f>SUM(BX115)</f>
        <v>0</v>
      </c>
      <c r="BY909" s="805">
        <f>SUM(BY115)</f>
        <v>0</v>
      </c>
      <c r="BZ909" s="602">
        <f t="shared" si="3120"/>
        <v>0</v>
      </c>
      <c r="CA909" s="602">
        <f t="shared" si="3121"/>
        <v>0</v>
      </c>
      <c r="CB909" s="602">
        <f t="shared" si="3122"/>
        <v>0</v>
      </c>
      <c r="CC909" s="602">
        <f t="shared" si="3123"/>
        <v>0</v>
      </c>
      <c r="CD909" s="1348">
        <f t="shared" si="3151"/>
        <v>0</v>
      </c>
      <c r="CE909" s="1349">
        <f t="shared" si="3125"/>
        <v>0</v>
      </c>
      <c r="CF909" s="1350">
        <f t="shared" si="3125"/>
        <v>0</v>
      </c>
      <c r="CG909" s="1350">
        <f t="shared" si="3125"/>
        <v>0</v>
      </c>
      <c r="CH909" s="1350">
        <f t="shared" si="3125"/>
        <v>0</v>
      </c>
      <c r="CI909" s="1350">
        <f t="shared" si="3125"/>
        <v>0</v>
      </c>
      <c r="CJ909" s="1350">
        <f t="shared" si="3125"/>
        <v>0</v>
      </c>
      <c r="CK909" s="1351">
        <f t="shared" si="3125"/>
        <v>0</v>
      </c>
      <c r="CL909" s="1351">
        <f t="shared" si="3125"/>
        <v>0</v>
      </c>
      <c r="CM909" s="1351">
        <f t="shared" si="3125"/>
        <v>0</v>
      </c>
      <c r="CN909" s="1350">
        <f t="shared" si="3125"/>
        <v>0</v>
      </c>
      <c r="CO909" s="1350">
        <f t="shared" si="3125"/>
        <v>0</v>
      </c>
      <c r="CP909" s="1350">
        <f t="shared" si="3125"/>
        <v>0</v>
      </c>
      <c r="CQ909" s="1350">
        <f t="shared" si="3125"/>
        <v>0</v>
      </c>
      <c r="CR909" s="1350">
        <f t="shared" si="3125"/>
        <v>0</v>
      </c>
      <c r="CS909" s="1349">
        <f t="shared" si="3125"/>
        <v>0</v>
      </c>
      <c r="CT909" s="1352">
        <f t="shared" si="3125"/>
        <v>0</v>
      </c>
      <c r="CU909" s="553">
        <f t="shared" si="3126"/>
        <v>0</v>
      </c>
      <c r="CV909" s="554">
        <f t="shared" si="3127"/>
        <v>0</v>
      </c>
      <c r="CW909" s="555">
        <f t="shared" si="3128"/>
        <v>0</v>
      </c>
      <c r="CX909" s="555">
        <f t="shared" si="3129"/>
        <v>0</v>
      </c>
      <c r="CY909" s="555">
        <f t="shared" si="3130"/>
        <v>0</v>
      </c>
      <c r="CZ909" s="555">
        <f t="shared" si="3131"/>
        <v>0</v>
      </c>
      <c r="DA909" s="555">
        <f t="shared" si="3132"/>
        <v>0</v>
      </c>
      <c r="DB909" s="556">
        <f t="shared" si="3133"/>
        <v>0</v>
      </c>
      <c r="DC909" s="556">
        <f t="shared" si="3134"/>
        <v>0</v>
      </c>
      <c r="DD909" s="556">
        <f t="shared" si="3135"/>
        <v>0</v>
      </c>
      <c r="DE909" s="555">
        <f t="shared" si="3136"/>
        <v>0</v>
      </c>
      <c r="DF909" s="555">
        <f t="shared" si="3137"/>
        <v>0</v>
      </c>
      <c r="DG909" s="555">
        <f t="shared" si="3138"/>
        <v>0</v>
      </c>
      <c r="DH909" s="555">
        <f t="shared" si="3139"/>
        <v>0</v>
      </c>
      <c r="DI909" s="555">
        <f t="shared" si="3140"/>
        <v>0</v>
      </c>
      <c r="DJ909" s="554">
        <f t="shared" si="3141"/>
        <v>0</v>
      </c>
      <c r="DK909" s="553">
        <f t="shared" si="3142"/>
        <v>0</v>
      </c>
      <c r="DL909" s="658">
        <f t="shared" si="3143"/>
        <v>17</v>
      </c>
      <c r="DM909" s="106">
        <f t="shared" si="3144"/>
        <v>17</v>
      </c>
      <c r="DN909" s="106">
        <f t="shared" si="3145"/>
        <v>17</v>
      </c>
      <c r="DO909" s="106">
        <f t="shared" si="3146"/>
        <v>17</v>
      </c>
      <c r="DP909" s="487"/>
      <c r="DQ909" s="623"/>
      <c r="DR909" s="623"/>
      <c r="DS909" s="623"/>
      <c r="DT909" s="623"/>
      <c r="DU909" s="623"/>
      <c r="DV909" s="623"/>
      <c r="DW909" s="623"/>
      <c r="DX909" s="826"/>
      <c r="DY909" s="488"/>
    </row>
    <row r="910" spans="1:129" s="490" customFormat="1" ht="15.75" customHeight="1">
      <c r="A910" s="814" t="s">
        <v>394</v>
      </c>
      <c r="B910" s="805">
        <f t="shared" ref="B910:R910" si="3168">SUM(B126)</f>
        <v>0</v>
      </c>
      <c r="C910" s="805">
        <f t="shared" si="3168"/>
        <v>0</v>
      </c>
      <c r="D910" s="805">
        <f t="shared" si="3168"/>
        <v>0</v>
      </c>
      <c r="E910" s="805">
        <f t="shared" si="3168"/>
        <v>0</v>
      </c>
      <c r="F910" s="805">
        <f t="shared" si="3168"/>
        <v>0</v>
      </c>
      <c r="G910" s="805">
        <f t="shared" si="3168"/>
        <v>0</v>
      </c>
      <c r="H910" s="805">
        <f t="shared" si="3168"/>
        <v>0</v>
      </c>
      <c r="I910" s="805">
        <f t="shared" si="3168"/>
        <v>0</v>
      </c>
      <c r="J910" s="805">
        <f t="shared" si="3168"/>
        <v>0</v>
      </c>
      <c r="K910" s="805">
        <f t="shared" si="3168"/>
        <v>0</v>
      </c>
      <c r="L910" s="805">
        <f t="shared" si="3168"/>
        <v>0</v>
      </c>
      <c r="M910" s="805">
        <f t="shared" si="3168"/>
        <v>0</v>
      </c>
      <c r="N910" s="805">
        <f t="shared" si="3168"/>
        <v>0</v>
      </c>
      <c r="O910" s="805">
        <f t="shared" si="3168"/>
        <v>0</v>
      </c>
      <c r="P910" s="805">
        <f t="shared" si="3168"/>
        <v>0</v>
      </c>
      <c r="Q910" s="805">
        <f t="shared" si="3168"/>
        <v>0</v>
      </c>
      <c r="R910" s="805">
        <f t="shared" si="3168"/>
        <v>0</v>
      </c>
      <c r="S910" s="804"/>
      <c r="T910" s="805">
        <f t="shared" ref="T910:AJ910" si="3169">SUM(T126)</f>
        <v>0</v>
      </c>
      <c r="U910" s="805">
        <f t="shared" si="3169"/>
        <v>0</v>
      </c>
      <c r="V910" s="805">
        <f t="shared" si="3169"/>
        <v>0</v>
      </c>
      <c r="W910" s="805">
        <f t="shared" si="3169"/>
        <v>0</v>
      </c>
      <c r="X910" s="805">
        <f t="shared" si="3169"/>
        <v>0</v>
      </c>
      <c r="Y910" s="805">
        <f t="shared" si="3169"/>
        <v>0</v>
      </c>
      <c r="Z910" s="805">
        <f t="shared" si="3169"/>
        <v>0</v>
      </c>
      <c r="AA910" s="805">
        <f t="shared" si="3169"/>
        <v>0</v>
      </c>
      <c r="AB910" s="805">
        <f t="shared" si="3169"/>
        <v>0</v>
      </c>
      <c r="AC910" s="805">
        <f t="shared" si="3169"/>
        <v>0</v>
      </c>
      <c r="AD910" s="805">
        <f t="shared" si="3169"/>
        <v>0</v>
      </c>
      <c r="AE910" s="805">
        <f t="shared" si="3169"/>
        <v>0</v>
      </c>
      <c r="AF910" s="805">
        <f t="shared" si="3169"/>
        <v>0</v>
      </c>
      <c r="AG910" s="805">
        <f t="shared" si="3169"/>
        <v>0</v>
      </c>
      <c r="AH910" s="805">
        <f t="shared" si="3169"/>
        <v>0</v>
      </c>
      <c r="AI910" s="805">
        <f t="shared" si="3169"/>
        <v>0</v>
      </c>
      <c r="AJ910" s="805">
        <f t="shared" si="3169"/>
        <v>0</v>
      </c>
      <c r="AK910" s="804"/>
      <c r="AL910" s="805">
        <f t="shared" ref="AL910:BB910" si="3170">SUM(AL126)</f>
        <v>0</v>
      </c>
      <c r="AM910" s="805">
        <f t="shared" si="3170"/>
        <v>0</v>
      </c>
      <c r="AN910" s="805">
        <f t="shared" si="3170"/>
        <v>0</v>
      </c>
      <c r="AO910" s="805">
        <f t="shared" si="3170"/>
        <v>0</v>
      </c>
      <c r="AP910" s="805">
        <f t="shared" si="3170"/>
        <v>0</v>
      </c>
      <c r="AQ910" s="805">
        <f t="shared" si="3170"/>
        <v>0</v>
      </c>
      <c r="AR910" s="805">
        <f t="shared" si="3170"/>
        <v>0</v>
      </c>
      <c r="AS910" s="805">
        <f t="shared" si="3170"/>
        <v>0</v>
      </c>
      <c r="AT910" s="805">
        <f t="shared" si="3170"/>
        <v>0</v>
      </c>
      <c r="AU910" s="805">
        <f t="shared" si="3170"/>
        <v>0</v>
      </c>
      <c r="AV910" s="805">
        <f t="shared" si="3170"/>
        <v>0</v>
      </c>
      <c r="AW910" s="805">
        <f t="shared" si="3170"/>
        <v>0</v>
      </c>
      <c r="AX910" s="805">
        <f t="shared" si="3170"/>
        <v>0</v>
      </c>
      <c r="AY910" s="805">
        <f t="shared" si="3170"/>
        <v>0</v>
      </c>
      <c r="AZ910" s="805">
        <f t="shared" si="3170"/>
        <v>0</v>
      </c>
      <c r="BA910" s="805">
        <f t="shared" si="3170"/>
        <v>0</v>
      </c>
      <c r="BB910" s="805">
        <f t="shared" si="3170"/>
        <v>0</v>
      </c>
      <c r="BC910" s="804"/>
      <c r="BD910" s="805">
        <f t="shared" ref="BD910:BT910" si="3171">SUM(BD126)</f>
        <v>0</v>
      </c>
      <c r="BE910" s="805">
        <f t="shared" si="3171"/>
        <v>0</v>
      </c>
      <c r="BF910" s="805">
        <f t="shared" si="3171"/>
        <v>0</v>
      </c>
      <c r="BG910" s="805">
        <f t="shared" si="3171"/>
        <v>0</v>
      </c>
      <c r="BH910" s="805">
        <f t="shared" si="3171"/>
        <v>0</v>
      </c>
      <c r="BI910" s="805">
        <f t="shared" si="3171"/>
        <v>0</v>
      </c>
      <c r="BJ910" s="805">
        <f t="shared" si="3171"/>
        <v>0</v>
      </c>
      <c r="BK910" s="805">
        <f t="shared" si="3171"/>
        <v>0</v>
      </c>
      <c r="BL910" s="805">
        <f t="shared" si="3171"/>
        <v>0</v>
      </c>
      <c r="BM910" s="805">
        <f t="shared" si="3171"/>
        <v>0</v>
      </c>
      <c r="BN910" s="805">
        <f t="shared" si="3171"/>
        <v>0</v>
      </c>
      <c r="BO910" s="805">
        <f t="shared" si="3171"/>
        <v>0</v>
      </c>
      <c r="BP910" s="805">
        <f t="shared" si="3171"/>
        <v>0</v>
      </c>
      <c r="BQ910" s="805">
        <f t="shared" si="3171"/>
        <v>0</v>
      </c>
      <c r="BR910" s="805">
        <f t="shared" si="3171"/>
        <v>0</v>
      </c>
      <c r="BS910" s="805">
        <f t="shared" si="3171"/>
        <v>0</v>
      </c>
      <c r="BT910" s="805">
        <f t="shared" si="3171"/>
        <v>0</v>
      </c>
      <c r="BU910" s="804"/>
      <c r="BV910" s="805">
        <f>SUM(BV126)</f>
        <v>0</v>
      </c>
      <c r="BW910" s="805">
        <f>SUM(BW126)</f>
        <v>0</v>
      </c>
      <c r="BX910" s="805">
        <f>SUM(BX126)</f>
        <v>0</v>
      </c>
      <c r="BY910" s="805">
        <f>SUM(BY126)</f>
        <v>0</v>
      </c>
      <c r="BZ910" s="602">
        <f t="shared" si="3120"/>
        <v>0</v>
      </c>
      <c r="CA910" s="602">
        <f t="shared" si="3121"/>
        <v>0</v>
      </c>
      <c r="CB910" s="602">
        <f t="shared" si="3122"/>
        <v>0</v>
      </c>
      <c r="CC910" s="602">
        <f t="shared" si="3123"/>
        <v>0</v>
      </c>
      <c r="CD910" s="1348">
        <f t="shared" si="3151"/>
        <v>0</v>
      </c>
      <c r="CE910" s="1349">
        <f t="shared" si="3125"/>
        <v>0</v>
      </c>
      <c r="CF910" s="1350">
        <f t="shared" si="3125"/>
        <v>0</v>
      </c>
      <c r="CG910" s="1350">
        <f t="shared" si="3125"/>
        <v>0</v>
      </c>
      <c r="CH910" s="1350">
        <f t="shared" si="3125"/>
        <v>0</v>
      </c>
      <c r="CI910" s="1350">
        <f t="shared" si="3125"/>
        <v>0</v>
      </c>
      <c r="CJ910" s="1350">
        <f t="shared" si="3125"/>
        <v>0</v>
      </c>
      <c r="CK910" s="1351">
        <f t="shared" si="3125"/>
        <v>0</v>
      </c>
      <c r="CL910" s="1351">
        <f t="shared" si="3125"/>
        <v>0</v>
      </c>
      <c r="CM910" s="1351">
        <f t="shared" si="3125"/>
        <v>0</v>
      </c>
      <c r="CN910" s="1350">
        <f t="shared" si="3125"/>
        <v>0</v>
      </c>
      <c r="CO910" s="1350">
        <f t="shared" si="3125"/>
        <v>0</v>
      </c>
      <c r="CP910" s="1350">
        <f t="shared" si="3125"/>
        <v>0</v>
      </c>
      <c r="CQ910" s="1350">
        <f t="shared" si="3125"/>
        <v>0</v>
      </c>
      <c r="CR910" s="1350">
        <f t="shared" si="3125"/>
        <v>0</v>
      </c>
      <c r="CS910" s="1349">
        <f t="shared" si="3125"/>
        <v>0</v>
      </c>
      <c r="CT910" s="1352">
        <f t="shared" si="3125"/>
        <v>0</v>
      </c>
      <c r="CU910" s="553">
        <f t="shared" si="3126"/>
        <v>0</v>
      </c>
      <c r="CV910" s="554">
        <f t="shared" si="3127"/>
        <v>0</v>
      </c>
      <c r="CW910" s="555">
        <f t="shared" si="3128"/>
        <v>0</v>
      </c>
      <c r="CX910" s="555">
        <f t="shared" si="3129"/>
        <v>0</v>
      </c>
      <c r="CY910" s="555">
        <f t="shared" si="3130"/>
        <v>0</v>
      </c>
      <c r="CZ910" s="555">
        <f t="shared" si="3131"/>
        <v>0</v>
      </c>
      <c r="DA910" s="555">
        <f t="shared" si="3132"/>
        <v>0</v>
      </c>
      <c r="DB910" s="556">
        <f t="shared" si="3133"/>
        <v>0</v>
      </c>
      <c r="DC910" s="556">
        <f t="shared" si="3134"/>
        <v>0</v>
      </c>
      <c r="DD910" s="556">
        <f t="shared" si="3135"/>
        <v>0</v>
      </c>
      <c r="DE910" s="555">
        <f t="shared" si="3136"/>
        <v>0</v>
      </c>
      <c r="DF910" s="555">
        <f t="shared" si="3137"/>
        <v>0</v>
      </c>
      <c r="DG910" s="555">
        <f t="shared" si="3138"/>
        <v>0</v>
      </c>
      <c r="DH910" s="555">
        <f t="shared" si="3139"/>
        <v>0</v>
      </c>
      <c r="DI910" s="555">
        <f t="shared" si="3140"/>
        <v>0</v>
      </c>
      <c r="DJ910" s="554">
        <f t="shared" si="3141"/>
        <v>0</v>
      </c>
      <c r="DK910" s="553">
        <f t="shared" si="3142"/>
        <v>0</v>
      </c>
      <c r="DL910" s="658">
        <f t="shared" si="3143"/>
        <v>17</v>
      </c>
      <c r="DM910" s="106">
        <f t="shared" si="3144"/>
        <v>17</v>
      </c>
      <c r="DN910" s="106">
        <f t="shared" si="3145"/>
        <v>17</v>
      </c>
      <c r="DO910" s="106">
        <f t="shared" si="3146"/>
        <v>17</v>
      </c>
      <c r="DP910" s="487"/>
      <c r="DQ910" s="623"/>
      <c r="DR910" s="623"/>
      <c r="DS910" s="623"/>
      <c r="DT910" s="623"/>
      <c r="DU910" s="623"/>
      <c r="DV910" s="623"/>
      <c r="DW910" s="623"/>
      <c r="DX910" s="826"/>
      <c r="DY910" s="488"/>
    </row>
    <row r="911" spans="1:129" s="490" customFormat="1" ht="15.75" customHeight="1">
      <c r="A911" s="622" t="s">
        <v>395</v>
      </c>
      <c r="B911" s="805">
        <f t="shared" ref="B911:R911" si="3172">SUM(B135)</f>
        <v>0</v>
      </c>
      <c r="C911" s="805">
        <f t="shared" si="3172"/>
        <v>0</v>
      </c>
      <c r="D911" s="805">
        <f t="shared" si="3172"/>
        <v>0</v>
      </c>
      <c r="E911" s="805">
        <f t="shared" si="3172"/>
        <v>0</v>
      </c>
      <c r="F911" s="805">
        <f t="shared" si="3172"/>
        <v>0</v>
      </c>
      <c r="G911" s="805">
        <f t="shared" si="3172"/>
        <v>0</v>
      </c>
      <c r="H911" s="805">
        <f t="shared" si="3172"/>
        <v>0</v>
      </c>
      <c r="I911" s="805">
        <f t="shared" si="3172"/>
        <v>0</v>
      </c>
      <c r="J911" s="805">
        <f t="shared" si="3172"/>
        <v>0</v>
      </c>
      <c r="K911" s="805">
        <f t="shared" si="3172"/>
        <v>0</v>
      </c>
      <c r="L911" s="805">
        <f t="shared" si="3172"/>
        <v>0</v>
      </c>
      <c r="M911" s="805">
        <f t="shared" si="3172"/>
        <v>0</v>
      </c>
      <c r="N911" s="805">
        <f t="shared" si="3172"/>
        <v>0</v>
      </c>
      <c r="O911" s="805">
        <f t="shared" si="3172"/>
        <v>0</v>
      </c>
      <c r="P911" s="805">
        <f t="shared" si="3172"/>
        <v>0</v>
      </c>
      <c r="Q911" s="805">
        <f t="shared" si="3172"/>
        <v>0</v>
      </c>
      <c r="R911" s="805">
        <f t="shared" si="3172"/>
        <v>0</v>
      </c>
      <c r="S911" s="804"/>
      <c r="T911" s="805">
        <f t="shared" ref="T911:AJ911" si="3173">SUM(T135)</f>
        <v>0</v>
      </c>
      <c r="U911" s="805">
        <f t="shared" si="3173"/>
        <v>0</v>
      </c>
      <c r="V911" s="805">
        <f t="shared" si="3173"/>
        <v>0</v>
      </c>
      <c r="W911" s="805">
        <f t="shared" si="3173"/>
        <v>0</v>
      </c>
      <c r="X911" s="805">
        <f t="shared" si="3173"/>
        <v>0</v>
      </c>
      <c r="Y911" s="805">
        <f t="shared" si="3173"/>
        <v>0</v>
      </c>
      <c r="Z911" s="805">
        <f t="shared" si="3173"/>
        <v>0</v>
      </c>
      <c r="AA911" s="805">
        <f t="shared" si="3173"/>
        <v>0</v>
      </c>
      <c r="AB911" s="805">
        <f t="shared" si="3173"/>
        <v>0</v>
      </c>
      <c r="AC911" s="805">
        <f t="shared" si="3173"/>
        <v>0</v>
      </c>
      <c r="AD911" s="805">
        <f t="shared" si="3173"/>
        <v>0</v>
      </c>
      <c r="AE911" s="805">
        <f t="shared" si="3173"/>
        <v>0</v>
      </c>
      <c r="AF911" s="805">
        <f t="shared" si="3173"/>
        <v>0</v>
      </c>
      <c r="AG911" s="805">
        <f t="shared" si="3173"/>
        <v>0</v>
      </c>
      <c r="AH911" s="805">
        <f t="shared" si="3173"/>
        <v>0</v>
      </c>
      <c r="AI911" s="805">
        <f t="shared" si="3173"/>
        <v>0</v>
      </c>
      <c r="AJ911" s="805">
        <f t="shared" si="3173"/>
        <v>0</v>
      </c>
      <c r="AK911" s="804"/>
      <c r="AL911" s="805">
        <f t="shared" ref="AL911:BB911" si="3174">SUM(AL135)</f>
        <v>0</v>
      </c>
      <c r="AM911" s="805">
        <f t="shared" si="3174"/>
        <v>0</v>
      </c>
      <c r="AN911" s="805">
        <f t="shared" si="3174"/>
        <v>0</v>
      </c>
      <c r="AO911" s="805">
        <f t="shared" si="3174"/>
        <v>0</v>
      </c>
      <c r="AP911" s="805">
        <f t="shared" si="3174"/>
        <v>0</v>
      </c>
      <c r="AQ911" s="805">
        <f t="shared" si="3174"/>
        <v>0</v>
      </c>
      <c r="AR911" s="805">
        <f t="shared" si="3174"/>
        <v>0</v>
      </c>
      <c r="AS911" s="805">
        <f t="shared" si="3174"/>
        <v>0</v>
      </c>
      <c r="AT911" s="805">
        <f t="shared" si="3174"/>
        <v>0</v>
      </c>
      <c r="AU911" s="805">
        <f t="shared" si="3174"/>
        <v>0</v>
      </c>
      <c r="AV911" s="805">
        <f t="shared" si="3174"/>
        <v>0</v>
      </c>
      <c r="AW911" s="805">
        <f t="shared" si="3174"/>
        <v>0</v>
      </c>
      <c r="AX911" s="805">
        <f t="shared" si="3174"/>
        <v>0</v>
      </c>
      <c r="AY911" s="805">
        <f t="shared" si="3174"/>
        <v>0</v>
      </c>
      <c r="AZ911" s="805">
        <f t="shared" si="3174"/>
        <v>0</v>
      </c>
      <c r="BA911" s="805">
        <f t="shared" si="3174"/>
        <v>0</v>
      </c>
      <c r="BB911" s="805">
        <f t="shared" si="3174"/>
        <v>0</v>
      </c>
      <c r="BC911" s="804"/>
      <c r="BD911" s="805">
        <f t="shared" ref="BD911:BT911" si="3175">SUM(BD135)</f>
        <v>0</v>
      </c>
      <c r="BE911" s="805">
        <f t="shared" si="3175"/>
        <v>0</v>
      </c>
      <c r="BF911" s="805">
        <f t="shared" si="3175"/>
        <v>0</v>
      </c>
      <c r="BG911" s="805">
        <f t="shared" si="3175"/>
        <v>0</v>
      </c>
      <c r="BH911" s="805">
        <f t="shared" si="3175"/>
        <v>0</v>
      </c>
      <c r="BI911" s="805">
        <f t="shared" si="3175"/>
        <v>0</v>
      </c>
      <c r="BJ911" s="805">
        <f t="shared" si="3175"/>
        <v>0</v>
      </c>
      <c r="BK911" s="805">
        <f t="shared" si="3175"/>
        <v>0</v>
      </c>
      <c r="BL911" s="805">
        <f t="shared" si="3175"/>
        <v>0</v>
      </c>
      <c r="BM911" s="805">
        <f t="shared" si="3175"/>
        <v>0</v>
      </c>
      <c r="BN911" s="805">
        <f t="shared" si="3175"/>
        <v>0</v>
      </c>
      <c r="BO911" s="805">
        <f t="shared" si="3175"/>
        <v>0</v>
      </c>
      <c r="BP911" s="805">
        <f t="shared" si="3175"/>
        <v>0</v>
      </c>
      <c r="BQ911" s="805">
        <f t="shared" si="3175"/>
        <v>0</v>
      </c>
      <c r="BR911" s="805">
        <f t="shared" si="3175"/>
        <v>0</v>
      </c>
      <c r="BS911" s="805">
        <f t="shared" si="3175"/>
        <v>0</v>
      </c>
      <c r="BT911" s="805">
        <f t="shared" si="3175"/>
        <v>0</v>
      </c>
      <c r="BU911" s="804"/>
      <c r="BV911" s="805">
        <f>SUM(BV135)</f>
        <v>0</v>
      </c>
      <c r="BW911" s="805">
        <f>SUM(BW135)</f>
        <v>0</v>
      </c>
      <c r="BX911" s="805">
        <f>SUM(BX135)</f>
        <v>0</v>
      </c>
      <c r="BY911" s="805">
        <f>SUM(BY135)</f>
        <v>0</v>
      </c>
      <c r="BZ911" s="602">
        <f t="shared" si="3120"/>
        <v>0</v>
      </c>
      <c r="CA911" s="602">
        <f t="shared" si="3121"/>
        <v>0</v>
      </c>
      <c r="CB911" s="602">
        <f t="shared" si="3122"/>
        <v>0</v>
      </c>
      <c r="CC911" s="602">
        <f t="shared" si="3123"/>
        <v>0</v>
      </c>
      <c r="CD911" s="1348">
        <f t="shared" si="3151"/>
        <v>0</v>
      </c>
      <c r="CE911" s="1349">
        <f t="shared" si="3125"/>
        <v>0</v>
      </c>
      <c r="CF911" s="1350">
        <f t="shared" si="3125"/>
        <v>0</v>
      </c>
      <c r="CG911" s="1350">
        <f t="shared" si="3125"/>
        <v>0</v>
      </c>
      <c r="CH911" s="1350">
        <f t="shared" si="3125"/>
        <v>0</v>
      </c>
      <c r="CI911" s="1350">
        <f t="shared" si="3125"/>
        <v>0</v>
      </c>
      <c r="CJ911" s="1350">
        <f t="shared" si="3125"/>
        <v>0</v>
      </c>
      <c r="CK911" s="1351">
        <f t="shared" si="3125"/>
        <v>0</v>
      </c>
      <c r="CL911" s="1351">
        <f t="shared" si="3125"/>
        <v>0</v>
      </c>
      <c r="CM911" s="1351">
        <f t="shared" si="3125"/>
        <v>0</v>
      </c>
      <c r="CN911" s="1350">
        <f t="shared" si="3125"/>
        <v>0</v>
      </c>
      <c r="CO911" s="1350">
        <f t="shared" si="3125"/>
        <v>0</v>
      </c>
      <c r="CP911" s="1350">
        <f t="shared" si="3125"/>
        <v>0</v>
      </c>
      <c r="CQ911" s="1350">
        <f t="shared" si="3125"/>
        <v>0</v>
      </c>
      <c r="CR911" s="1350">
        <f t="shared" si="3125"/>
        <v>0</v>
      </c>
      <c r="CS911" s="1349">
        <f t="shared" si="3125"/>
        <v>0</v>
      </c>
      <c r="CT911" s="1352">
        <f t="shared" si="3125"/>
        <v>0</v>
      </c>
      <c r="CU911" s="553">
        <f t="shared" si="3126"/>
        <v>0</v>
      </c>
      <c r="CV911" s="554">
        <f t="shared" si="3127"/>
        <v>0</v>
      </c>
      <c r="CW911" s="555">
        <f t="shared" si="3128"/>
        <v>0</v>
      </c>
      <c r="CX911" s="555">
        <f t="shared" si="3129"/>
        <v>0</v>
      </c>
      <c r="CY911" s="555">
        <f t="shared" si="3130"/>
        <v>0</v>
      </c>
      <c r="CZ911" s="555">
        <f t="shared" si="3131"/>
        <v>0</v>
      </c>
      <c r="DA911" s="555">
        <f t="shared" si="3132"/>
        <v>0</v>
      </c>
      <c r="DB911" s="556">
        <f t="shared" si="3133"/>
        <v>0</v>
      </c>
      <c r="DC911" s="556">
        <f t="shared" si="3134"/>
        <v>0</v>
      </c>
      <c r="DD911" s="556">
        <f t="shared" si="3135"/>
        <v>0</v>
      </c>
      <c r="DE911" s="555">
        <f t="shared" si="3136"/>
        <v>0</v>
      </c>
      <c r="DF911" s="555">
        <f t="shared" si="3137"/>
        <v>0</v>
      </c>
      <c r="DG911" s="555">
        <f t="shared" si="3138"/>
        <v>0</v>
      </c>
      <c r="DH911" s="555">
        <f t="shared" si="3139"/>
        <v>0</v>
      </c>
      <c r="DI911" s="555">
        <f t="shared" si="3140"/>
        <v>0</v>
      </c>
      <c r="DJ911" s="554">
        <f t="shared" si="3141"/>
        <v>0</v>
      </c>
      <c r="DK911" s="553">
        <f t="shared" si="3142"/>
        <v>0</v>
      </c>
      <c r="DL911" s="658">
        <f t="shared" si="3143"/>
        <v>17</v>
      </c>
      <c r="DM911" s="106">
        <f t="shared" si="3144"/>
        <v>17</v>
      </c>
      <c r="DN911" s="106">
        <f t="shared" si="3145"/>
        <v>17</v>
      </c>
      <c r="DO911" s="106">
        <f t="shared" si="3146"/>
        <v>17</v>
      </c>
      <c r="DP911" s="487"/>
      <c r="DQ911" s="623"/>
      <c r="DR911" s="623"/>
      <c r="DS911" s="623"/>
      <c r="DT911" s="623"/>
      <c r="DU911" s="623"/>
      <c r="DV911" s="623"/>
      <c r="DW911" s="623"/>
      <c r="DX911" s="826"/>
      <c r="DY911" s="488"/>
    </row>
    <row r="912" spans="1:129" s="490" customFormat="1" ht="15.75" customHeight="1">
      <c r="A912" s="622" t="s">
        <v>396</v>
      </c>
      <c r="B912" s="805">
        <f t="shared" ref="B912:R912" si="3176">SUM(B143)</f>
        <v>0</v>
      </c>
      <c r="C912" s="805">
        <f t="shared" si="3176"/>
        <v>0</v>
      </c>
      <c r="D912" s="805">
        <f t="shared" si="3176"/>
        <v>0</v>
      </c>
      <c r="E912" s="805">
        <f t="shared" si="3176"/>
        <v>0</v>
      </c>
      <c r="F912" s="805">
        <f t="shared" si="3176"/>
        <v>0</v>
      </c>
      <c r="G912" s="805">
        <f t="shared" si="3176"/>
        <v>0</v>
      </c>
      <c r="H912" s="805">
        <f t="shared" si="3176"/>
        <v>0</v>
      </c>
      <c r="I912" s="805">
        <f t="shared" si="3176"/>
        <v>0</v>
      </c>
      <c r="J912" s="805">
        <f t="shared" si="3176"/>
        <v>0</v>
      </c>
      <c r="K912" s="805">
        <f t="shared" si="3176"/>
        <v>0</v>
      </c>
      <c r="L912" s="805">
        <f t="shared" si="3176"/>
        <v>0</v>
      </c>
      <c r="M912" s="805">
        <f t="shared" si="3176"/>
        <v>0</v>
      </c>
      <c r="N912" s="805">
        <f t="shared" si="3176"/>
        <v>0</v>
      </c>
      <c r="O912" s="805">
        <f t="shared" si="3176"/>
        <v>0</v>
      </c>
      <c r="P912" s="805">
        <f t="shared" si="3176"/>
        <v>0</v>
      </c>
      <c r="Q912" s="805">
        <f t="shared" si="3176"/>
        <v>0</v>
      </c>
      <c r="R912" s="805">
        <f t="shared" si="3176"/>
        <v>0</v>
      </c>
      <c r="S912" s="804"/>
      <c r="T912" s="805">
        <f t="shared" ref="T912:AJ912" si="3177">SUM(T143)</f>
        <v>0</v>
      </c>
      <c r="U912" s="805">
        <f t="shared" si="3177"/>
        <v>0</v>
      </c>
      <c r="V912" s="805">
        <f t="shared" si="3177"/>
        <v>0</v>
      </c>
      <c r="W912" s="805">
        <f t="shared" si="3177"/>
        <v>0</v>
      </c>
      <c r="X912" s="805">
        <f t="shared" si="3177"/>
        <v>0</v>
      </c>
      <c r="Y912" s="805">
        <f t="shared" si="3177"/>
        <v>0</v>
      </c>
      <c r="Z912" s="805">
        <f t="shared" si="3177"/>
        <v>0</v>
      </c>
      <c r="AA912" s="805">
        <f t="shared" si="3177"/>
        <v>0</v>
      </c>
      <c r="AB912" s="805">
        <f t="shared" si="3177"/>
        <v>0</v>
      </c>
      <c r="AC912" s="805">
        <f t="shared" si="3177"/>
        <v>0</v>
      </c>
      <c r="AD912" s="805">
        <f t="shared" si="3177"/>
        <v>0</v>
      </c>
      <c r="AE912" s="805">
        <f t="shared" si="3177"/>
        <v>0</v>
      </c>
      <c r="AF912" s="805">
        <f t="shared" si="3177"/>
        <v>0</v>
      </c>
      <c r="AG912" s="805">
        <f t="shared" si="3177"/>
        <v>0</v>
      </c>
      <c r="AH912" s="805">
        <f t="shared" si="3177"/>
        <v>0</v>
      </c>
      <c r="AI912" s="805">
        <f t="shared" si="3177"/>
        <v>0</v>
      </c>
      <c r="AJ912" s="805">
        <f t="shared" si="3177"/>
        <v>0</v>
      </c>
      <c r="AK912" s="804"/>
      <c r="AL912" s="805">
        <f t="shared" ref="AL912:BB912" si="3178">SUM(AL143)</f>
        <v>0</v>
      </c>
      <c r="AM912" s="805">
        <f t="shared" si="3178"/>
        <v>0</v>
      </c>
      <c r="AN912" s="805">
        <f t="shared" si="3178"/>
        <v>0</v>
      </c>
      <c r="AO912" s="805">
        <f t="shared" si="3178"/>
        <v>0</v>
      </c>
      <c r="AP912" s="805">
        <f t="shared" si="3178"/>
        <v>0</v>
      </c>
      <c r="AQ912" s="805">
        <f t="shared" si="3178"/>
        <v>0</v>
      </c>
      <c r="AR912" s="805">
        <f t="shared" si="3178"/>
        <v>0</v>
      </c>
      <c r="AS912" s="805">
        <f t="shared" si="3178"/>
        <v>0</v>
      </c>
      <c r="AT912" s="805">
        <f t="shared" si="3178"/>
        <v>0</v>
      </c>
      <c r="AU912" s="805">
        <f t="shared" si="3178"/>
        <v>0</v>
      </c>
      <c r="AV912" s="805">
        <f t="shared" si="3178"/>
        <v>0</v>
      </c>
      <c r="AW912" s="805">
        <f t="shared" si="3178"/>
        <v>0</v>
      </c>
      <c r="AX912" s="805">
        <f t="shared" si="3178"/>
        <v>0</v>
      </c>
      <c r="AY912" s="805">
        <f t="shared" si="3178"/>
        <v>0</v>
      </c>
      <c r="AZ912" s="805">
        <f t="shared" si="3178"/>
        <v>0</v>
      </c>
      <c r="BA912" s="805">
        <f t="shared" si="3178"/>
        <v>0</v>
      </c>
      <c r="BB912" s="805">
        <f t="shared" si="3178"/>
        <v>0</v>
      </c>
      <c r="BC912" s="804"/>
      <c r="BD912" s="805">
        <f t="shared" ref="BD912:BT912" si="3179">SUM(BD143)</f>
        <v>0</v>
      </c>
      <c r="BE912" s="805">
        <f t="shared" si="3179"/>
        <v>0</v>
      </c>
      <c r="BF912" s="805">
        <f t="shared" si="3179"/>
        <v>0</v>
      </c>
      <c r="BG912" s="805">
        <f t="shared" si="3179"/>
        <v>0</v>
      </c>
      <c r="BH912" s="805">
        <f t="shared" si="3179"/>
        <v>0</v>
      </c>
      <c r="BI912" s="805">
        <f t="shared" si="3179"/>
        <v>0</v>
      </c>
      <c r="BJ912" s="805">
        <f t="shared" si="3179"/>
        <v>0</v>
      </c>
      <c r="BK912" s="805">
        <f t="shared" si="3179"/>
        <v>0</v>
      </c>
      <c r="BL912" s="805">
        <f t="shared" si="3179"/>
        <v>0</v>
      </c>
      <c r="BM912" s="805">
        <f t="shared" si="3179"/>
        <v>0</v>
      </c>
      <c r="BN912" s="805">
        <f t="shared" si="3179"/>
        <v>0</v>
      </c>
      <c r="BO912" s="805">
        <f t="shared" si="3179"/>
        <v>0</v>
      </c>
      <c r="BP912" s="805">
        <f t="shared" si="3179"/>
        <v>0</v>
      </c>
      <c r="BQ912" s="805">
        <f t="shared" si="3179"/>
        <v>0</v>
      </c>
      <c r="BR912" s="805">
        <f t="shared" si="3179"/>
        <v>0</v>
      </c>
      <c r="BS912" s="805">
        <f t="shared" si="3179"/>
        <v>0</v>
      </c>
      <c r="BT912" s="805">
        <f t="shared" si="3179"/>
        <v>0</v>
      </c>
      <c r="BU912" s="804"/>
      <c r="BV912" s="805">
        <f>SUM(BV143)</f>
        <v>0</v>
      </c>
      <c r="BW912" s="805">
        <f>SUM(BW143)</f>
        <v>0</v>
      </c>
      <c r="BX912" s="805">
        <f>SUM(BX143)</f>
        <v>0</v>
      </c>
      <c r="BY912" s="805">
        <f>SUM(BY143)</f>
        <v>0</v>
      </c>
      <c r="BZ912" s="602">
        <f t="shared" si="3120"/>
        <v>0</v>
      </c>
      <c r="CA912" s="602">
        <f t="shared" si="3121"/>
        <v>0</v>
      </c>
      <c r="CB912" s="602">
        <f t="shared" si="3122"/>
        <v>0</v>
      </c>
      <c r="CC912" s="602">
        <f t="shared" si="3123"/>
        <v>0</v>
      </c>
      <c r="CD912" s="1348">
        <f t="shared" si="3151"/>
        <v>0</v>
      </c>
      <c r="CE912" s="1349">
        <f t="shared" si="3125"/>
        <v>0</v>
      </c>
      <c r="CF912" s="1350">
        <f t="shared" si="3125"/>
        <v>0</v>
      </c>
      <c r="CG912" s="1350">
        <f t="shared" si="3125"/>
        <v>0</v>
      </c>
      <c r="CH912" s="1350">
        <f t="shared" si="3125"/>
        <v>0</v>
      </c>
      <c r="CI912" s="1350">
        <f t="shared" si="3125"/>
        <v>0</v>
      </c>
      <c r="CJ912" s="1350">
        <f t="shared" si="3125"/>
        <v>0</v>
      </c>
      <c r="CK912" s="1351">
        <f t="shared" si="3125"/>
        <v>0</v>
      </c>
      <c r="CL912" s="1351">
        <f t="shared" si="3125"/>
        <v>0</v>
      </c>
      <c r="CM912" s="1351">
        <f t="shared" si="3125"/>
        <v>0</v>
      </c>
      <c r="CN912" s="1350">
        <f t="shared" si="3125"/>
        <v>0</v>
      </c>
      <c r="CO912" s="1350">
        <f t="shared" si="3125"/>
        <v>0</v>
      </c>
      <c r="CP912" s="1350">
        <f t="shared" si="3125"/>
        <v>0</v>
      </c>
      <c r="CQ912" s="1350">
        <f t="shared" si="3125"/>
        <v>0</v>
      </c>
      <c r="CR912" s="1350">
        <f t="shared" si="3125"/>
        <v>0</v>
      </c>
      <c r="CS912" s="1349">
        <f t="shared" si="3125"/>
        <v>0</v>
      </c>
      <c r="CT912" s="1352">
        <f t="shared" si="3125"/>
        <v>0</v>
      </c>
      <c r="CU912" s="553">
        <f t="shared" si="3126"/>
        <v>0</v>
      </c>
      <c r="CV912" s="554">
        <f t="shared" si="3127"/>
        <v>0</v>
      </c>
      <c r="CW912" s="555">
        <f t="shared" si="3128"/>
        <v>0</v>
      </c>
      <c r="CX912" s="555">
        <f t="shared" si="3129"/>
        <v>0</v>
      </c>
      <c r="CY912" s="555">
        <f t="shared" si="3130"/>
        <v>0</v>
      </c>
      <c r="CZ912" s="555">
        <f t="shared" si="3131"/>
        <v>0</v>
      </c>
      <c r="DA912" s="555">
        <f t="shared" si="3132"/>
        <v>0</v>
      </c>
      <c r="DB912" s="556">
        <f t="shared" si="3133"/>
        <v>0</v>
      </c>
      <c r="DC912" s="556">
        <f t="shared" si="3134"/>
        <v>0</v>
      </c>
      <c r="DD912" s="556">
        <f t="shared" si="3135"/>
        <v>0</v>
      </c>
      <c r="DE912" s="555">
        <f t="shared" si="3136"/>
        <v>0</v>
      </c>
      <c r="DF912" s="555">
        <f t="shared" si="3137"/>
        <v>0</v>
      </c>
      <c r="DG912" s="555">
        <f t="shared" si="3138"/>
        <v>0</v>
      </c>
      <c r="DH912" s="555">
        <f t="shared" si="3139"/>
        <v>0</v>
      </c>
      <c r="DI912" s="555">
        <f t="shared" si="3140"/>
        <v>0</v>
      </c>
      <c r="DJ912" s="554">
        <f t="shared" si="3141"/>
        <v>0</v>
      </c>
      <c r="DK912" s="553">
        <f t="shared" si="3142"/>
        <v>0</v>
      </c>
      <c r="DL912" s="658">
        <f t="shared" si="3143"/>
        <v>17</v>
      </c>
      <c r="DM912" s="106">
        <f t="shared" si="3144"/>
        <v>17</v>
      </c>
      <c r="DN912" s="106">
        <f t="shared" si="3145"/>
        <v>17</v>
      </c>
      <c r="DO912" s="106">
        <f t="shared" si="3146"/>
        <v>17</v>
      </c>
      <c r="DP912" s="487"/>
      <c r="DQ912" s="623"/>
      <c r="DR912" s="623"/>
      <c r="DS912" s="623"/>
      <c r="DT912" s="623"/>
      <c r="DU912" s="623"/>
      <c r="DV912" s="623"/>
      <c r="DW912" s="623"/>
      <c r="DX912" s="826"/>
      <c r="DY912" s="488"/>
    </row>
    <row r="913" spans="1:129" s="490" customFormat="1" ht="15.75" customHeight="1">
      <c r="A913" s="814" t="s">
        <v>397</v>
      </c>
      <c r="B913" s="805">
        <f t="shared" ref="B913:R913" si="3180">SUM(B154)</f>
        <v>0</v>
      </c>
      <c r="C913" s="805">
        <f t="shared" si="3180"/>
        <v>0</v>
      </c>
      <c r="D913" s="805">
        <f t="shared" si="3180"/>
        <v>0</v>
      </c>
      <c r="E913" s="805">
        <f t="shared" si="3180"/>
        <v>0</v>
      </c>
      <c r="F913" s="805">
        <f t="shared" si="3180"/>
        <v>0</v>
      </c>
      <c r="G913" s="805">
        <f t="shared" si="3180"/>
        <v>0</v>
      </c>
      <c r="H913" s="805">
        <f t="shared" si="3180"/>
        <v>0</v>
      </c>
      <c r="I913" s="805">
        <f t="shared" si="3180"/>
        <v>0</v>
      </c>
      <c r="J913" s="805">
        <f t="shared" si="3180"/>
        <v>0</v>
      </c>
      <c r="K913" s="805">
        <f t="shared" si="3180"/>
        <v>0</v>
      </c>
      <c r="L913" s="805">
        <f t="shared" si="3180"/>
        <v>0</v>
      </c>
      <c r="M913" s="805">
        <f t="shared" si="3180"/>
        <v>0</v>
      </c>
      <c r="N913" s="805">
        <f t="shared" si="3180"/>
        <v>0</v>
      </c>
      <c r="O913" s="805">
        <f t="shared" si="3180"/>
        <v>0</v>
      </c>
      <c r="P913" s="805">
        <f t="shared" si="3180"/>
        <v>0</v>
      </c>
      <c r="Q913" s="805">
        <f t="shared" si="3180"/>
        <v>0</v>
      </c>
      <c r="R913" s="805">
        <f t="shared" si="3180"/>
        <v>0</v>
      </c>
      <c r="S913" s="804"/>
      <c r="T913" s="805">
        <f t="shared" ref="T913:AJ913" si="3181">SUM(T154)</f>
        <v>0</v>
      </c>
      <c r="U913" s="805">
        <f t="shared" si="3181"/>
        <v>0</v>
      </c>
      <c r="V913" s="805">
        <f t="shared" si="3181"/>
        <v>0</v>
      </c>
      <c r="W913" s="805">
        <f t="shared" si="3181"/>
        <v>0</v>
      </c>
      <c r="X913" s="805">
        <f t="shared" si="3181"/>
        <v>0</v>
      </c>
      <c r="Y913" s="805">
        <f t="shared" si="3181"/>
        <v>0</v>
      </c>
      <c r="Z913" s="805">
        <f t="shared" si="3181"/>
        <v>0</v>
      </c>
      <c r="AA913" s="805">
        <f t="shared" si="3181"/>
        <v>0</v>
      </c>
      <c r="AB913" s="805">
        <f t="shared" si="3181"/>
        <v>0</v>
      </c>
      <c r="AC913" s="805">
        <f t="shared" si="3181"/>
        <v>0</v>
      </c>
      <c r="AD913" s="805">
        <f t="shared" si="3181"/>
        <v>0</v>
      </c>
      <c r="AE913" s="805">
        <f t="shared" si="3181"/>
        <v>0</v>
      </c>
      <c r="AF913" s="805">
        <f t="shared" si="3181"/>
        <v>0</v>
      </c>
      <c r="AG913" s="805">
        <f t="shared" si="3181"/>
        <v>0</v>
      </c>
      <c r="AH913" s="805">
        <f t="shared" si="3181"/>
        <v>0</v>
      </c>
      <c r="AI913" s="805">
        <f t="shared" si="3181"/>
        <v>0</v>
      </c>
      <c r="AJ913" s="805">
        <f t="shared" si="3181"/>
        <v>0</v>
      </c>
      <c r="AK913" s="804"/>
      <c r="AL913" s="805">
        <f t="shared" ref="AL913:BB913" si="3182">SUM(AL154)</f>
        <v>0</v>
      </c>
      <c r="AM913" s="805">
        <f t="shared" si="3182"/>
        <v>0</v>
      </c>
      <c r="AN913" s="805">
        <f t="shared" si="3182"/>
        <v>0</v>
      </c>
      <c r="AO913" s="805">
        <f t="shared" si="3182"/>
        <v>0</v>
      </c>
      <c r="AP913" s="805">
        <f t="shared" si="3182"/>
        <v>0</v>
      </c>
      <c r="AQ913" s="805">
        <f t="shared" si="3182"/>
        <v>0</v>
      </c>
      <c r="AR913" s="805">
        <f t="shared" si="3182"/>
        <v>0</v>
      </c>
      <c r="AS913" s="805">
        <f t="shared" si="3182"/>
        <v>0</v>
      </c>
      <c r="AT913" s="805">
        <f t="shared" si="3182"/>
        <v>0</v>
      </c>
      <c r="AU913" s="805">
        <f t="shared" si="3182"/>
        <v>0</v>
      </c>
      <c r="AV913" s="805">
        <f t="shared" si="3182"/>
        <v>0</v>
      </c>
      <c r="AW913" s="805">
        <f t="shared" si="3182"/>
        <v>0</v>
      </c>
      <c r="AX913" s="805">
        <f t="shared" si="3182"/>
        <v>0</v>
      </c>
      <c r="AY913" s="805">
        <f t="shared" si="3182"/>
        <v>0</v>
      </c>
      <c r="AZ913" s="805">
        <f t="shared" si="3182"/>
        <v>0</v>
      </c>
      <c r="BA913" s="805">
        <f t="shared" si="3182"/>
        <v>0</v>
      </c>
      <c r="BB913" s="805">
        <f t="shared" si="3182"/>
        <v>0</v>
      </c>
      <c r="BC913" s="804"/>
      <c r="BD913" s="805">
        <f t="shared" ref="BD913:BT913" si="3183">SUM(BD154)</f>
        <v>0</v>
      </c>
      <c r="BE913" s="805">
        <f t="shared" si="3183"/>
        <v>0</v>
      </c>
      <c r="BF913" s="805">
        <f t="shared" si="3183"/>
        <v>0</v>
      </c>
      <c r="BG913" s="805">
        <f t="shared" si="3183"/>
        <v>0</v>
      </c>
      <c r="BH913" s="805">
        <f t="shared" si="3183"/>
        <v>0</v>
      </c>
      <c r="BI913" s="805">
        <f t="shared" si="3183"/>
        <v>0</v>
      </c>
      <c r="BJ913" s="805">
        <f t="shared" si="3183"/>
        <v>0</v>
      </c>
      <c r="BK913" s="805">
        <f t="shared" si="3183"/>
        <v>0</v>
      </c>
      <c r="BL913" s="805">
        <f t="shared" si="3183"/>
        <v>0</v>
      </c>
      <c r="BM913" s="805">
        <f t="shared" si="3183"/>
        <v>0</v>
      </c>
      <c r="BN913" s="805">
        <f t="shared" si="3183"/>
        <v>0</v>
      </c>
      <c r="BO913" s="805">
        <f t="shared" si="3183"/>
        <v>0</v>
      </c>
      <c r="BP913" s="805">
        <f t="shared" si="3183"/>
        <v>0</v>
      </c>
      <c r="BQ913" s="805">
        <f t="shared" si="3183"/>
        <v>0</v>
      </c>
      <c r="BR913" s="805">
        <f t="shared" si="3183"/>
        <v>0</v>
      </c>
      <c r="BS913" s="805">
        <f t="shared" si="3183"/>
        <v>0</v>
      </c>
      <c r="BT913" s="805">
        <f t="shared" si="3183"/>
        <v>0</v>
      </c>
      <c r="BU913" s="804"/>
      <c r="BV913" s="805">
        <f>SUM(BV154)</f>
        <v>0</v>
      </c>
      <c r="BW913" s="805">
        <f>SUM(BW154)</f>
        <v>0</v>
      </c>
      <c r="BX913" s="805">
        <f>SUM(BX154)</f>
        <v>0</v>
      </c>
      <c r="BY913" s="805">
        <f>SUM(BY154)</f>
        <v>0</v>
      </c>
      <c r="BZ913" s="602">
        <f t="shared" si="3120"/>
        <v>0</v>
      </c>
      <c r="CA913" s="602">
        <f t="shared" si="3121"/>
        <v>0</v>
      </c>
      <c r="CB913" s="602">
        <f t="shared" si="3122"/>
        <v>0</v>
      </c>
      <c r="CC913" s="602">
        <f t="shared" si="3123"/>
        <v>0</v>
      </c>
      <c r="CD913" s="1348">
        <f t="shared" si="3151"/>
        <v>0</v>
      </c>
      <c r="CE913" s="1349">
        <f t="shared" si="3125"/>
        <v>0</v>
      </c>
      <c r="CF913" s="1350">
        <f t="shared" si="3125"/>
        <v>0</v>
      </c>
      <c r="CG913" s="1350">
        <f t="shared" si="3125"/>
        <v>0</v>
      </c>
      <c r="CH913" s="1350">
        <f t="shared" si="3125"/>
        <v>0</v>
      </c>
      <c r="CI913" s="1350">
        <f t="shared" si="3125"/>
        <v>0</v>
      </c>
      <c r="CJ913" s="1350">
        <f t="shared" si="3125"/>
        <v>0</v>
      </c>
      <c r="CK913" s="1351">
        <f t="shared" si="3125"/>
        <v>0</v>
      </c>
      <c r="CL913" s="1351">
        <f t="shared" si="3125"/>
        <v>0</v>
      </c>
      <c r="CM913" s="1351">
        <f t="shared" si="3125"/>
        <v>0</v>
      </c>
      <c r="CN913" s="1350">
        <f t="shared" si="3125"/>
        <v>0</v>
      </c>
      <c r="CO913" s="1350">
        <f t="shared" si="3125"/>
        <v>0</v>
      </c>
      <c r="CP913" s="1350">
        <f t="shared" si="3125"/>
        <v>0</v>
      </c>
      <c r="CQ913" s="1350">
        <f t="shared" si="3125"/>
        <v>0</v>
      </c>
      <c r="CR913" s="1350">
        <f t="shared" si="3125"/>
        <v>0</v>
      </c>
      <c r="CS913" s="1349">
        <f t="shared" si="3125"/>
        <v>0</v>
      </c>
      <c r="CT913" s="1352">
        <f t="shared" si="3125"/>
        <v>0</v>
      </c>
      <c r="CU913" s="553">
        <f t="shared" si="3126"/>
        <v>0</v>
      </c>
      <c r="CV913" s="554">
        <f t="shared" si="3127"/>
        <v>0</v>
      </c>
      <c r="CW913" s="555">
        <f t="shared" si="3128"/>
        <v>0</v>
      </c>
      <c r="CX913" s="555">
        <f t="shared" si="3129"/>
        <v>0</v>
      </c>
      <c r="CY913" s="555">
        <f t="shared" si="3130"/>
        <v>0</v>
      </c>
      <c r="CZ913" s="555">
        <f t="shared" si="3131"/>
        <v>0</v>
      </c>
      <c r="DA913" s="555">
        <f t="shared" si="3132"/>
        <v>0</v>
      </c>
      <c r="DB913" s="556">
        <f t="shared" si="3133"/>
        <v>0</v>
      </c>
      <c r="DC913" s="556">
        <f t="shared" si="3134"/>
        <v>0</v>
      </c>
      <c r="DD913" s="556">
        <f t="shared" si="3135"/>
        <v>0</v>
      </c>
      <c r="DE913" s="555">
        <f t="shared" si="3136"/>
        <v>0</v>
      </c>
      <c r="DF913" s="555">
        <f t="shared" si="3137"/>
        <v>0</v>
      </c>
      <c r="DG913" s="555">
        <f t="shared" si="3138"/>
        <v>0</v>
      </c>
      <c r="DH913" s="555">
        <f t="shared" si="3139"/>
        <v>0</v>
      </c>
      <c r="DI913" s="555">
        <f t="shared" si="3140"/>
        <v>0</v>
      </c>
      <c r="DJ913" s="554">
        <f t="shared" si="3141"/>
        <v>0</v>
      </c>
      <c r="DK913" s="553">
        <f t="shared" si="3142"/>
        <v>0</v>
      </c>
      <c r="DL913" s="658">
        <f t="shared" si="3143"/>
        <v>17</v>
      </c>
      <c r="DM913" s="106">
        <f t="shared" si="3144"/>
        <v>17</v>
      </c>
      <c r="DN913" s="106">
        <f t="shared" si="3145"/>
        <v>17</v>
      </c>
      <c r="DO913" s="106">
        <f t="shared" si="3146"/>
        <v>17</v>
      </c>
      <c r="DP913" s="487"/>
      <c r="DQ913" s="623"/>
      <c r="DR913" s="623"/>
      <c r="DS913" s="623"/>
      <c r="DT913" s="623"/>
      <c r="DU913" s="623"/>
      <c r="DV913" s="623"/>
      <c r="DW913" s="623"/>
      <c r="DX913" s="826"/>
      <c r="DY913" s="488"/>
    </row>
    <row r="914" spans="1:129" s="490" customFormat="1" ht="15.75" customHeight="1">
      <c r="A914" s="622" t="s">
        <v>398</v>
      </c>
      <c r="B914" s="805">
        <f t="shared" ref="B914:R914" si="3184">SUM(B163)</f>
        <v>0</v>
      </c>
      <c r="C914" s="805">
        <f t="shared" si="3184"/>
        <v>0</v>
      </c>
      <c r="D914" s="805">
        <f t="shared" si="3184"/>
        <v>0</v>
      </c>
      <c r="E914" s="805">
        <f t="shared" si="3184"/>
        <v>0</v>
      </c>
      <c r="F914" s="805">
        <f t="shared" si="3184"/>
        <v>0</v>
      </c>
      <c r="G914" s="805">
        <f t="shared" si="3184"/>
        <v>0</v>
      </c>
      <c r="H914" s="805">
        <f t="shared" si="3184"/>
        <v>0</v>
      </c>
      <c r="I914" s="805">
        <f t="shared" si="3184"/>
        <v>0</v>
      </c>
      <c r="J914" s="805">
        <f t="shared" si="3184"/>
        <v>0</v>
      </c>
      <c r="K914" s="805">
        <f t="shared" si="3184"/>
        <v>0</v>
      </c>
      <c r="L914" s="805">
        <f t="shared" si="3184"/>
        <v>0</v>
      </c>
      <c r="M914" s="805">
        <f t="shared" si="3184"/>
        <v>0</v>
      </c>
      <c r="N914" s="805">
        <f t="shared" si="3184"/>
        <v>0</v>
      </c>
      <c r="O914" s="805">
        <f t="shared" si="3184"/>
        <v>0</v>
      </c>
      <c r="P914" s="805">
        <f t="shared" si="3184"/>
        <v>0</v>
      </c>
      <c r="Q914" s="805">
        <f t="shared" si="3184"/>
        <v>0</v>
      </c>
      <c r="R914" s="805">
        <f t="shared" si="3184"/>
        <v>0</v>
      </c>
      <c r="S914" s="804"/>
      <c r="T914" s="805">
        <f t="shared" ref="T914:AJ914" si="3185">SUM(T163)</f>
        <v>0</v>
      </c>
      <c r="U914" s="805">
        <f t="shared" si="3185"/>
        <v>0</v>
      </c>
      <c r="V914" s="805">
        <f t="shared" si="3185"/>
        <v>0</v>
      </c>
      <c r="W914" s="805">
        <f t="shared" si="3185"/>
        <v>0</v>
      </c>
      <c r="X914" s="805">
        <f t="shared" si="3185"/>
        <v>0</v>
      </c>
      <c r="Y914" s="805">
        <f t="shared" si="3185"/>
        <v>0</v>
      </c>
      <c r="Z914" s="805">
        <f t="shared" si="3185"/>
        <v>0</v>
      </c>
      <c r="AA914" s="805">
        <f t="shared" si="3185"/>
        <v>0</v>
      </c>
      <c r="AB914" s="805">
        <f t="shared" si="3185"/>
        <v>0</v>
      </c>
      <c r="AC914" s="805">
        <f t="shared" si="3185"/>
        <v>0</v>
      </c>
      <c r="AD914" s="805">
        <f t="shared" si="3185"/>
        <v>0</v>
      </c>
      <c r="AE914" s="805">
        <f t="shared" si="3185"/>
        <v>0</v>
      </c>
      <c r="AF914" s="805">
        <f t="shared" si="3185"/>
        <v>0</v>
      </c>
      <c r="AG914" s="805">
        <f t="shared" si="3185"/>
        <v>0</v>
      </c>
      <c r="AH914" s="805">
        <f t="shared" si="3185"/>
        <v>0</v>
      </c>
      <c r="AI914" s="805">
        <f t="shared" si="3185"/>
        <v>0</v>
      </c>
      <c r="AJ914" s="805">
        <f t="shared" si="3185"/>
        <v>0</v>
      </c>
      <c r="AK914" s="804"/>
      <c r="AL914" s="805">
        <f t="shared" ref="AL914:BB914" si="3186">SUM(AL163)</f>
        <v>0</v>
      </c>
      <c r="AM914" s="805">
        <f t="shared" si="3186"/>
        <v>0</v>
      </c>
      <c r="AN914" s="805">
        <f t="shared" si="3186"/>
        <v>0</v>
      </c>
      <c r="AO914" s="805">
        <f t="shared" si="3186"/>
        <v>0</v>
      </c>
      <c r="AP914" s="805">
        <f t="shared" si="3186"/>
        <v>0</v>
      </c>
      <c r="AQ914" s="805">
        <f t="shared" si="3186"/>
        <v>0</v>
      </c>
      <c r="AR914" s="805">
        <f t="shared" si="3186"/>
        <v>0</v>
      </c>
      <c r="AS914" s="805">
        <f t="shared" si="3186"/>
        <v>0</v>
      </c>
      <c r="AT914" s="805">
        <f t="shared" si="3186"/>
        <v>0</v>
      </c>
      <c r="AU914" s="805">
        <f t="shared" si="3186"/>
        <v>0</v>
      </c>
      <c r="AV914" s="805">
        <f t="shared" si="3186"/>
        <v>0</v>
      </c>
      <c r="AW914" s="805">
        <f t="shared" si="3186"/>
        <v>0</v>
      </c>
      <c r="AX914" s="805">
        <f t="shared" si="3186"/>
        <v>0</v>
      </c>
      <c r="AY914" s="805">
        <f t="shared" si="3186"/>
        <v>0</v>
      </c>
      <c r="AZ914" s="805">
        <f t="shared" si="3186"/>
        <v>0</v>
      </c>
      <c r="BA914" s="805">
        <f t="shared" si="3186"/>
        <v>0</v>
      </c>
      <c r="BB914" s="805">
        <f t="shared" si="3186"/>
        <v>0</v>
      </c>
      <c r="BC914" s="804"/>
      <c r="BD914" s="805">
        <f t="shared" ref="BD914:BT914" si="3187">SUM(BD163)</f>
        <v>0</v>
      </c>
      <c r="BE914" s="805">
        <f t="shared" si="3187"/>
        <v>0</v>
      </c>
      <c r="BF914" s="805">
        <f t="shared" si="3187"/>
        <v>0</v>
      </c>
      <c r="BG914" s="805">
        <f t="shared" si="3187"/>
        <v>0</v>
      </c>
      <c r="BH914" s="805">
        <f t="shared" si="3187"/>
        <v>0</v>
      </c>
      <c r="BI914" s="805">
        <f t="shared" si="3187"/>
        <v>0</v>
      </c>
      <c r="BJ914" s="805">
        <f t="shared" si="3187"/>
        <v>0</v>
      </c>
      <c r="BK914" s="805">
        <f t="shared" si="3187"/>
        <v>0</v>
      </c>
      <c r="BL914" s="805">
        <f t="shared" si="3187"/>
        <v>0</v>
      </c>
      <c r="BM914" s="805">
        <f t="shared" si="3187"/>
        <v>0</v>
      </c>
      <c r="BN914" s="805">
        <f t="shared" si="3187"/>
        <v>0</v>
      </c>
      <c r="BO914" s="805">
        <f t="shared" si="3187"/>
        <v>0</v>
      </c>
      <c r="BP914" s="805">
        <f t="shared" si="3187"/>
        <v>0</v>
      </c>
      <c r="BQ914" s="805">
        <f t="shared" si="3187"/>
        <v>0</v>
      </c>
      <c r="BR914" s="805">
        <f t="shared" si="3187"/>
        <v>0</v>
      </c>
      <c r="BS914" s="805">
        <f t="shared" si="3187"/>
        <v>0</v>
      </c>
      <c r="BT914" s="805">
        <f t="shared" si="3187"/>
        <v>0</v>
      </c>
      <c r="BU914" s="804"/>
      <c r="BV914" s="805">
        <f>SUM(BV163)</f>
        <v>0</v>
      </c>
      <c r="BW914" s="805">
        <f>SUM(BW163)</f>
        <v>0</v>
      </c>
      <c r="BX914" s="805">
        <f>SUM(BX163)</f>
        <v>0</v>
      </c>
      <c r="BY914" s="805">
        <f>SUM(BY163)</f>
        <v>0</v>
      </c>
      <c r="BZ914" s="602">
        <f t="shared" si="3120"/>
        <v>0</v>
      </c>
      <c r="CA914" s="602">
        <f t="shared" si="3121"/>
        <v>0</v>
      </c>
      <c r="CB914" s="602">
        <f t="shared" si="3122"/>
        <v>0</v>
      </c>
      <c r="CC914" s="602">
        <f t="shared" si="3123"/>
        <v>0</v>
      </c>
      <c r="CD914" s="1348">
        <f t="shared" si="3151"/>
        <v>0</v>
      </c>
      <c r="CE914" s="1349">
        <f t="shared" si="3125"/>
        <v>0</v>
      </c>
      <c r="CF914" s="1350">
        <f t="shared" si="3125"/>
        <v>0</v>
      </c>
      <c r="CG914" s="1350">
        <f t="shared" si="3125"/>
        <v>0</v>
      </c>
      <c r="CH914" s="1350">
        <f t="shared" si="3125"/>
        <v>0</v>
      </c>
      <c r="CI914" s="1350">
        <f t="shared" si="3125"/>
        <v>0</v>
      </c>
      <c r="CJ914" s="1350">
        <f t="shared" si="3125"/>
        <v>0</v>
      </c>
      <c r="CK914" s="1351">
        <f t="shared" si="3125"/>
        <v>0</v>
      </c>
      <c r="CL914" s="1351">
        <f t="shared" si="3125"/>
        <v>0</v>
      </c>
      <c r="CM914" s="1351">
        <f t="shared" si="3125"/>
        <v>0</v>
      </c>
      <c r="CN914" s="1350">
        <f t="shared" si="3125"/>
        <v>0</v>
      </c>
      <c r="CO914" s="1350">
        <f t="shared" si="3125"/>
        <v>0</v>
      </c>
      <c r="CP914" s="1350">
        <f t="shared" si="3125"/>
        <v>0</v>
      </c>
      <c r="CQ914" s="1350">
        <f t="shared" si="3125"/>
        <v>0</v>
      </c>
      <c r="CR914" s="1350">
        <f t="shared" si="3125"/>
        <v>0</v>
      </c>
      <c r="CS914" s="1349">
        <f t="shared" si="3125"/>
        <v>0</v>
      </c>
      <c r="CT914" s="1352">
        <f t="shared" si="3125"/>
        <v>0</v>
      </c>
      <c r="CU914" s="553">
        <f t="shared" si="3126"/>
        <v>0</v>
      </c>
      <c r="CV914" s="554">
        <f t="shared" si="3127"/>
        <v>0</v>
      </c>
      <c r="CW914" s="555">
        <f t="shared" si="3128"/>
        <v>0</v>
      </c>
      <c r="CX914" s="555">
        <f t="shared" si="3129"/>
        <v>0</v>
      </c>
      <c r="CY914" s="555">
        <f t="shared" si="3130"/>
        <v>0</v>
      </c>
      <c r="CZ914" s="555">
        <f t="shared" si="3131"/>
        <v>0</v>
      </c>
      <c r="DA914" s="555">
        <f t="shared" si="3132"/>
        <v>0</v>
      </c>
      <c r="DB914" s="556">
        <f t="shared" si="3133"/>
        <v>0</v>
      </c>
      <c r="DC914" s="556">
        <f t="shared" si="3134"/>
        <v>0</v>
      </c>
      <c r="DD914" s="556">
        <f t="shared" si="3135"/>
        <v>0</v>
      </c>
      <c r="DE914" s="555">
        <f t="shared" si="3136"/>
        <v>0</v>
      </c>
      <c r="DF914" s="555">
        <f t="shared" si="3137"/>
        <v>0</v>
      </c>
      <c r="DG914" s="555">
        <f t="shared" si="3138"/>
        <v>0</v>
      </c>
      <c r="DH914" s="555">
        <f t="shared" si="3139"/>
        <v>0</v>
      </c>
      <c r="DI914" s="555">
        <f t="shared" si="3140"/>
        <v>0</v>
      </c>
      <c r="DJ914" s="554">
        <f t="shared" si="3141"/>
        <v>0</v>
      </c>
      <c r="DK914" s="553">
        <f t="shared" si="3142"/>
        <v>0</v>
      </c>
      <c r="DL914" s="658">
        <f t="shared" si="3143"/>
        <v>17</v>
      </c>
      <c r="DM914" s="106">
        <f t="shared" si="3144"/>
        <v>17</v>
      </c>
      <c r="DN914" s="106">
        <f t="shared" si="3145"/>
        <v>17</v>
      </c>
      <c r="DO914" s="106">
        <f t="shared" si="3146"/>
        <v>17</v>
      </c>
      <c r="DP914" s="487"/>
      <c r="DQ914" s="623"/>
      <c r="DR914" s="623"/>
      <c r="DS914" s="623"/>
      <c r="DT914" s="623"/>
      <c r="DU914" s="623"/>
      <c r="DV914" s="623"/>
      <c r="DW914" s="623"/>
      <c r="DX914" s="826"/>
      <c r="DY914" s="488"/>
    </row>
    <row r="915" spans="1:129" s="490" customFormat="1" ht="15.75" customHeight="1">
      <c r="A915" s="622" t="s">
        <v>399</v>
      </c>
      <c r="B915" s="805">
        <f t="shared" ref="B915:R915" si="3188">SUM(B171)</f>
        <v>0</v>
      </c>
      <c r="C915" s="805">
        <f t="shared" si="3188"/>
        <v>0</v>
      </c>
      <c r="D915" s="805">
        <f t="shared" si="3188"/>
        <v>0</v>
      </c>
      <c r="E915" s="805">
        <f t="shared" si="3188"/>
        <v>0</v>
      </c>
      <c r="F915" s="805">
        <f t="shared" si="3188"/>
        <v>0</v>
      </c>
      <c r="G915" s="805">
        <f t="shared" si="3188"/>
        <v>0</v>
      </c>
      <c r="H915" s="805">
        <f t="shared" si="3188"/>
        <v>0</v>
      </c>
      <c r="I915" s="805">
        <f t="shared" si="3188"/>
        <v>0</v>
      </c>
      <c r="J915" s="805">
        <f t="shared" si="3188"/>
        <v>0</v>
      </c>
      <c r="K915" s="805">
        <f t="shared" si="3188"/>
        <v>0</v>
      </c>
      <c r="L915" s="805">
        <f t="shared" si="3188"/>
        <v>0</v>
      </c>
      <c r="M915" s="805">
        <f t="shared" si="3188"/>
        <v>0</v>
      </c>
      <c r="N915" s="805">
        <f t="shared" si="3188"/>
        <v>0</v>
      </c>
      <c r="O915" s="805">
        <f t="shared" si="3188"/>
        <v>0</v>
      </c>
      <c r="P915" s="805">
        <f t="shared" si="3188"/>
        <v>0</v>
      </c>
      <c r="Q915" s="805">
        <f t="shared" si="3188"/>
        <v>0</v>
      </c>
      <c r="R915" s="805">
        <f t="shared" si="3188"/>
        <v>0</v>
      </c>
      <c r="S915" s="804"/>
      <c r="T915" s="805">
        <f t="shared" ref="T915:AJ915" si="3189">SUM(T171)</f>
        <v>0</v>
      </c>
      <c r="U915" s="805">
        <f t="shared" si="3189"/>
        <v>0</v>
      </c>
      <c r="V915" s="805">
        <f t="shared" si="3189"/>
        <v>0</v>
      </c>
      <c r="W915" s="805">
        <f t="shared" si="3189"/>
        <v>0</v>
      </c>
      <c r="X915" s="805">
        <f t="shared" si="3189"/>
        <v>0</v>
      </c>
      <c r="Y915" s="805">
        <f t="shared" si="3189"/>
        <v>0</v>
      </c>
      <c r="Z915" s="805">
        <f t="shared" si="3189"/>
        <v>0</v>
      </c>
      <c r="AA915" s="805">
        <f t="shared" si="3189"/>
        <v>0</v>
      </c>
      <c r="AB915" s="805">
        <f t="shared" si="3189"/>
        <v>0</v>
      </c>
      <c r="AC915" s="805">
        <f t="shared" si="3189"/>
        <v>0</v>
      </c>
      <c r="AD915" s="805">
        <f t="shared" si="3189"/>
        <v>0</v>
      </c>
      <c r="AE915" s="805">
        <f t="shared" si="3189"/>
        <v>0</v>
      </c>
      <c r="AF915" s="805">
        <f t="shared" si="3189"/>
        <v>0</v>
      </c>
      <c r="AG915" s="805">
        <f t="shared" si="3189"/>
        <v>0</v>
      </c>
      <c r="AH915" s="805">
        <f t="shared" si="3189"/>
        <v>0</v>
      </c>
      <c r="AI915" s="805">
        <f t="shared" si="3189"/>
        <v>0</v>
      </c>
      <c r="AJ915" s="805">
        <f t="shared" si="3189"/>
        <v>0</v>
      </c>
      <c r="AK915" s="804"/>
      <c r="AL915" s="805">
        <f t="shared" ref="AL915:BB915" si="3190">SUM(AL171)</f>
        <v>0</v>
      </c>
      <c r="AM915" s="805">
        <f t="shared" si="3190"/>
        <v>0</v>
      </c>
      <c r="AN915" s="805">
        <f t="shared" si="3190"/>
        <v>0</v>
      </c>
      <c r="AO915" s="805">
        <f t="shared" si="3190"/>
        <v>0</v>
      </c>
      <c r="AP915" s="805">
        <f t="shared" si="3190"/>
        <v>0</v>
      </c>
      <c r="AQ915" s="805">
        <f t="shared" si="3190"/>
        <v>0</v>
      </c>
      <c r="AR915" s="805">
        <f t="shared" si="3190"/>
        <v>0</v>
      </c>
      <c r="AS915" s="805">
        <f t="shared" si="3190"/>
        <v>0</v>
      </c>
      <c r="AT915" s="805">
        <f t="shared" si="3190"/>
        <v>0</v>
      </c>
      <c r="AU915" s="805">
        <f t="shared" si="3190"/>
        <v>0</v>
      </c>
      <c r="AV915" s="805">
        <f t="shared" si="3190"/>
        <v>0</v>
      </c>
      <c r="AW915" s="805">
        <f t="shared" si="3190"/>
        <v>0</v>
      </c>
      <c r="AX915" s="805">
        <f t="shared" si="3190"/>
        <v>0</v>
      </c>
      <c r="AY915" s="805">
        <f t="shared" si="3190"/>
        <v>0</v>
      </c>
      <c r="AZ915" s="805">
        <f t="shared" si="3190"/>
        <v>0</v>
      </c>
      <c r="BA915" s="805">
        <f t="shared" si="3190"/>
        <v>0</v>
      </c>
      <c r="BB915" s="805">
        <f t="shared" si="3190"/>
        <v>0</v>
      </c>
      <c r="BC915" s="804"/>
      <c r="BD915" s="805">
        <f t="shared" ref="BD915:BT915" si="3191">SUM(BD171)</f>
        <v>0</v>
      </c>
      <c r="BE915" s="805">
        <f t="shared" si="3191"/>
        <v>0</v>
      </c>
      <c r="BF915" s="805">
        <f t="shared" si="3191"/>
        <v>0</v>
      </c>
      <c r="BG915" s="805">
        <f t="shared" si="3191"/>
        <v>0</v>
      </c>
      <c r="BH915" s="805">
        <f t="shared" si="3191"/>
        <v>0</v>
      </c>
      <c r="BI915" s="805">
        <f t="shared" si="3191"/>
        <v>0</v>
      </c>
      <c r="BJ915" s="805">
        <f t="shared" si="3191"/>
        <v>0</v>
      </c>
      <c r="BK915" s="805">
        <f t="shared" si="3191"/>
        <v>0</v>
      </c>
      <c r="BL915" s="805">
        <f t="shared" si="3191"/>
        <v>0</v>
      </c>
      <c r="BM915" s="805">
        <f t="shared" si="3191"/>
        <v>0</v>
      </c>
      <c r="BN915" s="805">
        <f t="shared" si="3191"/>
        <v>0</v>
      </c>
      <c r="BO915" s="805">
        <f t="shared" si="3191"/>
        <v>0</v>
      </c>
      <c r="BP915" s="805">
        <f t="shared" si="3191"/>
        <v>0</v>
      </c>
      <c r="BQ915" s="805">
        <f t="shared" si="3191"/>
        <v>0</v>
      </c>
      <c r="BR915" s="805">
        <f t="shared" si="3191"/>
        <v>0</v>
      </c>
      <c r="BS915" s="805">
        <f t="shared" si="3191"/>
        <v>0</v>
      </c>
      <c r="BT915" s="805">
        <f t="shared" si="3191"/>
        <v>0</v>
      </c>
      <c r="BU915" s="804"/>
      <c r="BV915" s="805">
        <f>SUM(BV171)</f>
        <v>0</v>
      </c>
      <c r="BW915" s="805">
        <f>SUM(BW171)</f>
        <v>0</v>
      </c>
      <c r="BX915" s="805">
        <f>SUM(BX171)</f>
        <v>0</v>
      </c>
      <c r="BY915" s="805">
        <f>SUM(BY171)</f>
        <v>0</v>
      </c>
      <c r="BZ915" s="602">
        <f t="shared" si="3120"/>
        <v>0</v>
      </c>
      <c r="CA915" s="602">
        <f t="shared" si="3121"/>
        <v>0</v>
      </c>
      <c r="CB915" s="602">
        <f t="shared" si="3122"/>
        <v>0</v>
      </c>
      <c r="CC915" s="602">
        <f t="shared" si="3123"/>
        <v>0</v>
      </c>
      <c r="CD915" s="1348">
        <f t="shared" si="3151"/>
        <v>0</v>
      </c>
      <c r="CE915" s="1349">
        <f t="shared" si="3125"/>
        <v>0</v>
      </c>
      <c r="CF915" s="1350">
        <f t="shared" si="3125"/>
        <v>0</v>
      </c>
      <c r="CG915" s="1350">
        <f t="shared" si="3125"/>
        <v>0</v>
      </c>
      <c r="CH915" s="1350">
        <f t="shared" si="3125"/>
        <v>0</v>
      </c>
      <c r="CI915" s="1350">
        <f t="shared" si="3125"/>
        <v>0</v>
      </c>
      <c r="CJ915" s="1350">
        <f t="shared" si="3125"/>
        <v>0</v>
      </c>
      <c r="CK915" s="1351">
        <f t="shared" si="3125"/>
        <v>0</v>
      </c>
      <c r="CL915" s="1351">
        <f t="shared" si="3125"/>
        <v>0</v>
      </c>
      <c r="CM915" s="1351">
        <f t="shared" si="3125"/>
        <v>0</v>
      </c>
      <c r="CN915" s="1350">
        <f t="shared" si="3125"/>
        <v>0</v>
      </c>
      <c r="CO915" s="1350">
        <f t="shared" si="3125"/>
        <v>0</v>
      </c>
      <c r="CP915" s="1350">
        <f t="shared" si="3125"/>
        <v>0</v>
      </c>
      <c r="CQ915" s="1350">
        <f t="shared" si="3125"/>
        <v>0</v>
      </c>
      <c r="CR915" s="1350">
        <f t="shared" si="3125"/>
        <v>0</v>
      </c>
      <c r="CS915" s="1349">
        <f t="shared" si="3125"/>
        <v>0</v>
      </c>
      <c r="CT915" s="1352">
        <f t="shared" si="3125"/>
        <v>0</v>
      </c>
      <c r="CU915" s="553">
        <f t="shared" si="3126"/>
        <v>0</v>
      </c>
      <c r="CV915" s="554">
        <f t="shared" si="3127"/>
        <v>0</v>
      </c>
      <c r="CW915" s="555">
        <f t="shared" si="3128"/>
        <v>0</v>
      </c>
      <c r="CX915" s="555">
        <f t="shared" si="3129"/>
        <v>0</v>
      </c>
      <c r="CY915" s="555">
        <f t="shared" si="3130"/>
        <v>0</v>
      </c>
      <c r="CZ915" s="555">
        <f t="shared" si="3131"/>
        <v>0</v>
      </c>
      <c r="DA915" s="555">
        <f t="shared" si="3132"/>
        <v>0</v>
      </c>
      <c r="DB915" s="556">
        <f t="shared" si="3133"/>
        <v>0</v>
      </c>
      <c r="DC915" s="556">
        <f t="shared" si="3134"/>
        <v>0</v>
      </c>
      <c r="DD915" s="556">
        <f t="shared" si="3135"/>
        <v>0</v>
      </c>
      <c r="DE915" s="555">
        <f t="shared" si="3136"/>
        <v>0</v>
      </c>
      <c r="DF915" s="555">
        <f t="shared" si="3137"/>
        <v>0</v>
      </c>
      <c r="DG915" s="555">
        <f t="shared" si="3138"/>
        <v>0</v>
      </c>
      <c r="DH915" s="555">
        <f t="shared" si="3139"/>
        <v>0</v>
      </c>
      <c r="DI915" s="555">
        <f t="shared" si="3140"/>
        <v>0</v>
      </c>
      <c r="DJ915" s="554">
        <f t="shared" si="3141"/>
        <v>0</v>
      </c>
      <c r="DK915" s="553">
        <f t="shared" si="3142"/>
        <v>0</v>
      </c>
      <c r="DL915" s="658">
        <f t="shared" si="3143"/>
        <v>17</v>
      </c>
      <c r="DM915" s="106">
        <f t="shared" si="3144"/>
        <v>17</v>
      </c>
      <c r="DN915" s="106">
        <f t="shared" si="3145"/>
        <v>17</v>
      </c>
      <c r="DO915" s="106">
        <f t="shared" si="3146"/>
        <v>17</v>
      </c>
      <c r="DP915" s="487"/>
      <c r="DQ915" s="623"/>
      <c r="DR915" s="623"/>
      <c r="DS915" s="623"/>
      <c r="DT915" s="623"/>
      <c r="DU915" s="623"/>
      <c r="DV915" s="623"/>
      <c r="DW915" s="623"/>
      <c r="DX915" s="826"/>
      <c r="DY915" s="488"/>
    </row>
    <row r="916" spans="1:129" s="490" customFormat="1" ht="15.75" customHeight="1">
      <c r="A916" s="622" t="str">
        <f>A218</f>
        <v>Egg sales: no. sold</v>
      </c>
      <c r="B916" s="805">
        <f t="shared" ref="B916:R916" si="3192">SUM(B220)</f>
        <v>0</v>
      </c>
      <c r="C916" s="805">
        <f t="shared" si="3192"/>
        <v>0</v>
      </c>
      <c r="D916" s="805">
        <f t="shared" si="3192"/>
        <v>0</v>
      </c>
      <c r="E916" s="805">
        <f t="shared" si="3192"/>
        <v>0</v>
      </c>
      <c r="F916" s="805">
        <f t="shared" si="3192"/>
        <v>0</v>
      </c>
      <c r="G916" s="805">
        <f t="shared" si="3192"/>
        <v>0</v>
      </c>
      <c r="H916" s="805">
        <f t="shared" si="3192"/>
        <v>0</v>
      </c>
      <c r="I916" s="805">
        <f t="shared" si="3192"/>
        <v>0</v>
      </c>
      <c r="J916" s="805">
        <f t="shared" si="3192"/>
        <v>0</v>
      </c>
      <c r="K916" s="805">
        <f t="shared" si="3192"/>
        <v>0</v>
      </c>
      <c r="L916" s="805">
        <f t="shared" si="3192"/>
        <v>0</v>
      </c>
      <c r="M916" s="805">
        <f t="shared" si="3192"/>
        <v>0</v>
      </c>
      <c r="N916" s="805">
        <f t="shared" si="3192"/>
        <v>0</v>
      </c>
      <c r="O916" s="805">
        <f t="shared" si="3192"/>
        <v>0</v>
      </c>
      <c r="P916" s="805">
        <f t="shared" si="3192"/>
        <v>0</v>
      </c>
      <c r="Q916" s="805">
        <f t="shared" si="3192"/>
        <v>0</v>
      </c>
      <c r="R916" s="805">
        <f t="shared" si="3192"/>
        <v>0</v>
      </c>
      <c r="S916" s="804"/>
      <c r="T916" s="805">
        <f t="shared" ref="T916:AJ916" si="3193">SUM(T220)</f>
        <v>0</v>
      </c>
      <c r="U916" s="805">
        <f t="shared" si="3193"/>
        <v>0</v>
      </c>
      <c r="V916" s="805">
        <f t="shared" si="3193"/>
        <v>0</v>
      </c>
      <c r="W916" s="805">
        <f t="shared" si="3193"/>
        <v>0</v>
      </c>
      <c r="X916" s="805">
        <f t="shared" si="3193"/>
        <v>0</v>
      </c>
      <c r="Y916" s="805">
        <f t="shared" si="3193"/>
        <v>0</v>
      </c>
      <c r="Z916" s="805">
        <f t="shared" si="3193"/>
        <v>0</v>
      </c>
      <c r="AA916" s="805">
        <f t="shared" si="3193"/>
        <v>0</v>
      </c>
      <c r="AB916" s="805">
        <f t="shared" si="3193"/>
        <v>0</v>
      </c>
      <c r="AC916" s="805">
        <f t="shared" si="3193"/>
        <v>0</v>
      </c>
      <c r="AD916" s="805">
        <f t="shared" si="3193"/>
        <v>0</v>
      </c>
      <c r="AE916" s="805">
        <f t="shared" si="3193"/>
        <v>0</v>
      </c>
      <c r="AF916" s="805">
        <f t="shared" si="3193"/>
        <v>0</v>
      </c>
      <c r="AG916" s="805">
        <f t="shared" si="3193"/>
        <v>0</v>
      </c>
      <c r="AH916" s="805">
        <f t="shared" si="3193"/>
        <v>0</v>
      </c>
      <c r="AI916" s="805">
        <f t="shared" si="3193"/>
        <v>0</v>
      </c>
      <c r="AJ916" s="805">
        <f t="shared" si="3193"/>
        <v>0</v>
      </c>
      <c r="AK916" s="804"/>
      <c r="AL916" s="805">
        <f t="shared" ref="AL916:BB916" si="3194">SUM(AL220)</f>
        <v>0</v>
      </c>
      <c r="AM916" s="805">
        <f t="shared" si="3194"/>
        <v>0</v>
      </c>
      <c r="AN916" s="805">
        <f t="shared" si="3194"/>
        <v>0</v>
      </c>
      <c r="AO916" s="805">
        <f t="shared" si="3194"/>
        <v>0</v>
      </c>
      <c r="AP916" s="805">
        <f t="shared" si="3194"/>
        <v>0</v>
      </c>
      <c r="AQ916" s="805">
        <f t="shared" si="3194"/>
        <v>0</v>
      </c>
      <c r="AR916" s="805">
        <f t="shared" si="3194"/>
        <v>0</v>
      </c>
      <c r="AS916" s="805">
        <f t="shared" si="3194"/>
        <v>0</v>
      </c>
      <c r="AT916" s="805">
        <f t="shared" si="3194"/>
        <v>0</v>
      </c>
      <c r="AU916" s="805">
        <f t="shared" si="3194"/>
        <v>0</v>
      </c>
      <c r="AV916" s="805">
        <f t="shared" si="3194"/>
        <v>0</v>
      </c>
      <c r="AW916" s="805">
        <f t="shared" si="3194"/>
        <v>0</v>
      </c>
      <c r="AX916" s="805">
        <f t="shared" si="3194"/>
        <v>0</v>
      </c>
      <c r="AY916" s="805">
        <f t="shared" si="3194"/>
        <v>0</v>
      </c>
      <c r="AZ916" s="805">
        <f t="shared" si="3194"/>
        <v>0</v>
      </c>
      <c r="BA916" s="805">
        <f t="shared" si="3194"/>
        <v>0</v>
      </c>
      <c r="BB916" s="805">
        <f t="shared" si="3194"/>
        <v>0</v>
      </c>
      <c r="BC916" s="804"/>
      <c r="BD916" s="805">
        <f t="shared" ref="BD916:BT916" si="3195">SUM(BD220)</f>
        <v>0</v>
      </c>
      <c r="BE916" s="805">
        <f t="shared" si="3195"/>
        <v>0</v>
      </c>
      <c r="BF916" s="805">
        <f t="shared" si="3195"/>
        <v>0</v>
      </c>
      <c r="BG916" s="805">
        <f t="shared" si="3195"/>
        <v>0</v>
      </c>
      <c r="BH916" s="805">
        <f t="shared" si="3195"/>
        <v>0</v>
      </c>
      <c r="BI916" s="805">
        <f t="shared" si="3195"/>
        <v>0</v>
      </c>
      <c r="BJ916" s="805">
        <f t="shared" si="3195"/>
        <v>0</v>
      </c>
      <c r="BK916" s="805">
        <f t="shared" si="3195"/>
        <v>0</v>
      </c>
      <c r="BL916" s="805">
        <f t="shared" si="3195"/>
        <v>0</v>
      </c>
      <c r="BM916" s="805">
        <f t="shared" si="3195"/>
        <v>0</v>
      </c>
      <c r="BN916" s="805">
        <f t="shared" si="3195"/>
        <v>0</v>
      </c>
      <c r="BO916" s="805">
        <f t="shared" si="3195"/>
        <v>0</v>
      </c>
      <c r="BP916" s="805">
        <f t="shared" si="3195"/>
        <v>0</v>
      </c>
      <c r="BQ916" s="805">
        <f t="shared" si="3195"/>
        <v>0</v>
      </c>
      <c r="BR916" s="805">
        <f t="shared" si="3195"/>
        <v>0</v>
      </c>
      <c r="BS916" s="805">
        <f t="shared" si="3195"/>
        <v>0</v>
      </c>
      <c r="BT916" s="805">
        <f t="shared" si="3195"/>
        <v>0</v>
      </c>
      <c r="BU916" s="804"/>
      <c r="BV916" s="805">
        <f>SUM(BV220)</f>
        <v>0</v>
      </c>
      <c r="BW916" s="805">
        <f>SUM(BW220)</f>
        <v>0</v>
      </c>
      <c r="BX916" s="805">
        <f>SUM(BX220)</f>
        <v>0</v>
      </c>
      <c r="BY916" s="805">
        <f>SUM(BY220)</f>
        <v>0</v>
      </c>
      <c r="BZ916" s="602">
        <f t="shared" si="3120"/>
        <v>0</v>
      </c>
      <c r="CA916" s="602">
        <f t="shared" si="3121"/>
        <v>0</v>
      </c>
      <c r="CB916" s="602">
        <f t="shared" si="3122"/>
        <v>0</v>
      </c>
      <c r="CC916" s="602">
        <f t="shared" si="3123"/>
        <v>0</v>
      </c>
      <c r="CD916" s="1348">
        <f t="shared" si="3151"/>
        <v>0</v>
      </c>
      <c r="CE916" s="1349">
        <f t="shared" si="3125"/>
        <v>0</v>
      </c>
      <c r="CF916" s="1350">
        <f t="shared" si="3125"/>
        <v>0</v>
      </c>
      <c r="CG916" s="1350">
        <f t="shared" si="3125"/>
        <v>0</v>
      </c>
      <c r="CH916" s="1350">
        <f t="shared" si="3125"/>
        <v>0</v>
      </c>
      <c r="CI916" s="1350">
        <f t="shared" si="3125"/>
        <v>0</v>
      </c>
      <c r="CJ916" s="1350">
        <f t="shared" si="3125"/>
        <v>0</v>
      </c>
      <c r="CK916" s="1351">
        <f t="shared" si="3125"/>
        <v>0</v>
      </c>
      <c r="CL916" s="1351">
        <f t="shared" si="3125"/>
        <v>0</v>
      </c>
      <c r="CM916" s="1351">
        <f t="shared" si="3125"/>
        <v>0</v>
      </c>
      <c r="CN916" s="1350">
        <f t="shared" si="3125"/>
        <v>0</v>
      </c>
      <c r="CO916" s="1350">
        <f t="shared" si="3125"/>
        <v>0</v>
      </c>
      <c r="CP916" s="1350">
        <f t="shared" si="3125"/>
        <v>0</v>
      </c>
      <c r="CQ916" s="1350">
        <f t="shared" si="3125"/>
        <v>0</v>
      </c>
      <c r="CR916" s="1350">
        <f t="shared" si="3125"/>
        <v>0</v>
      </c>
      <c r="CS916" s="1349">
        <f t="shared" si="3125"/>
        <v>0</v>
      </c>
      <c r="CT916" s="1352">
        <f t="shared" si="3125"/>
        <v>0</v>
      </c>
      <c r="CU916" s="553">
        <f t="shared" si="3126"/>
        <v>0</v>
      </c>
      <c r="CV916" s="554">
        <f t="shared" si="3127"/>
        <v>0</v>
      </c>
      <c r="CW916" s="555">
        <f t="shared" si="3128"/>
        <v>0</v>
      </c>
      <c r="CX916" s="555">
        <f t="shared" si="3129"/>
        <v>0</v>
      </c>
      <c r="CY916" s="555">
        <f t="shared" si="3130"/>
        <v>0</v>
      </c>
      <c r="CZ916" s="555">
        <f t="shared" si="3131"/>
        <v>0</v>
      </c>
      <c r="DA916" s="555">
        <f t="shared" si="3132"/>
        <v>0</v>
      </c>
      <c r="DB916" s="556">
        <f t="shared" si="3133"/>
        <v>0</v>
      </c>
      <c r="DC916" s="556">
        <f t="shared" si="3134"/>
        <v>0</v>
      </c>
      <c r="DD916" s="556">
        <f t="shared" si="3135"/>
        <v>0</v>
      </c>
      <c r="DE916" s="555">
        <f t="shared" si="3136"/>
        <v>0</v>
      </c>
      <c r="DF916" s="555">
        <f t="shared" si="3137"/>
        <v>0</v>
      </c>
      <c r="DG916" s="555">
        <f t="shared" si="3138"/>
        <v>0</v>
      </c>
      <c r="DH916" s="555">
        <f t="shared" si="3139"/>
        <v>0</v>
      </c>
      <c r="DI916" s="555">
        <f t="shared" si="3140"/>
        <v>0</v>
      </c>
      <c r="DJ916" s="554">
        <f t="shared" si="3141"/>
        <v>0</v>
      </c>
      <c r="DK916" s="553">
        <f t="shared" si="3142"/>
        <v>0</v>
      </c>
      <c r="DL916" s="658">
        <f t="shared" si="3143"/>
        <v>17</v>
      </c>
      <c r="DM916" s="106">
        <f t="shared" si="3144"/>
        <v>17</v>
      </c>
      <c r="DN916" s="106">
        <f t="shared" si="3145"/>
        <v>17</v>
      </c>
      <c r="DO916" s="106">
        <f t="shared" si="3146"/>
        <v>17</v>
      </c>
      <c r="DP916" s="487"/>
      <c r="DQ916" s="623"/>
      <c r="DR916" s="623"/>
      <c r="DS916" s="623"/>
      <c r="DT916" s="623"/>
      <c r="DU916" s="623"/>
      <c r="DV916" s="623"/>
      <c r="DW916" s="623"/>
      <c r="DX916" s="826"/>
      <c r="DY916" s="488"/>
    </row>
    <row r="917" spans="1:129" s="490" customFormat="1" ht="15.75" customHeight="1">
      <c r="A917" s="622" t="str">
        <f>A221</f>
        <v>Pig sales: no sold</v>
      </c>
      <c r="B917" s="805">
        <f t="shared" ref="B917:R917" si="3196">SUM(B223)</f>
        <v>0</v>
      </c>
      <c r="C917" s="805">
        <f t="shared" si="3196"/>
        <v>0</v>
      </c>
      <c r="D917" s="805">
        <f t="shared" si="3196"/>
        <v>0</v>
      </c>
      <c r="E917" s="805">
        <f t="shared" si="3196"/>
        <v>0</v>
      </c>
      <c r="F917" s="805">
        <f t="shared" si="3196"/>
        <v>0</v>
      </c>
      <c r="G917" s="805">
        <f t="shared" si="3196"/>
        <v>0</v>
      </c>
      <c r="H917" s="805">
        <f t="shared" si="3196"/>
        <v>0</v>
      </c>
      <c r="I917" s="805">
        <f t="shared" si="3196"/>
        <v>0</v>
      </c>
      <c r="J917" s="805">
        <f t="shared" si="3196"/>
        <v>0</v>
      </c>
      <c r="K917" s="805">
        <f t="shared" si="3196"/>
        <v>0</v>
      </c>
      <c r="L917" s="805">
        <f t="shared" si="3196"/>
        <v>0</v>
      </c>
      <c r="M917" s="805">
        <f t="shared" si="3196"/>
        <v>0</v>
      </c>
      <c r="N917" s="805">
        <f t="shared" si="3196"/>
        <v>0</v>
      </c>
      <c r="O917" s="805">
        <f t="shared" si="3196"/>
        <v>0</v>
      </c>
      <c r="P917" s="805">
        <f t="shared" si="3196"/>
        <v>0</v>
      </c>
      <c r="Q917" s="805">
        <f t="shared" si="3196"/>
        <v>0</v>
      </c>
      <c r="R917" s="805">
        <f t="shared" si="3196"/>
        <v>0</v>
      </c>
      <c r="S917" s="804"/>
      <c r="T917" s="805">
        <f t="shared" ref="T917:AJ917" si="3197">SUM(T223)</f>
        <v>1200</v>
      </c>
      <c r="U917" s="805">
        <f t="shared" si="3197"/>
        <v>0</v>
      </c>
      <c r="V917" s="805">
        <f t="shared" si="3197"/>
        <v>0</v>
      </c>
      <c r="W917" s="805">
        <f t="shared" si="3197"/>
        <v>0</v>
      </c>
      <c r="X917" s="805">
        <f t="shared" si="3197"/>
        <v>0</v>
      </c>
      <c r="Y917" s="805">
        <f t="shared" si="3197"/>
        <v>0</v>
      </c>
      <c r="Z917" s="805">
        <f t="shared" si="3197"/>
        <v>0</v>
      </c>
      <c r="AA917" s="805">
        <f t="shared" si="3197"/>
        <v>0</v>
      </c>
      <c r="AB917" s="805">
        <f t="shared" si="3197"/>
        <v>0</v>
      </c>
      <c r="AC917" s="805">
        <f t="shared" si="3197"/>
        <v>0</v>
      </c>
      <c r="AD917" s="805">
        <f t="shared" si="3197"/>
        <v>0</v>
      </c>
      <c r="AE917" s="805">
        <f t="shared" si="3197"/>
        <v>0</v>
      </c>
      <c r="AF917" s="805">
        <f t="shared" si="3197"/>
        <v>0</v>
      </c>
      <c r="AG917" s="805">
        <f t="shared" si="3197"/>
        <v>0</v>
      </c>
      <c r="AH917" s="805">
        <f t="shared" si="3197"/>
        <v>0</v>
      </c>
      <c r="AI917" s="805">
        <f t="shared" si="3197"/>
        <v>0</v>
      </c>
      <c r="AJ917" s="805">
        <f t="shared" si="3197"/>
        <v>0</v>
      </c>
      <c r="AK917" s="804"/>
      <c r="AL917" s="805">
        <f t="shared" ref="AL917:BB917" si="3198">SUM(AL223)</f>
        <v>1000</v>
      </c>
      <c r="AM917" s="805">
        <f t="shared" si="3198"/>
        <v>0</v>
      </c>
      <c r="AN917" s="805">
        <f t="shared" si="3198"/>
        <v>0</v>
      </c>
      <c r="AO917" s="805">
        <f t="shared" si="3198"/>
        <v>0</v>
      </c>
      <c r="AP917" s="805">
        <f t="shared" si="3198"/>
        <v>1350</v>
      </c>
      <c r="AQ917" s="805">
        <f t="shared" si="3198"/>
        <v>0</v>
      </c>
      <c r="AR917" s="805">
        <f t="shared" si="3198"/>
        <v>1500</v>
      </c>
      <c r="AS917" s="805">
        <f t="shared" si="3198"/>
        <v>0</v>
      </c>
      <c r="AT917" s="805">
        <f t="shared" si="3198"/>
        <v>0</v>
      </c>
      <c r="AU917" s="805">
        <f t="shared" si="3198"/>
        <v>0</v>
      </c>
      <c r="AV917" s="805">
        <f t="shared" si="3198"/>
        <v>0</v>
      </c>
      <c r="AW917" s="805">
        <f t="shared" si="3198"/>
        <v>0</v>
      </c>
      <c r="AX917" s="805">
        <f t="shared" si="3198"/>
        <v>0</v>
      </c>
      <c r="AY917" s="805">
        <f t="shared" si="3198"/>
        <v>0</v>
      </c>
      <c r="AZ917" s="805">
        <f t="shared" si="3198"/>
        <v>0</v>
      </c>
      <c r="BA917" s="805">
        <f t="shared" si="3198"/>
        <v>0</v>
      </c>
      <c r="BB917" s="805">
        <f t="shared" si="3198"/>
        <v>0</v>
      </c>
      <c r="BC917" s="804"/>
      <c r="BD917" s="805">
        <f t="shared" ref="BD917:BT917" si="3199">SUM(BD223)</f>
        <v>4000</v>
      </c>
      <c r="BE917" s="805">
        <f t="shared" si="3199"/>
        <v>0</v>
      </c>
      <c r="BF917" s="805">
        <f t="shared" si="3199"/>
        <v>0</v>
      </c>
      <c r="BG917" s="805">
        <f t="shared" si="3199"/>
        <v>2250</v>
      </c>
      <c r="BH917" s="805">
        <f t="shared" si="3199"/>
        <v>1200</v>
      </c>
      <c r="BI917" s="805">
        <f t="shared" si="3199"/>
        <v>900</v>
      </c>
      <c r="BJ917" s="805">
        <f t="shared" si="3199"/>
        <v>0</v>
      </c>
      <c r="BK917" s="805">
        <f t="shared" si="3199"/>
        <v>0</v>
      </c>
      <c r="BL917" s="805">
        <f t="shared" si="3199"/>
        <v>0</v>
      </c>
      <c r="BM917" s="805">
        <f t="shared" si="3199"/>
        <v>0</v>
      </c>
      <c r="BN917" s="805">
        <f t="shared" si="3199"/>
        <v>0</v>
      </c>
      <c r="BO917" s="805">
        <f t="shared" si="3199"/>
        <v>0</v>
      </c>
      <c r="BP917" s="805">
        <f t="shared" si="3199"/>
        <v>0</v>
      </c>
      <c r="BQ917" s="805">
        <f t="shared" si="3199"/>
        <v>0</v>
      </c>
      <c r="BR917" s="805">
        <f t="shared" si="3199"/>
        <v>0</v>
      </c>
      <c r="BS917" s="805">
        <f t="shared" si="3199"/>
        <v>0</v>
      </c>
      <c r="BT917" s="805">
        <f t="shared" si="3199"/>
        <v>0</v>
      </c>
      <c r="BU917" s="804"/>
      <c r="BV917" s="805">
        <f>SUM(BV223)</f>
        <v>0</v>
      </c>
      <c r="BW917" s="805">
        <f>SUM(BW223)</f>
        <v>1200</v>
      </c>
      <c r="BX917" s="805">
        <f>SUM(BX223)</f>
        <v>1200</v>
      </c>
      <c r="BY917" s="805">
        <f>SUM(BY223)</f>
        <v>1800</v>
      </c>
      <c r="BZ917" s="602">
        <f t="shared" si="3120"/>
        <v>0</v>
      </c>
      <c r="CA917" s="602">
        <f t="shared" si="3121"/>
        <v>0</v>
      </c>
      <c r="CB917" s="602">
        <f t="shared" si="3122"/>
        <v>156.66666666666666</v>
      </c>
      <c r="CC917" s="602">
        <f t="shared" si="3123"/>
        <v>290</v>
      </c>
      <c r="CD917" s="1348">
        <f t="shared" si="3151"/>
        <v>0</v>
      </c>
      <c r="CE917" s="1349">
        <f t="shared" si="3125"/>
        <v>0</v>
      </c>
      <c r="CF917" s="1350">
        <f t="shared" si="3125"/>
        <v>0</v>
      </c>
      <c r="CG917" s="1350">
        <f t="shared" si="3125"/>
        <v>0</v>
      </c>
      <c r="CH917" s="1350">
        <f t="shared" si="3125"/>
        <v>0</v>
      </c>
      <c r="CI917" s="1350">
        <f t="shared" si="3125"/>
        <v>0</v>
      </c>
      <c r="CJ917" s="1350">
        <f t="shared" si="3125"/>
        <v>0</v>
      </c>
      <c r="CK917" s="1351">
        <f t="shared" si="3125"/>
        <v>0</v>
      </c>
      <c r="CL917" s="1351">
        <f t="shared" si="3125"/>
        <v>0</v>
      </c>
      <c r="CM917" s="1351">
        <f t="shared" si="3125"/>
        <v>0</v>
      </c>
      <c r="CN917" s="1350">
        <f t="shared" si="3125"/>
        <v>0</v>
      </c>
      <c r="CO917" s="1350">
        <f t="shared" si="3125"/>
        <v>0</v>
      </c>
      <c r="CP917" s="1350">
        <f t="shared" si="3125"/>
        <v>0</v>
      </c>
      <c r="CQ917" s="1350">
        <f t="shared" si="3125"/>
        <v>0</v>
      </c>
      <c r="CR917" s="1350">
        <f t="shared" si="3125"/>
        <v>0</v>
      </c>
      <c r="CS917" s="1349">
        <f t="shared" si="3125"/>
        <v>0</v>
      </c>
      <c r="CT917" s="1352">
        <f t="shared" si="3125"/>
        <v>0</v>
      </c>
      <c r="CU917" s="553">
        <f t="shared" si="3126"/>
        <v>0</v>
      </c>
      <c r="CV917" s="554">
        <f t="shared" si="3127"/>
        <v>0</v>
      </c>
      <c r="CW917" s="555">
        <f t="shared" si="3128"/>
        <v>0</v>
      </c>
      <c r="CX917" s="555">
        <f t="shared" si="3129"/>
        <v>0</v>
      </c>
      <c r="CY917" s="555">
        <f t="shared" si="3130"/>
        <v>0</v>
      </c>
      <c r="CZ917" s="555">
        <f t="shared" si="3131"/>
        <v>0</v>
      </c>
      <c r="DA917" s="555">
        <f t="shared" si="3132"/>
        <v>0</v>
      </c>
      <c r="DB917" s="556">
        <f t="shared" si="3133"/>
        <v>0</v>
      </c>
      <c r="DC917" s="556">
        <f t="shared" si="3134"/>
        <v>0</v>
      </c>
      <c r="DD917" s="556">
        <f t="shared" si="3135"/>
        <v>0</v>
      </c>
      <c r="DE917" s="555">
        <f t="shared" si="3136"/>
        <v>0</v>
      </c>
      <c r="DF917" s="555">
        <f t="shared" si="3137"/>
        <v>0</v>
      </c>
      <c r="DG917" s="555">
        <f t="shared" si="3138"/>
        <v>0</v>
      </c>
      <c r="DH917" s="555">
        <f t="shared" si="3139"/>
        <v>0</v>
      </c>
      <c r="DI917" s="555">
        <f t="shared" si="3140"/>
        <v>0</v>
      </c>
      <c r="DJ917" s="554">
        <f t="shared" si="3141"/>
        <v>0</v>
      </c>
      <c r="DK917" s="553">
        <f t="shared" si="3142"/>
        <v>1200</v>
      </c>
      <c r="DL917" s="658">
        <f t="shared" si="3143"/>
        <v>17</v>
      </c>
      <c r="DM917" s="106">
        <f t="shared" si="3144"/>
        <v>17</v>
      </c>
      <c r="DN917" s="106">
        <f t="shared" si="3145"/>
        <v>17</v>
      </c>
      <c r="DO917" s="106">
        <f t="shared" si="3146"/>
        <v>17</v>
      </c>
      <c r="DP917" s="487"/>
      <c r="DQ917" s="623"/>
      <c r="DR917" s="623"/>
      <c r="DS917" s="623"/>
      <c r="DT917" s="623"/>
      <c r="DU917" s="623"/>
      <c r="DV917" s="623"/>
      <c r="DW917" s="623"/>
      <c r="DX917" s="826"/>
      <c r="DY917" s="488"/>
    </row>
    <row r="918" spans="1:129" s="490" customFormat="1" ht="15.75" customHeight="1">
      <c r="A918" s="622" t="str">
        <f>A224</f>
        <v>Other: quantity</v>
      </c>
      <c r="B918" s="805">
        <f t="shared" ref="B918:R918" si="3200">SUM(B226)</f>
        <v>0</v>
      </c>
      <c r="C918" s="805">
        <f t="shared" si="3200"/>
        <v>0</v>
      </c>
      <c r="D918" s="805">
        <f t="shared" si="3200"/>
        <v>0</v>
      </c>
      <c r="E918" s="805">
        <f t="shared" si="3200"/>
        <v>0</v>
      </c>
      <c r="F918" s="805">
        <f t="shared" si="3200"/>
        <v>0</v>
      </c>
      <c r="G918" s="805">
        <f t="shared" si="3200"/>
        <v>0</v>
      </c>
      <c r="H918" s="805">
        <f t="shared" si="3200"/>
        <v>0</v>
      </c>
      <c r="I918" s="805">
        <f t="shared" si="3200"/>
        <v>0</v>
      </c>
      <c r="J918" s="805">
        <f t="shared" si="3200"/>
        <v>0</v>
      </c>
      <c r="K918" s="805">
        <f t="shared" si="3200"/>
        <v>0</v>
      </c>
      <c r="L918" s="805">
        <f t="shared" si="3200"/>
        <v>0</v>
      </c>
      <c r="M918" s="805">
        <f t="shared" si="3200"/>
        <v>0</v>
      </c>
      <c r="N918" s="805">
        <f t="shared" si="3200"/>
        <v>0</v>
      </c>
      <c r="O918" s="805">
        <f t="shared" si="3200"/>
        <v>0</v>
      </c>
      <c r="P918" s="805">
        <f t="shared" si="3200"/>
        <v>0</v>
      </c>
      <c r="Q918" s="805">
        <f t="shared" si="3200"/>
        <v>0</v>
      </c>
      <c r="R918" s="805">
        <f t="shared" si="3200"/>
        <v>0</v>
      </c>
      <c r="S918" s="804"/>
      <c r="T918" s="805">
        <f t="shared" ref="T918:AJ918" si="3201">SUM(T226)</f>
        <v>0</v>
      </c>
      <c r="U918" s="805">
        <f t="shared" si="3201"/>
        <v>0</v>
      </c>
      <c r="V918" s="805">
        <f t="shared" si="3201"/>
        <v>0</v>
      </c>
      <c r="W918" s="805">
        <f t="shared" si="3201"/>
        <v>0</v>
      </c>
      <c r="X918" s="805">
        <f t="shared" si="3201"/>
        <v>0</v>
      </c>
      <c r="Y918" s="805">
        <f t="shared" si="3201"/>
        <v>0</v>
      </c>
      <c r="Z918" s="805">
        <f t="shared" si="3201"/>
        <v>0</v>
      </c>
      <c r="AA918" s="805">
        <f t="shared" si="3201"/>
        <v>0</v>
      </c>
      <c r="AB918" s="805">
        <f t="shared" si="3201"/>
        <v>0</v>
      </c>
      <c r="AC918" s="805">
        <f t="shared" si="3201"/>
        <v>0</v>
      </c>
      <c r="AD918" s="805">
        <f t="shared" si="3201"/>
        <v>0</v>
      </c>
      <c r="AE918" s="805">
        <f t="shared" si="3201"/>
        <v>0</v>
      </c>
      <c r="AF918" s="805">
        <f t="shared" si="3201"/>
        <v>0</v>
      </c>
      <c r="AG918" s="805">
        <f t="shared" si="3201"/>
        <v>0</v>
      </c>
      <c r="AH918" s="805">
        <f t="shared" si="3201"/>
        <v>0</v>
      </c>
      <c r="AI918" s="805">
        <f t="shared" si="3201"/>
        <v>0</v>
      </c>
      <c r="AJ918" s="805">
        <f t="shared" si="3201"/>
        <v>0</v>
      </c>
      <c r="AK918" s="804"/>
      <c r="AL918" s="805">
        <f t="shared" ref="AL918:BB918" si="3202">SUM(AL226)</f>
        <v>0</v>
      </c>
      <c r="AM918" s="805">
        <f t="shared" si="3202"/>
        <v>0</v>
      </c>
      <c r="AN918" s="805">
        <f t="shared" si="3202"/>
        <v>0</v>
      </c>
      <c r="AO918" s="805">
        <f t="shared" si="3202"/>
        <v>0</v>
      </c>
      <c r="AP918" s="805">
        <f t="shared" si="3202"/>
        <v>0</v>
      </c>
      <c r="AQ918" s="805">
        <f t="shared" si="3202"/>
        <v>0</v>
      </c>
      <c r="AR918" s="805">
        <f t="shared" si="3202"/>
        <v>0</v>
      </c>
      <c r="AS918" s="805">
        <f t="shared" si="3202"/>
        <v>0</v>
      </c>
      <c r="AT918" s="805">
        <f t="shared" si="3202"/>
        <v>0</v>
      </c>
      <c r="AU918" s="805">
        <f t="shared" si="3202"/>
        <v>0</v>
      </c>
      <c r="AV918" s="805">
        <f t="shared" si="3202"/>
        <v>0</v>
      </c>
      <c r="AW918" s="805">
        <f t="shared" si="3202"/>
        <v>0</v>
      </c>
      <c r="AX918" s="805">
        <f t="shared" si="3202"/>
        <v>0</v>
      </c>
      <c r="AY918" s="805">
        <f t="shared" si="3202"/>
        <v>0</v>
      </c>
      <c r="AZ918" s="805">
        <f t="shared" si="3202"/>
        <v>0</v>
      </c>
      <c r="BA918" s="805">
        <f t="shared" si="3202"/>
        <v>0</v>
      </c>
      <c r="BB918" s="805">
        <f t="shared" si="3202"/>
        <v>0</v>
      </c>
      <c r="BC918" s="804"/>
      <c r="BD918" s="805">
        <f t="shared" ref="BD918:BT918" si="3203">SUM(BD226)</f>
        <v>0</v>
      </c>
      <c r="BE918" s="805">
        <f t="shared" si="3203"/>
        <v>0</v>
      </c>
      <c r="BF918" s="805">
        <f t="shared" si="3203"/>
        <v>0</v>
      </c>
      <c r="BG918" s="805">
        <f t="shared" si="3203"/>
        <v>0</v>
      </c>
      <c r="BH918" s="805">
        <f t="shared" si="3203"/>
        <v>0</v>
      </c>
      <c r="BI918" s="805">
        <f t="shared" si="3203"/>
        <v>0</v>
      </c>
      <c r="BJ918" s="805">
        <f t="shared" si="3203"/>
        <v>0</v>
      </c>
      <c r="BK918" s="805">
        <f t="shared" si="3203"/>
        <v>0</v>
      </c>
      <c r="BL918" s="805">
        <f t="shared" si="3203"/>
        <v>0</v>
      </c>
      <c r="BM918" s="805">
        <f t="shared" si="3203"/>
        <v>0</v>
      </c>
      <c r="BN918" s="805">
        <f t="shared" si="3203"/>
        <v>0</v>
      </c>
      <c r="BO918" s="805">
        <f t="shared" si="3203"/>
        <v>0</v>
      </c>
      <c r="BP918" s="805">
        <f t="shared" si="3203"/>
        <v>0</v>
      </c>
      <c r="BQ918" s="805">
        <f t="shared" si="3203"/>
        <v>0</v>
      </c>
      <c r="BR918" s="805">
        <f t="shared" si="3203"/>
        <v>0</v>
      </c>
      <c r="BS918" s="805">
        <f t="shared" si="3203"/>
        <v>0</v>
      </c>
      <c r="BT918" s="805">
        <f t="shared" si="3203"/>
        <v>0</v>
      </c>
      <c r="BU918" s="804"/>
      <c r="BV918" s="805">
        <f>SUM(BV226)</f>
        <v>0</v>
      </c>
      <c r="BW918" s="805">
        <f>SUM(BW226)</f>
        <v>0</v>
      </c>
      <c r="BX918" s="805">
        <f>SUM(BX226)</f>
        <v>0</v>
      </c>
      <c r="BY918" s="805">
        <f>SUM(BY226)</f>
        <v>0</v>
      </c>
      <c r="BZ918" s="602">
        <f t="shared" si="3120"/>
        <v>0</v>
      </c>
      <c r="CA918" s="602">
        <f t="shared" si="3121"/>
        <v>0</v>
      </c>
      <c r="CB918" s="602">
        <f t="shared" si="3122"/>
        <v>0</v>
      </c>
      <c r="CC918" s="602">
        <f t="shared" si="3123"/>
        <v>0</v>
      </c>
      <c r="CD918" s="1348">
        <f t="shared" si="3151"/>
        <v>0</v>
      </c>
      <c r="CE918" s="1349">
        <f t="shared" si="3125"/>
        <v>0</v>
      </c>
      <c r="CF918" s="1350">
        <f t="shared" si="3125"/>
        <v>0</v>
      </c>
      <c r="CG918" s="1350">
        <f t="shared" si="3125"/>
        <v>0</v>
      </c>
      <c r="CH918" s="1350">
        <f t="shared" si="3125"/>
        <v>0</v>
      </c>
      <c r="CI918" s="1350">
        <f t="shared" si="3125"/>
        <v>0</v>
      </c>
      <c r="CJ918" s="1350">
        <f t="shared" si="3125"/>
        <v>0</v>
      </c>
      <c r="CK918" s="1351">
        <f t="shared" si="3125"/>
        <v>0</v>
      </c>
      <c r="CL918" s="1351">
        <f t="shared" si="3125"/>
        <v>0</v>
      </c>
      <c r="CM918" s="1351">
        <f t="shared" si="3125"/>
        <v>0</v>
      </c>
      <c r="CN918" s="1350">
        <f t="shared" si="3125"/>
        <v>0</v>
      </c>
      <c r="CO918" s="1350">
        <f t="shared" si="3125"/>
        <v>0</v>
      </c>
      <c r="CP918" s="1350">
        <f t="shared" si="3125"/>
        <v>0</v>
      </c>
      <c r="CQ918" s="1350">
        <f t="shared" si="3125"/>
        <v>0</v>
      </c>
      <c r="CR918" s="1350">
        <f t="shared" si="3125"/>
        <v>0</v>
      </c>
      <c r="CS918" s="1349">
        <f t="shared" si="3125"/>
        <v>0</v>
      </c>
      <c r="CT918" s="1352">
        <f t="shared" si="3125"/>
        <v>0</v>
      </c>
      <c r="CU918" s="553">
        <f t="shared" si="3126"/>
        <v>0</v>
      </c>
      <c r="CV918" s="554">
        <f t="shared" si="3127"/>
        <v>0</v>
      </c>
      <c r="CW918" s="555">
        <f t="shared" si="3128"/>
        <v>0</v>
      </c>
      <c r="CX918" s="555">
        <f t="shared" si="3129"/>
        <v>0</v>
      </c>
      <c r="CY918" s="555">
        <f t="shared" si="3130"/>
        <v>0</v>
      </c>
      <c r="CZ918" s="555">
        <f t="shared" si="3131"/>
        <v>0</v>
      </c>
      <c r="DA918" s="555">
        <f t="shared" si="3132"/>
        <v>0</v>
      </c>
      <c r="DB918" s="556">
        <f t="shared" si="3133"/>
        <v>0</v>
      </c>
      <c r="DC918" s="556">
        <f t="shared" si="3134"/>
        <v>0</v>
      </c>
      <c r="DD918" s="556">
        <f t="shared" si="3135"/>
        <v>0</v>
      </c>
      <c r="DE918" s="555">
        <f t="shared" si="3136"/>
        <v>0</v>
      </c>
      <c r="DF918" s="555">
        <f t="shared" si="3137"/>
        <v>0</v>
      </c>
      <c r="DG918" s="555">
        <f t="shared" si="3138"/>
        <v>0</v>
      </c>
      <c r="DH918" s="555">
        <f t="shared" si="3139"/>
        <v>0</v>
      </c>
      <c r="DI918" s="555">
        <f t="shared" si="3140"/>
        <v>0</v>
      </c>
      <c r="DJ918" s="554">
        <f t="shared" si="3141"/>
        <v>0</v>
      </c>
      <c r="DK918" s="553">
        <f t="shared" si="3142"/>
        <v>0</v>
      </c>
      <c r="DL918" s="658">
        <f t="shared" si="3143"/>
        <v>17</v>
      </c>
      <c r="DM918" s="106">
        <f t="shared" si="3144"/>
        <v>17</v>
      </c>
      <c r="DN918" s="106">
        <f t="shared" si="3145"/>
        <v>17</v>
      </c>
      <c r="DO918" s="106">
        <f t="shared" si="3146"/>
        <v>17</v>
      </c>
      <c r="DP918" s="487"/>
      <c r="DQ918" s="623"/>
      <c r="DR918" s="623"/>
      <c r="DS918" s="623"/>
      <c r="DT918" s="623"/>
      <c r="DU918" s="623"/>
      <c r="DV918" s="623"/>
      <c r="DW918" s="623"/>
      <c r="DX918" s="826"/>
      <c r="DY918" s="488"/>
    </row>
    <row r="919" spans="1:129" s="490" customFormat="1" ht="15.75" customHeight="1">
      <c r="A919" s="813" t="s">
        <v>26</v>
      </c>
      <c r="B919" s="804"/>
      <c r="C919" s="804"/>
      <c r="D919" s="804"/>
      <c r="E919" s="804"/>
      <c r="F919" s="804"/>
      <c r="G919" s="804"/>
      <c r="H919" s="804"/>
      <c r="I919" s="804"/>
      <c r="J919" s="804"/>
      <c r="K919" s="804"/>
      <c r="L919" s="804"/>
      <c r="M919" s="804"/>
      <c r="N919" s="804"/>
      <c r="O919" s="804"/>
      <c r="P919" s="804"/>
      <c r="Q919" s="804"/>
      <c r="R919" s="804"/>
      <c r="S919" s="787"/>
      <c r="T919" s="804"/>
      <c r="U919" s="804"/>
      <c r="V919" s="804"/>
      <c r="W919" s="804"/>
      <c r="X919" s="804"/>
      <c r="Y919" s="804"/>
      <c r="Z919" s="804"/>
      <c r="AA919" s="804"/>
      <c r="AB919" s="804"/>
      <c r="AC919" s="804"/>
      <c r="AD919" s="804"/>
      <c r="AE919" s="804"/>
      <c r="AF919" s="804"/>
      <c r="AG919" s="804"/>
      <c r="AH919" s="804"/>
      <c r="AI919" s="804"/>
      <c r="AJ919" s="804"/>
      <c r="AK919" s="787"/>
      <c r="AL919" s="804"/>
      <c r="AM919" s="804"/>
      <c r="AN919" s="804"/>
      <c r="AO919" s="804"/>
      <c r="AP919" s="804"/>
      <c r="AQ919" s="804"/>
      <c r="AR919" s="804"/>
      <c r="AS919" s="804"/>
      <c r="AT919" s="804"/>
      <c r="AU919" s="804"/>
      <c r="AV919" s="804"/>
      <c r="AW919" s="804"/>
      <c r="AX919" s="804"/>
      <c r="AY919" s="804"/>
      <c r="AZ919" s="804"/>
      <c r="BA919" s="804"/>
      <c r="BB919" s="804"/>
      <c r="BC919" s="787"/>
      <c r="BD919" s="804"/>
      <c r="BE919" s="804"/>
      <c r="BF919" s="804"/>
      <c r="BG919" s="804"/>
      <c r="BH919" s="804"/>
      <c r="BI919" s="804"/>
      <c r="BJ919" s="804"/>
      <c r="BK919" s="804"/>
      <c r="BL919" s="804"/>
      <c r="BM919" s="804"/>
      <c r="BN919" s="804"/>
      <c r="BO919" s="804"/>
      <c r="BP919" s="804"/>
      <c r="BQ919" s="804"/>
      <c r="BR919" s="804"/>
      <c r="BS919" s="804"/>
      <c r="BT919" s="804"/>
      <c r="BU919" s="787"/>
      <c r="BV919" s="804"/>
      <c r="BW919" s="804"/>
      <c r="BX919" s="804"/>
      <c r="BY919" s="804"/>
      <c r="BZ919" s="819"/>
      <c r="CA919" s="819"/>
      <c r="CB919" s="819"/>
      <c r="CC919" s="819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22"/>
      <c r="CV919" s="203"/>
      <c r="CW919" s="203"/>
      <c r="CX919" s="203"/>
      <c r="CY919" s="203"/>
      <c r="CZ919" s="203"/>
      <c r="DA919" s="622"/>
      <c r="DB919" s="622"/>
      <c r="DC919" s="622"/>
      <c r="DD919" s="622"/>
      <c r="DE919" s="622"/>
      <c r="DF919" s="622"/>
      <c r="DG919" s="622"/>
      <c r="DH919" s="622"/>
      <c r="DI919" s="622"/>
      <c r="DJ919" s="622"/>
      <c r="DK919" s="622"/>
      <c r="DL919" s="486"/>
      <c r="DM919" s="205"/>
      <c r="DN919" s="205"/>
      <c r="DO919" s="205"/>
      <c r="DP919" s="487"/>
      <c r="DQ919" s="488"/>
      <c r="DR919" s="488"/>
      <c r="DS919" s="488"/>
      <c r="DT919" s="488"/>
      <c r="DU919" s="488"/>
      <c r="DV919" s="488"/>
      <c r="DW919" s="488"/>
      <c r="DX919" s="723"/>
      <c r="DY919" s="488"/>
    </row>
    <row r="920" spans="1:129" s="490" customFormat="1" ht="15.75" customHeight="1">
      <c r="A920" s="814" t="str">
        <f>A184</f>
        <v>Camel sales - export: no. sold</v>
      </c>
      <c r="B920" s="805">
        <f t="shared" ref="B920:R920" si="3204">SUM(B186)</f>
        <v>0</v>
      </c>
      <c r="C920" s="805">
        <f t="shared" si="3204"/>
        <v>0</v>
      </c>
      <c r="D920" s="805">
        <f t="shared" si="3204"/>
        <v>0</v>
      </c>
      <c r="E920" s="805">
        <f t="shared" si="3204"/>
        <v>0</v>
      </c>
      <c r="F920" s="805">
        <f t="shared" si="3204"/>
        <v>0</v>
      </c>
      <c r="G920" s="805">
        <f t="shared" si="3204"/>
        <v>0</v>
      </c>
      <c r="H920" s="805">
        <f t="shared" si="3204"/>
        <v>0</v>
      </c>
      <c r="I920" s="805">
        <f t="shared" si="3204"/>
        <v>0</v>
      </c>
      <c r="J920" s="805">
        <f t="shared" si="3204"/>
        <v>0</v>
      </c>
      <c r="K920" s="805">
        <f t="shared" si="3204"/>
        <v>0</v>
      </c>
      <c r="L920" s="805">
        <f t="shared" si="3204"/>
        <v>0</v>
      </c>
      <c r="M920" s="805">
        <f t="shared" si="3204"/>
        <v>0</v>
      </c>
      <c r="N920" s="805">
        <f t="shared" si="3204"/>
        <v>0</v>
      </c>
      <c r="O920" s="805">
        <f t="shared" si="3204"/>
        <v>0</v>
      </c>
      <c r="P920" s="805">
        <f t="shared" si="3204"/>
        <v>0</v>
      </c>
      <c r="Q920" s="805">
        <f t="shared" si="3204"/>
        <v>0</v>
      </c>
      <c r="R920" s="805">
        <f t="shared" si="3204"/>
        <v>0</v>
      </c>
      <c r="S920" s="804"/>
      <c r="T920" s="805">
        <f t="shared" ref="T920:AJ920" si="3205">SUM(T186)</f>
        <v>0</v>
      </c>
      <c r="U920" s="805">
        <f t="shared" si="3205"/>
        <v>0</v>
      </c>
      <c r="V920" s="805">
        <f t="shared" si="3205"/>
        <v>0</v>
      </c>
      <c r="W920" s="805">
        <f t="shared" si="3205"/>
        <v>0</v>
      </c>
      <c r="X920" s="805">
        <f t="shared" si="3205"/>
        <v>0</v>
      </c>
      <c r="Y920" s="805">
        <f t="shared" si="3205"/>
        <v>0</v>
      </c>
      <c r="Z920" s="805">
        <f t="shared" si="3205"/>
        <v>0</v>
      </c>
      <c r="AA920" s="805">
        <f t="shared" si="3205"/>
        <v>0</v>
      </c>
      <c r="AB920" s="805">
        <f t="shared" si="3205"/>
        <v>0</v>
      </c>
      <c r="AC920" s="805">
        <f t="shared" si="3205"/>
        <v>0</v>
      </c>
      <c r="AD920" s="805">
        <f t="shared" si="3205"/>
        <v>0</v>
      </c>
      <c r="AE920" s="805">
        <f t="shared" si="3205"/>
        <v>0</v>
      </c>
      <c r="AF920" s="805">
        <f t="shared" si="3205"/>
        <v>0</v>
      </c>
      <c r="AG920" s="805">
        <f t="shared" si="3205"/>
        <v>0</v>
      </c>
      <c r="AH920" s="805">
        <f t="shared" si="3205"/>
        <v>0</v>
      </c>
      <c r="AI920" s="805">
        <f t="shared" si="3205"/>
        <v>0</v>
      </c>
      <c r="AJ920" s="805">
        <f t="shared" si="3205"/>
        <v>0</v>
      </c>
      <c r="AK920" s="804"/>
      <c r="AL920" s="805">
        <f t="shared" ref="AL920:BB920" si="3206">SUM(AL186)</f>
        <v>0</v>
      </c>
      <c r="AM920" s="805">
        <f t="shared" si="3206"/>
        <v>0</v>
      </c>
      <c r="AN920" s="805">
        <f t="shared" si="3206"/>
        <v>0</v>
      </c>
      <c r="AO920" s="805">
        <f t="shared" si="3206"/>
        <v>0</v>
      </c>
      <c r="AP920" s="805">
        <f t="shared" si="3206"/>
        <v>0</v>
      </c>
      <c r="AQ920" s="805">
        <f t="shared" si="3206"/>
        <v>0</v>
      </c>
      <c r="AR920" s="805">
        <f t="shared" si="3206"/>
        <v>0</v>
      </c>
      <c r="AS920" s="805">
        <f t="shared" si="3206"/>
        <v>0</v>
      </c>
      <c r="AT920" s="805">
        <f t="shared" si="3206"/>
        <v>0</v>
      </c>
      <c r="AU920" s="805">
        <f t="shared" si="3206"/>
        <v>0</v>
      </c>
      <c r="AV920" s="805">
        <f t="shared" si="3206"/>
        <v>0</v>
      </c>
      <c r="AW920" s="805">
        <f t="shared" si="3206"/>
        <v>0</v>
      </c>
      <c r="AX920" s="805">
        <f t="shared" si="3206"/>
        <v>0</v>
      </c>
      <c r="AY920" s="805">
        <f t="shared" si="3206"/>
        <v>0</v>
      </c>
      <c r="AZ920" s="805">
        <f t="shared" si="3206"/>
        <v>0</v>
      </c>
      <c r="BA920" s="805">
        <f t="shared" si="3206"/>
        <v>0</v>
      </c>
      <c r="BB920" s="805">
        <f t="shared" si="3206"/>
        <v>0</v>
      </c>
      <c r="BC920" s="804"/>
      <c r="BD920" s="805">
        <f t="shared" ref="BD920:BT920" si="3207">SUM(BD186)</f>
        <v>0</v>
      </c>
      <c r="BE920" s="805">
        <f t="shared" si="3207"/>
        <v>0</v>
      </c>
      <c r="BF920" s="805">
        <f t="shared" si="3207"/>
        <v>0</v>
      </c>
      <c r="BG920" s="805">
        <f t="shared" si="3207"/>
        <v>0</v>
      </c>
      <c r="BH920" s="805">
        <f t="shared" si="3207"/>
        <v>0</v>
      </c>
      <c r="BI920" s="805">
        <f t="shared" si="3207"/>
        <v>0</v>
      </c>
      <c r="BJ920" s="805">
        <f t="shared" si="3207"/>
        <v>0</v>
      </c>
      <c r="BK920" s="805">
        <f t="shared" si="3207"/>
        <v>0</v>
      </c>
      <c r="BL920" s="805">
        <f t="shared" si="3207"/>
        <v>0</v>
      </c>
      <c r="BM920" s="805">
        <f t="shared" si="3207"/>
        <v>0</v>
      </c>
      <c r="BN920" s="805">
        <f t="shared" si="3207"/>
        <v>0</v>
      </c>
      <c r="BO920" s="805">
        <f t="shared" si="3207"/>
        <v>0</v>
      </c>
      <c r="BP920" s="805">
        <f t="shared" si="3207"/>
        <v>0</v>
      </c>
      <c r="BQ920" s="805">
        <f t="shared" si="3207"/>
        <v>0</v>
      </c>
      <c r="BR920" s="805">
        <f t="shared" si="3207"/>
        <v>0</v>
      </c>
      <c r="BS920" s="805">
        <f t="shared" si="3207"/>
        <v>0</v>
      </c>
      <c r="BT920" s="805">
        <f t="shared" si="3207"/>
        <v>0</v>
      </c>
      <c r="BU920" s="804"/>
      <c r="BV920" s="805">
        <f>SUM(BV186)</f>
        <v>0</v>
      </c>
      <c r="BW920" s="805">
        <f>SUM(BW186)</f>
        <v>0</v>
      </c>
      <c r="BX920" s="805">
        <f>SUM(BX186)</f>
        <v>0</v>
      </c>
      <c r="BY920" s="805">
        <f>SUM(BY186)</f>
        <v>0</v>
      </c>
      <c r="BZ920" s="602">
        <f t="shared" ref="BZ920:BZ929" si="3208">IF(DL920&lt;3,"",(SUM(B920:R920)-MIN(B920:R920)-MAX(B920:R920))/(DL920-2))</f>
        <v>0</v>
      </c>
      <c r="CA920" s="602">
        <f t="shared" ref="CA920:CA929" si="3209">IF(DM920&lt;3,"",(SUM(T920:AJ920)-MIN(T920:AJ920)-MAX(T920:AJ920))/(DM920-2))</f>
        <v>0</v>
      </c>
      <c r="CB920" s="602">
        <f t="shared" ref="CB920:CB929" si="3210">IF(DN920&lt;3,"",(SUM(AL920:BB920)-MIN(AL920:BB920)-MAX(AL920:BB920))/(DN920-2))</f>
        <v>0</v>
      </c>
      <c r="CC920" s="602">
        <f t="shared" ref="CC920:CC929" si="3211">IF(DO920&lt;3,"",(SUM(BD920:BT920)-MIN(BD920:BT920)-MAX(BD920:BT920))/(DO920-2))</f>
        <v>0</v>
      </c>
      <c r="CD920" s="1348">
        <f t="shared" ref="CD920:CS920" si="321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3212"/>
        <v>0</v>
      </c>
      <c r="CF920" s="1350">
        <f t="shared" si="3212"/>
        <v>0</v>
      </c>
      <c r="CG920" s="1350">
        <f t="shared" si="3212"/>
        <v>0</v>
      </c>
      <c r="CH920" s="1350">
        <f t="shared" si="3212"/>
        <v>0</v>
      </c>
      <c r="CI920" s="1350">
        <f t="shared" si="3212"/>
        <v>0</v>
      </c>
      <c r="CJ920" s="1350">
        <f t="shared" si="3212"/>
        <v>0</v>
      </c>
      <c r="CK920" s="1351">
        <f t="shared" si="3212"/>
        <v>0</v>
      </c>
      <c r="CL920" s="1351">
        <f t="shared" si="3212"/>
        <v>0</v>
      </c>
      <c r="CM920" s="1351">
        <f t="shared" si="3212"/>
        <v>0</v>
      </c>
      <c r="CN920" s="1350">
        <f t="shared" si="3212"/>
        <v>0</v>
      </c>
      <c r="CO920" s="1350">
        <f t="shared" si="3212"/>
        <v>0</v>
      </c>
      <c r="CP920" s="1350">
        <f t="shared" si="3212"/>
        <v>0</v>
      </c>
      <c r="CQ920" s="1350">
        <f t="shared" si="3212"/>
        <v>0</v>
      </c>
      <c r="CR920" s="1350">
        <f t="shared" si="3212"/>
        <v>0</v>
      </c>
      <c r="CS920" s="1349">
        <f t="shared" si="3212"/>
        <v>0</v>
      </c>
      <c r="CT920" s="1352">
        <f t="shared" ref="CE920:CT929" si="3213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3">
        <f t="shared" ref="CU920:CU929" si="321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4">
        <f t="shared" ref="CV920:CV929" si="321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5">
        <f t="shared" ref="CW920:CW929" si="321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5">
        <f t="shared" ref="CX920:CX929" si="321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5">
        <f t="shared" ref="CY920:CY929" si="321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5">
        <f t="shared" ref="CZ920:CZ929" si="321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5">
        <f t="shared" ref="DA920:DA929" si="322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6">
        <f t="shared" ref="DB920:DB929" si="322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6">
        <f t="shared" ref="DC920:DC929" si="322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6">
        <f t="shared" ref="DD920:DD929" si="322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5">
        <f t="shared" ref="DE920:DE929" si="322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5">
        <f t="shared" ref="DF920:DF929" si="322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5">
        <f t="shared" ref="DG920:DG929" si="3226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5">
        <f t="shared" ref="DH920:DH929" si="3227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5">
        <f t="shared" ref="DI920:DI929" si="3228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4">
        <f t="shared" ref="DJ920:DJ929" si="3229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3">
        <f t="shared" ref="DK920:DK929" si="3230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8">
        <f t="shared" ref="DL920:DL929" si="3231">COUNT(B920:R920)</f>
        <v>17</v>
      </c>
      <c r="DM920" s="106">
        <f t="shared" ref="DM920:DM929" si="3232">COUNT(T920:AJ920)</f>
        <v>17</v>
      </c>
      <c r="DN920" s="106">
        <f t="shared" ref="DN920:DN929" si="3233">COUNT(AL920:BB920)</f>
        <v>17</v>
      </c>
      <c r="DO920" s="106">
        <f t="shared" ref="DO920:DO929" si="3234">COUNT(BD920:BT920)</f>
        <v>17</v>
      </c>
      <c r="DP920" s="487"/>
      <c r="DQ920" s="623"/>
      <c r="DR920" s="623"/>
      <c r="DS920" s="623"/>
      <c r="DT920" s="623"/>
      <c r="DU920" s="623"/>
      <c r="DV920" s="623"/>
      <c r="DW920" s="623"/>
      <c r="DX920" s="826"/>
      <c r="DY920" s="488"/>
    </row>
    <row r="921" spans="1:129" s="490" customFormat="1" ht="15.75" customHeight="1">
      <c r="A921" s="622" t="str">
        <f>A187</f>
        <v>Camel sales - local: no. sold</v>
      </c>
      <c r="B921" s="805">
        <f t="shared" ref="B921:R921" si="3235">SUM(B189)</f>
        <v>0</v>
      </c>
      <c r="C921" s="805">
        <f t="shared" si="3235"/>
        <v>0</v>
      </c>
      <c r="D921" s="805">
        <f t="shared" si="3235"/>
        <v>0</v>
      </c>
      <c r="E921" s="805">
        <f t="shared" si="3235"/>
        <v>0</v>
      </c>
      <c r="F921" s="805">
        <f t="shared" si="3235"/>
        <v>0</v>
      </c>
      <c r="G921" s="805">
        <f t="shared" si="3235"/>
        <v>0</v>
      </c>
      <c r="H921" s="805">
        <f t="shared" si="3235"/>
        <v>0</v>
      </c>
      <c r="I921" s="805">
        <f t="shared" si="3235"/>
        <v>0</v>
      </c>
      <c r="J921" s="805">
        <f t="shared" si="3235"/>
        <v>0</v>
      </c>
      <c r="K921" s="805">
        <f t="shared" si="3235"/>
        <v>0</v>
      </c>
      <c r="L921" s="805">
        <f t="shared" si="3235"/>
        <v>0</v>
      </c>
      <c r="M921" s="805">
        <f t="shared" si="3235"/>
        <v>0</v>
      </c>
      <c r="N921" s="805">
        <f t="shared" si="3235"/>
        <v>0</v>
      </c>
      <c r="O921" s="805">
        <f t="shared" si="3235"/>
        <v>0</v>
      </c>
      <c r="P921" s="805">
        <f t="shared" si="3235"/>
        <v>0</v>
      </c>
      <c r="Q921" s="805">
        <f t="shared" si="3235"/>
        <v>0</v>
      </c>
      <c r="R921" s="805">
        <f t="shared" si="3235"/>
        <v>0</v>
      </c>
      <c r="S921" s="804"/>
      <c r="T921" s="805">
        <f t="shared" ref="T921:AJ921" si="3236">SUM(T189)</f>
        <v>0</v>
      </c>
      <c r="U921" s="805">
        <f t="shared" si="3236"/>
        <v>0</v>
      </c>
      <c r="V921" s="805">
        <f t="shared" si="3236"/>
        <v>0</v>
      </c>
      <c r="W921" s="805">
        <f t="shared" si="3236"/>
        <v>0</v>
      </c>
      <c r="X921" s="805">
        <f t="shared" si="3236"/>
        <v>0</v>
      </c>
      <c r="Y921" s="805">
        <f t="shared" si="3236"/>
        <v>0</v>
      </c>
      <c r="Z921" s="805">
        <f t="shared" si="3236"/>
        <v>0</v>
      </c>
      <c r="AA921" s="805">
        <f t="shared" si="3236"/>
        <v>0</v>
      </c>
      <c r="AB921" s="805">
        <f t="shared" si="3236"/>
        <v>0</v>
      </c>
      <c r="AC921" s="805">
        <f t="shared" si="3236"/>
        <v>0</v>
      </c>
      <c r="AD921" s="805">
        <f t="shared" si="3236"/>
        <v>0</v>
      </c>
      <c r="AE921" s="805">
        <f t="shared" si="3236"/>
        <v>0</v>
      </c>
      <c r="AF921" s="805">
        <f t="shared" si="3236"/>
        <v>0</v>
      </c>
      <c r="AG921" s="805">
        <f t="shared" si="3236"/>
        <v>0</v>
      </c>
      <c r="AH921" s="805">
        <f t="shared" si="3236"/>
        <v>0</v>
      </c>
      <c r="AI921" s="805">
        <f t="shared" si="3236"/>
        <v>0</v>
      </c>
      <c r="AJ921" s="805">
        <f t="shared" si="3236"/>
        <v>0</v>
      </c>
      <c r="AK921" s="804"/>
      <c r="AL921" s="805">
        <f t="shared" ref="AL921:BB921" si="3237">SUM(AL189)</f>
        <v>0</v>
      </c>
      <c r="AM921" s="805">
        <f t="shared" si="3237"/>
        <v>0</v>
      </c>
      <c r="AN921" s="805">
        <f t="shared" si="3237"/>
        <v>0</v>
      </c>
      <c r="AO921" s="805">
        <f t="shared" si="3237"/>
        <v>0</v>
      </c>
      <c r="AP921" s="805">
        <f t="shared" si="3237"/>
        <v>0</v>
      </c>
      <c r="AQ921" s="805">
        <f t="shared" si="3237"/>
        <v>0</v>
      </c>
      <c r="AR921" s="805">
        <f t="shared" si="3237"/>
        <v>0</v>
      </c>
      <c r="AS921" s="805">
        <f t="shared" si="3237"/>
        <v>0</v>
      </c>
      <c r="AT921" s="805">
        <f t="shared" si="3237"/>
        <v>0</v>
      </c>
      <c r="AU921" s="805">
        <f t="shared" si="3237"/>
        <v>0</v>
      </c>
      <c r="AV921" s="805">
        <f t="shared" si="3237"/>
        <v>0</v>
      </c>
      <c r="AW921" s="805">
        <f t="shared" si="3237"/>
        <v>0</v>
      </c>
      <c r="AX921" s="805">
        <f t="shared" si="3237"/>
        <v>0</v>
      </c>
      <c r="AY921" s="805">
        <f t="shared" si="3237"/>
        <v>0</v>
      </c>
      <c r="AZ921" s="805">
        <f t="shared" si="3237"/>
        <v>0</v>
      </c>
      <c r="BA921" s="805">
        <f t="shared" si="3237"/>
        <v>0</v>
      </c>
      <c r="BB921" s="805">
        <f t="shared" si="3237"/>
        <v>0</v>
      </c>
      <c r="BC921" s="804"/>
      <c r="BD921" s="805">
        <f t="shared" ref="BD921:BT921" si="3238">SUM(BD189)</f>
        <v>0</v>
      </c>
      <c r="BE921" s="805">
        <f t="shared" si="3238"/>
        <v>0</v>
      </c>
      <c r="BF921" s="805">
        <f t="shared" si="3238"/>
        <v>0</v>
      </c>
      <c r="BG921" s="805">
        <f t="shared" si="3238"/>
        <v>0</v>
      </c>
      <c r="BH921" s="805">
        <f t="shared" si="3238"/>
        <v>0</v>
      </c>
      <c r="BI921" s="805">
        <f t="shared" si="3238"/>
        <v>0</v>
      </c>
      <c r="BJ921" s="805">
        <f t="shared" si="3238"/>
        <v>0</v>
      </c>
      <c r="BK921" s="805">
        <f t="shared" si="3238"/>
        <v>0</v>
      </c>
      <c r="BL921" s="805">
        <f t="shared" si="3238"/>
        <v>0</v>
      </c>
      <c r="BM921" s="805">
        <f t="shared" si="3238"/>
        <v>0</v>
      </c>
      <c r="BN921" s="805">
        <f t="shared" si="3238"/>
        <v>0</v>
      </c>
      <c r="BO921" s="805">
        <f t="shared" si="3238"/>
        <v>0</v>
      </c>
      <c r="BP921" s="805">
        <f t="shared" si="3238"/>
        <v>0</v>
      </c>
      <c r="BQ921" s="805">
        <f t="shared" si="3238"/>
        <v>0</v>
      </c>
      <c r="BR921" s="805">
        <f t="shared" si="3238"/>
        <v>0</v>
      </c>
      <c r="BS921" s="805">
        <f t="shared" si="3238"/>
        <v>0</v>
      </c>
      <c r="BT921" s="805">
        <f t="shared" si="3238"/>
        <v>0</v>
      </c>
      <c r="BU921" s="804"/>
      <c r="BV921" s="805">
        <f>SUM(BV189)</f>
        <v>0</v>
      </c>
      <c r="BW921" s="805">
        <f>SUM(BW189)</f>
        <v>0</v>
      </c>
      <c r="BX921" s="805">
        <f>SUM(BX189)</f>
        <v>0</v>
      </c>
      <c r="BY921" s="805">
        <f>SUM(BY189)</f>
        <v>0</v>
      </c>
      <c r="BZ921" s="602">
        <f t="shared" si="3208"/>
        <v>0</v>
      </c>
      <c r="CA921" s="602">
        <f t="shared" si="3209"/>
        <v>0</v>
      </c>
      <c r="CB921" s="602">
        <f t="shared" si="3210"/>
        <v>0</v>
      </c>
      <c r="CC921" s="602">
        <f t="shared" si="3211"/>
        <v>0</v>
      </c>
      <c r="CD921" s="1348">
        <f t="shared" ref="CD921:CD929" si="323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3213"/>
        <v>0</v>
      </c>
      <c r="CF921" s="1350">
        <f t="shared" si="3213"/>
        <v>0</v>
      </c>
      <c r="CG921" s="1350">
        <f t="shared" si="3213"/>
        <v>0</v>
      </c>
      <c r="CH921" s="1350">
        <f t="shared" si="3213"/>
        <v>0</v>
      </c>
      <c r="CI921" s="1350">
        <f t="shared" si="3213"/>
        <v>0</v>
      </c>
      <c r="CJ921" s="1350">
        <f t="shared" si="3213"/>
        <v>0</v>
      </c>
      <c r="CK921" s="1351">
        <f t="shared" si="3213"/>
        <v>0</v>
      </c>
      <c r="CL921" s="1351">
        <f t="shared" si="3213"/>
        <v>0</v>
      </c>
      <c r="CM921" s="1351">
        <f t="shared" si="3213"/>
        <v>0</v>
      </c>
      <c r="CN921" s="1350">
        <f t="shared" si="3213"/>
        <v>0</v>
      </c>
      <c r="CO921" s="1350">
        <f t="shared" si="3213"/>
        <v>0</v>
      </c>
      <c r="CP921" s="1350">
        <f t="shared" si="3213"/>
        <v>0</v>
      </c>
      <c r="CQ921" s="1350">
        <f t="shared" si="3213"/>
        <v>0</v>
      </c>
      <c r="CR921" s="1350">
        <f t="shared" si="3213"/>
        <v>0</v>
      </c>
      <c r="CS921" s="1349">
        <f t="shared" si="3213"/>
        <v>0</v>
      </c>
      <c r="CT921" s="1352">
        <f t="shared" si="3213"/>
        <v>0</v>
      </c>
      <c r="CU921" s="553">
        <f t="shared" si="3214"/>
        <v>0</v>
      </c>
      <c r="CV921" s="554">
        <f t="shared" si="3215"/>
        <v>0</v>
      </c>
      <c r="CW921" s="555">
        <f t="shared" si="3216"/>
        <v>0</v>
      </c>
      <c r="CX921" s="555">
        <f t="shared" si="3217"/>
        <v>0</v>
      </c>
      <c r="CY921" s="555">
        <f t="shared" si="3218"/>
        <v>0</v>
      </c>
      <c r="CZ921" s="555">
        <f t="shared" si="3219"/>
        <v>0</v>
      </c>
      <c r="DA921" s="555">
        <f t="shared" si="3220"/>
        <v>0</v>
      </c>
      <c r="DB921" s="556">
        <f t="shared" si="3221"/>
        <v>0</v>
      </c>
      <c r="DC921" s="556">
        <f t="shared" si="3222"/>
        <v>0</v>
      </c>
      <c r="DD921" s="556">
        <f t="shared" si="3223"/>
        <v>0</v>
      </c>
      <c r="DE921" s="555">
        <f t="shared" si="3224"/>
        <v>0</v>
      </c>
      <c r="DF921" s="555">
        <f t="shared" si="3225"/>
        <v>0</v>
      </c>
      <c r="DG921" s="555">
        <f t="shared" si="3226"/>
        <v>0</v>
      </c>
      <c r="DH921" s="555">
        <f t="shared" si="3227"/>
        <v>0</v>
      </c>
      <c r="DI921" s="555">
        <f t="shared" si="3228"/>
        <v>0</v>
      </c>
      <c r="DJ921" s="554">
        <f t="shared" si="3229"/>
        <v>0</v>
      </c>
      <c r="DK921" s="553">
        <f t="shared" si="3230"/>
        <v>0</v>
      </c>
      <c r="DL921" s="658">
        <f t="shared" si="3231"/>
        <v>17</v>
      </c>
      <c r="DM921" s="106">
        <f t="shared" si="3232"/>
        <v>17</v>
      </c>
      <c r="DN921" s="106">
        <f t="shared" si="3233"/>
        <v>17</v>
      </c>
      <c r="DO921" s="106">
        <f t="shared" si="3234"/>
        <v>17</v>
      </c>
      <c r="DP921" s="487"/>
      <c r="DQ921" s="623"/>
      <c r="DR921" s="623"/>
      <c r="DS921" s="623"/>
      <c r="DT921" s="623"/>
      <c r="DU921" s="623"/>
      <c r="DV921" s="623"/>
      <c r="DW921" s="623"/>
      <c r="DX921" s="826"/>
      <c r="DY921" s="488"/>
    </row>
    <row r="922" spans="1:129" s="490" customFormat="1" ht="15.75" customHeight="1">
      <c r="A922" s="622" t="str">
        <f>A191</f>
        <v>Fattened Ox sales: no. sold</v>
      </c>
      <c r="B922" s="805">
        <f t="shared" ref="B922:R922" si="3240">SUM(B194)</f>
        <v>0</v>
      </c>
      <c r="C922" s="805">
        <f t="shared" si="3240"/>
        <v>0</v>
      </c>
      <c r="D922" s="805">
        <f t="shared" si="3240"/>
        <v>0</v>
      </c>
      <c r="E922" s="805">
        <f t="shared" si="3240"/>
        <v>0</v>
      </c>
      <c r="F922" s="805">
        <f t="shared" si="3240"/>
        <v>0</v>
      </c>
      <c r="G922" s="805">
        <f t="shared" si="3240"/>
        <v>0</v>
      </c>
      <c r="H922" s="805">
        <f t="shared" si="3240"/>
        <v>0</v>
      </c>
      <c r="I922" s="805">
        <f t="shared" si="3240"/>
        <v>0</v>
      </c>
      <c r="J922" s="805">
        <f t="shared" si="3240"/>
        <v>0</v>
      </c>
      <c r="K922" s="805">
        <f t="shared" si="3240"/>
        <v>0</v>
      </c>
      <c r="L922" s="805">
        <f t="shared" si="3240"/>
        <v>0</v>
      </c>
      <c r="M922" s="805">
        <f t="shared" si="3240"/>
        <v>0</v>
      </c>
      <c r="N922" s="805">
        <f t="shared" si="3240"/>
        <v>0</v>
      </c>
      <c r="O922" s="805">
        <f t="shared" si="3240"/>
        <v>0</v>
      </c>
      <c r="P922" s="805">
        <f t="shared" si="3240"/>
        <v>0</v>
      </c>
      <c r="Q922" s="805">
        <f t="shared" si="3240"/>
        <v>0</v>
      </c>
      <c r="R922" s="805">
        <f t="shared" si="3240"/>
        <v>0</v>
      </c>
      <c r="S922" s="804"/>
      <c r="T922" s="805">
        <f t="shared" ref="T922:AJ922" si="3241">SUM(T194)</f>
        <v>0</v>
      </c>
      <c r="U922" s="805">
        <f t="shared" si="3241"/>
        <v>0</v>
      </c>
      <c r="V922" s="805">
        <f t="shared" si="3241"/>
        <v>0</v>
      </c>
      <c r="W922" s="805">
        <f t="shared" si="3241"/>
        <v>0</v>
      </c>
      <c r="X922" s="805">
        <f t="shared" si="3241"/>
        <v>0</v>
      </c>
      <c r="Y922" s="805">
        <f t="shared" si="3241"/>
        <v>0</v>
      </c>
      <c r="Z922" s="805">
        <f t="shared" si="3241"/>
        <v>0</v>
      </c>
      <c r="AA922" s="805">
        <f t="shared" si="3241"/>
        <v>0</v>
      </c>
      <c r="AB922" s="805">
        <f t="shared" si="3241"/>
        <v>0</v>
      </c>
      <c r="AC922" s="805">
        <f t="shared" si="3241"/>
        <v>0</v>
      </c>
      <c r="AD922" s="805">
        <f t="shared" si="3241"/>
        <v>0</v>
      </c>
      <c r="AE922" s="805">
        <f t="shared" si="3241"/>
        <v>0</v>
      </c>
      <c r="AF922" s="805">
        <f t="shared" si="3241"/>
        <v>0</v>
      </c>
      <c r="AG922" s="805">
        <f t="shared" si="3241"/>
        <v>0</v>
      </c>
      <c r="AH922" s="805">
        <f t="shared" si="3241"/>
        <v>0</v>
      </c>
      <c r="AI922" s="805">
        <f t="shared" si="3241"/>
        <v>0</v>
      </c>
      <c r="AJ922" s="805">
        <f t="shared" si="3241"/>
        <v>0</v>
      </c>
      <c r="AK922" s="804"/>
      <c r="AL922" s="805">
        <f t="shared" ref="AL922:BB922" si="3242">SUM(AL194)</f>
        <v>0</v>
      </c>
      <c r="AM922" s="805">
        <f t="shared" si="3242"/>
        <v>0</v>
      </c>
      <c r="AN922" s="805">
        <f t="shared" si="3242"/>
        <v>0</v>
      </c>
      <c r="AO922" s="805">
        <f t="shared" si="3242"/>
        <v>0</v>
      </c>
      <c r="AP922" s="805">
        <f t="shared" si="3242"/>
        <v>0</v>
      </c>
      <c r="AQ922" s="805">
        <f t="shared" si="3242"/>
        <v>0</v>
      </c>
      <c r="AR922" s="805">
        <f t="shared" si="3242"/>
        <v>0</v>
      </c>
      <c r="AS922" s="805">
        <f t="shared" si="3242"/>
        <v>0</v>
      </c>
      <c r="AT922" s="805">
        <f t="shared" si="3242"/>
        <v>0</v>
      </c>
      <c r="AU922" s="805">
        <f t="shared" si="3242"/>
        <v>0</v>
      </c>
      <c r="AV922" s="805">
        <f t="shared" si="3242"/>
        <v>0</v>
      </c>
      <c r="AW922" s="805">
        <f t="shared" si="3242"/>
        <v>0</v>
      </c>
      <c r="AX922" s="805">
        <f t="shared" si="3242"/>
        <v>0</v>
      </c>
      <c r="AY922" s="805">
        <f t="shared" si="3242"/>
        <v>0</v>
      </c>
      <c r="AZ922" s="805">
        <f t="shared" si="3242"/>
        <v>0</v>
      </c>
      <c r="BA922" s="805">
        <f t="shared" si="3242"/>
        <v>0</v>
      </c>
      <c r="BB922" s="805">
        <f t="shared" si="3242"/>
        <v>0</v>
      </c>
      <c r="BC922" s="804"/>
      <c r="BD922" s="805">
        <f t="shared" ref="BD922:BT922" si="3243">SUM(BD194)</f>
        <v>0</v>
      </c>
      <c r="BE922" s="805">
        <f t="shared" si="3243"/>
        <v>0</v>
      </c>
      <c r="BF922" s="805">
        <f t="shared" si="3243"/>
        <v>0</v>
      </c>
      <c r="BG922" s="805">
        <f t="shared" si="3243"/>
        <v>0</v>
      </c>
      <c r="BH922" s="805">
        <f t="shared" si="3243"/>
        <v>0</v>
      </c>
      <c r="BI922" s="805">
        <f t="shared" si="3243"/>
        <v>0</v>
      </c>
      <c r="BJ922" s="805">
        <f t="shared" si="3243"/>
        <v>0</v>
      </c>
      <c r="BK922" s="805">
        <f t="shared" si="3243"/>
        <v>0</v>
      </c>
      <c r="BL922" s="805">
        <f t="shared" si="3243"/>
        <v>0</v>
      </c>
      <c r="BM922" s="805">
        <f t="shared" si="3243"/>
        <v>0</v>
      </c>
      <c r="BN922" s="805">
        <f t="shared" si="3243"/>
        <v>0</v>
      </c>
      <c r="BO922" s="805">
        <f t="shared" si="3243"/>
        <v>0</v>
      </c>
      <c r="BP922" s="805">
        <f t="shared" si="3243"/>
        <v>0</v>
      </c>
      <c r="BQ922" s="805">
        <f t="shared" si="3243"/>
        <v>0</v>
      </c>
      <c r="BR922" s="805">
        <f t="shared" si="3243"/>
        <v>0</v>
      </c>
      <c r="BS922" s="805">
        <f t="shared" si="3243"/>
        <v>0</v>
      </c>
      <c r="BT922" s="805">
        <f t="shared" si="3243"/>
        <v>0</v>
      </c>
      <c r="BU922" s="804"/>
      <c r="BV922" s="805">
        <f>SUM(BV194)</f>
        <v>0</v>
      </c>
      <c r="BW922" s="805">
        <f>SUM(BW194)</f>
        <v>0</v>
      </c>
      <c r="BX922" s="805">
        <f>SUM(BX194)</f>
        <v>0</v>
      </c>
      <c r="BY922" s="805">
        <f>SUM(BY194)</f>
        <v>0</v>
      </c>
      <c r="BZ922" s="602">
        <f t="shared" si="3208"/>
        <v>0</v>
      </c>
      <c r="CA922" s="602">
        <f t="shared" si="3209"/>
        <v>0</v>
      </c>
      <c r="CB922" s="602">
        <f t="shared" si="3210"/>
        <v>0</v>
      </c>
      <c r="CC922" s="602">
        <f t="shared" si="3211"/>
        <v>0</v>
      </c>
      <c r="CD922" s="1348">
        <f t="shared" si="3239"/>
        <v>0</v>
      </c>
      <c r="CE922" s="1349">
        <f t="shared" si="3213"/>
        <v>0</v>
      </c>
      <c r="CF922" s="1350">
        <f t="shared" si="3213"/>
        <v>0</v>
      </c>
      <c r="CG922" s="1350">
        <f t="shared" si="3213"/>
        <v>0</v>
      </c>
      <c r="CH922" s="1350">
        <f t="shared" si="3213"/>
        <v>0</v>
      </c>
      <c r="CI922" s="1350">
        <f t="shared" si="3213"/>
        <v>0</v>
      </c>
      <c r="CJ922" s="1350">
        <f t="shared" si="3213"/>
        <v>0</v>
      </c>
      <c r="CK922" s="1351">
        <f t="shared" si="3213"/>
        <v>0</v>
      </c>
      <c r="CL922" s="1351">
        <f t="shared" si="3213"/>
        <v>0</v>
      </c>
      <c r="CM922" s="1351">
        <f t="shared" si="3213"/>
        <v>0</v>
      </c>
      <c r="CN922" s="1350">
        <f t="shared" si="3213"/>
        <v>0</v>
      </c>
      <c r="CO922" s="1350">
        <f t="shared" si="3213"/>
        <v>0</v>
      </c>
      <c r="CP922" s="1350">
        <f t="shared" si="3213"/>
        <v>0</v>
      </c>
      <c r="CQ922" s="1350">
        <f t="shared" si="3213"/>
        <v>0</v>
      </c>
      <c r="CR922" s="1350">
        <f t="shared" si="3213"/>
        <v>0</v>
      </c>
      <c r="CS922" s="1349">
        <f t="shared" si="3213"/>
        <v>0</v>
      </c>
      <c r="CT922" s="1352">
        <f t="shared" si="3213"/>
        <v>0</v>
      </c>
      <c r="CU922" s="553">
        <f t="shared" si="3214"/>
        <v>0</v>
      </c>
      <c r="CV922" s="554">
        <f t="shared" si="3215"/>
        <v>0</v>
      </c>
      <c r="CW922" s="555">
        <f t="shared" si="3216"/>
        <v>0</v>
      </c>
      <c r="CX922" s="555">
        <f t="shared" si="3217"/>
        <v>0</v>
      </c>
      <c r="CY922" s="555">
        <f t="shared" si="3218"/>
        <v>0</v>
      </c>
      <c r="CZ922" s="555">
        <f t="shared" si="3219"/>
        <v>0</v>
      </c>
      <c r="DA922" s="555">
        <f t="shared" si="3220"/>
        <v>0</v>
      </c>
      <c r="DB922" s="556">
        <f t="shared" si="3221"/>
        <v>0</v>
      </c>
      <c r="DC922" s="556">
        <f t="shared" si="3222"/>
        <v>0</v>
      </c>
      <c r="DD922" s="556">
        <f t="shared" si="3223"/>
        <v>0</v>
      </c>
      <c r="DE922" s="555">
        <f t="shared" si="3224"/>
        <v>0</v>
      </c>
      <c r="DF922" s="555">
        <f t="shared" si="3225"/>
        <v>0</v>
      </c>
      <c r="DG922" s="555">
        <f t="shared" si="3226"/>
        <v>0</v>
      </c>
      <c r="DH922" s="555">
        <f t="shared" si="3227"/>
        <v>0</v>
      </c>
      <c r="DI922" s="555">
        <f t="shared" si="3228"/>
        <v>0</v>
      </c>
      <c r="DJ922" s="554">
        <f t="shared" si="3229"/>
        <v>0</v>
      </c>
      <c r="DK922" s="553">
        <f t="shared" si="3230"/>
        <v>0</v>
      </c>
      <c r="DL922" s="658">
        <f t="shared" si="3231"/>
        <v>17</v>
      </c>
      <c r="DM922" s="106">
        <f t="shared" si="3232"/>
        <v>17</v>
      </c>
      <c r="DN922" s="106">
        <f t="shared" si="3233"/>
        <v>17</v>
      </c>
      <c r="DO922" s="106">
        <f t="shared" si="3234"/>
        <v>17</v>
      </c>
      <c r="DP922" s="487"/>
      <c r="DQ922" s="623"/>
      <c r="DR922" s="623"/>
      <c r="DS922" s="623"/>
      <c r="DT922" s="623"/>
      <c r="DU922" s="623"/>
      <c r="DV922" s="623"/>
      <c r="DW922" s="623"/>
      <c r="DX922" s="826"/>
      <c r="DY922" s="488"/>
    </row>
    <row r="923" spans="1:129" s="490" customFormat="1" ht="15.75" customHeight="1">
      <c r="A923" s="622" t="str">
        <f>A195</f>
        <v>Cattle sales - export: no. sold</v>
      </c>
      <c r="B923" s="805">
        <f t="shared" ref="B923:R923" si="3244">SUM(B197)</f>
        <v>0</v>
      </c>
      <c r="C923" s="805">
        <f t="shared" si="3244"/>
        <v>0</v>
      </c>
      <c r="D923" s="805">
        <f t="shared" si="3244"/>
        <v>0</v>
      </c>
      <c r="E923" s="805">
        <f t="shared" si="3244"/>
        <v>0</v>
      </c>
      <c r="F923" s="805">
        <f t="shared" si="3244"/>
        <v>0</v>
      </c>
      <c r="G923" s="805">
        <f t="shared" si="3244"/>
        <v>0</v>
      </c>
      <c r="H923" s="805">
        <f t="shared" si="3244"/>
        <v>0</v>
      </c>
      <c r="I923" s="805">
        <f t="shared" si="3244"/>
        <v>0</v>
      </c>
      <c r="J923" s="805">
        <f t="shared" si="3244"/>
        <v>0</v>
      </c>
      <c r="K923" s="805">
        <f t="shared" si="3244"/>
        <v>0</v>
      </c>
      <c r="L923" s="805">
        <f t="shared" si="3244"/>
        <v>0</v>
      </c>
      <c r="M923" s="805">
        <f t="shared" si="3244"/>
        <v>0</v>
      </c>
      <c r="N923" s="805">
        <f t="shared" si="3244"/>
        <v>0</v>
      </c>
      <c r="O923" s="805">
        <f t="shared" si="3244"/>
        <v>0</v>
      </c>
      <c r="P923" s="805">
        <f t="shared" si="3244"/>
        <v>0</v>
      </c>
      <c r="Q923" s="805">
        <f t="shared" si="3244"/>
        <v>0</v>
      </c>
      <c r="R923" s="805">
        <f t="shared" si="3244"/>
        <v>0</v>
      </c>
      <c r="S923" s="804"/>
      <c r="T923" s="805">
        <f t="shared" ref="T923:AJ923" si="3245">SUM(T197)</f>
        <v>0</v>
      </c>
      <c r="U923" s="805">
        <f t="shared" si="3245"/>
        <v>0</v>
      </c>
      <c r="V923" s="805">
        <f t="shared" si="3245"/>
        <v>0</v>
      </c>
      <c r="W923" s="805">
        <f t="shared" si="3245"/>
        <v>0</v>
      </c>
      <c r="X923" s="805">
        <f t="shared" si="3245"/>
        <v>0</v>
      </c>
      <c r="Y923" s="805">
        <f t="shared" si="3245"/>
        <v>0</v>
      </c>
      <c r="Z923" s="805">
        <f t="shared" si="3245"/>
        <v>0</v>
      </c>
      <c r="AA923" s="805">
        <f t="shared" si="3245"/>
        <v>0</v>
      </c>
      <c r="AB923" s="805">
        <f t="shared" si="3245"/>
        <v>0</v>
      </c>
      <c r="AC923" s="805">
        <f t="shared" si="3245"/>
        <v>0</v>
      </c>
      <c r="AD923" s="805">
        <f t="shared" si="3245"/>
        <v>0</v>
      </c>
      <c r="AE923" s="805">
        <f t="shared" si="3245"/>
        <v>0</v>
      </c>
      <c r="AF923" s="805">
        <f t="shared" si="3245"/>
        <v>0</v>
      </c>
      <c r="AG923" s="805">
        <f t="shared" si="3245"/>
        <v>0</v>
      </c>
      <c r="AH923" s="805">
        <f t="shared" si="3245"/>
        <v>0</v>
      </c>
      <c r="AI923" s="805">
        <f t="shared" si="3245"/>
        <v>0</v>
      </c>
      <c r="AJ923" s="805">
        <f t="shared" si="3245"/>
        <v>0</v>
      </c>
      <c r="AK923" s="804"/>
      <c r="AL923" s="805">
        <f t="shared" ref="AL923:BB923" si="3246">SUM(AL197)</f>
        <v>0</v>
      </c>
      <c r="AM923" s="805">
        <f t="shared" si="3246"/>
        <v>0</v>
      </c>
      <c r="AN923" s="805">
        <f t="shared" si="3246"/>
        <v>0</v>
      </c>
      <c r="AO923" s="805">
        <f t="shared" si="3246"/>
        <v>0</v>
      </c>
      <c r="AP923" s="805">
        <f t="shared" si="3246"/>
        <v>0</v>
      </c>
      <c r="AQ923" s="805">
        <f t="shared" si="3246"/>
        <v>0</v>
      </c>
      <c r="AR923" s="805">
        <f t="shared" si="3246"/>
        <v>0</v>
      </c>
      <c r="AS923" s="805">
        <f t="shared" si="3246"/>
        <v>0</v>
      </c>
      <c r="AT923" s="805">
        <f t="shared" si="3246"/>
        <v>0</v>
      </c>
      <c r="AU923" s="805">
        <f t="shared" si="3246"/>
        <v>0</v>
      </c>
      <c r="AV923" s="805">
        <f t="shared" si="3246"/>
        <v>0</v>
      </c>
      <c r="AW923" s="805">
        <f t="shared" si="3246"/>
        <v>0</v>
      </c>
      <c r="AX923" s="805">
        <f t="shared" si="3246"/>
        <v>0</v>
      </c>
      <c r="AY923" s="805">
        <f t="shared" si="3246"/>
        <v>0</v>
      </c>
      <c r="AZ923" s="805">
        <f t="shared" si="3246"/>
        <v>0</v>
      </c>
      <c r="BA923" s="805">
        <f t="shared" si="3246"/>
        <v>0</v>
      </c>
      <c r="BB923" s="805">
        <f t="shared" si="3246"/>
        <v>0</v>
      </c>
      <c r="BC923" s="804"/>
      <c r="BD923" s="805">
        <f t="shared" ref="BD923:BT923" si="3247">SUM(BD197)</f>
        <v>0</v>
      </c>
      <c r="BE923" s="805">
        <f t="shared" si="3247"/>
        <v>0</v>
      </c>
      <c r="BF923" s="805">
        <f t="shared" si="3247"/>
        <v>0</v>
      </c>
      <c r="BG923" s="805">
        <f t="shared" si="3247"/>
        <v>0</v>
      </c>
      <c r="BH923" s="805">
        <f t="shared" si="3247"/>
        <v>0</v>
      </c>
      <c r="BI923" s="805">
        <f t="shared" si="3247"/>
        <v>0</v>
      </c>
      <c r="BJ923" s="805">
        <f t="shared" si="3247"/>
        <v>0</v>
      </c>
      <c r="BK923" s="805">
        <f t="shared" si="3247"/>
        <v>0</v>
      </c>
      <c r="BL923" s="805">
        <f t="shared" si="3247"/>
        <v>0</v>
      </c>
      <c r="BM923" s="805">
        <f t="shared" si="3247"/>
        <v>0</v>
      </c>
      <c r="BN923" s="805">
        <f t="shared" si="3247"/>
        <v>0</v>
      </c>
      <c r="BO923" s="805">
        <f t="shared" si="3247"/>
        <v>0</v>
      </c>
      <c r="BP923" s="805">
        <f t="shared" si="3247"/>
        <v>0</v>
      </c>
      <c r="BQ923" s="805">
        <f t="shared" si="3247"/>
        <v>0</v>
      </c>
      <c r="BR923" s="805">
        <f t="shared" si="3247"/>
        <v>0</v>
      </c>
      <c r="BS923" s="805">
        <f t="shared" si="3247"/>
        <v>0</v>
      </c>
      <c r="BT923" s="805">
        <f t="shared" si="3247"/>
        <v>0</v>
      </c>
      <c r="BU923" s="804"/>
      <c r="BV923" s="805">
        <f>SUM(BV197)</f>
        <v>0</v>
      </c>
      <c r="BW923" s="805">
        <f>SUM(BW197)</f>
        <v>0</v>
      </c>
      <c r="BX923" s="805">
        <f>SUM(BX197)</f>
        <v>0</v>
      </c>
      <c r="BY923" s="805">
        <f>SUM(BY197)</f>
        <v>0</v>
      </c>
      <c r="BZ923" s="602">
        <f t="shared" si="3208"/>
        <v>0</v>
      </c>
      <c r="CA923" s="602">
        <f t="shared" si="3209"/>
        <v>0</v>
      </c>
      <c r="CB923" s="602">
        <f t="shared" si="3210"/>
        <v>0</v>
      </c>
      <c r="CC923" s="602">
        <f t="shared" si="3211"/>
        <v>0</v>
      </c>
      <c r="CD923" s="1348">
        <f t="shared" si="3239"/>
        <v>0</v>
      </c>
      <c r="CE923" s="1349">
        <f t="shared" si="3213"/>
        <v>0</v>
      </c>
      <c r="CF923" s="1350">
        <f t="shared" si="3213"/>
        <v>0</v>
      </c>
      <c r="CG923" s="1350">
        <f t="shared" si="3213"/>
        <v>0</v>
      </c>
      <c r="CH923" s="1350">
        <f t="shared" si="3213"/>
        <v>0</v>
      </c>
      <c r="CI923" s="1350">
        <f t="shared" si="3213"/>
        <v>0</v>
      </c>
      <c r="CJ923" s="1350">
        <f t="shared" si="3213"/>
        <v>0</v>
      </c>
      <c r="CK923" s="1351">
        <f t="shared" si="3213"/>
        <v>0</v>
      </c>
      <c r="CL923" s="1351">
        <f t="shared" si="3213"/>
        <v>0</v>
      </c>
      <c r="CM923" s="1351">
        <f t="shared" si="3213"/>
        <v>0</v>
      </c>
      <c r="CN923" s="1350">
        <f t="shared" si="3213"/>
        <v>0</v>
      </c>
      <c r="CO923" s="1350">
        <f t="shared" si="3213"/>
        <v>0</v>
      </c>
      <c r="CP923" s="1350">
        <f t="shared" si="3213"/>
        <v>0</v>
      </c>
      <c r="CQ923" s="1350">
        <f t="shared" si="3213"/>
        <v>0</v>
      </c>
      <c r="CR923" s="1350">
        <f t="shared" si="3213"/>
        <v>0</v>
      </c>
      <c r="CS923" s="1349">
        <f t="shared" si="3213"/>
        <v>0</v>
      </c>
      <c r="CT923" s="1352">
        <f t="shared" si="3213"/>
        <v>0</v>
      </c>
      <c r="CU923" s="553">
        <f t="shared" si="3214"/>
        <v>0</v>
      </c>
      <c r="CV923" s="554">
        <f t="shared" si="3215"/>
        <v>0</v>
      </c>
      <c r="CW923" s="555">
        <f t="shared" si="3216"/>
        <v>0</v>
      </c>
      <c r="CX923" s="555">
        <f t="shared" si="3217"/>
        <v>0</v>
      </c>
      <c r="CY923" s="555">
        <f t="shared" si="3218"/>
        <v>0</v>
      </c>
      <c r="CZ923" s="555">
        <f t="shared" si="3219"/>
        <v>0</v>
      </c>
      <c r="DA923" s="555">
        <f t="shared" si="3220"/>
        <v>0</v>
      </c>
      <c r="DB923" s="556">
        <f t="shared" si="3221"/>
        <v>0</v>
      </c>
      <c r="DC923" s="556">
        <f t="shared" si="3222"/>
        <v>0</v>
      </c>
      <c r="DD923" s="556">
        <f t="shared" si="3223"/>
        <v>0</v>
      </c>
      <c r="DE923" s="555">
        <f t="shared" si="3224"/>
        <v>0</v>
      </c>
      <c r="DF923" s="555">
        <f t="shared" si="3225"/>
        <v>0</v>
      </c>
      <c r="DG923" s="555">
        <f t="shared" si="3226"/>
        <v>0</v>
      </c>
      <c r="DH923" s="555">
        <f t="shared" si="3227"/>
        <v>0</v>
      </c>
      <c r="DI923" s="555">
        <f t="shared" si="3228"/>
        <v>0</v>
      </c>
      <c r="DJ923" s="554">
        <f t="shared" si="3229"/>
        <v>0</v>
      </c>
      <c r="DK923" s="553">
        <f t="shared" si="3230"/>
        <v>0</v>
      </c>
      <c r="DL923" s="658">
        <f t="shared" si="3231"/>
        <v>17</v>
      </c>
      <c r="DM923" s="106">
        <f t="shared" si="3232"/>
        <v>17</v>
      </c>
      <c r="DN923" s="106">
        <f t="shared" si="3233"/>
        <v>17</v>
      </c>
      <c r="DO923" s="106">
        <f t="shared" si="3234"/>
        <v>17</v>
      </c>
      <c r="DP923" s="487"/>
      <c r="DQ923" s="623"/>
      <c r="DR923" s="623"/>
      <c r="DS923" s="623"/>
      <c r="DT923" s="623"/>
      <c r="DU923" s="623"/>
      <c r="DV923" s="623"/>
      <c r="DW923" s="623"/>
      <c r="DX923" s="826"/>
      <c r="DY923" s="488"/>
    </row>
    <row r="924" spans="1:129" s="490" customFormat="1" ht="15.75" customHeight="1">
      <c r="A924" s="622" t="str">
        <f>A198</f>
        <v>Cattle sales - local: no. sold</v>
      </c>
      <c r="B924" s="805">
        <f t="shared" ref="B924:R924" si="3248">SUM(B200)</f>
        <v>0</v>
      </c>
      <c r="C924" s="805">
        <f t="shared" si="3248"/>
        <v>0</v>
      </c>
      <c r="D924" s="805">
        <f t="shared" si="3248"/>
        <v>0</v>
      </c>
      <c r="E924" s="805">
        <f t="shared" si="3248"/>
        <v>0</v>
      </c>
      <c r="F924" s="805">
        <f t="shared" si="3248"/>
        <v>0</v>
      </c>
      <c r="G924" s="805">
        <f t="shared" si="3248"/>
        <v>0</v>
      </c>
      <c r="H924" s="805">
        <f t="shared" si="3248"/>
        <v>0</v>
      </c>
      <c r="I924" s="805">
        <f t="shared" si="3248"/>
        <v>0</v>
      </c>
      <c r="J924" s="805">
        <f t="shared" si="3248"/>
        <v>0</v>
      </c>
      <c r="K924" s="805">
        <f t="shared" si="3248"/>
        <v>0</v>
      </c>
      <c r="L924" s="805">
        <f t="shared" si="3248"/>
        <v>0</v>
      </c>
      <c r="M924" s="805">
        <f t="shared" si="3248"/>
        <v>0</v>
      </c>
      <c r="N924" s="805">
        <f t="shared" si="3248"/>
        <v>0</v>
      </c>
      <c r="O924" s="805">
        <f t="shared" si="3248"/>
        <v>0</v>
      </c>
      <c r="P924" s="805">
        <f t="shared" si="3248"/>
        <v>0</v>
      </c>
      <c r="Q924" s="805">
        <f t="shared" si="3248"/>
        <v>0</v>
      </c>
      <c r="R924" s="805">
        <f t="shared" si="3248"/>
        <v>0</v>
      </c>
      <c r="S924" s="804"/>
      <c r="T924" s="805">
        <f t="shared" ref="T924:AJ924" si="3249">SUM(T200)</f>
        <v>0</v>
      </c>
      <c r="U924" s="805">
        <f t="shared" si="3249"/>
        <v>0</v>
      </c>
      <c r="V924" s="805">
        <f t="shared" si="3249"/>
        <v>0</v>
      </c>
      <c r="W924" s="805">
        <f t="shared" si="3249"/>
        <v>0</v>
      </c>
      <c r="X924" s="805">
        <f t="shared" si="3249"/>
        <v>0</v>
      </c>
      <c r="Y924" s="805">
        <f t="shared" si="3249"/>
        <v>0</v>
      </c>
      <c r="Z924" s="805">
        <f t="shared" si="3249"/>
        <v>0</v>
      </c>
      <c r="AA924" s="805">
        <f t="shared" si="3249"/>
        <v>0</v>
      </c>
      <c r="AB924" s="805">
        <f t="shared" si="3249"/>
        <v>0</v>
      </c>
      <c r="AC924" s="805">
        <f t="shared" si="3249"/>
        <v>0</v>
      </c>
      <c r="AD924" s="805">
        <f t="shared" si="3249"/>
        <v>0</v>
      </c>
      <c r="AE924" s="805">
        <f t="shared" si="3249"/>
        <v>0</v>
      </c>
      <c r="AF924" s="805">
        <f t="shared" si="3249"/>
        <v>0</v>
      </c>
      <c r="AG924" s="805">
        <f t="shared" si="3249"/>
        <v>0</v>
      </c>
      <c r="AH924" s="805">
        <f t="shared" si="3249"/>
        <v>0</v>
      </c>
      <c r="AI924" s="805">
        <f t="shared" si="3249"/>
        <v>0</v>
      </c>
      <c r="AJ924" s="805">
        <f t="shared" si="3249"/>
        <v>0</v>
      </c>
      <c r="AK924" s="804"/>
      <c r="AL924" s="805">
        <f t="shared" ref="AL924:BB924" si="3250">SUM(AL200)</f>
        <v>0</v>
      </c>
      <c r="AM924" s="805">
        <f t="shared" si="3250"/>
        <v>7500</v>
      </c>
      <c r="AN924" s="805">
        <f t="shared" si="3250"/>
        <v>0</v>
      </c>
      <c r="AO924" s="805">
        <f t="shared" si="3250"/>
        <v>0</v>
      </c>
      <c r="AP924" s="805">
        <f t="shared" si="3250"/>
        <v>8000</v>
      </c>
      <c r="AQ924" s="805">
        <f t="shared" si="3250"/>
        <v>0</v>
      </c>
      <c r="AR924" s="805">
        <f t="shared" si="3250"/>
        <v>12000</v>
      </c>
      <c r="AS924" s="805">
        <f t="shared" si="3250"/>
        <v>4000</v>
      </c>
      <c r="AT924" s="805">
        <f t="shared" si="3250"/>
        <v>0</v>
      </c>
      <c r="AU924" s="805">
        <f t="shared" si="3250"/>
        <v>0</v>
      </c>
      <c r="AV924" s="805">
        <f t="shared" si="3250"/>
        <v>0</v>
      </c>
      <c r="AW924" s="805">
        <f t="shared" si="3250"/>
        <v>0</v>
      </c>
      <c r="AX924" s="805">
        <f t="shared" si="3250"/>
        <v>0</v>
      </c>
      <c r="AY924" s="805">
        <f t="shared" si="3250"/>
        <v>0</v>
      </c>
      <c r="AZ924" s="805">
        <f t="shared" si="3250"/>
        <v>0</v>
      </c>
      <c r="BA924" s="805">
        <f t="shared" si="3250"/>
        <v>0</v>
      </c>
      <c r="BB924" s="805">
        <f t="shared" si="3250"/>
        <v>0</v>
      </c>
      <c r="BC924" s="804"/>
      <c r="BD924" s="805">
        <f t="shared" ref="BD924:BT924" si="3251">SUM(BD200)</f>
        <v>6000</v>
      </c>
      <c r="BE924" s="805">
        <f t="shared" si="3251"/>
        <v>7000</v>
      </c>
      <c r="BF924" s="805">
        <f t="shared" si="3251"/>
        <v>0</v>
      </c>
      <c r="BG924" s="805">
        <f t="shared" si="3251"/>
        <v>6000</v>
      </c>
      <c r="BH924" s="805">
        <f t="shared" si="3251"/>
        <v>8000</v>
      </c>
      <c r="BI924" s="805">
        <f t="shared" si="3251"/>
        <v>0</v>
      </c>
      <c r="BJ924" s="805">
        <f t="shared" si="3251"/>
        <v>6000</v>
      </c>
      <c r="BK924" s="805">
        <f t="shared" si="3251"/>
        <v>10800</v>
      </c>
      <c r="BL924" s="805">
        <f t="shared" si="3251"/>
        <v>8000</v>
      </c>
      <c r="BM924" s="805">
        <f t="shared" si="3251"/>
        <v>0</v>
      </c>
      <c r="BN924" s="805">
        <f t="shared" si="3251"/>
        <v>0</v>
      </c>
      <c r="BO924" s="805">
        <f t="shared" si="3251"/>
        <v>0</v>
      </c>
      <c r="BP924" s="805">
        <f t="shared" si="3251"/>
        <v>0</v>
      </c>
      <c r="BQ924" s="805">
        <f t="shared" si="3251"/>
        <v>0</v>
      </c>
      <c r="BR924" s="805">
        <f t="shared" si="3251"/>
        <v>0</v>
      </c>
      <c r="BS924" s="805">
        <f t="shared" si="3251"/>
        <v>0</v>
      </c>
      <c r="BT924" s="805">
        <f t="shared" si="3251"/>
        <v>0</v>
      </c>
      <c r="BU924" s="804"/>
      <c r="BV924" s="805">
        <f>SUM(BV200)</f>
        <v>0</v>
      </c>
      <c r="BW924" s="805">
        <f>SUM(BW200)</f>
        <v>0</v>
      </c>
      <c r="BX924" s="805">
        <f>SUM(BX200)</f>
        <v>2000</v>
      </c>
      <c r="BY924" s="805">
        <f>SUM(BY200)</f>
        <v>7000</v>
      </c>
      <c r="BZ924" s="602">
        <f t="shared" si="3208"/>
        <v>0</v>
      </c>
      <c r="CA924" s="602">
        <f t="shared" si="3209"/>
        <v>0</v>
      </c>
      <c r="CB924" s="602">
        <f t="shared" si="3210"/>
        <v>1300</v>
      </c>
      <c r="CC924" s="602">
        <f t="shared" si="3211"/>
        <v>2733.3333333333335</v>
      </c>
      <c r="CD924" s="1348">
        <f t="shared" si="3239"/>
        <v>0</v>
      </c>
      <c r="CE924" s="1349">
        <f t="shared" si="3213"/>
        <v>0</v>
      </c>
      <c r="CF924" s="1350">
        <f t="shared" si="3213"/>
        <v>0</v>
      </c>
      <c r="CG924" s="1350">
        <f t="shared" si="3213"/>
        <v>0</v>
      </c>
      <c r="CH924" s="1350">
        <f t="shared" si="3213"/>
        <v>0</v>
      </c>
      <c r="CI924" s="1350">
        <f t="shared" si="3213"/>
        <v>0</v>
      </c>
      <c r="CJ924" s="1350">
        <f t="shared" si="3213"/>
        <v>0</v>
      </c>
      <c r="CK924" s="1351">
        <f t="shared" si="3213"/>
        <v>0</v>
      </c>
      <c r="CL924" s="1351">
        <f t="shared" si="3213"/>
        <v>0</v>
      </c>
      <c r="CM924" s="1351">
        <f t="shared" si="3213"/>
        <v>0</v>
      </c>
      <c r="CN924" s="1350">
        <f t="shared" si="3213"/>
        <v>0</v>
      </c>
      <c r="CO924" s="1350">
        <f t="shared" si="3213"/>
        <v>0</v>
      </c>
      <c r="CP924" s="1350">
        <f t="shared" si="3213"/>
        <v>0</v>
      </c>
      <c r="CQ924" s="1350">
        <f t="shared" si="3213"/>
        <v>0</v>
      </c>
      <c r="CR924" s="1350">
        <f t="shared" si="3213"/>
        <v>0</v>
      </c>
      <c r="CS924" s="1349">
        <f t="shared" si="3213"/>
        <v>0</v>
      </c>
      <c r="CT924" s="1352">
        <f t="shared" si="3213"/>
        <v>0</v>
      </c>
      <c r="CU924" s="553">
        <f t="shared" si="3214"/>
        <v>0</v>
      </c>
      <c r="CV924" s="554">
        <f t="shared" si="3215"/>
        <v>0</v>
      </c>
      <c r="CW924" s="555">
        <f t="shared" si="3216"/>
        <v>0</v>
      </c>
      <c r="CX924" s="555">
        <f t="shared" si="3217"/>
        <v>0</v>
      </c>
      <c r="CY924" s="555">
        <f t="shared" si="3218"/>
        <v>0</v>
      </c>
      <c r="CZ924" s="555">
        <f t="shared" si="3219"/>
        <v>0</v>
      </c>
      <c r="DA924" s="555">
        <f t="shared" si="3220"/>
        <v>0</v>
      </c>
      <c r="DB924" s="556">
        <f t="shared" si="3221"/>
        <v>0</v>
      </c>
      <c r="DC924" s="556">
        <f t="shared" si="3222"/>
        <v>0</v>
      </c>
      <c r="DD924" s="556">
        <f t="shared" si="3223"/>
        <v>0</v>
      </c>
      <c r="DE924" s="555">
        <f t="shared" si="3224"/>
        <v>0</v>
      </c>
      <c r="DF924" s="555">
        <f t="shared" si="3225"/>
        <v>0</v>
      </c>
      <c r="DG924" s="555">
        <f t="shared" si="3226"/>
        <v>0</v>
      </c>
      <c r="DH924" s="555">
        <f t="shared" si="3227"/>
        <v>0</v>
      </c>
      <c r="DI924" s="555">
        <f t="shared" si="3228"/>
        <v>0</v>
      </c>
      <c r="DJ924" s="554">
        <f t="shared" si="3229"/>
        <v>0</v>
      </c>
      <c r="DK924" s="553">
        <f t="shared" si="3230"/>
        <v>0</v>
      </c>
      <c r="DL924" s="658">
        <f t="shared" si="3231"/>
        <v>17</v>
      </c>
      <c r="DM924" s="106">
        <f t="shared" si="3232"/>
        <v>17</v>
      </c>
      <c r="DN924" s="106">
        <f t="shared" si="3233"/>
        <v>17</v>
      </c>
      <c r="DO924" s="106">
        <f t="shared" si="3234"/>
        <v>17</v>
      </c>
      <c r="DP924" s="487"/>
      <c r="DQ924" s="623"/>
      <c r="DR924" s="623"/>
      <c r="DS924" s="623"/>
      <c r="DT924" s="623"/>
      <c r="DU924" s="623"/>
      <c r="DV924" s="623"/>
      <c r="DW924" s="623"/>
      <c r="DX924" s="826"/>
      <c r="DY924" s="488"/>
    </row>
    <row r="925" spans="1:129" s="490" customFormat="1" ht="15.75" customHeight="1">
      <c r="A925" s="622" t="str">
        <f>A202</f>
        <v>Goat sales - export: no. sold</v>
      </c>
      <c r="B925" s="805">
        <f t="shared" ref="B925:R925" si="3252">SUM(B204)</f>
        <v>0</v>
      </c>
      <c r="C925" s="805">
        <f t="shared" si="3252"/>
        <v>0</v>
      </c>
      <c r="D925" s="805">
        <f t="shared" si="3252"/>
        <v>0</v>
      </c>
      <c r="E925" s="805">
        <f t="shared" si="3252"/>
        <v>0</v>
      </c>
      <c r="F925" s="805">
        <f t="shared" si="3252"/>
        <v>0</v>
      </c>
      <c r="G925" s="805">
        <f t="shared" si="3252"/>
        <v>0</v>
      </c>
      <c r="H925" s="805">
        <f t="shared" si="3252"/>
        <v>0</v>
      </c>
      <c r="I925" s="805">
        <f t="shared" si="3252"/>
        <v>0</v>
      </c>
      <c r="J925" s="805">
        <f t="shared" si="3252"/>
        <v>0</v>
      </c>
      <c r="K925" s="805">
        <f t="shared" si="3252"/>
        <v>0</v>
      </c>
      <c r="L925" s="805">
        <f t="shared" si="3252"/>
        <v>0</v>
      </c>
      <c r="M925" s="805">
        <f t="shared" si="3252"/>
        <v>0</v>
      </c>
      <c r="N925" s="805">
        <f t="shared" si="3252"/>
        <v>0</v>
      </c>
      <c r="O925" s="805">
        <f t="shared" si="3252"/>
        <v>0</v>
      </c>
      <c r="P925" s="805">
        <f t="shared" si="3252"/>
        <v>0</v>
      </c>
      <c r="Q925" s="805">
        <f t="shared" si="3252"/>
        <v>0</v>
      </c>
      <c r="R925" s="805">
        <f t="shared" si="3252"/>
        <v>0</v>
      </c>
      <c r="S925" s="804"/>
      <c r="T925" s="805">
        <f t="shared" ref="T925:AJ925" si="3253">SUM(T204)</f>
        <v>0</v>
      </c>
      <c r="U925" s="805">
        <f t="shared" si="3253"/>
        <v>0</v>
      </c>
      <c r="V925" s="805">
        <f t="shared" si="3253"/>
        <v>0</v>
      </c>
      <c r="W925" s="805">
        <f t="shared" si="3253"/>
        <v>0</v>
      </c>
      <c r="X925" s="805">
        <f t="shared" si="3253"/>
        <v>0</v>
      </c>
      <c r="Y925" s="805">
        <f t="shared" si="3253"/>
        <v>0</v>
      </c>
      <c r="Z925" s="805">
        <f t="shared" si="3253"/>
        <v>0</v>
      </c>
      <c r="AA925" s="805">
        <f t="shared" si="3253"/>
        <v>0</v>
      </c>
      <c r="AB925" s="805">
        <f t="shared" si="3253"/>
        <v>0</v>
      </c>
      <c r="AC925" s="805">
        <f t="shared" si="3253"/>
        <v>0</v>
      </c>
      <c r="AD925" s="805">
        <f t="shared" si="3253"/>
        <v>0</v>
      </c>
      <c r="AE925" s="805">
        <f t="shared" si="3253"/>
        <v>0</v>
      </c>
      <c r="AF925" s="805">
        <f t="shared" si="3253"/>
        <v>0</v>
      </c>
      <c r="AG925" s="805">
        <f t="shared" si="3253"/>
        <v>0</v>
      </c>
      <c r="AH925" s="805">
        <f t="shared" si="3253"/>
        <v>0</v>
      </c>
      <c r="AI925" s="805">
        <f t="shared" si="3253"/>
        <v>0</v>
      </c>
      <c r="AJ925" s="805">
        <f t="shared" si="3253"/>
        <v>0</v>
      </c>
      <c r="AK925" s="804"/>
      <c r="AL925" s="805">
        <f t="shared" ref="AL925:BB925" si="3254">SUM(AL204)</f>
        <v>0</v>
      </c>
      <c r="AM925" s="805">
        <f t="shared" si="3254"/>
        <v>0</v>
      </c>
      <c r="AN925" s="805">
        <f t="shared" si="3254"/>
        <v>0</v>
      </c>
      <c r="AO925" s="805">
        <f t="shared" si="3254"/>
        <v>0</v>
      </c>
      <c r="AP925" s="805">
        <f t="shared" si="3254"/>
        <v>0</v>
      </c>
      <c r="AQ925" s="805">
        <f t="shared" si="3254"/>
        <v>0</v>
      </c>
      <c r="AR925" s="805">
        <f t="shared" si="3254"/>
        <v>0</v>
      </c>
      <c r="AS925" s="805">
        <f t="shared" si="3254"/>
        <v>0</v>
      </c>
      <c r="AT925" s="805">
        <f t="shared" si="3254"/>
        <v>0</v>
      </c>
      <c r="AU925" s="805">
        <f t="shared" si="3254"/>
        <v>0</v>
      </c>
      <c r="AV925" s="805">
        <f t="shared" si="3254"/>
        <v>0</v>
      </c>
      <c r="AW925" s="805">
        <f t="shared" si="3254"/>
        <v>0</v>
      </c>
      <c r="AX925" s="805">
        <f t="shared" si="3254"/>
        <v>0</v>
      </c>
      <c r="AY925" s="805">
        <f t="shared" si="3254"/>
        <v>0</v>
      </c>
      <c r="AZ925" s="805">
        <f t="shared" si="3254"/>
        <v>0</v>
      </c>
      <c r="BA925" s="805">
        <f t="shared" si="3254"/>
        <v>0</v>
      </c>
      <c r="BB925" s="805">
        <f t="shared" si="3254"/>
        <v>0</v>
      </c>
      <c r="BC925" s="804"/>
      <c r="BD925" s="805">
        <f t="shared" ref="BD925:BT925" si="3255">SUM(BD204)</f>
        <v>0</v>
      </c>
      <c r="BE925" s="805">
        <f t="shared" si="3255"/>
        <v>0</v>
      </c>
      <c r="BF925" s="805">
        <f t="shared" si="3255"/>
        <v>0</v>
      </c>
      <c r="BG925" s="805">
        <f t="shared" si="3255"/>
        <v>0</v>
      </c>
      <c r="BH925" s="805">
        <f t="shared" si="3255"/>
        <v>0</v>
      </c>
      <c r="BI925" s="805">
        <f t="shared" si="3255"/>
        <v>0</v>
      </c>
      <c r="BJ925" s="805">
        <f t="shared" si="3255"/>
        <v>0</v>
      </c>
      <c r="BK925" s="805">
        <f t="shared" si="3255"/>
        <v>0</v>
      </c>
      <c r="BL925" s="805">
        <f t="shared" si="3255"/>
        <v>0</v>
      </c>
      <c r="BM925" s="805">
        <f t="shared" si="3255"/>
        <v>0</v>
      </c>
      <c r="BN925" s="805">
        <f t="shared" si="3255"/>
        <v>0</v>
      </c>
      <c r="BO925" s="805">
        <f t="shared" si="3255"/>
        <v>0</v>
      </c>
      <c r="BP925" s="805">
        <f t="shared" si="3255"/>
        <v>0</v>
      </c>
      <c r="BQ925" s="805">
        <f t="shared" si="3255"/>
        <v>0</v>
      </c>
      <c r="BR925" s="805">
        <f t="shared" si="3255"/>
        <v>0</v>
      </c>
      <c r="BS925" s="805">
        <f t="shared" si="3255"/>
        <v>0</v>
      </c>
      <c r="BT925" s="805">
        <f t="shared" si="3255"/>
        <v>0</v>
      </c>
      <c r="BU925" s="804"/>
      <c r="BV925" s="805">
        <f>SUM(BV204)</f>
        <v>0</v>
      </c>
      <c r="BW925" s="805">
        <f>SUM(BW204)</f>
        <v>0</v>
      </c>
      <c r="BX925" s="805">
        <f>SUM(BX204)</f>
        <v>0</v>
      </c>
      <c r="BY925" s="805">
        <f>SUM(BY204)</f>
        <v>0</v>
      </c>
      <c r="BZ925" s="602">
        <f t="shared" si="3208"/>
        <v>0</v>
      </c>
      <c r="CA925" s="602">
        <f t="shared" si="3209"/>
        <v>0</v>
      </c>
      <c r="CB925" s="602">
        <f t="shared" si="3210"/>
        <v>0</v>
      </c>
      <c r="CC925" s="602">
        <f t="shared" si="3211"/>
        <v>0</v>
      </c>
      <c r="CD925" s="1348">
        <f t="shared" si="3239"/>
        <v>0</v>
      </c>
      <c r="CE925" s="1349">
        <f t="shared" si="3213"/>
        <v>0</v>
      </c>
      <c r="CF925" s="1350">
        <f t="shared" si="3213"/>
        <v>0</v>
      </c>
      <c r="CG925" s="1350">
        <f t="shared" si="3213"/>
        <v>0</v>
      </c>
      <c r="CH925" s="1350">
        <f t="shared" si="3213"/>
        <v>0</v>
      </c>
      <c r="CI925" s="1350">
        <f t="shared" si="3213"/>
        <v>0</v>
      </c>
      <c r="CJ925" s="1350">
        <f t="shared" si="3213"/>
        <v>0</v>
      </c>
      <c r="CK925" s="1351">
        <f t="shared" si="3213"/>
        <v>0</v>
      </c>
      <c r="CL925" s="1351">
        <f t="shared" si="3213"/>
        <v>0</v>
      </c>
      <c r="CM925" s="1351">
        <f t="shared" si="3213"/>
        <v>0</v>
      </c>
      <c r="CN925" s="1350">
        <f t="shared" si="3213"/>
        <v>0</v>
      </c>
      <c r="CO925" s="1350">
        <f t="shared" si="3213"/>
        <v>0</v>
      </c>
      <c r="CP925" s="1350">
        <f t="shared" si="3213"/>
        <v>0</v>
      </c>
      <c r="CQ925" s="1350">
        <f t="shared" si="3213"/>
        <v>0</v>
      </c>
      <c r="CR925" s="1350">
        <f t="shared" si="3213"/>
        <v>0</v>
      </c>
      <c r="CS925" s="1349">
        <f t="shared" si="3213"/>
        <v>0</v>
      </c>
      <c r="CT925" s="1352">
        <f t="shared" si="3213"/>
        <v>0</v>
      </c>
      <c r="CU925" s="553">
        <f t="shared" si="3214"/>
        <v>0</v>
      </c>
      <c r="CV925" s="554">
        <f t="shared" si="3215"/>
        <v>0</v>
      </c>
      <c r="CW925" s="555">
        <f t="shared" si="3216"/>
        <v>0</v>
      </c>
      <c r="CX925" s="555">
        <f t="shared" si="3217"/>
        <v>0</v>
      </c>
      <c r="CY925" s="555">
        <f t="shared" si="3218"/>
        <v>0</v>
      </c>
      <c r="CZ925" s="555">
        <f t="shared" si="3219"/>
        <v>0</v>
      </c>
      <c r="DA925" s="555">
        <f t="shared" si="3220"/>
        <v>0</v>
      </c>
      <c r="DB925" s="556">
        <f t="shared" si="3221"/>
        <v>0</v>
      </c>
      <c r="DC925" s="556">
        <f t="shared" si="3222"/>
        <v>0</v>
      </c>
      <c r="DD925" s="556">
        <f t="shared" si="3223"/>
        <v>0</v>
      </c>
      <c r="DE925" s="555">
        <f t="shared" si="3224"/>
        <v>0</v>
      </c>
      <c r="DF925" s="555">
        <f t="shared" si="3225"/>
        <v>0</v>
      </c>
      <c r="DG925" s="555">
        <f t="shared" si="3226"/>
        <v>0</v>
      </c>
      <c r="DH925" s="555">
        <f t="shared" si="3227"/>
        <v>0</v>
      </c>
      <c r="DI925" s="555">
        <f t="shared" si="3228"/>
        <v>0</v>
      </c>
      <c r="DJ925" s="554">
        <f t="shared" si="3229"/>
        <v>0</v>
      </c>
      <c r="DK925" s="553">
        <f t="shared" si="3230"/>
        <v>0</v>
      </c>
      <c r="DL925" s="658">
        <f t="shared" si="3231"/>
        <v>17</v>
      </c>
      <c r="DM925" s="106">
        <f t="shared" si="3232"/>
        <v>17</v>
      </c>
      <c r="DN925" s="106">
        <f t="shared" si="3233"/>
        <v>17</v>
      </c>
      <c r="DO925" s="106">
        <f t="shared" si="3234"/>
        <v>17</v>
      </c>
      <c r="DP925" s="487"/>
      <c r="DQ925" s="623"/>
      <c r="DR925" s="623"/>
      <c r="DS925" s="623"/>
      <c r="DT925" s="623"/>
      <c r="DU925" s="623"/>
      <c r="DV925" s="623"/>
      <c r="DW925" s="623"/>
      <c r="DX925" s="826"/>
      <c r="DY925" s="488"/>
    </row>
    <row r="926" spans="1:129" s="490" customFormat="1" ht="15.75" customHeight="1">
      <c r="A926" s="622" t="str">
        <f>A205</f>
        <v>Goat sales - local: no. sold</v>
      </c>
      <c r="B926" s="805">
        <f t="shared" ref="B926:R926" si="3256">SUM(B207)</f>
        <v>300</v>
      </c>
      <c r="C926" s="805">
        <f t="shared" si="3256"/>
        <v>0</v>
      </c>
      <c r="D926" s="805">
        <f t="shared" si="3256"/>
        <v>0</v>
      </c>
      <c r="E926" s="805">
        <f t="shared" si="3256"/>
        <v>250</v>
      </c>
      <c r="F926" s="805">
        <f t="shared" si="3256"/>
        <v>0</v>
      </c>
      <c r="G926" s="805">
        <f t="shared" si="3256"/>
        <v>0</v>
      </c>
      <c r="H926" s="805">
        <f t="shared" si="3256"/>
        <v>0</v>
      </c>
      <c r="I926" s="805">
        <f t="shared" si="3256"/>
        <v>0</v>
      </c>
      <c r="J926" s="805">
        <f t="shared" si="3256"/>
        <v>0</v>
      </c>
      <c r="K926" s="805">
        <f t="shared" si="3256"/>
        <v>0</v>
      </c>
      <c r="L926" s="805">
        <f t="shared" si="3256"/>
        <v>0</v>
      </c>
      <c r="M926" s="805">
        <f t="shared" si="3256"/>
        <v>0</v>
      </c>
      <c r="N926" s="805">
        <f t="shared" si="3256"/>
        <v>0</v>
      </c>
      <c r="O926" s="805">
        <f t="shared" si="3256"/>
        <v>0</v>
      </c>
      <c r="P926" s="805">
        <f t="shared" si="3256"/>
        <v>0</v>
      </c>
      <c r="Q926" s="805">
        <f t="shared" si="3256"/>
        <v>0</v>
      </c>
      <c r="R926" s="805">
        <f t="shared" si="3256"/>
        <v>0</v>
      </c>
      <c r="S926" s="804"/>
      <c r="T926" s="805">
        <f t="shared" ref="T926:AJ926" si="3257">SUM(T207)</f>
        <v>0</v>
      </c>
      <c r="U926" s="805">
        <f t="shared" si="3257"/>
        <v>0</v>
      </c>
      <c r="V926" s="805">
        <f t="shared" si="3257"/>
        <v>750</v>
      </c>
      <c r="W926" s="805">
        <f t="shared" si="3257"/>
        <v>0</v>
      </c>
      <c r="X926" s="805">
        <f t="shared" si="3257"/>
        <v>400</v>
      </c>
      <c r="Y926" s="805">
        <f t="shared" si="3257"/>
        <v>250</v>
      </c>
      <c r="Z926" s="805">
        <f t="shared" si="3257"/>
        <v>0</v>
      </c>
      <c r="AA926" s="805">
        <f t="shared" si="3257"/>
        <v>1000</v>
      </c>
      <c r="AB926" s="805">
        <f t="shared" si="3257"/>
        <v>0</v>
      </c>
      <c r="AC926" s="805">
        <f t="shared" si="3257"/>
        <v>0</v>
      </c>
      <c r="AD926" s="805">
        <f t="shared" si="3257"/>
        <v>0</v>
      </c>
      <c r="AE926" s="805">
        <f t="shared" si="3257"/>
        <v>0</v>
      </c>
      <c r="AF926" s="805">
        <f t="shared" si="3257"/>
        <v>0</v>
      </c>
      <c r="AG926" s="805">
        <f t="shared" si="3257"/>
        <v>0</v>
      </c>
      <c r="AH926" s="805">
        <f t="shared" si="3257"/>
        <v>0</v>
      </c>
      <c r="AI926" s="805">
        <f t="shared" si="3257"/>
        <v>0</v>
      </c>
      <c r="AJ926" s="805">
        <f t="shared" si="3257"/>
        <v>0</v>
      </c>
      <c r="AK926" s="804"/>
      <c r="AL926" s="805">
        <f t="shared" ref="AL926:BB926" si="3258">SUM(AL207)</f>
        <v>0</v>
      </c>
      <c r="AM926" s="805">
        <f t="shared" si="3258"/>
        <v>0</v>
      </c>
      <c r="AN926" s="805">
        <f t="shared" si="3258"/>
        <v>600</v>
      </c>
      <c r="AO926" s="805">
        <f t="shared" si="3258"/>
        <v>200</v>
      </c>
      <c r="AP926" s="805">
        <f t="shared" si="3258"/>
        <v>700</v>
      </c>
      <c r="AQ926" s="805">
        <f t="shared" si="3258"/>
        <v>500</v>
      </c>
      <c r="AR926" s="805">
        <f t="shared" si="3258"/>
        <v>600</v>
      </c>
      <c r="AS926" s="805">
        <f t="shared" si="3258"/>
        <v>500</v>
      </c>
      <c r="AT926" s="805">
        <f t="shared" si="3258"/>
        <v>500</v>
      </c>
      <c r="AU926" s="805">
        <f t="shared" si="3258"/>
        <v>0</v>
      </c>
      <c r="AV926" s="805">
        <f t="shared" si="3258"/>
        <v>0</v>
      </c>
      <c r="AW926" s="805">
        <f t="shared" si="3258"/>
        <v>0</v>
      </c>
      <c r="AX926" s="805">
        <f t="shared" si="3258"/>
        <v>0</v>
      </c>
      <c r="AY926" s="805">
        <f t="shared" si="3258"/>
        <v>0</v>
      </c>
      <c r="AZ926" s="805">
        <f t="shared" si="3258"/>
        <v>0</v>
      </c>
      <c r="BA926" s="805">
        <f t="shared" si="3258"/>
        <v>0</v>
      </c>
      <c r="BB926" s="805">
        <f t="shared" si="3258"/>
        <v>0</v>
      </c>
      <c r="BC926" s="804"/>
      <c r="BD926" s="805">
        <f t="shared" ref="BD926:BT926" si="3259">SUM(BD207)</f>
        <v>2800</v>
      </c>
      <c r="BE926" s="805">
        <f t="shared" si="3259"/>
        <v>0</v>
      </c>
      <c r="BF926" s="805">
        <f t="shared" si="3259"/>
        <v>250</v>
      </c>
      <c r="BG926" s="805">
        <f t="shared" si="3259"/>
        <v>1000</v>
      </c>
      <c r="BH926" s="805">
        <f t="shared" si="3259"/>
        <v>600</v>
      </c>
      <c r="BI926" s="805">
        <f t="shared" si="3259"/>
        <v>500</v>
      </c>
      <c r="BJ926" s="805">
        <f t="shared" si="3259"/>
        <v>2500</v>
      </c>
      <c r="BK926" s="805">
        <f t="shared" si="3259"/>
        <v>750</v>
      </c>
      <c r="BL926" s="805">
        <f t="shared" si="3259"/>
        <v>1000</v>
      </c>
      <c r="BM926" s="805">
        <f t="shared" si="3259"/>
        <v>0</v>
      </c>
      <c r="BN926" s="805">
        <f t="shared" si="3259"/>
        <v>0</v>
      </c>
      <c r="BO926" s="805">
        <f t="shared" si="3259"/>
        <v>0</v>
      </c>
      <c r="BP926" s="805">
        <f t="shared" si="3259"/>
        <v>0</v>
      </c>
      <c r="BQ926" s="805">
        <f t="shared" si="3259"/>
        <v>0</v>
      </c>
      <c r="BR926" s="805">
        <f t="shared" si="3259"/>
        <v>0</v>
      </c>
      <c r="BS926" s="805">
        <f t="shared" si="3259"/>
        <v>0</v>
      </c>
      <c r="BT926" s="805">
        <f t="shared" si="3259"/>
        <v>0</v>
      </c>
      <c r="BU926" s="804"/>
      <c r="BV926" s="805">
        <f>SUM(BV207)</f>
        <v>250</v>
      </c>
      <c r="BW926" s="805">
        <f>SUM(BW207)</f>
        <v>250</v>
      </c>
      <c r="BX926" s="805">
        <f>SUM(BX207)</f>
        <v>250</v>
      </c>
      <c r="BY926" s="805">
        <f>SUM(BY207)</f>
        <v>1250</v>
      </c>
      <c r="BZ926" s="602">
        <f t="shared" si="3208"/>
        <v>16.666666666666668</v>
      </c>
      <c r="CA926" s="602">
        <f t="shared" si="3209"/>
        <v>93.333333333333329</v>
      </c>
      <c r="CB926" s="602">
        <f t="shared" si="3210"/>
        <v>193.33333333333334</v>
      </c>
      <c r="CC926" s="602">
        <f t="shared" si="3211"/>
        <v>440</v>
      </c>
      <c r="CD926" s="1348">
        <f t="shared" si="3239"/>
        <v>0</v>
      </c>
      <c r="CE926" s="1349">
        <f t="shared" si="3213"/>
        <v>0</v>
      </c>
      <c r="CF926" s="1350">
        <f t="shared" si="3213"/>
        <v>0</v>
      </c>
      <c r="CG926" s="1350">
        <f t="shared" si="3213"/>
        <v>0</v>
      </c>
      <c r="CH926" s="1350">
        <f t="shared" si="3213"/>
        <v>0</v>
      </c>
      <c r="CI926" s="1350">
        <f t="shared" si="3213"/>
        <v>0</v>
      </c>
      <c r="CJ926" s="1350">
        <f t="shared" si="3213"/>
        <v>0</v>
      </c>
      <c r="CK926" s="1351">
        <f t="shared" si="3213"/>
        <v>0</v>
      </c>
      <c r="CL926" s="1351">
        <f t="shared" si="3213"/>
        <v>0</v>
      </c>
      <c r="CM926" s="1351">
        <f t="shared" si="3213"/>
        <v>0</v>
      </c>
      <c r="CN926" s="1350">
        <f t="shared" si="3213"/>
        <v>0</v>
      </c>
      <c r="CO926" s="1350">
        <f t="shared" si="3213"/>
        <v>0</v>
      </c>
      <c r="CP926" s="1350">
        <f t="shared" si="3213"/>
        <v>0</v>
      </c>
      <c r="CQ926" s="1350">
        <f t="shared" si="3213"/>
        <v>0</v>
      </c>
      <c r="CR926" s="1350">
        <f t="shared" si="3213"/>
        <v>0</v>
      </c>
      <c r="CS926" s="1349">
        <f t="shared" si="3213"/>
        <v>250</v>
      </c>
      <c r="CT926" s="1352">
        <f t="shared" si="3213"/>
        <v>300</v>
      </c>
      <c r="CU926" s="553">
        <f t="shared" si="3214"/>
        <v>0</v>
      </c>
      <c r="CV926" s="554">
        <f t="shared" si="3215"/>
        <v>0</v>
      </c>
      <c r="CW926" s="555">
        <f t="shared" si="3216"/>
        <v>0</v>
      </c>
      <c r="CX926" s="555">
        <f t="shared" si="3217"/>
        <v>0</v>
      </c>
      <c r="CY926" s="555">
        <f t="shared" si="3218"/>
        <v>0</v>
      </c>
      <c r="CZ926" s="555">
        <f t="shared" si="3219"/>
        <v>0</v>
      </c>
      <c r="DA926" s="555">
        <f t="shared" si="3220"/>
        <v>0</v>
      </c>
      <c r="DB926" s="556">
        <f t="shared" si="3221"/>
        <v>0</v>
      </c>
      <c r="DC926" s="556">
        <f t="shared" si="3222"/>
        <v>0</v>
      </c>
      <c r="DD926" s="556">
        <f t="shared" si="3223"/>
        <v>0</v>
      </c>
      <c r="DE926" s="555">
        <f t="shared" si="3224"/>
        <v>0</v>
      </c>
      <c r="DF926" s="555">
        <f t="shared" si="3225"/>
        <v>0</v>
      </c>
      <c r="DG926" s="555">
        <f t="shared" si="3226"/>
        <v>0</v>
      </c>
      <c r="DH926" s="555">
        <f t="shared" si="3227"/>
        <v>250</v>
      </c>
      <c r="DI926" s="555">
        <f t="shared" si="3228"/>
        <v>400</v>
      </c>
      <c r="DJ926" s="554">
        <f t="shared" si="3229"/>
        <v>750</v>
      </c>
      <c r="DK926" s="553">
        <f t="shared" si="3230"/>
        <v>1000</v>
      </c>
      <c r="DL926" s="658">
        <f t="shared" si="3231"/>
        <v>17</v>
      </c>
      <c r="DM926" s="106">
        <f t="shared" si="3232"/>
        <v>17</v>
      </c>
      <c r="DN926" s="106">
        <f t="shared" si="3233"/>
        <v>17</v>
      </c>
      <c r="DO926" s="106">
        <f t="shared" si="3234"/>
        <v>17</v>
      </c>
      <c r="DP926" s="487"/>
      <c r="DQ926" s="623"/>
      <c r="DR926" s="623"/>
      <c r="DS926" s="623"/>
      <c r="DT926" s="623"/>
      <c r="DU926" s="623"/>
      <c r="DV926" s="623"/>
      <c r="DW926" s="623"/>
      <c r="DX926" s="826"/>
      <c r="DY926" s="488"/>
    </row>
    <row r="927" spans="1:129" s="490" customFormat="1" ht="15.75" customHeight="1">
      <c r="A927" s="622" t="str">
        <f>A208</f>
        <v>Sheep sales - export: no. sold</v>
      </c>
      <c r="B927" s="805">
        <f t="shared" ref="B927:R927" si="3260">SUM(B210)</f>
        <v>0</v>
      </c>
      <c r="C927" s="805">
        <f t="shared" si="3260"/>
        <v>0</v>
      </c>
      <c r="D927" s="805">
        <f t="shared" si="3260"/>
        <v>0</v>
      </c>
      <c r="E927" s="805">
        <f t="shared" si="3260"/>
        <v>0</v>
      </c>
      <c r="F927" s="805">
        <f t="shared" si="3260"/>
        <v>0</v>
      </c>
      <c r="G927" s="805">
        <f t="shared" si="3260"/>
        <v>0</v>
      </c>
      <c r="H927" s="805">
        <f t="shared" si="3260"/>
        <v>0</v>
      </c>
      <c r="I927" s="805">
        <f t="shared" si="3260"/>
        <v>0</v>
      </c>
      <c r="J927" s="805">
        <f t="shared" si="3260"/>
        <v>0</v>
      </c>
      <c r="K927" s="805">
        <f t="shared" si="3260"/>
        <v>0</v>
      </c>
      <c r="L927" s="805">
        <f t="shared" si="3260"/>
        <v>0</v>
      </c>
      <c r="M927" s="805">
        <f t="shared" si="3260"/>
        <v>0</v>
      </c>
      <c r="N927" s="805">
        <f t="shared" si="3260"/>
        <v>0</v>
      </c>
      <c r="O927" s="805">
        <f t="shared" si="3260"/>
        <v>0</v>
      </c>
      <c r="P927" s="805">
        <f t="shared" si="3260"/>
        <v>0</v>
      </c>
      <c r="Q927" s="805">
        <f t="shared" si="3260"/>
        <v>0</v>
      </c>
      <c r="R927" s="805">
        <f t="shared" si="3260"/>
        <v>0</v>
      </c>
      <c r="S927" s="804"/>
      <c r="T927" s="805">
        <f t="shared" ref="T927:AJ927" si="3261">SUM(T210)</f>
        <v>0</v>
      </c>
      <c r="U927" s="805">
        <f t="shared" si="3261"/>
        <v>0</v>
      </c>
      <c r="V927" s="805">
        <f t="shared" si="3261"/>
        <v>0</v>
      </c>
      <c r="W927" s="805">
        <f t="shared" si="3261"/>
        <v>0</v>
      </c>
      <c r="X927" s="805">
        <f t="shared" si="3261"/>
        <v>0</v>
      </c>
      <c r="Y927" s="805">
        <f t="shared" si="3261"/>
        <v>0</v>
      </c>
      <c r="Z927" s="805">
        <f t="shared" si="3261"/>
        <v>0</v>
      </c>
      <c r="AA927" s="805">
        <f t="shared" si="3261"/>
        <v>0</v>
      </c>
      <c r="AB927" s="805">
        <f t="shared" si="3261"/>
        <v>0</v>
      </c>
      <c r="AC927" s="805">
        <f t="shared" si="3261"/>
        <v>0</v>
      </c>
      <c r="AD927" s="805">
        <f t="shared" si="3261"/>
        <v>0</v>
      </c>
      <c r="AE927" s="805">
        <f t="shared" si="3261"/>
        <v>0</v>
      </c>
      <c r="AF927" s="805">
        <f t="shared" si="3261"/>
        <v>0</v>
      </c>
      <c r="AG927" s="805">
        <f t="shared" si="3261"/>
        <v>0</v>
      </c>
      <c r="AH927" s="805">
        <f t="shared" si="3261"/>
        <v>0</v>
      </c>
      <c r="AI927" s="805">
        <f t="shared" si="3261"/>
        <v>0</v>
      </c>
      <c r="AJ927" s="805">
        <f t="shared" si="3261"/>
        <v>0</v>
      </c>
      <c r="AK927" s="804"/>
      <c r="AL927" s="805">
        <f t="shared" ref="AL927:BB927" si="3262">SUM(AL210)</f>
        <v>0</v>
      </c>
      <c r="AM927" s="805">
        <f t="shared" si="3262"/>
        <v>0</v>
      </c>
      <c r="AN927" s="805">
        <f t="shared" si="3262"/>
        <v>0</v>
      </c>
      <c r="AO927" s="805">
        <f t="shared" si="3262"/>
        <v>0</v>
      </c>
      <c r="AP927" s="805">
        <f t="shared" si="3262"/>
        <v>0</v>
      </c>
      <c r="AQ927" s="805">
        <f t="shared" si="3262"/>
        <v>0</v>
      </c>
      <c r="AR927" s="805">
        <f t="shared" si="3262"/>
        <v>0</v>
      </c>
      <c r="AS927" s="805">
        <f t="shared" si="3262"/>
        <v>0</v>
      </c>
      <c r="AT927" s="805">
        <f t="shared" si="3262"/>
        <v>0</v>
      </c>
      <c r="AU927" s="805">
        <f t="shared" si="3262"/>
        <v>0</v>
      </c>
      <c r="AV927" s="805">
        <f t="shared" si="3262"/>
        <v>0</v>
      </c>
      <c r="AW927" s="805">
        <f t="shared" si="3262"/>
        <v>0</v>
      </c>
      <c r="AX927" s="805">
        <f t="shared" si="3262"/>
        <v>0</v>
      </c>
      <c r="AY927" s="805">
        <f t="shared" si="3262"/>
        <v>0</v>
      </c>
      <c r="AZ927" s="805">
        <f t="shared" si="3262"/>
        <v>0</v>
      </c>
      <c r="BA927" s="805">
        <f t="shared" si="3262"/>
        <v>0</v>
      </c>
      <c r="BB927" s="805">
        <f t="shared" si="3262"/>
        <v>0</v>
      </c>
      <c r="BC927" s="804"/>
      <c r="BD927" s="805">
        <f t="shared" ref="BD927:BT927" si="3263">SUM(BD210)</f>
        <v>0</v>
      </c>
      <c r="BE927" s="805">
        <f t="shared" si="3263"/>
        <v>0</v>
      </c>
      <c r="BF927" s="805">
        <f t="shared" si="3263"/>
        <v>0</v>
      </c>
      <c r="BG927" s="805">
        <f t="shared" si="3263"/>
        <v>0</v>
      </c>
      <c r="BH927" s="805">
        <f t="shared" si="3263"/>
        <v>0</v>
      </c>
      <c r="BI927" s="805">
        <f t="shared" si="3263"/>
        <v>0</v>
      </c>
      <c r="BJ927" s="805">
        <f t="shared" si="3263"/>
        <v>0</v>
      </c>
      <c r="BK927" s="805">
        <f t="shared" si="3263"/>
        <v>0</v>
      </c>
      <c r="BL927" s="805">
        <f t="shared" si="3263"/>
        <v>0</v>
      </c>
      <c r="BM927" s="805">
        <f t="shared" si="3263"/>
        <v>0</v>
      </c>
      <c r="BN927" s="805">
        <f t="shared" si="3263"/>
        <v>0</v>
      </c>
      <c r="BO927" s="805">
        <f t="shared" si="3263"/>
        <v>0</v>
      </c>
      <c r="BP927" s="805">
        <f t="shared" si="3263"/>
        <v>0</v>
      </c>
      <c r="BQ927" s="805">
        <f t="shared" si="3263"/>
        <v>0</v>
      </c>
      <c r="BR927" s="805">
        <f t="shared" si="3263"/>
        <v>0</v>
      </c>
      <c r="BS927" s="805">
        <f t="shared" si="3263"/>
        <v>0</v>
      </c>
      <c r="BT927" s="805">
        <f t="shared" si="3263"/>
        <v>0</v>
      </c>
      <c r="BU927" s="804"/>
      <c r="BV927" s="805">
        <f>SUM(BV210)</f>
        <v>0</v>
      </c>
      <c r="BW927" s="805">
        <f>SUM(BW210)</f>
        <v>0</v>
      </c>
      <c r="BX927" s="805">
        <f>SUM(BX210)</f>
        <v>0</v>
      </c>
      <c r="BY927" s="805">
        <f>SUM(BY210)</f>
        <v>0</v>
      </c>
      <c r="BZ927" s="602">
        <f t="shared" si="3208"/>
        <v>0</v>
      </c>
      <c r="CA927" s="602">
        <f t="shared" si="3209"/>
        <v>0</v>
      </c>
      <c r="CB927" s="602">
        <f t="shared" si="3210"/>
        <v>0</v>
      </c>
      <c r="CC927" s="602">
        <f t="shared" si="3211"/>
        <v>0</v>
      </c>
      <c r="CD927" s="1348">
        <f t="shared" si="3239"/>
        <v>0</v>
      </c>
      <c r="CE927" s="1349">
        <f t="shared" si="3213"/>
        <v>0</v>
      </c>
      <c r="CF927" s="1350">
        <f t="shared" si="3213"/>
        <v>0</v>
      </c>
      <c r="CG927" s="1350">
        <f t="shared" si="3213"/>
        <v>0</v>
      </c>
      <c r="CH927" s="1350">
        <f t="shared" si="3213"/>
        <v>0</v>
      </c>
      <c r="CI927" s="1350">
        <f t="shared" si="3213"/>
        <v>0</v>
      </c>
      <c r="CJ927" s="1350">
        <f t="shared" si="3213"/>
        <v>0</v>
      </c>
      <c r="CK927" s="1351">
        <f t="shared" si="3213"/>
        <v>0</v>
      </c>
      <c r="CL927" s="1351">
        <f t="shared" si="3213"/>
        <v>0</v>
      </c>
      <c r="CM927" s="1351">
        <f t="shared" si="3213"/>
        <v>0</v>
      </c>
      <c r="CN927" s="1350">
        <f t="shared" si="3213"/>
        <v>0</v>
      </c>
      <c r="CO927" s="1350">
        <f t="shared" si="3213"/>
        <v>0</v>
      </c>
      <c r="CP927" s="1350">
        <f t="shared" si="3213"/>
        <v>0</v>
      </c>
      <c r="CQ927" s="1350">
        <f t="shared" si="3213"/>
        <v>0</v>
      </c>
      <c r="CR927" s="1350">
        <f t="shared" si="3213"/>
        <v>0</v>
      </c>
      <c r="CS927" s="1349">
        <f t="shared" si="3213"/>
        <v>0</v>
      </c>
      <c r="CT927" s="1352">
        <f t="shared" si="3213"/>
        <v>0</v>
      </c>
      <c r="CU927" s="553">
        <f t="shared" si="3214"/>
        <v>0</v>
      </c>
      <c r="CV927" s="554">
        <f t="shared" si="3215"/>
        <v>0</v>
      </c>
      <c r="CW927" s="555">
        <f t="shared" si="3216"/>
        <v>0</v>
      </c>
      <c r="CX927" s="555">
        <f t="shared" si="3217"/>
        <v>0</v>
      </c>
      <c r="CY927" s="555">
        <f t="shared" si="3218"/>
        <v>0</v>
      </c>
      <c r="CZ927" s="555">
        <f t="shared" si="3219"/>
        <v>0</v>
      </c>
      <c r="DA927" s="555">
        <f t="shared" si="3220"/>
        <v>0</v>
      </c>
      <c r="DB927" s="556">
        <f t="shared" si="3221"/>
        <v>0</v>
      </c>
      <c r="DC927" s="556">
        <f t="shared" si="3222"/>
        <v>0</v>
      </c>
      <c r="DD927" s="556">
        <f t="shared" si="3223"/>
        <v>0</v>
      </c>
      <c r="DE927" s="555">
        <f t="shared" si="3224"/>
        <v>0</v>
      </c>
      <c r="DF927" s="555">
        <f t="shared" si="3225"/>
        <v>0</v>
      </c>
      <c r="DG927" s="555">
        <f t="shared" si="3226"/>
        <v>0</v>
      </c>
      <c r="DH927" s="555">
        <f t="shared" si="3227"/>
        <v>0</v>
      </c>
      <c r="DI927" s="555">
        <f t="shared" si="3228"/>
        <v>0</v>
      </c>
      <c r="DJ927" s="554">
        <f t="shared" si="3229"/>
        <v>0</v>
      </c>
      <c r="DK927" s="553">
        <f t="shared" si="3230"/>
        <v>0</v>
      </c>
      <c r="DL927" s="658">
        <f t="shared" si="3231"/>
        <v>17</v>
      </c>
      <c r="DM927" s="106">
        <f t="shared" si="3232"/>
        <v>17</v>
      </c>
      <c r="DN927" s="106">
        <f t="shared" si="3233"/>
        <v>17</v>
      </c>
      <c r="DO927" s="106">
        <f t="shared" si="3234"/>
        <v>17</v>
      </c>
      <c r="DP927" s="487"/>
      <c r="DQ927" s="623"/>
      <c r="DR927" s="623"/>
      <c r="DS927" s="623"/>
      <c r="DT927" s="623"/>
      <c r="DU927" s="623"/>
      <c r="DV927" s="623"/>
      <c r="DW927" s="623"/>
      <c r="DX927" s="826"/>
      <c r="DY927" s="488"/>
    </row>
    <row r="928" spans="1:129" s="490" customFormat="1" ht="15.75" customHeight="1">
      <c r="A928" s="622" t="str">
        <f>A211</f>
        <v>Sheep sales - local: no. sold</v>
      </c>
      <c r="B928" s="805">
        <f t="shared" ref="B928:R928" si="3264">SUM(B213)</f>
        <v>0</v>
      </c>
      <c r="C928" s="805">
        <f t="shared" si="3264"/>
        <v>0</v>
      </c>
      <c r="D928" s="805">
        <f t="shared" si="3264"/>
        <v>0</v>
      </c>
      <c r="E928" s="805">
        <f t="shared" si="3264"/>
        <v>0</v>
      </c>
      <c r="F928" s="805">
        <f t="shared" si="3264"/>
        <v>0</v>
      </c>
      <c r="G928" s="805">
        <f t="shared" si="3264"/>
        <v>0</v>
      </c>
      <c r="H928" s="805">
        <f t="shared" si="3264"/>
        <v>0</v>
      </c>
      <c r="I928" s="805">
        <f t="shared" si="3264"/>
        <v>0</v>
      </c>
      <c r="J928" s="805">
        <f t="shared" si="3264"/>
        <v>0</v>
      </c>
      <c r="K928" s="805">
        <f t="shared" si="3264"/>
        <v>0</v>
      </c>
      <c r="L928" s="805">
        <f t="shared" si="3264"/>
        <v>0</v>
      </c>
      <c r="M928" s="805">
        <f t="shared" si="3264"/>
        <v>0</v>
      </c>
      <c r="N928" s="805">
        <f t="shared" si="3264"/>
        <v>0</v>
      </c>
      <c r="O928" s="805">
        <f t="shared" si="3264"/>
        <v>0</v>
      </c>
      <c r="P928" s="805">
        <f t="shared" si="3264"/>
        <v>0</v>
      </c>
      <c r="Q928" s="805">
        <f t="shared" si="3264"/>
        <v>0</v>
      </c>
      <c r="R928" s="805">
        <f t="shared" si="3264"/>
        <v>0</v>
      </c>
      <c r="S928" s="804"/>
      <c r="T928" s="805">
        <f t="shared" ref="T928:AJ928" si="3265">SUM(T213)</f>
        <v>0</v>
      </c>
      <c r="U928" s="805">
        <f t="shared" si="3265"/>
        <v>0</v>
      </c>
      <c r="V928" s="805">
        <f t="shared" si="3265"/>
        <v>0</v>
      </c>
      <c r="W928" s="805">
        <f t="shared" si="3265"/>
        <v>0</v>
      </c>
      <c r="X928" s="805">
        <f t="shared" si="3265"/>
        <v>0</v>
      </c>
      <c r="Y928" s="805">
        <f t="shared" si="3265"/>
        <v>0</v>
      </c>
      <c r="Z928" s="805">
        <f t="shared" si="3265"/>
        <v>0</v>
      </c>
      <c r="AA928" s="805">
        <f t="shared" si="3265"/>
        <v>0</v>
      </c>
      <c r="AB928" s="805">
        <f t="shared" si="3265"/>
        <v>0</v>
      </c>
      <c r="AC928" s="805">
        <f t="shared" si="3265"/>
        <v>0</v>
      </c>
      <c r="AD928" s="805">
        <f t="shared" si="3265"/>
        <v>0</v>
      </c>
      <c r="AE928" s="805">
        <f t="shared" si="3265"/>
        <v>0</v>
      </c>
      <c r="AF928" s="805">
        <f t="shared" si="3265"/>
        <v>0</v>
      </c>
      <c r="AG928" s="805">
        <f t="shared" si="3265"/>
        <v>0</v>
      </c>
      <c r="AH928" s="805">
        <f t="shared" si="3265"/>
        <v>0</v>
      </c>
      <c r="AI928" s="805">
        <f t="shared" si="3265"/>
        <v>0</v>
      </c>
      <c r="AJ928" s="805">
        <f t="shared" si="3265"/>
        <v>0</v>
      </c>
      <c r="AK928" s="804"/>
      <c r="AL928" s="805">
        <f t="shared" ref="AL928:BB928" si="3266">SUM(AL213)</f>
        <v>0</v>
      </c>
      <c r="AM928" s="805">
        <f t="shared" si="3266"/>
        <v>0</v>
      </c>
      <c r="AN928" s="805">
        <f t="shared" si="3266"/>
        <v>0</v>
      </c>
      <c r="AO928" s="805">
        <f t="shared" si="3266"/>
        <v>0</v>
      </c>
      <c r="AP928" s="805">
        <f t="shared" si="3266"/>
        <v>0</v>
      </c>
      <c r="AQ928" s="805">
        <f t="shared" si="3266"/>
        <v>0</v>
      </c>
      <c r="AR928" s="805">
        <f t="shared" si="3266"/>
        <v>0</v>
      </c>
      <c r="AS928" s="805">
        <f t="shared" si="3266"/>
        <v>0</v>
      </c>
      <c r="AT928" s="805">
        <f t="shared" si="3266"/>
        <v>0</v>
      </c>
      <c r="AU928" s="805">
        <f t="shared" si="3266"/>
        <v>0</v>
      </c>
      <c r="AV928" s="805">
        <f t="shared" si="3266"/>
        <v>0</v>
      </c>
      <c r="AW928" s="805">
        <f t="shared" si="3266"/>
        <v>0</v>
      </c>
      <c r="AX928" s="805">
        <f t="shared" si="3266"/>
        <v>0</v>
      </c>
      <c r="AY928" s="805">
        <f t="shared" si="3266"/>
        <v>0</v>
      </c>
      <c r="AZ928" s="805">
        <f t="shared" si="3266"/>
        <v>0</v>
      </c>
      <c r="BA928" s="805">
        <f t="shared" si="3266"/>
        <v>0</v>
      </c>
      <c r="BB928" s="805">
        <f t="shared" si="3266"/>
        <v>0</v>
      </c>
      <c r="BC928" s="804"/>
      <c r="BD928" s="805">
        <f t="shared" ref="BD928:BT928" si="3267">SUM(BD213)</f>
        <v>0</v>
      </c>
      <c r="BE928" s="805">
        <f t="shared" si="3267"/>
        <v>0</v>
      </c>
      <c r="BF928" s="805">
        <f t="shared" si="3267"/>
        <v>0</v>
      </c>
      <c r="BG928" s="805">
        <f t="shared" si="3267"/>
        <v>0</v>
      </c>
      <c r="BH928" s="805">
        <f t="shared" si="3267"/>
        <v>0</v>
      </c>
      <c r="BI928" s="805">
        <f t="shared" si="3267"/>
        <v>0</v>
      </c>
      <c r="BJ928" s="805">
        <f t="shared" si="3267"/>
        <v>0</v>
      </c>
      <c r="BK928" s="805">
        <f t="shared" si="3267"/>
        <v>0</v>
      </c>
      <c r="BL928" s="805">
        <f t="shared" si="3267"/>
        <v>0</v>
      </c>
      <c r="BM928" s="805">
        <f t="shared" si="3267"/>
        <v>0</v>
      </c>
      <c r="BN928" s="805">
        <f t="shared" si="3267"/>
        <v>0</v>
      </c>
      <c r="BO928" s="805">
        <f t="shared" si="3267"/>
        <v>0</v>
      </c>
      <c r="BP928" s="805">
        <f t="shared" si="3267"/>
        <v>0</v>
      </c>
      <c r="BQ928" s="805">
        <f t="shared" si="3267"/>
        <v>0</v>
      </c>
      <c r="BR928" s="805">
        <f t="shared" si="3267"/>
        <v>0</v>
      </c>
      <c r="BS928" s="805">
        <f t="shared" si="3267"/>
        <v>0</v>
      </c>
      <c r="BT928" s="805">
        <f t="shared" si="3267"/>
        <v>0</v>
      </c>
      <c r="BU928" s="804"/>
      <c r="BV928" s="805">
        <f>SUM(BV213)</f>
        <v>0</v>
      </c>
      <c r="BW928" s="805">
        <f>SUM(BW213)</f>
        <v>0</v>
      </c>
      <c r="BX928" s="805">
        <f>SUM(BX213)</f>
        <v>0</v>
      </c>
      <c r="BY928" s="805">
        <f>SUM(BY213)</f>
        <v>0</v>
      </c>
      <c r="BZ928" s="602">
        <f t="shared" si="3208"/>
        <v>0</v>
      </c>
      <c r="CA928" s="602">
        <f t="shared" si="3209"/>
        <v>0</v>
      </c>
      <c r="CB928" s="602">
        <f t="shared" si="3210"/>
        <v>0</v>
      </c>
      <c r="CC928" s="602">
        <f t="shared" si="3211"/>
        <v>0</v>
      </c>
      <c r="CD928" s="1348">
        <f t="shared" si="3239"/>
        <v>0</v>
      </c>
      <c r="CE928" s="1349">
        <f t="shared" si="3213"/>
        <v>0</v>
      </c>
      <c r="CF928" s="1350">
        <f t="shared" si="3213"/>
        <v>0</v>
      </c>
      <c r="CG928" s="1350">
        <f t="shared" si="3213"/>
        <v>0</v>
      </c>
      <c r="CH928" s="1350">
        <f t="shared" si="3213"/>
        <v>0</v>
      </c>
      <c r="CI928" s="1350">
        <f t="shared" si="3213"/>
        <v>0</v>
      </c>
      <c r="CJ928" s="1350">
        <f t="shared" si="3213"/>
        <v>0</v>
      </c>
      <c r="CK928" s="1351">
        <f t="shared" si="3213"/>
        <v>0</v>
      </c>
      <c r="CL928" s="1351">
        <f t="shared" si="3213"/>
        <v>0</v>
      </c>
      <c r="CM928" s="1351">
        <f t="shared" si="3213"/>
        <v>0</v>
      </c>
      <c r="CN928" s="1350">
        <f t="shared" si="3213"/>
        <v>0</v>
      </c>
      <c r="CO928" s="1350">
        <f t="shared" si="3213"/>
        <v>0</v>
      </c>
      <c r="CP928" s="1350">
        <f t="shared" si="3213"/>
        <v>0</v>
      </c>
      <c r="CQ928" s="1350">
        <f t="shared" si="3213"/>
        <v>0</v>
      </c>
      <c r="CR928" s="1350">
        <f t="shared" si="3213"/>
        <v>0</v>
      </c>
      <c r="CS928" s="1349">
        <f t="shared" si="3213"/>
        <v>0</v>
      </c>
      <c r="CT928" s="1352">
        <f t="shared" si="3213"/>
        <v>0</v>
      </c>
      <c r="CU928" s="553">
        <f t="shared" si="3214"/>
        <v>0</v>
      </c>
      <c r="CV928" s="554">
        <f t="shared" si="3215"/>
        <v>0</v>
      </c>
      <c r="CW928" s="555">
        <f t="shared" si="3216"/>
        <v>0</v>
      </c>
      <c r="CX928" s="555">
        <f t="shared" si="3217"/>
        <v>0</v>
      </c>
      <c r="CY928" s="555">
        <f t="shared" si="3218"/>
        <v>0</v>
      </c>
      <c r="CZ928" s="555">
        <f t="shared" si="3219"/>
        <v>0</v>
      </c>
      <c r="DA928" s="555">
        <f t="shared" si="3220"/>
        <v>0</v>
      </c>
      <c r="DB928" s="556">
        <f t="shared" si="3221"/>
        <v>0</v>
      </c>
      <c r="DC928" s="556">
        <f t="shared" si="3222"/>
        <v>0</v>
      </c>
      <c r="DD928" s="556">
        <f t="shared" si="3223"/>
        <v>0</v>
      </c>
      <c r="DE928" s="555">
        <f t="shared" si="3224"/>
        <v>0</v>
      </c>
      <c r="DF928" s="555">
        <f t="shared" si="3225"/>
        <v>0</v>
      </c>
      <c r="DG928" s="555">
        <f t="shared" si="3226"/>
        <v>0</v>
      </c>
      <c r="DH928" s="555">
        <f t="shared" si="3227"/>
        <v>0</v>
      </c>
      <c r="DI928" s="555">
        <f t="shared" si="3228"/>
        <v>0</v>
      </c>
      <c r="DJ928" s="554">
        <f t="shared" si="3229"/>
        <v>0</v>
      </c>
      <c r="DK928" s="553">
        <f t="shared" si="3230"/>
        <v>0</v>
      </c>
      <c r="DL928" s="658">
        <f t="shared" si="3231"/>
        <v>17</v>
      </c>
      <c r="DM928" s="106">
        <f t="shared" si="3232"/>
        <v>17</v>
      </c>
      <c r="DN928" s="106">
        <f t="shared" si="3233"/>
        <v>17</v>
      </c>
      <c r="DO928" s="106">
        <f t="shared" si="3234"/>
        <v>17</v>
      </c>
      <c r="DP928" s="487"/>
      <c r="DQ928" s="623"/>
      <c r="DR928" s="623"/>
      <c r="DS928" s="623"/>
      <c r="DT928" s="623"/>
      <c r="DU928" s="623"/>
      <c r="DV928" s="623"/>
      <c r="DW928" s="623"/>
      <c r="DX928" s="826"/>
      <c r="DY928" s="488"/>
    </row>
    <row r="929" spans="1:129" s="490" customFormat="1" ht="15.75" customHeight="1">
      <c r="A929" s="622" t="str">
        <f>A215</f>
        <v>Chicken sales: no. sold</v>
      </c>
      <c r="B929" s="805">
        <f t="shared" ref="B929:R929" si="3268">SUM(B217)</f>
        <v>0</v>
      </c>
      <c r="C929" s="805">
        <f t="shared" si="3268"/>
        <v>0</v>
      </c>
      <c r="D929" s="805">
        <f t="shared" si="3268"/>
        <v>0</v>
      </c>
      <c r="E929" s="805">
        <f t="shared" si="3268"/>
        <v>0</v>
      </c>
      <c r="F929" s="805">
        <f t="shared" si="3268"/>
        <v>140</v>
      </c>
      <c r="G929" s="805">
        <f t="shared" si="3268"/>
        <v>40</v>
      </c>
      <c r="H929" s="805">
        <f t="shared" si="3268"/>
        <v>90</v>
      </c>
      <c r="I929" s="805">
        <f t="shared" si="3268"/>
        <v>0</v>
      </c>
      <c r="J929" s="805">
        <f t="shared" si="3268"/>
        <v>0</v>
      </c>
      <c r="K929" s="805">
        <f t="shared" si="3268"/>
        <v>0</v>
      </c>
      <c r="L929" s="805">
        <f t="shared" si="3268"/>
        <v>0</v>
      </c>
      <c r="M929" s="805">
        <f t="shared" si="3268"/>
        <v>0</v>
      </c>
      <c r="N929" s="805">
        <f t="shared" si="3268"/>
        <v>0</v>
      </c>
      <c r="O929" s="805">
        <f t="shared" si="3268"/>
        <v>0</v>
      </c>
      <c r="P929" s="805">
        <f t="shared" si="3268"/>
        <v>0</v>
      </c>
      <c r="Q929" s="805">
        <f t="shared" si="3268"/>
        <v>0</v>
      </c>
      <c r="R929" s="805">
        <f t="shared" si="3268"/>
        <v>0</v>
      </c>
      <c r="S929" s="804"/>
      <c r="T929" s="805">
        <f t="shared" ref="T929:AJ929" si="3269">SUM(T217)</f>
        <v>150</v>
      </c>
      <c r="U929" s="805">
        <f t="shared" si="3269"/>
        <v>0</v>
      </c>
      <c r="V929" s="805">
        <f t="shared" si="3269"/>
        <v>450</v>
      </c>
      <c r="W929" s="805">
        <f t="shared" si="3269"/>
        <v>210</v>
      </c>
      <c r="X929" s="805">
        <f t="shared" si="3269"/>
        <v>280</v>
      </c>
      <c r="Y929" s="805">
        <f t="shared" si="3269"/>
        <v>280</v>
      </c>
      <c r="Z929" s="805">
        <f t="shared" si="3269"/>
        <v>90</v>
      </c>
      <c r="AA929" s="805">
        <f t="shared" si="3269"/>
        <v>180</v>
      </c>
      <c r="AB929" s="805">
        <f t="shared" si="3269"/>
        <v>200</v>
      </c>
      <c r="AC929" s="805">
        <f t="shared" si="3269"/>
        <v>0</v>
      </c>
      <c r="AD929" s="805">
        <f t="shared" si="3269"/>
        <v>0</v>
      </c>
      <c r="AE929" s="805">
        <f t="shared" si="3269"/>
        <v>0</v>
      </c>
      <c r="AF929" s="805">
        <f t="shared" si="3269"/>
        <v>0</v>
      </c>
      <c r="AG929" s="805">
        <f t="shared" si="3269"/>
        <v>0</v>
      </c>
      <c r="AH929" s="805">
        <f t="shared" si="3269"/>
        <v>0</v>
      </c>
      <c r="AI929" s="805">
        <f t="shared" si="3269"/>
        <v>0</v>
      </c>
      <c r="AJ929" s="805">
        <f t="shared" si="3269"/>
        <v>0</v>
      </c>
      <c r="AK929" s="804"/>
      <c r="AL929" s="805">
        <f t="shared" ref="AL929:BB929" si="3270">SUM(AL217)</f>
        <v>600</v>
      </c>
      <c r="AM929" s="805">
        <f t="shared" si="3270"/>
        <v>0</v>
      </c>
      <c r="AN929" s="805">
        <f t="shared" si="3270"/>
        <v>600</v>
      </c>
      <c r="AO929" s="805">
        <f t="shared" si="3270"/>
        <v>250</v>
      </c>
      <c r="AP929" s="805">
        <f t="shared" si="3270"/>
        <v>900</v>
      </c>
      <c r="AQ929" s="805">
        <f t="shared" si="3270"/>
        <v>0</v>
      </c>
      <c r="AR929" s="805">
        <f t="shared" si="3270"/>
        <v>525</v>
      </c>
      <c r="AS929" s="805">
        <f t="shared" si="3270"/>
        <v>0</v>
      </c>
      <c r="AT929" s="805">
        <f t="shared" si="3270"/>
        <v>0</v>
      </c>
      <c r="AU929" s="805">
        <f t="shared" si="3270"/>
        <v>0</v>
      </c>
      <c r="AV929" s="805">
        <f t="shared" si="3270"/>
        <v>0</v>
      </c>
      <c r="AW929" s="805">
        <f t="shared" si="3270"/>
        <v>0</v>
      </c>
      <c r="AX929" s="805">
        <f t="shared" si="3270"/>
        <v>0</v>
      </c>
      <c r="AY929" s="805">
        <f t="shared" si="3270"/>
        <v>0</v>
      </c>
      <c r="AZ929" s="805">
        <f t="shared" si="3270"/>
        <v>0</v>
      </c>
      <c r="BA929" s="805">
        <f t="shared" si="3270"/>
        <v>0</v>
      </c>
      <c r="BB929" s="805">
        <f t="shared" si="3270"/>
        <v>0</v>
      </c>
      <c r="BC929" s="804"/>
      <c r="BD929" s="805">
        <f t="shared" ref="BD929:BT929" si="3271">SUM(BD217)</f>
        <v>400</v>
      </c>
      <c r="BE929" s="805">
        <f t="shared" si="3271"/>
        <v>50</v>
      </c>
      <c r="BF929" s="805">
        <f t="shared" si="3271"/>
        <v>90</v>
      </c>
      <c r="BG929" s="805">
        <f t="shared" si="3271"/>
        <v>0</v>
      </c>
      <c r="BH929" s="805">
        <f t="shared" si="3271"/>
        <v>180</v>
      </c>
      <c r="BI929" s="805">
        <f t="shared" si="3271"/>
        <v>0</v>
      </c>
      <c r="BJ929" s="805">
        <f t="shared" si="3271"/>
        <v>900</v>
      </c>
      <c r="BK929" s="805">
        <f t="shared" si="3271"/>
        <v>0</v>
      </c>
      <c r="BL929" s="805">
        <f t="shared" si="3271"/>
        <v>300</v>
      </c>
      <c r="BM929" s="805">
        <f t="shared" si="3271"/>
        <v>0</v>
      </c>
      <c r="BN929" s="805">
        <f t="shared" si="3271"/>
        <v>0</v>
      </c>
      <c r="BO929" s="805">
        <f t="shared" si="3271"/>
        <v>0</v>
      </c>
      <c r="BP929" s="805">
        <f t="shared" si="3271"/>
        <v>0</v>
      </c>
      <c r="BQ929" s="805">
        <f t="shared" si="3271"/>
        <v>0</v>
      </c>
      <c r="BR929" s="805">
        <f t="shared" si="3271"/>
        <v>0</v>
      </c>
      <c r="BS929" s="805">
        <f t="shared" si="3271"/>
        <v>0</v>
      </c>
      <c r="BT929" s="805">
        <f t="shared" si="3271"/>
        <v>0</v>
      </c>
      <c r="BU929" s="804"/>
      <c r="BV929" s="805">
        <f>SUM(BV217)</f>
        <v>90</v>
      </c>
      <c r="BW929" s="805">
        <f>SUM(BW217)</f>
        <v>175</v>
      </c>
      <c r="BX929" s="805">
        <f>SUM(BX217)</f>
        <v>540</v>
      </c>
      <c r="BY929" s="805">
        <f>SUM(BY217)</f>
        <v>231</v>
      </c>
      <c r="BZ929" s="602">
        <f t="shared" si="3208"/>
        <v>8.6666666666666661</v>
      </c>
      <c r="CA929" s="602">
        <f t="shared" si="3209"/>
        <v>92.666666666666671</v>
      </c>
      <c r="CB929" s="602">
        <f t="shared" si="3210"/>
        <v>131.66666666666666</v>
      </c>
      <c r="CC929" s="602">
        <f t="shared" si="3211"/>
        <v>68</v>
      </c>
      <c r="CD929" s="1348">
        <f t="shared" si="3239"/>
        <v>0</v>
      </c>
      <c r="CE929" s="1349">
        <f t="shared" si="3213"/>
        <v>0</v>
      </c>
      <c r="CF929" s="1350">
        <f t="shared" si="3213"/>
        <v>0</v>
      </c>
      <c r="CG929" s="1350">
        <f t="shared" si="3213"/>
        <v>0</v>
      </c>
      <c r="CH929" s="1350">
        <f t="shared" si="3213"/>
        <v>0</v>
      </c>
      <c r="CI929" s="1350">
        <f t="shared" si="3213"/>
        <v>0</v>
      </c>
      <c r="CJ929" s="1350">
        <f t="shared" si="3213"/>
        <v>0</v>
      </c>
      <c r="CK929" s="1351">
        <f t="shared" si="3213"/>
        <v>0</v>
      </c>
      <c r="CL929" s="1351">
        <f t="shared" si="3213"/>
        <v>0</v>
      </c>
      <c r="CM929" s="1351">
        <f t="shared" si="3213"/>
        <v>0</v>
      </c>
      <c r="CN929" s="1350">
        <f t="shared" si="3213"/>
        <v>0</v>
      </c>
      <c r="CO929" s="1350">
        <f t="shared" si="3213"/>
        <v>0</v>
      </c>
      <c r="CP929" s="1350">
        <f t="shared" si="3213"/>
        <v>0</v>
      </c>
      <c r="CQ929" s="1350">
        <f t="shared" si="3213"/>
        <v>0</v>
      </c>
      <c r="CR929" s="1350">
        <f t="shared" si="3213"/>
        <v>40</v>
      </c>
      <c r="CS929" s="1349">
        <f t="shared" si="3213"/>
        <v>90</v>
      </c>
      <c r="CT929" s="1352">
        <f t="shared" si="3213"/>
        <v>140</v>
      </c>
      <c r="CU929" s="553">
        <f t="shared" si="3214"/>
        <v>0</v>
      </c>
      <c r="CV929" s="554">
        <f t="shared" si="3215"/>
        <v>0</v>
      </c>
      <c r="CW929" s="555">
        <f t="shared" si="3216"/>
        <v>0</v>
      </c>
      <c r="CX929" s="555">
        <f t="shared" si="3217"/>
        <v>0</v>
      </c>
      <c r="CY929" s="555">
        <f t="shared" si="3218"/>
        <v>0</v>
      </c>
      <c r="CZ929" s="555">
        <f t="shared" si="3219"/>
        <v>0</v>
      </c>
      <c r="DA929" s="555">
        <f t="shared" si="3220"/>
        <v>0</v>
      </c>
      <c r="DB929" s="556">
        <f t="shared" si="3221"/>
        <v>0</v>
      </c>
      <c r="DC929" s="556">
        <f t="shared" si="3222"/>
        <v>0</v>
      </c>
      <c r="DD929" s="556">
        <f t="shared" si="3223"/>
        <v>90</v>
      </c>
      <c r="DE929" s="555">
        <f t="shared" si="3224"/>
        <v>150</v>
      </c>
      <c r="DF929" s="555">
        <f t="shared" si="3225"/>
        <v>180</v>
      </c>
      <c r="DG929" s="555">
        <f t="shared" si="3226"/>
        <v>200</v>
      </c>
      <c r="DH929" s="555">
        <f t="shared" si="3227"/>
        <v>210</v>
      </c>
      <c r="DI929" s="555">
        <f t="shared" si="3228"/>
        <v>280</v>
      </c>
      <c r="DJ929" s="554">
        <f t="shared" si="3229"/>
        <v>280</v>
      </c>
      <c r="DK929" s="553">
        <f t="shared" si="3230"/>
        <v>450</v>
      </c>
      <c r="DL929" s="658">
        <f t="shared" si="3231"/>
        <v>17</v>
      </c>
      <c r="DM929" s="106">
        <f t="shared" si="3232"/>
        <v>17</v>
      </c>
      <c r="DN929" s="106">
        <f t="shared" si="3233"/>
        <v>17</v>
      </c>
      <c r="DO929" s="106">
        <f t="shared" si="3234"/>
        <v>17</v>
      </c>
      <c r="DP929" s="487"/>
      <c r="DQ929" s="623"/>
      <c r="DR929" s="623"/>
      <c r="DS929" s="623"/>
      <c r="DT929" s="623"/>
      <c r="DU929" s="623"/>
      <c r="DV929" s="623"/>
      <c r="DW929" s="623"/>
      <c r="DX929" s="826"/>
      <c r="DY929" s="488"/>
    </row>
    <row r="930" spans="1:129" s="490" customFormat="1" ht="15.75" customHeight="1">
      <c r="A930" s="813" t="s">
        <v>27</v>
      </c>
      <c r="B930" s="804"/>
      <c r="C930" s="804"/>
      <c r="D930" s="804"/>
      <c r="E930" s="804"/>
      <c r="F930" s="804"/>
      <c r="G930" s="804"/>
      <c r="H930" s="804"/>
      <c r="I930" s="804"/>
      <c r="J930" s="804"/>
      <c r="K930" s="804"/>
      <c r="L930" s="804"/>
      <c r="M930" s="804"/>
      <c r="N930" s="804"/>
      <c r="O930" s="804"/>
      <c r="P930" s="804"/>
      <c r="Q930" s="804"/>
      <c r="R930" s="804"/>
      <c r="S930" s="787"/>
      <c r="T930" s="804"/>
      <c r="U930" s="804"/>
      <c r="V930" s="804"/>
      <c r="W930" s="804"/>
      <c r="X930" s="804"/>
      <c r="Y930" s="804"/>
      <c r="Z930" s="804"/>
      <c r="AA930" s="804"/>
      <c r="AB930" s="804"/>
      <c r="AC930" s="804"/>
      <c r="AD930" s="804"/>
      <c r="AE930" s="804"/>
      <c r="AF930" s="804"/>
      <c r="AG930" s="804"/>
      <c r="AH930" s="804"/>
      <c r="AI930" s="804"/>
      <c r="AJ930" s="804"/>
      <c r="AK930" s="787"/>
      <c r="AL930" s="804"/>
      <c r="AM930" s="804"/>
      <c r="AN930" s="804"/>
      <c r="AO930" s="804"/>
      <c r="AP930" s="804"/>
      <c r="AQ930" s="804"/>
      <c r="AR930" s="804"/>
      <c r="AS930" s="804"/>
      <c r="AT930" s="804"/>
      <c r="AU930" s="804"/>
      <c r="AV930" s="804"/>
      <c r="AW930" s="804"/>
      <c r="AX930" s="804"/>
      <c r="AY930" s="804"/>
      <c r="AZ930" s="804"/>
      <c r="BA930" s="804"/>
      <c r="BB930" s="804"/>
      <c r="BC930" s="787"/>
      <c r="BD930" s="804"/>
      <c r="BE930" s="804"/>
      <c r="BF930" s="804"/>
      <c r="BG930" s="804"/>
      <c r="BH930" s="804"/>
      <c r="BI930" s="804"/>
      <c r="BJ930" s="804"/>
      <c r="BK930" s="804"/>
      <c r="BL930" s="804"/>
      <c r="BM930" s="804"/>
      <c r="BN930" s="804"/>
      <c r="BO930" s="804"/>
      <c r="BP930" s="804"/>
      <c r="BQ930" s="804"/>
      <c r="BR930" s="804"/>
      <c r="BS930" s="804"/>
      <c r="BT930" s="804"/>
      <c r="BU930" s="787"/>
      <c r="BV930" s="804"/>
      <c r="BW930" s="804"/>
      <c r="BX930" s="804"/>
      <c r="BY930" s="804"/>
      <c r="BZ930" s="819"/>
      <c r="CA930" s="819"/>
      <c r="CB930" s="819"/>
      <c r="CC930" s="819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22"/>
      <c r="CV930" s="203"/>
      <c r="CW930" s="203"/>
      <c r="CX930" s="203"/>
      <c r="CY930" s="203"/>
      <c r="CZ930" s="203"/>
      <c r="DA930" s="622"/>
      <c r="DB930" s="622"/>
      <c r="DC930" s="622"/>
      <c r="DD930" s="622"/>
      <c r="DE930" s="622"/>
      <c r="DF930" s="622"/>
      <c r="DG930" s="622"/>
      <c r="DH930" s="622"/>
      <c r="DI930" s="622"/>
      <c r="DJ930" s="622"/>
      <c r="DK930" s="622"/>
      <c r="DL930" s="486"/>
      <c r="DM930" s="205"/>
      <c r="DN930" s="205"/>
      <c r="DO930" s="205"/>
      <c r="DP930" s="487"/>
      <c r="DQ930" s="488"/>
      <c r="DR930" s="488"/>
      <c r="DS930" s="488"/>
      <c r="DT930" s="488"/>
      <c r="DU930" s="488"/>
      <c r="DV930" s="488"/>
      <c r="DW930" s="488"/>
      <c r="DX930" s="723"/>
      <c r="DY930" s="488"/>
    </row>
    <row r="931" spans="1:129" s="490" customFormat="1" ht="15.75" customHeight="1">
      <c r="A931" s="622" t="str">
        <f>A234</f>
        <v>Green maize sold: quantity</v>
      </c>
      <c r="B931" s="805">
        <f t="shared" ref="B931:R931" si="3272">SUM(B236)</f>
        <v>0</v>
      </c>
      <c r="C931" s="805">
        <f t="shared" si="3272"/>
        <v>0</v>
      </c>
      <c r="D931" s="805">
        <f t="shared" si="3272"/>
        <v>0</v>
      </c>
      <c r="E931" s="805">
        <f t="shared" si="3272"/>
        <v>0</v>
      </c>
      <c r="F931" s="805">
        <f t="shared" si="3272"/>
        <v>0</v>
      </c>
      <c r="G931" s="805">
        <f t="shared" si="3272"/>
        <v>0</v>
      </c>
      <c r="H931" s="805">
        <f t="shared" si="3272"/>
        <v>0</v>
      </c>
      <c r="I931" s="805">
        <f t="shared" si="3272"/>
        <v>0</v>
      </c>
      <c r="J931" s="805">
        <f t="shared" si="3272"/>
        <v>0</v>
      </c>
      <c r="K931" s="805">
        <f t="shared" si="3272"/>
        <v>0</v>
      </c>
      <c r="L931" s="805">
        <f t="shared" si="3272"/>
        <v>0</v>
      </c>
      <c r="M931" s="805">
        <f t="shared" si="3272"/>
        <v>0</v>
      </c>
      <c r="N931" s="805">
        <f t="shared" si="3272"/>
        <v>0</v>
      </c>
      <c r="O931" s="805">
        <f t="shared" si="3272"/>
        <v>0</v>
      </c>
      <c r="P931" s="805">
        <f t="shared" si="3272"/>
        <v>0</v>
      </c>
      <c r="Q931" s="805">
        <f t="shared" si="3272"/>
        <v>0</v>
      </c>
      <c r="R931" s="805">
        <f t="shared" si="3272"/>
        <v>0</v>
      </c>
      <c r="S931" s="804"/>
      <c r="T931" s="805">
        <f t="shared" ref="T931:AJ931" si="3273">SUM(T236)</f>
        <v>0</v>
      </c>
      <c r="U931" s="805">
        <f t="shared" si="3273"/>
        <v>0</v>
      </c>
      <c r="V931" s="805">
        <f t="shared" si="3273"/>
        <v>0</v>
      </c>
      <c r="W931" s="805">
        <f t="shared" si="3273"/>
        <v>0</v>
      </c>
      <c r="X931" s="805">
        <f t="shared" si="3273"/>
        <v>0</v>
      </c>
      <c r="Y931" s="805">
        <f t="shared" si="3273"/>
        <v>0</v>
      </c>
      <c r="Z931" s="805">
        <f t="shared" si="3273"/>
        <v>0</v>
      </c>
      <c r="AA931" s="805">
        <f t="shared" si="3273"/>
        <v>0</v>
      </c>
      <c r="AB931" s="805">
        <f t="shared" si="3273"/>
        <v>0</v>
      </c>
      <c r="AC931" s="805">
        <f t="shared" si="3273"/>
        <v>0</v>
      </c>
      <c r="AD931" s="805">
        <f t="shared" si="3273"/>
        <v>0</v>
      </c>
      <c r="AE931" s="805">
        <f t="shared" si="3273"/>
        <v>0</v>
      </c>
      <c r="AF931" s="805">
        <f t="shared" si="3273"/>
        <v>0</v>
      </c>
      <c r="AG931" s="805">
        <f t="shared" si="3273"/>
        <v>0</v>
      </c>
      <c r="AH931" s="805">
        <f t="shared" si="3273"/>
        <v>0</v>
      </c>
      <c r="AI931" s="805">
        <f t="shared" si="3273"/>
        <v>0</v>
      </c>
      <c r="AJ931" s="805">
        <f t="shared" si="3273"/>
        <v>0</v>
      </c>
      <c r="AK931" s="804"/>
      <c r="AL931" s="805">
        <f t="shared" ref="AL931:BB931" si="3274">SUM(AL236)</f>
        <v>0</v>
      </c>
      <c r="AM931" s="805">
        <f t="shared" si="3274"/>
        <v>0</v>
      </c>
      <c r="AN931" s="805">
        <f t="shared" si="3274"/>
        <v>0</v>
      </c>
      <c r="AO931" s="805">
        <f t="shared" si="3274"/>
        <v>0</v>
      </c>
      <c r="AP931" s="805">
        <f t="shared" si="3274"/>
        <v>0</v>
      </c>
      <c r="AQ931" s="805">
        <f t="shared" si="3274"/>
        <v>0</v>
      </c>
      <c r="AR931" s="805">
        <f t="shared" si="3274"/>
        <v>0</v>
      </c>
      <c r="AS931" s="805">
        <f t="shared" si="3274"/>
        <v>0</v>
      </c>
      <c r="AT931" s="805">
        <f t="shared" si="3274"/>
        <v>0</v>
      </c>
      <c r="AU931" s="805">
        <f t="shared" si="3274"/>
        <v>0</v>
      </c>
      <c r="AV931" s="805">
        <f t="shared" si="3274"/>
        <v>0</v>
      </c>
      <c r="AW931" s="805">
        <f t="shared" si="3274"/>
        <v>0</v>
      </c>
      <c r="AX931" s="805">
        <f t="shared" si="3274"/>
        <v>0</v>
      </c>
      <c r="AY931" s="805">
        <f t="shared" si="3274"/>
        <v>0</v>
      </c>
      <c r="AZ931" s="805">
        <f t="shared" si="3274"/>
        <v>0</v>
      </c>
      <c r="BA931" s="805">
        <f t="shared" si="3274"/>
        <v>0</v>
      </c>
      <c r="BB931" s="805">
        <f t="shared" si="3274"/>
        <v>0</v>
      </c>
      <c r="BC931" s="804"/>
      <c r="BD931" s="805">
        <f t="shared" ref="BD931:BT931" si="3275">SUM(BD236)</f>
        <v>0</v>
      </c>
      <c r="BE931" s="805">
        <f t="shared" si="3275"/>
        <v>0</v>
      </c>
      <c r="BF931" s="805">
        <f t="shared" si="3275"/>
        <v>0</v>
      </c>
      <c r="BG931" s="805">
        <f t="shared" si="3275"/>
        <v>0</v>
      </c>
      <c r="BH931" s="805">
        <f t="shared" si="3275"/>
        <v>0</v>
      </c>
      <c r="BI931" s="805">
        <f t="shared" si="3275"/>
        <v>0</v>
      </c>
      <c r="BJ931" s="805">
        <f t="shared" si="3275"/>
        <v>0</v>
      </c>
      <c r="BK931" s="805">
        <f t="shared" si="3275"/>
        <v>0</v>
      </c>
      <c r="BL931" s="805">
        <f t="shared" si="3275"/>
        <v>0</v>
      </c>
      <c r="BM931" s="805">
        <f t="shared" si="3275"/>
        <v>0</v>
      </c>
      <c r="BN931" s="805">
        <f t="shared" si="3275"/>
        <v>0</v>
      </c>
      <c r="BO931" s="805">
        <f t="shared" si="3275"/>
        <v>0</v>
      </c>
      <c r="BP931" s="805">
        <f t="shared" si="3275"/>
        <v>0</v>
      </c>
      <c r="BQ931" s="805">
        <f t="shared" si="3275"/>
        <v>0</v>
      </c>
      <c r="BR931" s="805">
        <f t="shared" si="3275"/>
        <v>0</v>
      </c>
      <c r="BS931" s="805">
        <f t="shared" si="3275"/>
        <v>0</v>
      </c>
      <c r="BT931" s="805">
        <f t="shared" si="3275"/>
        <v>0</v>
      </c>
      <c r="BU931" s="804"/>
      <c r="BV931" s="805">
        <f>SUM(BV236)</f>
        <v>0</v>
      </c>
      <c r="BW931" s="805">
        <f>SUM(BW236)</f>
        <v>0</v>
      </c>
      <c r="BX931" s="805">
        <f>SUM(BX236)</f>
        <v>0</v>
      </c>
      <c r="BY931" s="805">
        <f>SUM(BY236)</f>
        <v>0</v>
      </c>
      <c r="BZ931" s="602">
        <f t="shared" ref="BZ931:BZ960" si="3276">IF(DL931&lt;3,"",(SUM(B931:R931)-MIN(B931:R931)-MAX(B931:R931))/(DL931-2))</f>
        <v>0</v>
      </c>
      <c r="CA931" s="602">
        <f t="shared" ref="CA931:CA960" si="3277">IF(DM931&lt;3,"",(SUM(T931:AJ931)-MIN(T931:AJ931)-MAX(T931:AJ931))/(DM931-2))</f>
        <v>0</v>
      </c>
      <c r="CB931" s="602">
        <f t="shared" ref="CB931:CB960" si="3278">IF(DN931&lt;3,"",(SUM(AL931:BB931)-MIN(AL931:BB931)-MAX(AL931:BB931))/(DN931-2))</f>
        <v>0</v>
      </c>
      <c r="CC931" s="602">
        <f t="shared" ref="CC931:CC960" si="3279">IF(DO931&lt;3,"",(SUM(BD931:BT931)-MIN(BD931:BT931)-MAX(BD931:BT931))/(DO931-2))</f>
        <v>0</v>
      </c>
      <c r="CD931" s="1348">
        <f t="shared" ref="CD931:CS931" si="328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3280"/>
        <v>0</v>
      </c>
      <c r="CF931" s="1350">
        <f t="shared" si="3280"/>
        <v>0</v>
      </c>
      <c r="CG931" s="1350">
        <f t="shared" si="3280"/>
        <v>0</v>
      </c>
      <c r="CH931" s="1350">
        <f t="shared" si="3280"/>
        <v>0</v>
      </c>
      <c r="CI931" s="1350">
        <f t="shared" si="3280"/>
        <v>0</v>
      </c>
      <c r="CJ931" s="1350">
        <f t="shared" si="3280"/>
        <v>0</v>
      </c>
      <c r="CK931" s="1351">
        <f t="shared" si="3280"/>
        <v>0</v>
      </c>
      <c r="CL931" s="1351">
        <f t="shared" si="3280"/>
        <v>0</v>
      </c>
      <c r="CM931" s="1351">
        <f t="shared" si="3280"/>
        <v>0</v>
      </c>
      <c r="CN931" s="1350">
        <f t="shared" si="3280"/>
        <v>0</v>
      </c>
      <c r="CO931" s="1350">
        <f t="shared" si="3280"/>
        <v>0</v>
      </c>
      <c r="CP931" s="1350">
        <f t="shared" si="3280"/>
        <v>0</v>
      </c>
      <c r="CQ931" s="1350">
        <f t="shared" si="3280"/>
        <v>0</v>
      </c>
      <c r="CR931" s="1350">
        <f t="shared" si="3280"/>
        <v>0</v>
      </c>
      <c r="CS931" s="1349">
        <f t="shared" si="3280"/>
        <v>0</v>
      </c>
      <c r="CT931" s="1352">
        <f t="shared" ref="CE931:CT947" si="3281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3">
        <f t="shared" ref="CU931:CU960" si="328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4">
        <f t="shared" ref="CV931:CV960" si="328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5">
        <f t="shared" ref="CW931:CW960" si="328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5">
        <f t="shared" ref="CX931:CX960" si="328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5">
        <f t="shared" ref="CY931:CY960" si="328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5">
        <f t="shared" ref="CZ931:CZ960" si="328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5">
        <f t="shared" ref="DA931:DA960" si="328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6">
        <f t="shared" ref="DB931:DB960" si="328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6">
        <f t="shared" ref="DC931:DC960" si="329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6">
        <f t="shared" ref="DD931:DD960" si="329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5">
        <f t="shared" ref="DE931:DE960" si="329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5">
        <f t="shared" ref="DF931:DF960" si="329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5">
        <f t="shared" ref="DG931:DG960" si="3294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5">
        <f t="shared" ref="DH931:DH960" si="3295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5">
        <f t="shared" ref="DI931:DI960" si="3296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4">
        <f t="shared" ref="DJ931:DJ960" si="3297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3">
        <f t="shared" ref="DK931:DK960" si="3298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8">
        <f t="shared" ref="DL931:DL960" si="3299">COUNT(B931:R931)</f>
        <v>17</v>
      </c>
      <c r="DM931" s="106">
        <f t="shared" ref="DM931:DM960" si="3300">COUNT(T931:AJ931)</f>
        <v>17</v>
      </c>
      <c r="DN931" s="106">
        <f t="shared" ref="DN931:DN960" si="3301">COUNT(AL931:BB931)</f>
        <v>17</v>
      </c>
      <c r="DO931" s="106">
        <f t="shared" ref="DO931:DO960" si="3302">COUNT(BD931:BT931)</f>
        <v>17</v>
      </c>
      <c r="DP931" s="487"/>
      <c r="DQ931" s="623"/>
      <c r="DR931" s="623"/>
      <c r="DS931" s="623"/>
      <c r="DT931" s="623"/>
      <c r="DU931" s="623"/>
      <c r="DV931" s="623"/>
      <c r="DW931" s="623"/>
      <c r="DX931" s="826"/>
      <c r="DY931" s="488"/>
    </row>
    <row r="932" spans="1:129" s="490" customFormat="1" ht="15.75" customHeight="1">
      <c r="A932" s="622" t="str">
        <f>A237</f>
        <v>Maize: kg produced</v>
      </c>
      <c r="B932" s="805">
        <f t="shared" ref="B932:R932" si="3303">SUM(B241)</f>
        <v>280</v>
      </c>
      <c r="C932" s="805">
        <f t="shared" si="3303"/>
        <v>0</v>
      </c>
      <c r="D932" s="805">
        <f t="shared" si="3303"/>
        <v>0</v>
      </c>
      <c r="E932" s="805">
        <f t="shared" si="3303"/>
        <v>210</v>
      </c>
      <c r="F932" s="805">
        <f t="shared" si="3303"/>
        <v>489.99999999999994</v>
      </c>
      <c r="G932" s="805">
        <f t="shared" si="3303"/>
        <v>140</v>
      </c>
      <c r="H932" s="805">
        <f t="shared" si="3303"/>
        <v>0</v>
      </c>
      <c r="I932" s="805">
        <f t="shared" si="3303"/>
        <v>0</v>
      </c>
      <c r="J932" s="805">
        <f t="shared" si="3303"/>
        <v>210</v>
      </c>
      <c r="K932" s="805">
        <f t="shared" si="3303"/>
        <v>0</v>
      </c>
      <c r="L932" s="805">
        <f t="shared" si="3303"/>
        <v>0</v>
      </c>
      <c r="M932" s="805">
        <f t="shared" si="3303"/>
        <v>0</v>
      </c>
      <c r="N932" s="805">
        <f t="shared" si="3303"/>
        <v>0</v>
      </c>
      <c r="O932" s="805">
        <f t="shared" si="3303"/>
        <v>0</v>
      </c>
      <c r="P932" s="805">
        <f t="shared" si="3303"/>
        <v>0</v>
      </c>
      <c r="Q932" s="805">
        <f t="shared" si="3303"/>
        <v>0</v>
      </c>
      <c r="R932" s="805">
        <f t="shared" si="3303"/>
        <v>0</v>
      </c>
      <c r="S932" s="804"/>
      <c r="T932" s="805">
        <f t="shared" ref="T932:AJ932" si="3304">SUM(T241)</f>
        <v>350</v>
      </c>
      <c r="U932" s="805">
        <f t="shared" si="3304"/>
        <v>420</v>
      </c>
      <c r="V932" s="805">
        <f t="shared" si="3304"/>
        <v>420</v>
      </c>
      <c r="W932" s="805">
        <f t="shared" si="3304"/>
        <v>770</v>
      </c>
      <c r="X932" s="805">
        <f t="shared" si="3304"/>
        <v>0</v>
      </c>
      <c r="Y932" s="805">
        <f t="shared" si="3304"/>
        <v>280</v>
      </c>
      <c r="Z932" s="805">
        <f t="shared" si="3304"/>
        <v>630</v>
      </c>
      <c r="AA932" s="805">
        <f t="shared" si="3304"/>
        <v>210</v>
      </c>
      <c r="AB932" s="805">
        <f t="shared" si="3304"/>
        <v>280</v>
      </c>
      <c r="AC932" s="805">
        <f t="shared" si="3304"/>
        <v>0</v>
      </c>
      <c r="AD932" s="805">
        <f t="shared" si="3304"/>
        <v>0</v>
      </c>
      <c r="AE932" s="805">
        <f t="shared" si="3304"/>
        <v>0</v>
      </c>
      <c r="AF932" s="805">
        <f t="shared" si="3304"/>
        <v>0</v>
      </c>
      <c r="AG932" s="805">
        <f t="shared" si="3304"/>
        <v>0</v>
      </c>
      <c r="AH932" s="805">
        <f t="shared" si="3304"/>
        <v>0</v>
      </c>
      <c r="AI932" s="805">
        <f t="shared" si="3304"/>
        <v>0</v>
      </c>
      <c r="AJ932" s="805">
        <f t="shared" si="3304"/>
        <v>0</v>
      </c>
      <c r="AK932" s="804"/>
      <c r="AL932" s="805">
        <f t="shared" ref="AL932:BB932" si="3305">SUM(AL241)</f>
        <v>1125</v>
      </c>
      <c r="AM932" s="805">
        <f t="shared" si="3305"/>
        <v>2240</v>
      </c>
      <c r="AN932" s="805">
        <f t="shared" si="3305"/>
        <v>1260</v>
      </c>
      <c r="AO932" s="805">
        <f t="shared" si="3305"/>
        <v>700</v>
      </c>
      <c r="AP932" s="805">
        <f t="shared" si="3305"/>
        <v>840</v>
      </c>
      <c r="AQ932" s="805">
        <f t="shared" si="3305"/>
        <v>700</v>
      </c>
      <c r="AR932" s="805">
        <f t="shared" si="3305"/>
        <v>1400</v>
      </c>
      <c r="AS932" s="805">
        <f t="shared" si="3305"/>
        <v>2100</v>
      </c>
      <c r="AT932" s="805">
        <f t="shared" si="3305"/>
        <v>9800</v>
      </c>
      <c r="AU932" s="805">
        <f t="shared" si="3305"/>
        <v>0</v>
      </c>
      <c r="AV932" s="805">
        <f t="shared" si="3305"/>
        <v>0</v>
      </c>
      <c r="AW932" s="805">
        <f t="shared" si="3305"/>
        <v>0</v>
      </c>
      <c r="AX932" s="805">
        <f t="shared" si="3305"/>
        <v>0</v>
      </c>
      <c r="AY932" s="805">
        <f t="shared" si="3305"/>
        <v>0</v>
      </c>
      <c r="AZ932" s="805">
        <f t="shared" si="3305"/>
        <v>0</v>
      </c>
      <c r="BA932" s="805">
        <f t="shared" si="3305"/>
        <v>0</v>
      </c>
      <c r="BB932" s="805">
        <f t="shared" si="3305"/>
        <v>0</v>
      </c>
      <c r="BC932" s="804"/>
      <c r="BD932" s="805">
        <f t="shared" ref="BD932:BT932" si="3306">SUM(BD241)</f>
        <v>2800</v>
      </c>
      <c r="BE932" s="805">
        <f t="shared" si="3306"/>
        <v>1400</v>
      </c>
      <c r="BF932" s="805">
        <f t="shared" si="3306"/>
        <v>5600</v>
      </c>
      <c r="BG932" s="805">
        <f t="shared" si="3306"/>
        <v>5600</v>
      </c>
      <c r="BH932" s="805">
        <f t="shared" si="3306"/>
        <v>4900</v>
      </c>
      <c r="BI932" s="805">
        <f t="shared" si="3306"/>
        <v>1959.9999999999998</v>
      </c>
      <c r="BJ932" s="805">
        <f t="shared" si="3306"/>
        <v>4900</v>
      </c>
      <c r="BK932" s="805">
        <f t="shared" si="3306"/>
        <v>3849.9999999999995</v>
      </c>
      <c r="BL932" s="805">
        <f t="shared" si="3306"/>
        <v>2450</v>
      </c>
      <c r="BM932" s="805">
        <f t="shared" si="3306"/>
        <v>0</v>
      </c>
      <c r="BN932" s="805">
        <f t="shared" si="3306"/>
        <v>0</v>
      </c>
      <c r="BO932" s="805">
        <f t="shared" si="3306"/>
        <v>0</v>
      </c>
      <c r="BP932" s="805">
        <f t="shared" si="3306"/>
        <v>0</v>
      </c>
      <c r="BQ932" s="805">
        <f t="shared" si="3306"/>
        <v>0</v>
      </c>
      <c r="BR932" s="805">
        <f t="shared" si="3306"/>
        <v>0</v>
      </c>
      <c r="BS932" s="805">
        <f t="shared" si="3306"/>
        <v>0</v>
      </c>
      <c r="BT932" s="805">
        <f t="shared" si="3306"/>
        <v>0</v>
      </c>
      <c r="BU932" s="804"/>
      <c r="BV932" s="805">
        <f>SUM(BV241)</f>
        <v>168</v>
      </c>
      <c r="BW932" s="805">
        <f>SUM(BW241)</f>
        <v>280</v>
      </c>
      <c r="BX932" s="805">
        <f>SUM(BX241)</f>
        <v>1400</v>
      </c>
      <c r="BY932" s="805">
        <f>SUM(BY241)</f>
        <v>3709.9999999999995</v>
      </c>
      <c r="BZ932" s="602">
        <f t="shared" si="3276"/>
        <v>56</v>
      </c>
      <c r="CA932" s="602">
        <f t="shared" si="3277"/>
        <v>172.66666666666666</v>
      </c>
      <c r="CB932" s="602">
        <f t="shared" si="3278"/>
        <v>691</v>
      </c>
      <c r="CC932" s="602">
        <f t="shared" si="3279"/>
        <v>1857.3333333333333</v>
      </c>
      <c r="CD932" s="1348">
        <f t="shared" ref="CD932:CD960" si="3307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3281"/>
        <v>0</v>
      </c>
      <c r="CF932" s="1350">
        <f t="shared" si="3281"/>
        <v>0</v>
      </c>
      <c r="CG932" s="1350">
        <f t="shared" si="3281"/>
        <v>0</v>
      </c>
      <c r="CH932" s="1350">
        <f t="shared" si="3281"/>
        <v>0</v>
      </c>
      <c r="CI932" s="1350">
        <f t="shared" si="3281"/>
        <v>0</v>
      </c>
      <c r="CJ932" s="1350">
        <f t="shared" si="3281"/>
        <v>0</v>
      </c>
      <c r="CK932" s="1351">
        <f t="shared" si="3281"/>
        <v>0</v>
      </c>
      <c r="CL932" s="1351">
        <f t="shared" si="3281"/>
        <v>0</v>
      </c>
      <c r="CM932" s="1351">
        <f t="shared" si="3281"/>
        <v>0</v>
      </c>
      <c r="CN932" s="1350">
        <f t="shared" si="3281"/>
        <v>0</v>
      </c>
      <c r="CO932" s="1350">
        <f t="shared" si="3281"/>
        <v>0</v>
      </c>
      <c r="CP932" s="1350">
        <f t="shared" si="3281"/>
        <v>140</v>
      </c>
      <c r="CQ932" s="1350">
        <f t="shared" si="3281"/>
        <v>210</v>
      </c>
      <c r="CR932" s="1350">
        <f t="shared" si="3281"/>
        <v>210</v>
      </c>
      <c r="CS932" s="1349">
        <f t="shared" si="3281"/>
        <v>280</v>
      </c>
      <c r="CT932" s="1352">
        <f t="shared" si="3281"/>
        <v>489.99999999999994</v>
      </c>
      <c r="CU932" s="553">
        <f t="shared" si="3282"/>
        <v>0</v>
      </c>
      <c r="CV932" s="554">
        <f t="shared" si="3283"/>
        <v>0</v>
      </c>
      <c r="CW932" s="555">
        <f t="shared" si="3284"/>
        <v>0</v>
      </c>
      <c r="CX932" s="555">
        <f t="shared" si="3285"/>
        <v>0</v>
      </c>
      <c r="CY932" s="555">
        <f t="shared" si="3286"/>
        <v>0</v>
      </c>
      <c r="CZ932" s="555">
        <f t="shared" si="3287"/>
        <v>0</v>
      </c>
      <c r="DA932" s="555">
        <f t="shared" si="3288"/>
        <v>0</v>
      </c>
      <c r="DB932" s="556">
        <f t="shared" si="3289"/>
        <v>0</v>
      </c>
      <c r="DC932" s="556">
        <f t="shared" si="3290"/>
        <v>0</v>
      </c>
      <c r="DD932" s="556">
        <f t="shared" si="3291"/>
        <v>210</v>
      </c>
      <c r="DE932" s="555">
        <f t="shared" si="3292"/>
        <v>280</v>
      </c>
      <c r="DF932" s="555">
        <f t="shared" si="3293"/>
        <v>280</v>
      </c>
      <c r="DG932" s="555">
        <f t="shared" si="3294"/>
        <v>350</v>
      </c>
      <c r="DH932" s="555">
        <f t="shared" si="3295"/>
        <v>420</v>
      </c>
      <c r="DI932" s="555">
        <f t="shared" si="3296"/>
        <v>420</v>
      </c>
      <c r="DJ932" s="554">
        <f t="shared" si="3297"/>
        <v>630</v>
      </c>
      <c r="DK932" s="553">
        <f t="shared" si="3298"/>
        <v>770</v>
      </c>
      <c r="DL932" s="658">
        <f t="shared" si="3299"/>
        <v>17</v>
      </c>
      <c r="DM932" s="106">
        <f t="shared" si="3300"/>
        <v>17</v>
      </c>
      <c r="DN932" s="106">
        <f t="shared" si="3301"/>
        <v>17</v>
      </c>
      <c r="DO932" s="106">
        <f t="shared" si="3302"/>
        <v>17</v>
      </c>
      <c r="DP932" s="487"/>
      <c r="DQ932" s="623"/>
      <c r="DR932" s="623"/>
      <c r="DS932" s="623"/>
      <c r="DT932" s="623"/>
      <c r="DU932" s="623"/>
      <c r="DV932" s="623"/>
      <c r="DW932" s="623"/>
      <c r="DX932" s="826"/>
      <c r="DY932" s="488"/>
    </row>
    <row r="933" spans="1:129" s="490" customFormat="1" ht="15.75" customHeight="1">
      <c r="A933" s="814" t="str">
        <f>A244</f>
        <v>Sorghum: kg produced</v>
      </c>
      <c r="B933" s="805">
        <f t="shared" ref="B933:R933" si="3308">SUM(B248)</f>
        <v>0</v>
      </c>
      <c r="C933" s="805">
        <f t="shared" si="3308"/>
        <v>0</v>
      </c>
      <c r="D933" s="805">
        <f t="shared" si="3308"/>
        <v>0</v>
      </c>
      <c r="E933" s="805">
        <f t="shared" si="3308"/>
        <v>0</v>
      </c>
      <c r="F933" s="805">
        <f t="shared" si="3308"/>
        <v>0</v>
      </c>
      <c r="G933" s="805">
        <f t="shared" si="3308"/>
        <v>0</v>
      </c>
      <c r="H933" s="805">
        <f t="shared" si="3308"/>
        <v>0</v>
      </c>
      <c r="I933" s="805">
        <f t="shared" si="3308"/>
        <v>0</v>
      </c>
      <c r="J933" s="805">
        <f t="shared" si="3308"/>
        <v>0</v>
      </c>
      <c r="K933" s="805">
        <f t="shared" si="3308"/>
        <v>0</v>
      </c>
      <c r="L933" s="805">
        <f t="shared" si="3308"/>
        <v>0</v>
      </c>
      <c r="M933" s="805">
        <f t="shared" si="3308"/>
        <v>0</v>
      </c>
      <c r="N933" s="805">
        <f t="shared" si="3308"/>
        <v>0</v>
      </c>
      <c r="O933" s="805">
        <f t="shared" si="3308"/>
        <v>0</v>
      </c>
      <c r="P933" s="805">
        <f t="shared" si="3308"/>
        <v>0</v>
      </c>
      <c r="Q933" s="805">
        <f t="shared" si="3308"/>
        <v>0</v>
      </c>
      <c r="R933" s="805">
        <f t="shared" si="3308"/>
        <v>0</v>
      </c>
      <c r="S933" s="804"/>
      <c r="T933" s="805">
        <f t="shared" ref="T933:AJ933" si="3309">SUM(T248)</f>
        <v>0</v>
      </c>
      <c r="U933" s="805">
        <f t="shared" si="3309"/>
        <v>0</v>
      </c>
      <c r="V933" s="805">
        <f t="shared" si="3309"/>
        <v>0</v>
      </c>
      <c r="W933" s="805">
        <f t="shared" si="3309"/>
        <v>0</v>
      </c>
      <c r="X933" s="805">
        <f t="shared" si="3309"/>
        <v>0</v>
      </c>
      <c r="Y933" s="805">
        <f t="shared" si="3309"/>
        <v>0</v>
      </c>
      <c r="Z933" s="805">
        <f t="shared" si="3309"/>
        <v>0</v>
      </c>
      <c r="AA933" s="805">
        <f t="shared" si="3309"/>
        <v>0</v>
      </c>
      <c r="AB933" s="805">
        <f t="shared" si="3309"/>
        <v>0</v>
      </c>
      <c r="AC933" s="805">
        <f t="shared" si="3309"/>
        <v>0</v>
      </c>
      <c r="AD933" s="805">
        <f t="shared" si="3309"/>
        <v>0</v>
      </c>
      <c r="AE933" s="805">
        <f t="shared" si="3309"/>
        <v>0</v>
      </c>
      <c r="AF933" s="805">
        <f t="shared" si="3309"/>
        <v>0</v>
      </c>
      <c r="AG933" s="805">
        <f t="shared" si="3309"/>
        <v>0</v>
      </c>
      <c r="AH933" s="805">
        <f t="shared" si="3309"/>
        <v>0</v>
      </c>
      <c r="AI933" s="805">
        <f t="shared" si="3309"/>
        <v>0</v>
      </c>
      <c r="AJ933" s="805">
        <f t="shared" si="3309"/>
        <v>0</v>
      </c>
      <c r="AK933" s="804"/>
      <c r="AL933" s="805">
        <f t="shared" ref="AL933:BB933" si="3310">SUM(AL248)</f>
        <v>0</v>
      </c>
      <c r="AM933" s="805">
        <f t="shared" si="3310"/>
        <v>0</v>
      </c>
      <c r="AN933" s="805">
        <f t="shared" si="3310"/>
        <v>0</v>
      </c>
      <c r="AO933" s="805">
        <f t="shared" si="3310"/>
        <v>0</v>
      </c>
      <c r="AP933" s="805">
        <f t="shared" si="3310"/>
        <v>0</v>
      </c>
      <c r="AQ933" s="805">
        <f t="shared" si="3310"/>
        <v>0</v>
      </c>
      <c r="AR933" s="805">
        <f t="shared" si="3310"/>
        <v>0</v>
      </c>
      <c r="AS933" s="805">
        <f t="shared" si="3310"/>
        <v>0</v>
      </c>
      <c r="AT933" s="805">
        <f t="shared" si="3310"/>
        <v>0</v>
      </c>
      <c r="AU933" s="805">
        <f t="shared" si="3310"/>
        <v>0</v>
      </c>
      <c r="AV933" s="805">
        <f t="shared" si="3310"/>
        <v>0</v>
      </c>
      <c r="AW933" s="805">
        <f t="shared" si="3310"/>
        <v>0</v>
      </c>
      <c r="AX933" s="805">
        <f t="shared" si="3310"/>
        <v>0</v>
      </c>
      <c r="AY933" s="805">
        <f t="shared" si="3310"/>
        <v>0</v>
      </c>
      <c r="AZ933" s="805">
        <f t="shared" si="3310"/>
        <v>0</v>
      </c>
      <c r="BA933" s="805">
        <f t="shared" si="3310"/>
        <v>0</v>
      </c>
      <c r="BB933" s="805">
        <f t="shared" si="3310"/>
        <v>0</v>
      </c>
      <c r="BC933" s="804"/>
      <c r="BD933" s="805">
        <f t="shared" ref="BD933:BT933" si="3311">SUM(BD248)</f>
        <v>0</v>
      </c>
      <c r="BE933" s="805">
        <f t="shared" si="3311"/>
        <v>0</v>
      </c>
      <c r="BF933" s="805">
        <f t="shared" si="3311"/>
        <v>0</v>
      </c>
      <c r="BG933" s="805">
        <f t="shared" si="3311"/>
        <v>0</v>
      </c>
      <c r="BH933" s="805">
        <f t="shared" si="3311"/>
        <v>0</v>
      </c>
      <c r="BI933" s="805">
        <f t="shared" si="3311"/>
        <v>0</v>
      </c>
      <c r="BJ933" s="805">
        <f t="shared" si="3311"/>
        <v>0</v>
      </c>
      <c r="BK933" s="805">
        <f t="shared" si="3311"/>
        <v>0</v>
      </c>
      <c r="BL933" s="805">
        <f t="shared" si="3311"/>
        <v>0</v>
      </c>
      <c r="BM933" s="805">
        <f t="shared" si="3311"/>
        <v>0</v>
      </c>
      <c r="BN933" s="805">
        <f t="shared" si="3311"/>
        <v>0</v>
      </c>
      <c r="BO933" s="805">
        <f t="shared" si="3311"/>
        <v>0</v>
      </c>
      <c r="BP933" s="805">
        <f t="shared" si="3311"/>
        <v>0</v>
      </c>
      <c r="BQ933" s="805">
        <f t="shared" si="3311"/>
        <v>0</v>
      </c>
      <c r="BR933" s="805">
        <f t="shared" si="3311"/>
        <v>0</v>
      </c>
      <c r="BS933" s="805">
        <f t="shared" si="3311"/>
        <v>0</v>
      </c>
      <c r="BT933" s="805">
        <f t="shared" si="3311"/>
        <v>0</v>
      </c>
      <c r="BU933" s="804"/>
      <c r="BV933" s="805">
        <f>SUM(BV248)</f>
        <v>0</v>
      </c>
      <c r="BW933" s="805">
        <f>SUM(BW248)</f>
        <v>0</v>
      </c>
      <c r="BX933" s="805">
        <f>SUM(BX248)</f>
        <v>0</v>
      </c>
      <c r="BY933" s="805">
        <f>SUM(BY248)</f>
        <v>0</v>
      </c>
      <c r="BZ933" s="602">
        <f t="shared" si="3276"/>
        <v>0</v>
      </c>
      <c r="CA933" s="602">
        <f t="shared" si="3277"/>
        <v>0</v>
      </c>
      <c r="CB933" s="602">
        <f t="shared" si="3278"/>
        <v>0</v>
      </c>
      <c r="CC933" s="602">
        <f t="shared" si="3279"/>
        <v>0</v>
      </c>
      <c r="CD933" s="1348">
        <f t="shared" si="3307"/>
        <v>0</v>
      </c>
      <c r="CE933" s="1349">
        <f t="shared" si="3281"/>
        <v>0</v>
      </c>
      <c r="CF933" s="1350">
        <f t="shared" si="3281"/>
        <v>0</v>
      </c>
      <c r="CG933" s="1350">
        <f t="shared" si="3281"/>
        <v>0</v>
      </c>
      <c r="CH933" s="1350">
        <f t="shared" si="3281"/>
        <v>0</v>
      </c>
      <c r="CI933" s="1350">
        <f t="shared" si="3281"/>
        <v>0</v>
      </c>
      <c r="CJ933" s="1350">
        <f t="shared" si="3281"/>
        <v>0</v>
      </c>
      <c r="CK933" s="1351">
        <f t="shared" si="3281"/>
        <v>0</v>
      </c>
      <c r="CL933" s="1351">
        <f t="shared" si="3281"/>
        <v>0</v>
      </c>
      <c r="CM933" s="1351">
        <f t="shared" si="3281"/>
        <v>0</v>
      </c>
      <c r="CN933" s="1350">
        <f t="shared" si="3281"/>
        <v>0</v>
      </c>
      <c r="CO933" s="1350">
        <f t="shared" si="3281"/>
        <v>0</v>
      </c>
      <c r="CP933" s="1350">
        <f t="shared" si="3281"/>
        <v>0</v>
      </c>
      <c r="CQ933" s="1350">
        <f t="shared" si="3281"/>
        <v>0</v>
      </c>
      <c r="CR933" s="1350">
        <f t="shared" si="3281"/>
        <v>0</v>
      </c>
      <c r="CS933" s="1349">
        <f t="shared" si="3281"/>
        <v>0</v>
      </c>
      <c r="CT933" s="1352">
        <f t="shared" si="3281"/>
        <v>0</v>
      </c>
      <c r="CU933" s="553">
        <f t="shared" si="3282"/>
        <v>0</v>
      </c>
      <c r="CV933" s="554">
        <f t="shared" si="3283"/>
        <v>0</v>
      </c>
      <c r="CW933" s="555">
        <f t="shared" si="3284"/>
        <v>0</v>
      </c>
      <c r="CX933" s="555">
        <f t="shared" si="3285"/>
        <v>0</v>
      </c>
      <c r="CY933" s="555">
        <f t="shared" si="3286"/>
        <v>0</v>
      </c>
      <c r="CZ933" s="555">
        <f t="shared" si="3287"/>
        <v>0</v>
      </c>
      <c r="DA933" s="555">
        <f t="shared" si="3288"/>
        <v>0</v>
      </c>
      <c r="DB933" s="556">
        <f t="shared" si="3289"/>
        <v>0</v>
      </c>
      <c r="DC933" s="556">
        <f t="shared" si="3290"/>
        <v>0</v>
      </c>
      <c r="DD933" s="556">
        <f t="shared" si="3291"/>
        <v>0</v>
      </c>
      <c r="DE933" s="555">
        <f t="shared" si="3292"/>
        <v>0</v>
      </c>
      <c r="DF933" s="555">
        <f t="shared" si="3293"/>
        <v>0</v>
      </c>
      <c r="DG933" s="555">
        <f t="shared" si="3294"/>
        <v>0</v>
      </c>
      <c r="DH933" s="555">
        <f t="shared" si="3295"/>
        <v>0</v>
      </c>
      <c r="DI933" s="555">
        <f t="shared" si="3296"/>
        <v>0</v>
      </c>
      <c r="DJ933" s="554">
        <f t="shared" si="3297"/>
        <v>0</v>
      </c>
      <c r="DK933" s="553">
        <f t="shared" si="3298"/>
        <v>0</v>
      </c>
      <c r="DL933" s="658">
        <f t="shared" si="3299"/>
        <v>17</v>
      </c>
      <c r="DM933" s="106">
        <f t="shared" si="3300"/>
        <v>17</v>
      </c>
      <c r="DN933" s="106">
        <f t="shared" si="3301"/>
        <v>17</v>
      </c>
      <c r="DO933" s="106">
        <f t="shared" si="3302"/>
        <v>17</v>
      </c>
      <c r="DP933" s="487"/>
      <c r="DQ933" s="623"/>
      <c r="DR933" s="623"/>
      <c r="DS933" s="623"/>
      <c r="DT933" s="623"/>
      <c r="DU933" s="623"/>
      <c r="DV933" s="623"/>
      <c r="DW933" s="623"/>
      <c r="DX933" s="826"/>
      <c r="DY933" s="488"/>
    </row>
    <row r="934" spans="1:129" s="490" customFormat="1" ht="15.75" customHeight="1">
      <c r="A934" s="622" t="str">
        <f>A251</f>
        <v>High value cereal: kg produced</v>
      </c>
      <c r="B934" s="805">
        <f t="shared" ref="B934:R934" si="3312">SUM(B255)</f>
        <v>0</v>
      </c>
      <c r="C934" s="805">
        <f t="shared" si="3312"/>
        <v>0</v>
      </c>
      <c r="D934" s="805">
        <f t="shared" si="3312"/>
        <v>0</v>
      </c>
      <c r="E934" s="805">
        <f t="shared" si="3312"/>
        <v>0</v>
      </c>
      <c r="F934" s="805">
        <f t="shared" si="3312"/>
        <v>0</v>
      </c>
      <c r="G934" s="805">
        <f t="shared" si="3312"/>
        <v>0</v>
      </c>
      <c r="H934" s="805">
        <f t="shared" si="3312"/>
        <v>0</v>
      </c>
      <c r="I934" s="805">
        <f t="shared" si="3312"/>
        <v>0</v>
      </c>
      <c r="J934" s="805">
        <f t="shared" si="3312"/>
        <v>0</v>
      </c>
      <c r="K934" s="805">
        <f t="shared" si="3312"/>
        <v>0</v>
      </c>
      <c r="L934" s="805">
        <f t="shared" si="3312"/>
        <v>0</v>
      </c>
      <c r="M934" s="805">
        <f t="shared" si="3312"/>
        <v>0</v>
      </c>
      <c r="N934" s="805">
        <f t="shared" si="3312"/>
        <v>0</v>
      </c>
      <c r="O934" s="805">
        <f t="shared" si="3312"/>
        <v>0</v>
      </c>
      <c r="P934" s="805">
        <f t="shared" si="3312"/>
        <v>0</v>
      </c>
      <c r="Q934" s="805">
        <f t="shared" si="3312"/>
        <v>0</v>
      </c>
      <c r="R934" s="805">
        <f t="shared" si="3312"/>
        <v>0</v>
      </c>
      <c r="S934" s="804"/>
      <c r="T934" s="805">
        <f t="shared" ref="T934:AJ934" si="3313">SUM(T255)</f>
        <v>0</v>
      </c>
      <c r="U934" s="805">
        <f t="shared" si="3313"/>
        <v>0</v>
      </c>
      <c r="V934" s="805">
        <f t="shared" si="3313"/>
        <v>0</v>
      </c>
      <c r="W934" s="805">
        <f t="shared" si="3313"/>
        <v>0</v>
      </c>
      <c r="X934" s="805">
        <f t="shared" si="3313"/>
        <v>0</v>
      </c>
      <c r="Y934" s="805">
        <f t="shared" si="3313"/>
        <v>0</v>
      </c>
      <c r="Z934" s="805">
        <f t="shared" si="3313"/>
        <v>0</v>
      </c>
      <c r="AA934" s="805">
        <f t="shared" si="3313"/>
        <v>0</v>
      </c>
      <c r="AB934" s="805">
        <f t="shared" si="3313"/>
        <v>0</v>
      </c>
      <c r="AC934" s="805">
        <f t="shared" si="3313"/>
        <v>0</v>
      </c>
      <c r="AD934" s="805">
        <f t="shared" si="3313"/>
        <v>0</v>
      </c>
      <c r="AE934" s="805">
        <f t="shared" si="3313"/>
        <v>0</v>
      </c>
      <c r="AF934" s="805">
        <f t="shared" si="3313"/>
        <v>0</v>
      </c>
      <c r="AG934" s="805">
        <f t="shared" si="3313"/>
        <v>0</v>
      </c>
      <c r="AH934" s="805">
        <f t="shared" si="3313"/>
        <v>0</v>
      </c>
      <c r="AI934" s="805">
        <f t="shared" si="3313"/>
        <v>0</v>
      </c>
      <c r="AJ934" s="805">
        <f t="shared" si="3313"/>
        <v>0</v>
      </c>
      <c r="AK934" s="804"/>
      <c r="AL934" s="805">
        <f t="shared" ref="AL934:BB934" si="3314">SUM(AL255)</f>
        <v>0</v>
      </c>
      <c r="AM934" s="805">
        <f t="shared" si="3314"/>
        <v>0</v>
      </c>
      <c r="AN934" s="805">
        <f t="shared" si="3314"/>
        <v>0</v>
      </c>
      <c r="AO934" s="805">
        <f t="shared" si="3314"/>
        <v>0</v>
      </c>
      <c r="AP934" s="805">
        <f t="shared" si="3314"/>
        <v>0</v>
      </c>
      <c r="AQ934" s="805">
        <f t="shared" si="3314"/>
        <v>0</v>
      </c>
      <c r="AR934" s="805">
        <f t="shared" si="3314"/>
        <v>0</v>
      </c>
      <c r="AS934" s="805">
        <f t="shared" si="3314"/>
        <v>0</v>
      </c>
      <c r="AT934" s="805">
        <f t="shared" si="3314"/>
        <v>0</v>
      </c>
      <c r="AU934" s="805">
        <f t="shared" si="3314"/>
        <v>0</v>
      </c>
      <c r="AV934" s="805">
        <f t="shared" si="3314"/>
        <v>0</v>
      </c>
      <c r="AW934" s="805">
        <f t="shared" si="3314"/>
        <v>0</v>
      </c>
      <c r="AX934" s="805">
        <f t="shared" si="3314"/>
        <v>0</v>
      </c>
      <c r="AY934" s="805">
        <f t="shared" si="3314"/>
        <v>0</v>
      </c>
      <c r="AZ934" s="805">
        <f t="shared" si="3314"/>
        <v>0</v>
      </c>
      <c r="BA934" s="805">
        <f t="shared" si="3314"/>
        <v>0</v>
      </c>
      <c r="BB934" s="805">
        <f t="shared" si="3314"/>
        <v>0</v>
      </c>
      <c r="BC934" s="804"/>
      <c r="BD934" s="805">
        <f t="shared" ref="BD934:BT934" si="3315">SUM(BD255)</f>
        <v>0</v>
      </c>
      <c r="BE934" s="805">
        <f t="shared" si="3315"/>
        <v>0</v>
      </c>
      <c r="BF934" s="805">
        <f t="shared" si="3315"/>
        <v>0</v>
      </c>
      <c r="BG934" s="805">
        <f t="shared" si="3315"/>
        <v>0</v>
      </c>
      <c r="BH934" s="805">
        <f t="shared" si="3315"/>
        <v>0</v>
      </c>
      <c r="BI934" s="805">
        <f t="shared" si="3315"/>
        <v>0</v>
      </c>
      <c r="BJ934" s="805">
        <f t="shared" si="3315"/>
        <v>0</v>
      </c>
      <c r="BK934" s="805">
        <f t="shared" si="3315"/>
        <v>0</v>
      </c>
      <c r="BL934" s="805">
        <f t="shared" si="3315"/>
        <v>0</v>
      </c>
      <c r="BM934" s="805">
        <f t="shared" si="3315"/>
        <v>0</v>
      </c>
      <c r="BN934" s="805">
        <f t="shared" si="3315"/>
        <v>0</v>
      </c>
      <c r="BO934" s="805">
        <f t="shared" si="3315"/>
        <v>0</v>
      </c>
      <c r="BP934" s="805">
        <f t="shared" si="3315"/>
        <v>0</v>
      </c>
      <c r="BQ934" s="805">
        <f t="shared" si="3315"/>
        <v>0</v>
      </c>
      <c r="BR934" s="805">
        <f t="shared" si="3315"/>
        <v>0</v>
      </c>
      <c r="BS934" s="805">
        <f t="shared" si="3315"/>
        <v>0</v>
      </c>
      <c r="BT934" s="805">
        <f t="shared" si="3315"/>
        <v>0</v>
      </c>
      <c r="BU934" s="804"/>
      <c r="BV934" s="805">
        <f>SUM(BV255)</f>
        <v>0</v>
      </c>
      <c r="BW934" s="805">
        <f>SUM(BW255)</f>
        <v>0</v>
      </c>
      <c r="BX934" s="805">
        <f>SUM(BX255)</f>
        <v>0</v>
      </c>
      <c r="BY934" s="805">
        <f>SUM(BY255)</f>
        <v>0</v>
      </c>
      <c r="BZ934" s="602">
        <f t="shared" si="3276"/>
        <v>0</v>
      </c>
      <c r="CA934" s="602">
        <f t="shared" si="3277"/>
        <v>0</v>
      </c>
      <c r="CB934" s="602">
        <f t="shared" si="3278"/>
        <v>0</v>
      </c>
      <c r="CC934" s="602">
        <f t="shared" si="3279"/>
        <v>0</v>
      </c>
      <c r="CD934" s="1348">
        <f t="shared" si="3307"/>
        <v>0</v>
      </c>
      <c r="CE934" s="1349">
        <f t="shared" si="3281"/>
        <v>0</v>
      </c>
      <c r="CF934" s="1350">
        <f t="shared" si="3281"/>
        <v>0</v>
      </c>
      <c r="CG934" s="1350">
        <f t="shared" si="3281"/>
        <v>0</v>
      </c>
      <c r="CH934" s="1350">
        <f t="shared" si="3281"/>
        <v>0</v>
      </c>
      <c r="CI934" s="1350">
        <f t="shared" si="3281"/>
        <v>0</v>
      </c>
      <c r="CJ934" s="1350">
        <f t="shared" si="3281"/>
        <v>0</v>
      </c>
      <c r="CK934" s="1351">
        <f t="shared" si="3281"/>
        <v>0</v>
      </c>
      <c r="CL934" s="1351">
        <f t="shared" si="3281"/>
        <v>0</v>
      </c>
      <c r="CM934" s="1351">
        <f t="shared" si="3281"/>
        <v>0</v>
      </c>
      <c r="CN934" s="1350">
        <f t="shared" si="3281"/>
        <v>0</v>
      </c>
      <c r="CO934" s="1350">
        <f t="shared" si="3281"/>
        <v>0</v>
      </c>
      <c r="CP934" s="1350">
        <f t="shared" si="3281"/>
        <v>0</v>
      </c>
      <c r="CQ934" s="1350">
        <f t="shared" si="3281"/>
        <v>0</v>
      </c>
      <c r="CR934" s="1350">
        <f t="shared" si="3281"/>
        <v>0</v>
      </c>
      <c r="CS934" s="1349">
        <f t="shared" si="3281"/>
        <v>0</v>
      </c>
      <c r="CT934" s="1352">
        <f t="shared" si="3281"/>
        <v>0</v>
      </c>
      <c r="CU934" s="553">
        <f t="shared" si="3282"/>
        <v>0</v>
      </c>
      <c r="CV934" s="554">
        <f t="shared" si="3283"/>
        <v>0</v>
      </c>
      <c r="CW934" s="555">
        <f t="shared" si="3284"/>
        <v>0</v>
      </c>
      <c r="CX934" s="555">
        <f t="shared" si="3285"/>
        <v>0</v>
      </c>
      <c r="CY934" s="555">
        <f t="shared" si="3286"/>
        <v>0</v>
      </c>
      <c r="CZ934" s="555">
        <f t="shared" si="3287"/>
        <v>0</v>
      </c>
      <c r="DA934" s="555">
        <f t="shared" si="3288"/>
        <v>0</v>
      </c>
      <c r="DB934" s="556">
        <f t="shared" si="3289"/>
        <v>0</v>
      </c>
      <c r="DC934" s="556">
        <f t="shared" si="3290"/>
        <v>0</v>
      </c>
      <c r="DD934" s="556">
        <f t="shared" si="3291"/>
        <v>0</v>
      </c>
      <c r="DE934" s="555">
        <f t="shared" si="3292"/>
        <v>0</v>
      </c>
      <c r="DF934" s="555">
        <f t="shared" si="3293"/>
        <v>0</v>
      </c>
      <c r="DG934" s="555">
        <f t="shared" si="3294"/>
        <v>0</v>
      </c>
      <c r="DH934" s="555">
        <f t="shared" si="3295"/>
        <v>0</v>
      </c>
      <c r="DI934" s="555">
        <f t="shared" si="3296"/>
        <v>0</v>
      </c>
      <c r="DJ934" s="554">
        <f t="shared" si="3297"/>
        <v>0</v>
      </c>
      <c r="DK934" s="553">
        <f t="shared" si="3298"/>
        <v>0</v>
      </c>
      <c r="DL934" s="658">
        <f t="shared" si="3299"/>
        <v>17</v>
      </c>
      <c r="DM934" s="106">
        <f t="shared" si="3300"/>
        <v>17</v>
      </c>
      <c r="DN934" s="106">
        <f t="shared" si="3301"/>
        <v>17</v>
      </c>
      <c r="DO934" s="106">
        <f t="shared" si="3302"/>
        <v>17</v>
      </c>
      <c r="DP934" s="487"/>
      <c r="DQ934" s="623"/>
      <c r="DR934" s="623"/>
      <c r="DS934" s="623"/>
      <c r="DT934" s="623"/>
      <c r="DU934" s="623"/>
      <c r="DV934" s="623"/>
      <c r="DW934" s="623"/>
      <c r="DX934" s="826"/>
      <c r="DY934" s="488"/>
    </row>
    <row r="935" spans="1:129" s="490" customFormat="1" ht="15.75" customHeight="1">
      <c r="A935" s="622" t="str">
        <f>A258</f>
        <v>High value cereal: kg produced</v>
      </c>
      <c r="B935" s="805">
        <f t="shared" ref="B935:R935" si="3316">SUM(B262)</f>
        <v>0</v>
      </c>
      <c r="C935" s="805">
        <f t="shared" si="3316"/>
        <v>0</v>
      </c>
      <c r="D935" s="805">
        <f t="shared" si="3316"/>
        <v>0</v>
      </c>
      <c r="E935" s="805">
        <f t="shared" si="3316"/>
        <v>0</v>
      </c>
      <c r="F935" s="805">
        <f t="shared" si="3316"/>
        <v>0</v>
      </c>
      <c r="G935" s="805">
        <f t="shared" si="3316"/>
        <v>0</v>
      </c>
      <c r="H935" s="805">
        <f t="shared" si="3316"/>
        <v>0</v>
      </c>
      <c r="I935" s="805">
        <f t="shared" si="3316"/>
        <v>0</v>
      </c>
      <c r="J935" s="805">
        <f t="shared" si="3316"/>
        <v>0</v>
      </c>
      <c r="K935" s="805">
        <f t="shared" si="3316"/>
        <v>0</v>
      </c>
      <c r="L935" s="805">
        <f t="shared" si="3316"/>
        <v>0</v>
      </c>
      <c r="M935" s="805">
        <f t="shared" si="3316"/>
        <v>0</v>
      </c>
      <c r="N935" s="805">
        <f t="shared" si="3316"/>
        <v>0</v>
      </c>
      <c r="O935" s="805">
        <f t="shared" si="3316"/>
        <v>0</v>
      </c>
      <c r="P935" s="805">
        <f t="shared" si="3316"/>
        <v>0</v>
      </c>
      <c r="Q935" s="805">
        <f t="shared" si="3316"/>
        <v>0</v>
      </c>
      <c r="R935" s="805">
        <f t="shared" si="3316"/>
        <v>0</v>
      </c>
      <c r="S935" s="804"/>
      <c r="T935" s="805">
        <f t="shared" ref="T935:AJ935" si="3317">SUM(T262)</f>
        <v>0</v>
      </c>
      <c r="U935" s="805">
        <f t="shared" si="3317"/>
        <v>0</v>
      </c>
      <c r="V935" s="805">
        <f t="shared" si="3317"/>
        <v>0</v>
      </c>
      <c r="W935" s="805">
        <f t="shared" si="3317"/>
        <v>0</v>
      </c>
      <c r="X935" s="805">
        <f t="shared" si="3317"/>
        <v>0</v>
      </c>
      <c r="Y935" s="805">
        <f t="shared" si="3317"/>
        <v>0</v>
      </c>
      <c r="Z935" s="805">
        <f t="shared" si="3317"/>
        <v>0</v>
      </c>
      <c r="AA935" s="805">
        <f t="shared" si="3317"/>
        <v>0</v>
      </c>
      <c r="AB935" s="805">
        <f t="shared" si="3317"/>
        <v>0</v>
      </c>
      <c r="AC935" s="805">
        <f t="shared" si="3317"/>
        <v>0</v>
      </c>
      <c r="AD935" s="805">
        <f t="shared" si="3317"/>
        <v>0</v>
      </c>
      <c r="AE935" s="805">
        <f t="shared" si="3317"/>
        <v>0</v>
      </c>
      <c r="AF935" s="805">
        <f t="shared" si="3317"/>
        <v>0</v>
      </c>
      <c r="AG935" s="805">
        <f t="shared" si="3317"/>
        <v>0</v>
      </c>
      <c r="AH935" s="805">
        <f t="shared" si="3317"/>
        <v>0</v>
      </c>
      <c r="AI935" s="805">
        <f t="shared" si="3317"/>
        <v>0</v>
      </c>
      <c r="AJ935" s="805">
        <f t="shared" si="3317"/>
        <v>0</v>
      </c>
      <c r="AK935" s="804"/>
      <c r="AL935" s="805">
        <f t="shared" ref="AL935:BB935" si="3318">SUM(AL262)</f>
        <v>0</v>
      </c>
      <c r="AM935" s="805">
        <f t="shared" si="3318"/>
        <v>0</v>
      </c>
      <c r="AN935" s="805">
        <f t="shared" si="3318"/>
        <v>0</v>
      </c>
      <c r="AO935" s="805">
        <f t="shared" si="3318"/>
        <v>0</v>
      </c>
      <c r="AP935" s="805">
        <f t="shared" si="3318"/>
        <v>0</v>
      </c>
      <c r="AQ935" s="805">
        <f t="shared" si="3318"/>
        <v>0</v>
      </c>
      <c r="AR935" s="805">
        <f t="shared" si="3318"/>
        <v>0</v>
      </c>
      <c r="AS935" s="805">
        <f t="shared" si="3318"/>
        <v>0</v>
      </c>
      <c r="AT935" s="805">
        <f t="shared" si="3318"/>
        <v>0</v>
      </c>
      <c r="AU935" s="805">
        <f t="shared" si="3318"/>
        <v>0</v>
      </c>
      <c r="AV935" s="805">
        <f t="shared" si="3318"/>
        <v>0</v>
      </c>
      <c r="AW935" s="805">
        <f t="shared" si="3318"/>
        <v>0</v>
      </c>
      <c r="AX935" s="805">
        <f t="shared" si="3318"/>
        <v>0</v>
      </c>
      <c r="AY935" s="805">
        <f t="shared" si="3318"/>
        <v>0</v>
      </c>
      <c r="AZ935" s="805">
        <f t="shared" si="3318"/>
        <v>0</v>
      </c>
      <c r="BA935" s="805">
        <f t="shared" si="3318"/>
        <v>0</v>
      </c>
      <c r="BB935" s="805">
        <f t="shared" si="3318"/>
        <v>0</v>
      </c>
      <c r="BC935" s="804"/>
      <c r="BD935" s="805">
        <f t="shared" ref="BD935:BT935" si="3319">SUM(BD262)</f>
        <v>0</v>
      </c>
      <c r="BE935" s="805">
        <f t="shared" si="3319"/>
        <v>0</v>
      </c>
      <c r="BF935" s="805">
        <f t="shared" si="3319"/>
        <v>0</v>
      </c>
      <c r="BG935" s="805">
        <f t="shared" si="3319"/>
        <v>0</v>
      </c>
      <c r="BH935" s="805">
        <f t="shared" si="3319"/>
        <v>0</v>
      </c>
      <c r="BI935" s="805">
        <f t="shared" si="3319"/>
        <v>0</v>
      </c>
      <c r="BJ935" s="805">
        <f t="shared" si="3319"/>
        <v>0</v>
      </c>
      <c r="BK935" s="805">
        <f t="shared" si="3319"/>
        <v>0</v>
      </c>
      <c r="BL935" s="805">
        <f t="shared" si="3319"/>
        <v>0</v>
      </c>
      <c r="BM935" s="805">
        <f t="shared" si="3319"/>
        <v>0</v>
      </c>
      <c r="BN935" s="805">
        <f t="shared" si="3319"/>
        <v>0</v>
      </c>
      <c r="BO935" s="805">
        <f t="shared" si="3319"/>
        <v>0</v>
      </c>
      <c r="BP935" s="805">
        <f t="shared" si="3319"/>
        <v>0</v>
      </c>
      <c r="BQ935" s="805">
        <f t="shared" si="3319"/>
        <v>0</v>
      </c>
      <c r="BR935" s="805">
        <f t="shared" si="3319"/>
        <v>0</v>
      </c>
      <c r="BS935" s="805">
        <f t="shared" si="3319"/>
        <v>0</v>
      </c>
      <c r="BT935" s="805">
        <f t="shared" si="3319"/>
        <v>0</v>
      </c>
      <c r="BU935" s="804"/>
      <c r="BV935" s="805">
        <f>SUM(BV262)</f>
        <v>0</v>
      </c>
      <c r="BW935" s="805">
        <f>SUM(BW262)</f>
        <v>0</v>
      </c>
      <c r="BX935" s="805">
        <f>SUM(BX262)</f>
        <v>0</v>
      </c>
      <c r="BY935" s="805">
        <f>SUM(BY262)</f>
        <v>0</v>
      </c>
      <c r="BZ935" s="602">
        <f t="shared" si="3276"/>
        <v>0</v>
      </c>
      <c r="CA935" s="602">
        <f t="shared" si="3277"/>
        <v>0</v>
      </c>
      <c r="CB935" s="602">
        <f t="shared" si="3278"/>
        <v>0</v>
      </c>
      <c r="CC935" s="602">
        <f t="shared" si="3279"/>
        <v>0</v>
      </c>
      <c r="CD935" s="1348">
        <f t="shared" si="3307"/>
        <v>0</v>
      </c>
      <c r="CE935" s="1349">
        <f t="shared" si="3281"/>
        <v>0</v>
      </c>
      <c r="CF935" s="1350">
        <f t="shared" si="3281"/>
        <v>0</v>
      </c>
      <c r="CG935" s="1350">
        <f t="shared" si="3281"/>
        <v>0</v>
      </c>
      <c r="CH935" s="1350">
        <f t="shared" si="3281"/>
        <v>0</v>
      </c>
      <c r="CI935" s="1350">
        <f t="shared" si="3281"/>
        <v>0</v>
      </c>
      <c r="CJ935" s="1350">
        <f t="shared" si="3281"/>
        <v>0</v>
      </c>
      <c r="CK935" s="1351">
        <f t="shared" si="3281"/>
        <v>0</v>
      </c>
      <c r="CL935" s="1351">
        <f t="shared" si="3281"/>
        <v>0</v>
      </c>
      <c r="CM935" s="1351">
        <f t="shared" si="3281"/>
        <v>0</v>
      </c>
      <c r="CN935" s="1350">
        <f t="shared" si="3281"/>
        <v>0</v>
      </c>
      <c r="CO935" s="1350">
        <f t="shared" si="3281"/>
        <v>0</v>
      </c>
      <c r="CP935" s="1350">
        <f t="shared" si="3281"/>
        <v>0</v>
      </c>
      <c r="CQ935" s="1350">
        <f t="shared" si="3281"/>
        <v>0</v>
      </c>
      <c r="CR935" s="1350">
        <f t="shared" si="3281"/>
        <v>0</v>
      </c>
      <c r="CS935" s="1349">
        <f t="shared" si="3281"/>
        <v>0</v>
      </c>
      <c r="CT935" s="1352">
        <f t="shared" si="3281"/>
        <v>0</v>
      </c>
      <c r="CU935" s="553">
        <f t="shared" si="3282"/>
        <v>0</v>
      </c>
      <c r="CV935" s="554">
        <f t="shared" si="3283"/>
        <v>0</v>
      </c>
      <c r="CW935" s="555">
        <f t="shared" si="3284"/>
        <v>0</v>
      </c>
      <c r="CX935" s="555">
        <f t="shared" si="3285"/>
        <v>0</v>
      </c>
      <c r="CY935" s="555">
        <f t="shared" si="3286"/>
        <v>0</v>
      </c>
      <c r="CZ935" s="555">
        <f t="shared" si="3287"/>
        <v>0</v>
      </c>
      <c r="DA935" s="555">
        <f t="shared" si="3288"/>
        <v>0</v>
      </c>
      <c r="DB935" s="556">
        <f t="shared" si="3289"/>
        <v>0</v>
      </c>
      <c r="DC935" s="556">
        <f t="shared" si="3290"/>
        <v>0</v>
      </c>
      <c r="DD935" s="556">
        <f t="shared" si="3291"/>
        <v>0</v>
      </c>
      <c r="DE935" s="555">
        <f t="shared" si="3292"/>
        <v>0</v>
      </c>
      <c r="DF935" s="555">
        <f t="shared" si="3293"/>
        <v>0</v>
      </c>
      <c r="DG935" s="555">
        <f t="shared" si="3294"/>
        <v>0</v>
      </c>
      <c r="DH935" s="555">
        <f t="shared" si="3295"/>
        <v>0</v>
      </c>
      <c r="DI935" s="555">
        <f t="shared" si="3296"/>
        <v>0</v>
      </c>
      <c r="DJ935" s="554">
        <f t="shared" si="3297"/>
        <v>0</v>
      </c>
      <c r="DK935" s="553">
        <f t="shared" si="3298"/>
        <v>0</v>
      </c>
      <c r="DL935" s="658">
        <f t="shared" si="3299"/>
        <v>17</v>
      </c>
      <c r="DM935" s="106">
        <f t="shared" si="3300"/>
        <v>17</v>
      </c>
      <c r="DN935" s="106">
        <f t="shared" si="3301"/>
        <v>17</v>
      </c>
      <c r="DO935" s="106">
        <f t="shared" si="3302"/>
        <v>17</v>
      </c>
      <c r="DP935" s="487"/>
      <c r="DQ935" s="623"/>
      <c r="DR935" s="623"/>
      <c r="DS935" s="623"/>
      <c r="DT935" s="623"/>
      <c r="DU935" s="623"/>
      <c r="DV935" s="623"/>
      <c r="DW935" s="623"/>
      <c r="DX935" s="826"/>
      <c r="DY935" s="488"/>
    </row>
    <row r="936" spans="1:129" s="490" customFormat="1" ht="15.75" customHeight="1">
      <c r="A936" s="622" t="str">
        <f>A265</f>
        <v>Cowpeas: kg produced</v>
      </c>
      <c r="B936" s="805">
        <f t="shared" ref="B936:R936" si="3320">SUM(B269)</f>
        <v>0</v>
      </c>
      <c r="C936" s="805">
        <f t="shared" si="3320"/>
        <v>0</v>
      </c>
      <c r="D936" s="805">
        <f t="shared" si="3320"/>
        <v>0</v>
      </c>
      <c r="E936" s="805">
        <f t="shared" si="3320"/>
        <v>0</v>
      </c>
      <c r="F936" s="805">
        <f t="shared" si="3320"/>
        <v>0</v>
      </c>
      <c r="G936" s="805">
        <f t="shared" si="3320"/>
        <v>0</v>
      </c>
      <c r="H936" s="805">
        <f t="shared" si="3320"/>
        <v>40</v>
      </c>
      <c r="I936" s="805">
        <f t="shared" si="3320"/>
        <v>40</v>
      </c>
      <c r="J936" s="805">
        <f t="shared" si="3320"/>
        <v>0</v>
      </c>
      <c r="K936" s="805">
        <f t="shared" si="3320"/>
        <v>0</v>
      </c>
      <c r="L936" s="805">
        <f t="shared" si="3320"/>
        <v>0</v>
      </c>
      <c r="M936" s="805">
        <f t="shared" si="3320"/>
        <v>0</v>
      </c>
      <c r="N936" s="805">
        <f t="shared" si="3320"/>
        <v>0</v>
      </c>
      <c r="O936" s="805">
        <f t="shared" si="3320"/>
        <v>0</v>
      </c>
      <c r="P936" s="805">
        <f t="shared" si="3320"/>
        <v>0</v>
      </c>
      <c r="Q936" s="805">
        <f t="shared" si="3320"/>
        <v>0</v>
      </c>
      <c r="R936" s="805">
        <f t="shared" si="3320"/>
        <v>0</v>
      </c>
      <c r="S936" s="804"/>
      <c r="T936" s="805">
        <f t="shared" ref="T936:AJ936" si="3321">SUM(T269)</f>
        <v>100</v>
      </c>
      <c r="U936" s="805">
        <f t="shared" si="3321"/>
        <v>50</v>
      </c>
      <c r="V936" s="805">
        <f t="shared" si="3321"/>
        <v>60</v>
      </c>
      <c r="W936" s="805">
        <f t="shared" si="3321"/>
        <v>150</v>
      </c>
      <c r="X936" s="805">
        <f t="shared" si="3321"/>
        <v>100</v>
      </c>
      <c r="Y936" s="805">
        <f t="shared" si="3321"/>
        <v>0</v>
      </c>
      <c r="Z936" s="805">
        <f t="shared" si="3321"/>
        <v>0</v>
      </c>
      <c r="AA936" s="805">
        <f t="shared" si="3321"/>
        <v>300</v>
      </c>
      <c r="AB936" s="805">
        <f t="shared" si="3321"/>
        <v>0</v>
      </c>
      <c r="AC936" s="805">
        <f t="shared" si="3321"/>
        <v>0</v>
      </c>
      <c r="AD936" s="805">
        <f t="shared" si="3321"/>
        <v>0</v>
      </c>
      <c r="AE936" s="805">
        <f t="shared" si="3321"/>
        <v>0</v>
      </c>
      <c r="AF936" s="805">
        <f t="shared" si="3321"/>
        <v>0</v>
      </c>
      <c r="AG936" s="805">
        <f t="shared" si="3321"/>
        <v>0</v>
      </c>
      <c r="AH936" s="805">
        <f t="shared" si="3321"/>
        <v>0</v>
      </c>
      <c r="AI936" s="805">
        <f t="shared" si="3321"/>
        <v>0</v>
      </c>
      <c r="AJ936" s="805">
        <f t="shared" si="3321"/>
        <v>0</v>
      </c>
      <c r="AK936" s="804"/>
      <c r="AL936" s="805">
        <f t="shared" ref="AL936:BB936" si="3322">SUM(AL269)</f>
        <v>0</v>
      </c>
      <c r="AM936" s="805">
        <f t="shared" si="3322"/>
        <v>0</v>
      </c>
      <c r="AN936" s="805">
        <f t="shared" si="3322"/>
        <v>0</v>
      </c>
      <c r="AO936" s="805">
        <f t="shared" si="3322"/>
        <v>0</v>
      </c>
      <c r="AP936" s="805">
        <f t="shared" si="3322"/>
        <v>720</v>
      </c>
      <c r="AQ936" s="805">
        <f t="shared" si="3322"/>
        <v>0</v>
      </c>
      <c r="AR936" s="805">
        <f t="shared" si="3322"/>
        <v>360</v>
      </c>
      <c r="AS936" s="805">
        <f t="shared" si="3322"/>
        <v>240</v>
      </c>
      <c r="AT936" s="805">
        <f t="shared" si="3322"/>
        <v>0</v>
      </c>
      <c r="AU936" s="805">
        <f t="shared" si="3322"/>
        <v>0</v>
      </c>
      <c r="AV936" s="805">
        <f t="shared" si="3322"/>
        <v>0</v>
      </c>
      <c r="AW936" s="805">
        <f t="shared" si="3322"/>
        <v>0</v>
      </c>
      <c r="AX936" s="805">
        <f t="shared" si="3322"/>
        <v>0</v>
      </c>
      <c r="AY936" s="805">
        <f t="shared" si="3322"/>
        <v>0</v>
      </c>
      <c r="AZ936" s="805">
        <f t="shared" si="3322"/>
        <v>0</v>
      </c>
      <c r="BA936" s="805">
        <f t="shared" si="3322"/>
        <v>0</v>
      </c>
      <c r="BB936" s="805">
        <f t="shared" si="3322"/>
        <v>0</v>
      </c>
      <c r="BC936" s="804"/>
      <c r="BD936" s="805">
        <f t="shared" ref="BD936:BT936" si="3323">SUM(BD269)</f>
        <v>550</v>
      </c>
      <c r="BE936" s="805">
        <f t="shared" si="3323"/>
        <v>150</v>
      </c>
      <c r="BF936" s="805">
        <f t="shared" si="3323"/>
        <v>200</v>
      </c>
      <c r="BG936" s="805">
        <f t="shared" si="3323"/>
        <v>0</v>
      </c>
      <c r="BH936" s="805">
        <f t="shared" si="3323"/>
        <v>0</v>
      </c>
      <c r="BI936" s="805">
        <f t="shared" si="3323"/>
        <v>180</v>
      </c>
      <c r="BJ936" s="805">
        <f t="shared" si="3323"/>
        <v>750</v>
      </c>
      <c r="BK936" s="805">
        <f t="shared" si="3323"/>
        <v>0</v>
      </c>
      <c r="BL936" s="805">
        <f t="shared" si="3323"/>
        <v>0</v>
      </c>
      <c r="BM936" s="805">
        <f t="shared" si="3323"/>
        <v>0</v>
      </c>
      <c r="BN936" s="805">
        <f t="shared" si="3323"/>
        <v>0</v>
      </c>
      <c r="BO936" s="805">
        <f t="shared" si="3323"/>
        <v>0</v>
      </c>
      <c r="BP936" s="805">
        <f t="shared" si="3323"/>
        <v>0</v>
      </c>
      <c r="BQ936" s="805">
        <f t="shared" si="3323"/>
        <v>0</v>
      </c>
      <c r="BR936" s="805">
        <f t="shared" si="3323"/>
        <v>0</v>
      </c>
      <c r="BS936" s="805">
        <f t="shared" si="3323"/>
        <v>0</v>
      </c>
      <c r="BT936" s="805">
        <f t="shared" si="3323"/>
        <v>0</v>
      </c>
      <c r="BU936" s="804"/>
      <c r="BV936" s="805">
        <f>SUM(BV269)</f>
        <v>40</v>
      </c>
      <c r="BW936" s="805">
        <f>SUM(BW269)</f>
        <v>60</v>
      </c>
      <c r="BX936" s="805">
        <f>SUM(BX269)</f>
        <v>200</v>
      </c>
      <c r="BY936" s="805">
        <f>SUM(BY269)</f>
        <v>210</v>
      </c>
      <c r="BZ936" s="602">
        <f t="shared" si="3276"/>
        <v>2.6666666666666665</v>
      </c>
      <c r="CA936" s="602">
        <f t="shared" si="3277"/>
        <v>30.666666666666668</v>
      </c>
      <c r="CB936" s="602">
        <f t="shared" si="3278"/>
        <v>40</v>
      </c>
      <c r="CC936" s="602">
        <f t="shared" si="3279"/>
        <v>72</v>
      </c>
      <c r="CD936" s="1348">
        <f t="shared" si="3307"/>
        <v>0</v>
      </c>
      <c r="CE936" s="1349">
        <f t="shared" si="3281"/>
        <v>0</v>
      </c>
      <c r="CF936" s="1350">
        <f t="shared" si="3281"/>
        <v>0</v>
      </c>
      <c r="CG936" s="1350">
        <f t="shared" si="3281"/>
        <v>0</v>
      </c>
      <c r="CH936" s="1350">
        <f t="shared" si="3281"/>
        <v>0</v>
      </c>
      <c r="CI936" s="1350">
        <f t="shared" si="3281"/>
        <v>0</v>
      </c>
      <c r="CJ936" s="1350">
        <f t="shared" si="3281"/>
        <v>0</v>
      </c>
      <c r="CK936" s="1351">
        <f t="shared" si="3281"/>
        <v>0</v>
      </c>
      <c r="CL936" s="1351">
        <f t="shared" si="3281"/>
        <v>0</v>
      </c>
      <c r="CM936" s="1351">
        <f t="shared" si="3281"/>
        <v>0</v>
      </c>
      <c r="CN936" s="1350">
        <f t="shared" si="3281"/>
        <v>0</v>
      </c>
      <c r="CO936" s="1350">
        <f t="shared" si="3281"/>
        <v>0</v>
      </c>
      <c r="CP936" s="1350">
        <f t="shared" si="3281"/>
        <v>0</v>
      </c>
      <c r="CQ936" s="1350">
        <f t="shared" si="3281"/>
        <v>0</v>
      </c>
      <c r="CR936" s="1350">
        <f t="shared" si="3281"/>
        <v>0</v>
      </c>
      <c r="CS936" s="1349">
        <f t="shared" si="3281"/>
        <v>40</v>
      </c>
      <c r="CT936" s="1352">
        <f t="shared" si="3281"/>
        <v>40</v>
      </c>
      <c r="CU936" s="553">
        <f t="shared" si="3282"/>
        <v>0</v>
      </c>
      <c r="CV936" s="554">
        <f t="shared" si="3283"/>
        <v>0</v>
      </c>
      <c r="CW936" s="555">
        <f t="shared" si="3284"/>
        <v>0</v>
      </c>
      <c r="CX936" s="555">
        <f t="shared" si="3285"/>
        <v>0</v>
      </c>
      <c r="CY936" s="555">
        <f t="shared" si="3286"/>
        <v>0</v>
      </c>
      <c r="CZ936" s="555">
        <f t="shared" si="3287"/>
        <v>0</v>
      </c>
      <c r="DA936" s="555">
        <f t="shared" si="3288"/>
        <v>0</v>
      </c>
      <c r="DB936" s="556">
        <f t="shared" si="3289"/>
        <v>0</v>
      </c>
      <c r="DC936" s="556">
        <f t="shared" si="3290"/>
        <v>0</v>
      </c>
      <c r="DD936" s="556">
        <f t="shared" si="3291"/>
        <v>0</v>
      </c>
      <c r="DE936" s="555">
        <f t="shared" si="3292"/>
        <v>0</v>
      </c>
      <c r="DF936" s="555">
        <f t="shared" si="3293"/>
        <v>50</v>
      </c>
      <c r="DG936" s="555">
        <f t="shared" si="3294"/>
        <v>60</v>
      </c>
      <c r="DH936" s="555">
        <f t="shared" si="3295"/>
        <v>100</v>
      </c>
      <c r="DI936" s="555">
        <f t="shared" si="3296"/>
        <v>100</v>
      </c>
      <c r="DJ936" s="554">
        <f t="shared" si="3297"/>
        <v>150</v>
      </c>
      <c r="DK936" s="553">
        <f t="shared" si="3298"/>
        <v>300</v>
      </c>
      <c r="DL936" s="658">
        <f t="shared" si="3299"/>
        <v>17</v>
      </c>
      <c r="DM936" s="106">
        <f t="shared" si="3300"/>
        <v>17</v>
      </c>
      <c r="DN936" s="106">
        <f t="shared" si="3301"/>
        <v>17</v>
      </c>
      <c r="DO936" s="106">
        <f t="shared" si="3302"/>
        <v>17</v>
      </c>
      <c r="DP936" s="487"/>
      <c r="DQ936" s="623"/>
      <c r="DR936" s="623"/>
      <c r="DS936" s="623"/>
      <c r="DT936" s="623"/>
      <c r="DU936" s="623"/>
      <c r="DV936" s="623"/>
      <c r="DW936" s="623"/>
      <c r="DX936" s="826"/>
      <c r="DY936" s="488"/>
    </row>
    <row r="937" spans="1:129" s="490" customFormat="1" ht="15.75" customHeight="1">
      <c r="A937" s="622" t="str">
        <f>A272</f>
        <v>Beans: kg produced</v>
      </c>
      <c r="B937" s="805">
        <f t="shared" ref="B937:R937" si="3324">SUM(B276)</f>
        <v>0</v>
      </c>
      <c r="C937" s="805">
        <f t="shared" si="3324"/>
        <v>0</v>
      </c>
      <c r="D937" s="805">
        <f t="shared" si="3324"/>
        <v>0</v>
      </c>
      <c r="E937" s="805">
        <f t="shared" si="3324"/>
        <v>0</v>
      </c>
      <c r="F937" s="805">
        <f t="shared" si="3324"/>
        <v>0</v>
      </c>
      <c r="G937" s="805">
        <f t="shared" si="3324"/>
        <v>0</v>
      </c>
      <c r="H937" s="805">
        <f t="shared" si="3324"/>
        <v>0</v>
      </c>
      <c r="I937" s="805">
        <f t="shared" si="3324"/>
        <v>0</v>
      </c>
      <c r="J937" s="805">
        <f t="shared" si="3324"/>
        <v>0</v>
      </c>
      <c r="K937" s="805">
        <f t="shared" si="3324"/>
        <v>0</v>
      </c>
      <c r="L937" s="805">
        <f t="shared" si="3324"/>
        <v>0</v>
      </c>
      <c r="M937" s="805">
        <f t="shared" si="3324"/>
        <v>0</v>
      </c>
      <c r="N937" s="805">
        <f t="shared" si="3324"/>
        <v>0</v>
      </c>
      <c r="O937" s="805">
        <f t="shared" si="3324"/>
        <v>0</v>
      </c>
      <c r="P937" s="805">
        <f t="shared" si="3324"/>
        <v>0</v>
      </c>
      <c r="Q937" s="805">
        <f t="shared" si="3324"/>
        <v>0</v>
      </c>
      <c r="R937" s="805">
        <f t="shared" si="3324"/>
        <v>0</v>
      </c>
      <c r="S937" s="804"/>
      <c r="T937" s="805">
        <f t="shared" ref="T937:AJ937" si="3325">SUM(T276)</f>
        <v>0</v>
      </c>
      <c r="U937" s="805">
        <f t="shared" si="3325"/>
        <v>0</v>
      </c>
      <c r="V937" s="805">
        <f t="shared" si="3325"/>
        <v>0</v>
      </c>
      <c r="W937" s="805">
        <f t="shared" si="3325"/>
        <v>0</v>
      </c>
      <c r="X937" s="805">
        <f t="shared" si="3325"/>
        <v>0</v>
      </c>
      <c r="Y937" s="805">
        <f t="shared" si="3325"/>
        <v>0</v>
      </c>
      <c r="Z937" s="805">
        <f t="shared" si="3325"/>
        <v>0</v>
      </c>
      <c r="AA937" s="805">
        <f t="shared" si="3325"/>
        <v>0</v>
      </c>
      <c r="AB937" s="805">
        <f t="shared" si="3325"/>
        <v>0</v>
      </c>
      <c r="AC937" s="805">
        <f t="shared" si="3325"/>
        <v>0</v>
      </c>
      <c r="AD937" s="805">
        <f t="shared" si="3325"/>
        <v>0</v>
      </c>
      <c r="AE937" s="805">
        <f t="shared" si="3325"/>
        <v>0</v>
      </c>
      <c r="AF937" s="805">
        <f t="shared" si="3325"/>
        <v>0</v>
      </c>
      <c r="AG937" s="805">
        <f t="shared" si="3325"/>
        <v>0</v>
      </c>
      <c r="AH937" s="805">
        <f t="shared" si="3325"/>
        <v>0</v>
      </c>
      <c r="AI937" s="805">
        <f t="shared" si="3325"/>
        <v>0</v>
      </c>
      <c r="AJ937" s="805">
        <f t="shared" si="3325"/>
        <v>0</v>
      </c>
      <c r="AK937" s="804"/>
      <c r="AL937" s="805">
        <f t="shared" ref="AL937:BB937" si="3326">SUM(AL276)</f>
        <v>0</v>
      </c>
      <c r="AM937" s="805">
        <f t="shared" si="3326"/>
        <v>0</v>
      </c>
      <c r="AN937" s="805">
        <f t="shared" si="3326"/>
        <v>0</v>
      </c>
      <c r="AO937" s="805">
        <f t="shared" si="3326"/>
        <v>0</v>
      </c>
      <c r="AP937" s="805">
        <f t="shared" si="3326"/>
        <v>0</v>
      </c>
      <c r="AQ937" s="805">
        <f t="shared" si="3326"/>
        <v>0</v>
      </c>
      <c r="AR937" s="805">
        <f t="shared" si="3326"/>
        <v>0</v>
      </c>
      <c r="AS937" s="805">
        <f t="shared" si="3326"/>
        <v>0</v>
      </c>
      <c r="AT937" s="805">
        <f t="shared" si="3326"/>
        <v>0</v>
      </c>
      <c r="AU937" s="805">
        <f t="shared" si="3326"/>
        <v>0</v>
      </c>
      <c r="AV937" s="805">
        <f t="shared" si="3326"/>
        <v>0</v>
      </c>
      <c r="AW937" s="805">
        <f t="shared" si="3326"/>
        <v>0</v>
      </c>
      <c r="AX937" s="805">
        <f t="shared" si="3326"/>
        <v>0</v>
      </c>
      <c r="AY937" s="805">
        <f t="shared" si="3326"/>
        <v>0</v>
      </c>
      <c r="AZ937" s="805">
        <f t="shared" si="3326"/>
        <v>0</v>
      </c>
      <c r="BA937" s="805">
        <f t="shared" si="3326"/>
        <v>0</v>
      </c>
      <c r="BB937" s="805">
        <f t="shared" si="3326"/>
        <v>0</v>
      </c>
      <c r="BC937" s="804"/>
      <c r="BD937" s="805">
        <f t="shared" ref="BD937:BT937" si="3327">SUM(BD276)</f>
        <v>0</v>
      </c>
      <c r="BE937" s="805">
        <f t="shared" si="3327"/>
        <v>0</v>
      </c>
      <c r="BF937" s="805">
        <f t="shared" si="3327"/>
        <v>0</v>
      </c>
      <c r="BG937" s="805">
        <f t="shared" si="3327"/>
        <v>0</v>
      </c>
      <c r="BH937" s="805">
        <f t="shared" si="3327"/>
        <v>0</v>
      </c>
      <c r="BI937" s="805">
        <f t="shared" si="3327"/>
        <v>0</v>
      </c>
      <c r="BJ937" s="805">
        <f t="shared" si="3327"/>
        <v>0</v>
      </c>
      <c r="BK937" s="805">
        <f t="shared" si="3327"/>
        <v>0</v>
      </c>
      <c r="BL937" s="805">
        <f t="shared" si="3327"/>
        <v>0</v>
      </c>
      <c r="BM937" s="805">
        <f t="shared" si="3327"/>
        <v>0</v>
      </c>
      <c r="BN937" s="805">
        <f t="shared" si="3327"/>
        <v>0</v>
      </c>
      <c r="BO937" s="805">
        <f t="shared" si="3327"/>
        <v>0</v>
      </c>
      <c r="BP937" s="805">
        <f t="shared" si="3327"/>
        <v>0</v>
      </c>
      <c r="BQ937" s="805">
        <f t="shared" si="3327"/>
        <v>0</v>
      </c>
      <c r="BR937" s="805">
        <f t="shared" si="3327"/>
        <v>0</v>
      </c>
      <c r="BS937" s="805">
        <f t="shared" si="3327"/>
        <v>0</v>
      </c>
      <c r="BT937" s="805">
        <f t="shared" si="3327"/>
        <v>0</v>
      </c>
      <c r="BU937" s="804"/>
      <c r="BV937" s="805">
        <f>SUM(BV276)</f>
        <v>0</v>
      </c>
      <c r="BW937" s="805">
        <f>SUM(BW276)</f>
        <v>0</v>
      </c>
      <c r="BX937" s="805">
        <f>SUM(BX276)</f>
        <v>0</v>
      </c>
      <c r="BY937" s="805">
        <f>SUM(BY276)</f>
        <v>0</v>
      </c>
      <c r="BZ937" s="602">
        <f t="shared" si="3276"/>
        <v>0</v>
      </c>
      <c r="CA937" s="602">
        <f t="shared" si="3277"/>
        <v>0</v>
      </c>
      <c r="CB937" s="602">
        <f t="shared" si="3278"/>
        <v>0</v>
      </c>
      <c r="CC937" s="602">
        <f t="shared" si="3279"/>
        <v>0</v>
      </c>
      <c r="CD937" s="1348">
        <f t="shared" si="3307"/>
        <v>0</v>
      </c>
      <c r="CE937" s="1349">
        <f t="shared" si="3281"/>
        <v>0</v>
      </c>
      <c r="CF937" s="1350">
        <f t="shared" si="3281"/>
        <v>0</v>
      </c>
      <c r="CG937" s="1350">
        <f t="shared" si="3281"/>
        <v>0</v>
      </c>
      <c r="CH937" s="1350">
        <f t="shared" si="3281"/>
        <v>0</v>
      </c>
      <c r="CI937" s="1350">
        <f t="shared" si="3281"/>
        <v>0</v>
      </c>
      <c r="CJ937" s="1350">
        <f t="shared" si="3281"/>
        <v>0</v>
      </c>
      <c r="CK937" s="1351">
        <f t="shared" si="3281"/>
        <v>0</v>
      </c>
      <c r="CL937" s="1351">
        <f t="shared" si="3281"/>
        <v>0</v>
      </c>
      <c r="CM937" s="1351">
        <f t="shared" si="3281"/>
        <v>0</v>
      </c>
      <c r="CN937" s="1350">
        <f t="shared" si="3281"/>
        <v>0</v>
      </c>
      <c r="CO937" s="1350">
        <f t="shared" si="3281"/>
        <v>0</v>
      </c>
      <c r="CP937" s="1350">
        <f t="shared" si="3281"/>
        <v>0</v>
      </c>
      <c r="CQ937" s="1350">
        <f t="shared" si="3281"/>
        <v>0</v>
      </c>
      <c r="CR937" s="1350">
        <f t="shared" si="3281"/>
        <v>0</v>
      </c>
      <c r="CS937" s="1349">
        <f t="shared" si="3281"/>
        <v>0</v>
      </c>
      <c r="CT937" s="1352">
        <f t="shared" si="3281"/>
        <v>0</v>
      </c>
      <c r="CU937" s="553">
        <f t="shared" si="3282"/>
        <v>0</v>
      </c>
      <c r="CV937" s="554">
        <f t="shared" si="3283"/>
        <v>0</v>
      </c>
      <c r="CW937" s="555">
        <f t="shared" si="3284"/>
        <v>0</v>
      </c>
      <c r="CX937" s="555">
        <f t="shared" si="3285"/>
        <v>0</v>
      </c>
      <c r="CY937" s="555">
        <f t="shared" si="3286"/>
        <v>0</v>
      </c>
      <c r="CZ937" s="555">
        <f t="shared" si="3287"/>
        <v>0</v>
      </c>
      <c r="DA937" s="555">
        <f t="shared" si="3288"/>
        <v>0</v>
      </c>
      <c r="DB937" s="556">
        <f t="shared" si="3289"/>
        <v>0</v>
      </c>
      <c r="DC937" s="556">
        <f t="shared" si="3290"/>
        <v>0</v>
      </c>
      <c r="DD937" s="556">
        <f t="shared" si="3291"/>
        <v>0</v>
      </c>
      <c r="DE937" s="555">
        <f t="shared" si="3292"/>
        <v>0</v>
      </c>
      <c r="DF937" s="555">
        <f t="shared" si="3293"/>
        <v>0</v>
      </c>
      <c r="DG937" s="555">
        <f t="shared" si="3294"/>
        <v>0</v>
      </c>
      <c r="DH937" s="555">
        <f t="shared" si="3295"/>
        <v>0</v>
      </c>
      <c r="DI937" s="555">
        <f t="shared" si="3296"/>
        <v>0</v>
      </c>
      <c r="DJ937" s="554">
        <f t="shared" si="3297"/>
        <v>0</v>
      </c>
      <c r="DK937" s="553">
        <f t="shared" si="3298"/>
        <v>0</v>
      </c>
      <c r="DL937" s="658">
        <f t="shared" si="3299"/>
        <v>17</v>
      </c>
      <c r="DM937" s="106">
        <f t="shared" si="3300"/>
        <v>17</v>
      </c>
      <c r="DN937" s="106">
        <f t="shared" si="3301"/>
        <v>17</v>
      </c>
      <c r="DO937" s="106">
        <f t="shared" si="3302"/>
        <v>17</v>
      </c>
      <c r="DP937" s="487"/>
      <c r="DQ937" s="623"/>
      <c r="DR937" s="623"/>
      <c r="DS937" s="623"/>
      <c r="DT937" s="623"/>
      <c r="DU937" s="623"/>
      <c r="DV937" s="623"/>
      <c r="DW937" s="623"/>
      <c r="DX937" s="826"/>
      <c r="DY937" s="488"/>
    </row>
    <row r="938" spans="1:129" s="490" customFormat="1" ht="15.75" customHeight="1">
      <c r="A938" s="622" t="str">
        <f>A279</f>
        <v>Millet: kg produced</v>
      </c>
      <c r="B938" s="805">
        <f t="shared" ref="B938:R938" si="3328">SUM(B283)</f>
        <v>0</v>
      </c>
      <c r="C938" s="805">
        <f t="shared" si="3328"/>
        <v>0</v>
      </c>
      <c r="D938" s="805">
        <f t="shared" si="3328"/>
        <v>0</v>
      </c>
      <c r="E938" s="805">
        <f t="shared" si="3328"/>
        <v>0</v>
      </c>
      <c r="F938" s="805">
        <f t="shared" si="3328"/>
        <v>0</v>
      </c>
      <c r="G938" s="805">
        <f t="shared" si="3328"/>
        <v>0</v>
      </c>
      <c r="H938" s="805">
        <f t="shared" si="3328"/>
        <v>0</v>
      </c>
      <c r="I938" s="805">
        <f t="shared" si="3328"/>
        <v>0</v>
      </c>
      <c r="J938" s="805">
        <f t="shared" si="3328"/>
        <v>0</v>
      </c>
      <c r="K938" s="805">
        <f t="shared" si="3328"/>
        <v>0</v>
      </c>
      <c r="L938" s="805">
        <f t="shared" si="3328"/>
        <v>0</v>
      </c>
      <c r="M938" s="805">
        <f t="shared" si="3328"/>
        <v>0</v>
      </c>
      <c r="N938" s="805">
        <f t="shared" si="3328"/>
        <v>0</v>
      </c>
      <c r="O938" s="805">
        <f t="shared" si="3328"/>
        <v>0</v>
      </c>
      <c r="P938" s="805">
        <f t="shared" si="3328"/>
        <v>0</v>
      </c>
      <c r="Q938" s="805">
        <f t="shared" si="3328"/>
        <v>0</v>
      </c>
      <c r="R938" s="805">
        <f t="shared" si="3328"/>
        <v>0</v>
      </c>
      <c r="S938" s="804"/>
      <c r="T938" s="805">
        <f t="shared" ref="T938:AJ938" si="3329">SUM(T283)</f>
        <v>0</v>
      </c>
      <c r="U938" s="805">
        <f t="shared" si="3329"/>
        <v>0</v>
      </c>
      <c r="V938" s="805">
        <f t="shared" si="3329"/>
        <v>0</v>
      </c>
      <c r="W938" s="805">
        <f t="shared" si="3329"/>
        <v>0</v>
      </c>
      <c r="X938" s="805">
        <f t="shared" si="3329"/>
        <v>0</v>
      </c>
      <c r="Y938" s="805">
        <f t="shared" si="3329"/>
        <v>0</v>
      </c>
      <c r="Z938" s="805">
        <f t="shared" si="3329"/>
        <v>0</v>
      </c>
      <c r="AA938" s="805">
        <f t="shared" si="3329"/>
        <v>0</v>
      </c>
      <c r="AB938" s="805">
        <f t="shared" si="3329"/>
        <v>0</v>
      </c>
      <c r="AC938" s="805">
        <f t="shared" si="3329"/>
        <v>0</v>
      </c>
      <c r="AD938" s="805">
        <f t="shared" si="3329"/>
        <v>0</v>
      </c>
      <c r="AE938" s="805">
        <f t="shared" si="3329"/>
        <v>0</v>
      </c>
      <c r="AF938" s="805">
        <f t="shared" si="3329"/>
        <v>0</v>
      </c>
      <c r="AG938" s="805">
        <f t="shared" si="3329"/>
        <v>0</v>
      </c>
      <c r="AH938" s="805">
        <f t="shared" si="3329"/>
        <v>0</v>
      </c>
      <c r="AI938" s="805">
        <f t="shared" si="3329"/>
        <v>0</v>
      </c>
      <c r="AJ938" s="805">
        <f t="shared" si="3329"/>
        <v>0</v>
      </c>
      <c r="AK938" s="804"/>
      <c r="AL938" s="805">
        <f t="shared" ref="AL938:BB938" si="3330">SUM(AL283)</f>
        <v>0</v>
      </c>
      <c r="AM938" s="805">
        <f t="shared" si="3330"/>
        <v>0</v>
      </c>
      <c r="AN938" s="805">
        <f t="shared" si="3330"/>
        <v>0</v>
      </c>
      <c r="AO938" s="805">
        <f t="shared" si="3330"/>
        <v>0</v>
      </c>
      <c r="AP938" s="805">
        <f t="shared" si="3330"/>
        <v>0</v>
      </c>
      <c r="AQ938" s="805">
        <f t="shared" si="3330"/>
        <v>0</v>
      </c>
      <c r="AR938" s="805">
        <f t="shared" si="3330"/>
        <v>0</v>
      </c>
      <c r="AS938" s="805">
        <f t="shared" si="3330"/>
        <v>0</v>
      </c>
      <c r="AT938" s="805">
        <f t="shared" si="3330"/>
        <v>0</v>
      </c>
      <c r="AU938" s="805">
        <f t="shared" si="3330"/>
        <v>0</v>
      </c>
      <c r="AV938" s="805">
        <f t="shared" si="3330"/>
        <v>0</v>
      </c>
      <c r="AW938" s="805">
        <f t="shared" si="3330"/>
        <v>0</v>
      </c>
      <c r="AX938" s="805">
        <f t="shared" si="3330"/>
        <v>0</v>
      </c>
      <c r="AY938" s="805">
        <f t="shared" si="3330"/>
        <v>0</v>
      </c>
      <c r="AZ938" s="805">
        <f t="shared" si="3330"/>
        <v>0</v>
      </c>
      <c r="BA938" s="805">
        <f t="shared" si="3330"/>
        <v>0</v>
      </c>
      <c r="BB938" s="805">
        <f t="shared" si="3330"/>
        <v>0</v>
      </c>
      <c r="BC938" s="804"/>
      <c r="BD938" s="805">
        <f t="shared" ref="BD938:BT938" si="3331">SUM(BD283)</f>
        <v>0</v>
      </c>
      <c r="BE938" s="805">
        <f t="shared" si="3331"/>
        <v>0</v>
      </c>
      <c r="BF938" s="805">
        <f t="shared" si="3331"/>
        <v>0</v>
      </c>
      <c r="BG938" s="805">
        <f t="shared" si="3331"/>
        <v>0</v>
      </c>
      <c r="BH938" s="805">
        <f t="shared" si="3331"/>
        <v>0</v>
      </c>
      <c r="BI938" s="805">
        <f t="shared" si="3331"/>
        <v>0</v>
      </c>
      <c r="BJ938" s="805">
        <f t="shared" si="3331"/>
        <v>0</v>
      </c>
      <c r="BK938" s="805">
        <f t="shared" si="3331"/>
        <v>0</v>
      </c>
      <c r="BL938" s="805">
        <f t="shared" si="3331"/>
        <v>0</v>
      </c>
      <c r="BM938" s="805">
        <f t="shared" si="3331"/>
        <v>0</v>
      </c>
      <c r="BN938" s="805">
        <f t="shared" si="3331"/>
        <v>0</v>
      </c>
      <c r="BO938" s="805">
        <f t="shared" si="3331"/>
        <v>0</v>
      </c>
      <c r="BP938" s="805">
        <f t="shared" si="3331"/>
        <v>0</v>
      </c>
      <c r="BQ938" s="805">
        <f t="shared" si="3331"/>
        <v>0</v>
      </c>
      <c r="BR938" s="805">
        <f t="shared" si="3331"/>
        <v>0</v>
      </c>
      <c r="BS938" s="805">
        <f t="shared" si="3331"/>
        <v>0</v>
      </c>
      <c r="BT938" s="805">
        <f t="shared" si="3331"/>
        <v>0</v>
      </c>
      <c r="BU938" s="804"/>
      <c r="BV938" s="805">
        <f>SUM(BV283)</f>
        <v>0</v>
      </c>
      <c r="BW938" s="805">
        <f>SUM(BW283)</f>
        <v>0</v>
      </c>
      <c r="BX938" s="805">
        <f>SUM(BX283)</f>
        <v>0</v>
      </c>
      <c r="BY938" s="805">
        <f>SUM(BY283)</f>
        <v>0</v>
      </c>
      <c r="BZ938" s="602">
        <f t="shared" si="3276"/>
        <v>0</v>
      </c>
      <c r="CA938" s="602">
        <f t="shared" si="3277"/>
        <v>0</v>
      </c>
      <c r="CB938" s="602">
        <f t="shared" si="3278"/>
        <v>0</v>
      </c>
      <c r="CC938" s="602">
        <f t="shared" si="3279"/>
        <v>0</v>
      </c>
      <c r="CD938" s="1348">
        <f t="shared" si="3307"/>
        <v>0</v>
      </c>
      <c r="CE938" s="1349">
        <f t="shared" si="3281"/>
        <v>0</v>
      </c>
      <c r="CF938" s="1350">
        <f t="shared" si="3281"/>
        <v>0</v>
      </c>
      <c r="CG938" s="1350">
        <f t="shared" si="3281"/>
        <v>0</v>
      </c>
      <c r="CH938" s="1350">
        <f t="shared" si="3281"/>
        <v>0</v>
      </c>
      <c r="CI938" s="1350">
        <f t="shared" si="3281"/>
        <v>0</v>
      </c>
      <c r="CJ938" s="1350">
        <f t="shared" si="3281"/>
        <v>0</v>
      </c>
      <c r="CK938" s="1351">
        <f t="shared" si="3281"/>
        <v>0</v>
      </c>
      <c r="CL938" s="1351">
        <f t="shared" si="3281"/>
        <v>0</v>
      </c>
      <c r="CM938" s="1351">
        <f t="shared" si="3281"/>
        <v>0</v>
      </c>
      <c r="CN938" s="1350">
        <f t="shared" si="3281"/>
        <v>0</v>
      </c>
      <c r="CO938" s="1350">
        <f t="shared" si="3281"/>
        <v>0</v>
      </c>
      <c r="CP938" s="1350">
        <f t="shared" si="3281"/>
        <v>0</v>
      </c>
      <c r="CQ938" s="1350">
        <f t="shared" si="3281"/>
        <v>0</v>
      </c>
      <c r="CR938" s="1350">
        <f t="shared" si="3281"/>
        <v>0</v>
      </c>
      <c r="CS938" s="1349">
        <f t="shared" si="3281"/>
        <v>0</v>
      </c>
      <c r="CT938" s="1352">
        <f t="shared" si="3281"/>
        <v>0</v>
      </c>
      <c r="CU938" s="553">
        <f t="shared" si="3282"/>
        <v>0</v>
      </c>
      <c r="CV938" s="554">
        <f t="shared" si="3283"/>
        <v>0</v>
      </c>
      <c r="CW938" s="555">
        <f t="shared" si="3284"/>
        <v>0</v>
      </c>
      <c r="CX938" s="555">
        <f t="shared" si="3285"/>
        <v>0</v>
      </c>
      <c r="CY938" s="555">
        <f t="shared" si="3286"/>
        <v>0</v>
      </c>
      <c r="CZ938" s="555">
        <f t="shared" si="3287"/>
        <v>0</v>
      </c>
      <c r="DA938" s="555">
        <f t="shared" si="3288"/>
        <v>0</v>
      </c>
      <c r="DB938" s="556">
        <f t="shared" si="3289"/>
        <v>0</v>
      </c>
      <c r="DC938" s="556">
        <f t="shared" si="3290"/>
        <v>0</v>
      </c>
      <c r="DD938" s="556">
        <f t="shared" si="3291"/>
        <v>0</v>
      </c>
      <c r="DE938" s="555">
        <f t="shared" si="3292"/>
        <v>0</v>
      </c>
      <c r="DF938" s="555">
        <f t="shared" si="3293"/>
        <v>0</v>
      </c>
      <c r="DG938" s="555">
        <f t="shared" si="3294"/>
        <v>0</v>
      </c>
      <c r="DH938" s="555">
        <f t="shared" si="3295"/>
        <v>0</v>
      </c>
      <c r="DI938" s="555">
        <f t="shared" si="3296"/>
        <v>0</v>
      </c>
      <c r="DJ938" s="554">
        <f t="shared" si="3297"/>
        <v>0</v>
      </c>
      <c r="DK938" s="553">
        <f t="shared" si="3298"/>
        <v>0</v>
      </c>
      <c r="DL938" s="658">
        <f t="shared" si="3299"/>
        <v>17</v>
      </c>
      <c r="DM938" s="106">
        <f t="shared" si="3300"/>
        <v>17</v>
      </c>
      <c r="DN938" s="106">
        <f t="shared" si="3301"/>
        <v>17</v>
      </c>
      <c r="DO938" s="106">
        <f t="shared" si="3302"/>
        <v>17</v>
      </c>
      <c r="DP938" s="487"/>
      <c r="DQ938" s="623"/>
      <c r="DR938" s="623"/>
      <c r="DS938" s="623"/>
      <c r="DT938" s="623"/>
      <c r="DU938" s="623"/>
      <c r="DV938" s="623"/>
      <c r="DW938" s="623"/>
      <c r="DX938" s="826"/>
      <c r="DY938" s="488"/>
    </row>
    <row r="939" spans="1:129" s="490" customFormat="1" ht="15.75" customHeight="1">
      <c r="A939" s="622" t="str">
        <f>A286</f>
        <v>Finger millet: kg produced</v>
      </c>
      <c r="B939" s="805">
        <f t="shared" ref="B939:R939" si="3332">SUM(B290)</f>
        <v>0</v>
      </c>
      <c r="C939" s="805">
        <f t="shared" si="3332"/>
        <v>0</v>
      </c>
      <c r="D939" s="805">
        <f t="shared" si="3332"/>
        <v>0</v>
      </c>
      <c r="E939" s="805">
        <f t="shared" si="3332"/>
        <v>0</v>
      </c>
      <c r="F939" s="805">
        <f t="shared" si="3332"/>
        <v>0</v>
      </c>
      <c r="G939" s="805">
        <f t="shared" si="3332"/>
        <v>0</v>
      </c>
      <c r="H939" s="805">
        <f t="shared" si="3332"/>
        <v>0</v>
      </c>
      <c r="I939" s="805">
        <f t="shared" si="3332"/>
        <v>0</v>
      </c>
      <c r="J939" s="805">
        <f t="shared" si="3332"/>
        <v>0</v>
      </c>
      <c r="K939" s="805">
        <f t="shared" si="3332"/>
        <v>0</v>
      </c>
      <c r="L939" s="805">
        <f t="shared" si="3332"/>
        <v>0</v>
      </c>
      <c r="M939" s="805">
        <f t="shared" si="3332"/>
        <v>0</v>
      </c>
      <c r="N939" s="805">
        <f t="shared" si="3332"/>
        <v>0</v>
      </c>
      <c r="O939" s="805">
        <f t="shared" si="3332"/>
        <v>0</v>
      </c>
      <c r="P939" s="805">
        <f t="shared" si="3332"/>
        <v>0</v>
      </c>
      <c r="Q939" s="805">
        <f t="shared" si="3332"/>
        <v>0</v>
      </c>
      <c r="R939" s="805">
        <f t="shared" si="3332"/>
        <v>0</v>
      </c>
      <c r="S939" s="804"/>
      <c r="T939" s="805">
        <f t="shared" ref="T939:AJ939" si="3333">SUM(T290)</f>
        <v>0</v>
      </c>
      <c r="U939" s="805">
        <f t="shared" si="3333"/>
        <v>0</v>
      </c>
      <c r="V939" s="805">
        <f t="shared" si="3333"/>
        <v>0</v>
      </c>
      <c r="W939" s="805">
        <f t="shared" si="3333"/>
        <v>0</v>
      </c>
      <c r="X939" s="805">
        <f t="shared" si="3333"/>
        <v>0</v>
      </c>
      <c r="Y939" s="805">
        <f t="shared" si="3333"/>
        <v>0</v>
      </c>
      <c r="Z939" s="805">
        <f t="shared" si="3333"/>
        <v>0</v>
      </c>
      <c r="AA939" s="805">
        <f t="shared" si="3333"/>
        <v>0</v>
      </c>
      <c r="AB939" s="805">
        <f t="shared" si="3333"/>
        <v>0</v>
      </c>
      <c r="AC939" s="805">
        <f t="shared" si="3333"/>
        <v>0</v>
      </c>
      <c r="AD939" s="805">
        <f t="shared" si="3333"/>
        <v>0</v>
      </c>
      <c r="AE939" s="805">
        <f t="shared" si="3333"/>
        <v>0</v>
      </c>
      <c r="AF939" s="805">
        <f t="shared" si="3333"/>
        <v>0</v>
      </c>
      <c r="AG939" s="805">
        <f t="shared" si="3333"/>
        <v>0</v>
      </c>
      <c r="AH939" s="805">
        <f t="shared" si="3333"/>
        <v>0</v>
      </c>
      <c r="AI939" s="805">
        <f t="shared" si="3333"/>
        <v>0</v>
      </c>
      <c r="AJ939" s="805">
        <f t="shared" si="3333"/>
        <v>0</v>
      </c>
      <c r="AK939" s="804"/>
      <c r="AL939" s="805">
        <f t="shared" ref="AL939:BB939" si="3334">SUM(AL290)</f>
        <v>0</v>
      </c>
      <c r="AM939" s="805">
        <f t="shared" si="3334"/>
        <v>0</v>
      </c>
      <c r="AN939" s="805">
        <f t="shared" si="3334"/>
        <v>0</v>
      </c>
      <c r="AO939" s="805">
        <f t="shared" si="3334"/>
        <v>0</v>
      </c>
      <c r="AP939" s="805">
        <f t="shared" si="3334"/>
        <v>0</v>
      </c>
      <c r="AQ939" s="805">
        <f t="shared" si="3334"/>
        <v>0</v>
      </c>
      <c r="AR939" s="805">
        <f t="shared" si="3334"/>
        <v>0</v>
      </c>
      <c r="AS939" s="805">
        <f t="shared" si="3334"/>
        <v>0</v>
      </c>
      <c r="AT939" s="805">
        <f t="shared" si="3334"/>
        <v>0</v>
      </c>
      <c r="AU939" s="805">
        <f t="shared" si="3334"/>
        <v>0</v>
      </c>
      <c r="AV939" s="805">
        <f t="shared" si="3334"/>
        <v>0</v>
      </c>
      <c r="AW939" s="805">
        <f t="shared" si="3334"/>
        <v>0</v>
      </c>
      <c r="AX939" s="805">
        <f t="shared" si="3334"/>
        <v>0</v>
      </c>
      <c r="AY939" s="805">
        <f t="shared" si="3334"/>
        <v>0</v>
      </c>
      <c r="AZ939" s="805">
        <f t="shared" si="3334"/>
        <v>0</v>
      </c>
      <c r="BA939" s="805">
        <f t="shared" si="3334"/>
        <v>0</v>
      </c>
      <c r="BB939" s="805">
        <f t="shared" si="3334"/>
        <v>0</v>
      </c>
      <c r="BC939" s="804"/>
      <c r="BD939" s="805">
        <f t="shared" ref="BD939:BT939" si="3335">SUM(BD290)</f>
        <v>0</v>
      </c>
      <c r="BE939" s="805">
        <f t="shared" si="3335"/>
        <v>0</v>
      </c>
      <c r="BF939" s="805">
        <f t="shared" si="3335"/>
        <v>0</v>
      </c>
      <c r="BG939" s="805">
        <f t="shared" si="3335"/>
        <v>0</v>
      </c>
      <c r="BH939" s="805">
        <f t="shared" si="3335"/>
        <v>0</v>
      </c>
      <c r="BI939" s="805">
        <f t="shared" si="3335"/>
        <v>0</v>
      </c>
      <c r="BJ939" s="805">
        <f t="shared" si="3335"/>
        <v>0</v>
      </c>
      <c r="BK939" s="805">
        <f t="shared" si="3335"/>
        <v>0</v>
      </c>
      <c r="BL939" s="805">
        <f t="shared" si="3335"/>
        <v>0</v>
      </c>
      <c r="BM939" s="805">
        <f t="shared" si="3335"/>
        <v>0</v>
      </c>
      <c r="BN939" s="805">
        <f t="shared" si="3335"/>
        <v>0</v>
      </c>
      <c r="BO939" s="805">
        <f t="shared" si="3335"/>
        <v>0</v>
      </c>
      <c r="BP939" s="805">
        <f t="shared" si="3335"/>
        <v>0</v>
      </c>
      <c r="BQ939" s="805">
        <f t="shared" si="3335"/>
        <v>0</v>
      </c>
      <c r="BR939" s="805">
        <f t="shared" si="3335"/>
        <v>0</v>
      </c>
      <c r="BS939" s="805">
        <f t="shared" si="3335"/>
        <v>0</v>
      </c>
      <c r="BT939" s="805">
        <f t="shared" si="3335"/>
        <v>0</v>
      </c>
      <c r="BU939" s="804"/>
      <c r="BV939" s="805">
        <f>SUM(BV290)</f>
        <v>0</v>
      </c>
      <c r="BW939" s="805">
        <f>SUM(BW290)</f>
        <v>0</v>
      </c>
      <c r="BX939" s="805">
        <f>SUM(BX290)</f>
        <v>0</v>
      </c>
      <c r="BY939" s="805">
        <f>SUM(BY290)</f>
        <v>0</v>
      </c>
      <c r="BZ939" s="602">
        <f t="shared" si="3276"/>
        <v>0</v>
      </c>
      <c r="CA939" s="602">
        <f t="shared" si="3277"/>
        <v>0</v>
      </c>
      <c r="CB939" s="602">
        <f t="shared" si="3278"/>
        <v>0</v>
      </c>
      <c r="CC939" s="602">
        <f t="shared" si="3279"/>
        <v>0</v>
      </c>
      <c r="CD939" s="1348">
        <f t="shared" si="3307"/>
        <v>0</v>
      </c>
      <c r="CE939" s="1349">
        <f t="shared" si="3281"/>
        <v>0</v>
      </c>
      <c r="CF939" s="1350">
        <f t="shared" si="3281"/>
        <v>0</v>
      </c>
      <c r="CG939" s="1350">
        <f t="shared" si="3281"/>
        <v>0</v>
      </c>
      <c r="CH939" s="1350">
        <f t="shared" si="3281"/>
        <v>0</v>
      </c>
      <c r="CI939" s="1350">
        <f t="shared" si="3281"/>
        <v>0</v>
      </c>
      <c r="CJ939" s="1350">
        <f t="shared" si="3281"/>
        <v>0</v>
      </c>
      <c r="CK939" s="1351">
        <f t="shared" si="3281"/>
        <v>0</v>
      </c>
      <c r="CL939" s="1351">
        <f t="shared" si="3281"/>
        <v>0</v>
      </c>
      <c r="CM939" s="1351">
        <f t="shared" si="3281"/>
        <v>0</v>
      </c>
      <c r="CN939" s="1350">
        <f t="shared" si="3281"/>
        <v>0</v>
      </c>
      <c r="CO939" s="1350">
        <f t="shared" si="3281"/>
        <v>0</v>
      </c>
      <c r="CP939" s="1350">
        <f t="shared" si="3281"/>
        <v>0</v>
      </c>
      <c r="CQ939" s="1350">
        <f t="shared" si="3281"/>
        <v>0</v>
      </c>
      <c r="CR939" s="1350">
        <f t="shared" si="3281"/>
        <v>0</v>
      </c>
      <c r="CS939" s="1349">
        <f t="shared" si="3281"/>
        <v>0</v>
      </c>
      <c r="CT939" s="1352">
        <f t="shared" si="3281"/>
        <v>0</v>
      </c>
      <c r="CU939" s="553">
        <f t="shared" si="3282"/>
        <v>0</v>
      </c>
      <c r="CV939" s="554">
        <f t="shared" si="3283"/>
        <v>0</v>
      </c>
      <c r="CW939" s="555">
        <f t="shared" si="3284"/>
        <v>0</v>
      </c>
      <c r="CX939" s="555">
        <f t="shared" si="3285"/>
        <v>0</v>
      </c>
      <c r="CY939" s="555">
        <f t="shared" si="3286"/>
        <v>0</v>
      </c>
      <c r="CZ939" s="555">
        <f t="shared" si="3287"/>
        <v>0</v>
      </c>
      <c r="DA939" s="555">
        <f t="shared" si="3288"/>
        <v>0</v>
      </c>
      <c r="DB939" s="556">
        <f t="shared" si="3289"/>
        <v>0</v>
      </c>
      <c r="DC939" s="556">
        <f t="shared" si="3290"/>
        <v>0</v>
      </c>
      <c r="DD939" s="556">
        <f t="shared" si="3291"/>
        <v>0</v>
      </c>
      <c r="DE939" s="555">
        <f t="shared" si="3292"/>
        <v>0</v>
      </c>
      <c r="DF939" s="555">
        <f t="shared" si="3293"/>
        <v>0</v>
      </c>
      <c r="DG939" s="555">
        <f t="shared" si="3294"/>
        <v>0</v>
      </c>
      <c r="DH939" s="555">
        <f t="shared" si="3295"/>
        <v>0</v>
      </c>
      <c r="DI939" s="555">
        <f t="shared" si="3296"/>
        <v>0</v>
      </c>
      <c r="DJ939" s="554">
        <f t="shared" si="3297"/>
        <v>0</v>
      </c>
      <c r="DK939" s="553">
        <f t="shared" si="3298"/>
        <v>0</v>
      </c>
      <c r="DL939" s="658">
        <f t="shared" si="3299"/>
        <v>17</v>
      </c>
      <c r="DM939" s="106">
        <f t="shared" si="3300"/>
        <v>17</v>
      </c>
      <c r="DN939" s="106">
        <f t="shared" si="3301"/>
        <v>17</v>
      </c>
      <c r="DO939" s="106">
        <f t="shared" si="3302"/>
        <v>17</v>
      </c>
      <c r="DP939" s="487"/>
      <c r="DQ939" s="623"/>
      <c r="DR939" s="623"/>
      <c r="DS939" s="623"/>
      <c r="DT939" s="623"/>
      <c r="DU939" s="623"/>
      <c r="DV939" s="623"/>
      <c r="DW939" s="623"/>
      <c r="DX939" s="826"/>
      <c r="DY939" s="488"/>
    </row>
    <row r="940" spans="1:129" s="490" customFormat="1" ht="15.75" customHeight="1">
      <c r="A940" s="622" t="str">
        <f>A293</f>
        <v>Wheat: kg produced</v>
      </c>
      <c r="B940" s="805">
        <f t="shared" ref="B940:R940" si="3336">SUM(B297)</f>
        <v>0</v>
      </c>
      <c r="C940" s="805">
        <f t="shared" si="3336"/>
        <v>0</v>
      </c>
      <c r="D940" s="805">
        <f t="shared" si="3336"/>
        <v>0</v>
      </c>
      <c r="E940" s="805">
        <f t="shared" si="3336"/>
        <v>0</v>
      </c>
      <c r="F940" s="805">
        <f t="shared" si="3336"/>
        <v>0</v>
      </c>
      <c r="G940" s="805">
        <f t="shared" si="3336"/>
        <v>0</v>
      </c>
      <c r="H940" s="805">
        <f t="shared" si="3336"/>
        <v>0</v>
      </c>
      <c r="I940" s="805">
        <f t="shared" si="3336"/>
        <v>0</v>
      </c>
      <c r="J940" s="805">
        <f t="shared" si="3336"/>
        <v>0</v>
      </c>
      <c r="K940" s="805">
        <f t="shared" si="3336"/>
        <v>0</v>
      </c>
      <c r="L940" s="805">
        <f t="shared" si="3336"/>
        <v>0</v>
      </c>
      <c r="M940" s="805">
        <f t="shared" si="3336"/>
        <v>0</v>
      </c>
      <c r="N940" s="805">
        <f t="shared" si="3336"/>
        <v>0</v>
      </c>
      <c r="O940" s="805">
        <f t="shared" si="3336"/>
        <v>0</v>
      </c>
      <c r="P940" s="805">
        <f t="shared" si="3336"/>
        <v>0</v>
      </c>
      <c r="Q940" s="805">
        <f t="shared" si="3336"/>
        <v>0</v>
      </c>
      <c r="R940" s="805">
        <f t="shared" si="3336"/>
        <v>0</v>
      </c>
      <c r="S940" s="804"/>
      <c r="T940" s="805">
        <f t="shared" ref="T940:AJ940" si="3337">SUM(T297)</f>
        <v>0</v>
      </c>
      <c r="U940" s="805">
        <f t="shared" si="3337"/>
        <v>0</v>
      </c>
      <c r="V940" s="805">
        <f t="shared" si="3337"/>
        <v>0</v>
      </c>
      <c r="W940" s="805">
        <f t="shared" si="3337"/>
        <v>0</v>
      </c>
      <c r="X940" s="805">
        <f t="shared" si="3337"/>
        <v>0</v>
      </c>
      <c r="Y940" s="805">
        <f t="shared" si="3337"/>
        <v>0</v>
      </c>
      <c r="Z940" s="805">
        <f t="shared" si="3337"/>
        <v>0</v>
      </c>
      <c r="AA940" s="805">
        <f t="shared" si="3337"/>
        <v>0</v>
      </c>
      <c r="AB940" s="805">
        <f t="shared" si="3337"/>
        <v>0</v>
      </c>
      <c r="AC940" s="805">
        <f t="shared" si="3337"/>
        <v>0</v>
      </c>
      <c r="AD940" s="805">
        <f t="shared" si="3337"/>
        <v>0</v>
      </c>
      <c r="AE940" s="805">
        <f t="shared" si="3337"/>
        <v>0</v>
      </c>
      <c r="AF940" s="805">
        <f t="shared" si="3337"/>
        <v>0</v>
      </c>
      <c r="AG940" s="805">
        <f t="shared" si="3337"/>
        <v>0</v>
      </c>
      <c r="AH940" s="805">
        <f t="shared" si="3337"/>
        <v>0</v>
      </c>
      <c r="AI940" s="805">
        <f t="shared" si="3337"/>
        <v>0</v>
      </c>
      <c r="AJ940" s="805">
        <f t="shared" si="3337"/>
        <v>0</v>
      </c>
      <c r="AK940" s="804"/>
      <c r="AL940" s="805">
        <f t="shared" ref="AL940:BB940" si="3338">SUM(AL297)</f>
        <v>0</v>
      </c>
      <c r="AM940" s="805">
        <f t="shared" si="3338"/>
        <v>0</v>
      </c>
      <c r="AN940" s="805">
        <f t="shared" si="3338"/>
        <v>0</v>
      </c>
      <c r="AO940" s="805">
        <f t="shared" si="3338"/>
        <v>0</v>
      </c>
      <c r="AP940" s="805">
        <f t="shared" si="3338"/>
        <v>0</v>
      </c>
      <c r="AQ940" s="805">
        <f t="shared" si="3338"/>
        <v>0</v>
      </c>
      <c r="AR940" s="805">
        <f t="shared" si="3338"/>
        <v>0</v>
      </c>
      <c r="AS940" s="805">
        <f t="shared" si="3338"/>
        <v>0</v>
      </c>
      <c r="AT940" s="805">
        <f t="shared" si="3338"/>
        <v>0</v>
      </c>
      <c r="AU940" s="805">
        <f t="shared" si="3338"/>
        <v>0</v>
      </c>
      <c r="AV940" s="805">
        <f t="shared" si="3338"/>
        <v>0</v>
      </c>
      <c r="AW940" s="805">
        <f t="shared" si="3338"/>
        <v>0</v>
      </c>
      <c r="AX940" s="805">
        <f t="shared" si="3338"/>
        <v>0</v>
      </c>
      <c r="AY940" s="805">
        <f t="shared" si="3338"/>
        <v>0</v>
      </c>
      <c r="AZ940" s="805">
        <f t="shared" si="3338"/>
        <v>0</v>
      </c>
      <c r="BA940" s="805">
        <f t="shared" si="3338"/>
        <v>0</v>
      </c>
      <c r="BB940" s="805">
        <f t="shared" si="3338"/>
        <v>0</v>
      </c>
      <c r="BC940" s="804"/>
      <c r="BD940" s="805">
        <f t="shared" ref="BD940:BT940" si="3339">SUM(BD297)</f>
        <v>0</v>
      </c>
      <c r="BE940" s="805">
        <f t="shared" si="3339"/>
        <v>0</v>
      </c>
      <c r="BF940" s="805">
        <f t="shared" si="3339"/>
        <v>0</v>
      </c>
      <c r="BG940" s="805">
        <f t="shared" si="3339"/>
        <v>0</v>
      </c>
      <c r="BH940" s="805">
        <f t="shared" si="3339"/>
        <v>0</v>
      </c>
      <c r="BI940" s="805">
        <f t="shared" si="3339"/>
        <v>0</v>
      </c>
      <c r="BJ940" s="805">
        <f t="shared" si="3339"/>
        <v>0</v>
      </c>
      <c r="BK940" s="805">
        <f t="shared" si="3339"/>
        <v>0</v>
      </c>
      <c r="BL940" s="805">
        <f t="shared" si="3339"/>
        <v>0</v>
      </c>
      <c r="BM940" s="805">
        <f t="shared" si="3339"/>
        <v>0</v>
      </c>
      <c r="BN940" s="805">
        <f t="shared" si="3339"/>
        <v>0</v>
      </c>
      <c r="BO940" s="805">
        <f t="shared" si="3339"/>
        <v>0</v>
      </c>
      <c r="BP940" s="805">
        <f t="shared" si="3339"/>
        <v>0</v>
      </c>
      <c r="BQ940" s="805">
        <f t="shared" si="3339"/>
        <v>0</v>
      </c>
      <c r="BR940" s="805">
        <f t="shared" si="3339"/>
        <v>0</v>
      </c>
      <c r="BS940" s="805">
        <f t="shared" si="3339"/>
        <v>0</v>
      </c>
      <c r="BT940" s="805">
        <f t="shared" si="3339"/>
        <v>0</v>
      </c>
      <c r="BU940" s="804"/>
      <c r="BV940" s="805">
        <f>SUM(BV297)</f>
        <v>0</v>
      </c>
      <c r="BW940" s="805">
        <f>SUM(BW297)</f>
        <v>0</v>
      </c>
      <c r="BX940" s="805">
        <f>SUM(BX297)</f>
        <v>0</v>
      </c>
      <c r="BY940" s="805">
        <f>SUM(BY297)</f>
        <v>0</v>
      </c>
      <c r="BZ940" s="602">
        <f t="shared" si="3276"/>
        <v>0</v>
      </c>
      <c r="CA940" s="602">
        <f t="shared" si="3277"/>
        <v>0</v>
      </c>
      <c r="CB940" s="602">
        <f t="shared" si="3278"/>
        <v>0</v>
      </c>
      <c r="CC940" s="602">
        <f t="shared" si="3279"/>
        <v>0</v>
      </c>
      <c r="CD940" s="1348">
        <f t="shared" si="3307"/>
        <v>0</v>
      </c>
      <c r="CE940" s="1349">
        <f t="shared" si="3281"/>
        <v>0</v>
      </c>
      <c r="CF940" s="1350">
        <f t="shared" si="3281"/>
        <v>0</v>
      </c>
      <c r="CG940" s="1350">
        <f t="shared" si="3281"/>
        <v>0</v>
      </c>
      <c r="CH940" s="1350">
        <f t="shared" si="3281"/>
        <v>0</v>
      </c>
      <c r="CI940" s="1350">
        <f t="shared" si="3281"/>
        <v>0</v>
      </c>
      <c r="CJ940" s="1350">
        <f t="shared" si="3281"/>
        <v>0</v>
      </c>
      <c r="CK940" s="1351">
        <f t="shared" si="3281"/>
        <v>0</v>
      </c>
      <c r="CL940" s="1351">
        <f t="shared" si="3281"/>
        <v>0</v>
      </c>
      <c r="CM940" s="1351">
        <f t="shared" si="3281"/>
        <v>0</v>
      </c>
      <c r="CN940" s="1350">
        <f t="shared" si="3281"/>
        <v>0</v>
      </c>
      <c r="CO940" s="1350">
        <f t="shared" si="3281"/>
        <v>0</v>
      </c>
      <c r="CP940" s="1350">
        <f t="shared" si="3281"/>
        <v>0</v>
      </c>
      <c r="CQ940" s="1350">
        <f t="shared" si="3281"/>
        <v>0</v>
      </c>
      <c r="CR940" s="1350">
        <f t="shared" si="3281"/>
        <v>0</v>
      </c>
      <c r="CS940" s="1349">
        <f t="shared" si="3281"/>
        <v>0</v>
      </c>
      <c r="CT940" s="1352">
        <f t="shared" si="3281"/>
        <v>0</v>
      </c>
      <c r="CU940" s="553">
        <f t="shared" si="3282"/>
        <v>0</v>
      </c>
      <c r="CV940" s="554">
        <f t="shared" si="3283"/>
        <v>0</v>
      </c>
      <c r="CW940" s="555">
        <f t="shared" si="3284"/>
        <v>0</v>
      </c>
      <c r="CX940" s="555">
        <f t="shared" si="3285"/>
        <v>0</v>
      </c>
      <c r="CY940" s="555">
        <f t="shared" si="3286"/>
        <v>0</v>
      </c>
      <c r="CZ940" s="555">
        <f t="shared" si="3287"/>
        <v>0</v>
      </c>
      <c r="DA940" s="555">
        <f t="shared" si="3288"/>
        <v>0</v>
      </c>
      <c r="DB940" s="556">
        <f t="shared" si="3289"/>
        <v>0</v>
      </c>
      <c r="DC940" s="556">
        <f t="shared" si="3290"/>
        <v>0</v>
      </c>
      <c r="DD940" s="556">
        <f t="shared" si="3291"/>
        <v>0</v>
      </c>
      <c r="DE940" s="555">
        <f t="shared" si="3292"/>
        <v>0</v>
      </c>
      <c r="DF940" s="555">
        <f t="shared" si="3293"/>
        <v>0</v>
      </c>
      <c r="DG940" s="555">
        <f t="shared" si="3294"/>
        <v>0</v>
      </c>
      <c r="DH940" s="555">
        <f t="shared" si="3295"/>
        <v>0</v>
      </c>
      <c r="DI940" s="555">
        <f t="shared" si="3296"/>
        <v>0</v>
      </c>
      <c r="DJ940" s="554">
        <f t="shared" si="3297"/>
        <v>0</v>
      </c>
      <c r="DK940" s="553">
        <f t="shared" si="3298"/>
        <v>0</v>
      </c>
      <c r="DL940" s="658">
        <f t="shared" si="3299"/>
        <v>17</v>
      </c>
      <c r="DM940" s="106">
        <f t="shared" si="3300"/>
        <v>17</v>
      </c>
      <c r="DN940" s="106">
        <f t="shared" si="3301"/>
        <v>17</v>
      </c>
      <c r="DO940" s="106">
        <f t="shared" si="3302"/>
        <v>17</v>
      </c>
      <c r="DP940" s="487"/>
      <c r="DQ940" s="623"/>
      <c r="DR940" s="623"/>
      <c r="DS940" s="623"/>
      <c r="DT940" s="623"/>
      <c r="DU940" s="623"/>
      <c r="DV940" s="623"/>
      <c r="DW940" s="623"/>
      <c r="DX940" s="826"/>
      <c r="DY940" s="488"/>
    </row>
    <row r="941" spans="1:129" s="490" customFormat="1" ht="15.75" customHeight="1">
      <c r="A941" s="814" t="str">
        <f>A300</f>
        <v>Cassava: no. local meas.</v>
      </c>
      <c r="B941" s="805">
        <f t="shared" ref="B941:R941" si="3340">SUM(B307)</f>
        <v>300</v>
      </c>
      <c r="C941" s="805">
        <f t="shared" si="3340"/>
        <v>99.99</v>
      </c>
      <c r="D941" s="805">
        <f t="shared" si="3340"/>
        <v>0</v>
      </c>
      <c r="E941" s="805">
        <f t="shared" si="3340"/>
        <v>449.95499999999998</v>
      </c>
      <c r="F941" s="805">
        <f t="shared" si="3340"/>
        <v>399.96</v>
      </c>
      <c r="G941" s="805">
        <f t="shared" si="3340"/>
        <v>144.44399999999999</v>
      </c>
      <c r="H941" s="805">
        <f t="shared" si="3340"/>
        <v>100</v>
      </c>
      <c r="I941" s="805">
        <f t="shared" si="3340"/>
        <v>179.95499999999998</v>
      </c>
      <c r="J941" s="805">
        <f t="shared" si="3340"/>
        <v>659.83500000000004</v>
      </c>
      <c r="K941" s="805">
        <f t="shared" si="3340"/>
        <v>0</v>
      </c>
      <c r="L941" s="805">
        <f t="shared" si="3340"/>
        <v>0</v>
      </c>
      <c r="M941" s="805">
        <f t="shared" si="3340"/>
        <v>0</v>
      </c>
      <c r="N941" s="805">
        <f t="shared" si="3340"/>
        <v>0</v>
      </c>
      <c r="O941" s="805">
        <f t="shared" si="3340"/>
        <v>0</v>
      </c>
      <c r="P941" s="805">
        <f t="shared" si="3340"/>
        <v>0</v>
      </c>
      <c r="Q941" s="805">
        <f t="shared" si="3340"/>
        <v>0</v>
      </c>
      <c r="R941" s="805">
        <f t="shared" si="3340"/>
        <v>0</v>
      </c>
      <c r="S941" s="804"/>
      <c r="T941" s="805">
        <f t="shared" ref="T941:AJ941" si="3341">SUM(T307)</f>
        <v>200.39999999999998</v>
      </c>
      <c r="U941" s="805">
        <f t="shared" si="3341"/>
        <v>334</v>
      </c>
      <c r="V941" s="805">
        <f t="shared" si="3341"/>
        <v>55.500000000000007</v>
      </c>
      <c r="W941" s="805">
        <f t="shared" si="3341"/>
        <v>999.9</v>
      </c>
      <c r="X941" s="805">
        <f t="shared" si="3341"/>
        <v>333.3</v>
      </c>
      <c r="Y941" s="805">
        <f t="shared" si="3341"/>
        <v>499.99950000000001</v>
      </c>
      <c r="Z941" s="805">
        <f t="shared" si="3341"/>
        <v>666.6</v>
      </c>
      <c r="AA941" s="805">
        <f t="shared" si="3341"/>
        <v>666.5</v>
      </c>
      <c r="AB941" s="805">
        <f t="shared" si="3341"/>
        <v>1332.0000000000002</v>
      </c>
      <c r="AC941" s="805">
        <f t="shared" si="3341"/>
        <v>0</v>
      </c>
      <c r="AD941" s="805">
        <f t="shared" si="3341"/>
        <v>0</v>
      </c>
      <c r="AE941" s="805">
        <f t="shared" si="3341"/>
        <v>0</v>
      </c>
      <c r="AF941" s="805">
        <f t="shared" si="3341"/>
        <v>0</v>
      </c>
      <c r="AG941" s="805">
        <f t="shared" si="3341"/>
        <v>0</v>
      </c>
      <c r="AH941" s="805">
        <f t="shared" si="3341"/>
        <v>0</v>
      </c>
      <c r="AI941" s="805">
        <f t="shared" si="3341"/>
        <v>0</v>
      </c>
      <c r="AJ941" s="805">
        <f t="shared" si="3341"/>
        <v>0</v>
      </c>
      <c r="AK941" s="804"/>
      <c r="AL941" s="805">
        <f t="shared" ref="AL941:BB941" si="3342">SUM(AL307)</f>
        <v>250</v>
      </c>
      <c r="AM941" s="805">
        <f t="shared" si="3342"/>
        <v>0</v>
      </c>
      <c r="AN941" s="805">
        <f t="shared" si="3342"/>
        <v>900</v>
      </c>
      <c r="AO941" s="805">
        <f t="shared" si="3342"/>
        <v>450</v>
      </c>
      <c r="AP941" s="805">
        <f t="shared" si="3342"/>
        <v>200</v>
      </c>
      <c r="AQ941" s="805">
        <f t="shared" si="3342"/>
        <v>1400</v>
      </c>
      <c r="AR941" s="805">
        <f t="shared" si="3342"/>
        <v>450</v>
      </c>
      <c r="AS941" s="805">
        <f t="shared" si="3342"/>
        <v>3150</v>
      </c>
      <c r="AT941" s="805">
        <f t="shared" si="3342"/>
        <v>700</v>
      </c>
      <c r="AU941" s="805">
        <f t="shared" si="3342"/>
        <v>0</v>
      </c>
      <c r="AV941" s="805">
        <f t="shared" si="3342"/>
        <v>0</v>
      </c>
      <c r="AW941" s="805">
        <f t="shared" si="3342"/>
        <v>0</v>
      </c>
      <c r="AX941" s="805">
        <f t="shared" si="3342"/>
        <v>0</v>
      </c>
      <c r="AY941" s="805">
        <f t="shared" si="3342"/>
        <v>0</v>
      </c>
      <c r="AZ941" s="805">
        <f t="shared" si="3342"/>
        <v>0</v>
      </c>
      <c r="BA941" s="805">
        <f t="shared" si="3342"/>
        <v>0</v>
      </c>
      <c r="BB941" s="805">
        <f t="shared" si="3342"/>
        <v>0</v>
      </c>
      <c r="BC941" s="804"/>
      <c r="BD941" s="805">
        <f t="shared" ref="BD941:BT941" si="3343">SUM(BD307)</f>
        <v>1799.9549999999999</v>
      </c>
      <c r="BE941" s="805">
        <f t="shared" si="3343"/>
        <v>1066.664</v>
      </c>
      <c r="BF941" s="805">
        <f t="shared" si="3343"/>
        <v>1199.7</v>
      </c>
      <c r="BG941" s="805">
        <f t="shared" si="3343"/>
        <v>3599.1</v>
      </c>
      <c r="BH941" s="805">
        <f t="shared" si="3343"/>
        <v>3499.65</v>
      </c>
      <c r="BI941" s="805">
        <f t="shared" si="3343"/>
        <v>3499.9650000000001</v>
      </c>
      <c r="BJ941" s="805">
        <f t="shared" si="3343"/>
        <v>2999.9249999999997</v>
      </c>
      <c r="BK941" s="805">
        <f t="shared" si="3343"/>
        <v>839.79</v>
      </c>
      <c r="BL941" s="805">
        <f t="shared" si="3343"/>
        <v>466.55</v>
      </c>
      <c r="BM941" s="805">
        <f t="shared" si="3343"/>
        <v>0</v>
      </c>
      <c r="BN941" s="805">
        <f t="shared" si="3343"/>
        <v>0</v>
      </c>
      <c r="BO941" s="805">
        <f t="shared" si="3343"/>
        <v>0</v>
      </c>
      <c r="BP941" s="805">
        <f t="shared" si="3343"/>
        <v>0</v>
      </c>
      <c r="BQ941" s="805">
        <f t="shared" si="3343"/>
        <v>0</v>
      </c>
      <c r="BR941" s="805">
        <f t="shared" si="3343"/>
        <v>0</v>
      </c>
      <c r="BS941" s="805">
        <f t="shared" si="3343"/>
        <v>0</v>
      </c>
      <c r="BT941" s="805">
        <f t="shared" si="3343"/>
        <v>0</v>
      </c>
      <c r="BU941" s="804"/>
      <c r="BV941" s="805">
        <f>SUM(BV307)</f>
        <v>225</v>
      </c>
      <c r="BW941" s="805">
        <f>SUM(BW307)</f>
        <v>600</v>
      </c>
      <c r="BX941" s="805">
        <f>SUM(BX307)</f>
        <v>480</v>
      </c>
      <c r="BY941" s="805">
        <f>SUM(BY307)</f>
        <v>2050</v>
      </c>
      <c r="BZ941" s="602">
        <f t="shared" si="3276"/>
        <v>111.62026666666667</v>
      </c>
      <c r="CA941" s="602">
        <f t="shared" si="3277"/>
        <v>250.41329999999999</v>
      </c>
      <c r="CB941" s="602">
        <f t="shared" si="3278"/>
        <v>290</v>
      </c>
      <c r="CC941" s="602">
        <f t="shared" si="3279"/>
        <v>1024.8132666666666</v>
      </c>
      <c r="CD941" s="1348">
        <f t="shared" si="3307"/>
        <v>0</v>
      </c>
      <c r="CE941" s="1349">
        <f t="shared" si="3281"/>
        <v>0</v>
      </c>
      <c r="CF941" s="1350">
        <f t="shared" si="3281"/>
        <v>0</v>
      </c>
      <c r="CG941" s="1350">
        <f t="shared" si="3281"/>
        <v>0</v>
      </c>
      <c r="CH941" s="1350">
        <f t="shared" si="3281"/>
        <v>0</v>
      </c>
      <c r="CI941" s="1350">
        <f t="shared" si="3281"/>
        <v>0</v>
      </c>
      <c r="CJ941" s="1350">
        <f t="shared" si="3281"/>
        <v>0</v>
      </c>
      <c r="CK941" s="1351">
        <f t="shared" si="3281"/>
        <v>0</v>
      </c>
      <c r="CL941" s="1351">
        <f t="shared" si="3281"/>
        <v>0</v>
      </c>
      <c r="CM941" s="1351">
        <f t="shared" si="3281"/>
        <v>99.99</v>
      </c>
      <c r="CN941" s="1350">
        <f t="shared" si="3281"/>
        <v>100</v>
      </c>
      <c r="CO941" s="1350">
        <f t="shared" si="3281"/>
        <v>144.44399999999999</v>
      </c>
      <c r="CP941" s="1350">
        <f t="shared" si="3281"/>
        <v>179.95499999999998</v>
      </c>
      <c r="CQ941" s="1350">
        <f t="shared" si="3281"/>
        <v>300</v>
      </c>
      <c r="CR941" s="1350">
        <f t="shared" si="3281"/>
        <v>399.96</v>
      </c>
      <c r="CS941" s="1349">
        <f t="shared" si="3281"/>
        <v>449.95499999999998</v>
      </c>
      <c r="CT941" s="1352">
        <f t="shared" si="3281"/>
        <v>659.83500000000004</v>
      </c>
      <c r="CU941" s="553">
        <f t="shared" si="3282"/>
        <v>0</v>
      </c>
      <c r="CV941" s="554">
        <f t="shared" si="3283"/>
        <v>0</v>
      </c>
      <c r="CW941" s="555">
        <f t="shared" si="3284"/>
        <v>0</v>
      </c>
      <c r="CX941" s="555">
        <f t="shared" si="3285"/>
        <v>0</v>
      </c>
      <c r="CY941" s="555">
        <f t="shared" si="3286"/>
        <v>0</v>
      </c>
      <c r="CZ941" s="555">
        <f t="shared" si="3287"/>
        <v>0</v>
      </c>
      <c r="DA941" s="555">
        <f t="shared" si="3288"/>
        <v>0</v>
      </c>
      <c r="DB941" s="556">
        <f t="shared" si="3289"/>
        <v>0</v>
      </c>
      <c r="DC941" s="556">
        <f t="shared" si="3290"/>
        <v>55.500000000000007</v>
      </c>
      <c r="DD941" s="556">
        <f t="shared" si="3291"/>
        <v>200.39999999999998</v>
      </c>
      <c r="DE941" s="555">
        <f t="shared" si="3292"/>
        <v>333.3</v>
      </c>
      <c r="DF941" s="555">
        <f t="shared" si="3293"/>
        <v>334</v>
      </c>
      <c r="DG941" s="555">
        <f t="shared" si="3294"/>
        <v>499.99950000000001</v>
      </c>
      <c r="DH941" s="555">
        <f t="shared" si="3295"/>
        <v>666.5</v>
      </c>
      <c r="DI941" s="555">
        <f t="shared" si="3296"/>
        <v>666.6</v>
      </c>
      <c r="DJ941" s="554">
        <f t="shared" si="3297"/>
        <v>999.9</v>
      </c>
      <c r="DK941" s="553">
        <f t="shared" si="3298"/>
        <v>1332.0000000000002</v>
      </c>
      <c r="DL941" s="658">
        <f t="shared" si="3299"/>
        <v>17</v>
      </c>
      <c r="DM941" s="106">
        <f t="shared" si="3300"/>
        <v>17</v>
      </c>
      <c r="DN941" s="106">
        <f t="shared" si="3301"/>
        <v>17</v>
      </c>
      <c r="DO941" s="106">
        <f t="shared" si="3302"/>
        <v>17</v>
      </c>
      <c r="DP941" s="487"/>
      <c r="DQ941" s="623"/>
      <c r="DR941" s="623"/>
      <c r="DS941" s="623"/>
      <c r="DT941" s="623"/>
      <c r="DU941" s="623"/>
      <c r="DV941" s="623"/>
      <c r="DW941" s="623"/>
      <c r="DX941" s="826"/>
      <c r="DY941" s="488"/>
    </row>
    <row r="942" spans="1:129" s="490" customFormat="1" ht="15.75" customHeight="1">
      <c r="A942" s="622" t="str">
        <f>A310</f>
        <v>Water melon: no. local meas</v>
      </c>
      <c r="B942" s="805">
        <f t="shared" ref="B942:R942" si="3344">SUM(B317)</f>
        <v>0</v>
      </c>
      <c r="C942" s="805">
        <f t="shared" si="3344"/>
        <v>0</v>
      </c>
      <c r="D942" s="805">
        <f t="shared" si="3344"/>
        <v>0</v>
      </c>
      <c r="E942" s="805">
        <f t="shared" si="3344"/>
        <v>0</v>
      </c>
      <c r="F942" s="805">
        <f t="shared" si="3344"/>
        <v>0</v>
      </c>
      <c r="G942" s="805">
        <f t="shared" si="3344"/>
        <v>0</v>
      </c>
      <c r="H942" s="805">
        <f t="shared" si="3344"/>
        <v>0</v>
      </c>
      <c r="I942" s="805">
        <f t="shared" si="3344"/>
        <v>0</v>
      </c>
      <c r="J942" s="805">
        <f t="shared" si="3344"/>
        <v>0</v>
      </c>
      <c r="K942" s="805">
        <f t="shared" si="3344"/>
        <v>0</v>
      </c>
      <c r="L942" s="805">
        <f t="shared" si="3344"/>
        <v>0</v>
      </c>
      <c r="M942" s="805">
        <f t="shared" si="3344"/>
        <v>0</v>
      </c>
      <c r="N942" s="805">
        <f t="shared" si="3344"/>
        <v>0</v>
      </c>
      <c r="O942" s="805">
        <f t="shared" si="3344"/>
        <v>0</v>
      </c>
      <c r="P942" s="805">
        <f t="shared" si="3344"/>
        <v>0</v>
      </c>
      <c r="Q942" s="805">
        <f t="shared" si="3344"/>
        <v>0</v>
      </c>
      <c r="R942" s="805">
        <f t="shared" si="3344"/>
        <v>0</v>
      </c>
      <c r="S942" s="804"/>
      <c r="T942" s="805">
        <f t="shared" ref="T942:AJ942" si="3345">SUM(T317)</f>
        <v>0</v>
      </c>
      <c r="U942" s="805">
        <f t="shared" si="3345"/>
        <v>0</v>
      </c>
      <c r="V942" s="805">
        <f t="shared" si="3345"/>
        <v>0</v>
      </c>
      <c r="W942" s="805">
        <f t="shared" si="3345"/>
        <v>0</v>
      </c>
      <c r="X942" s="805">
        <f t="shared" si="3345"/>
        <v>0</v>
      </c>
      <c r="Y942" s="805">
        <f t="shared" si="3345"/>
        <v>0</v>
      </c>
      <c r="Z942" s="805">
        <f t="shared" si="3345"/>
        <v>0</v>
      </c>
      <c r="AA942" s="805">
        <f t="shared" si="3345"/>
        <v>0</v>
      </c>
      <c r="AB942" s="805">
        <f t="shared" si="3345"/>
        <v>0</v>
      </c>
      <c r="AC942" s="805">
        <f t="shared" si="3345"/>
        <v>0</v>
      </c>
      <c r="AD942" s="805">
        <f t="shared" si="3345"/>
        <v>0</v>
      </c>
      <c r="AE942" s="805">
        <f t="shared" si="3345"/>
        <v>0</v>
      </c>
      <c r="AF942" s="805">
        <f t="shared" si="3345"/>
        <v>0</v>
      </c>
      <c r="AG942" s="805">
        <f t="shared" si="3345"/>
        <v>0</v>
      </c>
      <c r="AH942" s="805">
        <f t="shared" si="3345"/>
        <v>0</v>
      </c>
      <c r="AI942" s="805">
        <f t="shared" si="3345"/>
        <v>0</v>
      </c>
      <c r="AJ942" s="805">
        <f t="shared" si="3345"/>
        <v>0</v>
      </c>
      <c r="AK942" s="804"/>
      <c r="AL942" s="805">
        <f t="shared" ref="AL942:BB942" si="3346">SUM(AL317)</f>
        <v>0</v>
      </c>
      <c r="AM942" s="805">
        <f t="shared" si="3346"/>
        <v>0</v>
      </c>
      <c r="AN942" s="805">
        <f t="shared" si="3346"/>
        <v>0</v>
      </c>
      <c r="AO942" s="805">
        <f t="shared" si="3346"/>
        <v>0</v>
      </c>
      <c r="AP942" s="805">
        <f t="shared" si="3346"/>
        <v>0</v>
      </c>
      <c r="AQ942" s="805">
        <f t="shared" si="3346"/>
        <v>0</v>
      </c>
      <c r="AR942" s="805">
        <f t="shared" si="3346"/>
        <v>0</v>
      </c>
      <c r="AS942" s="805">
        <f t="shared" si="3346"/>
        <v>0</v>
      </c>
      <c r="AT942" s="805">
        <f t="shared" si="3346"/>
        <v>0</v>
      </c>
      <c r="AU942" s="805">
        <f t="shared" si="3346"/>
        <v>0</v>
      </c>
      <c r="AV942" s="805">
        <f t="shared" si="3346"/>
        <v>0</v>
      </c>
      <c r="AW942" s="805">
        <f t="shared" si="3346"/>
        <v>0</v>
      </c>
      <c r="AX942" s="805">
        <f t="shared" si="3346"/>
        <v>0</v>
      </c>
      <c r="AY942" s="805">
        <f t="shared" si="3346"/>
        <v>0</v>
      </c>
      <c r="AZ942" s="805">
        <f t="shared" si="3346"/>
        <v>0</v>
      </c>
      <c r="BA942" s="805">
        <f t="shared" si="3346"/>
        <v>0</v>
      </c>
      <c r="BB942" s="805">
        <f t="shared" si="3346"/>
        <v>0</v>
      </c>
      <c r="BC942" s="804"/>
      <c r="BD942" s="805">
        <f t="shared" ref="BD942:BT942" si="3347">SUM(BD317)</f>
        <v>0</v>
      </c>
      <c r="BE942" s="805">
        <f t="shared" si="3347"/>
        <v>0</v>
      </c>
      <c r="BF942" s="805">
        <f t="shared" si="3347"/>
        <v>0</v>
      </c>
      <c r="BG942" s="805">
        <f t="shared" si="3347"/>
        <v>0</v>
      </c>
      <c r="BH942" s="805">
        <f t="shared" si="3347"/>
        <v>0</v>
      </c>
      <c r="BI942" s="805">
        <f t="shared" si="3347"/>
        <v>0</v>
      </c>
      <c r="BJ942" s="805">
        <f t="shared" si="3347"/>
        <v>0</v>
      </c>
      <c r="BK942" s="805">
        <f t="shared" si="3347"/>
        <v>0</v>
      </c>
      <c r="BL942" s="805">
        <f t="shared" si="3347"/>
        <v>0</v>
      </c>
      <c r="BM942" s="805">
        <f t="shared" si="3347"/>
        <v>0</v>
      </c>
      <c r="BN942" s="805">
        <f t="shared" si="3347"/>
        <v>0</v>
      </c>
      <c r="BO942" s="805">
        <f t="shared" si="3347"/>
        <v>0</v>
      </c>
      <c r="BP942" s="805">
        <f t="shared" si="3347"/>
        <v>0</v>
      </c>
      <c r="BQ942" s="805">
        <f t="shared" si="3347"/>
        <v>0</v>
      </c>
      <c r="BR942" s="805">
        <f t="shared" si="3347"/>
        <v>0</v>
      </c>
      <c r="BS942" s="805">
        <f t="shared" si="3347"/>
        <v>0</v>
      </c>
      <c r="BT942" s="805">
        <f t="shared" si="3347"/>
        <v>0</v>
      </c>
      <c r="BU942" s="804"/>
      <c r="BV942" s="805">
        <f>SUM(BV317)</f>
        <v>0</v>
      </c>
      <c r="BW942" s="805">
        <f>SUM(BW317)</f>
        <v>0</v>
      </c>
      <c r="BX942" s="805">
        <f>SUM(BX317)</f>
        <v>0</v>
      </c>
      <c r="BY942" s="805">
        <f>SUM(BY317)</f>
        <v>0</v>
      </c>
      <c r="BZ942" s="602">
        <f t="shared" si="3276"/>
        <v>0</v>
      </c>
      <c r="CA942" s="602">
        <f t="shared" si="3277"/>
        <v>0</v>
      </c>
      <c r="CB942" s="602">
        <f t="shared" si="3278"/>
        <v>0</v>
      </c>
      <c r="CC942" s="602">
        <f t="shared" si="3279"/>
        <v>0</v>
      </c>
      <c r="CD942" s="1348">
        <f t="shared" si="3307"/>
        <v>0</v>
      </c>
      <c r="CE942" s="1349">
        <f t="shared" si="3281"/>
        <v>0</v>
      </c>
      <c r="CF942" s="1350">
        <f t="shared" si="3281"/>
        <v>0</v>
      </c>
      <c r="CG942" s="1350">
        <f t="shared" si="3281"/>
        <v>0</v>
      </c>
      <c r="CH942" s="1350">
        <f t="shared" si="3281"/>
        <v>0</v>
      </c>
      <c r="CI942" s="1350">
        <f t="shared" si="3281"/>
        <v>0</v>
      </c>
      <c r="CJ942" s="1350">
        <f t="shared" si="3281"/>
        <v>0</v>
      </c>
      <c r="CK942" s="1351">
        <f t="shared" si="3281"/>
        <v>0</v>
      </c>
      <c r="CL942" s="1351">
        <f t="shared" si="3281"/>
        <v>0</v>
      </c>
      <c r="CM942" s="1351">
        <f t="shared" si="3281"/>
        <v>0</v>
      </c>
      <c r="CN942" s="1350">
        <f t="shared" si="3281"/>
        <v>0</v>
      </c>
      <c r="CO942" s="1350">
        <f t="shared" si="3281"/>
        <v>0</v>
      </c>
      <c r="CP942" s="1350">
        <f t="shared" si="3281"/>
        <v>0</v>
      </c>
      <c r="CQ942" s="1350">
        <f t="shared" si="3281"/>
        <v>0</v>
      </c>
      <c r="CR942" s="1350">
        <f t="shared" si="3281"/>
        <v>0</v>
      </c>
      <c r="CS942" s="1349">
        <f t="shared" si="3281"/>
        <v>0</v>
      </c>
      <c r="CT942" s="1352">
        <f t="shared" si="3281"/>
        <v>0</v>
      </c>
      <c r="CU942" s="553">
        <f t="shared" si="3282"/>
        <v>0</v>
      </c>
      <c r="CV942" s="554">
        <f t="shared" si="3283"/>
        <v>0</v>
      </c>
      <c r="CW942" s="555">
        <f t="shared" si="3284"/>
        <v>0</v>
      </c>
      <c r="CX942" s="555">
        <f t="shared" si="3285"/>
        <v>0</v>
      </c>
      <c r="CY942" s="555">
        <f t="shared" si="3286"/>
        <v>0</v>
      </c>
      <c r="CZ942" s="555">
        <f t="shared" si="3287"/>
        <v>0</v>
      </c>
      <c r="DA942" s="555">
        <f t="shared" si="3288"/>
        <v>0</v>
      </c>
      <c r="DB942" s="556">
        <f t="shared" si="3289"/>
        <v>0</v>
      </c>
      <c r="DC942" s="556">
        <f t="shared" si="3290"/>
        <v>0</v>
      </c>
      <c r="DD942" s="556">
        <f t="shared" si="3291"/>
        <v>0</v>
      </c>
      <c r="DE942" s="555">
        <f t="shared" si="3292"/>
        <v>0</v>
      </c>
      <c r="DF942" s="555">
        <f t="shared" si="3293"/>
        <v>0</v>
      </c>
      <c r="DG942" s="555">
        <f t="shared" si="3294"/>
        <v>0</v>
      </c>
      <c r="DH942" s="555">
        <f t="shared" si="3295"/>
        <v>0</v>
      </c>
      <c r="DI942" s="555">
        <f t="shared" si="3296"/>
        <v>0</v>
      </c>
      <c r="DJ942" s="554">
        <f t="shared" si="3297"/>
        <v>0</v>
      </c>
      <c r="DK942" s="553">
        <f t="shared" si="3298"/>
        <v>0</v>
      </c>
      <c r="DL942" s="658">
        <f t="shared" si="3299"/>
        <v>17</v>
      </c>
      <c r="DM942" s="106">
        <f t="shared" si="3300"/>
        <v>17</v>
      </c>
      <c r="DN942" s="106">
        <f t="shared" si="3301"/>
        <v>17</v>
      </c>
      <c r="DO942" s="106">
        <f t="shared" si="3302"/>
        <v>17</v>
      </c>
      <c r="DP942" s="487"/>
      <c r="DQ942" s="623"/>
      <c r="DR942" s="623"/>
      <c r="DS942" s="623"/>
      <c r="DT942" s="623"/>
      <c r="DU942" s="623"/>
      <c r="DV942" s="623"/>
      <c r="DW942" s="623"/>
      <c r="DX942" s="826"/>
      <c r="DY942" s="488"/>
    </row>
    <row r="943" spans="1:129" s="490" customFormat="1" ht="15.75" customHeight="1">
      <c r="A943" s="622" t="str">
        <f>A320</f>
        <v>Other melons: no. local meas</v>
      </c>
      <c r="B943" s="805">
        <f t="shared" ref="B943:R943" si="3348">SUM(B327)</f>
        <v>0</v>
      </c>
      <c r="C943" s="805">
        <f t="shared" si="3348"/>
        <v>0</v>
      </c>
      <c r="D943" s="805">
        <f t="shared" si="3348"/>
        <v>0</v>
      </c>
      <c r="E943" s="805">
        <f t="shared" si="3348"/>
        <v>0</v>
      </c>
      <c r="F943" s="805">
        <f t="shared" si="3348"/>
        <v>0</v>
      </c>
      <c r="G943" s="805">
        <f t="shared" si="3348"/>
        <v>0</v>
      </c>
      <c r="H943" s="805">
        <f t="shared" si="3348"/>
        <v>0</v>
      </c>
      <c r="I943" s="805">
        <f t="shared" si="3348"/>
        <v>0</v>
      </c>
      <c r="J943" s="805">
        <f t="shared" si="3348"/>
        <v>0</v>
      </c>
      <c r="K943" s="805">
        <f t="shared" si="3348"/>
        <v>0</v>
      </c>
      <c r="L943" s="805">
        <f t="shared" si="3348"/>
        <v>0</v>
      </c>
      <c r="M943" s="805">
        <f t="shared" si="3348"/>
        <v>0</v>
      </c>
      <c r="N943" s="805">
        <f t="shared" si="3348"/>
        <v>0</v>
      </c>
      <c r="O943" s="805">
        <f t="shared" si="3348"/>
        <v>0</v>
      </c>
      <c r="P943" s="805">
        <f t="shared" si="3348"/>
        <v>0</v>
      </c>
      <c r="Q943" s="805">
        <f t="shared" si="3348"/>
        <v>0</v>
      </c>
      <c r="R943" s="805">
        <f t="shared" si="3348"/>
        <v>0</v>
      </c>
      <c r="S943" s="804"/>
      <c r="T943" s="805">
        <f t="shared" ref="T943:AJ943" si="3349">SUM(T327)</f>
        <v>0</v>
      </c>
      <c r="U943" s="805">
        <f t="shared" si="3349"/>
        <v>0</v>
      </c>
      <c r="V943" s="805">
        <f t="shared" si="3349"/>
        <v>0</v>
      </c>
      <c r="W943" s="805">
        <f t="shared" si="3349"/>
        <v>0</v>
      </c>
      <c r="X943" s="805">
        <f t="shared" si="3349"/>
        <v>0</v>
      </c>
      <c r="Y943" s="805">
        <f t="shared" si="3349"/>
        <v>0</v>
      </c>
      <c r="Z943" s="805">
        <f t="shared" si="3349"/>
        <v>0</v>
      </c>
      <c r="AA943" s="805">
        <f t="shared" si="3349"/>
        <v>0</v>
      </c>
      <c r="AB943" s="805">
        <f t="shared" si="3349"/>
        <v>0</v>
      </c>
      <c r="AC943" s="805">
        <f t="shared" si="3349"/>
        <v>0</v>
      </c>
      <c r="AD943" s="805">
        <f t="shared" si="3349"/>
        <v>0</v>
      </c>
      <c r="AE943" s="805">
        <f t="shared" si="3349"/>
        <v>0</v>
      </c>
      <c r="AF943" s="805">
        <f t="shared" si="3349"/>
        <v>0</v>
      </c>
      <c r="AG943" s="805">
        <f t="shared" si="3349"/>
        <v>0</v>
      </c>
      <c r="AH943" s="805">
        <f t="shared" si="3349"/>
        <v>0</v>
      </c>
      <c r="AI943" s="805">
        <f t="shared" si="3349"/>
        <v>0</v>
      </c>
      <c r="AJ943" s="805">
        <f t="shared" si="3349"/>
        <v>0</v>
      </c>
      <c r="AK943" s="804"/>
      <c r="AL943" s="805">
        <f t="shared" ref="AL943:BB943" si="3350">SUM(AL327)</f>
        <v>0</v>
      </c>
      <c r="AM943" s="805">
        <f t="shared" si="3350"/>
        <v>0</v>
      </c>
      <c r="AN943" s="805">
        <f t="shared" si="3350"/>
        <v>0</v>
      </c>
      <c r="AO943" s="805">
        <f t="shared" si="3350"/>
        <v>0</v>
      </c>
      <c r="AP943" s="805">
        <f t="shared" si="3350"/>
        <v>0</v>
      </c>
      <c r="AQ943" s="805">
        <f t="shared" si="3350"/>
        <v>0</v>
      </c>
      <c r="AR943" s="805">
        <f t="shared" si="3350"/>
        <v>0</v>
      </c>
      <c r="AS943" s="805">
        <f t="shared" si="3350"/>
        <v>0</v>
      </c>
      <c r="AT943" s="805">
        <f t="shared" si="3350"/>
        <v>0</v>
      </c>
      <c r="AU943" s="805">
        <f t="shared" si="3350"/>
        <v>0</v>
      </c>
      <c r="AV943" s="805">
        <f t="shared" si="3350"/>
        <v>0</v>
      </c>
      <c r="AW943" s="805">
        <f t="shared" si="3350"/>
        <v>0</v>
      </c>
      <c r="AX943" s="805">
        <f t="shared" si="3350"/>
        <v>0</v>
      </c>
      <c r="AY943" s="805">
        <f t="shared" si="3350"/>
        <v>0</v>
      </c>
      <c r="AZ943" s="805">
        <f t="shared" si="3350"/>
        <v>0</v>
      </c>
      <c r="BA943" s="805">
        <f t="shared" si="3350"/>
        <v>0</v>
      </c>
      <c r="BB943" s="805">
        <f t="shared" si="3350"/>
        <v>0</v>
      </c>
      <c r="BC943" s="804"/>
      <c r="BD943" s="805">
        <f t="shared" ref="BD943:BT943" si="3351">SUM(BD327)</f>
        <v>0</v>
      </c>
      <c r="BE943" s="805">
        <f t="shared" si="3351"/>
        <v>0</v>
      </c>
      <c r="BF943" s="805">
        <f t="shared" si="3351"/>
        <v>0</v>
      </c>
      <c r="BG943" s="805">
        <f t="shared" si="3351"/>
        <v>0</v>
      </c>
      <c r="BH943" s="805">
        <f t="shared" si="3351"/>
        <v>0</v>
      </c>
      <c r="BI943" s="805">
        <f t="shared" si="3351"/>
        <v>0</v>
      </c>
      <c r="BJ943" s="805">
        <f t="shared" si="3351"/>
        <v>0</v>
      </c>
      <c r="BK943" s="805">
        <f t="shared" si="3351"/>
        <v>0</v>
      </c>
      <c r="BL943" s="805">
        <f t="shared" si="3351"/>
        <v>0</v>
      </c>
      <c r="BM943" s="805">
        <f t="shared" si="3351"/>
        <v>0</v>
      </c>
      <c r="BN943" s="805">
        <f t="shared" si="3351"/>
        <v>0</v>
      </c>
      <c r="BO943" s="805">
        <f t="shared" si="3351"/>
        <v>0</v>
      </c>
      <c r="BP943" s="805">
        <f t="shared" si="3351"/>
        <v>0</v>
      </c>
      <c r="BQ943" s="805">
        <f t="shared" si="3351"/>
        <v>0</v>
      </c>
      <c r="BR943" s="805">
        <f t="shared" si="3351"/>
        <v>0</v>
      </c>
      <c r="BS943" s="805">
        <f t="shared" si="3351"/>
        <v>0</v>
      </c>
      <c r="BT943" s="805">
        <f t="shared" si="3351"/>
        <v>0</v>
      </c>
      <c r="BU943" s="804"/>
      <c r="BV943" s="805">
        <f>SUM(BV327)</f>
        <v>0</v>
      </c>
      <c r="BW943" s="805">
        <f>SUM(BW327)</f>
        <v>0</v>
      </c>
      <c r="BX943" s="805">
        <f>SUM(BX327)</f>
        <v>0</v>
      </c>
      <c r="BY943" s="805">
        <f>SUM(BY327)</f>
        <v>0</v>
      </c>
      <c r="BZ943" s="602">
        <f t="shared" si="3276"/>
        <v>0</v>
      </c>
      <c r="CA943" s="602">
        <f t="shared" si="3277"/>
        <v>0</v>
      </c>
      <c r="CB943" s="602">
        <f t="shared" si="3278"/>
        <v>0</v>
      </c>
      <c r="CC943" s="602">
        <f t="shared" si="3279"/>
        <v>0</v>
      </c>
      <c r="CD943" s="1348">
        <f t="shared" si="3307"/>
        <v>0</v>
      </c>
      <c r="CE943" s="1349">
        <f t="shared" si="3281"/>
        <v>0</v>
      </c>
      <c r="CF943" s="1350">
        <f t="shared" si="3281"/>
        <v>0</v>
      </c>
      <c r="CG943" s="1350">
        <f t="shared" si="3281"/>
        <v>0</v>
      </c>
      <c r="CH943" s="1350">
        <f t="shared" si="3281"/>
        <v>0</v>
      </c>
      <c r="CI943" s="1350">
        <f t="shared" si="3281"/>
        <v>0</v>
      </c>
      <c r="CJ943" s="1350">
        <f t="shared" si="3281"/>
        <v>0</v>
      </c>
      <c r="CK943" s="1351">
        <f t="shared" si="3281"/>
        <v>0</v>
      </c>
      <c r="CL943" s="1351">
        <f t="shared" si="3281"/>
        <v>0</v>
      </c>
      <c r="CM943" s="1351">
        <f t="shared" si="3281"/>
        <v>0</v>
      </c>
      <c r="CN943" s="1350">
        <f t="shared" si="3281"/>
        <v>0</v>
      </c>
      <c r="CO943" s="1350">
        <f t="shared" si="3281"/>
        <v>0</v>
      </c>
      <c r="CP943" s="1350">
        <f t="shared" si="3281"/>
        <v>0</v>
      </c>
      <c r="CQ943" s="1350">
        <f t="shared" si="3281"/>
        <v>0</v>
      </c>
      <c r="CR943" s="1350">
        <f t="shared" si="3281"/>
        <v>0</v>
      </c>
      <c r="CS943" s="1349">
        <f t="shared" si="3281"/>
        <v>0</v>
      </c>
      <c r="CT943" s="1352">
        <f t="shared" si="3281"/>
        <v>0</v>
      </c>
      <c r="CU943" s="553">
        <f t="shared" si="3282"/>
        <v>0</v>
      </c>
      <c r="CV943" s="554">
        <f t="shared" si="3283"/>
        <v>0</v>
      </c>
      <c r="CW943" s="555">
        <f t="shared" si="3284"/>
        <v>0</v>
      </c>
      <c r="CX943" s="555">
        <f t="shared" si="3285"/>
        <v>0</v>
      </c>
      <c r="CY943" s="555">
        <f t="shared" si="3286"/>
        <v>0</v>
      </c>
      <c r="CZ943" s="555">
        <f t="shared" si="3287"/>
        <v>0</v>
      </c>
      <c r="DA943" s="555">
        <f t="shared" si="3288"/>
        <v>0</v>
      </c>
      <c r="DB943" s="556">
        <f t="shared" si="3289"/>
        <v>0</v>
      </c>
      <c r="DC943" s="556">
        <f t="shared" si="3290"/>
        <v>0</v>
      </c>
      <c r="DD943" s="556">
        <f t="shared" si="3291"/>
        <v>0</v>
      </c>
      <c r="DE943" s="555">
        <f t="shared" si="3292"/>
        <v>0</v>
      </c>
      <c r="DF943" s="555">
        <f t="shared" si="3293"/>
        <v>0</v>
      </c>
      <c r="DG943" s="555">
        <f t="shared" si="3294"/>
        <v>0</v>
      </c>
      <c r="DH943" s="555">
        <f t="shared" si="3295"/>
        <v>0</v>
      </c>
      <c r="DI943" s="555">
        <f t="shared" si="3296"/>
        <v>0</v>
      </c>
      <c r="DJ943" s="554">
        <f t="shared" si="3297"/>
        <v>0</v>
      </c>
      <c r="DK943" s="553">
        <f t="shared" si="3298"/>
        <v>0</v>
      </c>
      <c r="DL943" s="658">
        <f t="shared" si="3299"/>
        <v>17</v>
      </c>
      <c r="DM943" s="106">
        <f t="shared" si="3300"/>
        <v>17</v>
      </c>
      <c r="DN943" s="106">
        <f t="shared" si="3301"/>
        <v>17</v>
      </c>
      <c r="DO943" s="106">
        <f t="shared" si="3302"/>
        <v>17</v>
      </c>
      <c r="DP943" s="487"/>
      <c r="DQ943" s="623"/>
      <c r="DR943" s="623"/>
      <c r="DS943" s="623"/>
      <c r="DT943" s="623"/>
      <c r="DU943" s="623"/>
      <c r="DV943" s="623"/>
      <c r="DW943" s="623"/>
      <c r="DX943" s="826"/>
      <c r="DY943" s="488"/>
    </row>
    <row r="944" spans="1:129" s="490" customFormat="1" ht="15.75" customHeight="1">
      <c r="A944" s="622" t="str">
        <f>A330</f>
        <v>Sweet Potatoes no. local measure</v>
      </c>
      <c r="B944" s="805">
        <f t="shared" ref="B944:R944" si="3352">SUM(B337)</f>
        <v>0</v>
      </c>
      <c r="C944" s="805">
        <f t="shared" si="3352"/>
        <v>0</v>
      </c>
      <c r="D944" s="805">
        <f t="shared" si="3352"/>
        <v>0</v>
      </c>
      <c r="E944" s="805">
        <f t="shared" si="3352"/>
        <v>0</v>
      </c>
      <c r="F944" s="805">
        <f t="shared" si="3352"/>
        <v>0</v>
      </c>
      <c r="G944" s="805">
        <f t="shared" si="3352"/>
        <v>0</v>
      </c>
      <c r="H944" s="805">
        <f t="shared" si="3352"/>
        <v>0</v>
      </c>
      <c r="I944" s="805">
        <f t="shared" si="3352"/>
        <v>0</v>
      </c>
      <c r="J944" s="805">
        <f t="shared" si="3352"/>
        <v>0</v>
      </c>
      <c r="K944" s="805">
        <f t="shared" si="3352"/>
        <v>0</v>
      </c>
      <c r="L944" s="805">
        <f t="shared" si="3352"/>
        <v>0</v>
      </c>
      <c r="M944" s="805">
        <f t="shared" si="3352"/>
        <v>0</v>
      </c>
      <c r="N944" s="805">
        <f t="shared" si="3352"/>
        <v>0</v>
      </c>
      <c r="O944" s="805">
        <f t="shared" si="3352"/>
        <v>0</v>
      </c>
      <c r="P944" s="805">
        <f t="shared" si="3352"/>
        <v>0</v>
      </c>
      <c r="Q944" s="805">
        <f t="shared" si="3352"/>
        <v>0</v>
      </c>
      <c r="R944" s="805">
        <f t="shared" si="3352"/>
        <v>0</v>
      </c>
      <c r="S944" s="804"/>
      <c r="T944" s="805">
        <f t="shared" ref="T944:AJ944" si="3353">SUM(T337)</f>
        <v>0</v>
      </c>
      <c r="U944" s="805">
        <f t="shared" si="3353"/>
        <v>0</v>
      </c>
      <c r="V944" s="805">
        <f t="shared" si="3353"/>
        <v>0</v>
      </c>
      <c r="W944" s="805">
        <f t="shared" si="3353"/>
        <v>0</v>
      </c>
      <c r="X944" s="805">
        <f t="shared" si="3353"/>
        <v>0</v>
      </c>
      <c r="Y944" s="805">
        <f t="shared" si="3353"/>
        <v>140.00040000000001</v>
      </c>
      <c r="Z944" s="805">
        <f t="shared" si="3353"/>
        <v>139.5</v>
      </c>
      <c r="AA944" s="805">
        <f t="shared" si="3353"/>
        <v>400</v>
      </c>
      <c r="AB944" s="805">
        <f t="shared" si="3353"/>
        <v>0</v>
      </c>
      <c r="AC944" s="805">
        <f t="shared" si="3353"/>
        <v>0</v>
      </c>
      <c r="AD944" s="805">
        <f t="shared" si="3353"/>
        <v>0</v>
      </c>
      <c r="AE944" s="805">
        <f t="shared" si="3353"/>
        <v>0</v>
      </c>
      <c r="AF944" s="805">
        <f t="shared" si="3353"/>
        <v>0</v>
      </c>
      <c r="AG944" s="805">
        <f t="shared" si="3353"/>
        <v>0</v>
      </c>
      <c r="AH944" s="805">
        <f t="shared" si="3353"/>
        <v>0</v>
      </c>
      <c r="AI944" s="805">
        <f t="shared" si="3353"/>
        <v>0</v>
      </c>
      <c r="AJ944" s="805">
        <f t="shared" si="3353"/>
        <v>0</v>
      </c>
      <c r="AK944" s="804"/>
      <c r="AL944" s="805">
        <f t="shared" ref="AL944:BB944" si="3354">SUM(AL337)</f>
        <v>0</v>
      </c>
      <c r="AM944" s="805">
        <f t="shared" si="3354"/>
        <v>0</v>
      </c>
      <c r="AN944" s="805">
        <f t="shared" si="3354"/>
        <v>0</v>
      </c>
      <c r="AO944" s="805">
        <f t="shared" si="3354"/>
        <v>0</v>
      </c>
      <c r="AP944" s="805">
        <f t="shared" si="3354"/>
        <v>0</v>
      </c>
      <c r="AQ944" s="805">
        <f t="shared" si="3354"/>
        <v>0</v>
      </c>
      <c r="AR944" s="805">
        <f t="shared" si="3354"/>
        <v>0</v>
      </c>
      <c r="AS944" s="805">
        <f t="shared" si="3354"/>
        <v>0</v>
      </c>
      <c r="AT944" s="805">
        <f t="shared" si="3354"/>
        <v>0</v>
      </c>
      <c r="AU944" s="805">
        <f t="shared" si="3354"/>
        <v>0</v>
      </c>
      <c r="AV944" s="805">
        <f t="shared" si="3354"/>
        <v>0</v>
      </c>
      <c r="AW944" s="805">
        <f t="shared" si="3354"/>
        <v>0</v>
      </c>
      <c r="AX944" s="805">
        <f t="shared" si="3354"/>
        <v>0</v>
      </c>
      <c r="AY944" s="805">
        <f t="shared" si="3354"/>
        <v>0</v>
      </c>
      <c r="AZ944" s="805">
        <f t="shared" si="3354"/>
        <v>0</v>
      </c>
      <c r="BA944" s="805">
        <f t="shared" si="3354"/>
        <v>0</v>
      </c>
      <c r="BB944" s="805">
        <f t="shared" si="3354"/>
        <v>0</v>
      </c>
      <c r="BC944" s="804"/>
      <c r="BD944" s="805">
        <f t="shared" ref="BD944:BT944" si="3355">SUM(BD337)</f>
        <v>0</v>
      </c>
      <c r="BE944" s="805">
        <f t="shared" si="3355"/>
        <v>88.888888000000009</v>
      </c>
      <c r="BF944" s="805">
        <f t="shared" si="3355"/>
        <v>0</v>
      </c>
      <c r="BG944" s="805">
        <f t="shared" si="3355"/>
        <v>0</v>
      </c>
      <c r="BH944" s="805">
        <f t="shared" si="3355"/>
        <v>700</v>
      </c>
      <c r="BI944" s="805">
        <f t="shared" si="3355"/>
        <v>0</v>
      </c>
      <c r="BJ944" s="805">
        <f t="shared" si="3355"/>
        <v>0</v>
      </c>
      <c r="BK944" s="805">
        <f t="shared" si="3355"/>
        <v>0</v>
      </c>
      <c r="BL944" s="805">
        <f t="shared" si="3355"/>
        <v>0</v>
      </c>
      <c r="BM944" s="805">
        <f t="shared" si="3355"/>
        <v>0</v>
      </c>
      <c r="BN944" s="805">
        <f t="shared" si="3355"/>
        <v>0</v>
      </c>
      <c r="BO944" s="805">
        <f t="shared" si="3355"/>
        <v>0</v>
      </c>
      <c r="BP944" s="805">
        <f t="shared" si="3355"/>
        <v>0</v>
      </c>
      <c r="BQ944" s="805">
        <f t="shared" si="3355"/>
        <v>0</v>
      </c>
      <c r="BR944" s="805">
        <f t="shared" si="3355"/>
        <v>0</v>
      </c>
      <c r="BS944" s="805">
        <f t="shared" si="3355"/>
        <v>0</v>
      </c>
      <c r="BT944" s="805">
        <f t="shared" si="3355"/>
        <v>0</v>
      </c>
      <c r="BU944" s="804"/>
      <c r="BV944" s="805">
        <f>SUM(BV337)</f>
        <v>0</v>
      </c>
      <c r="BW944" s="805">
        <f>SUM(BW337)</f>
        <v>90</v>
      </c>
      <c r="BX944" s="805">
        <f>SUM(BX337)</f>
        <v>0</v>
      </c>
      <c r="BY944" s="805">
        <f>SUM(BY337)</f>
        <v>500</v>
      </c>
      <c r="BZ944" s="602">
        <f t="shared" si="3276"/>
        <v>0</v>
      </c>
      <c r="CA944" s="602">
        <f t="shared" si="3277"/>
        <v>18.63336</v>
      </c>
      <c r="CB944" s="602">
        <f t="shared" si="3278"/>
        <v>0</v>
      </c>
      <c r="CC944" s="602">
        <f t="shared" si="3279"/>
        <v>5.9259258666666632</v>
      </c>
      <c r="CD944" s="1348">
        <f t="shared" si="3307"/>
        <v>0</v>
      </c>
      <c r="CE944" s="1349">
        <f t="shared" si="3281"/>
        <v>0</v>
      </c>
      <c r="CF944" s="1350">
        <f t="shared" si="3281"/>
        <v>0</v>
      </c>
      <c r="CG944" s="1350">
        <f t="shared" si="3281"/>
        <v>0</v>
      </c>
      <c r="CH944" s="1350">
        <f t="shared" si="3281"/>
        <v>0</v>
      </c>
      <c r="CI944" s="1350">
        <f t="shared" si="3281"/>
        <v>0</v>
      </c>
      <c r="CJ944" s="1350">
        <f t="shared" si="3281"/>
        <v>0</v>
      </c>
      <c r="CK944" s="1351">
        <f t="shared" si="3281"/>
        <v>0</v>
      </c>
      <c r="CL944" s="1351">
        <f t="shared" si="3281"/>
        <v>0</v>
      </c>
      <c r="CM944" s="1351">
        <f t="shared" si="3281"/>
        <v>0</v>
      </c>
      <c r="CN944" s="1350">
        <f t="shared" si="3281"/>
        <v>0</v>
      </c>
      <c r="CO944" s="1350">
        <f t="shared" si="3281"/>
        <v>0</v>
      </c>
      <c r="CP944" s="1350">
        <f t="shared" si="3281"/>
        <v>0</v>
      </c>
      <c r="CQ944" s="1350">
        <f t="shared" si="3281"/>
        <v>0</v>
      </c>
      <c r="CR944" s="1350">
        <f t="shared" si="3281"/>
        <v>0</v>
      </c>
      <c r="CS944" s="1349">
        <f t="shared" si="3281"/>
        <v>0</v>
      </c>
      <c r="CT944" s="1352">
        <f t="shared" si="3281"/>
        <v>0</v>
      </c>
      <c r="CU944" s="553">
        <f t="shared" si="3282"/>
        <v>0</v>
      </c>
      <c r="CV944" s="554">
        <f t="shared" si="3283"/>
        <v>0</v>
      </c>
      <c r="CW944" s="555">
        <f t="shared" si="3284"/>
        <v>0</v>
      </c>
      <c r="CX944" s="555">
        <f t="shared" si="3285"/>
        <v>0</v>
      </c>
      <c r="CY944" s="555">
        <f t="shared" si="3286"/>
        <v>0</v>
      </c>
      <c r="CZ944" s="555">
        <f t="shared" si="3287"/>
        <v>0</v>
      </c>
      <c r="DA944" s="555">
        <f t="shared" si="3288"/>
        <v>0</v>
      </c>
      <c r="DB944" s="556">
        <f t="shared" si="3289"/>
        <v>0</v>
      </c>
      <c r="DC944" s="556">
        <f t="shared" si="3290"/>
        <v>0</v>
      </c>
      <c r="DD944" s="556">
        <f t="shared" si="3291"/>
        <v>0</v>
      </c>
      <c r="DE944" s="555">
        <f t="shared" si="3292"/>
        <v>0</v>
      </c>
      <c r="DF944" s="555">
        <f t="shared" si="3293"/>
        <v>0</v>
      </c>
      <c r="DG944" s="555">
        <f t="shared" si="3294"/>
        <v>0</v>
      </c>
      <c r="DH944" s="555">
        <f t="shared" si="3295"/>
        <v>0</v>
      </c>
      <c r="DI944" s="555">
        <f t="shared" si="3296"/>
        <v>139.5</v>
      </c>
      <c r="DJ944" s="554">
        <f t="shared" si="3297"/>
        <v>140.00040000000001</v>
      </c>
      <c r="DK944" s="553">
        <f t="shared" si="3298"/>
        <v>400</v>
      </c>
      <c r="DL944" s="658">
        <f t="shared" si="3299"/>
        <v>17</v>
      </c>
      <c r="DM944" s="106">
        <f t="shared" si="3300"/>
        <v>17</v>
      </c>
      <c r="DN944" s="106">
        <f t="shared" si="3301"/>
        <v>17</v>
      </c>
      <c r="DO944" s="106">
        <f t="shared" si="3302"/>
        <v>17</v>
      </c>
      <c r="DP944" s="487"/>
      <c r="DQ944" s="623"/>
      <c r="DR944" s="623"/>
      <c r="DS944" s="623"/>
      <c r="DT944" s="623"/>
      <c r="DU944" s="623"/>
      <c r="DV944" s="623"/>
      <c r="DW944" s="623"/>
      <c r="DX944" s="826"/>
      <c r="DY944" s="488"/>
    </row>
    <row r="945" spans="1:129" s="490" customFormat="1" ht="15.75" customHeight="1">
      <c r="A945" s="622" t="str">
        <f>A340</f>
        <v>Groundnuts (dry): no. local meas</v>
      </c>
      <c r="B945" s="805">
        <f t="shared" ref="B945:R945" si="3356">SUM(B347)</f>
        <v>25</v>
      </c>
      <c r="C945" s="805">
        <f t="shared" si="3356"/>
        <v>0</v>
      </c>
      <c r="D945" s="805">
        <f t="shared" si="3356"/>
        <v>0</v>
      </c>
      <c r="E945" s="805">
        <f t="shared" si="3356"/>
        <v>0</v>
      </c>
      <c r="F945" s="805">
        <f t="shared" si="3356"/>
        <v>0</v>
      </c>
      <c r="G945" s="805">
        <f t="shared" si="3356"/>
        <v>0</v>
      </c>
      <c r="H945" s="805">
        <f t="shared" si="3356"/>
        <v>0</v>
      </c>
      <c r="I945" s="805">
        <f t="shared" si="3356"/>
        <v>80</v>
      </c>
      <c r="J945" s="805">
        <f t="shared" si="3356"/>
        <v>0</v>
      </c>
      <c r="K945" s="805">
        <f t="shared" si="3356"/>
        <v>0</v>
      </c>
      <c r="L945" s="805">
        <f t="shared" si="3356"/>
        <v>0</v>
      </c>
      <c r="M945" s="805">
        <f t="shared" si="3356"/>
        <v>0</v>
      </c>
      <c r="N945" s="805">
        <f t="shared" si="3356"/>
        <v>0</v>
      </c>
      <c r="O945" s="805">
        <f t="shared" si="3356"/>
        <v>0</v>
      </c>
      <c r="P945" s="805">
        <f t="shared" si="3356"/>
        <v>0</v>
      </c>
      <c r="Q945" s="805">
        <f t="shared" si="3356"/>
        <v>0</v>
      </c>
      <c r="R945" s="805">
        <f t="shared" si="3356"/>
        <v>0</v>
      </c>
      <c r="S945" s="804"/>
      <c r="T945" s="805">
        <f t="shared" ref="T945:AJ945" si="3357">SUM(T347)</f>
        <v>240</v>
      </c>
      <c r="U945" s="805">
        <f t="shared" si="3357"/>
        <v>120</v>
      </c>
      <c r="V945" s="805">
        <f t="shared" si="3357"/>
        <v>360</v>
      </c>
      <c r="W945" s="805">
        <f t="shared" si="3357"/>
        <v>120</v>
      </c>
      <c r="X945" s="805">
        <f t="shared" si="3357"/>
        <v>240</v>
      </c>
      <c r="Y945" s="805">
        <f t="shared" si="3357"/>
        <v>120</v>
      </c>
      <c r="Z945" s="805">
        <f t="shared" si="3357"/>
        <v>240</v>
      </c>
      <c r="AA945" s="805">
        <f t="shared" si="3357"/>
        <v>360</v>
      </c>
      <c r="AB945" s="805">
        <f t="shared" si="3357"/>
        <v>120</v>
      </c>
      <c r="AC945" s="805">
        <f t="shared" si="3357"/>
        <v>0</v>
      </c>
      <c r="AD945" s="805">
        <f t="shared" si="3357"/>
        <v>0</v>
      </c>
      <c r="AE945" s="805">
        <f t="shared" si="3357"/>
        <v>0</v>
      </c>
      <c r="AF945" s="805">
        <f t="shared" si="3357"/>
        <v>0</v>
      </c>
      <c r="AG945" s="805">
        <f t="shared" si="3357"/>
        <v>0</v>
      </c>
      <c r="AH945" s="805">
        <f t="shared" si="3357"/>
        <v>0</v>
      </c>
      <c r="AI945" s="805">
        <f t="shared" si="3357"/>
        <v>0</v>
      </c>
      <c r="AJ945" s="805">
        <f t="shared" si="3357"/>
        <v>0</v>
      </c>
      <c r="AK945" s="804"/>
      <c r="AL945" s="805">
        <f t="shared" ref="AL945:BB945" si="3358">SUM(AL347)</f>
        <v>5600</v>
      </c>
      <c r="AM945" s="805">
        <f t="shared" si="3358"/>
        <v>5040</v>
      </c>
      <c r="AN945" s="805">
        <f t="shared" si="3358"/>
        <v>1200</v>
      </c>
      <c r="AO945" s="805">
        <f t="shared" si="3358"/>
        <v>0</v>
      </c>
      <c r="AP945" s="805">
        <f t="shared" si="3358"/>
        <v>0</v>
      </c>
      <c r="AQ945" s="805">
        <f t="shared" si="3358"/>
        <v>0</v>
      </c>
      <c r="AR945" s="805">
        <f t="shared" si="3358"/>
        <v>1200</v>
      </c>
      <c r="AS945" s="805">
        <f t="shared" si="3358"/>
        <v>3600</v>
      </c>
      <c r="AT945" s="805">
        <f t="shared" si="3358"/>
        <v>3360</v>
      </c>
      <c r="AU945" s="805">
        <f t="shared" si="3358"/>
        <v>0</v>
      </c>
      <c r="AV945" s="805">
        <f t="shared" si="3358"/>
        <v>0</v>
      </c>
      <c r="AW945" s="805">
        <f t="shared" si="3358"/>
        <v>0</v>
      </c>
      <c r="AX945" s="805">
        <f t="shared" si="3358"/>
        <v>0</v>
      </c>
      <c r="AY945" s="805">
        <f t="shared" si="3358"/>
        <v>0</v>
      </c>
      <c r="AZ945" s="805">
        <f t="shared" si="3358"/>
        <v>0</v>
      </c>
      <c r="BA945" s="805">
        <f t="shared" si="3358"/>
        <v>0</v>
      </c>
      <c r="BB945" s="805">
        <f t="shared" si="3358"/>
        <v>0</v>
      </c>
      <c r="BC945" s="804"/>
      <c r="BD945" s="805">
        <f t="shared" ref="BD945:BT945" si="3359">SUM(BD347)</f>
        <v>960</v>
      </c>
      <c r="BE945" s="805">
        <f t="shared" si="3359"/>
        <v>480</v>
      </c>
      <c r="BF945" s="805">
        <f t="shared" si="3359"/>
        <v>960</v>
      </c>
      <c r="BG945" s="805">
        <f t="shared" si="3359"/>
        <v>0</v>
      </c>
      <c r="BH945" s="805">
        <f t="shared" si="3359"/>
        <v>960</v>
      </c>
      <c r="BI945" s="805">
        <f t="shared" si="3359"/>
        <v>120</v>
      </c>
      <c r="BJ945" s="805">
        <f t="shared" si="3359"/>
        <v>0</v>
      </c>
      <c r="BK945" s="805">
        <f t="shared" si="3359"/>
        <v>1680</v>
      </c>
      <c r="BL945" s="805">
        <f t="shared" si="3359"/>
        <v>1560</v>
      </c>
      <c r="BM945" s="805">
        <f t="shared" si="3359"/>
        <v>0</v>
      </c>
      <c r="BN945" s="805">
        <f t="shared" si="3359"/>
        <v>0</v>
      </c>
      <c r="BO945" s="805">
        <f t="shared" si="3359"/>
        <v>0</v>
      </c>
      <c r="BP945" s="805">
        <f t="shared" si="3359"/>
        <v>0</v>
      </c>
      <c r="BQ945" s="805">
        <f t="shared" si="3359"/>
        <v>0</v>
      </c>
      <c r="BR945" s="805">
        <f t="shared" si="3359"/>
        <v>0</v>
      </c>
      <c r="BS945" s="805">
        <f t="shared" si="3359"/>
        <v>0</v>
      </c>
      <c r="BT945" s="805">
        <f t="shared" si="3359"/>
        <v>0</v>
      </c>
      <c r="BU945" s="804"/>
      <c r="BV945" s="805">
        <f>SUM(BV347)</f>
        <v>120</v>
      </c>
      <c r="BW945" s="805">
        <f>SUM(BW347)</f>
        <v>200</v>
      </c>
      <c r="BX945" s="805">
        <f>SUM(BX347)</f>
        <v>2400</v>
      </c>
      <c r="BY945" s="805">
        <f>SUM(BY347)</f>
        <v>800</v>
      </c>
      <c r="BZ945" s="602">
        <f t="shared" si="3276"/>
        <v>1.6666666666666667</v>
      </c>
      <c r="CA945" s="602">
        <f t="shared" si="3277"/>
        <v>104</v>
      </c>
      <c r="CB945" s="602">
        <f t="shared" si="3278"/>
        <v>960</v>
      </c>
      <c r="CC945" s="602">
        <f t="shared" si="3279"/>
        <v>336</v>
      </c>
      <c r="CD945" s="1348">
        <f t="shared" si="3307"/>
        <v>0</v>
      </c>
      <c r="CE945" s="1349">
        <f t="shared" si="3281"/>
        <v>0</v>
      </c>
      <c r="CF945" s="1350">
        <f t="shared" si="3281"/>
        <v>0</v>
      </c>
      <c r="CG945" s="1350">
        <f t="shared" si="3281"/>
        <v>0</v>
      </c>
      <c r="CH945" s="1350">
        <f t="shared" si="3281"/>
        <v>0</v>
      </c>
      <c r="CI945" s="1350">
        <f t="shared" si="3281"/>
        <v>0</v>
      </c>
      <c r="CJ945" s="1350">
        <f t="shared" si="3281"/>
        <v>0</v>
      </c>
      <c r="CK945" s="1351">
        <f t="shared" si="3281"/>
        <v>0</v>
      </c>
      <c r="CL945" s="1351">
        <f t="shared" si="3281"/>
        <v>0</v>
      </c>
      <c r="CM945" s="1351">
        <f t="shared" si="3281"/>
        <v>0</v>
      </c>
      <c r="CN945" s="1350">
        <f t="shared" si="3281"/>
        <v>0</v>
      </c>
      <c r="CO945" s="1350">
        <f t="shared" si="3281"/>
        <v>0</v>
      </c>
      <c r="CP945" s="1350">
        <f t="shared" si="3281"/>
        <v>0</v>
      </c>
      <c r="CQ945" s="1350">
        <f t="shared" si="3281"/>
        <v>0</v>
      </c>
      <c r="CR945" s="1350">
        <f t="shared" si="3281"/>
        <v>0</v>
      </c>
      <c r="CS945" s="1349">
        <f t="shared" si="3281"/>
        <v>25</v>
      </c>
      <c r="CT945" s="1352">
        <f t="shared" si="3281"/>
        <v>80</v>
      </c>
      <c r="CU945" s="553">
        <f t="shared" si="3282"/>
        <v>0</v>
      </c>
      <c r="CV945" s="554">
        <f t="shared" si="3283"/>
        <v>0</v>
      </c>
      <c r="CW945" s="555">
        <f t="shared" si="3284"/>
        <v>0</v>
      </c>
      <c r="CX945" s="555">
        <f t="shared" si="3285"/>
        <v>0</v>
      </c>
      <c r="CY945" s="555">
        <f t="shared" si="3286"/>
        <v>0</v>
      </c>
      <c r="CZ945" s="555">
        <f t="shared" si="3287"/>
        <v>0</v>
      </c>
      <c r="DA945" s="555">
        <f t="shared" si="3288"/>
        <v>0</v>
      </c>
      <c r="DB945" s="556">
        <f t="shared" si="3289"/>
        <v>0</v>
      </c>
      <c r="DC945" s="556">
        <f t="shared" si="3290"/>
        <v>120</v>
      </c>
      <c r="DD945" s="556">
        <f t="shared" si="3291"/>
        <v>120</v>
      </c>
      <c r="DE945" s="555">
        <f t="shared" si="3292"/>
        <v>120</v>
      </c>
      <c r="DF945" s="555">
        <f t="shared" si="3293"/>
        <v>120</v>
      </c>
      <c r="DG945" s="555">
        <f t="shared" si="3294"/>
        <v>240</v>
      </c>
      <c r="DH945" s="555">
        <f t="shared" si="3295"/>
        <v>240</v>
      </c>
      <c r="DI945" s="555">
        <f t="shared" si="3296"/>
        <v>240</v>
      </c>
      <c r="DJ945" s="554">
        <f t="shared" si="3297"/>
        <v>360</v>
      </c>
      <c r="DK945" s="553">
        <f t="shared" si="3298"/>
        <v>360</v>
      </c>
      <c r="DL945" s="658">
        <f t="shared" si="3299"/>
        <v>17</v>
      </c>
      <c r="DM945" s="106">
        <f t="shared" si="3300"/>
        <v>17</v>
      </c>
      <c r="DN945" s="106">
        <f t="shared" si="3301"/>
        <v>17</v>
      </c>
      <c r="DO945" s="106">
        <f t="shared" si="3302"/>
        <v>17</v>
      </c>
      <c r="DP945" s="487"/>
      <c r="DQ945" s="623"/>
      <c r="DR945" s="623"/>
      <c r="DS945" s="623"/>
      <c r="DT945" s="623"/>
      <c r="DU945" s="623"/>
      <c r="DV945" s="623"/>
      <c r="DW945" s="623"/>
      <c r="DX945" s="826"/>
      <c r="DY945" s="488"/>
    </row>
    <row r="946" spans="1:129" s="490" customFormat="1" ht="15.75" customHeight="1">
      <c r="A946" s="622" t="str">
        <f>A350</f>
        <v>Roundnuts (bambara): no. local meas</v>
      </c>
      <c r="B946" s="805">
        <f t="shared" ref="B946:R946" si="3360">SUM(B357)</f>
        <v>0</v>
      </c>
      <c r="C946" s="805">
        <f t="shared" si="3360"/>
        <v>0</v>
      </c>
      <c r="D946" s="805">
        <f t="shared" si="3360"/>
        <v>0</v>
      </c>
      <c r="E946" s="805">
        <f t="shared" si="3360"/>
        <v>0</v>
      </c>
      <c r="F946" s="805">
        <f t="shared" si="3360"/>
        <v>0</v>
      </c>
      <c r="G946" s="805">
        <f t="shared" si="3360"/>
        <v>0</v>
      </c>
      <c r="H946" s="805">
        <f t="shared" si="3360"/>
        <v>0</v>
      </c>
      <c r="I946" s="805">
        <f t="shared" si="3360"/>
        <v>0</v>
      </c>
      <c r="J946" s="805">
        <f t="shared" si="3360"/>
        <v>0</v>
      </c>
      <c r="K946" s="805">
        <f t="shared" si="3360"/>
        <v>0</v>
      </c>
      <c r="L946" s="805">
        <f t="shared" si="3360"/>
        <v>0</v>
      </c>
      <c r="M946" s="805">
        <f t="shared" si="3360"/>
        <v>0</v>
      </c>
      <c r="N946" s="805">
        <f t="shared" si="3360"/>
        <v>0</v>
      </c>
      <c r="O946" s="805">
        <f t="shared" si="3360"/>
        <v>0</v>
      </c>
      <c r="P946" s="805">
        <f t="shared" si="3360"/>
        <v>0</v>
      </c>
      <c r="Q946" s="805">
        <f t="shared" si="3360"/>
        <v>0</v>
      </c>
      <c r="R946" s="805">
        <f t="shared" si="3360"/>
        <v>0</v>
      </c>
      <c r="S946" s="804"/>
      <c r="T946" s="805">
        <f t="shared" ref="T946:AJ946" si="3361">SUM(T357)</f>
        <v>0</v>
      </c>
      <c r="U946" s="805">
        <f t="shared" si="3361"/>
        <v>0</v>
      </c>
      <c r="V946" s="805">
        <f t="shared" si="3361"/>
        <v>0</v>
      </c>
      <c r="W946" s="805">
        <f t="shared" si="3361"/>
        <v>0</v>
      </c>
      <c r="X946" s="805">
        <f t="shared" si="3361"/>
        <v>0</v>
      </c>
      <c r="Y946" s="805">
        <f t="shared" si="3361"/>
        <v>0</v>
      </c>
      <c r="Z946" s="805">
        <f t="shared" si="3361"/>
        <v>0</v>
      </c>
      <c r="AA946" s="805">
        <f t="shared" si="3361"/>
        <v>0</v>
      </c>
      <c r="AB946" s="805">
        <f t="shared" si="3361"/>
        <v>0</v>
      </c>
      <c r="AC946" s="805">
        <f t="shared" si="3361"/>
        <v>0</v>
      </c>
      <c r="AD946" s="805">
        <f t="shared" si="3361"/>
        <v>0</v>
      </c>
      <c r="AE946" s="805">
        <f t="shared" si="3361"/>
        <v>0</v>
      </c>
      <c r="AF946" s="805">
        <f t="shared" si="3361"/>
        <v>0</v>
      </c>
      <c r="AG946" s="805">
        <f t="shared" si="3361"/>
        <v>0</v>
      </c>
      <c r="AH946" s="805">
        <f t="shared" si="3361"/>
        <v>0</v>
      </c>
      <c r="AI946" s="805">
        <f t="shared" si="3361"/>
        <v>0</v>
      </c>
      <c r="AJ946" s="805">
        <f t="shared" si="3361"/>
        <v>0</v>
      </c>
      <c r="AK946" s="804"/>
      <c r="AL946" s="805">
        <f t="shared" ref="AL946:BB946" si="3362">SUM(AL357)</f>
        <v>0</v>
      </c>
      <c r="AM946" s="805">
        <f t="shared" si="3362"/>
        <v>0</v>
      </c>
      <c r="AN946" s="805">
        <f t="shared" si="3362"/>
        <v>0</v>
      </c>
      <c r="AO946" s="805">
        <f t="shared" si="3362"/>
        <v>0</v>
      </c>
      <c r="AP946" s="805">
        <f t="shared" si="3362"/>
        <v>0</v>
      </c>
      <c r="AQ946" s="805">
        <f t="shared" si="3362"/>
        <v>0</v>
      </c>
      <c r="AR946" s="805">
        <f t="shared" si="3362"/>
        <v>0</v>
      </c>
      <c r="AS946" s="805">
        <f t="shared" si="3362"/>
        <v>0</v>
      </c>
      <c r="AT946" s="805">
        <f t="shared" si="3362"/>
        <v>0</v>
      </c>
      <c r="AU946" s="805">
        <f t="shared" si="3362"/>
        <v>0</v>
      </c>
      <c r="AV946" s="805">
        <f t="shared" si="3362"/>
        <v>0</v>
      </c>
      <c r="AW946" s="805">
        <f t="shared" si="3362"/>
        <v>0</v>
      </c>
      <c r="AX946" s="805">
        <f t="shared" si="3362"/>
        <v>0</v>
      </c>
      <c r="AY946" s="805">
        <f t="shared" si="3362"/>
        <v>0</v>
      </c>
      <c r="AZ946" s="805">
        <f t="shared" si="3362"/>
        <v>0</v>
      </c>
      <c r="BA946" s="805">
        <f t="shared" si="3362"/>
        <v>0</v>
      </c>
      <c r="BB946" s="805">
        <f t="shared" si="3362"/>
        <v>0</v>
      </c>
      <c r="BC946" s="804"/>
      <c r="BD946" s="805">
        <f t="shared" ref="BD946:BT946" si="3363">SUM(BD357)</f>
        <v>0</v>
      </c>
      <c r="BE946" s="805">
        <f t="shared" si="3363"/>
        <v>0</v>
      </c>
      <c r="BF946" s="805">
        <f t="shared" si="3363"/>
        <v>0</v>
      </c>
      <c r="BG946" s="805">
        <f t="shared" si="3363"/>
        <v>0</v>
      </c>
      <c r="BH946" s="805">
        <f t="shared" si="3363"/>
        <v>0</v>
      </c>
      <c r="BI946" s="805">
        <f t="shared" si="3363"/>
        <v>0</v>
      </c>
      <c r="BJ946" s="805">
        <f t="shared" si="3363"/>
        <v>0</v>
      </c>
      <c r="BK946" s="805">
        <f t="shared" si="3363"/>
        <v>0</v>
      </c>
      <c r="BL946" s="805">
        <f t="shared" si="3363"/>
        <v>0</v>
      </c>
      <c r="BM946" s="805">
        <f t="shared" si="3363"/>
        <v>0</v>
      </c>
      <c r="BN946" s="805">
        <f t="shared" si="3363"/>
        <v>0</v>
      </c>
      <c r="BO946" s="805">
        <f t="shared" si="3363"/>
        <v>0</v>
      </c>
      <c r="BP946" s="805">
        <f t="shared" si="3363"/>
        <v>0</v>
      </c>
      <c r="BQ946" s="805">
        <f t="shared" si="3363"/>
        <v>0</v>
      </c>
      <c r="BR946" s="805">
        <f t="shared" si="3363"/>
        <v>0</v>
      </c>
      <c r="BS946" s="805">
        <f t="shared" si="3363"/>
        <v>0</v>
      </c>
      <c r="BT946" s="805">
        <f t="shared" si="3363"/>
        <v>0</v>
      </c>
      <c r="BU946" s="804"/>
      <c r="BV946" s="805">
        <f>SUM(BV357)</f>
        <v>0</v>
      </c>
      <c r="BW946" s="805">
        <f>SUM(BW357)</f>
        <v>0</v>
      </c>
      <c r="BX946" s="805">
        <f>SUM(BX357)</f>
        <v>0</v>
      </c>
      <c r="BY946" s="805">
        <f>SUM(BY357)</f>
        <v>0</v>
      </c>
      <c r="BZ946" s="602">
        <f t="shared" si="3276"/>
        <v>0</v>
      </c>
      <c r="CA946" s="602">
        <f t="shared" si="3277"/>
        <v>0</v>
      </c>
      <c r="CB946" s="602">
        <f t="shared" si="3278"/>
        <v>0</v>
      </c>
      <c r="CC946" s="602">
        <f t="shared" si="3279"/>
        <v>0</v>
      </c>
      <c r="CD946" s="1348">
        <f t="shared" si="3307"/>
        <v>0</v>
      </c>
      <c r="CE946" s="1349">
        <f t="shared" si="3281"/>
        <v>0</v>
      </c>
      <c r="CF946" s="1350">
        <f t="shared" si="3281"/>
        <v>0</v>
      </c>
      <c r="CG946" s="1350">
        <f t="shared" si="3281"/>
        <v>0</v>
      </c>
      <c r="CH946" s="1350">
        <f t="shared" si="3281"/>
        <v>0</v>
      </c>
      <c r="CI946" s="1350">
        <f t="shared" si="3281"/>
        <v>0</v>
      </c>
      <c r="CJ946" s="1350">
        <f t="shared" si="3281"/>
        <v>0</v>
      </c>
      <c r="CK946" s="1351">
        <f t="shared" si="3281"/>
        <v>0</v>
      </c>
      <c r="CL946" s="1351">
        <f t="shared" si="3281"/>
        <v>0</v>
      </c>
      <c r="CM946" s="1351">
        <f t="shared" si="3281"/>
        <v>0</v>
      </c>
      <c r="CN946" s="1350">
        <f t="shared" si="3281"/>
        <v>0</v>
      </c>
      <c r="CO946" s="1350">
        <f t="shared" si="3281"/>
        <v>0</v>
      </c>
      <c r="CP946" s="1350">
        <f t="shared" si="3281"/>
        <v>0</v>
      </c>
      <c r="CQ946" s="1350">
        <f t="shared" si="3281"/>
        <v>0</v>
      </c>
      <c r="CR946" s="1350">
        <f t="shared" si="3281"/>
        <v>0</v>
      </c>
      <c r="CS946" s="1349">
        <f t="shared" si="3281"/>
        <v>0</v>
      </c>
      <c r="CT946" s="1352">
        <f t="shared" si="3281"/>
        <v>0</v>
      </c>
      <c r="CU946" s="553">
        <f t="shared" si="3282"/>
        <v>0</v>
      </c>
      <c r="CV946" s="554">
        <f t="shared" si="3283"/>
        <v>0</v>
      </c>
      <c r="CW946" s="555">
        <f t="shared" si="3284"/>
        <v>0</v>
      </c>
      <c r="CX946" s="555">
        <f t="shared" si="3285"/>
        <v>0</v>
      </c>
      <c r="CY946" s="555">
        <f t="shared" si="3286"/>
        <v>0</v>
      </c>
      <c r="CZ946" s="555">
        <f t="shared" si="3287"/>
        <v>0</v>
      </c>
      <c r="DA946" s="555">
        <f t="shared" si="3288"/>
        <v>0</v>
      </c>
      <c r="DB946" s="556">
        <f t="shared" si="3289"/>
        <v>0</v>
      </c>
      <c r="DC946" s="556">
        <f t="shared" si="3290"/>
        <v>0</v>
      </c>
      <c r="DD946" s="556">
        <f t="shared" si="3291"/>
        <v>0</v>
      </c>
      <c r="DE946" s="555">
        <f t="shared" si="3292"/>
        <v>0</v>
      </c>
      <c r="DF946" s="555">
        <f t="shared" si="3293"/>
        <v>0</v>
      </c>
      <c r="DG946" s="555">
        <f t="shared" si="3294"/>
        <v>0</v>
      </c>
      <c r="DH946" s="555">
        <f t="shared" si="3295"/>
        <v>0</v>
      </c>
      <c r="DI946" s="555">
        <f t="shared" si="3296"/>
        <v>0</v>
      </c>
      <c r="DJ946" s="554">
        <f t="shared" si="3297"/>
        <v>0</v>
      </c>
      <c r="DK946" s="553">
        <f t="shared" si="3298"/>
        <v>0</v>
      </c>
      <c r="DL946" s="658">
        <f t="shared" si="3299"/>
        <v>17</v>
      </c>
      <c r="DM946" s="106">
        <f t="shared" si="3300"/>
        <v>17</v>
      </c>
      <c r="DN946" s="106">
        <f t="shared" si="3301"/>
        <v>17</v>
      </c>
      <c r="DO946" s="106">
        <f t="shared" si="3302"/>
        <v>17</v>
      </c>
      <c r="DP946" s="487"/>
      <c r="DQ946" s="623"/>
      <c r="DR946" s="623"/>
      <c r="DS946" s="623"/>
      <c r="DT946" s="623"/>
      <c r="DU946" s="623"/>
      <c r="DV946" s="623"/>
      <c r="DW946" s="623"/>
      <c r="DX946" s="826"/>
      <c r="DY946" s="488"/>
    </row>
    <row r="947" spans="1:129" s="490" customFormat="1" ht="15.75" customHeight="1">
      <c r="A947" s="622" t="str">
        <f>A360</f>
        <v xml:space="preserve">Other crop: cassava leaves </v>
      </c>
      <c r="B947" s="805">
        <f t="shared" ref="B947:R947" si="3364">SUM(B368)</f>
        <v>0</v>
      </c>
      <c r="C947" s="805">
        <f t="shared" si="3364"/>
        <v>0</v>
      </c>
      <c r="D947" s="805">
        <f t="shared" si="3364"/>
        <v>0</v>
      </c>
      <c r="E947" s="805">
        <f t="shared" si="3364"/>
        <v>0</v>
      </c>
      <c r="F947" s="805">
        <f t="shared" si="3364"/>
        <v>0</v>
      </c>
      <c r="G947" s="805">
        <f t="shared" si="3364"/>
        <v>500</v>
      </c>
      <c r="H947" s="805">
        <f t="shared" si="3364"/>
        <v>100</v>
      </c>
      <c r="I947" s="805">
        <f t="shared" si="3364"/>
        <v>0</v>
      </c>
      <c r="J947" s="805">
        <f t="shared" si="3364"/>
        <v>750</v>
      </c>
      <c r="K947" s="805">
        <f t="shared" si="3364"/>
        <v>0</v>
      </c>
      <c r="L947" s="805">
        <f t="shared" si="3364"/>
        <v>0</v>
      </c>
      <c r="M947" s="805">
        <f t="shared" si="3364"/>
        <v>0</v>
      </c>
      <c r="N947" s="805">
        <f t="shared" si="3364"/>
        <v>0</v>
      </c>
      <c r="O947" s="805">
        <f t="shared" si="3364"/>
        <v>0</v>
      </c>
      <c r="P947" s="805">
        <f t="shared" si="3364"/>
        <v>0</v>
      </c>
      <c r="Q947" s="805">
        <f t="shared" si="3364"/>
        <v>0</v>
      </c>
      <c r="R947" s="805">
        <f t="shared" si="3364"/>
        <v>0</v>
      </c>
      <c r="S947" s="804"/>
      <c r="T947" s="805">
        <f t="shared" ref="T947:AJ947" si="3365">SUM(T368)</f>
        <v>0</v>
      </c>
      <c r="U947" s="805">
        <f t="shared" si="3365"/>
        <v>0</v>
      </c>
      <c r="V947" s="805">
        <f t="shared" si="3365"/>
        <v>0</v>
      </c>
      <c r="W947" s="805">
        <f t="shared" si="3365"/>
        <v>0</v>
      </c>
      <c r="X947" s="805">
        <f t="shared" si="3365"/>
        <v>0</v>
      </c>
      <c r="Y947" s="805">
        <f t="shared" si="3365"/>
        <v>0</v>
      </c>
      <c r="Z947" s="805">
        <f t="shared" si="3365"/>
        <v>100</v>
      </c>
      <c r="AA947" s="805">
        <f t="shared" si="3365"/>
        <v>0</v>
      </c>
      <c r="AB947" s="805">
        <f t="shared" si="3365"/>
        <v>0</v>
      </c>
      <c r="AC947" s="805">
        <f t="shared" si="3365"/>
        <v>0</v>
      </c>
      <c r="AD947" s="805">
        <f t="shared" si="3365"/>
        <v>0</v>
      </c>
      <c r="AE947" s="805">
        <f t="shared" si="3365"/>
        <v>0</v>
      </c>
      <c r="AF947" s="805">
        <f t="shared" si="3365"/>
        <v>0</v>
      </c>
      <c r="AG947" s="805">
        <f t="shared" si="3365"/>
        <v>0</v>
      </c>
      <c r="AH947" s="805">
        <f t="shared" si="3365"/>
        <v>0</v>
      </c>
      <c r="AI947" s="805">
        <f t="shared" si="3365"/>
        <v>0</v>
      </c>
      <c r="AJ947" s="805">
        <f t="shared" si="3365"/>
        <v>0</v>
      </c>
      <c r="AK947" s="804"/>
      <c r="AL947" s="805">
        <f t="shared" ref="AL947:BB947" si="3366">SUM(AL368)</f>
        <v>0</v>
      </c>
      <c r="AM947" s="805">
        <f t="shared" si="3366"/>
        <v>0</v>
      </c>
      <c r="AN947" s="805">
        <f t="shared" si="3366"/>
        <v>0</v>
      </c>
      <c r="AO947" s="805">
        <f t="shared" si="3366"/>
        <v>0</v>
      </c>
      <c r="AP947" s="805">
        <f t="shared" si="3366"/>
        <v>0</v>
      </c>
      <c r="AQ947" s="805">
        <f t="shared" si="3366"/>
        <v>0</v>
      </c>
      <c r="AR947" s="805">
        <f t="shared" si="3366"/>
        <v>0</v>
      </c>
      <c r="AS947" s="805">
        <f t="shared" si="3366"/>
        <v>0</v>
      </c>
      <c r="AT947" s="805">
        <f t="shared" si="3366"/>
        <v>0</v>
      </c>
      <c r="AU947" s="805">
        <f t="shared" si="3366"/>
        <v>0</v>
      </c>
      <c r="AV947" s="805">
        <f t="shared" si="3366"/>
        <v>0</v>
      </c>
      <c r="AW947" s="805">
        <f t="shared" si="3366"/>
        <v>0</v>
      </c>
      <c r="AX947" s="805">
        <f t="shared" si="3366"/>
        <v>0</v>
      </c>
      <c r="AY947" s="805">
        <f t="shared" si="3366"/>
        <v>0</v>
      </c>
      <c r="AZ947" s="805">
        <f t="shared" si="3366"/>
        <v>0</v>
      </c>
      <c r="BA947" s="805">
        <f t="shared" si="3366"/>
        <v>0</v>
      </c>
      <c r="BB947" s="805">
        <f t="shared" si="3366"/>
        <v>0</v>
      </c>
      <c r="BC947" s="804"/>
      <c r="BD947" s="805">
        <f t="shared" ref="BD947:BT947" si="3367">SUM(BD368)</f>
        <v>0</v>
      </c>
      <c r="BE947" s="805">
        <f t="shared" si="3367"/>
        <v>0</v>
      </c>
      <c r="BF947" s="805">
        <f t="shared" si="3367"/>
        <v>0</v>
      </c>
      <c r="BG947" s="805">
        <f t="shared" si="3367"/>
        <v>0</v>
      </c>
      <c r="BH947" s="805">
        <f t="shared" si="3367"/>
        <v>0</v>
      </c>
      <c r="BI947" s="805">
        <f t="shared" si="3367"/>
        <v>0</v>
      </c>
      <c r="BJ947" s="805">
        <f t="shared" si="3367"/>
        <v>0</v>
      </c>
      <c r="BK947" s="805">
        <f t="shared" si="3367"/>
        <v>0</v>
      </c>
      <c r="BL947" s="805">
        <f t="shared" si="3367"/>
        <v>0</v>
      </c>
      <c r="BM947" s="805">
        <f t="shared" si="3367"/>
        <v>0</v>
      </c>
      <c r="BN947" s="805">
        <f t="shared" si="3367"/>
        <v>0</v>
      </c>
      <c r="BO947" s="805">
        <f t="shared" si="3367"/>
        <v>0</v>
      </c>
      <c r="BP947" s="805">
        <f t="shared" si="3367"/>
        <v>0</v>
      </c>
      <c r="BQ947" s="805">
        <f t="shared" si="3367"/>
        <v>0</v>
      </c>
      <c r="BR947" s="805">
        <f t="shared" si="3367"/>
        <v>0</v>
      </c>
      <c r="BS947" s="805">
        <f t="shared" si="3367"/>
        <v>0</v>
      </c>
      <c r="BT947" s="805">
        <f t="shared" si="3367"/>
        <v>0</v>
      </c>
      <c r="BU947" s="804"/>
      <c r="BV947" s="805">
        <f>SUM(BV368)</f>
        <v>0</v>
      </c>
      <c r="BW947" s="805">
        <f>SUM(BW368)</f>
        <v>0</v>
      </c>
      <c r="BX947" s="805">
        <f>SUM(BX368)</f>
        <v>0</v>
      </c>
      <c r="BY947" s="805">
        <f>SUM(BY368)</f>
        <v>0</v>
      </c>
      <c r="BZ947" s="602">
        <f t="shared" si="3276"/>
        <v>40</v>
      </c>
      <c r="CA947" s="602">
        <f t="shared" si="3277"/>
        <v>0</v>
      </c>
      <c r="CB947" s="602">
        <f t="shared" si="3278"/>
        <v>0</v>
      </c>
      <c r="CC947" s="602">
        <f t="shared" si="3279"/>
        <v>0</v>
      </c>
      <c r="CD947" s="1348">
        <f t="shared" si="3307"/>
        <v>0</v>
      </c>
      <c r="CE947" s="1349">
        <f t="shared" si="3281"/>
        <v>0</v>
      </c>
      <c r="CF947" s="1350">
        <f t="shared" si="3281"/>
        <v>0</v>
      </c>
      <c r="CG947" s="1350">
        <f t="shared" si="3281"/>
        <v>0</v>
      </c>
      <c r="CH947" s="1350">
        <f t="shared" si="3281"/>
        <v>0</v>
      </c>
      <c r="CI947" s="1350">
        <f t="shared" si="3281"/>
        <v>0</v>
      </c>
      <c r="CJ947" s="1350">
        <f t="shared" si="3281"/>
        <v>0</v>
      </c>
      <c r="CK947" s="1351">
        <f t="shared" si="3281"/>
        <v>0</v>
      </c>
      <c r="CL947" s="1351">
        <f t="shared" si="3281"/>
        <v>0</v>
      </c>
      <c r="CM947" s="1351">
        <f t="shared" si="3281"/>
        <v>0</v>
      </c>
      <c r="CN947" s="1350">
        <f t="shared" si="3281"/>
        <v>0</v>
      </c>
      <c r="CO947" s="1350">
        <f t="shared" si="3281"/>
        <v>0</v>
      </c>
      <c r="CP947" s="1350">
        <f t="shared" si="3281"/>
        <v>0</v>
      </c>
      <c r="CQ947" s="1350">
        <f t="shared" si="3281"/>
        <v>0</v>
      </c>
      <c r="CR947" s="1350">
        <f t="shared" si="3281"/>
        <v>100</v>
      </c>
      <c r="CS947" s="1349">
        <f t="shared" ref="CE947:CT960" si="3368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500</v>
      </c>
      <c r="CT947" s="1352">
        <f t="shared" si="3368"/>
        <v>750</v>
      </c>
      <c r="CU947" s="553">
        <f t="shared" si="3282"/>
        <v>0</v>
      </c>
      <c r="CV947" s="554">
        <f t="shared" si="3283"/>
        <v>0</v>
      </c>
      <c r="CW947" s="555">
        <f t="shared" si="3284"/>
        <v>0</v>
      </c>
      <c r="CX947" s="555">
        <f t="shared" si="3285"/>
        <v>0</v>
      </c>
      <c r="CY947" s="555">
        <f t="shared" si="3286"/>
        <v>0</v>
      </c>
      <c r="CZ947" s="555">
        <f t="shared" si="3287"/>
        <v>0</v>
      </c>
      <c r="DA947" s="555">
        <f t="shared" si="3288"/>
        <v>0</v>
      </c>
      <c r="DB947" s="556">
        <f t="shared" si="3289"/>
        <v>0</v>
      </c>
      <c r="DC947" s="556">
        <f t="shared" si="3290"/>
        <v>0</v>
      </c>
      <c r="DD947" s="556">
        <f t="shared" si="3291"/>
        <v>0</v>
      </c>
      <c r="DE947" s="555">
        <f t="shared" si="3292"/>
        <v>0</v>
      </c>
      <c r="DF947" s="555">
        <f t="shared" si="3293"/>
        <v>0</v>
      </c>
      <c r="DG947" s="555">
        <f t="shared" si="3294"/>
        <v>0</v>
      </c>
      <c r="DH947" s="555">
        <f t="shared" si="3295"/>
        <v>0</v>
      </c>
      <c r="DI947" s="555">
        <f t="shared" si="3296"/>
        <v>0</v>
      </c>
      <c r="DJ947" s="554">
        <f t="shared" si="3297"/>
        <v>0</v>
      </c>
      <c r="DK947" s="553">
        <f t="shared" si="3298"/>
        <v>100</v>
      </c>
      <c r="DL947" s="658">
        <f t="shared" si="3299"/>
        <v>17</v>
      </c>
      <c r="DM947" s="106">
        <f t="shared" si="3300"/>
        <v>17</v>
      </c>
      <c r="DN947" s="106">
        <f t="shared" si="3301"/>
        <v>17</v>
      </c>
      <c r="DO947" s="106">
        <f t="shared" si="3302"/>
        <v>17</v>
      </c>
      <c r="DP947" s="487"/>
      <c r="DQ947" s="623"/>
      <c r="DR947" s="623"/>
      <c r="DS947" s="623"/>
      <c r="DT947" s="623"/>
      <c r="DU947" s="623"/>
      <c r="DV947" s="623"/>
      <c r="DW947" s="623"/>
      <c r="DX947" s="826"/>
      <c r="DY947" s="488"/>
    </row>
    <row r="948" spans="1:129" s="490" customFormat="1" ht="15.75" customHeight="1">
      <c r="A948" s="622" t="str">
        <f>A371</f>
        <v>Pumpkin</v>
      </c>
      <c r="B948" s="805">
        <f t="shared" ref="B948:R948" si="3369">SUM(B379)</f>
        <v>0</v>
      </c>
      <c r="C948" s="805">
        <f t="shared" si="3369"/>
        <v>0</v>
      </c>
      <c r="D948" s="805">
        <f t="shared" si="3369"/>
        <v>0</v>
      </c>
      <c r="E948" s="805">
        <f t="shared" si="3369"/>
        <v>0</v>
      </c>
      <c r="F948" s="805">
        <f t="shared" si="3369"/>
        <v>249.75</v>
      </c>
      <c r="G948" s="805">
        <f t="shared" si="3369"/>
        <v>0</v>
      </c>
      <c r="H948" s="805">
        <f t="shared" si="3369"/>
        <v>0</v>
      </c>
      <c r="I948" s="805">
        <f t="shared" si="3369"/>
        <v>0</v>
      </c>
      <c r="J948" s="805">
        <f t="shared" si="3369"/>
        <v>0</v>
      </c>
      <c r="K948" s="805">
        <f t="shared" si="3369"/>
        <v>0</v>
      </c>
      <c r="L948" s="805">
        <f t="shared" si="3369"/>
        <v>0</v>
      </c>
      <c r="M948" s="805">
        <f t="shared" si="3369"/>
        <v>0</v>
      </c>
      <c r="N948" s="805">
        <f t="shared" si="3369"/>
        <v>0</v>
      </c>
      <c r="O948" s="805">
        <f t="shared" si="3369"/>
        <v>0</v>
      </c>
      <c r="P948" s="805">
        <f t="shared" si="3369"/>
        <v>0</v>
      </c>
      <c r="Q948" s="805">
        <f t="shared" si="3369"/>
        <v>0</v>
      </c>
      <c r="R948" s="805">
        <f t="shared" si="3369"/>
        <v>0</v>
      </c>
      <c r="S948" s="804"/>
      <c r="T948" s="805">
        <f t="shared" ref="T948:AJ948" si="3370">SUM(T379)</f>
        <v>0</v>
      </c>
      <c r="U948" s="805">
        <f t="shared" si="3370"/>
        <v>0</v>
      </c>
      <c r="V948" s="805">
        <f t="shared" si="3370"/>
        <v>0</v>
      </c>
      <c r="W948" s="805">
        <f t="shared" si="3370"/>
        <v>0</v>
      </c>
      <c r="X948" s="805">
        <f t="shared" si="3370"/>
        <v>0</v>
      </c>
      <c r="Y948" s="805">
        <f t="shared" si="3370"/>
        <v>0</v>
      </c>
      <c r="Z948" s="805">
        <f t="shared" si="3370"/>
        <v>0</v>
      </c>
      <c r="AA948" s="805">
        <f t="shared" si="3370"/>
        <v>0</v>
      </c>
      <c r="AB948" s="805">
        <f t="shared" si="3370"/>
        <v>0</v>
      </c>
      <c r="AC948" s="805">
        <f t="shared" si="3370"/>
        <v>0</v>
      </c>
      <c r="AD948" s="805">
        <f t="shared" si="3370"/>
        <v>0</v>
      </c>
      <c r="AE948" s="805">
        <f t="shared" si="3370"/>
        <v>0</v>
      </c>
      <c r="AF948" s="805">
        <f t="shared" si="3370"/>
        <v>0</v>
      </c>
      <c r="AG948" s="805">
        <f t="shared" si="3370"/>
        <v>0</v>
      </c>
      <c r="AH948" s="805">
        <f t="shared" si="3370"/>
        <v>0</v>
      </c>
      <c r="AI948" s="805">
        <f t="shared" si="3370"/>
        <v>0</v>
      </c>
      <c r="AJ948" s="805">
        <f t="shared" si="3370"/>
        <v>0</v>
      </c>
      <c r="AK948" s="804"/>
      <c r="AL948" s="805">
        <f t="shared" ref="AL948:BB948" si="3371">SUM(AL379)</f>
        <v>0</v>
      </c>
      <c r="AM948" s="805">
        <f t="shared" si="3371"/>
        <v>0</v>
      </c>
      <c r="AN948" s="805">
        <f t="shared" si="3371"/>
        <v>0</v>
      </c>
      <c r="AO948" s="805">
        <f t="shared" si="3371"/>
        <v>0</v>
      </c>
      <c r="AP948" s="805">
        <f t="shared" si="3371"/>
        <v>0</v>
      </c>
      <c r="AQ948" s="805">
        <f t="shared" si="3371"/>
        <v>0</v>
      </c>
      <c r="AR948" s="805">
        <f t="shared" si="3371"/>
        <v>0</v>
      </c>
      <c r="AS948" s="805">
        <f t="shared" si="3371"/>
        <v>0</v>
      </c>
      <c r="AT948" s="805">
        <f t="shared" si="3371"/>
        <v>0</v>
      </c>
      <c r="AU948" s="805">
        <f t="shared" si="3371"/>
        <v>0</v>
      </c>
      <c r="AV948" s="805">
        <f t="shared" si="3371"/>
        <v>0</v>
      </c>
      <c r="AW948" s="805">
        <f t="shared" si="3371"/>
        <v>0</v>
      </c>
      <c r="AX948" s="805">
        <f t="shared" si="3371"/>
        <v>0</v>
      </c>
      <c r="AY948" s="805">
        <f t="shared" si="3371"/>
        <v>0</v>
      </c>
      <c r="AZ948" s="805">
        <f t="shared" si="3371"/>
        <v>0</v>
      </c>
      <c r="BA948" s="805">
        <f t="shared" si="3371"/>
        <v>0</v>
      </c>
      <c r="BB948" s="805">
        <f t="shared" si="3371"/>
        <v>0</v>
      </c>
      <c r="BC948" s="804"/>
      <c r="BD948" s="805">
        <f t="shared" ref="BD948:BT948" si="3372">SUM(BD379)</f>
        <v>0</v>
      </c>
      <c r="BE948" s="805">
        <f t="shared" si="3372"/>
        <v>0</v>
      </c>
      <c r="BF948" s="805">
        <f t="shared" si="3372"/>
        <v>0</v>
      </c>
      <c r="BG948" s="805">
        <f t="shared" si="3372"/>
        <v>0</v>
      </c>
      <c r="BH948" s="805">
        <f t="shared" si="3372"/>
        <v>0</v>
      </c>
      <c r="BI948" s="805">
        <f t="shared" si="3372"/>
        <v>0</v>
      </c>
      <c r="BJ948" s="805">
        <f t="shared" si="3372"/>
        <v>0</v>
      </c>
      <c r="BK948" s="805">
        <f t="shared" si="3372"/>
        <v>0</v>
      </c>
      <c r="BL948" s="805">
        <f t="shared" si="3372"/>
        <v>0</v>
      </c>
      <c r="BM948" s="805">
        <f t="shared" si="3372"/>
        <v>0</v>
      </c>
      <c r="BN948" s="805">
        <f t="shared" si="3372"/>
        <v>0</v>
      </c>
      <c r="BO948" s="805">
        <f t="shared" si="3372"/>
        <v>0</v>
      </c>
      <c r="BP948" s="805">
        <f t="shared" si="3372"/>
        <v>0</v>
      </c>
      <c r="BQ948" s="805">
        <f t="shared" si="3372"/>
        <v>0</v>
      </c>
      <c r="BR948" s="805">
        <f t="shared" si="3372"/>
        <v>0</v>
      </c>
      <c r="BS948" s="805">
        <f t="shared" si="3372"/>
        <v>0</v>
      </c>
      <c r="BT948" s="805">
        <f t="shared" si="3372"/>
        <v>0</v>
      </c>
      <c r="BU948" s="804"/>
      <c r="BV948" s="805">
        <f>SUM(BV379)</f>
        <v>225</v>
      </c>
      <c r="BW948" s="805">
        <f>SUM(BW379)</f>
        <v>0</v>
      </c>
      <c r="BX948" s="805">
        <f>SUM(BX379)</f>
        <v>0</v>
      </c>
      <c r="BY948" s="805">
        <f>SUM(BY379)</f>
        <v>0</v>
      </c>
      <c r="BZ948" s="602">
        <f t="shared" si="3276"/>
        <v>0</v>
      </c>
      <c r="CA948" s="602">
        <f t="shared" si="3277"/>
        <v>0</v>
      </c>
      <c r="CB948" s="602">
        <f t="shared" si="3278"/>
        <v>0</v>
      </c>
      <c r="CC948" s="602">
        <f t="shared" si="3279"/>
        <v>0</v>
      </c>
      <c r="CD948" s="1348">
        <f t="shared" si="3307"/>
        <v>0</v>
      </c>
      <c r="CE948" s="1349">
        <f t="shared" si="3368"/>
        <v>0</v>
      </c>
      <c r="CF948" s="1350">
        <f t="shared" si="3368"/>
        <v>0</v>
      </c>
      <c r="CG948" s="1350">
        <f t="shared" si="3368"/>
        <v>0</v>
      </c>
      <c r="CH948" s="1350">
        <f t="shared" si="3368"/>
        <v>0</v>
      </c>
      <c r="CI948" s="1350">
        <f t="shared" si="3368"/>
        <v>0</v>
      </c>
      <c r="CJ948" s="1350">
        <f t="shared" si="3368"/>
        <v>0</v>
      </c>
      <c r="CK948" s="1351">
        <f t="shared" si="3368"/>
        <v>0</v>
      </c>
      <c r="CL948" s="1351">
        <f t="shared" si="3368"/>
        <v>0</v>
      </c>
      <c r="CM948" s="1351">
        <f t="shared" si="3368"/>
        <v>0</v>
      </c>
      <c r="CN948" s="1350">
        <f t="shared" si="3368"/>
        <v>0</v>
      </c>
      <c r="CO948" s="1350">
        <f t="shared" si="3368"/>
        <v>0</v>
      </c>
      <c r="CP948" s="1350">
        <f t="shared" si="3368"/>
        <v>0</v>
      </c>
      <c r="CQ948" s="1350">
        <f t="shared" si="3368"/>
        <v>0</v>
      </c>
      <c r="CR948" s="1350">
        <f t="shared" si="3368"/>
        <v>0</v>
      </c>
      <c r="CS948" s="1349">
        <f t="shared" si="3368"/>
        <v>0</v>
      </c>
      <c r="CT948" s="1352">
        <f t="shared" si="3368"/>
        <v>249.75</v>
      </c>
      <c r="CU948" s="553">
        <f t="shared" si="3282"/>
        <v>0</v>
      </c>
      <c r="CV948" s="554">
        <f t="shared" si="3283"/>
        <v>0</v>
      </c>
      <c r="CW948" s="555">
        <f t="shared" si="3284"/>
        <v>0</v>
      </c>
      <c r="CX948" s="555">
        <f t="shared" si="3285"/>
        <v>0</v>
      </c>
      <c r="CY948" s="555">
        <f t="shared" si="3286"/>
        <v>0</v>
      </c>
      <c r="CZ948" s="555">
        <f t="shared" si="3287"/>
        <v>0</v>
      </c>
      <c r="DA948" s="555">
        <f t="shared" si="3288"/>
        <v>0</v>
      </c>
      <c r="DB948" s="556">
        <f t="shared" si="3289"/>
        <v>0</v>
      </c>
      <c r="DC948" s="556">
        <f t="shared" si="3290"/>
        <v>0</v>
      </c>
      <c r="DD948" s="556">
        <f t="shared" si="3291"/>
        <v>0</v>
      </c>
      <c r="DE948" s="555">
        <f t="shared" si="3292"/>
        <v>0</v>
      </c>
      <c r="DF948" s="555">
        <f t="shared" si="3293"/>
        <v>0</v>
      </c>
      <c r="DG948" s="555">
        <f t="shared" si="3294"/>
        <v>0</v>
      </c>
      <c r="DH948" s="555">
        <f t="shared" si="3295"/>
        <v>0</v>
      </c>
      <c r="DI948" s="555">
        <f t="shared" si="3296"/>
        <v>0</v>
      </c>
      <c r="DJ948" s="554">
        <f t="shared" si="3297"/>
        <v>0</v>
      </c>
      <c r="DK948" s="553">
        <f t="shared" si="3298"/>
        <v>0</v>
      </c>
      <c r="DL948" s="658">
        <f t="shared" si="3299"/>
        <v>17</v>
      </c>
      <c r="DM948" s="106">
        <f t="shared" si="3300"/>
        <v>17</v>
      </c>
      <c r="DN948" s="106">
        <f t="shared" si="3301"/>
        <v>17</v>
      </c>
      <c r="DO948" s="106">
        <f t="shared" si="3302"/>
        <v>17</v>
      </c>
      <c r="DP948" s="487"/>
      <c r="DQ948" s="623"/>
      <c r="DR948" s="623"/>
      <c r="DS948" s="623"/>
      <c r="DT948" s="623"/>
      <c r="DU948" s="623"/>
      <c r="DV948" s="623"/>
      <c r="DW948" s="623"/>
      <c r="DX948" s="826"/>
      <c r="DY948" s="488"/>
    </row>
    <row r="949" spans="1:129" s="490" customFormat="1" ht="15.75" customHeight="1">
      <c r="A949" s="622" t="str">
        <f>A382</f>
        <v>Rape</v>
      </c>
      <c r="B949" s="805">
        <f t="shared" ref="B949:R949" si="3373">SUM(B389)</f>
        <v>0</v>
      </c>
      <c r="C949" s="805">
        <f t="shared" si="3373"/>
        <v>0</v>
      </c>
      <c r="D949" s="805">
        <f t="shared" si="3373"/>
        <v>0</v>
      </c>
      <c r="E949" s="805">
        <f t="shared" si="3373"/>
        <v>20</v>
      </c>
      <c r="F949" s="805">
        <f t="shared" si="3373"/>
        <v>0</v>
      </c>
      <c r="G949" s="805">
        <f t="shared" si="3373"/>
        <v>0</v>
      </c>
      <c r="H949" s="805">
        <f t="shared" si="3373"/>
        <v>0</v>
      </c>
      <c r="I949" s="805">
        <f t="shared" si="3373"/>
        <v>100</v>
      </c>
      <c r="J949" s="805">
        <f t="shared" si="3373"/>
        <v>0</v>
      </c>
      <c r="K949" s="805">
        <f t="shared" si="3373"/>
        <v>0</v>
      </c>
      <c r="L949" s="805">
        <f t="shared" si="3373"/>
        <v>0</v>
      </c>
      <c r="M949" s="805">
        <f t="shared" si="3373"/>
        <v>0</v>
      </c>
      <c r="N949" s="805">
        <f t="shared" si="3373"/>
        <v>0</v>
      </c>
      <c r="O949" s="805">
        <f t="shared" si="3373"/>
        <v>0</v>
      </c>
      <c r="P949" s="805">
        <f t="shared" si="3373"/>
        <v>0</v>
      </c>
      <c r="Q949" s="805">
        <f t="shared" si="3373"/>
        <v>0</v>
      </c>
      <c r="R949" s="805">
        <f t="shared" si="3373"/>
        <v>0</v>
      </c>
      <c r="S949" s="804"/>
      <c r="T949" s="805">
        <f t="shared" ref="T949:AJ949" si="3374">SUM(T389)</f>
        <v>0</v>
      </c>
      <c r="U949" s="805">
        <f t="shared" si="3374"/>
        <v>0</v>
      </c>
      <c r="V949" s="805">
        <f t="shared" si="3374"/>
        <v>540</v>
      </c>
      <c r="W949" s="805">
        <f t="shared" si="3374"/>
        <v>0</v>
      </c>
      <c r="X949" s="805">
        <f t="shared" si="3374"/>
        <v>0</v>
      </c>
      <c r="Y949" s="805">
        <f t="shared" si="3374"/>
        <v>0</v>
      </c>
      <c r="Z949" s="805">
        <f t="shared" si="3374"/>
        <v>0</v>
      </c>
      <c r="AA949" s="805">
        <f t="shared" si="3374"/>
        <v>0</v>
      </c>
      <c r="AB949" s="805">
        <f t="shared" si="3374"/>
        <v>0</v>
      </c>
      <c r="AC949" s="805">
        <f t="shared" si="3374"/>
        <v>0</v>
      </c>
      <c r="AD949" s="805">
        <f t="shared" si="3374"/>
        <v>0</v>
      </c>
      <c r="AE949" s="805">
        <f t="shared" si="3374"/>
        <v>0</v>
      </c>
      <c r="AF949" s="805">
        <f t="shared" si="3374"/>
        <v>0</v>
      </c>
      <c r="AG949" s="805">
        <f t="shared" si="3374"/>
        <v>0</v>
      </c>
      <c r="AH949" s="805">
        <f t="shared" si="3374"/>
        <v>0</v>
      </c>
      <c r="AI949" s="805">
        <f t="shared" si="3374"/>
        <v>0</v>
      </c>
      <c r="AJ949" s="805">
        <f t="shared" si="3374"/>
        <v>0</v>
      </c>
      <c r="AK949" s="804"/>
      <c r="AL949" s="805">
        <f t="shared" ref="AL949:BB949" si="3375">SUM(AL389)</f>
        <v>0</v>
      </c>
      <c r="AM949" s="805">
        <f t="shared" si="3375"/>
        <v>0</v>
      </c>
      <c r="AN949" s="805">
        <f t="shared" si="3375"/>
        <v>0</v>
      </c>
      <c r="AO949" s="805">
        <f t="shared" si="3375"/>
        <v>0</v>
      </c>
      <c r="AP949" s="805">
        <f t="shared" si="3375"/>
        <v>0</v>
      </c>
      <c r="AQ949" s="805">
        <f t="shared" si="3375"/>
        <v>0</v>
      </c>
      <c r="AR949" s="805">
        <f t="shared" si="3375"/>
        <v>0</v>
      </c>
      <c r="AS949" s="805">
        <f t="shared" si="3375"/>
        <v>0</v>
      </c>
      <c r="AT949" s="805">
        <f t="shared" si="3375"/>
        <v>0</v>
      </c>
      <c r="AU949" s="805">
        <f t="shared" si="3375"/>
        <v>0</v>
      </c>
      <c r="AV949" s="805">
        <f t="shared" si="3375"/>
        <v>0</v>
      </c>
      <c r="AW949" s="805">
        <f t="shared" si="3375"/>
        <v>0</v>
      </c>
      <c r="AX949" s="805">
        <f t="shared" si="3375"/>
        <v>0</v>
      </c>
      <c r="AY949" s="805">
        <f t="shared" si="3375"/>
        <v>0</v>
      </c>
      <c r="AZ949" s="805">
        <f t="shared" si="3375"/>
        <v>0</v>
      </c>
      <c r="BA949" s="805">
        <f t="shared" si="3375"/>
        <v>0</v>
      </c>
      <c r="BB949" s="805">
        <f t="shared" si="3375"/>
        <v>0</v>
      </c>
      <c r="BC949" s="804"/>
      <c r="BD949" s="805">
        <f t="shared" ref="BD949:BT949" si="3376">SUM(BD389)</f>
        <v>0</v>
      </c>
      <c r="BE949" s="805">
        <f t="shared" si="3376"/>
        <v>0</v>
      </c>
      <c r="BF949" s="805">
        <f t="shared" si="3376"/>
        <v>0</v>
      </c>
      <c r="BG949" s="805">
        <f t="shared" si="3376"/>
        <v>0</v>
      </c>
      <c r="BH949" s="805">
        <f t="shared" si="3376"/>
        <v>0</v>
      </c>
      <c r="BI949" s="805">
        <f t="shared" si="3376"/>
        <v>0</v>
      </c>
      <c r="BJ949" s="805">
        <f t="shared" si="3376"/>
        <v>0</v>
      </c>
      <c r="BK949" s="805">
        <f t="shared" si="3376"/>
        <v>0</v>
      </c>
      <c r="BL949" s="805">
        <f t="shared" si="3376"/>
        <v>0</v>
      </c>
      <c r="BM949" s="805">
        <f t="shared" si="3376"/>
        <v>0</v>
      </c>
      <c r="BN949" s="805">
        <f t="shared" si="3376"/>
        <v>0</v>
      </c>
      <c r="BO949" s="805">
        <f t="shared" si="3376"/>
        <v>0</v>
      </c>
      <c r="BP949" s="805">
        <f t="shared" si="3376"/>
        <v>0</v>
      </c>
      <c r="BQ949" s="805">
        <f t="shared" si="3376"/>
        <v>0</v>
      </c>
      <c r="BR949" s="805">
        <f t="shared" si="3376"/>
        <v>0</v>
      </c>
      <c r="BS949" s="805">
        <f t="shared" si="3376"/>
        <v>0</v>
      </c>
      <c r="BT949" s="805">
        <f t="shared" si="3376"/>
        <v>0</v>
      </c>
      <c r="BU949" s="804"/>
      <c r="BV949" s="805">
        <f>SUM(BV389)</f>
        <v>0</v>
      </c>
      <c r="BW949" s="805">
        <f>SUM(BW389)</f>
        <v>0</v>
      </c>
      <c r="BX949" s="805">
        <f>SUM(BX389)</f>
        <v>0</v>
      </c>
      <c r="BY949" s="805">
        <f>SUM(BY389)</f>
        <v>0</v>
      </c>
      <c r="BZ949" s="602">
        <f t="shared" si="3276"/>
        <v>1.3333333333333333</v>
      </c>
      <c r="CA949" s="602">
        <f t="shared" si="3277"/>
        <v>0</v>
      </c>
      <c r="CB949" s="602">
        <f t="shared" si="3278"/>
        <v>0</v>
      </c>
      <c r="CC949" s="602">
        <f t="shared" si="3279"/>
        <v>0</v>
      </c>
      <c r="CD949" s="1348">
        <f t="shared" si="3307"/>
        <v>0</v>
      </c>
      <c r="CE949" s="1349">
        <f t="shared" si="3368"/>
        <v>0</v>
      </c>
      <c r="CF949" s="1350">
        <f t="shared" si="3368"/>
        <v>0</v>
      </c>
      <c r="CG949" s="1350">
        <f t="shared" si="3368"/>
        <v>0</v>
      </c>
      <c r="CH949" s="1350">
        <f t="shared" si="3368"/>
        <v>0</v>
      </c>
      <c r="CI949" s="1350">
        <f t="shared" si="3368"/>
        <v>0</v>
      </c>
      <c r="CJ949" s="1350">
        <f t="shared" si="3368"/>
        <v>0</v>
      </c>
      <c r="CK949" s="1351">
        <f t="shared" si="3368"/>
        <v>0</v>
      </c>
      <c r="CL949" s="1351">
        <f t="shared" si="3368"/>
        <v>0</v>
      </c>
      <c r="CM949" s="1351">
        <f t="shared" si="3368"/>
        <v>0</v>
      </c>
      <c r="CN949" s="1350">
        <f t="shared" si="3368"/>
        <v>0</v>
      </c>
      <c r="CO949" s="1350">
        <f t="shared" si="3368"/>
        <v>0</v>
      </c>
      <c r="CP949" s="1350">
        <f t="shared" si="3368"/>
        <v>0</v>
      </c>
      <c r="CQ949" s="1350">
        <f t="shared" si="3368"/>
        <v>0</v>
      </c>
      <c r="CR949" s="1350">
        <f t="shared" si="3368"/>
        <v>0</v>
      </c>
      <c r="CS949" s="1349">
        <f t="shared" si="3368"/>
        <v>20</v>
      </c>
      <c r="CT949" s="1352">
        <f t="shared" si="3368"/>
        <v>100</v>
      </c>
      <c r="CU949" s="553">
        <f t="shared" si="3282"/>
        <v>0</v>
      </c>
      <c r="CV949" s="554">
        <f t="shared" si="3283"/>
        <v>0</v>
      </c>
      <c r="CW949" s="555">
        <f t="shared" si="3284"/>
        <v>0</v>
      </c>
      <c r="CX949" s="555">
        <f t="shared" si="3285"/>
        <v>0</v>
      </c>
      <c r="CY949" s="555">
        <f t="shared" si="3286"/>
        <v>0</v>
      </c>
      <c r="CZ949" s="555">
        <f t="shared" si="3287"/>
        <v>0</v>
      </c>
      <c r="DA949" s="555">
        <f t="shared" si="3288"/>
        <v>0</v>
      </c>
      <c r="DB949" s="556">
        <f t="shared" si="3289"/>
        <v>0</v>
      </c>
      <c r="DC949" s="556">
        <f t="shared" si="3290"/>
        <v>0</v>
      </c>
      <c r="DD949" s="556">
        <f t="shared" si="3291"/>
        <v>0</v>
      </c>
      <c r="DE949" s="555">
        <f t="shared" si="3292"/>
        <v>0</v>
      </c>
      <c r="DF949" s="555">
        <f t="shared" si="3293"/>
        <v>0</v>
      </c>
      <c r="DG949" s="555">
        <f t="shared" si="3294"/>
        <v>0</v>
      </c>
      <c r="DH949" s="555">
        <f t="shared" si="3295"/>
        <v>0</v>
      </c>
      <c r="DI949" s="555">
        <f t="shared" si="3296"/>
        <v>0</v>
      </c>
      <c r="DJ949" s="554">
        <f t="shared" si="3297"/>
        <v>0</v>
      </c>
      <c r="DK949" s="553">
        <f t="shared" si="3298"/>
        <v>540</v>
      </c>
      <c r="DL949" s="658">
        <f t="shared" si="3299"/>
        <v>17</v>
      </c>
      <c r="DM949" s="106">
        <f t="shared" si="3300"/>
        <v>17</v>
      </c>
      <c r="DN949" s="106">
        <f t="shared" si="3301"/>
        <v>17</v>
      </c>
      <c r="DO949" s="106">
        <f t="shared" si="3302"/>
        <v>17</v>
      </c>
      <c r="DP949" s="487"/>
      <c r="DQ949" s="623"/>
      <c r="DR949" s="623"/>
      <c r="DS949" s="623"/>
      <c r="DT949" s="623"/>
      <c r="DU949" s="623"/>
      <c r="DV949" s="623"/>
      <c r="DW949" s="623"/>
      <c r="DX949" s="826"/>
      <c r="DY949" s="488"/>
    </row>
    <row r="950" spans="1:129" s="490" customFormat="1" ht="15.75" customHeight="1">
      <c r="A950" s="814" t="str">
        <f>A392</f>
        <v>Main cashcrop kg sold</v>
      </c>
      <c r="B950" s="805">
        <f t="shared" ref="B950:R950" si="3377">SUM(B394)</f>
        <v>0</v>
      </c>
      <c r="C950" s="805">
        <f t="shared" si="3377"/>
        <v>0</v>
      </c>
      <c r="D950" s="805">
        <f t="shared" si="3377"/>
        <v>0</v>
      </c>
      <c r="E950" s="805">
        <f t="shared" si="3377"/>
        <v>0</v>
      </c>
      <c r="F950" s="805">
        <f t="shared" si="3377"/>
        <v>0</v>
      </c>
      <c r="G950" s="805">
        <f t="shared" si="3377"/>
        <v>0</v>
      </c>
      <c r="H950" s="805">
        <f t="shared" si="3377"/>
        <v>0</v>
      </c>
      <c r="I950" s="805">
        <f t="shared" si="3377"/>
        <v>0</v>
      </c>
      <c r="J950" s="805">
        <f t="shared" si="3377"/>
        <v>0</v>
      </c>
      <c r="K950" s="805">
        <f t="shared" si="3377"/>
        <v>0</v>
      </c>
      <c r="L950" s="805">
        <f t="shared" si="3377"/>
        <v>0</v>
      </c>
      <c r="M950" s="805">
        <f t="shared" si="3377"/>
        <v>0</v>
      </c>
      <c r="N950" s="805">
        <f t="shared" si="3377"/>
        <v>0</v>
      </c>
      <c r="O950" s="805">
        <f t="shared" si="3377"/>
        <v>0</v>
      </c>
      <c r="P950" s="805">
        <f t="shared" si="3377"/>
        <v>0</v>
      </c>
      <c r="Q950" s="805">
        <f t="shared" si="3377"/>
        <v>0</v>
      </c>
      <c r="R950" s="805">
        <f t="shared" si="3377"/>
        <v>0</v>
      </c>
      <c r="S950" s="804"/>
      <c r="T950" s="805">
        <f t="shared" ref="T950:AJ950" si="3378">SUM(T394)</f>
        <v>0</v>
      </c>
      <c r="U950" s="805">
        <f t="shared" si="3378"/>
        <v>0</v>
      </c>
      <c r="V950" s="805">
        <f t="shared" si="3378"/>
        <v>0</v>
      </c>
      <c r="W950" s="805">
        <f t="shared" si="3378"/>
        <v>0</v>
      </c>
      <c r="X950" s="805">
        <f t="shared" si="3378"/>
        <v>0</v>
      </c>
      <c r="Y950" s="805">
        <f t="shared" si="3378"/>
        <v>0</v>
      </c>
      <c r="Z950" s="805">
        <f t="shared" si="3378"/>
        <v>0</v>
      </c>
      <c r="AA950" s="805">
        <f t="shared" si="3378"/>
        <v>0</v>
      </c>
      <c r="AB950" s="805">
        <f t="shared" si="3378"/>
        <v>0</v>
      </c>
      <c r="AC950" s="805">
        <f t="shared" si="3378"/>
        <v>0</v>
      </c>
      <c r="AD950" s="805">
        <f t="shared" si="3378"/>
        <v>0</v>
      </c>
      <c r="AE950" s="805">
        <f t="shared" si="3378"/>
        <v>0</v>
      </c>
      <c r="AF950" s="805">
        <f t="shared" si="3378"/>
        <v>0</v>
      </c>
      <c r="AG950" s="805">
        <f t="shared" si="3378"/>
        <v>0</v>
      </c>
      <c r="AH950" s="805">
        <f t="shared" si="3378"/>
        <v>0</v>
      </c>
      <c r="AI950" s="805">
        <f t="shared" si="3378"/>
        <v>0</v>
      </c>
      <c r="AJ950" s="805">
        <f t="shared" si="3378"/>
        <v>0</v>
      </c>
      <c r="AK950" s="804"/>
      <c r="AL950" s="805">
        <f t="shared" ref="AL950:BB950" si="3379">SUM(AL394)</f>
        <v>0</v>
      </c>
      <c r="AM950" s="805">
        <f t="shared" si="3379"/>
        <v>0</v>
      </c>
      <c r="AN950" s="805">
        <f t="shared" si="3379"/>
        <v>0</v>
      </c>
      <c r="AO950" s="805">
        <f t="shared" si="3379"/>
        <v>0</v>
      </c>
      <c r="AP950" s="805">
        <f t="shared" si="3379"/>
        <v>0</v>
      </c>
      <c r="AQ950" s="805">
        <f t="shared" si="3379"/>
        <v>0</v>
      </c>
      <c r="AR950" s="805">
        <f t="shared" si="3379"/>
        <v>0</v>
      </c>
      <c r="AS950" s="805">
        <f t="shared" si="3379"/>
        <v>0</v>
      </c>
      <c r="AT950" s="805">
        <f t="shared" si="3379"/>
        <v>0</v>
      </c>
      <c r="AU950" s="805">
        <f t="shared" si="3379"/>
        <v>0</v>
      </c>
      <c r="AV950" s="805">
        <f t="shared" si="3379"/>
        <v>0</v>
      </c>
      <c r="AW950" s="805">
        <f t="shared" si="3379"/>
        <v>0</v>
      </c>
      <c r="AX950" s="805">
        <f t="shared" si="3379"/>
        <v>0</v>
      </c>
      <c r="AY950" s="805">
        <f t="shared" si="3379"/>
        <v>0</v>
      </c>
      <c r="AZ950" s="805">
        <f t="shared" si="3379"/>
        <v>0</v>
      </c>
      <c r="BA950" s="805">
        <f t="shared" si="3379"/>
        <v>0</v>
      </c>
      <c r="BB950" s="805">
        <f t="shared" si="3379"/>
        <v>0</v>
      </c>
      <c r="BC950" s="804"/>
      <c r="BD950" s="805">
        <f t="shared" ref="BD950:BT950" si="3380">SUM(BD394)</f>
        <v>0</v>
      </c>
      <c r="BE950" s="805">
        <f t="shared" si="3380"/>
        <v>0</v>
      </c>
      <c r="BF950" s="805">
        <f t="shared" si="3380"/>
        <v>0</v>
      </c>
      <c r="BG950" s="805">
        <f t="shared" si="3380"/>
        <v>0</v>
      </c>
      <c r="BH950" s="805">
        <f t="shared" si="3380"/>
        <v>0</v>
      </c>
      <c r="BI950" s="805">
        <f t="shared" si="3380"/>
        <v>0</v>
      </c>
      <c r="BJ950" s="805">
        <f t="shared" si="3380"/>
        <v>0</v>
      </c>
      <c r="BK950" s="805">
        <f t="shared" si="3380"/>
        <v>0</v>
      </c>
      <c r="BL950" s="805">
        <f t="shared" si="3380"/>
        <v>0</v>
      </c>
      <c r="BM950" s="805">
        <f t="shared" si="3380"/>
        <v>0</v>
      </c>
      <c r="BN950" s="805">
        <f t="shared" si="3380"/>
        <v>0</v>
      </c>
      <c r="BO950" s="805">
        <f t="shared" si="3380"/>
        <v>0</v>
      </c>
      <c r="BP950" s="805">
        <f t="shared" si="3380"/>
        <v>0</v>
      </c>
      <c r="BQ950" s="805">
        <f t="shared" si="3380"/>
        <v>0</v>
      </c>
      <c r="BR950" s="805">
        <f t="shared" si="3380"/>
        <v>0</v>
      </c>
      <c r="BS950" s="805">
        <f t="shared" si="3380"/>
        <v>0</v>
      </c>
      <c r="BT950" s="805">
        <f t="shared" si="3380"/>
        <v>0</v>
      </c>
      <c r="BU950" s="804"/>
      <c r="BV950" s="805">
        <f>SUM(BV394)</f>
        <v>0</v>
      </c>
      <c r="BW950" s="805">
        <f>SUM(BW394)</f>
        <v>0</v>
      </c>
      <c r="BX950" s="805">
        <f>SUM(BX394)</f>
        <v>0</v>
      </c>
      <c r="BY950" s="805">
        <f>SUM(BY394)</f>
        <v>0</v>
      </c>
      <c r="BZ950" s="602">
        <f t="shared" si="3276"/>
        <v>0</v>
      </c>
      <c r="CA950" s="602">
        <f t="shared" si="3277"/>
        <v>0</v>
      </c>
      <c r="CB950" s="602">
        <f t="shared" si="3278"/>
        <v>0</v>
      </c>
      <c r="CC950" s="602">
        <f t="shared" si="3279"/>
        <v>0</v>
      </c>
      <c r="CD950" s="1348">
        <f t="shared" si="3307"/>
        <v>0</v>
      </c>
      <c r="CE950" s="1349">
        <f t="shared" si="3368"/>
        <v>0</v>
      </c>
      <c r="CF950" s="1350">
        <f t="shared" si="3368"/>
        <v>0</v>
      </c>
      <c r="CG950" s="1350">
        <f t="shared" si="3368"/>
        <v>0</v>
      </c>
      <c r="CH950" s="1350">
        <f t="shared" si="3368"/>
        <v>0</v>
      </c>
      <c r="CI950" s="1350">
        <f t="shared" si="3368"/>
        <v>0</v>
      </c>
      <c r="CJ950" s="1350">
        <f t="shared" si="3368"/>
        <v>0</v>
      </c>
      <c r="CK950" s="1351">
        <f t="shared" si="3368"/>
        <v>0</v>
      </c>
      <c r="CL950" s="1351">
        <f t="shared" si="3368"/>
        <v>0</v>
      </c>
      <c r="CM950" s="1351">
        <f t="shared" si="3368"/>
        <v>0</v>
      </c>
      <c r="CN950" s="1350">
        <f t="shared" si="3368"/>
        <v>0</v>
      </c>
      <c r="CO950" s="1350">
        <f t="shared" si="3368"/>
        <v>0</v>
      </c>
      <c r="CP950" s="1350">
        <f t="shared" si="3368"/>
        <v>0</v>
      </c>
      <c r="CQ950" s="1350">
        <f t="shared" si="3368"/>
        <v>0</v>
      </c>
      <c r="CR950" s="1350">
        <f t="shared" si="3368"/>
        <v>0</v>
      </c>
      <c r="CS950" s="1349">
        <f t="shared" si="3368"/>
        <v>0</v>
      </c>
      <c r="CT950" s="1352">
        <f t="shared" si="3368"/>
        <v>0</v>
      </c>
      <c r="CU950" s="553">
        <f t="shared" si="3282"/>
        <v>0</v>
      </c>
      <c r="CV950" s="554">
        <f t="shared" si="3283"/>
        <v>0</v>
      </c>
      <c r="CW950" s="555">
        <f t="shared" si="3284"/>
        <v>0</v>
      </c>
      <c r="CX950" s="555">
        <f t="shared" si="3285"/>
        <v>0</v>
      </c>
      <c r="CY950" s="555">
        <f t="shared" si="3286"/>
        <v>0</v>
      </c>
      <c r="CZ950" s="555">
        <f t="shared" si="3287"/>
        <v>0</v>
      </c>
      <c r="DA950" s="555">
        <f t="shared" si="3288"/>
        <v>0</v>
      </c>
      <c r="DB950" s="556">
        <f t="shared" si="3289"/>
        <v>0</v>
      </c>
      <c r="DC950" s="556">
        <f t="shared" si="3290"/>
        <v>0</v>
      </c>
      <c r="DD950" s="556">
        <f t="shared" si="3291"/>
        <v>0</v>
      </c>
      <c r="DE950" s="555">
        <f t="shared" si="3292"/>
        <v>0</v>
      </c>
      <c r="DF950" s="555">
        <f t="shared" si="3293"/>
        <v>0</v>
      </c>
      <c r="DG950" s="555">
        <f t="shared" si="3294"/>
        <v>0</v>
      </c>
      <c r="DH950" s="555">
        <f t="shared" si="3295"/>
        <v>0</v>
      </c>
      <c r="DI950" s="555">
        <f t="shared" si="3296"/>
        <v>0</v>
      </c>
      <c r="DJ950" s="554">
        <f t="shared" si="3297"/>
        <v>0</v>
      </c>
      <c r="DK950" s="553">
        <f t="shared" si="3298"/>
        <v>0</v>
      </c>
      <c r="DL950" s="658">
        <f t="shared" si="3299"/>
        <v>17</v>
      </c>
      <c r="DM950" s="106">
        <f t="shared" si="3300"/>
        <v>17</v>
      </c>
      <c r="DN950" s="106">
        <f t="shared" si="3301"/>
        <v>17</v>
      </c>
      <c r="DO950" s="106">
        <f t="shared" si="3302"/>
        <v>17</v>
      </c>
      <c r="DP950" s="487"/>
      <c r="DQ950" s="623"/>
      <c r="DR950" s="623"/>
      <c r="DS950" s="623"/>
      <c r="DT950" s="623"/>
      <c r="DU950" s="623"/>
      <c r="DV950" s="623"/>
      <c r="DW950" s="623"/>
      <c r="DX950" s="826"/>
      <c r="DY950" s="488"/>
    </row>
    <row r="951" spans="1:129" s="490" customFormat="1" ht="15.75" customHeight="1">
      <c r="A951" s="622" t="str">
        <f>A395</f>
        <v>Other cashcrop: kg produced</v>
      </c>
      <c r="B951" s="805">
        <f t="shared" ref="B951:R951" si="3381">SUM(B397)</f>
        <v>0</v>
      </c>
      <c r="C951" s="805">
        <f t="shared" si="3381"/>
        <v>0</v>
      </c>
      <c r="D951" s="805">
        <f t="shared" si="3381"/>
        <v>0</v>
      </c>
      <c r="E951" s="805">
        <f t="shared" si="3381"/>
        <v>0</v>
      </c>
      <c r="F951" s="805">
        <f t="shared" si="3381"/>
        <v>0</v>
      </c>
      <c r="G951" s="805">
        <f t="shared" si="3381"/>
        <v>0</v>
      </c>
      <c r="H951" s="805">
        <f t="shared" si="3381"/>
        <v>0</v>
      </c>
      <c r="I951" s="805">
        <f t="shared" si="3381"/>
        <v>0</v>
      </c>
      <c r="J951" s="805">
        <f t="shared" si="3381"/>
        <v>0</v>
      </c>
      <c r="K951" s="805">
        <f t="shared" si="3381"/>
        <v>0</v>
      </c>
      <c r="L951" s="805">
        <f t="shared" si="3381"/>
        <v>0</v>
      </c>
      <c r="M951" s="805">
        <f t="shared" si="3381"/>
        <v>0</v>
      </c>
      <c r="N951" s="805">
        <f t="shared" si="3381"/>
        <v>0</v>
      </c>
      <c r="O951" s="805">
        <f t="shared" si="3381"/>
        <v>0</v>
      </c>
      <c r="P951" s="805">
        <f t="shared" si="3381"/>
        <v>0</v>
      </c>
      <c r="Q951" s="805">
        <f t="shared" si="3381"/>
        <v>0</v>
      </c>
      <c r="R951" s="805">
        <f t="shared" si="3381"/>
        <v>0</v>
      </c>
      <c r="S951" s="804"/>
      <c r="T951" s="805">
        <f t="shared" ref="T951:AJ951" si="3382">SUM(T397)</f>
        <v>0</v>
      </c>
      <c r="U951" s="805">
        <f t="shared" si="3382"/>
        <v>0</v>
      </c>
      <c r="V951" s="805">
        <f t="shared" si="3382"/>
        <v>0</v>
      </c>
      <c r="W951" s="805">
        <f t="shared" si="3382"/>
        <v>0</v>
      </c>
      <c r="X951" s="805">
        <f t="shared" si="3382"/>
        <v>0</v>
      </c>
      <c r="Y951" s="805">
        <f t="shared" si="3382"/>
        <v>0</v>
      </c>
      <c r="Z951" s="805">
        <f t="shared" si="3382"/>
        <v>0</v>
      </c>
      <c r="AA951" s="805">
        <f t="shared" si="3382"/>
        <v>0</v>
      </c>
      <c r="AB951" s="805">
        <f t="shared" si="3382"/>
        <v>0</v>
      </c>
      <c r="AC951" s="805">
        <f t="shared" si="3382"/>
        <v>0</v>
      </c>
      <c r="AD951" s="805">
        <f t="shared" si="3382"/>
        <v>0</v>
      </c>
      <c r="AE951" s="805">
        <f t="shared" si="3382"/>
        <v>0</v>
      </c>
      <c r="AF951" s="805">
        <f t="shared" si="3382"/>
        <v>0</v>
      </c>
      <c r="AG951" s="805">
        <f t="shared" si="3382"/>
        <v>0</v>
      </c>
      <c r="AH951" s="805">
        <f t="shared" si="3382"/>
        <v>0</v>
      </c>
      <c r="AI951" s="805">
        <f t="shared" si="3382"/>
        <v>0</v>
      </c>
      <c r="AJ951" s="805">
        <f t="shared" si="3382"/>
        <v>0</v>
      </c>
      <c r="AK951" s="804"/>
      <c r="AL951" s="805">
        <f t="shared" ref="AL951:BB951" si="3383">SUM(AL397)</f>
        <v>0</v>
      </c>
      <c r="AM951" s="805">
        <f t="shared" si="3383"/>
        <v>0</v>
      </c>
      <c r="AN951" s="805">
        <f t="shared" si="3383"/>
        <v>0</v>
      </c>
      <c r="AO951" s="805">
        <f t="shared" si="3383"/>
        <v>0</v>
      </c>
      <c r="AP951" s="805">
        <f t="shared" si="3383"/>
        <v>0</v>
      </c>
      <c r="AQ951" s="805">
        <f t="shared" si="3383"/>
        <v>0</v>
      </c>
      <c r="AR951" s="805">
        <f t="shared" si="3383"/>
        <v>0</v>
      </c>
      <c r="AS951" s="805">
        <f t="shared" si="3383"/>
        <v>0</v>
      </c>
      <c r="AT951" s="805">
        <f t="shared" si="3383"/>
        <v>0</v>
      </c>
      <c r="AU951" s="805">
        <f t="shared" si="3383"/>
        <v>0</v>
      </c>
      <c r="AV951" s="805">
        <f t="shared" si="3383"/>
        <v>0</v>
      </c>
      <c r="AW951" s="805">
        <f t="shared" si="3383"/>
        <v>0</v>
      </c>
      <c r="AX951" s="805">
        <f t="shared" si="3383"/>
        <v>0</v>
      </c>
      <c r="AY951" s="805">
        <f t="shared" si="3383"/>
        <v>0</v>
      </c>
      <c r="AZ951" s="805">
        <f t="shared" si="3383"/>
        <v>0</v>
      </c>
      <c r="BA951" s="805">
        <f t="shared" si="3383"/>
        <v>0</v>
      </c>
      <c r="BB951" s="805">
        <f t="shared" si="3383"/>
        <v>0</v>
      </c>
      <c r="BC951" s="804"/>
      <c r="BD951" s="805">
        <f t="shared" ref="BD951:BT951" si="3384">SUM(BD397)</f>
        <v>0</v>
      </c>
      <c r="BE951" s="805">
        <f t="shared" si="3384"/>
        <v>0</v>
      </c>
      <c r="BF951" s="805">
        <f t="shared" si="3384"/>
        <v>0</v>
      </c>
      <c r="BG951" s="805">
        <f t="shared" si="3384"/>
        <v>0</v>
      </c>
      <c r="BH951" s="805">
        <f t="shared" si="3384"/>
        <v>0</v>
      </c>
      <c r="BI951" s="805">
        <f t="shared" si="3384"/>
        <v>0</v>
      </c>
      <c r="BJ951" s="805">
        <f t="shared" si="3384"/>
        <v>0</v>
      </c>
      <c r="BK951" s="805">
        <f t="shared" si="3384"/>
        <v>0</v>
      </c>
      <c r="BL951" s="805">
        <f t="shared" si="3384"/>
        <v>0</v>
      </c>
      <c r="BM951" s="805">
        <f t="shared" si="3384"/>
        <v>0</v>
      </c>
      <c r="BN951" s="805">
        <f t="shared" si="3384"/>
        <v>0</v>
      </c>
      <c r="BO951" s="805">
        <f t="shared" si="3384"/>
        <v>0</v>
      </c>
      <c r="BP951" s="805">
        <f t="shared" si="3384"/>
        <v>0</v>
      </c>
      <c r="BQ951" s="805">
        <f t="shared" si="3384"/>
        <v>0</v>
      </c>
      <c r="BR951" s="805">
        <f t="shared" si="3384"/>
        <v>0</v>
      </c>
      <c r="BS951" s="805">
        <f t="shared" si="3384"/>
        <v>0</v>
      </c>
      <c r="BT951" s="805">
        <f t="shared" si="3384"/>
        <v>0</v>
      </c>
      <c r="BU951" s="804"/>
      <c r="BV951" s="805">
        <f>SUM(BV397)</f>
        <v>0</v>
      </c>
      <c r="BW951" s="805">
        <f>SUM(BW397)</f>
        <v>0</v>
      </c>
      <c r="BX951" s="805">
        <f>SUM(BX397)</f>
        <v>0</v>
      </c>
      <c r="BY951" s="805">
        <f>SUM(BY397)</f>
        <v>0</v>
      </c>
      <c r="BZ951" s="602">
        <f t="shared" si="3276"/>
        <v>0</v>
      </c>
      <c r="CA951" s="602">
        <f t="shared" si="3277"/>
        <v>0</v>
      </c>
      <c r="CB951" s="602">
        <f t="shared" si="3278"/>
        <v>0</v>
      </c>
      <c r="CC951" s="602">
        <f t="shared" si="3279"/>
        <v>0</v>
      </c>
      <c r="CD951" s="1348">
        <f t="shared" si="3307"/>
        <v>0</v>
      </c>
      <c r="CE951" s="1349">
        <f t="shared" si="3368"/>
        <v>0</v>
      </c>
      <c r="CF951" s="1350">
        <f t="shared" si="3368"/>
        <v>0</v>
      </c>
      <c r="CG951" s="1350">
        <f t="shared" si="3368"/>
        <v>0</v>
      </c>
      <c r="CH951" s="1350">
        <f t="shared" si="3368"/>
        <v>0</v>
      </c>
      <c r="CI951" s="1350">
        <f t="shared" si="3368"/>
        <v>0</v>
      </c>
      <c r="CJ951" s="1350">
        <f t="shared" si="3368"/>
        <v>0</v>
      </c>
      <c r="CK951" s="1351">
        <f t="shared" si="3368"/>
        <v>0</v>
      </c>
      <c r="CL951" s="1351">
        <f t="shared" si="3368"/>
        <v>0</v>
      </c>
      <c r="CM951" s="1351">
        <f t="shared" si="3368"/>
        <v>0</v>
      </c>
      <c r="CN951" s="1350">
        <f t="shared" si="3368"/>
        <v>0</v>
      </c>
      <c r="CO951" s="1350">
        <f t="shared" si="3368"/>
        <v>0</v>
      </c>
      <c r="CP951" s="1350">
        <f t="shared" si="3368"/>
        <v>0</v>
      </c>
      <c r="CQ951" s="1350">
        <f t="shared" si="3368"/>
        <v>0</v>
      </c>
      <c r="CR951" s="1350">
        <f t="shared" si="3368"/>
        <v>0</v>
      </c>
      <c r="CS951" s="1349">
        <f t="shared" si="3368"/>
        <v>0</v>
      </c>
      <c r="CT951" s="1352">
        <f t="shared" si="3368"/>
        <v>0</v>
      </c>
      <c r="CU951" s="553">
        <f t="shared" si="3282"/>
        <v>0</v>
      </c>
      <c r="CV951" s="554">
        <f t="shared" si="3283"/>
        <v>0</v>
      </c>
      <c r="CW951" s="555">
        <f t="shared" si="3284"/>
        <v>0</v>
      </c>
      <c r="CX951" s="555">
        <f t="shared" si="3285"/>
        <v>0</v>
      </c>
      <c r="CY951" s="555">
        <f t="shared" si="3286"/>
        <v>0</v>
      </c>
      <c r="CZ951" s="555">
        <f t="shared" si="3287"/>
        <v>0</v>
      </c>
      <c r="DA951" s="555">
        <f t="shared" si="3288"/>
        <v>0</v>
      </c>
      <c r="DB951" s="556">
        <f t="shared" si="3289"/>
        <v>0</v>
      </c>
      <c r="DC951" s="556">
        <f t="shared" si="3290"/>
        <v>0</v>
      </c>
      <c r="DD951" s="556">
        <f t="shared" si="3291"/>
        <v>0</v>
      </c>
      <c r="DE951" s="555">
        <f t="shared" si="3292"/>
        <v>0</v>
      </c>
      <c r="DF951" s="555">
        <f t="shared" si="3293"/>
        <v>0</v>
      </c>
      <c r="DG951" s="555">
        <f t="shared" si="3294"/>
        <v>0</v>
      </c>
      <c r="DH951" s="555">
        <f t="shared" si="3295"/>
        <v>0</v>
      </c>
      <c r="DI951" s="555">
        <f t="shared" si="3296"/>
        <v>0</v>
      </c>
      <c r="DJ951" s="554">
        <f t="shared" si="3297"/>
        <v>0</v>
      </c>
      <c r="DK951" s="553">
        <f t="shared" si="3298"/>
        <v>0</v>
      </c>
      <c r="DL951" s="658">
        <f t="shared" si="3299"/>
        <v>17</v>
      </c>
      <c r="DM951" s="106">
        <f t="shared" si="3300"/>
        <v>17</v>
      </c>
      <c r="DN951" s="106">
        <f t="shared" si="3301"/>
        <v>17</v>
      </c>
      <c r="DO951" s="106">
        <f t="shared" si="3302"/>
        <v>17</v>
      </c>
      <c r="DP951" s="487"/>
      <c r="DQ951" s="623"/>
      <c r="DR951" s="623"/>
      <c r="DS951" s="623"/>
      <c r="DT951" s="623"/>
      <c r="DU951" s="623"/>
      <c r="DV951" s="623"/>
      <c r="DW951" s="623"/>
      <c r="DX951" s="826"/>
      <c r="DY951" s="488"/>
    </row>
    <row r="952" spans="1:129" s="490" customFormat="1" ht="15.75" customHeight="1">
      <c r="A952" s="622" t="str">
        <f>A398</f>
        <v>Other cashcrop: kg produced</v>
      </c>
      <c r="B952" s="805">
        <f t="shared" ref="B952:R952" si="3385">SUM(B400)</f>
        <v>0</v>
      </c>
      <c r="C952" s="805">
        <f t="shared" si="3385"/>
        <v>0</v>
      </c>
      <c r="D952" s="805">
        <f t="shared" si="3385"/>
        <v>0</v>
      </c>
      <c r="E952" s="805">
        <f t="shared" si="3385"/>
        <v>0</v>
      </c>
      <c r="F952" s="805">
        <f t="shared" si="3385"/>
        <v>0</v>
      </c>
      <c r="G952" s="805">
        <f t="shared" si="3385"/>
        <v>0</v>
      </c>
      <c r="H952" s="805">
        <f t="shared" si="3385"/>
        <v>0</v>
      </c>
      <c r="I952" s="805">
        <f t="shared" si="3385"/>
        <v>0</v>
      </c>
      <c r="J952" s="805">
        <f t="shared" si="3385"/>
        <v>0</v>
      </c>
      <c r="K952" s="805">
        <f t="shared" si="3385"/>
        <v>0</v>
      </c>
      <c r="L952" s="805">
        <f t="shared" si="3385"/>
        <v>0</v>
      </c>
      <c r="M952" s="805">
        <f t="shared" si="3385"/>
        <v>0</v>
      </c>
      <c r="N952" s="805">
        <f t="shared" si="3385"/>
        <v>0</v>
      </c>
      <c r="O952" s="805">
        <f t="shared" si="3385"/>
        <v>0</v>
      </c>
      <c r="P952" s="805">
        <f t="shared" si="3385"/>
        <v>0</v>
      </c>
      <c r="Q952" s="805">
        <f t="shared" si="3385"/>
        <v>0</v>
      </c>
      <c r="R952" s="805">
        <f t="shared" si="3385"/>
        <v>0</v>
      </c>
      <c r="S952" s="804"/>
      <c r="T952" s="805">
        <f t="shared" ref="T952:AJ952" si="3386">SUM(T400)</f>
        <v>0</v>
      </c>
      <c r="U952" s="805">
        <f t="shared" si="3386"/>
        <v>0</v>
      </c>
      <c r="V952" s="805">
        <f t="shared" si="3386"/>
        <v>0</v>
      </c>
      <c r="W952" s="805">
        <f t="shared" si="3386"/>
        <v>0</v>
      </c>
      <c r="X952" s="805">
        <f t="shared" si="3386"/>
        <v>0</v>
      </c>
      <c r="Y952" s="805">
        <f t="shared" si="3386"/>
        <v>0</v>
      </c>
      <c r="Z952" s="805">
        <f t="shared" si="3386"/>
        <v>0</v>
      </c>
      <c r="AA952" s="805">
        <f t="shared" si="3386"/>
        <v>0</v>
      </c>
      <c r="AB952" s="805">
        <f t="shared" si="3386"/>
        <v>0</v>
      </c>
      <c r="AC952" s="805">
        <f t="shared" si="3386"/>
        <v>0</v>
      </c>
      <c r="AD952" s="805">
        <f t="shared" si="3386"/>
        <v>0</v>
      </c>
      <c r="AE952" s="805">
        <f t="shared" si="3386"/>
        <v>0</v>
      </c>
      <c r="AF952" s="805">
        <f t="shared" si="3386"/>
        <v>0</v>
      </c>
      <c r="AG952" s="805">
        <f t="shared" si="3386"/>
        <v>0</v>
      </c>
      <c r="AH952" s="805">
        <f t="shared" si="3386"/>
        <v>0</v>
      </c>
      <c r="AI952" s="805">
        <f t="shared" si="3386"/>
        <v>0</v>
      </c>
      <c r="AJ952" s="805">
        <f t="shared" si="3386"/>
        <v>0</v>
      </c>
      <c r="AK952" s="804"/>
      <c r="AL952" s="805">
        <f t="shared" ref="AL952:BB952" si="3387">SUM(AL400)</f>
        <v>0</v>
      </c>
      <c r="AM952" s="805">
        <f t="shared" si="3387"/>
        <v>0</v>
      </c>
      <c r="AN952" s="805">
        <f t="shared" si="3387"/>
        <v>0</v>
      </c>
      <c r="AO952" s="805">
        <f t="shared" si="3387"/>
        <v>0</v>
      </c>
      <c r="AP952" s="805">
        <f t="shared" si="3387"/>
        <v>0</v>
      </c>
      <c r="AQ952" s="805">
        <f t="shared" si="3387"/>
        <v>0</v>
      </c>
      <c r="AR952" s="805">
        <f t="shared" si="3387"/>
        <v>0</v>
      </c>
      <c r="AS952" s="805">
        <f t="shared" si="3387"/>
        <v>0</v>
      </c>
      <c r="AT952" s="805">
        <f t="shared" si="3387"/>
        <v>0</v>
      </c>
      <c r="AU952" s="805">
        <f t="shared" si="3387"/>
        <v>0</v>
      </c>
      <c r="AV952" s="805">
        <f t="shared" si="3387"/>
        <v>0</v>
      </c>
      <c r="AW952" s="805">
        <f t="shared" si="3387"/>
        <v>0</v>
      </c>
      <c r="AX952" s="805">
        <f t="shared" si="3387"/>
        <v>0</v>
      </c>
      <c r="AY952" s="805">
        <f t="shared" si="3387"/>
        <v>0</v>
      </c>
      <c r="AZ952" s="805">
        <f t="shared" si="3387"/>
        <v>0</v>
      </c>
      <c r="BA952" s="805">
        <f t="shared" si="3387"/>
        <v>0</v>
      </c>
      <c r="BB952" s="805">
        <f t="shared" si="3387"/>
        <v>0</v>
      </c>
      <c r="BC952" s="804"/>
      <c r="BD952" s="805">
        <f t="shared" ref="BD952:BT952" si="3388">SUM(BD400)</f>
        <v>0</v>
      </c>
      <c r="BE952" s="805">
        <f t="shared" si="3388"/>
        <v>0</v>
      </c>
      <c r="BF952" s="805">
        <f t="shared" si="3388"/>
        <v>0</v>
      </c>
      <c r="BG952" s="805">
        <f t="shared" si="3388"/>
        <v>0</v>
      </c>
      <c r="BH952" s="805">
        <f t="shared" si="3388"/>
        <v>0</v>
      </c>
      <c r="BI952" s="805">
        <f t="shared" si="3388"/>
        <v>0</v>
      </c>
      <c r="BJ952" s="805">
        <f t="shared" si="3388"/>
        <v>0</v>
      </c>
      <c r="BK952" s="805">
        <f t="shared" si="3388"/>
        <v>0</v>
      </c>
      <c r="BL952" s="805">
        <f t="shared" si="3388"/>
        <v>0</v>
      </c>
      <c r="BM952" s="805">
        <f t="shared" si="3388"/>
        <v>0</v>
      </c>
      <c r="BN952" s="805">
        <f t="shared" si="3388"/>
        <v>0</v>
      </c>
      <c r="BO952" s="805">
        <f t="shared" si="3388"/>
        <v>0</v>
      </c>
      <c r="BP952" s="805">
        <f t="shared" si="3388"/>
        <v>0</v>
      </c>
      <c r="BQ952" s="805">
        <f t="shared" si="3388"/>
        <v>0</v>
      </c>
      <c r="BR952" s="805">
        <f t="shared" si="3388"/>
        <v>0</v>
      </c>
      <c r="BS952" s="805">
        <f t="shared" si="3388"/>
        <v>0</v>
      </c>
      <c r="BT952" s="805">
        <f t="shared" si="3388"/>
        <v>0</v>
      </c>
      <c r="BU952" s="804"/>
      <c r="BV952" s="805">
        <f>SUM(BV400)</f>
        <v>0</v>
      </c>
      <c r="BW952" s="805">
        <f>SUM(BW400)</f>
        <v>0</v>
      </c>
      <c r="BX952" s="805">
        <f>SUM(BX400)</f>
        <v>0</v>
      </c>
      <c r="BY952" s="805">
        <f>SUM(BY400)</f>
        <v>0</v>
      </c>
      <c r="BZ952" s="602">
        <f t="shared" si="3276"/>
        <v>0</v>
      </c>
      <c r="CA952" s="602">
        <f t="shared" si="3277"/>
        <v>0</v>
      </c>
      <c r="CB952" s="602">
        <f t="shared" si="3278"/>
        <v>0</v>
      </c>
      <c r="CC952" s="602">
        <f t="shared" si="3279"/>
        <v>0</v>
      </c>
      <c r="CD952" s="1348">
        <f t="shared" si="3307"/>
        <v>0</v>
      </c>
      <c r="CE952" s="1349">
        <f t="shared" si="3368"/>
        <v>0</v>
      </c>
      <c r="CF952" s="1350">
        <f t="shared" si="3368"/>
        <v>0</v>
      </c>
      <c r="CG952" s="1350">
        <f t="shared" si="3368"/>
        <v>0</v>
      </c>
      <c r="CH952" s="1350">
        <f t="shared" si="3368"/>
        <v>0</v>
      </c>
      <c r="CI952" s="1350">
        <f t="shared" si="3368"/>
        <v>0</v>
      </c>
      <c r="CJ952" s="1350">
        <f t="shared" si="3368"/>
        <v>0</v>
      </c>
      <c r="CK952" s="1351">
        <f t="shared" si="3368"/>
        <v>0</v>
      </c>
      <c r="CL952" s="1351">
        <f t="shared" si="3368"/>
        <v>0</v>
      </c>
      <c r="CM952" s="1351">
        <f t="shared" si="3368"/>
        <v>0</v>
      </c>
      <c r="CN952" s="1350">
        <f t="shared" si="3368"/>
        <v>0</v>
      </c>
      <c r="CO952" s="1350">
        <f t="shared" si="3368"/>
        <v>0</v>
      </c>
      <c r="CP952" s="1350">
        <f t="shared" si="3368"/>
        <v>0</v>
      </c>
      <c r="CQ952" s="1350">
        <f t="shared" si="3368"/>
        <v>0</v>
      </c>
      <c r="CR952" s="1350">
        <f t="shared" si="3368"/>
        <v>0</v>
      </c>
      <c r="CS952" s="1349">
        <f t="shared" si="3368"/>
        <v>0</v>
      </c>
      <c r="CT952" s="1352">
        <f t="shared" si="3368"/>
        <v>0</v>
      </c>
      <c r="CU952" s="553">
        <f t="shared" si="3282"/>
        <v>0</v>
      </c>
      <c r="CV952" s="554">
        <f t="shared" si="3283"/>
        <v>0</v>
      </c>
      <c r="CW952" s="555">
        <f t="shared" si="3284"/>
        <v>0</v>
      </c>
      <c r="CX952" s="555">
        <f t="shared" si="3285"/>
        <v>0</v>
      </c>
      <c r="CY952" s="555">
        <f t="shared" si="3286"/>
        <v>0</v>
      </c>
      <c r="CZ952" s="555">
        <f t="shared" si="3287"/>
        <v>0</v>
      </c>
      <c r="DA952" s="555">
        <f t="shared" si="3288"/>
        <v>0</v>
      </c>
      <c r="DB952" s="556">
        <f t="shared" si="3289"/>
        <v>0</v>
      </c>
      <c r="DC952" s="556">
        <f t="shared" si="3290"/>
        <v>0</v>
      </c>
      <c r="DD952" s="556">
        <f t="shared" si="3291"/>
        <v>0</v>
      </c>
      <c r="DE952" s="555">
        <f t="shared" si="3292"/>
        <v>0</v>
      </c>
      <c r="DF952" s="555">
        <f t="shared" si="3293"/>
        <v>0</v>
      </c>
      <c r="DG952" s="555">
        <f t="shared" si="3294"/>
        <v>0</v>
      </c>
      <c r="DH952" s="555">
        <f t="shared" si="3295"/>
        <v>0</v>
      </c>
      <c r="DI952" s="555">
        <f t="shared" si="3296"/>
        <v>0</v>
      </c>
      <c r="DJ952" s="554">
        <f t="shared" si="3297"/>
        <v>0</v>
      </c>
      <c r="DK952" s="553">
        <f t="shared" si="3298"/>
        <v>0</v>
      </c>
      <c r="DL952" s="658">
        <f t="shared" si="3299"/>
        <v>17</v>
      </c>
      <c r="DM952" s="106">
        <f t="shared" si="3300"/>
        <v>17</v>
      </c>
      <c r="DN952" s="106">
        <f t="shared" si="3301"/>
        <v>17</v>
      </c>
      <c r="DO952" s="106">
        <f t="shared" si="3302"/>
        <v>17</v>
      </c>
      <c r="DP952" s="487"/>
      <c r="DQ952" s="623"/>
      <c r="DR952" s="623"/>
      <c r="DS952" s="623"/>
      <c r="DT952" s="623"/>
      <c r="DU952" s="623"/>
      <c r="DV952" s="623"/>
      <c r="DW952" s="623"/>
      <c r="DX952" s="826"/>
      <c r="DY952" s="488"/>
    </row>
    <row r="953" spans="1:129" s="490" customFormat="1" ht="15.75" customHeight="1">
      <c r="A953" s="622" t="str">
        <f>A401</f>
        <v>Other cashcrop: kg produced</v>
      </c>
      <c r="B953" s="805">
        <f t="shared" ref="B953:R953" si="3389">SUM(B403)</f>
        <v>0</v>
      </c>
      <c r="C953" s="805">
        <f t="shared" si="3389"/>
        <v>0</v>
      </c>
      <c r="D953" s="805">
        <f t="shared" si="3389"/>
        <v>0</v>
      </c>
      <c r="E953" s="805">
        <f t="shared" si="3389"/>
        <v>0</v>
      </c>
      <c r="F953" s="805">
        <f t="shared" si="3389"/>
        <v>0</v>
      </c>
      <c r="G953" s="805">
        <f t="shared" si="3389"/>
        <v>0</v>
      </c>
      <c r="H953" s="805">
        <f t="shared" si="3389"/>
        <v>0</v>
      </c>
      <c r="I953" s="805">
        <f t="shared" si="3389"/>
        <v>0</v>
      </c>
      <c r="J953" s="805">
        <f t="shared" si="3389"/>
        <v>0</v>
      </c>
      <c r="K953" s="805">
        <f t="shared" si="3389"/>
        <v>0</v>
      </c>
      <c r="L953" s="805">
        <f t="shared" si="3389"/>
        <v>0</v>
      </c>
      <c r="M953" s="805">
        <f t="shared" si="3389"/>
        <v>0</v>
      </c>
      <c r="N953" s="805">
        <f t="shared" si="3389"/>
        <v>0</v>
      </c>
      <c r="O953" s="805">
        <f t="shared" si="3389"/>
        <v>0</v>
      </c>
      <c r="P953" s="805">
        <f t="shared" si="3389"/>
        <v>0</v>
      </c>
      <c r="Q953" s="805">
        <f t="shared" si="3389"/>
        <v>0</v>
      </c>
      <c r="R953" s="805">
        <f t="shared" si="3389"/>
        <v>0</v>
      </c>
      <c r="S953" s="804"/>
      <c r="T953" s="805">
        <f t="shared" ref="T953:AJ953" si="3390">SUM(T403)</f>
        <v>0</v>
      </c>
      <c r="U953" s="805">
        <f t="shared" si="3390"/>
        <v>0</v>
      </c>
      <c r="V953" s="805">
        <f t="shared" si="3390"/>
        <v>0</v>
      </c>
      <c r="W953" s="805">
        <f t="shared" si="3390"/>
        <v>0</v>
      </c>
      <c r="X953" s="805">
        <f t="shared" si="3390"/>
        <v>0</v>
      </c>
      <c r="Y953" s="805">
        <f t="shared" si="3390"/>
        <v>0</v>
      </c>
      <c r="Z953" s="805">
        <f t="shared" si="3390"/>
        <v>0</v>
      </c>
      <c r="AA953" s="805">
        <f t="shared" si="3390"/>
        <v>0</v>
      </c>
      <c r="AB953" s="805">
        <f t="shared" si="3390"/>
        <v>0</v>
      </c>
      <c r="AC953" s="805">
        <f t="shared" si="3390"/>
        <v>0</v>
      </c>
      <c r="AD953" s="805">
        <f t="shared" si="3390"/>
        <v>0</v>
      </c>
      <c r="AE953" s="805">
        <f t="shared" si="3390"/>
        <v>0</v>
      </c>
      <c r="AF953" s="805">
        <f t="shared" si="3390"/>
        <v>0</v>
      </c>
      <c r="AG953" s="805">
        <f t="shared" si="3390"/>
        <v>0</v>
      </c>
      <c r="AH953" s="805">
        <f t="shared" si="3390"/>
        <v>0</v>
      </c>
      <c r="AI953" s="805">
        <f t="shared" si="3390"/>
        <v>0</v>
      </c>
      <c r="AJ953" s="805">
        <f t="shared" si="3390"/>
        <v>0</v>
      </c>
      <c r="AK953" s="804"/>
      <c r="AL953" s="805">
        <f t="shared" ref="AL953:BB953" si="3391">SUM(AL403)</f>
        <v>0</v>
      </c>
      <c r="AM953" s="805">
        <f t="shared" si="3391"/>
        <v>0</v>
      </c>
      <c r="AN953" s="805">
        <f t="shared" si="3391"/>
        <v>0</v>
      </c>
      <c r="AO953" s="805">
        <f t="shared" si="3391"/>
        <v>0</v>
      </c>
      <c r="AP953" s="805">
        <f t="shared" si="3391"/>
        <v>0</v>
      </c>
      <c r="AQ953" s="805">
        <f t="shared" si="3391"/>
        <v>0</v>
      </c>
      <c r="AR953" s="805">
        <f t="shared" si="3391"/>
        <v>0</v>
      </c>
      <c r="AS953" s="805">
        <f t="shared" si="3391"/>
        <v>0</v>
      </c>
      <c r="AT953" s="805">
        <f t="shared" si="3391"/>
        <v>0</v>
      </c>
      <c r="AU953" s="805">
        <f t="shared" si="3391"/>
        <v>0</v>
      </c>
      <c r="AV953" s="805">
        <f t="shared" si="3391"/>
        <v>0</v>
      </c>
      <c r="AW953" s="805">
        <f t="shared" si="3391"/>
        <v>0</v>
      </c>
      <c r="AX953" s="805">
        <f t="shared" si="3391"/>
        <v>0</v>
      </c>
      <c r="AY953" s="805">
        <f t="shared" si="3391"/>
        <v>0</v>
      </c>
      <c r="AZ953" s="805">
        <f t="shared" si="3391"/>
        <v>0</v>
      </c>
      <c r="BA953" s="805">
        <f t="shared" si="3391"/>
        <v>0</v>
      </c>
      <c r="BB953" s="805">
        <f t="shared" si="3391"/>
        <v>0</v>
      </c>
      <c r="BC953" s="804"/>
      <c r="BD953" s="805">
        <f t="shared" ref="BD953:BT953" si="3392">SUM(BD403)</f>
        <v>0</v>
      </c>
      <c r="BE953" s="805">
        <f t="shared" si="3392"/>
        <v>0</v>
      </c>
      <c r="BF953" s="805">
        <f t="shared" si="3392"/>
        <v>0</v>
      </c>
      <c r="BG953" s="805">
        <f t="shared" si="3392"/>
        <v>0</v>
      </c>
      <c r="BH953" s="805">
        <f t="shared" si="3392"/>
        <v>0</v>
      </c>
      <c r="BI953" s="805">
        <f t="shared" si="3392"/>
        <v>0</v>
      </c>
      <c r="BJ953" s="805">
        <f t="shared" si="3392"/>
        <v>0</v>
      </c>
      <c r="BK953" s="805">
        <f t="shared" si="3392"/>
        <v>0</v>
      </c>
      <c r="BL953" s="805">
        <f t="shared" si="3392"/>
        <v>0</v>
      </c>
      <c r="BM953" s="805">
        <f t="shared" si="3392"/>
        <v>0</v>
      </c>
      <c r="BN953" s="805">
        <f t="shared" si="3392"/>
        <v>0</v>
      </c>
      <c r="BO953" s="805">
        <f t="shared" si="3392"/>
        <v>0</v>
      </c>
      <c r="BP953" s="805">
        <f t="shared" si="3392"/>
        <v>0</v>
      </c>
      <c r="BQ953" s="805">
        <f t="shared" si="3392"/>
        <v>0</v>
      </c>
      <c r="BR953" s="805">
        <f t="shared" si="3392"/>
        <v>0</v>
      </c>
      <c r="BS953" s="805">
        <f t="shared" si="3392"/>
        <v>0</v>
      </c>
      <c r="BT953" s="805">
        <f t="shared" si="3392"/>
        <v>0</v>
      </c>
      <c r="BU953" s="804"/>
      <c r="BV953" s="805">
        <f>SUM(BV403)</f>
        <v>0</v>
      </c>
      <c r="BW953" s="805">
        <f>SUM(BW403)</f>
        <v>0</v>
      </c>
      <c r="BX953" s="805">
        <f>SUM(BX403)</f>
        <v>0</v>
      </c>
      <c r="BY953" s="805">
        <f>SUM(BY403)</f>
        <v>0</v>
      </c>
      <c r="BZ953" s="602">
        <f t="shared" si="3276"/>
        <v>0</v>
      </c>
      <c r="CA953" s="602">
        <f t="shared" si="3277"/>
        <v>0</v>
      </c>
      <c r="CB953" s="602">
        <f t="shared" si="3278"/>
        <v>0</v>
      </c>
      <c r="CC953" s="602">
        <f t="shared" si="3279"/>
        <v>0</v>
      </c>
      <c r="CD953" s="1348">
        <f t="shared" si="3307"/>
        <v>0</v>
      </c>
      <c r="CE953" s="1349">
        <f t="shared" si="3368"/>
        <v>0</v>
      </c>
      <c r="CF953" s="1350">
        <f t="shared" si="3368"/>
        <v>0</v>
      </c>
      <c r="CG953" s="1350">
        <f t="shared" si="3368"/>
        <v>0</v>
      </c>
      <c r="CH953" s="1350">
        <f t="shared" si="3368"/>
        <v>0</v>
      </c>
      <c r="CI953" s="1350">
        <f t="shared" si="3368"/>
        <v>0</v>
      </c>
      <c r="CJ953" s="1350">
        <f t="shared" si="3368"/>
        <v>0</v>
      </c>
      <c r="CK953" s="1351">
        <f t="shared" si="3368"/>
        <v>0</v>
      </c>
      <c r="CL953" s="1351">
        <f t="shared" si="3368"/>
        <v>0</v>
      </c>
      <c r="CM953" s="1351">
        <f t="shared" si="3368"/>
        <v>0</v>
      </c>
      <c r="CN953" s="1350">
        <f t="shared" si="3368"/>
        <v>0</v>
      </c>
      <c r="CO953" s="1350">
        <f t="shared" si="3368"/>
        <v>0</v>
      </c>
      <c r="CP953" s="1350">
        <f t="shared" si="3368"/>
        <v>0</v>
      </c>
      <c r="CQ953" s="1350">
        <f t="shared" si="3368"/>
        <v>0</v>
      </c>
      <c r="CR953" s="1350">
        <f t="shared" si="3368"/>
        <v>0</v>
      </c>
      <c r="CS953" s="1349">
        <f t="shared" si="3368"/>
        <v>0</v>
      </c>
      <c r="CT953" s="1352">
        <f t="shared" si="3368"/>
        <v>0</v>
      </c>
      <c r="CU953" s="553">
        <f t="shared" si="3282"/>
        <v>0</v>
      </c>
      <c r="CV953" s="554">
        <f t="shared" si="3283"/>
        <v>0</v>
      </c>
      <c r="CW953" s="555">
        <f t="shared" si="3284"/>
        <v>0</v>
      </c>
      <c r="CX953" s="555">
        <f t="shared" si="3285"/>
        <v>0</v>
      </c>
      <c r="CY953" s="555">
        <f t="shared" si="3286"/>
        <v>0</v>
      </c>
      <c r="CZ953" s="555">
        <f t="shared" si="3287"/>
        <v>0</v>
      </c>
      <c r="DA953" s="555">
        <f t="shared" si="3288"/>
        <v>0</v>
      </c>
      <c r="DB953" s="556">
        <f t="shared" si="3289"/>
        <v>0</v>
      </c>
      <c r="DC953" s="556">
        <f t="shared" si="3290"/>
        <v>0</v>
      </c>
      <c r="DD953" s="556">
        <f t="shared" si="3291"/>
        <v>0</v>
      </c>
      <c r="DE953" s="555">
        <f t="shared" si="3292"/>
        <v>0</v>
      </c>
      <c r="DF953" s="555">
        <f t="shared" si="3293"/>
        <v>0</v>
      </c>
      <c r="DG953" s="555">
        <f t="shared" si="3294"/>
        <v>0</v>
      </c>
      <c r="DH953" s="555">
        <f t="shared" si="3295"/>
        <v>0</v>
      </c>
      <c r="DI953" s="555">
        <f t="shared" si="3296"/>
        <v>0</v>
      </c>
      <c r="DJ953" s="554">
        <f t="shared" si="3297"/>
        <v>0</v>
      </c>
      <c r="DK953" s="553">
        <f t="shared" si="3298"/>
        <v>0</v>
      </c>
      <c r="DL953" s="658">
        <f t="shared" si="3299"/>
        <v>17</v>
      </c>
      <c r="DM953" s="106">
        <f t="shared" si="3300"/>
        <v>17</v>
      </c>
      <c r="DN953" s="106">
        <f t="shared" si="3301"/>
        <v>17</v>
      </c>
      <c r="DO953" s="106">
        <f t="shared" si="3302"/>
        <v>17</v>
      </c>
      <c r="DP953" s="487"/>
      <c r="DQ953" s="623"/>
      <c r="DR953" s="623"/>
      <c r="DS953" s="623"/>
      <c r="DT953" s="623"/>
      <c r="DU953" s="623"/>
      <c r="DV953" s="623"/>
      <c r="DW953" s="623"/>
      <c r="DX953" s="826"/>
      <c r="DY953" s="488"/>
    </row>
    <row r="954" spans="1:129" s="490" customFormat="1" ht="15.75" customHeight="1">
      <c r="A954" s="622" t="str">
        <f>A404</f>
        <v>Other cashcrop: kg produced</v>
      </c>
      <c r="B954" s="805">
        <f t="shared" ref="B954:R954" si="3393">SUM(B406)</f>
        <v>0</v>
      </c>
      <c r="C954" s="805">
        <f t="shared" si="3393"/>
        <v>0</v>
      </c>
      <c r="D954" s="805">
        <f t="shared" si="3393"/>
        <v>0</v>
      </c>
      <c r="E954" s="805">
        <f t="shared" si="3393"/>
        <v>0</v>
      </c>
      <c r="F954" s="805">
        <f t="shared" si="3393"/>
        <v>0</v>
      </c>
      <c r="G954" s="805">
        <f t="shared" si="3393"/>
        <v>0</v>
      </c>
      <c r="H954" s="805">
        <f t="shared" si="3393"/>
        <v>0</v>
      </c>
      <c r="I954" s="805">
        <f t="shared" si="3393"/>
        <v>0</v>
      </c>
      <c r="J954" s="805">
        <f t="shared" si="3393"/>
        <v>0</v>
      </c>
      <c r="K954" s="805">
        <f t="shared" si="3393"/>
        <v>0</v>
      </c>
      <c r="L954" s="805">
        <f t="shared" si="3393"/>
        <v>0</v>
      </c>
      <c r="M954" s="805">
        <f t="shared" si="3393"/>
        <v>0</v>
      </c>
      <c r="N954" s="805">
        <f t="shared" si="3393"/>
        <v>0</v>
      </c>
      <c r="O954" s="805">
        <f t="shared" si="3393"/>
        <v>0</v>
      </c>
      <c r="P954" s="805">
        <f t="shared" si="3393"/>
        <v>0</v>
      </c>
      <c r="Q954" s="805">
        <f t="shared" si="3393"/>
        <v>0</v>
      </c>
      <c r="R954" s="805">
        <f t="shared" si="3393"/>
        <v>0</v>
      </c>
      <c r="S954" s="804"/>
      <c r="T954" s="805">
        <f t="shared" ref="T954:AJ954" si="3394">SUM(T406)</f>
        <v>0</v>
      </c>
      <c r="U954" s="805">
        <f t="shared" si="3394"/>
        <v>0</v>
      </c>
      <c r="V954" s="805">
        <f t="shared" si="3394"/>
        <v>0</v>
      </c>
      <c r="W954" s="805">
        <f t="shared" si="3394"/>
        <v>0</v>
      </c>
      <c r="X954" s="805">
        <f t="shared" si="3394"/>
        <v>0</v>
      </c>
      <c r="Y954" s="805">
        <f t="shared" si="3394"/>
        <v>0</v>
      </c>
      <c r="Z954" s="805">
        <f t="shared" si="3394"/>
        <v>0</v>
      </c>
      <c r="AA954" s="805">
        <f t="shared" si="3394"/>
        <v>0</v>
      </c>
      <c r="AB954" s="805">
        <f t="shared" si="3394"/>
        <v>0</v>
      </c>
      <c r="AC954" s="805">
        <f t="shared" si="3394"/>
        <v>0</v>
      </c>
      <c r="AD954" s="805">
        <f t="shared" si="3394"/>
        <v>0</v>
      </c>
      <c r="AE954" s="805">
        <f t="shared" si="3394"/>
        <v>0</v>
      </c>
      <c r="AF954" s="805">
        <f t="shared" si="3394"/>
        <v>0</v>
      </c>
      <c r="AG954" s="805">
        <f t="shared" si="3394"/>
        <v>0</v>
      </c>
      <c r="AH954" s="805">
        <f t="shared" si="3394"/>
        <v>0</v>
      </c>
      <c r="AI954" s="805">
        <f t="shared" si="3394"/>
        <v>0</v>
      </c>
      <c r="AJ954" s="805">
        <f t="shared" si="3394"/>
        <v>0</v>
      </c>
      <c r="AK954" s="804"/>
      <c r="AL954" s="805">
        <f t="shared" ref="AL954:BB954" si="3395">SUM(AL406)</f>
        <v>0</v>
      </c>
      <c r="AM954" s="805">
        <f t="shared" si="3395"/>
        <v>0</v>
      </c>
      <c r="AN954" s="805">
        <f t="shared" si="3395"/>
        <v>0</v>
      </c>
      <c r="AO954" s="805">
        <f t="shared" si="3395"/>
        <v>0</v>
      </c>
      <c r="AP954" s="805">
        <f t="shared" si="3395"/>
        <v>0</v>
      </c>
      <c r="AQ954" s="805">
        <f t="shared" si="3395"/>
        <v>0</v>
      </c>
      <c r="AR954" s="805">
        <f t="shared" si="3395"/>
        <v>0</v>
      </c>
      <c r="AS954" s="805">
        <f t="shared" si="3395"/>
        <v>0</v>
      </c>
      <c r="AT954" s="805">
        <f t="shared" si="3395"/>
        <v>0</v>
      </c>
      <c r="AU954" s="805">
        <f t="shared" si="3395"/>
        <v>0</v>
      </c>
      <c r="AV954" s="805">
        <f t="shared" si="3395"/>
        <v>0</v>
      </c>
      <c r="AW954" s="805">
        <f t="shared" si="3395"/>
        <v>0</v>
      </c>
      <c r="AX954" s="805">
        <f t="shared" si="3395"/>
        <v>0</v>
      </c>
      <c r="AY954" s="805">
        <f t="shared" si="3395"/>
        <v>0</v>
      </c>
      <c r="AZ954" s="805">
        <f t="shared" si="3395"/>
        <v>0</v>
      </c>
      <c r="BA954" s="805">
        <f t="shared" si="3395"/>
        <v>0</v>
      </c>
      <c r="BB954" s="805">
        <f t="shared" si="3395"/>
        <v>0</v>
      </c>
      <c r="BC954" s="804"/>
      <c r="BD954" s="805">
        <f t="shared" ref="BD954:BT954" si="3396">SUM(BD406)</f>
        <v>0</v>
      </c>
      <c r="BE954" s="805">
        <f t="shared" si="3396"/>
        <v>0</v>
      </c>
      <c r="BF954" s="805">
        <f t="shared" si="3396"/>
        <v>0</v>
      </c>
      <c r="BG954" s="805">
        <f t="shared" si="3396"/>
        <v>0</v>
      </c>
      <c r="BH954" s="805">
        <f t="shared" si="3396"/>
        <v>0</v>
      </c>
      <c r="BI954" s="805">
        <f t="shared" si="3396"/>
        <v>0</v>
      </c>
      <c r="BJ954" s="805">
        <f t="shared" si="3396"/>
        <v>0</v>
      </c>
      <c r="BK954" s="805">
        <f t="shared" si="3396"/>
        <v>0</v>
      </c>
      <c r="BL954" s="805">
        <f t="shared" si="3396"/>
        <v>0</v>
      </c>
      <c r="BM954" s="805">
        <f t="shared" si="3396"/>
        <v>0</v>
      </c>
      <c r="BN954" s="805">
        <f t="shared" si="3396"/>
        <v>0</v>
      </c>
      <c r="BO954" s="805">
        <f t="shared" si="3396"/>
        <v>0</v>
      </c>
      <c r="BP954" s="805">
        <f t="shared" si="3396"/>
        <v>0</v>
      </c>
      <c r="BQ954" s="805">
        <f t="shared" si="3396"/>
        <v>0</v>
      </c>
      <c r="BR954" s="805">
        <f t="shared" si="3396"/>
        <v>0</v>
      </c>
      <c r="BS954" s="805">
        <f t="shared" si="3396"/>
        <v>0</v>
      </c>
      <c r="BT954" s="805">
        <f t="shared" si="3396"/>
        <v>0</v>
      </c>
      <c r="BU954" s="804"/>
      <c r="BV954" s="805">
        <f>SUM(BV406)</f>
        <v>0</v>
      </c>
      <c r="BW954" s="805">
        <f>SUM(BW406)</f>
        <v>0</v>
      </c>
      <c r="BX954" s="805">
        <f>SUM(BX406)</f>
        <v>0</v>
      </c>
      <c r="BY954" s="805">
        <f>SUM(BY406)</f>
        <v>0</v>
      </c>
      <c r="BZ954" s="602">
        <f t="shared" si="3276"/>
        <v>0</v>
      </c>
      <c r="CA954" s="602">
        <f t="shared" si="3277"/>
        <v>0</v>
      </c>
      <c r="CB954" s="602">
        <f t="shared" si="3278"/>
        <v>0</v>
      </c>
      <c r="CC954" s="602">
        <f t="shared" si="3279"/>
        <v>0</v>
      </c>
      <c r="CD954" s="1348">
        <f t="shared" si="3307"/>
        <v>0</v>
      </c>
      <c r="CE954" s="1349">
        <f t="shared" si="3368"/>
        <v>0</v>
      </c>
      <c r="CF954" s="1350">
        <f t="shared" si="3368"/>
        <v>0</v>
      </c>
      <c r="CG954" s="1350">
        <f t="shared" si="3368"/>
        <v>0</v>
      </c>
      <c r="CH954" s="1350">
        <f t="shared" si="3368"/>
        <v>0</v>
      </c>
      <c r="CI954" s="1350">
        <f t="shared" si="3368"/>
        <v>0</v>
      </c>
      <c r="CJ954" s="1350">
        <f t="shared" si="3368"/>
        <v>0</v>
      </c>
      <c r="CK954" s="1351">
        <f t="shared" si="3368"/>
        <v>0</v>
      </c>
      <c r="CL954" s="1351">
        <f t="shared" si="3368"/>
        <v>0</v>
      </c>
      <c r="CM954" s="1351">
        <f t="shared" si="3368"/>
        <v>0</v>
      </c>
      <c r="CN954" s="1350">
        <f t="shared" si="3368"/>
        <v>0</v>
      </c>
      <c r="CO954" s="1350">
        <f t="shared" si="3368"/>
        <v>0</v>
      </c>
      <c r="CP954" s="1350">
        <f t="shared" si="3368"/>
        <v>0</v>
      </c>
      <c r="CQ954" s="1350">
        <f t="shared" si="3368"/>
        <v>0</v>
      </c>
      <c r="CR954" s="1350">
        <f t="shared" si="3368"/>
        <v>0</v>
      </c>
      <c r="CS954" s="1349">
        <f t="shared" si="3368"/>
        <v>0</v>
      </c>
      <c r="CT954" s="1352">
        <f t="shared" si="3368"/>
        <v>0</v>
      </c>
      <c r="CU954" s="553">
        <f t="shared" si="3282"/>
        <v>0</v>
      </c>
      <c r="CV954" s="554">
        <f t="shared" si="3283"/>
        <v>0</v>
      </c>
      <c r="CW954" s="555">
        <f t="shared" si="3284"/>
        <v>0</v>
      </c>
      <c r="CX954" s="555">
        <f t="shared" si="3285"/>
        <v>0</v>
      </c>
      <c r="CY954" s="555">
        <f t="shared" si="3286"/>
        <v>0</v>
      </c>
      <c r="CZ954" s="555">
        <f t="shared" si="3287"/>
        <v>0</v>
      </c>
      <c r="DA954" s="555">
        <f t="shared" si="3288"/>
        <v>0</v>
      </c>
      <c r="DB954" s="556">
        <f t="shared" si="3289"/>
        <v>0</v>
      </c>
      <c r="DC954" s="556">
        <f t="shared" si="3290"/>
        <v>0</v>
      </c>
      <c r="DD954" s="556">
        <f t="shared" si="3291"/>
        <v>0</v>
      </c>
      <c r="DE954" s="555">
        <f t="shared" si="3292"/>
        <v>0</v>
      </c>
      <c r="DF954" s="555">
        <f t="shared" si="3293"/>
        <v>0</v>
      </c>
      <c r="DG954" s="555">
        <f t="shared" si="3294"/>
        <v>0</v>
      </c>
      <c r="DH954" s="555">
        <f t="shared" si="3295"/>
        <v>0</v>
      </c>
      <c r="DI954" s="555">
        <f t="shared" si="3296"/>
        <v>0</v>
      </c>
      <c r="DJ954" s="554">
        <f t="shared" si="3297"/>
        <v>0</v>
      </c>
      <c r="DK954" s="553">
        <f t="shared" si="3298"/>
        <v>0</v>
      </c>
      <c r="DL954" s="658">
        <f t="shared" si="3299"/>
        <v>17</v>
      </c>
      <c r="DM954" s="106">
        <f t="shared" si="3300"/>
        <v>17</v>
      </c>
      <c r="DN954" s="106">
        <f t="shared" si="3301"/>
        <v>17</v>
      </c>
      <c r="DO954" s="106">
        <f t="shared" si="3302"/>
        <v>17</v>
      </c>
      <c r="DP954" s="487"/>
      <c r="DQ954" s="623"/>
      <c r="DR954" s="623"/>
      <c r="DS954" s="623"/>
      <c r="DT954" s="623"/>
      <c r="DU954" s="623"/>
      <c r="DV954" s="623"/>
      <c r="DW954" s="623"/>
      <c r="DX954" s="826"/>
      <c r="DY954" s="488"/>
    </row>
    <row r="955" spans="1:129" s="490" customFormat="1" ht="15.75" customHeight="1">
      <c r="A955" s="622" t="str">
        <f>A407</f>
        <v>Other cashcrop: kg produced</v>
      </c>
      <c r="B955" s="805">
        <f t="shared" ref="B955:R955" si="3397">SUM(B409)</f>
        <v>0</v>
      </c>
      <c r="C955" s="805">
        <f t="shared" si="3397"/>
        <v>0</v>
      </c>
      <c r="D955" s="805">
        <f t="shared" si="3397"/>
        <v>0</v>
      </c>
      <c r="E955" s="805">
        <f t="shared" si="3397"/>
        <v>0</v>
      </c>
      <c r="F955" s="805">
        <f t="shared" si="3397"/>
        <v>0</v>
      </c>
      <c r="G955" s="805">
        <f t="shared" si="3397"/>
        <v>0</v>
      </c>
      <c r="H955" s="805">
        <f t="shared" si="3397"/>
        <v>0</v>
      </c>
      <c r="I955" s="805">
        <f t="shared" si="3397"/>
        <v>0</v>
      </c>
      <c r="J955" s="805">
        <f t="shared" si="3397"/>
        <v>0</v>
      </c>
      <c r="K955" s="805">
        <f t="shared" si="3397"/>
        <v>0</v>
      </c>
      <c r="L955" s="805">
        <f t="shared" si="3397"/>
        <v>0</v>
      </c>
      <c r="M955" s="805">
        <f t="shared" si="3397"/>
        <v>0</v>
      </c>
      <c r="N955" s="805">
        <f t="shared" si="3397"/>
        <v>0</v>
      </c>
      <c r="O955" s="805">
        <f t="shared" si="3397"/>
        <v>0</v>
      </c>
      <c r="P955" s="805">
        <f t="shared" si="3397"/>
        <v>0</v>
      </c>
      <c r="Q955" s="805">
        <f t="shared" si="3397"/>
        <v>0</v>
      </c>
      <c r="R955" s="805">
        <f t="shared" si="3397"/>
        <v>0</v>
      </c>
      <c r="S955" s="804"/>
      <c r="T955" s="805">
        <f t="shared" ref="T955:AJ955" si="3398">SUM(T409)</f>
        <v>0</v>
      </c>
      <c r="U955" s="805">
        <f t="shared" si="3398"/>
        <v>0</v>
      </c>
      <c r="V955" s="805">
        <f t="shared" si="3398"/>
        <v>0</v>
      </c>
      <c r="W955" s="805">
        <f t="shared" si="3398"/>
        <v>0</v>
      </c>
      <c r="X955" s="805">
        <f t="shared" si="3398"/>
        <v>0</v>
      </c>
      <c r="Y955" s="805">
        <f t="shared" si="3398"/>
        <v>0</v>
      </c>
      <c r="Z955" s="805">
        <f t="shared" si="3398"/>
        <v>0</v>
      </c>
      <c r="AA955" s="805">
        <f t="shared" si="3398"/>
        <v>0</v>
      </c>
      <c r="AB955" s="805">
        <f t="shared" si="3398"/>
        <v>0</v>
      </c>
      <c r="AC955" s="805">
        <f t="shared" si="3398"/>
        <v>0</v>
      </c>
      <c r="AD955" s="805">
        <f t="shared" si="3398"/>
        <v>0</v>
      </c>
      <c r="AE955" s="805">
        <f t="shared" si="3398"/>
        <v>0</v>
      </c>
      <c r="AF955" s="805">
        <f t="shared" si="3398"/>
        <v>0</v>
      </c>
      <c r="AG955" s="805">
        <f t="shared" si="3398"/>
        <v>0</v>
      </c>
      <c r="AH955" s="805">
        <f t="shared" si="3398"/>
        <v>0</v>
      </c>
      <c r="AI955" s="805">
        <f t="shared" si="3398"/>
        <v>0</v>
      </c>
      <c r="AJ955" s="805">
        <f t="shared" si="3398"/>
        <v>0</v>
      </c>
      <c r="AK955" s="804"/>
      <c r="AL955" s="805">
        <f t="shared" ref="AL955:BB955" si="3399">SUM(AL409)</f>
        <v>0</v>
      </c>
      <c r="AM955" s="805">
        <f t="shared" si="3399"/>
        <v>0</v>
      </c>
      <c r="AN955" s="805">
        <f t="shared" si="3399"/>
        <v>0</v>
      </c>
      <c r="AO955" s="805">
        <f t="shared" si="3399"/>
        <v>0</v>
      </c>
      <c r="AP955" s="805">
        <f t="shared" si="3399"/>
        <v>0</v>
      </c>
      <c r="AQ955" s="805">
        <f t="shared" si="3399"/>
        <v>0</v>
      </c>
      <c r="AR955" s="805">
        <f t="shared" si="3399"/>
        <v>0</v>
      </c>
      <c r="AS955" s="805">
        <f t="shared" si="3399"/>
        <v>0</v>
      </c>
      <c r="AT955" s="805">
        <f t="shared" si="3399"/>
        <v>0</v>
      </c>
      <c r="AU955" s="805">
        <f t="shared" si="3399"/>
        <v>0</v>
      </c>
      <c r="AV955" s="805">
        <f t="shared" si="3399"/>
        <v>0</v>
      </c>
      <c r="AW955" s="805">
        <f t="shared" si="3399"/>
        <v>0</v>
      </c>
      <c r="AX955" s="805">
        <f t="shared" si="3399"/>
        <v>0</v>
      </c>
      <c r="AY955" s="805">
        <f t="shared" si="3399"/>
        <v>0</v>
      </c>
      <c r="AZ955" s="805">
        <f t="shared" si="3399"/>
        <v>0</v>
      </c>
      <c r="BA955" s="805">
        <f t="shared" si="3399"/>
        <v>0</v>
      </c>
      <c r="BB955" s="805">
        <f t="shared" si="3399"/>
        <v>0</v>
      </c>
      <c r="BC955" s="804"/>
      <c r="BD955" s="805">
        <f t="shared" ref="BD955:BT955" si="3400">SUM(BD409)</f>
        <v>0</v>
      </c>
      <c r="BE955" s="805">
        <f t="shared" si="3400"/>
        <v>0</v>
      </c>
      <c r="BF955" s="805">
        <f t="shared" si="3400"/>
        <v>0</v>
      </c>
      <c r="BG955" s="805">
        <f t="shared" si="3400"/>
        <v>0</v>
      </c>
      <c r="BH955" s="805">
        <f t="shared" si="3400"/>
        <v>0</v>
      </c>
      <c r="BI955" s="805">
        <f t="shared" si="3400"/>
        <v>0</v>
      </c>
      <c r="BJ955" s="805">
        <f t="shared" si="3400"/>
        <v>0</v>
      </c>
      <c r="BK955" s="805">
        <f t="shared" si="3400"/>
        <v>0</v>
      </c>
      <c r="BL955" s="805">
        <f t="shared" si="3400"/>
        <v>0</v>
      </c>
      <c r="BM955" s="805">
        <f t="shared" si="3400"/>
        <v>0</v>
      </c>
      <c r="BN955" s="805">
        <f t="shared" si="3400"/>
        <v>0</v>
      </c>
      <c r="BO955" s="805">
        <f t="shared" si="3400"/>
        <v>0</v>
      </c>
      <c r="BP955" s="805">
        <f t="shared" si="3400"/>
        <v>0</v>
      </c>
      <c r="BQ955" s="805">
        <f t="shared" si="3400"/>
        <v>0</v>
      </c>
      <c r="BR955" s="805">
        <f t="shared" si="3400"/>
        <v>0</v>
      </c>
      <c r="BS955" s="805">
        <f t="shared" si="3400"/>
        <v>0</v>
      </c>
      <c r="BT955" s="805">
        <f t="shared" si="3400"/>
        <v>0</v>
      </c>
      <c r="BU955" s="804"/>
      <c r="BV955" s="805">
        <f>SUM(BV409)</f>
        <v>0</v>
      </c>
      <c r="BW955" s="805">
        <f>SUM(BW409)</f>
        <v>0</v>
      </c>
      <c r="BX955" s="805">
        <f>SUM(BX409)</f>
        <v>0</v>
      </c>
      <c r="BY955" s="805">
        <f>SUM(BY409)</f>
        <v>0</v>
      </c>
      <c r="BZ955" s="602">
        <f t="shared" si="3276"/>
        <v>0</v>
      </c>
      <c r="CA955" s="602">
        <f t="shared" si="3277"/>
        <v>0</v>
      </c>
      <c r="CB955" s="602">
        <f t="shared" si="3278"/>
        <v>0</v>
      </c>
      <c r="CC955" s="602">
        <f t="shared" si="3279"/>
        <v>0</v>
      </c>
      <c r="CD955" s="1348">
        <f t="shared" si="3307"/>
        <v>0</v>
      </c>
      <c r="CE955" s="1349">
        <f t="shared" si="3368"/>
        <v>0</v>
      </c>
      <c r="CF955" s="1350">
        <f t="shared" si="3368"/>
        <v>0</v>
      </c>
      <c r="CG955" s="1350">
        <f t="shared" si="3368"/>
        <v>0</v>
      </c>
      <c r="CH955" s="1350">
        <f t="shared" si="3368"/>
        <v>0</v>
      </c>
      <c r="CI955" s="1350">
        <f t="shared" si="3368"/>
        <v>0</v>
      </c>
      <c r="CJ955" s="1350">
        <f t="shared" si="3368"/>
        <v>0</v>
      </c>
      <c r="CK955" s="1351">
        <f t="shared" si="3368"/>
        <v>0</v>
      </c>
      <c r="CL955" s="1351">
        <f t="shared" si="3368"/>
        <v>0</v>
      </c>
      <c r="CM955" s="1351">
        <f t="shared" si="3368"/>
        <v>0</v>
      </c>
      <c r="CN955" s="1350">
        <f t="shared" si="3368"/>
        <v>0</v>
      </c>
      <c r="CO955" s="1350">
        <f t="shared" si="3368"/>
        <v>0</v>
      </c>
      <c r="CP955" s="1350">
        <f t="shared" si="3368"/>
        <v>0</v>
      </c>
      <c r="CQ955" s="1350">
        <f t="shared" si="3368"/>
        <v>0</v>
      </c>
      <c r="CR955" s="1350">
        <f t="shared" si="3368"/>
        <v>0</v>
      </c>
      <c r="CS955" s="1349">
        <f t="shared" si="3368"/>
        <v>0</v>
      </c>
      <c r="CT955" s="1352">
        <f t="shared" si="3368"/>
        <v>0</v>
      </c>
      <c r="CU955" s="553">
        <f t="shared" si="3282"/>
        <v>0</v>
      </c>
      <c r="CV955" s="554">
        <f t="shared" si="3283"/>
        <v>0</v>
      </c>
      <c r="CW955" s="555">
        <f t="shared" si="3284"/>
        <v>0</v>
      </c>
      <c r="CX955" s="555">
        <f t="shared" si="3285"/>
        <v>0</v>
      </c>
      <c r="CY955" s="555">
        <f t="shared" si="3286"/>
        <v>0</v>
      </c>
      <c r="CZ955" s="555">
        <f t="shared" si="3287"/>
        <v>0</v>
      </c>
      <c r="DA955" s="555">
        <f t="shared" si="3288"/>
        <v>0</v>
      </c>
      <c r="DB955" s="556">
        <f t="shared" si="3289"/>
        <v>0</v>
      </c>
      <c r="DC955" s="556">
        <f t="shared" si="3290"/>
        <v>0</v>
      </c>
      <c r="DD955" s="556">
        <f t="shared" si="3291"/>
        <v>0</v>
      </c>
      <c r="DE955" s="555">
        <f t="shared" si="3292"/>
        <v>0</v>
      </c>
      <c r="DF955" s="555">
        <f t="shared" si="3293"/>
        <v>0</v>
      </c>
      <c r="DG955" s="555">
        <f t="shared" si="3294"/>
        <v>0</v>
      </c>
      <c r="DH955" s="555">
        <f t="shared" si="3295"/>
        <v>0</v>
      </c>
      <c r="DI955" s="555">
        <f t="shared" si="3296"/>
        <v>0</v>
      </c>
      <c r="DJ955" s="554">
        <f t="shared" si="3297"/>
        <v>0</v>
      </c>
      <c r="DK955" s="553">
        <f t="shared" si="3298"/>
        <v>0</v>
      </c>
      <c r="DL955" s="658">
        <f t="shared" si="3299"/>
        <v>17</v>
      </c>
      <c r="DM955" s="106">
        <f t="shared" si="3300"/>
        <v>17</v>
      </c>
      <c r="DN955" s="106">
        <f t="shared" si="3301"/>
        <v>17</v>
      </c>
      <c r="DO955" s="106">
        <f t="shared" si="3302"/>
        <v>17</v>
      </c>
      <c r="DP955" s="487"/>
      <c r="DQ955" s="623"/>
      <c r="DR955" s="623"/>
      <c r="DS955" s="623"/>
      <c r="DT955" s="623"/>
      <c r="DU955" s="623"/>
      <c r="DV955" s="623"/>
      <c r="DW955" s="623"/>
      <c r="DX955" s="826"/>
      <c r="DY955" s="488"/>
    </row>
    <row r="956" spans="1:129" s="490" customFormat="1" ht="15.75" customHeight="1">
      <c r="A956" s="622" t="str">
        <f>A410</f>
        <v>Other cashcrop: kg produced</v>
      </c>
      <c r="B956" s="805">
        <f t="shared" ref="B956:R956" si="3401">SUM(B412)</f>
        <v>0</v>
      </c>
      <c r="C956" s="805">
        <f t="shared" si="3401"/>
        <v>0</v>
      </c>
      <c r="D956" s="805">
        <f t="shared" si="3401"/>
        <v>0</v>
      </c>
      <c r="E956" s="805">
        <f t="shared" si="3401"/>
        <v>0</v>
      </c>
      <c r="F956" s="805">
        <f t="shared" si="3401"/>
        <v>0</v>
      </c>
      <c r="G956" s="805">
        <f t="shared" si="3401"/>
        <v>0</v>
      </c>
      <c r="H956" s="805">
        <f t="shared" si="3401"/>
        <v>0</v>
      </c>
      <c r="I956" s="805">
        <f t="shared" si="3401"/>
        <v>0</v>
      </c>
      <c r="J956" s="805">
        <f t="shared" si="3401"/>
        <v>0</v>
      </c>
      <c r="K956" s="805">
        <f t="shared" si="3401"/>
        <v>0</v>
      </c>
      <c r="L956" s="805">
        <f t="shared" si="3401"/>
        <v>0</v>
      </c>
      <c r="M956" s="805">
        <f t="shared" si="3401"/>
        <v>0</v>
      </c>
      <c r="N956" s="805">
        <f t="shared" si="3401"/>
        <v>0</v>
      </c>
      <c r="O956" s="805">
        <f t="shared" si="3401"/>
        <v>0</v>
      </c>
      <c r="P956" s="805">
        <f t="shared" si="3401"/>
        <v>0</v>
      </c>
      <c r="Q956" s="805">
        <f t="shared" si="3401"/>
        <v>0</v>
      </c>
      <c r="R956" s="805">
        <f t="shared" si="3401"/>
        <v>0</v>
      </c>
      <c r="S956" s="804"/>
      <c r="T956" s="805">
        <f t="shared" ref="T956:AJ956" si="3402">SUM(T412)</f>
        <v>0</v>
      </c>
      <c r="U956" s="805">
        <f t="shared" si="3402"/>
        <v>0</v>
      </c>
      <c r="V956" s="805">
        <f t="shared" si="3402"/>
        <v>0</v>
      </c>
      <c r="W956" s="805">
        <f t="shared" si="3402"/>
        <v>0</v>
      </c>
      <c r="X956" s="805">
        <f t="shared" si="3402"/>
        <v>0</v>
      </c>
      <c r="Y956" s="805">
        <f t="shared" si="3402"/>
        <v>0</v>
      </c>
      <c r="Z956" s="805">
        <f t="shared" si="3402"/>
        <v>0</v>
      </c>
      <c r="AA956" s="805">
        <f t="shared" si="3402"/>
        <v>0</v>
      </c>
      <c r="AB956" s="805">
        <f t="shared" si="3402"/>
        <v>0</v>
      </c>
      <c r="AC956" s="805">
        <f t="shared" si="3402"/>
        <v>0</v>
      </c>
      <c r="AD956" s="805">
        <f t="shared" si="3402"/>
        <v>0</v>
      </c>
      <c r="AE956" s="805">
        <f t="shared" si="3402"/>
        <v>0</v>
      </c>
      <c r="AF956" s="805">
        <f t="shared" si="3402"/>
        <v>0</v>
      </c>
      <c r="AG956" s="805">
        <f t="shared" si="3402"/>
        <v>0</v>
      </c>
      <c r="AH956" s="805">
        <f t="shared" si="3402"/>
        <v>0</v>
      </c>
      <c r="AI956" s="805">
        <f t="shared" si="3402"/>
        <v>0</v>
      </c>
      <c r="AJ956" s="805">
        <f t="shared" si="3402"/>
        <v>0</v>
      </c>
      <c r="AK956" s="804"/>
      <c r="AL956" s="805">
        <f t="shared" ref="AL956:BB956" si="3403">SUM(AL412)</f>
        <v>0</v>
      </c>
      <c r="AM956" s="805">
        <f t="shared" si="3403"/>
        <v>0</v>
      </c>
      <c r="AN956" s="805">
        <f t="shared" si="3403"/>
        <v>0</v>
      </c>
      <c r="AO956" s="805">
        <f t="shared" si="3403"/>
        <v>0</v>
      </c>
      <c r="AP956" s="805">
        <f t="shared" si="3403"/>
        <v>0</v>
      </c>
      <c r="AQ956" s="805">
        <f t="shared" si="3403"/>
        <v>0</v>
      </c>
      <c r="AR956" s="805">
        <f t="shared" si="3403"/>
        <v>0</v>
      </c>
      <c r="AS956" s="805">
        <f t="shared" si="3403"/>
        <v>0</v>
      </c>
      <c r="AT956" s="805">
        <f t="shared" si="3403"/>
        <v>0</v>
      </c>
      <c r="AU956" s="805">
        <f t="shared" si="3403"/>
        <v>0</v>
      </c>
      <c r="AV956" s="805">
        <f t="shared" si="3403"/>
        <v>0</v>
      </c>
      <c r="AW956" s="805">
        <f t="shared" si="3403"/>
        <v>0</v>
      </c>
      <c r="AX956" s="805">
        <f t="shared" si="3403"/>
        <v>0</v>
      </c>
      <c r="AY956" s="805">
        <f t="shared" si="3403"/>
        <v>0</v>
      </c>
      <c r="AZ956" s="805">
        <f t="shared" si="3403"/>
        <v>0</v>
      </c>
      <c r="BA956" s="805">
        <f t="shared" si="3403"/>
        <v>0</v>
      </c>
      <c r="BB956" s="805">
        <f t="shared" si="3403"/>
        <v>0</v>
      </c>
      <c r="BC956" s="804"/>
      <c r="BD956" s="805">
        <f t="shared" ref="BD956:BT956" si="3404">SUM(BD412)</f>
        <v>0</v>
      </c>
      <c r="BE956" s="805">
        <f t="shared" si="3404"/>
        <v>0</v>
      </c>
      <c r="BF956" s="805">
        <f t="shared" si="3404"/>
        <v>0</v>
      </c>
      <c r="BG956" s="805">
        <f t="shared" si="3404"/>
        <v>0</v>
      </c>
      <c r="BH956" s="805">
        <f t="shared" si="3404"/>
        <v>0</v>
      </c>
      <c r="BI956" s="805">
        <f t="shared" si="3404"/>
        <v>0</v>
      </c>
      <c r="BJ956" s="805">
        <f t="shared" si="3404"/>
        <v>0</v>
      </c>
      <c r="BK956" s="805">
        <f t="shared" si="3404"/>
        <v>0</v>
      </c>
      <c r="BL956" s="805">
        <f t="shared" si="3404"/>
        <v>0</v>
      </c>
      <c r="BM956" s="805">
        <f t="shared" si="3404"/>
        <v>0</v>
      </c>
      <c r="BN956" s="805">
        <f t="shared" si="3404"/>
        <v>0</v>
      </c>
      <c r="BO956" s="805">
        <f t="shared" si="3404"/>
        <v>0</v>
      </c>
      <c r="BP956" s="805">
        <f t="shared" si="3404"/>
        <v>0</v>
      </c>
      <c r="BQ956" s="805">
        <f t="shared" si="3404"/>
        <v>0</v>
      </c>
      <c r="BR956" s="805">
        <f t="shared" si="3404"/>
        <v>0</v>
      </c>
      <c r="BS956" s="805">
        <f t="shared" si="3404"/>
        <v>0</v>
      </c>
      <c r="BT956" s="805">
        <f t="shared" si="3404"/>
        <v>0</v>
      </c>
      <c r="BU956" s="804"/>
      <c r="BV956" s="805">
        <f>SUM(BV412)</f>
        <v>0</v>
      </c>
      <c r="BW956" s="805">
        <f>SUM(BW412)</f>
        <v>0</v>
      </c>
      <c r="BX956" s="805">
        <f>SUM(BX412)</f>
        <v>0</v>
      </c>
      <c r="BY956" s="805">
        <f>SUM(BY412)</f>
        <v>0</v>
      </c>
      <c r="BZ956" s="602">
        <f t="shared" si="3276"/>
        <v>0</v>
      </c>
      <c r="CA956" s="602">
        <f t="shared" si="3277"/>
        <v>0</v>
      </c>
      <c r="CB956" s="602">
        <f t="shared" si="3278"/>
        <v>0</v>
      </c>
      <c r="CC956" s="602">
        <f t="shared" si="3279"/>
        <v>0</v>
      </c>
      <c r="CD956" s="1348">
        <f t="shared" si="3307"/>
        <v>0</v>
      </c>
      <c r="CE956" s="1349">
        <f t="shared" si="3368"/>
        <v>0</v>
      </c>
      <c r="CF956" s="1350">
        <f t="shared" si="3368"/>
        <v>0</v>
      </c>
      <c r="CG956" s="1350">
        <f t="shared" si="3368"/>
        <v>0</v>
      </c>
      <c r="CH956" s="1350">
        <f t="shared" si="3368"/>
        <v>0</v>
      </c>
      <c r="CI956" s="1350">
        <f t="shared" si="3368"/>
        <v>0</v>
      </c>
      <c r="CJ956" s="1350">
        <f t="shared" si="3368"/>
        <v>0</v>
      </c>
      <c r="CK956" s="1351">
        <f t="shared" si="3368"/>
        <v>0</v>
      </c>
      <c r="CL956" s="1351">
        <f t="shared" si="3368"/>
        <v>0</v>
      </c>
      <c r="CM956" s="1351">
        <f t="shared" si="3368"/>
        <v>0</v>
      </c>
      <c r="CN956" s="1350">
        <f t="shared" si="3368"/>
        <v>0</v>
      </c>
      <c r="CO956" s="1350">
        <f t="shared" si="3368"/>
        <v>0</v>
      </c>
      <c r="CP956" s="1350">
        <f t="shared" si="3368"/>
        <v>0</v>
      </c>
      <c r="CQ956" s="1350">
        <f t="shared" si="3368"/>
        <v>0</v>
      </c>
      <c r="CR956" s="1350">
        <f t="shared" si="3368"/>
        <v>0</v>
      </c>
      <c r="CS956" s="1349">
        <f t="shared" si="3368"/>
        <v>0</v>
      </c>
      <c r="CT956" s="1352">
        <f t="shared" si="3368"/>
        <v>0</v>
      </c>
      <c r="CU956" s="553">
        <f t="shared" si="3282"/>
        <v>0</v>
      </c>
      <c r="CV956" s="554">
        <f t="shared" si="3283"/>
        <v>0</v>
      </c>
      <c r="CW956" s="555">
        <f t="shared" si="3284"/>
        <v>0</v>
      </c>
      <c r="CX956" s="555">
        <f t="shared" si="3285"/>
        <v>0</v>
      </c>
      <c r="CY956" s="555">
        <f t="shared" si="3286"/>
        <v>0</v>
      </c>
      <c r="CZ956" s="555">
        <f t="shared" si="3287"/>
        <v>0</v>
      </c>
      <c r="DA956" s="555">
        <f t="shared" si="3288"/>
        <v>0</v>
      </c>
      <c r="DB956" s="556">
        <f t="shared" si="3289"/>
        <v>0</v>
      </c>
      <c r="DC956" s="556">
        <f t="shared" si="3290"/>
        <v>0</v>
      </c>
      <c r="DD956" s="556">
        <f t="shared" si="3291"/>
        <v>0</v>
      </c>
      <c r="DE956" s="555">
        <f t="shared" si="3292"/>
        <v>0</v>
      </c>
      <c r="DF956" s="555">
        <f t="shared" si="3293"/>
        <v>0</v>
      </c>
      <c r="DG956" s="555">
        <f t="shared" si="3294"/>
        <v>0</v>
      </c>
      <c r="DH956" s="555">
        <f t="shared" si="3295"/>
        <v>0</v>
      </c>
      <c r="DI956" s="555">
        <f t="shared" si="3296"/>
        <v>0</v>
      </c>
      <c r="DJ956" s="554">
        <f t="shared" si="3297"/>
        <v>0</v>
      </c>
      <c r="DK956" s="553">
        <f t="shared" si="3298"/>
        <v>0</v>
      </c>
      <c r="DL956" s="658">
        <f t="shared" si="3299"/>
        <v>17</v>
      </c>
      <c r="DM956" s="106">
        <f t="shared" si="3300"/>
        <v>17</v>
      </c>
      <c r="DN956" s="106">
        <f t="shared" si="3301"/>
        <v>17</v>
      </c>
      <c r="DO956" s="106">
        <f t="shared" si="3302"/>
        <v>17</v>
      </c>
      <c r="DP956" s="487"/>
      <c r="DQ956" s="623"/>
      <c r="DR956" s="623"/>
      <c r="DS956" s="623"/>
      <c r="DT956" s="623"/>
      <c r="DU956" s="623"/>
      <c r="DV956" s="623"/>
      <c r="DW956" s="623"/>
      <c r="DX956" s="826"/>
      <c r="DY956" s="488"/>
    </row>
    <row r="957" spans="1:129" s="490" customFormat="1" ht="15.75" customHeight="1">
      <c r="A957" s="622" t="str">
        <f>A413</f>
        <v>Straw: quantity sold</v>
      </c>
      <c r="B957" s="805">
        <f t="shared" ref="B957:R957" si="3405">SUM(B415)</f>
        <v>0</v>
      </c>
      <c r="C957" s="805">
        <f t="shared" si="3405"/>
        <v>0</v>
      </c>
      <c r="D957" s="805">
        <f t="shared" si="3405"/>
        <v>0</v>
      </c>
      <c r="E957" s="805">
        <f t="shared" si="3405"/>
        <v>0</v>
      </c>
      <c r="F957" s="805">
        <f t="shared" si="3405"/>
        <v>0</v>
      </c>
      <c r="G957" s="805">
        <f t="shared" si="3405"/>
        <v>0</v>
      </c>
      <c r="H957" s="805">
        <f t="shared" si="3405"/>
        <v>0</v>
      </c>
      <c r="I957" s="805">
        <f t="shared" si="3405"/>
        <v>0</v>
      </c>
      <c r="J957" s="805">
        <f t="shared" si="3405"/>
        <v>0</v>
      </c>
      <c r="K957" s="805">
        <f t="shared" si="3405"/>
        <v>0</v>
      </c>
      <c r="L957" s="805">
        <f t="shared" si="3405"/>
        <v>0</v>
      </c>
      <c r="M957" s="805">
        <f t="shared" si="3405"/>
        <v>0</v>
      </c>
      <c r="N957" s="805">
        <f t="shared" si="3405"/>
        <v>0</v>
      </c>
      <c r="O957" s="805">
        <f t="shared" si="3405"/>
        <v>0</v>
      </c>
      <c r="P957" s="805">
        <f t="shared" si="3405"/>
        <v>0</v>
      </c>
      <c r="Q957" s="805">
        <f t="shared" si="3405"/>
        <v>0</v>
      </c>
      <c r="R957" s="805">
        <f t="shared" si="3405"/>
        <v>0</v>
      </c>
      <c r="S957" s="804"/>
      <c r="T957" s="805">
        <f t="shared" ref="T957:AJ957" si="3406">SUM(T415)</f>
        <v>0</v>
      </c>
      <c r="U957" s="805">
        <f t="shared" si="3406"/>
        <v>0</v>
      </c>
      <c r="V957" s="805">
        <f t="shared" si="3406"/>
        <v>0</v>
      </c>
      <c r="W957" s="805">
        <f t="shared" si="3406"/>
        <v>0</v>
      </c>
      <c r="X957" s="805">
        <f t="shared" si="3406"/>
        <v>0</v>
      </c>
      <c r="Y957" s="805">
        <f t="shared" si="3406"/>
        <v>0</v>
      </c>
      <c r="Z957" s="805">
        <f t="shared" si="3406"/>
        <v>0</v>
      </c>
      <c r="AA957" s="805">
        <f t="shared" si="3406"/>
        <v>0</v>
      </c>
      <c r="AB957" s="805">
        <f t="shared" si="3406"/>
        <v>0</v>
      </c>
      <c r="AC957" s="805">
        <f t="shared" si="3406"/>
        <v>0</v>
      </c>
      <c r="AD957" s="805">
        <f t="shared" si="3406"/>
        <v>0</v>
      </c>
      <c r="AE957" s="805">
        <f t="shared" si="3406"/>
        <v>0</v>
      </c>
      <c r="AF957" s="805">
        <f t="shared" si="3406"/>
        <v>0</v>
      </c>
      <c r="AG957" s="805">
        <f t="shared" si="3406"/>
        <v>0</v>
      </c>
      <c r="AH957" s="805">
        <f t="shared" si="3406"/>
        <v>0</v>
      </c>
      <c r="AI957" s="805">
        <f t="shared" si="3406"/>
        <v>0</v>
      </c>
      <c r="AJ957" s="805">
        <f t="shared" si="3406"/>
        <v>0</v>
      </c>
      <c r="AK957" s="804"/>
      <c r="AL957" s="805">
        <f t="shared" ref="AL957:BB957" si="3407">SUM(AL415)</f>
        <v>0</v>
      </c>
      <c r="AM957" s="805">
        <f t="shared" si="3407"/>
        <v>0</v>
      </c>
      <c r="AN957" s="805">
        <f t="shared" si="3407"/>
        <v>0</v>
      </c>
      <c r="AO957" s="805">
        <f t="shared" si="3407"/>
        <v>0</v>
      </c>
      <c r="AP957" s="805">
        <f t="shared" si="3407"/>
        <v>0</v>
      </c>
      <c r="AQ957" s="805">
        <f t="shared" si="3407"/>
        <v>0</v>
      </c>
      <c r="AR957" s="805">
        <f t="shared" si="3407"/>
        <v>0</v>
      </c>
      <c r="AS957" s="805">
        <f t="shared" si="3407"/>
        <v>0</v>
      </c>
      <c r="AT957" s="805">
        <f t="shared" si="3407"/>
        <v>0</v>
      </c>
      <c r="AU957" s="805">
        <f t="shared" si="3407"/>
        <v>0</v>
      </c>
      <c r="AV957" s="805">
        <f t="shared" si="3407"/>
        <v>0</v>
      </c>
      <c r="AW957" s="805">
        <f t="shared" si="3407"/>
        <v>0</v>
      </c>
      <c r="AX957" s="805">
        <f t="shared" si="3407"/>
        <v>0</v>
      </c>
      <c r="AY957" s="805">
        <f t="shared" si="3407"/>
        <v>0</v>
      </c>
      <c r="AZ957" s="805">
        <f t="shared" si="3407"/>
        <v>0</v>
      </c>
      <c r="BA957" s="805">
        <f t="shared" si="3407"/>
        <v>0</v>
      </c>
      <c r="BB957" s="805">
        <f t="shared" si="3407"/>
        <v>0</v>
      </c>
      <c r="BC957" s="804"/>
      <c r="BD957" s="805">
        <f t="shared" ref="BD957:BT957" si="3408">SUM(BD415)</f>
        <v>0</v>
      </c>
      <c r="BE957" s="805">
        <f t="shared" si="3408"/>
        <v>0</v>
      </c>
      <c r="BF957" s="805">
        <f t="shared" si="3408"/>
        <v>0</v>
      </c>
      <c r="BG957" s="805">
        <f t="shared" si="3408"/>
        <v>0</v>
      </c>
      <c r="BH957" s="805">
        <f t="shared" si="3408"/>
        <v>0</v>
      </c>
      <c r="BI957" s="805">
        <f t="shared" si="3408"/>
        <v>0</v>
      </c>
      <c r="BJ957" s="805">
        <f t="shared" si="3408"/>
        <v>0</v>
      </c>
      <c r="BK957" s="805">
        <f t="shared" si="3408"/>
        <v>0</v>
      </c>
      <c r="BL957" s="805">
        <f t="shared" si="3408"/>
        <v>0</v>
      </c>
      <c r="BM957" s="805">
        <f t="shared" si="3408"/>
        <v>0</v>
      </c>
      <c r="BN957" s="805">
        <f t="shared" si="3408"/>
        <v>0</v>
      </c>
      <c r="BO957" s="805">
        <f t="shared" si="3408"/>
        <v>0</v>
      </c>
      <c r="BP957" s="805">
        <f t="shared" si="3408"/>
        <v>0</v>
      </c>
      <c r="BQ957" s="805">
        <f t="shared" si="3408"/>
        <v>0</v>
      </c>
      <c r="BR957" s="805">
        <f t="shared" si="3408"/>
        <v>0</v>
      </c>
      <c r="BS957" s="805">
        <f t="shared" si="3408"/>
        <v>0</v>
      </c>
      <c r="BT957" s="805">
        <f t="shared" si="3408"/>
        <v>0</v>
      </c>
      <c r="BU957" s="804"/>
      <c r="BV957" s="805">
        <f>SUM(BV415)</f>
        <v>0</v>
      </c>
      <c r="BW957" s="805">
        <f>SUM(BW415)</f>
        <v>0</v>
      </c>
      <c r="BX957" s="805">
        <f>SUM(BX415)</f>
        <v>0</v>
      </c>
      <c r="BY957" s="805">
        <f>SUM(BY415)</f>
        <v>0</v>
      </c>
      <c r="BZ957" s="602">
        <f t="shared" si="3276"/>
        <v>0</v>
      </c>
      <c r="CA957" s="602">
        <f t="shared" si="3277"/>
        <v>0</v>
      </c>
      <c r="CB957" s="602">
        <f t="shared" si="3278"/>
        <v>0</v>
      </c>
      <c r="CC957" s="602">
        <f t="shared" si="3279"/>
        <v>0</v>
      </c>
      <c r="CD957" s="1348">
        <f t="shared" si="3307"/>
        <v>0</v>
      </c>
      <c r="CE957" s="1349">
        <f t="shared" si="3368"/>
        <v>0</v>
      </c>
      <c r="CF957" s="1350">
        <f t="shared" si="3368"/>
        <v>0</v>
      </c>
      <c r="CG957" s="1350">
        <f t="shared" si="3368"/>
        <v>0</v>
      </c>
      <c r="CH957" s="1350">
        <f t="shared" si="3368"/>
        <v>0</v>
      </c>
      <c r="CI957" s="1350">
        <f t="shared" si="3368"/>
        <v>0</v>
      </c>
      <c r="CJ957" s="1350">
        <f t="shared" si="3368"/>
        <v>0</v>
      </c>
      <c r="CK957" s="1351">
        <f t="shared" si="3368"/>
        <v>0</v>
      </c>
      <c r="CL957" s="1351">
        <f t="shared" si="3368"/>
        <v>0</v>
      </c>
      <c r="CM957" s="1351">
        <f t="shared" si="3368"/>
        <v>0</v>
      </c>
      <c r="CN957" s="1350">
        <f t="shared" si="3368"/>
        <v>0</v>
      </c>
      <c r="CO957" s="1350">
        <f t="shared" si="3368"/>
        <v>0</v>
      </c>
      <c r="CP957" s="1350">
        <f t="shared" si="3368"/>
        <v>0</v>
      </c>
      <c r="CQ957" s="1350">
        <f t="shared" si="3368"/>
        <v>0</v>
      </c>
      <c r="CR957" s="1350">
        <f t="shared" si="3368"/>
        <v>0</v>
      </c>
      <c r="CS957" s="1349">
        <f t="shared" si="3368"/>
        <v>0</v>
      </c>
      <c r="CT957" s="1352">
        <f t="shared" si="3368"/>
        <v>0</v>
      </c>
      <c r="CU957" s="553">
        <f t="shared" si="3282"/>
        <v>0</v>
      </c>
      <c r="CV957" s="554">
        <f t="shared" si="3283"/>
        <v>0</v>
      </c>
      <c r="CW957" s="555">
        <f t="shared" si="3284"/>
        <v>0</v>
      </c>
      <c r="CX957" s="555">
        <f t="shared" si="3285"/>
        <v>0</v>
      </c>
      <c r="CY957" s="555">
        <f t="shared" si="3286"/>
        <v>0</v>
      </c>
      <c r="CZ957" s="555">
        <f t="shared" si="3287"/>
        <v>0</v>
      </c>
      <c r="DA957" s="555">
        <f t="shared" si="3288"/>
        <v>0</v>
      </c>
      <c r="DB957" s="556">
        <f t="shared" si="3289"/>
        <v>0</v>
      </c>
      <c r="DC957" s="556">
        <f t="shared" si="3290"/>
        <v>0</v>
      </c>
      <c r="DD957" s="556">
        <f t="shared" si="3291"/>
        <v>0</v>
      </c>
      <c r="DE957" s="555">
        <f t="shared" si="3292"/>
        <v>0</v>
      </c>
      <c r="DF957" s="555">
        <f t="shared" si="3293"/>
        <v>0</v>
      </c>
      <c r="DG957" s="555">
        <f t="shared" si="3294"/>
        <v>0</v>
      </c>
      <c r="DH957" s="555">
        <f t="shared" si="3295"/>
        <v>0</v>
      </c>
      <c r="DI957" s="555">
        <f t="shared" si="3296"/>
        <v>0</v>
      </c>
      <c r="DJ957" s="554">
        <f t="shared" si="3297"/>
        <v>0</v>
      </c>
      <c r="DK957" s="553">
        <f t="shared" si="3298"/>
        <v>0</v>
      </c>
      <c r="DL957" s="658">
        <f t="shared" si="3299"/>
        <v>17</v>
      </c>
      <c r="DM957" s="106">
        <f t="shared" si="3300"/>
        <v>17</v>
      </c>
      <c r="DN957" s="106">
        <f t="shared" si="3301"/>
        <v>17</v>
      </c>
      <c r="DO957" s="106">
        <f t="shared" si="3302"/>
        <v>17</v>
      </c>
      <c r="DP957" s="487"/>
      <c r="DQ957" s="623"/>
      <c r="DR957" s="623"/>
      <c r="DS957" s="623"/>
      <c r="DT957" s="623"/>
      <c r="DU957" s="623"/>
      <c r="DV957" s="623"/>
      <c r="DW957" s="623"/>
      <c r="DX957" s="826"/>
      <c r="DY957" s="488"/>
    </row>
    <row r="958" spans="1:129" s="490" customFormat="1" ht="15.75" customHeight="1">
      <c r="A958" s="622" t="str">
        <f>A416</f>
        <v>Trees: quantity sold</v>
      </c>
      <c r="B958" s="805">
        <f t="shared" ref="B958:R958" si="3409">SUM(B418)</f>
        <v>0</v>
      </c>
      <c r="C958" s="805">
        <f t="shared" si="3409"/>
        <v>0</v>
      </c>
      <c r="D958" s="805">
        <f t="shared" si="3409"/>
        <v>0</v>
      </c>
      <c r="E958" s="805">
        <f t="shared" si="3409"/>
        <v>0</v>
      </c>
      <c r="F958" s="805">
        <f t="shared" si="3409"/>
        <v>0</v>
      </c>
      <c r="G958" s="805">
        <f t="shared" si="3409"/>
        <v>0</v>
      </c>
      <c r="H958" s="805">
        <f t="shared" si="3409"/>
        <v>0</v>
      </c>
      <c r="I958" s="805">
        <f t="shared" si="3409"/>
        <v>0</v>
      </c>
      <c r="J958" s="805">
        <f t="shared" si="3409"/>
        <v>0</v>
      </c>
      <c r="K958" s="805">
        <f t="shared" si="3409"/>
        <v>0</v>
      </c>
      <c r="L958" s="805">
        <f t="shared" si="3409"/>
        <v>0</v>
      </c>
      <c r="M958" s="805">
        <f t="shared" si="3409"/>
        <v>0</v>
      </c>
      <c r="N958" s="805">
        <f t="shared" si="3409"/>
        <v>0</v>
      </c>
      <c r="O958" s="805">
        <f t="shared" si="3409"/>
        <v>0</v>
      </c>
      <c r="P958" s="805">
        <f t="shared" si="3409"/>
        <v>0</v>
      </c>
      <c r="Q958" s="805">
        <f t="shared" si="3409"/>
        <v>0</v>
      </c>
      <c r="R958" s="805">
        <f t="shared" si="3409"/>
        <v>0</v>
      </c>
      <c r="S958" s="804"/>
      <c r="T958" s="805">
        <f t="shared" ref="T958:AJ958" si="3410">SUM(T418)</f>
        <v>0</v>
      </c>
      <c r="U958" s="805">
        <f t="shared" si="3410"/>
        <v>0</v>
      </c>
      <c r="V958" s="805">
        <f t="shared" si="3410"/>
        <v>0</v>
      </c>
      <c r="W958" s="805">
        <f t="shared" si="3410"/>
        <v>0</v>
      </c>
      <c r="X958" s="805">
        <f t="shared" si="3410"/>
        <v>0</v>
      </c>
      <c r="Y958" s="805">
        <f t="shared" si="3410"/>
        <v>0</v>
      </c>
      <c r="Z958" s="805">
        <f t="shared" si="3410"/>
        <v>0</v>
      </c>
      <c r="AA958" s="805">
        <f t="shared" si="3410"/>
        <v>0</v>
      </c>
      <c r="AB958" s="805">
        <f t="shared" si="3410"/>
        <v>0</v>
      </c>
      <c r="AC958" s="805">
        <f t="shared" si="3410"/>
        <v>0</v>
      </c>
      <c r="AD958" s="805">
        <f t="shared" si="3410"/>
        <v>0</v>
      </c>
      <c r="AE958" s="805">
        <f t="shared" si="3410"/>
        <v>0</v>
      </c>
      <c r="AF958" s="805">
        <f t="shared" si="3410"/>
        <v>0</v>
      </c>
      <c r="AG958" s="805">
        <f t="shared" si="3410"/>
        <v>0</v>
      </c>
      <c r="AH958" s="805">
        <f t="shared" si="3410"/>
        <v>0</v>
      </c>
      <c r="AI958" s="805">
        <f t="shared" si="3410"/>
        <v>0</v>
      </c>
      <c r="AJ958" s="805">
        <f t="shared" si="3410"/>
        <v>0</v>
      </c>
      <c r="AK958" s="804"/>
      <c r="AL958" s="805">
        <f t="shared" ref="AL958:BB958" si="3411">SUM(AL418)</f>
        <v>0</v>
      </c>
      <c r="AM958" s="805">
        <f t="shared" si="3411"/>
        <v>0</v>
      </c>
      <c r="AN958" s="805">
        <f t="shared" si="3411"/>
        <v>0</v>
      </c>
      <c r="AO958" s="805">
        <f t="shared" si="3411"/>
        <v>0</v>
      </c>
      <c r="AP958" s="805">
        <f t="shared" si="3411"/>
        <v>0</v>
      </c>
      <c r="AQ958" s="805">
        <f t="shared" si="3411"/>
        <v>0</v>
      </c>
      <c r="AR958" s="805">
        <f t="shared" si="3411"/>
        <v>0</v>
      </c>
      <c r="AS958" s="805">
        <f t="shared" si="3411"/>
        <v>0</v>
      </c>
      <c r="AT958" s="805">
        <f t="shared" si="3411"/>
        <v>0</v>
      </c>
      <c r="AU958" s="805">
        <f t="shared" si="3411"/>
        <v>0</v>
      </c>
      <c r="AV958" s="805">
        <f t="shared" si="3411"/>
        <v>0</v>
      </c>
      <c r="AW958" s="805">
        <f t="shared" si="3411"/>
        <v>0</v>
      </c>
      <c r="AX958" s="805">
        <f t="shared" si="3411"/>
        <v>0</v>
      </c>
      <c r="AY958" s="805">
        <f t="shared" si="3411"/>
        <v>0</v>
      </c>
      <c r="AZ958" s="805">
        <f t="shared" si="3411"/>
        <v>0</v>
      </c>
      <c r="BA958" s="805">
        <f t="shared" si="3411"/>
        <v>0</v>
      </c>
      <c r="BB958" s="805">
        <f t="shared" si="3411"/>
        <v>0</v>
      </c>
      <c r="BC958" s="804"/>
      <c r="BD958" s="805">
        <f t="shared" ref="BD958:BT958" si="3412">SUM(BD418)</f>
        <v>0</v>
      </c>
      <c r="BE958" s="805">
        <f t="shared" si="3412"/>
        <v>0</v>
      </c>
      <c r="BF958" s="805">
        <f t="shared" si="3412"/>
        <v>0</v>
      </c>
      <c r="BG958" s="805">
        <f t="shared" si="3412"/>
        <v>0</v>
      </c>
      <c r="BH958" s="805">
        <f t="shared" si="3412"/>
        <v>0</v>
      </c>
      <c r="BI958" s="805">
        <f t="shared" si="3412"/>
        <v>0</v>
      </c>
      <c r="BJ958" s="805">
        <f t="shared" si="3412"/>
        <v>0</v>
      </c>
      <c r="BK958" s="805">
        <f t="shared" si="3412"/>
        <v>0</v>
      </c>
      <c r="BL958" s="805">
        <f t="shared" si="3412"/>
        <v>0</v>
      </c>
      <c r="BM958" s="805">
        <f t="shared" si="3412"/>
        <v>0</v>
      </c>
      <c r="BN958" s="805">
        <f t="shared" si="3412"/>
        <v>0</v>
      </c>
      <c r="BO958" s="805">
        <f t="shared" si="3412"/>
        <v>0</v>
      </c>
      <c r="BP958" s="805">
        <f t="shared" si="3412"/>
        <v>0</v>
      </c>
      <c r="BQ958" s="805">
        <f t="shared" si="3412"/>
        <v>0</v>
      </c>
      <c r="BR958" s="805">
        <f t="shared" si="3412"/>
        <v>0</v>
      </c>
      <c r="BS958" s="805">
        <f t="shared" si="3412"/>
        <v>0</v>
      </c>
      <c r="BT958" s="805">
        <f t="shared" si="3412"/>
        <v>0</v>
      </c>
      <c r="BU958" s="804"/>
      <c r="BV958" s="805">
        <f>SUM(BV418)</f>
        <v>0</v>
      </c>
      <c r="BW958" s="805">
        <f>SUM(BW418)</f>
        <v>0</v>
      </c>
      <c r="BX958" s="805">
        <f>SUM(BX418)</f>
        <v>0</v>
      </c>
      <c r="BY958" s="805">
        <f>SUM(BY418)</f>
        <v>0</v>
      </c>
      <c r="BZ958" s="602">
        <f t="shared" si="3276"/>
        <v>0</v>
      </c>
      <c r="CA958" s="602">
        <f t="shared" si="3277"/>
        <v>0</v>
      </c>
      <c r="CB958" s="602">
        <f t="shared" si="3278"/>
        <v>0</v>
      </c>
      <c r="CC958" s="602">
        <f t="shared" si="3279"/>
        <v>0</v>
      </c>
      <c r="CD958" s="1348">
        <f t="shared" si="3307"/>
        <v>0</v>
      </c>
      <c r="CE958" s="1349">
        <f t="shared" si="3368"/>
        <v>0</v>
      </c>
      <c r="CF958" s="1350">
        <f t="shared" si="3368"/>
        <v>0</v>
      </c>
      <c r="CG958" s="1350">
        <f t="shared" si="3368"/>
        <v>0</v>
      </c>
      <c r="CH958" s="1350">
        <f t="shared" si="3368"/>
        <v>0</v>
      </c>
      <c r="CI958" s="1350">
        <f t="shared" si="3368"/>
        <v>0</v>
      </c>
      <c r="CJ958" s="1350">
        <f t="shared" si="3368"/>
        <v>0</v>
      </c>
      <c r="CK958" s="1351">
        <f t="shared" si="3368"/>
        <v>0</v>
      </c>
      <c r="CL958" s="1351">
        <f t="shared" si="3368"/>
        <v>0</v>
      </c>
      <c r="CM958" s="1351">
        <f t="shared" si="3368"/>
        <v>0</v>
      </c>
      <c r="CN958" s="1350">
        <f t="shared" si="3368"/>
        <v>0</v>
      </c>
      <c r="CO958" s="1350">
        <f t="shared" si="3368"/>
        <v>0</v>
      </c>
      <c r="CP958" s="1350">
        <f t="shared" si="3368"/>
        <v>0</v>
      </c>
      <c r="CQ958" s="1350">
        <f t="shared" si="3368"/>
        <v>0</v>
      </c>
      <c r="CR958" s="1350">
        <f t="shared" si="3368"/>
        <v>0</v>
      </c>
      <c r="CS958" s="1349">
        <f t="shared" si="3368"/>
        <v>0</v>
      </c>
      <c r="CT958" s="1352">
        <f t="shared" si="3368"/>
        <v>0</v>
      </c>
      <c r="CU958" s="553">
        <f t="shared" si="3282"/>
        <v>0</v>
      </c>
      <c r="CV958" s="554">
        <f t="shared" si="3283"/>
        <v>0</v>
      </c>
      <c r="CW958" s="555">
        <f t="shared" si="3284"/>
        <v>0</v>
      </c>
      <c r="CX958" s="555">
        <f t="shared" si="3285"/>
        <v>0</v>
      </c>
      <c r="CY958" s="555">
        <f t="shared" si="3286"/>
        <v>0</v>
      </c>
      <c r="CZ958" s="555">
        <f t="shared" si="3287"/>
        <v>0</v>
      </c>
      <c r="DA958" s="555">
        <f t="shared" si="3288"/>
        <v>0</v>
      </c>
      <c r="DB958" s="556">
        <f t="shared" si="3289"/>
        <v>0</v>
      </c>
      <c r="DC958" s="556">
        <f t="shared" si="3290"/>
        <v>0</v>
      </c>
      <c r="DD958" s="556">
        <f t="shared" si="3291"/>
        <v>0</v>
      </c>
      <c r="DE958" s="555">
        <f t="shared" si="3292"/>
        <v>0</v>
      </c>
      <c r="DF958" s="555">
        <f t="shared" si="3293"/>
        <v>0</v>
      </c>
      <c r="DG958" s="555">
        <f t="shared" si="3294"/>
        <v>0</v>
      </c>
      <c r="DH958" s="555">
        <f t="shared" si="3295"/>
        <v>0</v>
      </c>
      <c r="DI958" s="555">
        <f t="shared" si="3296"/>
        <v>0</v>
      </c>
      <c r="DJ958" s="554">
        <f t="shared" si="3297"/>
        <v>0</v>
      </c>
      <c r="DK958" s="553">
        <f t="shared" si="3298"/>
        <v>0</v>
      </c>
      <c r="DL958" s="658">
        <f t="shared" si="3299"/>
        <v>17</v>
      </c>
      <c r="DM958" s="106">
        <f t="shared" si="3300"/>
        <v>17</v>
      </c>
      <c r="DN958" s="106">
        <f t="shared" si="3301"/>
        <v>17</v>
      </c>
      <c r="DO958" s="106">
        <f t="shared" si="3302"/>
        <v>17</v>
      </c>
      <c r="DP958" s="487"/>
      <c r="DQ958" s="623"/>
      <c r="DR958" s="623"/>
      <c r="DS958" s="623"/>
      <c r="DT958" s="623"/>
      <c r="DU958" s="623"/>
      <c r="DV958" s="623"/>
      <c r="DW958" s="623"/>
      <c r="DX958" s="826"/>
      <c r="DY958" s="488"/>
    </row>
    <row r="959" spans="1:129" s="490" customFormat="1" ht="15.75" customHeight="1">
      <c r="A959" s="622" t="str">
        <f>A419</f>
        <v>Other cash crop: type</v>
      </c>
      <c r="B959" s="805">
        <f t="shared" ref="B959:R959" si="3413">SUM(B422)</f>
        <v>0</v>
      </c>
      <c r="C959" s="805">
        <f t="shared" si="3413"/>
        <v>0</v>
      </c>
      <c r="D959" s="805">
        <f t="shared" si="3413"/>
        <v>0</v>
      </c>
      <c r="E959" s="805">
        <f t="shared" si="3413"/>
        <v>0</v>
      </c>
      <c r="F959" s="805">
        <f t="shared" si="3413"/>
        <v>0</v>
      </c>
      <c r="G959" s="805">
        <f t="shared" si="3413"/>
        <v>0</v>
      </c>
      <c r="H959" s="805">
        <f t="shared" si="3413"/>
        <v>0</v>
      </c>
      <c r="I959" s="805">
        <f t="shared" si="3413"/>
        <v>0</v>
      </c>
      <c r="J959" s="805">
        <f t="shared" si="3413"/>
        <v>0</v>
      </c>
      <c r="K959" s="805">
        <f t="shared" si="3413"/>
        <v>0</v>
      </c>
      <c r="L959" s="805">
        <f t="shared" si="3413"/>
        <v>0</v>
      </c>
      <c r="M959" s="805">
        <f t="shared" si="3413"/>
        <v>0</v>
      </c>
      <c r="N959" s="805">
        <f t="shared" si="3413"/>
        <v>0</v>
      </c>
      <c r="O959" s="805">
        <f t="shared" si="3413"/>
        <v>0</v>
      </c>
      <c r="P959" s="805">
        <f t="shared" si="3413"/>
        <v>0</v>
      </c>
      <c r="Q959" s="805">
        <f t="shared" si="3413"/>
        <v>0</v>
      </c>
      <c r="R959" s="805">
        <f t="shared" si="3413"/>
        <v>0</v>
      </c>
      <c r="S959" s="804"/>
      <c r="T959" s="805">
        <f t="shared" ref="T959:AJ959" si="3414">SUM(T422)</f>
        <v>0</v>
      </c>
      <c r="U959" s="805">
        <f t="shared" si="3414"/>
        <v>0</v>
      </c>
      <c r="V959" s="805">
        <f t="shared" si="3414"/>
        <v>0</v>
      </c>
      <c r="W959" s="805">
        <f t="shared" si="3414"/>
        <v>0</v>
      </c>
      <c r="X959" s="805">
        <f t="shared" si="3414"/>
        <v>0</v>
      </c>
      <c r="Y959" s="805">
        <f t="shared" si="3414"/>
        <v>0</v>
      </c>
      <c r="Z959" s="805">
        <f t="shared" si="3414"/>
        <v>0</v>
      </c>
      <c r="AA959" s="805">
        <f t="shared" si="3414"/>
        <v>0</v>
      </c>
      <c r="AB959" s="805">
        <f t="shared" si="3414"/>
        <v>0</v>
      </c>
      <c r="AC959" s="805">
        <f t="shared" si="3414"/>
        <v>0</v>
      </c>
      <c r="AD959" s="805">
        <f t="shared" si="3414"/>
        <v>0</v>
      </c>
      <c r="AE959" s="805">
        <f t="shared" si="3414"/>
        <v>0</v>
      </c>
      <c r="AF959" s="805">
        <f t="shared" si="3414"/>
        <v>0</v>
      </c>
      <c r="AG959" s="805">
        <f t="shared" si="3414"/>
        <v>0</v>
      </c>
      <c r="AH959" s="805">
        <f t="shared" si="3414"/>
        <v>0</v>
      </c>
      <c r="AI959" s="805">
        <f t="shared" si="3414"/>
        <v>0</v>
      </c>
      <c r="AJ959" s="805">
        <f t="shared" si="3414"/>
        <v>0</v>
      </c>
      <c r="AK959" s="804"/>
      <c r="AL959" s="805">
        <f t="shared" ref="AL959:BB959" si="3415">SUM(AL422)</f>
        <v>0</v>
      </c>
      <c r="AM959" s="805">
        <f t="shared" si="3415"/>
        <v>0</v>
      </c>
      <c r="AN959" s="805">
        <f t="shared" si="3415"/>
        <v>0</v>
      </c>
      <c r="AO959" s="805">
        <f t="shared" si="3415"/>
        <v>0</v>
      </c>
      <c r="AP959" s="805">
        <f t="shared" si="3415"/>
        <v>0</v>
      </c>
      <c r="AQ959" s="805">
        <f t="shared" si="3415"/>
        <v>0</v>
      </c>
      <c r="AR959" s="805">
        <f t="shared" si="3415"/>
        <v>0</v>
      </c>
      <c r="AS959" s="805">
        <f t="shared" si="3415"/>
        <v>0</v>
      </c>
      <c r="AT959" s="805">
        <f t="shared" si="3415"/>
        <v>0</v>
      </c>
      <c r="AU959" s="805">
        <f t="shared" si="3415"/>
        <v>0</v>
      </c>
      <c r="AV959" s="805">
        <f t="shared" si="3415"/>
        <v>0</v>
      </c>
      <c r="AW959" s="805">
        <f t="shared" si="3415"/>
        <v>0</v>
      </c>
      <c r="AX959" s="805">
        <f t="shared" si="3415"/>
        <v>0</v>
      </c>
      <c r="AY959" s="805">
        <f t="shared" si="3415"/>
        <v>0</v>
      </c>
      <c r="AZ959" s="805">
        <f t="shared" si="3415"/>
        <v>0</v>
      </c>
      <c r="BA959" s="805">
        <f t="shared" si="3415"/>
        <v>0</v>
      </c>
      <c r="BB959" s="805">
        <f t="shared" si="3415"/>
        <v>0</v>
      </c>
      <c r="BC959" s="804"/>
      <c r="BD959" s="805">
        <f t="shared" ref="BD959:BT959" si="3416">SUM(BD422)</f>
        <v>0</v>
      </c>
      <c r="BE959" s="805">
        <f t="shared" si="3416"/>
        <v>0</v>
      </c>
      <c r="BF959" s="805">
        <f t="shared" si="3416"/>
        <v>0</v>
      </c>
      <c r="BG959" s="805">
        <f t="shared" si="3416"/>
        <v>0</v>
      </c>
      <c r="BH959" s="805">
        <f t="shared" si="3416"/>
        <v>0</v>
      </c>
      <c r="BI959" s="805">
        <f t="shared" si="3416"/>
        <v>0</v>
      </c>
      <c r="BJ959" s="805">
        <f t="shared" si="3416"/>
        <v>0</v>
      </c>
      <c r="BK959" s="805">
        <f t="shared" si="3416"/>
        <v>0</v>
      </c>
      <c r="BL959" s="805">
        <f t="shared" si="3416"/>
        <v>0</v>
      </c>
      <c r="BM959" s="805">
        <f t="shared" si="3416"/>
        <v>0</v>
      </c>
      <c r="BN959" s="805">
        <f t="shared" si="3416"/>
        <v>0</v>
      </c>
      <c r="BO959" s="805">
        <f t="shared" si="3416"/>
        <v>0</v>
      </c>
      <c r="BP959" s="805">
        <f t="shared" si="3416"/>
        <v>0</v>
      </c>
      <c r="BQ959" s="805">
        <f t="shared" si="3416"/>
        <v>0</v>
      </c>
      <c r="BR959" s="805">
        <f t="shared" si="3416"/>
        <v>0</v>
      </c>
      <c r="BS959" s="805">
        <f t="shared" si="3416"/>
        <v>0</v>
      </c>
      <c r="BT959" s="805">
        <f t="shared" si="3416"/>
        <v>0</v>
      </c>
      <c r="BU959" s="804"/>
      <c r="BV959" s="805">
        <f>SUM(BV422)</f>
        <v>0</v>
      </c>
      <c r="BW959" s="805">
        <f>SUM(BW422)</f>
        <v>0</v>
      </c>
      <c r="BX959" s="805">
        <f>SUM(BX422)</f>
        <v>0</v>
      </c>
      <c r="BY959" s="805">
        <f>SUM(BY422)</f>
        <v>0</v>
      </c>
      <c r="BZ959" s="602">
        <f t="shared" si="3276"/>
        <v>0</v>
      </c>
      <c r="CA959" s="602">
        <f t="shared" si="3277"/>
        <v>0</v>
      </c>
      <c r="CB959" s="602">
        <f t="shared" si="3278"/>
        <v>0</v>
      </c>
      <c r="CC959" s="602">
        <f t="shared" si="3279"/>
        <v>0</v>
      </c>
      <c r="CD959" s="1348">
        <f t="shared" si="3307"/>
        <v>0</v>
      </c>
      <c r="CE959" s="1349">
        <f t="shared" si="3368"/>
        <v>0</v>
      </c>
      <c r="CF959" s="1350">
        <f t="shared" si="3368"/>
        <v>0</v>
      </c>
      <c r="CG959" s="1350">
        <f t="shared" si="3368"/>
        <v>0</v>
      </c>
      <c r="CH959" s="1350">
        <f t="shared" si="3368"/>
        <v>0</v>
      </c>
      <c r="CI959" s="1350">
        <f t="shared" si="3368"/>
        <v>0</v>
      </c>
      <c r="CJ959" s="1350">
        <f t="shared" si="3368"/>
        <v>0</v>
      </c>
      <c r="CK959" s="1351">
        <f t="shared" si="3368"/>
        <v>0</v>
      </c>
      <c r="CL959" s="1351">
        <f t="shared" si="3368"/>
        <v>0</v>
      </c>
      <c r="CM959" s="1351">
        <f t="shared" si="3368"/>
        <v>0</v>
      </c>
      <c r="CN959" s="1350">
        <f t="shared" si="3368"/>
        <v>0</v>
      </c>
      <c r="CO959" s="1350">
        <f t="shared" si="3368"/>
        <v>0</v>
      </c>
      <c r="CP959" s="1350">
        <f t="shared" si="3368"/>
        <v>0</v>
      </c>
      <c r="CQ959" s="1350">
        <f t="shared" si="3368"/>
        <v>0</v>
      </c>
      <c r="CR959" s="1350">
        <f t="shared" si="3368"/>
        <v>0</v>
      </c>
      <c r="CS959" s="1349">
        <f t="shared" si="3368"/>
        <v>0</v>
      </c>
      <c r="CT959" s="1352">
        <f t="shared" si="3368"/>
        <v>0</v>
      </c>
      <c r="CU959" s="553">
        <f t="shared" si="3282"/>
        <v>0</v>
      </c>
      <c r="CV959" s="554">
        <f t="shared" si="3283"/>
        <v>0</v>
      </c>
      <c r="CW959" s="555">
        <f t="shared" si="3284"/>
        <v>0</v>
      </c>
      <c r="CX959" s="555">
        <f t="shared" si="3285"/>
        <v>0</v>
      </c>
      <c r="CY959" s="555">
        <f t="shared" si="3286"/>
        <v>0</v>
      </c>
      <c r="CZ959" s="555">
        <f t="shared" si="3287"/>
        <v>0</v>
      </c>
      <c r="DA959" s="555">
        <f t="shared" si="3288"/>
        <v>0</v>
      </c>
      <c r="DB959" s="556">
        <f t="shared" si="3289"/>
        <v>0</v>
      </c>
      <c r="DC959" s="556">
        <f t="shared" si="3290"/>
        <v>0</v>
      </c>
      <c r="DD959" s="556">
        <f t="shared" si="3291"/>
        <v>0</v>
      </c>
      <c r="DE959" s="555">
        <f t="shared" si="3292"/>
        <v>0</v>
      </c>
      <c r="DF959" s="555">
        <f t="shared" si="3293"/>
        <v>0</v>
      </c>
      <c r="DG959" s="555">
        <f t="shared" si="3294"/>
        <v>0</v>
      </c>
      <c r="DH959" s="555">
        <f t="shared" si="3295"/>
        <v>0</v>
      </c>
      <c r="DI959" s="555">
        <f t="shared" si="3296"/>
        <v>0</v>
      </c>
      <c r="DJ959" s="554">
        <f t="shared" si="3297"/>
        <v>0</v>
      </c>
      <c r="DK959" s="553">
        <f t="shared" si="3298"/>
        <v>0</v>
      </c>
      <c r="DL959" s="658">
        <f t="shared" si="3299"/>
        <v>17</v>
      </c>
      <c r="DM959" s="106">
        <f t="shared" si="3300"/>
        <v>17</v>
      </c>
      <c r="DN959" s="106">
        <f t="shared" si="3301"/>
        <v>17</v>
      </c>
      <c r="DO959" s="106">
        <f t="shared" si="3302"/>
        <v>17</v>
      </c>
      <c r="DP959" s="487"/>
      <c r="DQ959" s="623"/>
      <c r="DR959" s="623"/>
      <c r="DS959" s="623"/>
      <c r="DT959" s="623"/>
      <c r="DU959" s="623"/>
      <c r="DV959" s="623"/>
      <c r="DW959" s="623"/>
      <c r="DX959" s="826"/>
      <c r="DY959" s="488"/>
    </row>
    <row r="960" spans="1:129" s="490" customFormat="1" ht="15.75" customHeight="1">
      <c r="A960" s="622" t="str">
        <f>A423</f>
        <v>Other cash crop: type</v>
      </c>
      <c r="B960" s="805">
        <f t="shared" ref="B960:R960" si="3417">SUM(B426)</f>
        <v>0</v>
      </c>
      <c r="C960" s="805">
        <f t="shared" si="3417"/>
        <v>0</v>
      </c>
      <c r="D960" s="805">
        <f t="shared" si="3417"/>
        <v>0</v>
      </c>
      <c r="E960" s="805">
        <f t="shared" si="3417"/>
        <v>0</v>
      </c>
      <c r="F960" s="805">
        <f t="shared" si="3417"/>
        <v>0</v>
      </c>
      <c r="G960" s="805">
        <f t="shared" si="3417"/>
        <v>0</v>
      </c>
      <c r="H960" s="805">
        <f t="shared" si="3417"/>
        <v>0</v>
      </c>
      <c r="I960" s="805">
        <f t="shared" si="3417"/>
        <v>0</v>
      </c>
      <c r="J960" s="805">
        <f t="shared" si="3417"/>
        <v>0</v>
      </c>
      <c r="K960" s="805">
        <f t="shared" si="3417"/>
        <v>0</v>
      </c>
      <c r="L960" s="805">
        <f t="shared" si="3417"/>
        <v>0</v>
      </c>
      <c r="M960" s="805">
        <f t="shared" si="3417"/>
        <v>0</v>
      </c>
      <c r="N960" s="805">
        <f t="shared" si="3417"/>
        <v>0</v>
      </c>
      <c r="O960" s="805">
        <f t="shared" si="3417"/>
        <v>0</v>
      </c>
      <c r="P960" s="805">
        <f t="shared" si="3417"/>
        <v>0</v>
      </c>
      <c r="Q960" s="805">
        <f t="shared" si="3417"/>
        <v>0</v>
      </c>
      <c r="R960" s="805">
        <f t="shared" si="3417"/>
        <v>0</v>
      </c>
      <c r="S960" s="804"/>
      <c r="T960" s="805">
        <f t="shared" ref="T960:AJ960" si="3418">SUM(T426)</f>
        <v>0</v>
      </c>
      <c r="U960" s="805">
        <f t="shared" si="3418"/>
        <v>0</v>
      </c>
      <c r="V960" s="805">
        <f t="shared" si="3418"/>
        <v>0</v>
      </c>
      <c r="W960" s="805">
        <f t="shared" si="3418"/>
        <v>0</v>
      </c>
      <c r="X960" s="805">
        <f t="shared" si="3418"/>
        <v>0</v>
      </c>
      <c r="Y960" s="805">
        <f t="shared" si="3418"/>
        <v>0</v>
      </c>
      <c r="Z960" s="805">
        <f t="shared" si="3418"/>
        <v>0</v>
      </c>
      <c r="AA960" s="805">
        <f t="shared" si="3418"/>
        <v>0</v>
      </c>
      <c r="AB960" s="805">
        <f t="shared" si="3418"/>
        <v>0</v>
      </c>
      <c r="AC960" s="805">
        <f t="shared" si="3418"/>
        <v>0</v>
      </c>
      <c r="AD960" s="805">
        <f t="shared" si="3418"/>
        <v>0</v>
      </c>
      <c r="AE960" s="805">
        <f t="shared" si="3418"/>
        <v>0</v>
      </c>
      <c r="AF960" s="805">
        <f t="shared" si="3418"/>
        <v>0</v>
      </c>
      <c r="AG960" s="805">
        <f t="shared" si="3418"/>
        <v>0</v>
      </c>
      <c r="AH960" s="805">
        <f t="shared" si="3418"/>
        <v>0</v>
      </c>
      <c r="AI960" s="805">
        <f t="shared" si="3418"/>
        <v>0</v>
      </c>
      <c r="AJ960" s="805">
        <f t="shared" si="3418"/>
        <v>0</v>
      </c>
      <c r="AK960" s="804"/>
      <c r="AL960" s="805">
        <f t="shared" ref="AL960:BB960" si="3419">SUM(AL426)</f>
        <v>0</v>
      </c>
      <c r="AM960" s="805">
        <f t="shared" si="3419"/>
        <v>0</v>
      </c>
      <c r="AN960" s="805">
        <f t="shared" si="3419"/>
        <v>0</v>
      </c>
      <c r="AO960" s="805">
        <f t="shared" si="3419"/>
        <v>0</v>
      </c>
      <c r="AP960" s="805">
        <f t="shared" si="3419"/>
        <v>0</v>
      </c>
      <c r="AQ960" s="805">
        <f t="shared" si="3419"/>
        <v>0</v>
      </c>
      <c r="AR960" s="805">
        <f t="shared" si="3419"/>
        <v>0</v>
      </c>
      <c r="AS960" s="805">
        <f t="shared" si="3419"/>
        <v>0</v>
      </c>
      <c r="AT960" s="805">
        <f t="shared" si="3419"/>
        <v>0</v>
      </c>
      <c r="AU960" s="805">
        <f t="shared" si="3419"/>
        <v>0</v>
      </c>
      <c r="AV960" s="805">
        <f t="shared" si="3419"/>
        <v>0</v>
      </c>
      <c r="AW960" s="805">
        <f t="shared" si="3419"/>
        <v>0</v>
      </c>
      <c r="AX960" s="805">
        <f t="shared" si="3419"/>
        <v>0</v>
      </c>
      <c r="AY960" s="805">
        <f t="shared" si="3419"/>
        <v>0</v>
      </c>
      <c r="AZ960" s="805">
        <f t="shared" si="3419"/>
        <v>0</v>
      </c>
      <c r="BA960" s="805">
        <f t="shared" si="3419"/>
        <v>0</v>
      </c>
      <c r="BB960" s="805">
        <f t="shared" si="3419"/>
        <v>0</v>
      </c>
      <c r="BC960" s="804"/>
      <c r="BD960" s="805">
        <f t="shared" ref="BD960:BT960" si="3420">SUM(BD426)</f>
        <v>0</v>
      </c>
      <c r="BE960" s="805">
        <f t="shared" si="3420"/>
        <v>0</v>
      </c>
      <c r="BF960" s="805">
        <f t="shared" si="3420"/>
        <v>0</v>
      </c>
      <c r="BG960" s="805">
        <f t="shared" si="3420"/>
        <v>0</v>
      </c>
      <c r="BH960" s="805">
        <f t="shared" si="3420"/>
        <v>0</v>
      </c>
      <c r="BI960" s="805">
        <f t="shared" si="3420"/>
        <v>0</v>
      </c>
      <c r="BJ960" s="805">
        <f t="shared" si="3420"/>
        <v>0</v>
      </c>
      <c r="BK960" s="805">
        <f t="shared" si="3420"/>
        <v>0</v>
      </c>
      <c r="BL960" s="805">
        <f t="shared" si="3420"/>
        <v>0</v>
      </c>
      <c r="BM960" s="805">
        <f t="shared" si="3420"/>
        <v>0</v>
      </c>
      <c r="BN960" s="805">
        <f t="shared" si="3420"/>
        <v>0</v>
      </c>
      <c r="BO960" s="805">
        <f t="shared" si="3420"/>
        <v>0</v>
      </c>
      <c r="BP960" s="805">
        <f t="shared" si="3420"/>
        <v>0</v>
      </c>
      <c r="BQ960" s="805">
        <f t="shared" si="3420"/>
        <v>0</v>
      </c>
      <c r="BR960" s="805">
        <f t="shared" si="3420"/>
        <v>0</v>
      </c>
      <c r="BS960" s="805">
        <f t="shared" si="3420"/>
        <v>0</v>
      </c>
      <c r="BT960" s="805">
        <f t="shared" si="3420"/>
        <v>0</v>
      </c>
      <c r="BU960" s="804"/>
      <c r="BV960" s="805">
        <f>SUM(BV426)</f>
        <v>0</v>
      </c>
      <c r="BW960" s="805">
        <f>SUM(BW426)</f>
        <v>0</v>
      </c>
      <c r="BX960" s="805">
        <f>SUM(BX426)</f>
        <v>0</v>
      </c>
      <c r="BY960" s="805">
        <f>SUM(BY426)</f>
        <v>0</v>
      </c>
      <c r="BZ960" s="602">
        <f t="shared" si="3276"/>
        <v>0</v>
      </c>
      <c r="CA960" s="602">
        <f t="shared" si="3277"/>
        <v>0</v>
      </c>
      <c r="CB960" s="602">
        <f t="shared" si="3278"/>
        <v>0</v>
      </c>
      <c r="CC960" s="602">
        <f t="shared" si="3279"/>
        <v>0</v>
      </c>
      <c r="CD960" s="1348">
        <f t="shared" si="3307"/>
        <v>0</v>
      </c>
      <c r="CE960" s="1349">
        <f t="shared" si="3368"/>
        <v>0</v>
      </c>
      <c r="CF960" s="1350">
        <f t="shared" si="3368"/>
        <v>0</v>
      </c>
      <c r="CG960" s="1350">
        <f t="shared" si="3368"/>
        <v>0</v>
      </c>
      <c r="CH960" s="1350">
        <f t="shared" si="3368"/>
        <v>0</v>
      </c>
      <c r="CI960" s="1350">
        <f t="shared" si="3368"/>
        <v>0</v>
      </c>
      <c r="CJ960" s="1350">
        <f t="shared" si="3368"/>
        <v>0</v>
      </c>
      <c r="CK960" s="1351">
        <f t="shared" si="3368"/>
        <v>0</v>
      </c>
      <c r="CL960" s="1351">
        <f t="shared" si="3368"/>
        <v>0</v>
      </c>
      <c r="CM960" s="1351">
        <f t="shared" si="3368"/>
        <v>0</v>
      </c>
      <c r="CN960" s="1350">
        <f t="shared" si="3368"/>
        <v>0</v>
      </c>
      <c r="CO960" s="1350">
        <f t="shared" si="3368"/>
        <v>0</v>
      </c>
      <c r="CP960" s="1350">
        <f t="shared" si="3368"/>
        <v>0</v>
      </c>
      <c r="CQ960" s="1350">
        <f t="shared" si="3368"/>
        <v>0</v>
      </c>
      <c r="CR960" s="1350">
        <f t="shared" si="3368"/>
        <v>0</v>
      </c>
      <c r="CS960" s="1349">
        <f t="shared" si="3368"/>
        <v>0</v>
      </c>
      <c r="CT960" s="1352">
        <f t="shared" si="3368"/>
        <v>0</v>
      </c>
      <c r="CU960" s="553">
        <f t="shared" si="3282"/>
        <v>0</v>
      </c>
      <c r="CV960" s="554">
        <f t="shared" si="3283"/>
        <v>0</v>
      </c>
      <c r="CW960" s="555">
        <f t="shared" si="3284"/>
        <v>0</v>
      </c>
      <c r="CX960" s="555">
        <f t="shared" si="3285"/>
        <v>0</v>
      </c>
      <c r="CY960" s="555">
        <f t="shared" si="3286"/>
        <v>0</v>
      </c>
      <c r="CZ960" s="555">
        <f t="shared" si="3287"/>
        <v>0</v>
      </c>
      <c r="DA960" s="555">
        <f t="shared" si="3288"/>
        <v>0</v>
      </c>
      <c r="DB960" s="556">
        <f t="shared" si="3289"/>
        <v>0</v>
      </c>
      <c r="DC960" s="556">
        <f t="shared" si="3290"/>
        <v>0</v>
      </c>
      <c r="DD960" s="556">
        <f t="shared" si="3291"/>
        <v>0</v>
      </c>
      <c r="DE960" s="555">
        <f t="shared" si="3292"/>
        <v>0</v>
      </c>
      <c r="DF960" s="555">
        <f t="shared" si="3293"/>
        <v>0</v>
      </c>
      <c r="DG960" s="555">
        <f t="shared" si="3294"/>
        <v>0</v>
      </c>
      <c r="DH960" s="555">
        <f t="shared" si="3295"/>
        <v>0</v>
      </c>
      <c r="DI960" s="555">
        <f t="shared" si="3296"/>
        <v>0</v>
      </c>
      <c r="DJ960" s="554">
        <f t="shared" si="3297"/>
        <v>0</v>
      </c>
      <c r="DK960" s="553">
        <f t="shared" si="3298"/>
        <v>0</v>
      </c>
      <c r="DL960" s="658">
        <f t="shared" si="3299"/>
        <v>17</v>
      </c>
      <c r="DM960" s="106">
        <f t="shared" si="3300"/>
        <v>17</v>
      </c>
      <c r="DN960" s="106">
        <f t="shared" si="3301"/>
        <v>17</v>
      </c>
      <c r="DO960" s="106">
        <f t="shared" si="3302"/>
        <v>17</v>
      </c>
      <c r="DP960" s="487"/>
      <c r="DQ960" s="623"/>
      <c r="DR960" s="623"/>
      <c r="DS960" s="623"/>
      <c r="DT960" s="623"/>
      <c r="DU960" s="623"/>
      <c r="DV960" s="623"/>
      <c r="DW960" s="623"/>
      <c r="DX960" s="826"/>
      <c r="DY960" s="488"/>
    </row>
    <row r="961" spans="1:129" s="490" customFormat="1" ht="15.75" customHeight="1">
      <c r="A961" s="813" t="s">
        <v>400</v>
      </c>
      <c r="B961" s="804"/>
      <c r="C961" s="804"/>
      <c r="D961" s="804"/>
      <c r="E961" s="804"/>
      <c r="F961" s="804"/>
      <c r="G961" s="804"/>
      <c r="H961" s="804"/>
      <c r="I961" s="804"/>
      <c r="J961" s="804"/>
      <c r="K961" s="804"/>
      <c r="L961" s="804"/>
      <c r="M961" s="804"/>
      <c r="N961" s="804"/>
      <c r="O961" s="804"/>
      <c r="P961" s="804"/>
      <c r="Q961" s="804"/>
      <c r="R961" s="804"/>
      <c r="S961" s="804"/>
      <c r="T961" s="804"/>
      <c r="U961" s="804"/>
      <c r="V961" s="804"/>
      <c r="W961" s="804"/>
      <c r="X961" s="804"/>
      <c r="Y961" s="804"/>
      <c r="Z961" s="804"/>
      <c r="AA961" s="804"/>
      <c r="AB961" s="804"/>
      <c r="AC961" s="804"/>
      <c r="AD961" s="804"/>
      <c r="AE961" s="804"/>
      <c r="AF961" s="804"/>
      <c r="AG961" s="804"/>
      <c r="AH961" s="804"/>
      <c r="AI961" s="804"/>
      <c r="AJ961" s="804"/>
      <c r="AK961" s="804"/>
      <c r="AL961" s="804"/>
      <c r="AM961" s="804"/>
      <c r="AN961" s="804"/>
      <c r="AO961" s="804"/>
      <c r="AP961" s="804"/>
      <c r="AQ961" s="804"/>
      <c r="AR961" s="804"/>
      <c r="AS961" s="804"/>
      <c r="AT961" s="804"/>
      <c r="AU961" s="804"/>
      <c r="AV961" s="804"/>
      <c r="AW961" s="804"/>
      <c r="AX961" s="804"/>
      <c r="AY961" s="804"/>
      <c r="AZ961" s="804"/>
      <c r="BA961" s="804"/>
      <c r="BB961" s="804"/>
      <c r="BC961" s="804"/>
      <c r="BD961" s="804"/>
      <c r="BE961" s="804"/>
      <c r="BF961" s="804"/>
      <c r="BG961" s="804"/>
      <c r="BH961" s="804"/>
      <c r="BI961" s="804"/>
      <c r="BJ961" s="804"/>
      <c r="BK961" s="804"/>
      <c r="BL961" s="804"/>
      <c r="BM961" s="804"/>
      <c r="BN961" s="804"/>
      <c r="BO961" s="804"/>
      <c r="BP961" s="804"/>
      <c r="BQ961" s="804"/>
      <c r="BR961" s="804"/>
      <c r="BS961" s="804"/>
      <c r="BT961" s="804"/>
      <c r="BU961" s="804"/>
      <c r="BV961" s="804"/>
      <c r="BW961" s="804"/>
      <c r="BX961" s="804"/>
      <c r="BY961" s="804"/>
      <c r="BZ961" s="594"/>
      <c r="CA961" s="594"/>
      <c r="CB961" s="594"/>
      <c r="CC961" s="594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40"/>
      <c r="CV961" s="640"/>
      <c r="CW961" s="640"/>
      <c r="CX961" s="640"/>
      <c r="CY961" s="640"/>
      <c r="CZ961" s="640"/>
      <c r="DA961" s="640"/>
      <c r="DB961" s="640"/>
      <c r="DC961" s="640"/>
      <c r="DD961" s="640"/>
      <c r="DE961" s="640"/>
      <c r="DF961" s="640"/>
      <c r="DG961" s="640"/>
      <c r="DH961" s="640"/>
      <c r="DI961" s="640"/>
      <c r="DJ961" s="640"/>
      <c r="DK961" s="640"/>
      <c r="DL961" s="658"/>
      <c r="DM961" s="106"/>
      <c r="DN961" s="106"/>
      <c r="DO961" s="106"/>
      <c r="DP961" s="487"/>
      <c r="DQ961" s="488"/>
      <c r="DR961" s="488"/>
      <c r="DS961" s="488"/>
      <c r="DT961" s="488"/>
      <c r="DU961" s="488"/>
      <c r="DV961" s="488"/>
      <c r="DW961" s="488"/>
      <c r="DX961" s="723"/>
      <c r="DY961" s="488"/>
    </row>
    <row r="962" spans="1:129" s="490" customFormat="1" ht="15.75" customHeight="1">
      <c r="A962" s="622" t="str">
        <f>A428</f>
        <v>FISHING -- see worksheet Data 3</v>
      </c>
      <c r="B962" s="805">
        <f t="shared" ref="B962:R962" si="3421">SUM(B435)</f>
        <v>0</v>
      </c>
      <c r="C962" s="805">
        <f t="shared" si="3421"/>
        <v>0</v>
      </c>
      <c r="D962" s="805">
        <f t="shared" si="3421"/>
        <v>0</v>
      </c>
      <c r="E962" s="805">
        <f t="shared" si="3421"/>
        <v>0</v>
      </c>
      <c r="F962" s="805">
        <f t="shared" si="3421"/>
        <v>0</v>
      </c>
      <c r="G962" s="805">
        <f t="shared" si="3421"/>
        <v>250</v>
      </c>
      <c r="H962" s="805">
        <f t="shared" si="3421"/>
        <v>0</v>
      </c>
      <c r="I962" s="805">
        <f t="shared" si="3421"/>
        <v>0</v>
      </c>
      <c r="J962" s="805">
        <f t="shared" si="3421"/>
        <v>0</v>
      </c>
      <c r="K962" s="805">
        <f t="shared" si="3421"/>
        <v>0</v>
      </c>
      <c r="L962" s="805">
        <f t="shared" si="3421"/>
        <v>0</v>
      </c>
      <c r="M962" s="805">
        <f t="shared" si="3421"/>
        <v>0</v>
      </c>
      <c r="N962" s="805">
        <f t="shared" si="3421"/>
        <v>0</v>
      </c>
      <c r="O962" s="805">
        <f t="shared" si="3421"/>
        <v>0</v>
      </c>
      <c r="P962" s="805">
        <f t="shared" si="3421"/>
        <v>0</v>
      </c>
      <c r="Q962" s="805">
        <f t="shared" si="3421"/>
        <v>0</v>
      </c>
      <c r="R962" s="805">
        <f t="shared" si="3421"/>
        <v>0</v>
      </c>
      <c r="S962" s="804"/>
      <c r="T962" s="805">
        <f t="shared" ref="T962:AJ962" si="3422">SUM(T435)</f>
        <v>600</v>
      </c>
      <c r="U962" s="805">
        <f t="shared" si="3422"/>
        <v>0</v>
      </c>
      <c r="V962" s="805">
        <f t="shared" si="3422"/>
        <v>0</v>
      </c>
      <c r="W962" s="805">
        <f t="shared" si="3422"/>
        <v>0</v>
      </c>
      <c r="X962" s="805">
        <f t="shared" si="3422"/>
        <v>0</v>
      </c>
      <c r="Y962" s="805">
        <f t="shared" si="3422"/>
        <v>0</v>
      </c>
      <c r="Z962" s="805">
        <f t="shared" si="3422"/>
        <v>300</v>
      </c>
      <c r="AA962" s="805">
        <f t="shared" si="3422"/>
        <v>600</v>
      </c>
      <c r="AB962" s="805">
        <f t="shared" si="3422"/>
        <v>0</v>
      </c>
      <c r="AC962" s="805">
        <f t="shared" si="3422"/>
        <v>0</v>
      </c>
      <c r="AD962" s="805">
        <f t="shared" si="3422"/>
        <v>0</v>
      </c>
      <c r="AE962" s="805">
        <f t="shared" si="3422"/>
        <v>0</v>
      </c>
      <c r="AF962" s="805">
        <f t="shared" si="3422"/>
        <v>0</v>
      </c>
      <c r="AG962" s="805">
        <f t="shared" si="3422"/>
        <v>0</v>
      </c>
      <c r="AH962" s="805">
        <f t="shared" si="3422"/>
        <v>0</v>
      </c>
      <c r="AI962" s="805">
        <f t="shared" si="3422"/>
        <v>0</v>
      </c>
      <c r="AJ962" s="805">
        <f t="shared" si="3422"/>
        <v>0</v>
      </c>
      <c r="AK962" s="804"/>
      <c r="AL962" s="805">
        <f t="shared" ref="AL962:BB962" si="3423">SUM(AL435)</f>
        <v>150</v>
      </c>
      <c r="AM962" s="805">
        <f t="shared" si="3423"/>
        <v>0</v>
      </c>
      <c r="AN962" s="805">
        <f t="shared" si="3423"/>
        <v>150</v>
      </c>
      <c r="AO962" s="805">
        <f t="shared" si="3423"/>
        <v>0</v>
      </c>
      <c r="AP962" s="805">
        <f t="shared" si="3423"/>
        <v>0</v>
      </c>
      <c r="AQ962" s="805">
        <f t="shared" si="3423"/>
        <v>0</v>
      </c>
      <c r="AR962" s="805">
        <f t="shared" si="3423"/>
        <v>0</v>
      </c>
      <c r="AS962" s="805">
        <f t="shared" si="3423"/>
        <v>200</v>
      </c>
      <c r="AT962" s="805">
        <f t="shared" si="3423"/>
        <v>0</v>
      </c>
      <c r="AU962" s="805">
        <f t="shared" si="3423"/>
        <v>0</v>
      </c>
      <c r="AV962" s="805">
        <f t="shared" si="3423"/>
        <v>0</v>
      </c>
      <c r="AW962" s="805">
        <f t="shared" si="3423"/>
        <v>0</v>
      </c>
      <c r="AX962" s="805">
        <f t="shared" si="3423"/>
        <v>0</v>
      </c>
      <c r="AY962" s="805">
        <f t="shared" si="3423"/>
        <v>0</v>
      </c>
      <c r="AZ962" s="805">
        <f t="shared" si="3423"/>
        <v>0</v>
      </c>
      <c r="BA962" s="805">
        <f t="shared" si="3423"/>
        <v>0</v>
      </c>
      <c r="BB962" s="805">
        <f t="shared" si="3423"/>
        <v>0</v>
      </c>
      <c r="BC962" s="804"/>
      <c r="BD962" s="805">
        <f t="shared" ref="BD962:BT962" si="3424">SUM(BD435)</f>
        <v>0</v>
      </c>
      <c r="BE962" s="805">
        <f t="shared" si="3424"/>
        <v>0</v>
      </c>
      <c r="BF962" s="805">
        <f t="shared" si="3424"/>
        <v>0</v>
      </c>
      <c r="BG962" s="805">
        <f t="shared" si="3424"/>
        <v>0</v>
      </c>
      <c r="BH962" s="805">
        <f t="shared" si="3424"/>
        <v>0</v>
      </c>
      <c r="BI962" s="805">
        <f t="shared" si="3424"/>
        <v>0</v>
      </c>
      <c r="BJ962" s="805">
        <f t="shared" si="3424"/>
        <v>0</v>
      </c>
      <c r="BK962" s="805">
        <f t="shared" si="3424"/>
        <v>0</v>
      </c>
      <c r="BL962" s="805">
        <f t="shared" si="3424"/>
        <v>0</v>
      </c>
      <c r="BM962" s="805">
        <f t="shared" si="3424"/>
        <v>0</v>
      </c>
      <c r="BN962" s="805">
        <f t="shared" si="3424"/>
        <v>0</v>
      </c>
      <c r="BO962" s="805">
        <f t="shared" si="3424"/>
        <v>0</v>
      </c>
      <c r="BP962" s="805">
        <f t="shared" si="3424"/>
        <v>0</v>
      </c>
      <c r="BQ962" s="805">
        <f t="shared" si="3424"/>
        <v>0</v>
      </c>
      <c r="BR962" s="805">
        <f t="shared" si="3424"/>
        <v>0</v>
      </c>
      <c r="BS962" s="805">
        <f t="shared" si="3424"/>
        <v>0</v>
      </c>
      <c r="BT962" s="805">
        <f t="shared" si="3424"/>
        <v>0</v>
      </c>
      <c r="BU962" s="804"/>
      <c r="BV962" s="805">
        <f>SUM(BV435)</f>
        <v>225</v>
      </c>
      <c r="BW962" s="805">
        <f>SUM(BW435)</f>
        <v>0</v>
      </c>
      <c r="BX962" s="805">
        <f>SUM(BX435)</f>
        <v>150</v>
      </c>
      <c r="BY962" s="805">
        <f>SUM(BY435)</f>
        <v>0</v>
      </c>
      <c r="BZ962" s="602">
        <f>IF(DL962&lt;3,"",(SUM(B962:R962)-MIN(B962:R962)-MAX(B962:R962))/(DL962-2))</f>
        <v>0</v>
      </c>
      <c r="CA962" s="602">
        <f>IF(DM962&lt;3,"",(SUM(T962:AJ962)-MIN(T962:AJ962)-MAX(T962:AJ962))/(DM962-2))</f>
        <v>60</v>
      </c>
      <c r="CB962" s="602">
        <f>IF(DN962&lt;3,"",(SUM(AL962:BB962)-MIN(AL962:BB962)-MAX(AL962:BB962))/(DN962-2))</f>
        <v>20</v>
      </c>
      <c r="CC962" s="602">
        <f>IF(DO962&lt;3,"",(SUM(BD962:BT962)-MIN(BD962:BT962)-MAX(BD962:BT962))/(DO962-2))</f>
        <v>0</v>
      </c>
      <c r="CD962" s="1348">
        <f t="shared" ref="CD962:CS963" si="342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3425"/>
        <v>0</v>
      </c>
      <c r="CF962" s="1350">
        <f t="shared" si="3425"/>
        <v>0</v>
      </c>
      <c r="CG962" s="1350">
        <f t="shared" si="3425"/>
        <v>0</v>
      </c>
      <c r="CH962" s="1350">
        <f t="shared" si="3425"/>
        <v>0</v>
      </c>
      <c r="CI962" s="1350">
        <f t="shared" si="3425"/>
        <v>0</v>
      </c>
      <c r="CJ962" s="1350">
        <f t="shared" si="3425"/>
        <v>0</v>
      </c>
      <c r="CK962" s="1351">
        <f t="shared" si="3425"/>
        <v>0</v>
      </c>
      <c r="CL962" s="1351">
        <f t="shared" si="3425"/>
        <v>0</v>
      </c>
      <c r="CM962" s="1351">
        <f t="shared" si="3425"/>
        <v>0</v>
      </c>
      <c r="CN962" s="1350">
        <f t="shared" si="3425"/>
        <v>0</v>
      </c>
      <c r="CO962" s="1350">
        <f t="shared" si="3425"/>
        <v>0</v>
      </c>
      <c r="CP962" s="1350">
        <f t="shared" si="3425"/>
        <v>0</v>
      </c>
      <c r="CQ962" s="1350">
        <f t="shared" si="3425"/>
        <v>0</v>
      </c>
      <c r="CR962" s="1350">
        <f t="shared" si="3425"/>
        <v>0</v>
      </c>
      <c r="CS962" s="1349">
        <f t="shared" si="3425"/>
        <v>0</v>
      </c>
      <c r="CT962" s="1352">
        <f t="shared" ref="CE962:CT963" si="3426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250</v>
      </c>
      <c r="CU962" s="553">
        <f t="shared" ref="CU962:DD963" si="3427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4">
        <f t="shared" si="3427"/>
        <v>0</v>
      </c>
      <c r="CW962" s="555">
        <f t="shared" si="3427"/>
        <v>0</v>
      </c>
      <c r="CX962" s="555">
        <f t="shared" si="3427"/>
        <v>0</v>
      </c>
      <c r="CY962" s="555">
        <f t="shared" si="3427"/>
        <v>0</v>
      </c>
      <c r="CZ962" s="555">
        <f t="shared" si="3427"/>
        <v>0</v>
      </c>
      <c r="DA962" s="555">
        <f t="shared" si="3427"/>
        <v>0</v>
      </c>
      <c r="DB962" s="556">
        <f t="shared" si="3427"/>
        <v>0</v>
      </c>
      <c r="DC962" s="556">
        <f t="shared" si="3427"/>
        <v>0</v>
      </c>
      <c r="DD962" s="556">
        <f t="shared" si="3427"/>
        <v>0</v>
      </c>
      <c r="DE962" s="555">
        <f t="shared" ref="DE962:DK963" si="3428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5">
        <f t="shared" si="3428"/>
        <v>0</v>
      </c>
      <c r="DG962" s="555">
        <f t="shared" si="3428"/>
        <v>0</v>
      </c>
      <c r="DH962" s="555">
        <f t="shared" si="3428"/>
        <v>0</v>
      </c>
      <c r="DI962" s="555">
        <f t="shared" si="3428"/>
        <v>300</v>
      </c>
      <c r="DJ962" s="554">
        <f t="shared" si="3428"/>
        <v>600</v>
      </c>
      <c r="DK962" s="553">
        <f t="shared" si="3428"/>
        <v>600</v>
      </c>
      <c r="DL962" s="65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3"/>
      <c r="DR962" s="623"/>
      <c r="DS962" s="623"/>
      <c r="DT962" s="623"/>
      <c r="DU962" s="623"/>
      <c r="DV962" s="623"/>
      <c r="DW962" s="623"/>
      <c r="DX962" s="826"/>
      <c r="DY962" s="488"/>
    </row>
    <row r="963" spans="1:129" s="490" customFormat="1" ht="15.75" customHeight="1">
      <c r="A963" s="622" t="str">
        <f>A438</f>
        <v>WILD FOODS -- see worksheet Data 3</v>
      </c>
      <c r="B963" s="805">
        <f t="shared" ref="B963:R963" si="3429">SUM(B445)</f>
        <v>1110</v>
      </c>
      <c r="C963" s="805">
        <f t="shared" si="3429"/>
        <v>720</v>
      </c>
      <c r="D963" s="805">
        <f t="shared" si="3429"/>
        <v>660</v>
      </c>
      <c r="E963" s="805">
        <f t="shared" si="3429"/>
        <v>600</v>
      </c>
      <c r="F963" s="805">
        <f t="shared" si="3429"/>
        <v>300</v>
      </c>
      <c r="G963" s="805">
        <f t="shared" si="3429"/>
        <v>500</v>
      </c>
      <c r="H963" s="805">
        <f t="shared" si="3429"/>
        <v>375</v>
      </c>
      <c r="I963" s="805">
        <f t="shared" si="3429"/>
        <v>1150</v>
      </c>
      <c r="J963" s="805">
        <f t="shared" si="3429"/>
        <v>265</v>
      </c>
      <c r="K963" s="805">
        <f t="shared" si="3429"/>
        <v>0</v>
      </c>
      <c r="L963" s="805">
        <f t="shared" si="3429"/>
        <v>0</v>
      </c>
      <c r="M963" s="805">
        <f t="shared" si="3429"/>
        <v>0</v>
      </c>
      <c r="N963" s="805">
        <f t="shared" si="3429"/>
        <v>0</v>
      </c>
      <c r="O963" s="805">
        <f t="shared" si="3429"/>
        <v>0</v>
      </c>
      <c r="P963" s="805">
        <f t="shared" si="3429"/>
        <v>0</v>
      </c>
      <c r="Q963" s="805">
        <f t="shared" si="3429"/>
        <v>0</v>
      </c>
      <c r="R963" s="805">
        <f t="shared" si="3429"/>
        <v>0</v>
      </c>
      <c r="S963" s="804"/>
      <c r="T963" s="805">
        <f t="shared" ref="T963:AJ963" si="3430">SUM(T445)</f>
        <v>670</v>
      </c>
      <c r="U963" s="805">
        <f t="shared" si="3430"/>
        <v>890</v>
      </c>
      <c r="V963" s="805">
        <f t="shared" si="3430"/>
        <v>370</v>
      </c>
      <c r="W963" s="805">
        <f t="shared" si="3430"/>
        <v>350</v>
      </c>
      <c r="X963" s="805">
        <f t="shared" si="3430"/>
        <v>730</v>
      </c>
      <c r="Y963" s="805">
        <f t="shared" si="3430"/>
        <v>570</v>
      </c>
      <c r="Z963" s="805">
        <f t="shared" si="3430"/>
        <v>500</v>
      </c>
      <c r="AA963" s="805">
        <f t="shared" si="3430"/>
        <v>370</v>
      </c>
      <c r="AB963" s="805">
        <f t="shared" si="3430"/>
        <v>370</v>
      </c>
      <c r="AC963" s="805">
        <f t="shared" si="3430"/>
        <v>0</v>
      </c>
      <c r="AD963" s="805">
        <f t="shared" si="3430"/>
        <v>0</v>
      </c>
      <c r="AE963" s="805">
        <f t="shared" si="3430"/>
        <v>0</v>
      </c>
      <c r="AF963" s="805">
        <f t="shared" si="3430"/>
        <v>0</v>
      </c>
      <c r="AG963" s="805">
        <f t="shared" si="3430"/>
        <v>0</v>
      </c>
      <c r="AH963" s="805">
        <f t="shared" si="3430"/>
        <v>0</v>
      </c>
      <c r="AI963" s="805">
        <f t="shared" si="3430"/>
        <v>0</v>
      </c>
      <c r="AJ963" s="805">
        <f t="shared" si="3430"/>
        <v>0</v>
      </c>
      <c r="AK963" s="804"/>
      <c r="AL963" s="805">
        <f t="shared" ref="AL963:BB963" si="3431">SUM(AL445)</f>
        <v>400</v>
      </c>
      <c r="AM963" s="805">
        <f t="shared" si="3431"/>
        <v>1725</v>
      </c>
      <c r="AN963" s="805">
        <f t="shared" si="3431"/>
        <v>1170</v>
      </c>
      <c r="AO963" s="805">
        <f t="shared" si="3431"/>
        <v>200</v>
      </c>
      <c r="AP963" s="805">
        <f t="shared" si="3431"/>
        <v>120</v>
      </c>
      <c r="AQ963" s="805">
        <f t="shared" si="3431"/>
        <v>2310</v>
      </c>
      <c r="AR963" s="805">
        <f t="shared" si="3431"/>
        <v>280</v>
      </c>
      <c r="AS963" s="805">
        <f t="shared" si="3431"/>
        <v>0</v>
      </c>
      <c r="AT963" s="805">
        <f t="shared" si="3431"/>
        <v>0</v>
      </c>
      <c r="AU963" s="805">
        <f t="shared" si="3431"/>
        <v>0</v>
      </c>
      <c r="AV963" s="805">
        <f t="shared" si="3431"/>
        <v>0</v>
      </c>
      <c r="AW963" s="805">
        <f t="shared" si="3431"/>
        <v>0</v>
      </c>
      <c r="AX963" s="805">
        <f t="shared" si="3431"/>
        <v>0</v>
      </c>
      <c r="AY963" s="805">
        <f t="shared" si="3431"/>
        <v>0</v>
      </c>
      <c r="AZ963" s="805">
        <f t="shared" si="3431"/>
        <v>0</v>
      </c>
      <c r="BA963" s="805">
        <f t="shared" si="3431"/>
        <v>0</v>
      </c>
      <c r="BB963" s="805">
        <f t="shared" si="3431"/>
        <v>0</v>
      </c>
      <c r="BC963" s="804"/>
      <c r="BD963" s="805">
        <f t="shared" ref="BD963:BT963" si="3432">SUM(BD445)</f>
        <v>0</v>
      </c>
      <c r="BE963" s="805">
        <f t="shared" si="3432"/>
        <v>2777.75</v>
      </c>
      <c r="BF963" s="805">
        <f t="shared" si="3432"/>
        <v>0</v>
      </c>
      <c r="BG963" s="805">
        <f t="shared" si="3432"/>
        <v>5149.74</v>
      </c>
      <c r="BH963" s="805">
        <f t="shared" si="3432"/>
        <v>4099.8599999999997</v>
      </c>
      <c r="BI963" s="805">
        <f t="shared" si="3432"/>
        <v>9799.74</v>
      </c>
      <c r="BJ963" s="805">
        <f t="shared" si="3432"/>
        <v>3799.86</v>
      </c>
      <c r="BK963" s="805">
        <f t="shared" si="3432"/>
        <v>2133.15</v>
      </c>
      <c r="BL963" s="805">
        <f t="shared" si="3432"/>
        <v>2155.39</v>
      </c>
      <c r="BM963" s="805">
        <f t="shared" si="3432"/>
        <v>0</v>
      </c>
      <c r="BN963" s="805">
        <f t="shared" si="3432"/>
        <v>0</v>
      </c>
      <c r="BO963" s="805">
        <f t="shared" si="3432"/>
        <v>0</v>
      </c>
      <c r="BP963" s="805">
        <f t="shared" si="3432"/>
        <v>0</v>
      </c>
      <c r="BQ963" s="805">
        <f t="shared" si="3432"/>
        <v>0</v>
      </c>
      <c r="BR963" s="805">
        <f t="shared" si="3432"/>
        <v>0</v>
      </c>
      <c r="BS963" s="805">
        <f t="shared" si="3432"/>
        <v>0</v>
      </c>
      <c r="BT963" s="805">
        <f t="shared" si="3432"/>
        <v>0</v>
      </c>
      <c r="BU963" s="804"/>
      <c r="BV963" s="805">
        <f>SUM(BV445)</f>
        <v>785</v>
      </c>
      <c r="BW963" s="805">
        <f>SUM(BW445)</f>
        <v>820</v>
      </c>
      <c r="BX963" s="805">
        <f>SUM(BX445)</f>
        <v>1590</v>
      </c>
      <c r="BY963" s="805">
        <f>SUM(BY445)</f>
        <v>2740</v>
      </c>
      <c r="BZ963" s="602">
        <f>IF(DL963&lt;3,"",(SUM(B963:R963)-MIN(B963:R963)-MAX(B963:R963))/(DL963-2))</f>
        <v>302</v>
      </c>
      <c r="CA963" s="602">
        <f>IF(DM963&lt;3,"",(SUM(T963:AJ963)-MIN(T963:AJ963)-MAX(T963:AJ963))/(DM963-2))</f>
        <v>262</v>
      </c>
      <c r="CB963" s="602">
        <f>IF(DN963&lt;3,"",(SUM(AL963:BB963)-MIN(AL963:BB963)-MAX(AL963:BB963))/(DN963-2))</f>
        <v>259.66666666666669</v>
      </c>
      <c r="CC963" s="602">
        <f>IF(DO963&lt;3,"",(SUM(BD963:BT963)-MIN(BD963:BT963)-MAX(BD963:BT963))/(DO963-2))</f>
        <v>1341.05</v>
      </c>
      <c r="CD963" s="1348">
        <f t="shared" si="3425"/>
        <v>0</v>
      </c>
      <c r="CE963" s="1349">
        <f t="shared" si="3426"/>
        <v>0</v>
      </c>
      <c r="CF963" s="1350">
        <f t="shared" si="3426"/>
        <v>0</v>
      </c>
      <c r="CG963" s="1350">
        <f t="shared" si="3426"/>
        <v>0</v>
      </c>
      <c r="CH963" s="1350">
        <f t="shared" si="3426"/>
        <v>0</v>
      </c>
      <c r="CI963" s="1350">
        <f t="shared" si="3426"/>
        <v>0</v>
      </c>
      <c r="CJ963" s="1350">
        <f t="shared" si="3426"/>
        <v>0</v>
      </c>
      <c r="CK963" s="1351">
        <f t="shared" si="3426"/>
        <v>0</v>
      </c>
      <c r="CL963" s="1351">
        <f t="shared" si="3426"/>
        <v>265</v>
      </c>
      <c r="CM963" s="1351">
        <f t="shared" si="3426"/>
        <v>300</v>
      </c>
      <c r="CN963" s="1350">
        <f t="shared" si="3426"/>
        <v>375</v>
      </c>
      <c r="CO963" s="1350">
        <f t="shared" si="3426"/>
        <v>500</v>
      </c>
      <c r="CP963" s="1350">
        <f t="shared" si="3426"/>
        <v>600</v>
      </c>
      <c r="CQ963" s="1350">
        <f t="shared" si="3426"/>
        <v>660</v>
      </c>
      <c r="CR963" s="1350">
        <f t="shared" si="3426"/>
        <v>720</v>
      </c>
      <c r="CS963" s="1349">
        <f t="shared" si="3426"/>
        <v>1110</v>
      </c>
      <c r="CT963" s="1352">
        <f t="shared" si="3426"/>
        <v>1150</v>
      </c>
      <c r="CU963" s="553">
        <f t="shared" si="3427"/>
        <v>0</v>
      </c>
      <c r="CV963" s="554">
        <f t="shared" si="3427"/>
        <v>0</v>
      </c>
      <c r="CW963" s="555">
        <f t="shared" si="3427"/>
        <v>0</v>
      </c>
      <c r="CX963" s="555">
        <f t="shared" si="3427"/>
        <v>0</v>
      </c>
      <c r="CY963" s="555">
        <f t="shared" si="3427"/>
        <v>0</v>
      </c>
      <c r="CZ963" s="555">
        <f t="shared" si="3427"/>
        <v>0</v>
      </c>
      <c r="DA963" s="555">
        <f t="shared" si="3427"/>
        <v>0</v>
      </c>
      <c r="DB963" s="556">
        <f t="shared" si="3427"/>
        <v>0</v>
      </c>
      <c r="DC963" s="556">
        <f t="shared" si="3427"/>
        <v>350</v>
      </c>
      <c r="DD963" s="556">
        <f t="shared" si="3427"/>
        <v>370</v>
      </c>
      <c r="DE963" s="555">
        <f t="shared" si="3428"/>
        <v>370</v>
      </c>
      <c r="DF963" s="555">
        <f t="shared" si="3428"/>
        <v>370</v>
      </c>
      <c r="DG963" s="555">
        <f t="shared" si="3428"/>
        <v>500</v>
      </c>
      <c r="DH963" s="555">
        <f t="shared" si="3428"/>
        <v>570</v>
      </c>
      <c r="DI963" s="555">
        <f t="shared" si="3428"/>
        <v>670</v>
      </c>
      <c r="DJ963" s="554">
        <f t="shared" si="3428"/>
        <v>730</v>
      </c>
      <c r="DK963" s="553">
        <f t="shared" si="3428"/>
        <v>890</v>
      </c>
      <c r="DL963" s="658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7"/>
      <c r="DQ963" s="623"/>
      <c r="DR963" s="623"/>
      <c r="DS963" s="623"/>
      <c r="DT963" s="623"/>
      <c r="DU963" s="623"/>
      <c r="DV963" s="623"/>
      <c r="DW963" s="623"/>
      <c r="DX963" s="826"/>
      <c r="DY963" s="488"/>
    </row>
    <row r="964" spans="1:129" s="490" customFormat="1" ht="15.75" customHeight="1">
      <c r="A964" s="813" t="s">
        <v>401</v>
      </c>
      <c r="B964" s="804"/>
      <c r="C964" s="804"/>
      <c r="D964" s="804"/>
      <c r="E964" s="804"/>
      <c r="F964" s="804"/>
      <c r="G964" s="804"/>
      <c r="H964" s="804"/>
      <c r="I964" s="804"/>
      <c r="J964" s="804"/>
      <c r="K964" s="804"/>
      <c r="L964" s="804"/>
      <c r="M964" s="804"/>
      <c r="N964" s="804"/>
      <c r="O964" s="804"/>
      <c r="P964" s="804"/>
      <c r="Q964" s="804"/>
      <c r="R964" s="804"/>
      <c r="S964" s="787"/>
      <c r="T964" s="804"/>
      <c r="U964" s="804"/>
      <c r="V964" s="804"/>
      <c r="W964" s="804"/>
      <c r="X964" s="804"/>
      <c r="Y964" s="804"/>
      <c r="Z964" s="804"/>
      <c r="AA964" s="804"/>
      <c r="AB964" s="804"/>
      <c r="AC964" s="804"/>
      <c r="AD964" s="804"/>
      <c r="AE964" s="804"/>
      <c r="AF964" s="804"/>
      <c r="AG964" s="804"/>
      <c r="AH964" s="804"/>
      <c r="AI964" s="804"/>
      <c r="AJ964" s="804"/>
      <c r="AK964" s="787"/>
      <c r="AL964" s="804"/>
      <c r="AM964" s="804"/>
      <c r="AN964" s="804"/>
      <c r="AO964" s="804"/>
      <c r="AP964" s="804"/>
      <c r="AQ964" s="804"/>
      <c r="AR964" s="804"/>
      <c r="AS964" s="804"/>
      <c r="AT964" s="804"/>
      <c r="AU964" s="804"/>
      <c r="AV964" s="804"/>
      <c r="AW964" s="804"/>
      <c r="AX964" s="804"/>
      <c r="AY964" s="804"/>
      <c r="AZ964" s="804"/>
      <c r="BA964" s="804"/>
      <c r="BB964" s="804"/>
      <c r="BC964" s="787"/>
      <c r="BD964" s="804"/>
      <c r="BE964" s="804"/>
      <c r="BF964" s="804"/>
      <c r="BG964" s="804"/>
      <c r="BH964" s="804"/>
      <c r="BI964" s="804"/>
      <c r="BJ964" s="804"/>
      <c r="BK964" s="804"/>
      <c r="BL964" s="804"/>
      <c r="BM964" s="804"/>
      <c r="BN964" s="804"/>
      <c r="BO964" s="804"/>
      <c r="BP964" s="804"/>
      <c r="BQ964" s="804"/>
      <c r="BR964" s="804"/>
      <c r="BS964" s="804"/>
      <c r="BT964" s="804"/>
      <c r="BU964" s="787"/>
      <c r="BV964" s="804"/>
      <c r="BW964" s="804"/>
      <c r="BX964" s="804"/>
      <c r="BY964" s="804"/>
      <c r="BZ964" s="819"/>
      <c r="CA964" s="819"/>
      <c r="CB964" s="819"/>
      <c r="CC964" s="819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22"/>
      <c r="CV964" s="203"/>
      <c r="CW964" s="203"/>
      <c r="CX964" s="203"/>
      <c r="CY964" s="203"/>
      <c r="CZ964" s="203"/>
      <c r="DA964" s="622"/>
      <c r="DB964" s="622"/>
      <c r="DC964" s="622"/>
      <c r="DD964" s="622"/>
      <c r="DE964" s="622"/>
      <c r="DF964" s="622"/>
      <c r="DG964" s="622"/>
      <c r="DH964" s="622"/>
      <c r="DI964" s="622"/>
      <c r="DJ964" s="622"/>
      <c r="DK964" s="622"/>
      <c r="DL964" s="486"/>
      <c r="DM964" s="205"/>
      <c r="DN964" s="205"/>
      <c r="DO964" s="205"/>
      <c r="DP964" s="487"/>
      <c r="DQ964" s="488"/>
      <c r="DR964" s="488"/>
      <c r="DS964" s="488"/>
      <c r="DT964" s="488"/>
      <c r="DU964" s="488"/>
      <c r="DV964" s="488"/>
      <c r="DW964" s="488"/>
      <c r="DX964" s="723"/>
      <c r="DY964" s="488"/>
    </row>
    <row r="965" spans="1:129" s="490" customFormat="1" ht="15.75" customHeight="1">
      <c r="A965" s="622" t="str">
        <f>A703</f>
        <v>Agricultural cash income -- see Data2</v>
      </c>
      <c r="B965" s="805">
        <f t="shared" ref="B965:R965" si="3433">SUM(B708)</f>
        <v>25</v>
      </c>
      <c r="C965" s="805">
        <f t="shared" si="3433"/>
        <v>900</v>
      </c>
      <c r="D965" s="805">
        <f t="shared" si="3433"/>
        <v>250</v>
      </c>
      <c r="E965" s="805">
        <f t="shared" si="3433"/>
        <v>90</v>
      </c>
      <c r="F965" s="805">
        <f t="shared" si="3433"/>
        <v>165</v>
      </c>
      <c r="G965" s="805">
        <f t="shared" si="3433"/>
        <v>800</v>
      </c>
      <c r="H965" s="805">
        <f t="shared" si="3433"/>
        <v>560</v>
      </c>
      <c r="I965" s="805">
        <f t="shared" si="3433"/>
        <v>240</v>
      </c>
      <c r="J965" s="805">
        <f t="shared" si="3433"/>
        <v>0</v>
      </c>
      <c r="K965" s="805">
        <f t="shared" si="3433"/>
        <v>0</v>
      </c>
      <c r="L965" s="805">
        <f t="shared" si="3433"/>
        <v>0</v>
      </c>
      <c r="M965" s="805">
        <f t="shared" si="3433"/>
        <v>0</v>
      </c>
      <c r="N965" s="805">
        <f t="shared" si="3433"/>
        <v>0</v>
      </c>
      <c r="O965" s="805">
        <f t="shared" si="3433"/>
        <v>0</v>
      </c>
      <c r="P965" s="805">
        <f t="shared" si="3433"/>
        <v>0</v>
      </c>
      <c r="Q965" s="805">
        <f t="shared" si="3433"/>
        <v>0</v>
      </c>
      <c r="R965" s="805">
        <f t="shared" si="3433"/>
        <v>0</v>
      </c>
      <c r="S965" s="804"/>
      <c r="T965" s="805">
        <f t="shared" ref="T965:AJ965" si="3434">SUM(T708)</f>
        <v>0</v>
      </c>
      <c r="U965" s="805">
        <f t="shared" si="3434"/>
        <v>1000</v>
      </c>
      <c r="V965" s="805">
        <f t="shared" si="3434"/>
        <v>480</v>
      </c>
      <c r="W965" s="805">
        <f t="shared" si="3434"/>
        <v>520</v>
      </c>
      <c r="X965" s="805">
        <f t="shared" si="3434"/>
        <v>400</v>
      </c>
      <c r="Y965" s="805">
        <f t="shared" si="3434"/>
        <v>601.19999999999993</v>
      </c>
      <c r="Z965" s="805">
        <f t="shared" si="3434"/>
        <v>260</v>
      </c>
      <c r="AA965" s="805">
        <f t="shared" si="3434"/>
        <v>350</v>
      </c>
      <c r="AB965" s="805">
        <f t="shared" si="3434"/>
        <v>920</v>
      </c>
      <c r="AC965" s="805">
        <f t="shared" si="3434"/>
        <v>0</v>
      </c>
      <c r="AD965" s="805">
        <f t="shared" si="3434"/>
        <v>0</v>
      </c>
      <c r="AE965" s="805">
        <f t="shared" si="3434"/>
        <v>0</v>
      </c>
      <c r="AF965" s="805">
        <f t="shared" si="3434"/>
        <v>0</v>
      </c>
      <c r="AG965" s="805">
        <f t="shared" si="3434"/>
        <v>0</v>
      </c>
      <c r="AH965" s="805">
        <f t="shared" si="3434"/>
        <v>0</v>
      </c>
      <c r="AI965" s="805">
        <f t="shared" si="3434"/>
        <v>0</v>
      </c>
      <c r="AJ965" s="805">
        <f t="shared" si="3434"/>
        <v>0</v>
      </c>
      <c r="AK965" s="804"/>
      <c r="AL965" s="805">
        <f t="shared" ref="AL965:BB965" si="3435">SUM(AL708)</f>
        <v>0</v>
      </c>
      <c r="AM965" s="805">
        <f t="shared" si="3435"/>
        <v>0</v>
      </c>
      <c r="AN965" s="805">
        <f t="shared" si="3435"/>
        <v>300</v>
      </c>
      <c r="AO965" s="805">
        <f t="shared" si="3435"/>
        <v>400</v>
      </c>
      <c r="AP965" s="805">
        <f t="shared" si="3435"/>
        <v>360</v>
      </c>
      <c r="AQ965" s="805">
        <f t="shared" si="3435"/>
        <v>0</v>
      </c>
      <c r="AR965" s="805">
        <f t="shared" si="3435"/>
        <v>0</v>
      </c>
      <c r="AS965" s="805">
        <f t="shared" si="3435"/>
        <v>0</v>
      </c>
      <c r="AT965" s="805">
        <f t="shared" si="3435"/>
        <v>0</v>
      </c>
      <c r="AU965" s="805">
        <f t="shared" si="3435"/>
        <v>0</v>
      </c>
      <c r="AV965" s="805">
        <f t="shared" si="3435"/>
        <v>0</v>
      </c>
      <c r="AW965" s="805">
        <f t="shared" si="3435"/>
        <v>0</v>
      </c>
      <c r="AX965" s="805">
        <f t="shared" si="3435"/>
        <v>0</v>
      </c>
      <c r="AY965" s="805">
        <f t="shared" si="3435"/>
        <v>0</v>
      </c>
      <c r="AZ965" s="805">
        <f t="shared" si="3435"/>
        <v>0</v>
      </c>
      <c r="BA965" s="805">
        <f t="shared" si="3435"/>
        <v>0</v>
      </c>
      <c r="BB965" s="805">
        <f t="shared" si="3435"/>
        <v>0</v>
      </c>
      <c r="BC965" s="804"/>
      <c r="BD965" s="805">
        <f t="shared" ref="BD965:BT965" si="3436">SUM(BD708)</f>
        <v>0</v>
      </c>
      <c r="BE965" s="805">
        <f t="shared" si="3436"/>
        <v>0</v>
      </c>
      <c r="BF965" s="805">
        <f t="shared" si="3436"/>
        <v>0</v>
      </c>
      <c r="BG965" s="805">
        <f t="shared" si="3436"/>
        <v>0</v>
      </c>
      <c r="BH965" s="805">
        <f t="shared" si="3436"/>
        <v>0</v>
      </c>
      <c r="BI965" s="805">
        <f t="shared" si="3436"/>
        <v>0</v>
      </c>
      <c r="BJ965" s="805">
        <f t="shared" si="3436"/>
        <v>0</v>
      </c>
      <c r="BK965" s="805">
        <f t="shared" si="3436"/>
        <v>0</v>
      </c>
      <c r="BL965" s="805">
        <f t="shared" si="3436"/>
        <v>0</v>
      </c>
      <c r="BM965" s="805">
        <f t="shared" si="3436"/>
        <v>0</v>
      </c>
      <c r="BN965" s="805">
        <f t="shared" si="3436"/>
        <v>0</v>
      </c>
      <c r="BO965" s="805">
        <f t="shared" si="3436"/>
        <v>0</v>
      </c>
      <c r="BP965" s="805">
        <f t="shared" si="3436"/>
        <v>0</v>
      </c>
      <c r="BQ965" s="805">
        <f t="shared" si="3436"/>
        <v>0</v>
      </c>
      <c r="BR965" s="805">
        <f t="shared" si="3436"/>
        <v>0</v>
      </c>
      <c r="BS965" s="805">
        <f t="shared" si="3436"/>
        <v>0</v>
      </c>
      <c r="BT965" s="805">
        <f t="shared" si="3436"/>
        <v>0</v>
      </c>
      <c r="BU965" s="804"/>
      <c r="BV965" s="805">
        <f>SUM(BV708)</f>
        <v>150</v>
      </c>
      <c r="BW965" s="805">
        <f>SUM(BW708)</f>
        <v>800</v>
      </c>
      <c r="BX965" s="805">
        <f>SUM(BX708)</f>
        <v>300</v>
      </c>
      <c r="BY965" s="805">
        <f>SUM(BY708)</f>
        <v>0</v>
      </c>
      <c r="BZ965" s="602">
        <f>IF(DL965&lt;3,"",(SUM(B965:R965)-MIN(B965:R965)-MAX(B965:R965))/(DL965-2))</f>
        <v>142</v>
      </c>
      <c r="CA965" s="602">
        <f>IF(DM965&lt;3,"",(SUM(T965:AJ965)-MIN(T965:AJ965)-MAX(T965:AJ965))/(DM965-2))</f>
        <v>235.41333333333333</v>
      </c>
      <c r="CB965" s="602">
        <f>IF(DN965&lt;3,"",(SUM(AL965:BB965)-MIN(AL965:BB965)-MAX(AL965:BB965))/(DN965-2))</f>
        <v>44</v>
      </c>
      <c r="CC965" s="602">
        <f>IF(DO965&lt;3,"",(SUM(BD965:BT965)-MIN(BD965:BT965)-MAX(BD965:BT965))/(DO965-2))</f>
        <v>0</v>
      </c>
      <c r="CD965" s="1348">
        <f t="shared" ref="CD965:CS965" si="343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437"/>
        <v>0</v>
      </c>
      <c r="CF965" s="1350">
        <f t="shared" si="3437"/>
        <v>0</v>
      </c>
      <c r="CG965" s="1350">
        <f t="shared" si="3437"/>
        <v>0</v>
      </c>
      <c r="CH965" s="1350">
        <f t="shared" si="3437"/>
        <v>0</v>
      </c>
      <c r="CI965" s="1350">
        <f t="shared" si="3437"/>
        <v>0</v>
      </c>
      <c r="CJ965" s="1350">
        <f t="shared" si="3437"/>
        <v>0</v>
      </c>
      <c r="CK965" s="1351">
        <f t="shared" si="3437"/>
        <v>0</v>
      </c>
      <c r="CL965" s="1351">
        <f t="shared" si="3437"/>
        <v>0</v>
      </c>
      <c r="CM965" s="1351">
        <f t="shared" si="3437"/>
        <v>25</v>
      </c>
      <c r="CN965" s="1350">
        <f t="shared" si="3437"/>
        <v>90</v>
      </c>
      <c r="CO965" s="1350">
        <f t="shared" si="3437"/>
        <v>165</v>
      </c>
      <c r="CP965" s="1350">
        <f t="shared" si="3437"/>
        <v>240</v>
      </c>
      <c r="CQ965" s="1350">
        <f t="shared" si="3437"/>
        <v>250</v>
      </c>
      <c r="CR965" s="1350">
        <f t="shared" si="3437"/>
        <v>560</v>
      </c>
      <c r="CS965" s="1349">
        <f t="shared" si="3437"/>
        <v>800</v>
      </c>
      <c r="CT965" s="1352">
        <f t="shared" ref="CE965:CT967" si="3438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900</v>
      </c>
      <c r="CU965" s="553">
        <f t="shared" ref="CU965:DD967" si="3439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4">
        <f t="shared" si="3439"/>
        <v>0</v>
      </c>
      <c r="CW965" s="555">
        <f t="shared" si="3439"/>
        <v>0</v>
      </c>
      <c r="CX965" s="555">
        <f t="shared" si="3439"/>
        <v>0</v>
      </c>
      <c r="CY965" s="555">
        <f t="shared" si="3439"/>
        <v>0</v>
      </c>
      <c r="CZ965" s="555">
        <f t="shared" si="3439"/>
        <v>0</v>
      </c>
      <c r="DA965" s="555">
        <f t="shared" si="3439"/>
        <v>0</v>
      </c>
      <c r="DB965" s="556">
        <f t="shared" si="3439"/>
        <v>0</v>
      </c>
      <c r="DC965" s="556">
        <f t="shared" si="3439"/>
        <v>0</v>
      </c>
      <c r="DD965" s="556">
        <f t="shared" si="3439"/>
        <v>260</v>
      </c>
      <c r="DE965" s="555">
        <f t="shared" ref="DE965:DK967" si="3440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350</v>
      </c>
      <c r="DF965" s="555">
        <f t="shared" si="3440"/>
        <v>400</v>
      </c>
      <c r="DG965" s="555">
        <f t="shared" si="3440"/>
        <v>480</v>
      </c>
      <c r="DH965" s="555">
        <f t="shared" si="3440"/>
        <v>520</v>
      </c>
      <c r="DI965" s="555">
        <f t="shared" si="3440"/>
        <v>601.19999999999993</v>
      </c>
      <c r="DJ965" s="554">
        <f t="shared" si="3440"/>
        <v>920</v>
      </c>
      <c r="DK965" s="553">
        <f t="shared" si="3440"/>
        <v>1000</v>
      </c>
      <c r="DL965" s="65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3"/>
      <c r="DR965" s="623"/>
      <c r="DS965" s="623"/>
      <c r="DT965" s="623"/>
      <c r="DU965" s="623"/>
      <c r="DV965" s="623"/>
      <c r="DW965" s="623"/>
      <c r="DX965" s="826"/>
      <c r="DY965" s="488"/>
    </row>
    <row r="966" spans="1:129" s="490" customFormat="1" ht="15.75" customHeight="1">
      <c r="A966" s="622" t="str">
        <f>A709</f>
        <v>Construction cash income -- see Data2</v>
      </c>
      <c r="B966" s="805">
        <f t="shared" ref="B966:R966" si="3441">SUM(B714)</f>
        <v>88</v>
      </c>
      <c r="C966" s="805">
        <f t="shared" si="3441"/>
        <v>200</v>
      </c>
      <c r="D966" s="805">
        <f t="shared" si="3441"/>
        <v>140</v>
      </c>
      <c r="E966" s="805">
        <f t="shared" si="3441"/>
        <v>0</v>
      </c>
      <c r="F966" s="805">
        <f t="shared" si="3441"/>
        <v>0</v>
      </c>
      <c r="G966" s="805">
        <f t="shared" si="3441"/>
        <v>0</v>
      </c>
      <c r="H966" s="805">
        <f t="shared" si="3441"/>
        <v>96</v>
      </c>
      <c r="I966" s="805">
        <f t="shared" si="3441"/>
        <v>500</v>
      </c>
      <c r="J966" s="805">
        <f t="shared" si="3441"/>
        <v>0</v>
      </c>
      <c r="K966" s="805">
        <f t="shared" si="3441"/>
        <v>0</v>
      </c>
      <c r="L966" s="805">
        <f t="shared" si="3441"/>
        <v>0</v>
      </c>
      <c r="M966" s="805">
        <f t="shared" si="3441"/>
        <v>0</v>
      </c>
      <c r="N966" s="805">
        <f t="shared" si="3441"/>
        <v>0</v>
      </c>
      <c r="O966" s="805">
        <f t="shared" si="3441"/>
        <v>0</v>
      </c>
      <c r="P966" s="805">
        <f t="shared" si="3441"/>
        <v>0</v>
      </c>
      <c r="Q966" s="805">
        <f t="shared" si="3441"/>
        <v>0</v>
      </c>
      <c r="R966" s="805">
        <f t="shared" si="3441"/>
        <v>0</v>
      </c>
      <c r="S966" s="804"/>
      <c r="T966" s="805">
        <f t="shared" ref="T966:AJ966" si="3442">SUM(T714)</f>
        <v>0</v>
      </c>
      <c r="U966" s="805">
        <f t="shared" si="3442"/>
        <v>400</v>
      </c>
      <c r="V966" s="805">
        <f t="shared" si="3442"/>
        <v>640</v>
      </c>
      <c r="W966" s="805">
        <f t="shared" si="3442"/>
        <v>600</v>
      </c>
      <c r="X966" s="805">
        <f t="shared" si="3442"/>
        <v>600</v>
      </c>
      <c r="Y966" s="805">
        <f t="shared" si="3442"/>
        <v>700</v>
      </c>
      <c r="Z966" s="805">
        <f t="shared" si="3442"/>
        <v>300</v>
      </c>
      <c r="AA966" s="805">
        <f t="shared" si="3442"/>
        <v>150</v>
      </c>
      <c r="AB966" s="805">
        <f t="shared" si="3442"/>
        <v>0</v>
      </c>
      <c r="AC966" s="805">
        <f t="shared" si="3442"/>
        <v>0</v>
      </c>
      <c r="AD966" s="805">
        <f t="shared" si="3442"/>
        <v>0</v>
      </c>
      <c r="AE966" s="805">
        <f t="shared" si="3442"/>
        <v>0</v>
      </c>
      <c r="AF966" s="805">
        <f t="shared" si="3442"/>
        <v>0</v>
      </c>
      <c r="AG966" s="805">
        <f t="shared" si="3442"/>
        <v>0</v>
      </c>
      <c r="AH966" s="805">
        <f t="shared" si="3442"/>
        <v>0</v>
      </c>
      <c r="AI966" s="805">
        <f t="shared" si="3442"/>
        <v>0</v>
      </c>
      <c r="AJ966" s="805">
        <f t="shared" si="3442"/>
        <v>0</v>
      </c>
      <c r="AK966" s="804"/>
      <c r="AL966" s="805">
        <f t="shared" ref="AL966:BB966" si="3443">SUM(AL714)</f>
        <v>0</v>
      </c>
      <c r="AM966" s="805">
        <f t="shared" si="3443"/>
        <v>0</v>
      </c>
      <c r="AN966" s="805">
        <f t="shared" si="3443"/>
        <v>0</v>
      </c>
      <c r="AO966" s="805">
        <f t="shared" si="3443"/>
        <v>600</v>
      </c>
      <c r="AP966" s="805">
        <f t="shared" si="3443"/>
        <v>0</v>
      </c>
      <c r="AQ966" s="805">
        <f t="shared" si="3443"/>
        <v>0</v>
      </c>
      <c r="AR966" s="805">
        <f t="shared" si="3443"/>
        <v>0</v>
      </c>
      <c r="AS966" s="805">
        <f t="shared" si="3443"/>
        <v>0</v>
      </c>
      <c r="AT966" s="805">
        <f t="shared" si="3443"/>
        <v>0</v>
      </c>
      <c r="AU966" s="805">
        <f t="shared" si="3443"/>
        <v>0</v>
      </c>
      <c r="AV966" s="805">
        <f t="shared" si="3443"/>
        <v>0</v>
      </c>
      <c r="AW966" s="805">
        <f t="shared" si="3443"/>
        <v>0</v>
      </c>
      <c r="AX966" s="805">
        <f t="shared" si="3443"/>
        <v>0</v>
      </c>
      <c r="AY966" s="805">
        <f t="shared" si="3443"/>
        <v>0</v>
      </c>
      <c r="AZ966" s="805">
        <f t="shared" si="3443"/>
        <v>0</v>
      </c>
      <c r="BA966" s="805">
        <f t="shared" si="3443"/>
        <v>0</v>
      </c>
      <c r="BB966" s="805">
        <f t="shared" si="3443"/>
        <v>0</v>
      </c>
      <c r="BC966" s="804"/>
      <c r="BD966" s="805">
        <f t="shared" ref="BD966:BT966" si="3444">SUM(BD714)</f>
        <v>0</v>
      </c>
      <c r="BE966" s="805">
        <f t="shared" si="3444"/>
        <v>0</v>
      </c>
      <c r="BF966" s="805">
        <f t="shared" si="3444"/>
        <v>0</v>
      </c>
      <c r="BG966" s="805">
        <f t="shared" si="3444"/>
        <v>0</v>
      </c>
      <c r="BH966" s="805">
        <f t="shared" si="3444"/>
        <v>0</v>
      </c>
      <c r="BI966" s="805">
        <f t="shared" si="3444"/>
        <v>0</v>
      </c>
      <c r="BJ966" s="805">
        <f t="shared" si="3444"/>
        <v>0</v>
      </c>
      <c r="BK966" s="805">
        <f t="shared" si="3444"/>
        <v>0</v>
      </c>
      <c r="BL966" s="805">
        <f t="shared" si="3444"/>
        <v>0</v>
      </c>
      <c r="BM966" s="805">
        <f t="shared" si="3444"/>
        <v>0</v>
      </c>
      <c r="BN966" s="805">
        <f t="shared" si="3444"/>
        <v>0</v>
      </c>
      <c r="BO966" s="805">
        <f t="shared" si="3444"/>
        <v>0</v>
      </c>
      <c r="BP966" s="805">
        <f t="shared" si="3444"/>
        <v>0</v>
      </c>
      <c r="BQ966" s="805">
        <f t="shared" si="3444"/>
        <v>0</v>
      </c>
      <c r="BR966" s="805">
        <f t="shared" si="3444"/>
        <v>0</v>
      </c>
      <c r="BS966" s="805">
        <f t="shared" si="3444"/>
        <v>0</v>
      </c>
      <c r="BT966" s="805">
        <f t="shared" si="3444"/>
        <v>0</v>
      </c>
      <c r="BU966" s="804"/>
      <c r="BV966" s="805">
        <f>SUM(BV714)</f>
        <v>400</v>
      </c>
      <c r="BW966" s="805">
        <f>SUM(BW714)</f>
        <v>750</v>
      </c>
      <c r="BX966" s="805">
        <f>SUM(BX714)</f>
        <v>0</v>
      </c>
      <c r="BY966" s="805">
        <f>SUM(BY714)</f>
        <v>0</v>
      </c>
      <c r="BZ966" s="602">
        <f>IF(DL966&lt;3,"",(SUM(B966:R966)-MIN(B966:R966)-MAX(B966:R966))/(DL966-2))</f>
        <v>34.93333333333333</v>
      </c>
      <c r="CA966" s="602">
        <f>IF(DM966&lt;3,"",(SUM(T966:AJ966)-MIN(T966:AJ966)-MAX(T966:AJ966))/(DM966-2))</f>
        <v>179.33333333333334</v>
      </c>
      <c r="CB966" s="602">
        <f>IF(DN966&lt;3,"",(SUM(AL966:BB966)-MIN(AL966:BB966)-MAX(AL966:BB966))/(DN966-2))</f>
        <v>0</v>
      </c>
      <c r="CC966" s="602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438"/>
        <v>0</v>
      </c>
      <c r="CF966" s="1350">
        <f t="shared" si="3438"/>
        <v>0</v>
      </c>
      <c r="CG966" s="1350">
        <f t="shared" si="3438"/>
        <v>0</v>
      </c>
      <c r="CH966" s="1350">
        <f t="shared" si="3438"/>
        <v>0</v>
      </c>
      <c r="CI966" s="1350">
        <f t="shared" si="3438"/>
        <v>0</v>
      </c>
      <c r="CJ966" s="1350">
        <f t="shared" si="3438"/>
        <v>0</v>
      </c>
      <c r="CK966" s="1351">
        <f t="shared" si="3438"/>
        <v>0</v>
      </c>
      <c r="CL966" s="1351">
        <f t="shared" si="3438"/>
        <v>0</v>
      </c>
      <c r="CM966" s="1351">
        <f t="shared" si="3438"/>
        <v>0</v>
      </c>
      <c r="CN966" s="1350">
        <f t="shared" si="3438"/>
        <v>0</v>
      </c>
      <c r="CO966" s="1350">
        <f t="shared" si="3438"/>
        <v>0</v>
      </c>
      <c r="CP966" s="1350">
        <f t="shared" si="3438"/>
        <v>88</v>
      </c>
      <c r="CQ966" s="1350">
        <f t="shared" si="3438"/>
        <v>96</v>
      </c>
      <c r="CR966" s="1350">
        <f t="shared" si="3438"/>
        <v>140</v>
      </c>
      <c r="CS966" s="1349">
        <f t="shared" si="3438"/>
        <v>200</v>
      </c>
      <c r="CT966" s="1352">
        <f t="shared" si="3438"/>
        <v>500</v>
      </c>
      <c r="CU966" s="553">
        <f t="shared" si="3439"/>
        <v>0</v>
      </c>
      <c r="CV966" s="554">
        <f t="shared" si="3439"/>
        <v>0</v>
      </c>
      <c r="CW966" s="555">
        <f t="shared" si="3439"/>
        <v>0</v>
      </c>
      <c r="CX966" s="555">
        <f t="shared" si="3439"/>
        <v>0</v>
      </c>
      <c r="CY966" s="555">
        <f t="shared" si="3439"/>
        <v>0</v>
      </c>
      <c r="CZ966" s="555">
        <f t="shared" si="3439"/>
        <v>0</v>
      </c>
      <c r="DA966" s="555">
        <f t="shared" si="3439"/>
        <v>0</v>
      </c>
      <c r="DB966" s="556">
        <f t="shared" si="3439"/>
        <v>0</v>
      </c>
      <c r="DC966" s="556">
        <f t="shared" si="3439"/>
        <v>0</v>
      </c>
      <c r="DD966" s="556">
        <f t="shared" si="3439"/>
        <v>0</v>
      </c>
      <c r="DE966" s="555">
        <f t="shared" si="3440"/>
        <v>150</v>
      </c>
      <c r="DF966" s="555">
        <f t="shared" si="3440"/>
        <v>300</v>
      </c>
      <c r="DG966" s="555">
        <f t="shared" si="3440"/>
        <v>400</v>
      </c>
      <c r="DH966" s="555">
        <f t="shared" si="3440"/>
        <v>600</v>
      </c>
      <c r="DI966" s="555">
        <f t="shared" si="3440"/>
        <v>600</v>
      </c>
      <c r="DJ966" s="554">
        <f t="shared" si="3440"/>
        <v>640</v>
      </c>
      <c r="DK966" s="553">
        <f t="shared" si="3440"/>
        <v>700</v>
      </c>
      <c r="DL966" s="65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3"/>
      <c r="DR966" s="623"/>
      <c r="DS966" s="623"/>
      <c r="DT966" s="623"/>
      <c r="DU966" s="623"/>
      <c r="DV966" s="623"/>
      <c r="DW966" s="623"/>
      <c r="DX966" s="826"/>
      <c r="DY966" s="488"/>
    </row>
    <row r="967" spans="1:129" s="490" customFormat="1" ht="15.75" customHeight="1">
      <c r="A967" s="622" t="str">
        <f>A715</f>
        <v>Domestic work cash income -- see Data2</v>
      </c>
      <c r="B967" s="805">
        <f t="shared" ref="B967:R967" si="3445">SUM(B720)</f>
        <v>0</v>
      </c>
      <c r="C967" s="805">
        <f t="shared" si="3445"/>
        <v>0</v>
      </c>
      <c r="D967" s="805">
        <f t="shared" si="3445"/>
        <v>0</v>
      </c>
      <c r="E967" s="805">
        <f t="shared" si="3445"/>
        <v>0</v>
      </c>
      <c r="F967" s="805">
        <f t="shared" si="3445"/>
        <v>0</v>
      </c>
      <c r="G967" s="805">
        <f t="shared" si="3445"/>
        <v>0</v>
      </c>
      <c r="H967" s="805">
        <f t="shared" si="3445"/>
        <v>0</v>
      </c>
      <c r="I967" s="805">
        <f t="shared" si="3445"/>
        <v>0</v>
      </c>
      <c r="J967" s="805">
        <f t="shared" si="3445"/>
        <v>0</v>
      </c>
      <c r="K967" s="805">
        <f t="shared" si="3445"/>
        <v>0</v>
      </c>
      <c r="L967" s="805">
        <f t="shared" si="3445"/>
        <v>0</v>
      </c>
      <c r="M967" s="805">
        <f t="shared" si="3445"/>
        <v>0</v>
      </c>
      <c r="N967" s="805">
        <f t="shared" si="3445"/>
        <v>0</v>
      </c>
      <c r="O967" s="805">
        <f t="shared" si="3445"/>
        <v>0</v>
      </c>
      <c r="P967" s="805">
        <f t="shared" si="3445"/>
        <v>0</v>
      </c>
      <c r="Q967" s="805">
        <f t="shared" si="3445"/>
        <v>0</v>
      </c>
      <c r="R967" s="805">
        <f t="shared" si="3445"/>
        <v>0</v>
      </c>
      <c r="S967" s="804"/>
      <c r="T967" s="805">
        <f t="shared" ref="T967:AJ967" si="3446">SUM(T720)</f>
        <v>0</v>
      </c>
      <c r="U967" s="805">
        <f t="shared" si="3446"/>
        <v>0</v>
      </c>
      <c r="V967" s="805">
        <f t="shared" si="3446"/>
        <v>0</v>
      </c>
      <c r="W967" s="805">
        <f t="shared" si="3446"/>
        <v>0</v>
      </c>
      <c r="X967" s="805">
        <f t="shared" si="3446"/>
        <v>0</v>
      </c>
      <c r="Y967" s="805">
        <f t="shared" si="3446"/>
        <v>0</v>
      </c>
      <c r="Z967" s="805">
        <f t="shared" si="3446"/>
        <v>0</v>
      </c>
      <c r="AA967" s="805">
        <f t="shared" si="3446"/>
        <v>0</v>
      </c>
      <c r="AB967" s="805">
        <f t="shared" si="3446"/>
        <v>0</v>
      </c>
      <c r="AC967" s="805">
        <f t="shared" si="3446"/>
        <v>0</v>
      </c>
      <c r="AD967" s="805">
        <f t="shared" si="3446"/>
        <v>0</v>
      </c>
      <c r="AE967" s="805">
        <f t="shared" si="3446"/>
        <v>0</v>
      </c>
      <c r="AF967" s="805">
        <f t="shared" si="3446"/>
        <v>0</v>
      </c>
      <c r="AG967" s="805">
        <f t="shared" si="3446"/>
        <v>0</v>
      </c>
      <c r="AH967" s="805">
        <f t="shared" si="3446"/>
        <v>0</v>
      </c>
      <c r="AI967" s="805">
        <f t="shared" si="3446"/>
        <v>0</v>
      </c>
      <c r="AJ967" s="805">
        <f t="shared" si="3446"/>
        <v>0</v>
      </c>
      <c r="AK967" s="804"/>
      <c r="AL967" s="805">
        <f t="shared" ref="AL967:BB967" si="3447">SUM(AL720)</f>
        <v>0</v>
      </c>
      <c r="AM967" s="805">
        <f t="shared" si="3447"/>
        <v>0</v>
      </c>
      <c r="AN967" s="805">
        <f t="shared" si="3447"/>
        <v>0</v>
      </c>
      <c r="AO967" s="805">
        <f t="shared" si="3447"/>
        <v>200</v>
      </c>
      <c r="AP967" s="805">
        <f t="shared" si="3447"/>
        <v>0</v>
      </c>
      <c r="AQ967" s="805">
        <f t="shared" si="3447"/>
        <v>0</v>
      </c>
      <c r="AR967" s="805">
        <f t="shared" si="3447"/>
        <v>0</v>
      </c>
      <c r="AS967" s="805">
        <f t="shared" si="3447"/>
        <v>0</v>
      </c>
      <c r="AT967" s="805">
        <f t="shared" si="3447"/>
        <v>0</v>
      </c>
      <c r="AU967" s="805">
        <f t="shared" si="3447"/>
        <v>0</v>
      </c>
      <c r="AV967" s="805">
        <f t="shared" si="3447"/>
        <v>0</v>
      </c>
      <c r="AW967" s="805">
        <f t="shared" si="3447"/>
        <v>0</v>
      </c>
      <c r="AX967" s="805">
        <f t="shared" si="3447"/>
        <v>0</v>
      </c>
      <c r="AY967" s="805">
        <f t="shared" si="3447"/>
        <v>0</v>
      </c>
      <c r="AZ967" s="805">
        <f t="shared" si="3447"/>
        <v>0</v>
      </c>
      <c r="BA967" s="805">
        <f t="shared" si="3447"/>
        <v>0</v>
      </c>
      <c r="BB967" s="805">
        <f t="shared" si="3447"/>
        <v>0</v>
      </c>
      <c r="BC967" s="804"/>
      <c r="BD967" s="805">
        <f t="shared" ref="BD967:BT967" si="3448">SUM(BD720)</f>
        <v>0</v>
      </c>
      <c r="BE967" s="805">
        <f t="shared" si="3448"/>
        <v>0</v>
      </c>
      <c r="BF967" s="805">
        <f t="shared" si="3448"/>
        <v>0</v>
      </c>
      <c r="BG967" s="805">
        <f t="shared" si="3448"/>
        <v>0</v>
      </c>
      <c r="BH967" s="805">
        <f t="shared" si="3448"/>
        <v>0</v>
      </c>
      <c r="BI967" s="805">
        <f t="shared" si="3448"/>
        <v>0</v>
      </c>
      <c r="BJ967" s="805">
        <f t="shared" si="3448"/>
        <v>0</v>
      </c>
      <c r="BK967" s="805">
        <f t="shared" si="3448"/>
        <v>0</v>
      </c>
      <c r="BL967" s="805">
        <f t="shared" si="3448"/>
        <v>0</v>
      </c>
      <c r="BM967" s="805">
        <f t="shared" si="3448"/>
        <v>0</v>
      </c>
      <c r="BN967" s="805">
        <f t="shared" si="3448"/>
        <v>0</v>
      </c>
      <c r="BO967" s="805">
        <f t="shared" si="3448"/>
        <v>0</v>
      </c>
      <c r="BP967" s="805">
        <f t="shared" si="3448"/>
        <v>0</v>
      </c>
      <c r="BQ967" s="805">
        <f t="shared" si="3448"/>
        <v>0</v>
      </c>
      <c r="BR967" s="805">
        <f t="shared" si="3448"/>
        <v>0</v>
      </c>
      <c r="BS967" s="805">
        <f t="shared" si="3448"/>
        <v>0</v>
      </c>
      <c r="BT967" s="805">
        <f t="shared" si="3448"/>
        <v>0</v>
      </c>
      <c r="BU967" s="804"/>
      <c r="BV967" s="805">
        <f>SUM(BV720)</f>
        <v>0</v>
      </c>
      <c r="BW967" s="805">
        <f>SUM(BW720)</f>
        <v>0</v>
      </c>
      <c r="BX967" s="805">
        <f>SUM(BX720)</f>
        <v>0</v>
      </c>
      <c r="BY967" s="805">
        <f>SUM(BY720)</f>
        <v>0</v>
      </c>
      <c r="BZ967" s="602">
        <f>IF(DL967&lt;3,"",(SUM(B967:R967)-MIN(B967:R967)-MAX(B967:R967))/(DL967-2))</f>
        <v>0</v>
      </c>
      <c r="CA967" s="602">
        <f>IF(DM967&lt;3,"",(SUM(T967:AJ967)-MIN(T967:AJ967)-MAX(T967:AJ967))/(DM967-2))</f>
        <v>0</v>
      </c>
      <c r="CB967" s="602">
        <f>IF(DN967&lt;3,"",(SUM(AL967:BB967)-MIN(AL967:BB967)-MAX(AL967:BB967))/(DN967-2))</f>
        <v>0</v>
      </c>
      <c r="CC967" s="602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438"/>
        <v>0</v>
      </c>
      <c r="CF967" s="1350">
        <f t="shared" si="3438"/>
        <v>0</v>
      </c>
      <c r="CG967" s="1350">
        <f t="shared" si="3438"/>
        <v>0</v>
      </c>
      <c r="CH967" s="1350">
        <f t="shared" si="3438"/>
        <v>0</v>
      </c>
      <c r="CI967" s="1350">
        <f t="shared" si="3438"/>
        <v>0</v>
      </c>
      <c r="CJ967" s="1350">
        <f t="shared" si="3438"/>
        <v>0</v>
      </c>
      <c r="CK967" s="1351">
        <f t="shared" si="3438"/>
        <v>0</v>
      </c>
      <c r="CL967" s="1351">
        <f t="shared" si="3438"/>
        <v>0</v>
      </c>
      <c r="CM967" s="1351">
        <f t="shared" si="3438"/>
        <v>0</v>
      </c>
      <c r="CN967" s="1350">
        <f t="shared" si="3438"/>
        <v>0</v>
      </c>
      <c r="CO967" s="1350">
        <f t="shared" si="3438"/>
        <v>0</v>
      </c>
      <c r="CP967" s="1350">
        <f t="shared" si="3438"/>
        <v>0</v>
      </c>
      <c r="CQ967" s="1350">
        <f t="shared" si="3438"/>
        <v>0</v>
      </c>
      <c r="CR967" s="1350">
        <f t="shared" si="3438"/>
        <v>0</v>
      </c>
      <c r="CS967" s="1349">
        <f t="shared" si="3438"/>
        <v>0</v>
      </c>
      <c r="CT967" s="1352">
        <f t="shared" si="3438"/>
        <v>0</v>
      </c>
      <c r="CU967" s="553">
        <f t="shared" si="3439"/>
        <v>0</v>
      </c>
      <c r="CV967" s="554">
        <f t="shared" si="3439"/>
        <v>0</v>
      </c>
      <c r="CW967" s="555">
        <f t="shared" si="3439"/>
        <v>0</v>
      </c>
      <c r="CX967" s="555">
        <f t="shared" si="3439"/>
        <v>0</v>
      </c>
      <c r="CY967" s="555">
        <f t="shared" si="3439"/>
        <v>0</v>
      </c>
      <c r="CZ967" s="555">
        <f t="shared" si="3439"/>
        <v>0</v>
      </c>
      <c r="DA967" s="555">
        <f t="shared" si="3439"/>
        <v>0</v>
      </c>
      <c r="DB967" s="556">
        <f t="shared" si="3439"/>
        <v>0</v>
      </c>
      <c r="DC967" s="556">
        <f t="shared" si="3439"/>
        <v>0</v>
      </c>
      <c r="DD967" s="556">
        <f t="shared" si="3439"/>
        <v>0</v>
      </c>
      <c r="DE967" s="555">
        <f t="shared" si="3440"/>
        <v>0</v>
      </c>
      <c r="DF967" s="555">
        <f t="shared" si="3440"/>
        <v>0</v>
      </c>
      <c r="DG967" s="555">
        <f t="shared" si="3440"/>
        <v>0</v>
      </c>
      <c r="DH967" s="555">
        <f t="shared" si="3440"/>
        <v>0</v>
      </c>
      <c r="DI967" s="555">
        <f t="shared" si="3440"/>
        <v>0</v>
      </c>
      <c r="DJ967" s="554">
        <f t="shared" si="3440"/>
        <v>0</v>
      </c>
      <c r="DK967" s="553">
        <f t="shared" si="3440"/>
        <v>0</v>
      </c>
      <c r="DL967" s="658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7"/>
      <c r="DQ967" s="623"/>
      <c r="DR967" s="623"/>
      <c r="DS967" s="623"/>
      <c r="DT967" s="623"/>
      <c r="DU967" s="623"/>
      <c r="DV967" s="623"/>
      <c r="DW967" s="623"/>
      <c r="DX967" s="826"/>
      <c r="DY967" s="488"/>
    </row>
    <row r="968" spans="1:129" s="490" customFormat="1" ht="15.75" customHeight="1">
      <c r="A968" s="813" t="s">
        <v>402</v>
      </c>
      <c r="B968" s="804"/>
      <c r="C968" s="804"/>
      <c r="D968" s="804"/>
      <c r="E968" s="804"/>
      <c r="F968" s="804"/>
      <c r="G968" s="804"/>
      <c r="H968" s="804"/>
      <c r="I968" s="804"/>
      <c r="J968" s="804"/>
      <c r="K968" s="804"/>
      <c r="L968" s="804"/>
      <c r="M968" s="804"/>
      <c r="N968" s="804"/>
      <c r="O968" s="804"/>
      <c r="P968" s="804"/>
      <c r="Q968" s="804"/>
      <c r="R968" s="804"/>
      <c r="S968" s="804"/>
      <c r="T968" s="804"/>
      <c r="U968" s="804"/>
      <c r="V968" s="804"/>
      <c r="W968" s="804"/>
      <c r="X968" s="804"/>
      <c r="Y968" s="804"/>
      <c r="Z968" s="804"/>
      <c r="AA968" s="804"/>
      <c r="AB968" s="804"/>
      <c r="AC968" s="804"/>
      <c r="AD968" s="804"/>
      <c r="AE968" s="804"/>
      <c r="AF968" s="804"/>
      <c r="AG968" s="804"/>
      <c r="AH968" s="804"/>
      <c r="AI968" s="804"/>
      <c r="AJ968" s="804"/>
      <c r="AK968" s="804"/>
      <c r="AL968" s="804"/>
      <c r="AM968" s="804"/>
      <c r="AN968" s="804"/>
      <c r="AO968" s="804"/>
      <c r="AP968" s="804"/>
      <c r="AQ968" s="804"/>
      <c r="AR968" s="804"/>
      <c r="AS968" s="804"/>
      <c r="AT968" s="804"/>
      <c r="AU968" s="804"/>
      <c r="AV968" s="804"/>
      <c r="AW968" s="804"/>
      <c r="AX968" s="804"/>
      <c r="AY968" s="804"/>
      <c r="AZ968" s="804"/>
      <c r="BA968" s="804"/>
      <c r="BB968" s="804"/>
      <c r="BC968" s="804"/>
      <c r="BD968" s="804"/>
      <c r="BE968" s="804"/>
      <c r="BF968" s="804"/>
      <c r="BG968" s="804"/>
      <c r="BH968" s="804"/>
      <c r="BI968" s="804"/>
      <c r="BJ968" s="804"/>
      <c r="BK968" s="804"/>
      <c r="BL968" s="804"/>
      <c r="BM968" s="804"/>
      <c r="BN968" s="804"/>
      <c r="BO968" s="804"/>
      <c r="BP968" s="804"/>
      <c r="BQ968" s="804"/>
      <c r="BR968" s="804"/>
      <c r="BS968" s="804"/>
      <c r="BT968" s="804"/>
      <c r="BU968" s="804"/>
      <c r="BV968" s="804"/>
      <c r="BW968" s="804"/>
      <c r="BX968" s="804"/>
      <c r="BY968" s="804"/>
      <c r="BZ968" s="594"/>
      <c r="CA968" s="594"/>
      <c r="CB968" s="594"/>
      <c r="CC968" s="594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40"/>
      <c r="CV968" s="640"/>
      <c r="CW968" s="640"/>
      <c r="CX968" s="640"/>
      <c r="CY968" s="640"/>
      <c r="CZ968" s="640"/>
      <c r="DA968" s="640"/>
      <c r="DB968" s="640"/>
      <c r="DC968" s="640"/>
      <c r="DD968" s="640"/>
      <c r="DE968" s="640"/>
      <c r="DF968" s="640"/>
      <c r="DG968" s="640"/>
      <c r="DH968" s="640"/>
      <c r="DI968" s="640"/>
      <c r="DJ968" s="640"/>
      <c r="DK968" s="640"/>
      <c r="DL968" s="658"/>
      <c r="DM968" s="106"/>
      <c r="DN968" s="106"/>
      <c r="DO968" s="106"/>
      <c r="DP968" s="487"/>
      <c r="DQ968" s="488"/>
      <c r="DR968" s="488"/>
      <c r="DS968" s="488"/>
      <c r="DT968" s="488"/>
      <c r="DU968" s="488"/>
      <c r="DV968" s="488"/>
      <c r="DW968" s="488"/>
      <c r="DX968" s="723"/>
      <c r="DY968" s="488"/>
    </row>
    <row r="969" spans="1:129" s="490" customFormat="1" ht="15.75" customHeight="1">
      <c r="A969" s="622" t="str">
        <f>A721</f>
        <v>Labour migration(formal employment): no. people per HH</v>
      </c>
      <c r="B969" s="805">
        <f t="shared" ref="B969:R969" si="3449">SUM(B724)</f>
        <v>0</v>
      </c>
      <c r="C969" s="805">
        <f t="shared" si="3449"/>
        <v>0</v>
      </c>
      <c r="D969" s="805">
        <f t="shared" si="3449"/>
        <v>0</v>
      </c>
      <c r="E969" s="805">
        <f t="shared" si="3449"/>
        <v>0</v>
      </c>
      <c r="F969" s="805">
        <f t="shared" si="3449"/>
        <v>0</v>
      </c>
      <c r="G969" s="805">
        <f t="shared" si="3449"/>
        <v>0</v>
      </c>
      <c r="H969" s="805">
        <f t="shared" si="3449"/>
        <v>0</v>
      </c>
      <c r="I969" s="805">
        <f t="shared" si="3449"/>
        <v>0</v>
      </c>
      <c r="J969" s="805">
        <f t="shared" si="3449"/>
        <v>0</v>
      </c>
      <c r="K969" s="805">
        <f t="shared" si="3449"/>
        <v>0</v>
      </c>
      <c r="L969" s="805">
        <f t="shared" si="3449"/>
        <v>0</v>
      </c>
      <c r="M969" s="805">
        <f t="shared" si="3449"/>
        <v>0</v>
      </c>
      <c r="N969" s="805">
        <f t="shared" si="3449"/>
        <v>0</v>
      </c>
      <c r="O969" s="805">
        <f t="shared" si="3449"/>
        <v>0</v>
      </c>
      <c r="P969" s="805">
        <f t="shared" si="3449"/>
        <v>0</v>
      </c>
      <c r="Q969" s="805">
        <f t="shared" si="3449"/>
        <v>0</v>
      </c>
      <c r="R969" s="805">
        <f t="shared" si="3449"/>
        <v>0</v>
      </c>
      <c r="S969" s="804"/>
      <c r="T969" s="805">
        <f t="shared" ref="T969:AJ969" si="3450">SUM(T724)</f>
        <v>0</v>
      </c>
      <c r="U969" s="805">
        <f t="shared" si="3450"/>
        <v>0</v>
      </c>
      <c r="V969" s="805">
        <f t="shared" si="3450"/>
        <v>0</v>
      </c>
      <c r="W969" s="805">
        <f t="shared" si="3450"/>
        <v>0</v>
      </c>
      <c r="X969" s="805">
        <f t="shared" si="3450"/>
        <v>0</v>
      </c>
      <c r="Y969" s="805">
        <f t="shared" si="3450"/>
        <v>0</v>
      </c>
      <c r="Z969" s="805">
        <f t="shared" si="3450"/>
        <v>0</v>
      </c>
      <c r="AA969" s="805">
        <f t="shared" si="3450"/>
        <v>0</v>
      </c>
      <c r="AB969" s="805">
        <f t="shared" si="3450"/>
        <v>0</v>
      </c>
      <c r="AC969" s="805">
        <f t="shared" si="3450"/>
        <v>0</v>
      </c>
      <c r="AD969" s="805">
        <f t="shared" si="3450"/>
        <v>0</v>
      </c>
      <c r="AE969" s="805">
        <f t="shared" si="3450"/>
        <v>0</v>
      </c>
      <c r="AF969" s="805">
        <f t="shared" si="3450"/>
        <v>0</v>
      </c>
      <c r="AG969" s="805">
        <f t="shared" si="3450"/>
        <v>0</v>
      </c>
      <c r="AH969" s="805">
        <f t="shared" si="3450"/>
        <v>0</v>
      </c>
      <c r="AI969" s="805">
        <f t="shared" si="3450"/>
        <v>0</v>
      </c>
      <c r="AJ969" s="805">
        <f t="shared" si="3450"/>
        <v>0</v>
      </c>
      <c r="AK969" s="804"/>
      <c r="AL969" s="805">
        <f t="shared" ref="AL969:BB969" si="3451">SUM(AL724)</f>
        <v>0</v>
      </c>
      <c r="AM969" s="805">
        <f t="shared" si="3451"/>
        <v>0</v>
      </c>
      <c r="AN969" s="805">
        <f t="shared" si="3451"/>
        <v>0</v>
      </c>
      <c r="AO969" s="805">
        <f t="shared" si="3451"/>
        <v>0</v>
      </c>
      <c r="AP969" s="805">
        <f t="shared" si="3451"/>
        <v>0</v>
      </c>
      <c r="AQ969" s="805">
        <f t="shared" si="3451"/>
        <v>0</v>
      </c>
      <c r="AR969" s="805">
        <f t="shared" si="3451"/>
        <v>0</v>
      </c>
      <c r="AS969" s="805">
        <f t="shared" si="3451"/>
        <v>0</v>
      </c>
      <c r="AT969" s="805">
        <f t="shared" si="3451"/>
        <v>0</v>
      </c>
      <c r="AU969" s="805">
        <f t="shared" si="3451"/>
        <v>0</v>
      </c>
      <c r="AV969" s="805">
        <f t="shared" si="3451"/>
        <v>0</v>
      </c>
      <c r="AW969" s="805">
        <f t="shared" si="3451"/>
        <v>0</v>
      </c>
      <c r="AX969" s="805">
        <f t="shared" si="3451"/>
        <v>0</v>
      </c>
      <c r="AY969" s="805">
        <f t="shared" si="3451"/>
        <v>0</v>
      </c>
      <c r="AZ969" s="805">
        <f t="shared" si="3451"/>
        <v>0</v>
      </c>
      <c r="BA969" s="805">
        <f t="shared" si="3451"/>
        <v>0</v>
      </c>
      <c r="BB969" s="805">
        <f t="shared" si="3451"/>
        <v>0</v>
      </c>
      <c r="BC969" s="804"/>
      <c r="BD969" s="805">
        <f t="shared" ref="BD969:BT969" si="3452">SUM(BD724)</f>
        <v>0</v>
      </c>
      <c r="BE969" s="805">
        <f t="shared" si="3452"/>
        <v>0</v>
      </c>
      <c r="BF969" s="805">
        <f t="shared" si="3452"/>
        <v>0</v>
      </c>
      <c r="BG969" s="805">
        <f t="shared" si="3452"/>
        <v>0</v>
      </c>
      <c r="BH969" s="805">
        <f t="shared" si="3452"/>
        <v>0</v>
      </c>
      <c r="BI969" s="805">
        <f t="shared" si="3452"/>
        <v>0</v>
      </c>
      <c r="BJ969" s="805">
        <f t="shared" si="3452"/>
        <v>0</v>
      </c>
      <c r="BK969" s="805">
        <f t="shared" si="3452"/>
        <v>0</v>
      </c>
      <c r="BL969" s="805">
        <f t="shared" si="3452"/>
        <v>0</v>
      </c>
      <c r="BM969" s="805">
        <f t="shared" si="3452"/>
        <v>0</v>
      </c>
      <c r="BN969" s="805">
        <f t="shared" si="3452"/>
        <v>0</v>
      </c>
      <c r="BO969" s="805">
        <f t="shared" si="3452"/>
        <v>0</v>
      </c>
      <c r="BP969" s="805">
        <f t="shared" si="3452"/>
        <v>0</v>
      </c>
      <c r="BQ969" s="805">
        <f t="shared" si="3452"/>
        <v>0</v>
      </c>
      <c r="BR969" s="805">
        <f t="shared" si="3452"/>
        <v>0</v>
      </c>
      <c r="BS969" s="805">
        <f t="shared" si="3452"/>
        <v>0</v>
      </c>
      <c r="BT969" s="805">
        <f t="shared" si="3452"/>
        <v>0</v>
      </c>
      <c r="BU969" s="804"/>
      <c r="BV969" s="805">
        <f>SUM(BV724)</f>
        <v>0</v>
      </c>
      <c r="BW969" s="805">
        <f>SUM(BW724)</f>
        <v>0</v>
      </c>
      <c r="BX969" s="805">
        <f>SUM(BX724)</f>
        <v>0</v>
      </c>
      <c r="BY969" s="805">
        <f>SUM(BY724)</f>
        <v>0</v>
      </c>
      <c r="BZ969" s="602">
        <f>IF(DL969&lt;3,"",(SUM(B969:R969)-MIN(B969:R969)-MAX(B969:R969))/(DL969-2))</f>
        <v>0</v>
      </c>
      <c r="CA969" s="602">
        <f>IF(DM969&lt;3,"",(SUM(T969:AJ969)-MIN(T969:AJ969)-MAX(T969:AJ969))/(DM969-2))</f>
        <v>0</v>
      </c>
      <c r="CB969" s="602">
        <f>IF(DN969&lt;3,"",(SUM(AL969:BB969)-MIN(AL969:BB969)-MAX(AL969:BB969))/(DN969-2))</f>
        <v>0</v>
      </c>
      <c r="CC969" s="602">
        <f>IF(DO969&lt;3,"",(SUM(BD969:BT969)-MIN(BD969:BT969)-MAX(BD969:BT969))/(DO969-2))</f>
        <v>0</v>
      </c>
      <c r="CD969" s="1348">
        <f t="shared" ref="CD969:CS970" si="345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3453"/>
        <v>0</v>
      </c>
      <c r="CF969" s="1350">
        <f t="shared" si="3453"/>
        <v>0</v>
      </c>
      <c r="CG969" s="1350">
        <f t="shared" si="3453"/>
        <v>0</v>
      </c>
      <c r="CH969" s="1350">
        <f t="shared" si="3453"/>
        <v>0</v>
      </c>
      <c r="CI969" s="1350">
        <f t="shared" si="3453"/>
        <v>0</v>
      </c>
      <c r="CJ969" s="1350">
        <f t="shared" si="3453"/>
        <v>0</v>
      </c>
      <c r="CK969" s="1351">
        <f t="shared" si="3453"/>
        <v>0</v>
      </c>
      <c r="CL969" s="1351">
        <f t="shared" si="3453"/>
        <v>0</v>
      </c>
      <c r="CM969" s="1351">
        <f t="shared" si="3453"/>
        <v>0</v>
      </c>
      <c r="CN969" s="1350">
        <f t="shared" si="3453"/>
        <v>0</v>
      </c>
      <c r="CO969" s="1350">
        <f t="shared" si="3453"/>
        <v>0</v>
      </c>
      <c r="CP969" s="1350">
        <f t="shared" si="3453"/>
        <v>0</v>
      </c>
      <c r="CQ969" s="1350">
        <f t="shared" si="3453"/>
        <v>0</v>
      </c>
      <c r="CR969" s="1350">
        <f t="shared" si="3453"/>
        <v>0</v>
      </c>
      <c r="CS969" s="1349">
        <f t="shared" si="3453"/>
        <v>0</v>
      </c>
      <c r="CT969" s="1352">
        <f t="shared" ref="CE969:CT970" si="3454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3">
        <f t="shared" ref="CU969:DD970" si="3455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4">
        <f t="shared" si="3455"/>
        <v>0</v>
      </c>
      <c r="CW969" s="555">
        <f t="shared" si="3455"/>
        <v>0</v>
      </c>
      <c r="CX969" s="555">
        <f t="shared" si="3455"/>
        <v>0</v>
      </c>
      <c r="CY969" s="555">
        <f t="shared" si="3455"/>
        <v>0</v>
      </c>
      <c r="CZ969" s="555">
        <f t="shared" si="3455"/>
        <v>0</v>
      </c>
      <c r="DA969" s="555">
        <f t="shared" si="3455"/>
        <v>0</v>
      </c>
      <c r="DB969" s="556">
        <f t="shared" si="3455"/>
        <v>0</v>
      </c>
      <c r="DC969" s="556">
        <f t="shared" si="3455"/>
        <v>0</v>
      </c>
      <c r="DD969" s="556">
        <f t="shared" si="3455"/>
        <v>0</v>
      </c>
      <c r="DE969" s="555">
        <f t="shared" ref="DE969:DK970" si="3456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5">
        <f t="shared" si="3456"/>
        <v>0</v>
      </c>
      <c r="DG969" s="555">
        <f t="shared" si="3456"/>
        <v>0</v>
      </c>
      <c r="DH969" s="555">
        <f t="shared" si="3456"/>
        <v>0</v>
      </c>
      <c r="DI969" s="555">
        <f t="shared" si="3456"/>
        <v>0</v>
      </c>
      <c r="DJ969" s="554">
        <f t="shared" si="3456"/>
        <v>0</v>
      </c>
      <c r="DK969" s="553">
        <f t="shared" si="3456"/>
        <v>0</v>
      </c>
      <c r="DL969" s="65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3"/>
      <c r="DR969" s="623"/>
      <c r="DS969" s="623"/>
      <c r="DT969" s="623"/>
      <c r="DU969" s="623"/>
      <c r="DV969" s="623"/>
      <c r="DW969" s="623"/>
      <c r="DX969" s="826"/>
      <c r="DY969" s="488"/>
    </row>
    <row r="970" spans="1:129" s="490" customFormat="1" ht="15.75" customHeight="1">
      <c r="A970" s="622" t="str">
        <f>A733</f>
        <v>Formal Employment (conservancies, etc.)</v>
      </c>
      <c r="B970" s="805">
        <f t="shared" ref="B970:R970" si="3457">SUM(B737)</f>
        <v>0</v>
      </c>
      <c r="C970" s="805">
        <f t="shared" si="3457"/>
        <v>0</v>
      </c>
      <c r="D970" s="805">
        <f t="shared" si="3457"/>
        <v>0</v>
      </c>
      <c r="E970" s="805">
        <f t="shared" si="3457"/>
        <v>0</v>
      </c>
      <c r="F970" s="805">
        <f t="shared" si="3457"/>
        <v>0</v>
      </c>
      <c r="G970" s="805">
        <f t="shared" si="3457"/>
        <v>0</v>
      </c>
      <c r="H970" s="805">
        <f t="shared" si="3457"/>
        <v>0</v>
      </c>
      <c r="I970" s="805">
        <f t="shared" si="3457"/>
        <v>0</v>
      </c>
      <c r="J970" s="805">
        <f t="shared" si="3457"/>
        <v>0</v>
      </c>
      <c r="K970" s="805">
        <f t="shared" si="3457"/>
        <v>0</v>
      </c>
      <c r="L970" s="805">
        <f t="shared" si="3457"/>
        <v>0</v>
      </c>
      <c r="M970" s="805">
        <f t="shared" si="3457"/>
        <v>0</v>
      </c>
      <c r="N970" s="805">
        <f t="shared" si="3457"/>
        <v>0</v>
      </c>
      <c r="O970" s="805">
        <f t="shared" si="3457"/>
        <v>0</v>
      </c>
      <c r="P970" s="805">
        <f t="shared" si="3457"/>
        <v>0</v>
      </c>
      <c r="Q970" s="805">
        <f t="shared" si="3457"/>
        <v>0</v>
      </c>
      <c r="R970" s="805">
        <f t="shared" si="3457"/>
        <v>0</v>
      </c>
      <c r="S970" s="804"/>
      <c r="T970" s="805">
        <f t="shared" ref="T970:AJ970" si="3458">SUM(T737)</f>
        <v>0</v>
      </c>
      <c r="U970" s="805">
        <f t="shared" si="3458"/>
        <v>0</v>
      </c>
      <c r="V970" s="805">
        <f t="shared" si="3458"/>
        <v>0</v>
      </c>
      <c r="W970" s="805">
        <f t="shared" si="3458"/>
        <v>0</v>
      </c>
      <c r="X970" s="805">
        <f t="shared" si="3458"/>
        <v>0</v>
      </c>
      <c r="Y970" s="805">
        <f t="shared" si="3458"/>
        <v>0</v>
      </c>
      <c r="Z970" s="805">
        <f t="shared" si="3458"/>
        <v>0</v>
      </c>
      <c r="AA970" s="805">
        <f t="shared" si="3458"/>
        <v>0</v>
      </c>
      <c r="AB970" s="805">
        <f t="shared" si="3458"/>
        <v>0</v>
      </c>
      <c r="AC970" s="805">
        <f t="shared" si="3458"/>
        <v>0</v>
      </c>
      <c r="AD970" s="805">
        <f t="shared" si="3458"/>
        <v>0</v>
      </c>
      <c r="AE970" s="805">
        <f t="shared" si="3458"/>
        <v>0</v>
      </c>
      <c r="AF970" s="805">
        <f t="shared" si="3458"/>
        <v>0</v>
      </c>
      <c r="AG970" s="805">
        <f t="shared" si="3458"/>
        <v>0</v>
      </c>
      <c r="AH970" s="805">
        <f t="shared" si="3458"/>
        <v>0</v>
      </c>
      <c r="AI970" s="805">
        <f t="shared" si="3458"/>
        <v>0</v>
      </c>
      <c r="AJ970" s="805">
        <f t="shared" si="3458"/>
        <v>0</v>
      </c>
      <c r="AK970" s="804"/>
      <c r="AL970" s="805">
        <f t="shared" ref="AL970:BB970" si="3459">SUM(AL737)</f>
        <v>0</v>
      </c>
      <c r="AM970" s="805">
        <f t="shared" si="3459"/>
        <v>0</v>
      </c>
      <c r="AN970" s="805">
        <f t="shared" si="3459"/>
        <v>0</v>
      </c>
      <c r="AO970" s="805">
        <f t="shared" si="3459"/>
        <v>0</v>
      </c>
      <c r="AP970" s="805">
        <f t="shared" si="3459"/>
        <v>0</v>
      </c>
      <c r="AQ970" s="805">
        <f t="shared" si="3459"/>
        <v>0</v>
      </c>
      <c r="AR970" s="805">
        <f t="shared" si="3459"/>
        <v>0</v>
      </c>
      <c r="AS970" s="805">
        <f t="shared" si="3459"/>
        <v>0</v>
      </c>
      <c r="AT970" s="805">
        <f t="shared" si="3459"/>
        <v>0</v>
      </c>
      <c r="AU970" s="805">
        <f t="shared" si="3459"/>
        <v>0</v>
      </c>
      <c r="AV970" s="805">
        <f t="shared" si="3459"/>
        <v>0</v>
      </c>
      <c r="AW970" s="805">
        <f t="shared" si="3459"/>
        <v>0</v>
      </c>
      <c r="AX970" s="805">
        <f t="shared" si="3459"/>
        <v>0</v>
      </c>
      <c r="AY970" s="805">
        <f t="shared" si="3459"/>
        <v>0</v>
      </c>
      <c r="AZ970" s="805">
        <f t="shared" si="3459"/>
        <v>0</v>
      </c>
      <c r="BA970" s="805">
        <f t="shared" si="3459"/>
        <v>0</v>
      </c>
      <c r="BB970" s="805">
        <f t="shared" si="3459"/>
        <v>0</v>
      </c>
      <c r="BC970" s="804"/>
      <c r="BD970" s="805">
        <f t="shared" ref="BD970:BT970" si="3460">SUM(BD737)</f>
        <v>0</v>
      </c>
      <c r="BE970" s="805">
        <f t="shared" si="3460"/>
        <v>0</v>
      </c>
      <c r="BF970" s="805">
        <f t="shared" si="3460"/>
        <v>0</v>
      </c>
      <c r="BG970" s="805">
        <f t="shared" si="3460"/>
        <v>0</v>
      </c>
      <c r="BH970" s="805">
        <f t="shared" si="3460"/>
        <v>0</v>
      </c>
      <c r="BI970" s="805">
        <f t="shared" si="3460"/>
        <v>0</v>
      </c>
      <c r="BJ970" s="805">
        <f t="shared" si="3460"/>
        <v>0</v>
      </c>
      <c r="BK970" s="805">
        <f t="shared" si="3460"/>
        <v>0</v>
      </c>
      <c r="BL970" s="805">
        <f t="shared" si="3460"/>
        <v>0</v>
      </c>
      <c r="BM970" s="805">
        <f t="shared" si="3460"/>
        <v>0</v>
      </c>
      <c r="BN970" s="805">
        <f t="shared" si="3460"/>
        <v>0</v>
      </c>
      <c r="BO970" s="805">
        <f t="shared" si="3460"/>
        <v>0</v>
      </c>
      <c r="BP970" s="805">
        <f t="shared" si="3460"/>
        <v>0</v>
      </c>
      <c r="BQ970" s="805">
        <f t="shared" si="3460"/>
        <v>0</v>
      </c>
      <c r="BR970" s="805">
        <f t="shared" si="3460"/>
        <v>0</v>
      </c>
      <c r="BS970" s="805">
        <f t="shared" si="3460"/>
        <v>0</v>
      </c>
      <c r="BT970" s="805">
        <f t="shared" si="3460"/>
        <v>0</v>
      </c>
      <c r="BU970" s="804"/>
      <c r="BV970" s="805">
        <f>SUM(BV737)</f>
        <v>0</v>
      </c>
      <c r="BW970" s="805">
        <f>SUM(BW737)</f>
        <v>0</v>
      </c>
      <c r="BX970" s="805">
        <f>SUM(BX737)</f>
        <v>0</v>
      </c>
      <c r="BY970" s="805">
        <f>SUM(BY737)</f>
        <v>0</v>
      </c>
      <c r="BZ970" s="602">
        <f>IF(DL970&lt;3,"",(SUM(B970:R970)-MIN(B970:R970)-MAX(B970:R970))/(DL970-2))</f>
        <v>0</v>
      </c>
      <c r="CA970" s="602">
        <f>IF(DM970&lt;3,"",(SUM(T970:AJ970)-MIN(T970:AJ970)-MAX(T970:AJ970))/(DM970-2))</f>
        <v>0</v>
      </c>
      <c r="CB970" s="602">
        <f>IF(DN970&lt;3,"",(SUM(AL970:BB970)-MIN(AL970:BB970)-MAX(AL970:BB970))/(DN970-2))</f>
        <v>0</v>
      </c>
      <c r="CC970" s="602">
        <f>IF(DO970&lt;3,"",(SUM(BD970:BT970)-MIN(BD970:BT970)-MAX(BD970:BT970))/(DO970-2))</f>
        <v>0</v>
      </c>
      <c r="CD970" s="1348">
        <f t="shared" si="3453"/>
        <v>0</v>
      </c>
      <c r="CE970" s="1349">
        <f t="shared" si="3454"/>
        <v>0</v>
      </c>
      <c r="CF970" s="1350">
        <f t="shared" si="3454"/>
        <v>0</v>
      </c>
      <c r="CG970" s="1350">
        <f t="shared" si="3454"/>
        <v>0</v>
      </c>
      <c r="CH970" s="1350">
        <f t="shared" si="3454"/>
        <v>0</v>
      </c>
      <c r="CI970" s="1350">
        <f t="shared" si="3454"/>
        <v>0</v>
      </c>
      <c r="CJ970" s="1350">
        <f t="shared" si="3454"/>
        <v>0</v>
      </c>
      <c r="CK970" s="1351">
        <f t="shared" si="3454"/>
        <v>0</v>
      </c>
      <c r="CL970" s="1351">
        <f t="shared" si="3454"/>
        <v>0</v>
      </c>
      <c r="CM970" s="1351">
        <f t="shared" si="3454"/>
        <v>0</v>
      </c>
      <c r="CN970" s="1350">
        <f t="shared" si="3454"/>
        <v>0</v>
      </c>
      <c r="CO970" s="1350">
        <f t="shared" si="3454"/>
        <v>0</v>
      </c>
      <c r="CP970" s="1350">
        <f t="shared" si="3454"/>
        <v>0</v>
      </c>
      <c r="CQ970" s="1350">
        <f t="shared" si="3454"/>
        <v>0</v>
      </c>
      <c r="CR970" s="1350">
        <f t="shared" si="3454"/>
        <v>0</v>
      </c>
      <c r="CS970" s="1349">
        <f t="shared" si="3454"/>
        <v>0</v>
      </c>
      <c r="CT970" s="1352">
        <f t="shared" si="3454"/>
        <v>0</v>
      </c>
      <c r="CU970" s="553">
        <f t="shared" si="3455"/>
        <v>0</v>
      </c>
      <c r="CV970" s="554">
        <f t="shared" si="3455"/>
        <v>0</v>
      </c>
      <c r="CW970" s="555">
        <f t="shared" si="3455"/>
        <v>0</v>
      </c>
      <c r="CX970" s="555">
        <f t="shared" si="3455"/>
        <v>0</v>
      </c>
      <c r="CY970" s="555">
        <f t="shared" si="3455"/>
        <v>0</v>
      </c>
      <c r="CZ970" s="555">
        <f t="shared" si="3455"/>
        <v>0</v>
      </c>
      <c r="DA970" s="555">
        <f t="shared" si="3455"/>
        <v>0</v>
      </c>
      <c r="DB970" s="556">
        <f t="shared" si="3455"/>
        <v>0</v>
      </c>
      <c r="DC970" s="556">
        <f t="shared" si="3455"/>
        <v>0</v>
      </c>
      <c r="DD970" s="556">
        <f t="shared" si="3455"/>
        <v>0</v>
      </c>
      <c r="DE970" s="555">
        <f t="shared" si="3456"/>
        <v>0</v>
      </c>
      <c r="DF970" s="555">
        <f t="shared" si="3456"/>
        <v>0</v>
      </c>
      <c r="DG970" s="555">
        <f t="shared" si="3456"/>
        <v>0</v>
      </c>
      <c r="DH970" s="555">
        <f t="shared" si="3456"/>
        <v>0</v>
      </c>
      <c r="DI970" s="555">
        <f t="shared" si="3456"/>
        <v>0</v>
      </c>
      <c r="DJ970" s="554">
        <f t="shared" si="3456"/>
        <v>0</v>
      </c>
      <c r="DK970" s="553">
        <f t="shared" si="3456"/>
        <v>0</v>
      </c>
      <c r="DL970" s="658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7"/>
      <c r="DQ970" s="623"/>
      <c r="DR970" s="623"/>
      <c r="DS970" s="623"/>
      <c r="DT970" s="623"/>
      <c r="DU970" s="623"/>
      <c r="DV970" s="623"/>
      <c r="DW970" s="623"/>
      <c r="DX970" s="826"/>
      <c r="DY970" s="488"/>
    </row>
    <row r="971" spans="1:129" s="490" customFormat="1" ht="15.75" customHeight="1">
      <c r="A971" s="827" t="s">
        <v>403</v>
      </c>
      <c r="B971" s="804"/>
      <c r="C971" s="804"/>
      <c r="D971" s="804"/>
      <c r="E971" s="804"/>
      <c r="F971" s="804"/>
      <c r="G971" s="804"/>
      <c r="H971" s="804"/>
      <c r="I971" s="804"/>
      <c r="J971" s="804"/>
      <c r="K971" s="804"/>
      <c r="L971" s="804"/>
      <c r="M971" s="804"/>
      <c r="N971" s="804"/>
      <c r="O971" s="804"/>
      <c r="P971" s="804"/>
      <c r="Q971" s="804"/>
      <c r="R971" s="804"/>
      <c r="S971" s="787"/>
      <c r="T971" s="804"/>
      <c r="U971" s="804"/>
      <c r="V971" s="804"/>
      <c r="W971" s="804"/>
      <c r="X971" s="804"/>
      <c r="Y971" s="804"/>
      <c r="Z971" s="804"/>
      <c r="AA971" s="804"/>
      <c r="AB971" s="804"/>
      <c r="AC971" s="804"/>
      <c r="AD971" s="804"/>
      <c r="AE971" s="804"/>
      <c r="AF971" s="804"/>
      <c r="AG971" s="804"/>
      <c r="AH971" s="804"/>
      <c r="AI971" s="804"/>
      <c r="AJ971" s="804"/>
      <c r="AK971" s="787"/>
      <c r="AL971" s="804"/>
      <c r="AM971" s="804"/>
      <c r="AN971" s="804"/>
      <c r="AO971" s="804"/>
      <c r="AP971" s="804"/>
      <c r="AQ971" s="804"/>
      <c r="AR971" s="804"/>
      <c r="AS971" s="804"/>
      <c r="AT971" s="804"/>
      <c r="AU971" s="804"/>
      <c r="AV971" s="804"/>
      <c r="AW971" s="804"/>
      <c r="AX971" s="804"/>
      <c r="AY971" s="804"/>
      <c r="AZ971" s="804"/>
      <c r="BA971" s="804"/>
      <c r="BB971" s="804"/>
      <c r="BC971" s="787"/>
      <c r="BD971" s="804"/>
      <c r="BE971" s="804"/>
      <c r="BF971" s="804"/>
      <c r="BG971" s="804"/>
      <c r="BH971" s="804"/>
      <c r="BI971" s="804"/>
      <c r="BJ971" s="804"/>
      <c r="BK971" s="804"/>
      <c r="BL971" s="804"/>
      <c r="BM971" s="804"/>
      <c r="BN971" s="804"/>
      <c r="BO971" s="804"/>
      <c r="BP971" s="804"/>
      <c r="BQ971" s="804"/>
      <c r="BR971" s="804"/>
      <c r="BS971" s="804"/>
      <c r="BT971" s="804"/>
      <c r="BU971" s="787"/>
      <c r="BV971" s="804"/>
      <c r="BW971" s="804"/>
      <c r="BX971" s="804"/>
      <c r="BY971" s="804"/>
      <c r="BZ971" s="819"/>
      <c r="CA971" s="819"/>
      <c r="CB971" s="819"/>
      <c r="CC971" s="819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22"/>
      <c r="CV971" s="203"/>
      <c r="CW971" s="203"/>
      <c r="CX971" s="203"/>
      <c r="CY971" s="203"/>
      <c r="CZ971" s="203"/>
      <c r="DA971" s="622"/>
      <c r="DB971" s="622"/>
      <c r="DC971" s="622"/>
      <c r="DD971" s="622"/>
      <c r="DE971" s="622"/>
      <c r="DF971" s="622"/>
      <c r="DG971" s="622"/>
      <c r="DH971" s="622"/>
      <c r="DI971" s="622"/>
      <c r="DJ971" s="622"/>
      <c r="DK971" s="622"/>
      <c r="DL971" s="486"/>
      <c r="DM971" s="205"/>
      <c r="DN971" s="205"/>
      <c r="DO971" s="205"/>
      <c r="DP971" s="487"/>
      <c r="DQ971" s="488"/>
      <c r="DR971" s="488"/>
      <c r="DS971" s="488"/>
      <c r="DT971" s="488"/>
      <c r="DU971" s="488"/>
      <c r="DV971" s="488"/>
      <c r="DW971" s="488"/>
      <c r="DX971" s="723"/>
      <c r="DY971" s="488"/>
    </row>
    <row r="972" spans="1:129" s="490" customFormat="1" ht="15.75" customHeight="1">
      <c r="A972" s="622" t="str">
        <f>A728</f>
        <v>Firewood: no. people per HH</v>
      </c>
      <c r="B972" s="805">
        <f t="shared" ref="B972:R972" si="3461">SUM(B732)</f>
        <v>0</v>
      </c>
      <c r="C972" s="805">
        <f t="shared" si="3461"/>
        <v>0</v>
      </c>
      <c r="D972" s="805">
        <f t="shared" si="3461"/>
        <v>0</v>
      </c>
      <c r="E972" s="805">
        <f t="shared" si="3461"/>
        <v>0</v>
      </c>
      <c r="F972" s="805">
        <f t="shared" si="3461"/>
        <v>0</v>
      </c>
      <c r="G972" s="805">
        <f t="shared" si="3461"/>
        <v>0</v>
      </c>
      <c r="H972" s="805">
        <f t="shared" si="3461"/>
        <v>0</v>
      </c>
      <c r="I972" s="805">
        <f t="shared" si="3461"/>
        <v>0</v>
      </c>
      <c r="J972" s="805">
        <f t="shared" si="3461"/>
        <v>0</v>
      </c>
      <c r="K972" s="805">
        <f t="shared" si="3461"/>
        <v>0</v>
      </c>
      <c r="L972" s="805">
        <f t="shared" si="3461"/>
        <v>0</v>
      </c>
      <c r="M972" s="805">
        <f t="shared" si="3461"/>
        <v>0</v>
      </c>
      <c r="N972" s="805">
        <f t="shared" si="3461"/>
        <v>0</v>
      </c>
      <c r="O972" s="805">
        <f t="shared" si="3461"/>
        <v>0</v>
      </c>
      <c r="P972" s="805">
        <f t="shared" si="3461"/>
        <v>0</v>
      </c>
      <c r="Q972" s="805">
        <f t="shared" si="3461"/>
        <v>0</v>
      </c>
      <c r="R972" s="805">
        <f t="shared" si="3461"/>
        <v>0</v>
      </c>
      <c r="S972" s="804"/>
      <c r="T972" s="805">
        <f t="shared" ref="T972:AJ972" si="3462">SUM(T732)</f>
        <v>0</v>
      </c>
      <c r="U972" s="805">
        <f t="shared" si="3462"/>
        <v>0</v>
      </c>
      <c r="V972" s="805">
        <f t="shared" si="3462"/>
        <v>0</v>
      </c>
      <c r="W972" s="805">
        <f t="shared" si="3462"/>
        <v>0</v>
      </c>
      <c r="X972" s="805">
        <f t="shared" si="3462"/>
        <v>0</v>
      </c>
      <c r="Y972" s="805">
        <f t="shared" si="3462"/>
        <v>0</v>
      </c>
      <c r="Z972" s="805">
        <f t="shared" si="3462"/>
        <v>0</v>
      </c>
      <c r="AA972" s="805">
        <f t="shared" si="3462"/>
        <v>0</v>
      </c>
      <c r="AB972" s="805">
        <f t="shared" si="3462"/>
        <v>0</v>
      </c>
      <c r="AC972" s="805">
        <f t="shared" si="3462"/>
        <v>0</v>
      </c>
      <c r="AD972" s="805">
        <f t="shared" si="3462"/>
        <v>0</v>
      </c>
      <c r="AE972" s="805">
        <f t="shared" si="3462"/>
        <v>0</v>
      </c>
      <c r="AF972" s="805">
        <f t="shared" si="3462"/>
        <v>0</v>
      </c>
      <c r="AG972" s="805">
        <f t="shared" si="3462"/>
        <v>0</v>
      </c>
      <c r="AH972" s="805">
        <f t="shared" si="3462"/>
        <v>0</v>
      </c>
      <c r="AI972" s="805">
        <f t="shared" si="3462"/>
        <v>0</v>
      </c>
      <c r="AJ972" s="805">
        <f t="shared" si="3462"/>
        <v>0</v>
      </c>
      <c r="AK972" s="804"/>
      <c r="AL972" s="805">
        <f t="shared" ref="AL972:BB972" si="3463">SUM(AL732)</f>
        <v>0</v>
      </c>
      <c r="AM972" s="805">
        <f t="shared" si="3463"/>
        <v>0</v>
      </c>
      <c r="AN972" s="805">
        <f t="shared" si="3463"/>
        <v>0</v>
      </c>
      <c r="AO972" s="805">
        <f t="shared" si="3463"/>
        <v>0</v>
      </c>
      <c r="AP972" s="805">
        <f t="shared" si="3463"/>
        <v>0</v>
      </c>
      <c r="AQ972" s="805">
        <f t="shared" si="3463"/>
        <v>0</v>
      </c>
      <c r="AR972" s="805">
        <f t="shared" si="3463"/>
        <v>0</v>
      </c>
      <c r="AS972" s="805">
        <f t="shared" si="3463"/>
        <v>0</v>
      </c>
      <c r="AT972" s="805">
        <f t="shared" si="3463"/>
        <v>0</v>
      </c>
      <c r="AU972" s="805">
        <f t="shared" si="3463"/>
        <v>0</v>
      </c>
      <c r="AV972" s="805">
        <f t="shared" si="3463"/>
        <v>0</v>
      </c>
      <c r="AW972" s="805">
        <f t="shared" si="3463"/>
        <v>0</v>
      </c>
      <c r="AX972" s="805">
        <f t="shared" si="3463"/>
        <v>0</v>
      </c>
      <c r="AY972" s="805">
        <f t="shared" si="3463"/>
        <v>0</v>
      </c>
      <c r="AZ972" s="805">
        <f t="shared" si="3463"/>
        <v>0</v>
      </c>
      <c r="BA972" s="805">
        <f t="shared" si="3463"/>
        <v>0</v>
      </c>
      <c r="BB972" s="805">
        <f t="shared" si="3463"/>
        <v>0</v>
      </c>
      <c r="BC972" s="804"/>
      <c r="BD972" s="805">
        <f>SUM(BD732)</f>
        <v>0</v>
      </c>
      <c r="BE972" s="805">
        <f>SUM(BE732)</f>
        <v>0</v>
      </c>
      <c r="BF972" s="805">
        <f>SUM(BF732)</f>
        <v>0</v>
      </c>
      <c r="BG972" s="805">
        <f>SUM(BG732)</f>
        <v>0</v>
      </c>
      <c r="BH972" s="805"/>
      <c r="BI972" s="805"/>
      <c r="BJ972" s="805">
        <f t="shared" ref="BJ972:BT972" si="3464">SUM(BJ732)</f>
        <v>0</v>
      </c>
      <c r="BK972" s="805">
        <f t="shared" si="3464"/>
        <v>0</v>
      </c>
      <c r="BL972" s="805">
        <f t="shared" si="3464"/>
        <v>0</v>
      </c>
      <c r="BM972" s="805">
        <f t="shared" si="3464"/>
        <v>0</v>
      </c>
      <c r="BN972" s="805">
        <f t="shared" si="3464"/>
        <v>0</v>
      </c>
      <c r="BO972" s="805">
        <f t="shared" si="3464"/>
        <v>0</v>
      </c>
      <c r="BP972" s="805">
        <f t="shared" si="3464"/>
        <v>0</v>
      </c>
      <c r="BQ972" s="805">
        <f t="shared" si="3464"/>
        <v>0</v>
      </c>
      <c r="BR972" s="805">
        <f t="shared" si="3464"/>
        <v>0</v>
      </c>
      <c r="BS972" s="805">
        <f t="shared" si="3464"/>
        <v>0</v>
      </c>
      <c r="BT972" s="805">
        <f t="shared" si="3464"/>
        <v>0</v>
      </c>
      <c r="BU972" s="804"/>
      <c r="BV972" s="805">
        <f>SUM(BV732)</f>
        <v>0</v>
      </c>
      <c r="BW972" s="805">
        <f>SUM(BW732)</f>
        <v>0</v>
      </c>
      <c r="BX972" s="805">
        <f>SUM(BX732)</f>
        <v>0</v>
      </c>
      <c r="BY972" s="805">
        <f>SUM(BY732)</f>
        <v>0</v>
      </c>
      <c r="BZ972" s="602">
        <f>IF(DL972&lt;3,"",(SUM(B972:R972)-MIN(B972:R972)-MAX(B972:R972))/(DL972-2))</f>
        <v>0</v>
      </c>
      <c r="CA972" s="602">
        <f>IF(DM972&lt;3,"",(SUM(T972:AJ972)-MIN(T972:AJ972)-MAX(T972:AJ972))/(DM972-2))</f>
        <v>0</v>
      </c>
      <c r="CB972" s="602">
        <f>IF(DN972&lt;3,"",(SUM(AL972:BB972)-MIN(AL972:BB972)-MAX(AL972:BB972))/(DN972-2))</f>
        <v>0</v>
      </c>
      <c r="CC972" s="602">
        <f>IF(DO972&lt;3,"",(SUM(BD972:BT972)-MIN(BD972:BT972)-MAX(BD972:BT972))/(DO972-2))</f>
        <v>0</v>
      </c>
      <c r="CD972" s="1348">
        <f t="shared" ref="CD972:CS973" si="346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9">
        <f t="shared" si="3465"/>
        <v>0</v>
      </c>
      <c r="CF972" s="1350">
        <f t="shared" si="3465"/>
        <v>0</v>
      </c>
      <c r="CG972" s="1350">
        <f t="shared" si="3465"/>
        <v>0</v>
      </c>
      <c r="CH972" s="1350">
        <f t="shared" si="3465"/>
        <v>0</v>
      </c>
      <c r="CI972" s="1350">
        <f t="shared" si="3465"/>
        <v>0</v>
      </c>
      <c r="CJ972" s="1350">
        <f t="shared" si="3465"/>
        <v>0</v>
      </c>
      <c r="CK972" s="1351">
        <f t="shared" si="3465"/>
        <v>0</v>
      </c>
      <c r="CL972" s="1351">
        <f t="shared" si="3465"/>
        <v>0</v>
      </c>
      <c r="CM972" s="1351">
        <f t="shared" si="3465"/>
        <v>0</v>
      </c>
      <c r="CN972" s="1350">
        <f t="shared" si="3465"/>
        <v>0</v>
      </c>
      <c r="CO972" s="1350">
        <f t="shared" si="3465"/>
        <v>0</v>
      </c>
      <c r="CP972" s="1350">
        <f t="shared" si="3465"/>
        <v>0</v>
      </c>
      <c r="CQ972" s="1350">
        <f t="shared" si="3465"/>
        <v>0</v>
      </c>
      <c r="CR972" s="1350">
        <f t="shared" si="3465"/>
        <v>0</v>
      </c>
      <c r="CS972" s="1349">
        <f t="shared" si="3465"/>
        <v>0</v>
      </c>
      <c r="CT972" s="1352">
        <f t="shared" ref="CE972:CT973" si="3466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3">
        <f t="shared" ref="CU972:DD973" si="3467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4">
        <f t="shared" si="3467"/>
        <v>0</v>
      </c>
      <c r="CW972" s="555">
        <f t="shared" si="3467"/>
        <v>0</v>
      </c>
      <c r="CX972" s="555">
        <f t="shared" si="3467"/>
        <v>0</v>
      </c>
      <c r="CY972" s="555">
        <f t="shared" si="3467"/>
        <v>0</v>
      </c>
      <c r="CZ972" s="555">
        <f t="shared" si="3467"/>
        <v>0</v>
      </c>
      <c r="DA972" s="555">
        <f t="shared" si="3467"/>
        <v>0</v>
      </c>
      <c r="DB972" s="556">
        <f t="shared" si="3467"/>
        <v>0</v>
      </c>
      <c r="DC972" s="556">
        <f t="shared" si="3467"/>
        <v>0</v>
      </c>
      <c r="DD972" s="556">
        <f t="shared" si="3467"/>
        <v>0</v>
      </c>
      <c r="DE972" s="555">
        <f t="shared" ref="DE972:DK973" si="3468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5">
        <f t="shared" si="3468"/>
        <v>0</v>
      </c>
      <c r="DG972" s="555">
        <f t="shared" si="3468"/>
        <v>0</v>
      </c>
      <c r="DH972" s="555">
        <f t="shared" si="3468"/>
        <v>0</v>
      </c>
      <c r="DI972" s="555">
        <f t="shared" si="3468"/>
        <v>0</v>
      </c>
      <c r="DJ972" s="554">
        <f t="shared" si="3468"/>
        <v>0</v>
      </c>
      <c r="DK972" s="553">
        <f t="shared" si="3468"/>
        <v>0</v>
      </c>
      <c r="DL972" s="65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3"/>
      <c r="DR972" s="623"/>
      <c r="DS972" s="623"/>
      <c r="DT972" s="623"/>
      <c r="DU972" s="623"/>
      <c r="DV972" s="623"/>
      <c r="DW972" s="623"/>
      <c r="DX972" s="826"/>
      <c r="DY972" s="488"/>
    </row>
    <row r="973" spans="1:129" s="490" customFormat="1" ht="15.75" customHeight="1">
      <c r="A973" s="622" t="str">
        <f>A750</f>
        <v>Self-employment -- see Data2</v>
      </c>
      <c r="B973" s="805">
        <f t="shared" ref="B973:R973" si="3469">SUM(B755)</f>
        <v>139</v>
      </c>
      <c r="C973" s="805">
        <f t="shared" si="3469"/>
        <v>160</v>
      </c>
      <c r="D973" s="805">
        <f t="shared" si="3469"/>
        <v>260</v>
      </c>
      <c r="E973" s="805">
        <f t="shared" si="3469"/>
        <v>200</v>
      </c>
      <c r="F973" s="805">
        <f t="shared" si="3469"/>
        <v>262</v>
      </c>
      <c r="G973" s="805">
        <f t="shared" si="3469"/>
        <v>144</v>
      </c>
      <c r="H973" s="805">
        <f t="shared" si="3469"/>
        <v>0</v>
      </c>
      <c r="I973" s="805">
        <f t="shared" si="3469"/>
        <v>1030</v>
      </c>
      <c r="J973" s="805">
        <f t="shared" si="3469"/>
        <v>822</v>
      </c>
      <c r="K973" s="805">
        <f t="shared" si="3469"/>
        <v>0</v>
      </c>
      <c r="L973" s="805">
        <f t="shared" si="3469"/>
        <v>0</v>
      </c>
      <c r="M973" s="805">
        <f t="shared" si="3469"/>
        <v>0</v>
      </c>
      <c r="N973" s="805">
        <f t="shared" si="3469"/>
        <v>0</v>
      </c>
      <c r="O973" s="805">
        <f t="shared" si="3469"/>
        <v>0</v>
      </c>
      <c r="P973" s="805">
        <f t="shared" si="3469"/>
        <v>0</v>
      </c>
      <c r="Q973" s="805">
        <f t="shared" si="3469"/>
        <v>0</v>
      </c>
      <c r="R973" s="805">
        <f t="shared" si="3469"/>
        <v>0</v>
      </c>
      <c r="S973" s="804"/>
      <c r="T973" s="805">
        <f t="shared" ref="T973:AJ973" si="3470">SUM(T755)</f>
        <v>2529.56</v>
      </c>
      <c r="U973" s="805">
        <f t="shared" si="3470"/>
        <v>1230</v>
      </c>
      <c r="V973" s="805">
        <f t="shared" si="3470"/>
        <v>465</v>
      </c>
      <c r="W973" s="805">
        <f t="shared" si="3470"/>
        <v>640</v>
      </c>
      <c r="X973" s="805">
        <f t="shared" si="3470"/>
        <v>2992</v>
      </c>
      <c r="Y973" s="805">
        <f t="shared" si="3470"/>
        <v>2888</v>
      </c>
      <c r="Z973" s="805">
        <f t="shared" si="3470"/>
        <v>0</v>
      </c>
      <c r="AA973" s="805">
        <f t="shared" si="3470"/>
        <v>850</v>
      </c>
      <c r="AB973" s="805">
        <f t="shared" si="3470"/>
        <v>350</v>
      </c>
      <c r="AC973" s="805">
        <f t="shared" si="3470"/>
        <v>0</v>
      </c>
      <c r="AD973" s="805">
        <f t="shared" si="3470"/>
        <v>0</v>
      </c>
      <c r="AE973" s="805">
        <f t="shared" si="3470"/>
        <v>0</v>
      </c>
      <c r="AF973" s="805">
        <f t="shared" si="3470"/>
        <v>0</v>
      </c>
      <c r="AG973" s="805">
        <f t="shared" si="3470"/>
        <v>0</v>
      </c>
      <c r="AH973" s="805">
        <f t="shared" si="3470"/>
        <v>0</v>
      </c>
      <c r="AI973" s="805">
        <f t="shared" si="3470"/>
        <v>0</v>
      </c>
      <c r="AJ973" s="805">
        <f t="shared" si="3470"/>
        <v>0</v>
      </c>
      <c r="AK973" s="804"/>
      <c r="AL973" s="805">
        <f t="shared" ref="AL973:BB973" si="3471">SUM(AL755)</f>
        <v>0</v>
      </c>
      <c r="AM973" s="805">
        <f t="shared" si="3471"/>
        <v>0</v>
      </c>
      <c r="AN973" s="805">
        <f t="shared" si="3471"/>
        <v>2400</v>
      </c>
      <c r="AO973" s="805">
        <f t="shared" si="3471"/>
        <v>0</v>
      </c>
      <c r="AP973" s="805">
        <f t="shared" si="3471"/>
        <v>0</v>
      </c>
      <c r="AQ973" s="805">
        <f t="shared" si="3471"/>
        <v>0</v>
      </c>
      <c r="AR973" s="805">
        <f t="shared" si="3471"/>
        <v>0</v>
      </c>
      <c r="AS973" s="805">
        <f t="shared" si="3471"/>
        <v>0</v>
      </c>
      <c r="AT973" s="805">
        <f t="shared" si="3471"/>
        <v>0</v>
      </c>
      <c r="AU973" s="805">
        <f t="shared" si="3471"/>
        <v>0</v>
      </c>
      <c r="AV973" s="805">
        <f t="shared" si="3471"/>
        <v>0</v>
      </c>
      <c r="AW973" s="805">
        <f t="shared" si="3471"/>
        <v>0</v>
      </c>
      <c r="AX973" s="805">
        <f t="shared" si="3471"/>
        <v>0</v>
      </c>
      <c r="AY973" s="805">
        <f t="shared" si="3471"/>
        <v>0</v>
      </c>
      <c r="AZ973" s="805">
        <f t="shared" si="3471"/>
        <v>0</v>
      </c>
      <c r="BA973" s="805">
        <f t="shared" si="3471"/>
        <v>0</v>
      </c>
      <c r="BB973" s="805">
        <f t="shared" si="3471"/>
        <v>0</v>
      </c>
      <c r="BC973" s="804"/>
      <c r="BD973" s="805">
        <f>SUM(BD755)</f>
        <v>12600</v>
      </c>
      <c r="BE973" s="805">
        <f>SUM(BE755)</f>
        <v>0</v>
      </c>
      <c r="BF973" s="805">
        <f>SUM(BF755)</f>
        <v>11424</v>
      </c>
      <c r="BG973" s="805">
        <f>SUM(BG755)</f>
        <v>750</v>
      </c>
      <c r="BH973" s="805"/>
      <c r="BI973" s="805"/>
      <c r="BJ973" s="805">
        <f t="shared" ref="BJ973:BT973" si="3472">SUM(BJ755)</f>
        <v>720</v>
      </c>
      <c r="BK973" s="805">
        <f t="shared" si="3472"/>
        <v>0</v>
      </c>
      <c r="BL973" s="805">
        <f t="shared" si="3472"/>
        <v>1600</v>
      </c>
      <c r="BM973" s="805">
        <f t="shared" si="3472"/>
        <v>0</v>
      </c>
      <c r="BN973" s="805">
        <f t="shared" si="3472"/>
        <v>0</v>
      </c>
      <c r="BO973" s="805">
        <f t="shared" si="3472"/>
        <v>0</v>
      </c>
      <c r="BP973" s="805">
        <f t="shared" si="3472"/>
        <v>0</v>
      </c>
      <c r="BQ973" s="805">
        <f t="shared" si="3472"/>
        <v>0</v>
      </c>
      <c r="BR973" s="805">
        <f t="shared" si="3472"/>
        <v>0</v>
      </c>
      <c r="BS973" s="805">
        <f t="shared" si="3472"/>
        <v>0</v>
      </c>
      <c r="BT973" s="805">
        <f t="shared" si="3472"/>
        <v>0</v>
      </c>
      <c r="BU973" s="804"/>
      <c r="BV973" s="805">
        <f>SUM(BV755)</f>
        <v>172</v>
      </c>
      <c r="BW973" s="805">
        <f>SUM(BW755)</f>
        <v>807</v>
      </c>
      <c r="BX973" s="805">
        <f>SUM(BX755)</f>
        <v>2890</v>
      </c>
      <c r="BY973" s="805">
        <f>SUM(BY755)</f>
        <v>1650</v>
      </c>
      <c r="BZ973" s="602">
        <f>IF(DL973&lt;3,"",(SUM(B973:R973)-MIN(B973:R973)-MAX(B973:R973))/(DL973-2))</f>
        <v>132.46666666666667</v>
      </c>
      <c r="CA973" s="602">
        <f>IF(DM973&lt;3,"",(SUM(T973:AJ973)-MIN(T973:AJ973)-MAX(T973:AJ973))/(DM973-2))</f>
        <v>596.83733333333328</v>
      </c>
      <c r="CB973" s="602">
        <f>IF(DN973&lt;3,"",(SUM(AL973:BB973)-MIN(AL973:BB973)-MAX(AL973:BB973))/(DN973-2))</f>
        <v>0</v>
      </c>
      <c r="CC973" s="602">
        <f>IF(DO973&lt;3,"",(SUM(BD973:BT973)-MIN(BD973:BT973)-MAX(BD973:BT973))/(DO973-2))</f>
        <v>1114.9230769230769</v>
      </c>
      <c r="CD973" s="1348">
        <f t="shared" si="3465"/>
        <v>0</v>
      </c>
      <c r="CE973" s="1349">
        <f t="shared" si="3466"/>
        <v>0</v>
      </c>
      <c r="CF973" s="1350">
        <f t="shared" si="3466"/>
        <v>0</v>
      </c>
      <c r="CG973" s="1350">
        <f t="shared" si="3466"/>
        <v>0</v>
      </c>
      <c r="CH973" s="1350">
        <f t="shared" si="3466"/>
        <v>0</v>
      </c>
      <c r="CI973" s="1350">
        <f t="shared" si="3466"/>
        <v>0</v>
      </c>
      <c r="CJ973" s="1350">
        <f t="shared" si="3466"/>
        <v>0</v>
      </c>
      <c r="CK973" s="1351">
        <f t="shared" si="3466"/>
        <v>0</v>
      </c>
      <c r="CL973" s="1351">
        <f t="shared" si="3466"/>
        <v>0</v>
      </c>
      <c r="CM973" s="1351">
        <f t="shared" si="3466"/>
        <v>139</v>
      </c>
      <c r="CN973" s="1350">
        <f t="shared" si="3466"/>
        <v>144</v>
      </c>
      <c r="CO973" s="1350">
        <f t="shared" si="3466"/>
        <v>160</v>
      </c>
      <c r="CP973" s="1350">
        <f t="shared" si="3466"/>
        <v>200</v>
      </c>
      <c r="CQ973" s="1350">
        <f t="shared" si="3466"/>
        <v>260</v>
      </c>
      <c r="CR973" s="1350">
        <f t="shared" si="3466"/>
        <v>262</v>
      </c>
      <c r="CS973" s="1349">
        <f t="shared" si="3466"/>
        <v>822</v>
      </c>
      <c r="CT973" s="1352">
        <f t="shared" si="3466"/>
        <v>1030</v>
      </c>
      <c r="CU973" s="553">
        <f t="shared" si="3467"/>
        <v>0</v>
      </c>
      <c r="CV973" s="554">
        <f t="shared" si="3467"/>
        <v>0</v>
      </c>
      <c r="CW973" s="555">
        <f t="shared" si="3467"/>
        <v>0</v>
      </c>
      <c r="CX973" s="555">
        <f t="shared" si="3467"/>
        <v>0</v>
      </c>
      <c r="CY973" s="555">
        <f t="shared" si="3467"/>
        <v>0</v>
      </c>
      <c r="CZ973" s="555">
        <f t="shared" si="3467"/>
        <v>0</v>
      </c>
      <c r="DA973" s="555">
        <f t="shared" si="3467"/>
        <v>0</v>
      </c>
      <c r="DB973" s="556">
        <f t="shared" si="3467"/>
        <v>0</v>
      </c>
      <c r="DC973" s="556">
        <f t="shared" si="3467"/>
        <v>0</v>
      </c>
      <c r="DD973" s="556">
        <f t="shared" si="3467"/>
        <v>350</v>
      </c>
      <c r="DE973" s="555">
        <f t="shared" si="3468"/>
        <v>465</v>
      </c>
      <c r="DF973" s="555">
        <f t="shared" si="3468"/>
        <v>640</v>
      </c>
      <c r="DG973" s="555">
        <f t="shared" si="3468"/>
        <v>850</v>
      </c>
      <c r="DH973" s="555">
        <f t="shared" si="3468"/>
        <v>1230</v>
      </c>
      <c r="DI973" s="555">
        <f t="shared" si="3468"/>
        <v>2529.56</v>
      </c>
      <c r="DJ973" s="554">
        <f t="shared" si="3468"/>
        <v>2888</v>
      </c>
      <c r="DK973" s="553">
        <f t="shared" si="3468"/>
        <v>2992</v>
      </c>
      <c r="DL973" s="658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7"/>
      <c r="DQ973" s="623"/>
      <c r="DR973" s="623"/>
      <c r="DS973" s="623"/>
      <c r="DT973" s="623"/>
      <c r="DU973" s="623"/>
      <c r="DV973" s="623"/>
      <c r="DW973" s="623"/>
      <c r="DX973" s="826"/>
      <c r="DY973" s="488"/>
    </row>
    <row r="974" spans="1:129" s="490" customFormat="1" ht="15.75" customHeight="1">
      <c r="A974" s="829" t="s">
        <v>404</v>
      </c>
      <c r="B974" s="804"/>
      <c r="C974" s="804"/>
      <c r="D974" s="804"/>
      <c r="E974" s="804"/>
      <c r="F974" s="804"/>
      <c r="G974" s="804"/>
      <c r="H974" s="804"/>
      <c r="I974" s="804"/>
      <c r="J974" s="804"/>
      <c r="K974" s="804"/>
      <c r="L974" s="804"/>
      <c r="M974" s="804"/>
      <c r="N974" s="804"/>
      <c r="O974" s="804"/>
      <c r="P974" s="804"/>
      <c r="Q974" s="804"/>
      <c r="R974" s="804"/>
      <c r="S974" s="787"/>
      <c r="T974" s="804"/>
      <c r="U974" s="804"/>
      <c r="V974" s="804"/>
      <c r="W974" s="804"/>
      <c r="X974" s="804"/>
      <c r="Y974" s="804"/>
      <c r="Z974" s="804"/>
      <c r="AA974" s="804"/>
      <c r="AB974" s="804"/>
      <c r="AC974" s="804"/>
      <c r="AD974" s="804"/>
      <c r="AE974" s="804"/>
      <c r="AF974" s="804"/>
      <c r="AG974" s="804"/>
      <c r="AH974" s="804"/>
      <c r="AI974" s="804"/>
      <c r="AJ974" s="804"/>
      <c r="AK974" s="787"/>
      <c r="AL974" s="804"/>
      <c r="AM974" s="804"/>
      <c r="AN974" s="804"/>
      <c r="AO974" s="804"/>
      <c r="AP974" s="804"/>
      <c r="AQ974" s="804"/>
      <c r="AR974" s="804"/>
      <c r="AS974" s="804"/>
      <c r="AT974" s="804"/>
      <c r="AU974" s="804"/>
      <c r="AV974" s="804"/>
      <c r="AW974" s="804"/>
      <c r="AX974" s="804"/>
      <c r="AY974" s="804"/>
      <c r="AZ974" s="804"/>
      <c r="BA974" s="804"/>
      <c r="BB974" s="804"/>
      <c r="BC974" s="787"/>
      <c r="BD974" s="804"/>
      <c r="BE974" s="804"/>
      <c r="BF974" s="804"/>
      <c r="BG974" s="804"/>
      <c r="BH974" s="804"/>
      <c r="BI974" s="804"/>
      <c r="BJ974" s="804"/>
      <c r="BK974" s="804"/>
      <c r="BL974" s="804"/>
      <c r="BM974" s="804"/>
      <c r="BN974" s="804"/>
      <c r="BO974" s="804"/>
      <c r="BP974" s="804"/>
      <c r="BQ974" s="804"/>
      <c r="BR974" s="804"/>
      <c r="BS974" s="804"/>
      <c r="BT974" s="804"/>
      <c r="BU974" s="787"/>
      <c r="BV974" s="804"/>
      <c r="BW974" s="804"/>
      <c r="BX974" s="804"/>
      <c r="BY974" s="804"/>
      <c r="BZ974" s="819"/>
      <c r="CA974" s="819"/>
      <c r="CB974" s="819"/>
      <c r="CC974" s="819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22"/>
      <c r="CV974" s="203"/>
      <c r="CW974" s="203"/>
      <c r="CX974" s="203"/>
      <c r="CY974" s="203"/>
      <c r="CZ974" s="203"/>
      <c r="DA974" s="622"/>
      <c r="DB974" s="622"/>
      <c r="DC974" s="622"/>
      <c r="DD974" s="622"/>
      <c r="DE974" s="622"/>
      <c r="DF974" s="622"/>
      <c r="DG974" s="622"/>
      <c r="DH974" s="622"/>
      <c r="DI974" s="622"/>
      <c r="DJ974" s="622"/>
      <c r="DK974" s="622"/>
      <c r="DL974" s="486"/>
      <c r="DM974" s="205"/>
      <c r="DN974" s="205"/>
      <c r="DO974" s="205"/>
      <c r="DP974" s="487"/>
      <c r="DQ974" s="488"/>
      <c r="DR974" s="488"/>
      <c r="DS974" s="488"/>
      <c r="DT974" s="488"/>
      <c r="DU974" s="488"/>
      <c r="DV974" s="488"/>
      <c r="DW974" s="488"/>
      <c r="DX974" s="723"/>
      <c r="DY974" s="488"/>
    </row>
    <row r="975" spans="1:129" s="490" customFormat="1" ht="15.75" customHeight="1">
      <c r="A975" s="622" t="str">
        <f>A756</f>
        <v>Small business -- see Data2</v>
      </c>
      <c r="B975" s="805">
        <f t="shared" ref="B975:R975" si="3473">SUM(B760)</f>
        <v>240</v>
      </c>
      <c r="C975" s="805">
        <f t="shared" si="3473"/>
        <v>0</v>
      </c>
      <c r="D975" s="805">
        <f t="shared" si="3473"/>
        <v>0</v>
      </c>
      <c r="E975" s="805">
        <f t="shared" si="3473"/>
        <v>0</v>
      </c>
      <c r="F975" s="805">
        <f t="shared" si="3473"/>
        <v>0</v>
      </c>
      <c r="G975" s="805">
        <f t="shared" si="3473"/>
        <v>0</v>
      </c>
      <c r="H975" s="805">
        <f t="shared" si="3473"/>
        <v>0</v>
      </c>
      <c r="I975" s="805">
        <f t="shared" si="3473"/>
        <v>0</v>
      </c>
      <c r="J975" s="805">
        <f t="shared" si="3473"/>
        <v>0</v>
      </c>
      <c r="K975" s="805">
        <f t="shared" si="3473"/>
        <v>0</v>
      </c>
      <c r="L975" s="805">
        <f t="shared" si="3473"/>
        <v>0</v>
      </c>
      <c r="M975" s="805">
        <f t="shared" si="3473"/>
        <v>0</v>
      </c>
      <c r="N975" s="805">
        <f t="shared" si="3473"/>
        <v>0</v>
      </c>
      <c r="O975" s="805">
        <f t="shared" si="3473"/>
        <v>0</v>
      </c>
      <c r="P975" s="805">
        <f t="shared" si="3473"/>
        <v>0</v>
      </c>
      <c r="Q975" s="805">
        <f t="shared" si="3473"/>
        <v>0</v>
      </c>
      <c r="R975" s="805">
        <f t="shared" si="3473"/>
        <v>0</v>
      </c>
      <c r="S975" s="804"/>
      <c r="T975" s="805">
        <f t="shared" ref="T975:AJ975" si="3474">SUM(T760)</f>
        <v>0</v>
      </c>
      <c r="U975" s="805">
        <f t="shared" si="3474"/>
        <v>0</v>
      </c>
      <c r="V975" s="805">
        <f t="shared" si="3474"/>
        <v>0</v>
      </c>
      <c r="W975" s="805">
        <f t="shared" si="3474"/>
        <v>0</v>
      </c>
      <c r="X975" s="805">
        <f t="shared" si="3474"/>
        <v>0</v>
      </c>
      <c r="Y975" s="805">
        <f t="shared" si="3474"/>
        <v>0</v>
      </c>
      <c r="Z975" s="805">
        <f t="shared" si="3474"/>
        <v>0</v>
      </c>
      <c r="AA975" s="805">
        <f t="shared" si="3474"/>
        <v>10</v>
      </c>
      <c r="AB975" s="805">
        <f t="shared" si="3474"/>
        <v>0</v>
      </c>
      <c r="AC975" s="805">
        <f t="shared" si="3474"/>
        <v>0</v>
      </c>
      <c r="AD975" s="805">
        <f t="shared" si="3474"/>
        <v>0</v>
      </c>
      <c r="AE975" s="805">
        <f t="shared" si="3474"/>
        <v>0</v>
      </c>
      <c r="AF975" s="805">
        <f t="shared" si="3474"/>
        <v>0</v>
      </c>
      <c r="AG975" s="805">
        <f t="shared" si="3474"/>
        <v>0</v>
      </c>
      <c r="AH975" s="805">
        <f t="shared" si="3474"/>
        <v>0</v>
      </c>
      <c r="AI975" s="805">
        <f t="shared" si="3474"/>
        <v>0</v>
      </c>
      <c r="AJ975" s="805">
        <f t="shared" si="3474"/>
        <v>0</v>
      </c>
      <c r="AK975" s="804"/>
      <c r="AL975" s="805">
        <f t="shared" ref="AL975:BB975" si="3475">SUM(AL760)</f>
        <v>0</v>
      </c>
      <c r="AM975" s="805">
        <f t="shared" si="3475"/>
        <v>0</v>
      </c>
      <c r="AN975" s="805">
        <f t="shared" si="3475"/>
        <v>0</v>
      </c>
      <c r="AO975" s="805">
        <f t="shared" si="3475"/>
        <v>0</v>
      </c>
      <c r="AP975" s="805">
        <f t="shared" si="3475"/>
        <v>3000</v>
      </c>
      <c r="AQ975" s="805">
        <f t="shared" si="3475"/>
        <v>0</v>
      </c>
      <c r="AR975" s="805">
        <f t="shared" si="3475"/>
        <v>0</v>
      </c>
      <c r="AS975" s="805">
        <f t="shared" si="3475"/>
        <v>0</v>
      </c>
      <c r="AT975" s="805">
        <f t="shared" si="3475"/>
        <v>0</v>
      </c>
      <c r="AU975" s="805">
        <f t="shared" si="3475"/>
        <v>0</v>
      </c>
      <c r="AV975" s="805">
        <f t="shared" si="3475"/>
        <v>0</v>
      </c>
      <c r="AW975" s="805">
        <f t="shared" si="3475"/>
        <v>0</v>
      </c>
      <c r="AX975" s="805">
        <f t="shared" si="3475"/>
        <v>0</v>
      </c>
      <c r="AY975" s="805">
        <f t="shared" si="3475"/>
        <v>0</v>
      </c>
      <c r="AZ975" s="805">
        <f t="shared" si="3475"/>
        <v>0</v>
      </c>
      <c r="BA975" s="805">
        <f t="shared" si="3475"/>
        <v>0</v>
      </c>
      <c r="BB975" s="805">
        <f t="shared" si="3475"/>
        <v>0</v>
      </c>
      <c r="BC975" s="804"/>
      <c r="BD975" s="805">
        <f t="shared" ref="BD975:BT975" si="3476">SUM(BD760)</f>
        <v>800</v>
      </c>
      <c r="BE975" s="805">
        <f t="shared" si="3476"/>
        <v>0</v>
      </c>
      <c r="BF975" s="805">
        <f t="shared" si="3476"/>
        <v>0</v>
      </c>
      <c r="BG975" s="805">
        <f t="shared" si="3476"/>
        <v>3599.92</v>
      </c>
      <c r="BH975" s="805">
        <f t="shared" si="3476"/>
        <v>3400</v>
      </c>
      <c r="BI975" s="805">
        <f t="shared" si="3476"/>
        <v>0</v>
      </c>
      <c r="BJ975" s="805">
        <f t="shared" si="3476"/>
        <v>0</v>
      </c>
      <c r="BK975" s="805">
        <f t="shared" si="3476"/>
        <v>1599.8999999999999</v>
      </c>
      <c r="BL975" s="805">
        <f t="shared" si="3476"/>
        <v>3599.92</v>
      </c>
      <c r="BM975" s="805">
        <f t="shared" si="3476"/>
        <v>0</v>
      </c>
      <c r="BN975" s="805">
        <f t="shared" si="3476"/>
        <v>0</v>
      </c>
      <c r="BO975" s="805">
        <f t="shared" si="3476"/>
        <v>0</v>
      </c>
      <c r="BP975" s="805">
        <f t="shared" si="3476"/>
        <v>0</v>
      </c>
      <c r="BQ975" s="805">
        <f t="shared" si="3476"/>
        <v>0</v>
      </c>
      <c r="BR975" s="805">
        <f t="shared" si="3476"/>
        <v>0</v>
      </c>
      <c r="BS975" s="805">
        <f t="shared" si="3476"/>
        <v>0</v>
      </c>
      <c r="BT975" s="805">
        <f t="shared" si="3476"/>
        <v>0</v>
      </c>
      <c r="BU975" s="804"/>
      <c r="BV975" s="805">
        <f>SUM(BV760)</f>
        <v>0</v>
      </c>
      <c r="BW975" s="805">
        <f>SUM(BW760)</f>
        <v>0</v>
      </c>
      <c r="BX975" s="805">
        <f>SUM(BX760)</f>
        <v>3000</v>
      </c>
      <c r="BY975" s="805">
        <f>SUM(BY760)</f>
        <v>3604</v>
      </c>
      <c r="BZ975" s="602">
        <f>IF(DL975&lt;3,"",(SUM(B975:R975)-MIN(B975:R975)-MAX(B975:R975))/(DL975-2))</f>
        <v>0</v>
      </c>
      <c r="CA975" s="602">
        <f>IF(DM975&lt;3,"",(SUM(T975:AJ975)-MIN(T975:AJ975)-MAX(T975:AJ975))/(DM975-2))</f>
        <v>0</v>
      </c>
      <c r="CB975" s="602">
        <f>IF(DN975&lt;3,"",(SUM(AL975:BB975)-MIN(AL975:BB975)-MAX(AL975:BB975))/(DN975-2))</f>
        <v>0</v>
      </c>
      <c r="CC975" s="602">
        <f>IF(DO975&lt;3,"",(SUM(BD975:BT975)-MIN(BD975:BT975)-MAX(BD975:BT975))/(DO975-2))</f>
        <v>626.65466666666669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347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3477"/>
        <v>0</v>
      </c>
      <c r="CG975" s="1350">
        <f t="shared" si="3477"/>
        <v>0</v>
      </c>
      <c r="CH975" s="1350">
        <f t="shared" si="3477"/>
        <v>0</v>
      </c>
      <c r="CI975" s="1350">
        <f t="shared" si="3477"/>
        <v>0</v>
      </c>
      <c r="CJ975" s="1350">
        <f t="shared" si="3477"/>
        <v>0</v>
      </c>
      <c r="CK975" s="1351">
        <f t="shared" si="3477"/>
        <v>0</v>
      </c>
      <c r="CL975" s="1351">
        <f t="shared" si="3477"/>
        <v>0</v>
      </c>
      <c r="CM975" s="1351">
        <f t="shared" si="3477"/>
        <v>0</v>
      </c>
      <c r="CN975" s="1350">
        <f t="shared" si="3477"/>
        <v>0</v>
      </c>
      <c r="CO975" s="1350">
        <f t="shared" si="3477"/>
        <v>0</v>
      </c>
      <c r="CP975" s="1350">
        <f t="shared" si="3477"/>
        <v>0</v>
      </c>
      <c r="CQ975" s="1350">
        <f t="shared" si="3477"/>
        <v>0</v>
      </c>
      <c r="CR975" s="1350">
        <f t="shared" si="3477"/>
        <v>0</v>
      </c>
      <c r="CS975" s="1349">
        <f t="shared" si="3477"/>
        <v>0</v>
      </c>
      <c r="CT975" s="1352">
        <f t="shared" si="3477"/>
        <v>240</v>
      </c>
      <c r="CU975" s="553">
        <f t="shared" ref="CU975:DK975" si="347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4">
        <f t="shared" si="3478"/>
        <v>0</v>
      </c>
      <c r="CW975" s="555">
        <f t="shared" si="3478"/>
        <v>0</v>
      </c>
      <c r="CX975" s="555">
        <f t="shared" si="3478"/>
        <v>0</v>
      </c>
      <c r="CY975" s="555">
        <f t="shared" si="3478"/>
        <v>0</v>
      </c>
      <c r="CZ975" s="555">
        <f t="shared" si="3478"/>
        <v>0</v>
      </c>
      <c r="DA975" s="555">
        <f t="shared" si="3478"/>
        <v>0</v>
      </c>
      <c r="DB975" s="556">
        <f t="shared" si="3478"/>
        <v>0</v>
      </c>
      <c r="DC975" s="556">
        <f t="shared" si="3478"/>
        <v>0</v>
      </c>
      <c r="DD975" s="556">
        <f t="shared" si="3478"/>
        <v>0</v>
      </c>
      <c r="DE975" s="555">
        <f t="shared" si="3478"/>
        <v>0</v>
      </c>
      <c r="DF975" s="555">
        <f t="shared" si="3478"/>
        <v>0</v>
      </c>
      <c r="DG975" s="555">
        <f t="shared" si="3478"/>
        <v>0</v>
      </c>
      <c r="DH975" s="555">
        <f t="shared" si="3478"/>
        <v>0</v>
      </c>
      <c r="DI975" s="555">
        <f t="shared" si="3478"/>
        <v>0</v>
      </c>
      <c r="DJ975" s="554">
        <f t="shared" si="3478"/>
        <v>0</v>
      </c>
      <c r="DK975" s="553">
        <f t="shared" si="3478"/>
        <v>10</v>
      </c>
      <c r="DL975" s="658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7"/>
      <c r="DQ975" s="623"/>
      <c r="DR975" s="623"/>
      <c r="DS975" s="623"/>
      <c r="DT975" s="623"/>
      <c r="DU975" s="623"/>
      <c r="DV975" s="623"/>
      <c r="DW975" s="623"/>
      <c r="DX975" s="826"/>
      <c r="DY975" s="488"/>
    </row>
    <row r="976" spans="1:129" s="490" customFormat="1" ht="15.75" customHeight="1">
      <c r="A976" s="829" t="s">
        <v>681</v>
      </c>
      <c r="B976" s="804"/>
      <c r="C976" s="804"/>
      <c r="D976" s="804"/>
      <c r="E976" s="804"/>
      <c r="F976" s="804"/>
      <c r="G976" s="804"/>
      <c r="H976" s="804"/>
      <c r="I976" s="804"/>
      <c r="J976" s="804"/>
      <c r="K976" s="804"/>
      <c r="L976" s="804"/>
      <c r="M976" s="804"/>
      <c r="N976" s="804"/>
      <c r="O976" s="804"/>
      <c r="P976" s="804"/>
      <c r="Q976" s="804"/>
      <c r="R976" s="804"/>
      <c r="S976" s="787"/>
      <c r="T976" s="804"/>
      <c r="U976" s="804"/>
      <c r="V976" s="804"/>
      <c r="W976" s="804"/>
      <c r="X976" s="804"/>
      <c r="Y976" s="804"/>
      <c r="Z976" s="804"/>
      <c r="AA976" s="804"/>
      <c r="AB976" s="804"/>
      <c r="AC976" s="804"/>
      <c r="AD976" s="804"/>
      <c r="AE976" s="804"/>
      <c r="AF976" s="804"/>
      <c r="AG976" s="804"/>
      <c r="AH976" s="804"/>
      <c r="AI976" s="804"/>
      <c r="AJ976" s="804"/>
      <c r="AK976" s="787"/>
      <c r="AL976" s="804"/>
      <c r="AM976" s="804"/>
      <c r="AN976" s="804"/>
      <c r="AO976" s="804"/>
      <c r="AP976" s="804"/>
      <c r="AQ976" s="804"/>
      <c r="AR976" s="804"/>
      <c r="AS976" s="804"/>
      <c r="AT976" s="804"/>
      <c r="AU976" s="804"/>
      <c r="AV976" s="804"/>
      <c r="AW976" s="804"/>
      <c r="AX976" s="804"/>
      <c r="AY976" s="804"/>
      <c r="AZ976" s="804"/>
      <c r="BA976" s="804"/>
      <c r="BB976" s="804"/>
      <c r="BC976" s="787"/>
      <c r="BD976" s="804"/>
      <c r="BE976" s="804"/>
      <c r="BF976" s="804"/>
      <c r="BG976" s="804"/>
      <c r="BH976" s="804"/>
      <c r="BI976" s="804"/>
      <c r="BJ976" s="804"/>
      <c r="BK976" s="804"/>
      <c r="BL976" s="804"/>
      <c r="BM976" s="804"/>
      <c r="BN976" s="804"/>
      <c r="BO976" s="804"/>
      <c r="BP976" s="804"/>
      <c r="BQ976" s="804"/>
      <c r="BR976" s="804"/>
      <c r="BS976" s="804"/>
      <c r="BT976" s="804"/>
      <c r="BU976" s="787"/>
      <c r="BV976" s="804"/>
      <c r="BW976" s="804"/>
      <c r="BX976" s="804"/>
      <c r="BY976" s="804"/>
      <c r="BZ976" s="594"/>
      <c r="CA976" s="594"/>
      <c r="CB976" s="594"/>
      <c r="CC976" s="594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40"/>
      <c r="CV976" s="640"/>
      <c r="CW976" s="640"/>
      <c r="CX976" s="640"/>
      <c r="CY976" s="640"/>
      <c r="CZ976" s="640"/>
      <c r="DA976" s="640"/>
      <c r="DB976" s="640"/>
      <c r="DC976" s="640"/>
      <c r="DD976" s="640"/>
      <c r="DE976" s="640"/>
      <c r="DF976" s="640"/>
      <c r="DG976" s="640"/>
      <c r="DH976" s="640"/>
      <c r="DI976" s="640"/>
      <c r="DJ976" s="640"/>
      <c r="DK976" s="640"/>
      <c r="DL976" s="658"/>
      <c r="DM976" s="106"/>
      <c r="DN976" s="106"/>
      <c r="DO976" s="106"/>
      <c r="DP976" s="487"/>
      <c r="DQ976" s="488"/>
      <c r="DR976" s="488"/>
      <c r="DS976" s="488"/>
      <c r="DT976" s="488"/>
      <c r="DU976" s="488"/>
      <c r="DV976" s="488"/>
      <c r="DW976" s="488"/>
      <c r="DX976" s="723"/>
      <c r="DY976" s="488"/>
    </row>
    <row r="977" spans="1:129" s="490" customFormat="1" ht="15.75" customHeight="1">
      <c r="A977" s="622" t="s">
        <v>323</v>
      </c>
      <c r="B977" s="805">
        <f t="shared" ref="B977:R977" si="3479">SUM(B743)</f>
        <v>0</v>
      </c>
      <c r="C977" s="805">
        <f t="shared" si="3479"/>
        <v>0</v>
      </c>
      <c r="D977" s="805">
        <f t="shared" si="3479"/>
        <v>0</v>
      </c>
      <c r="E977" s="805">
        <f t="shared" si="3479"/>
        <v>0</v>
      </c>
      <c r="F977" s="805">
        <f t="shared" si="3479"/>
        <v>0</v>
      </c>
      <c r="G977" s="805">
        <f t="shared" si="3479"/>
        <v>0</v>
      </c>
      <c r="H977" s="805">
        <f t="shared" si="3479"/>
        <v>0</v>
      </c>
      <c r="I977" s="805">
        <f t="shared" si="3479"/>
        <v>0</v>
      </c>
      <c r="J977" s="805">
        <f t="shared" si="3479"/>
        <v>0</v>
      </c>
      <c r="K977" s="805">
        <f t="shared" si="3479"/>
        <v>0</v>
      </c>
      <c r="L977" s="805">
        <f t="shared" si="3479"/>
        <v>0</v>
      </c>
      <c r="M977" s="805">
        <f t="shared" si="3479"/>
        <v>0</v>
      </c>
      <c r="N977" s="805">
        <f t="shared" si="3479"/>
        <v>0</v>
      </c>
      <c r="O977" s="805">
        <f t="shared" si="3479"/>
        <v>0</v>
      </c>
      <c r="P977" s="805">
        <f t="shared" si="3479"/>
        <v>0</v>
      </c>
      <c r="Q977" s="805">
        <f t="shared" si="3479"/>
        <v>0</v>
      </c>
      <c r="R977" s="805">
        <f t="shared" si="3479"/>
        <v>0</v>
      </c>
      <c r="S977" s="804"/>
      <c r="T977" s="805">
        <f t="shared" ref="T977:AJ977" si="3480">SUM(T743)</f>
        <v>0</v>
      </c>
      <c r="U977" s="805">
        <f t="shared" si="3480"/>
        <v>0</v>
      </c>
      <c r="V977" s="805">
        <f t="shared" si="3480"/>
        <v>0</v>
      </c>
      <c r="W977" s="805">
        <f t="shared" si="3480"/>
        <v>0</v>
      </c>
      <c r="X977" s="805">
        <f t="shared" si="3480"/>
        <v>0</v>
      </c>
      <c r="Y977" s="805">
        <f t="shared" si="3480"/>
        <v>0</v>
      </c>
      <c r="Z977" s="805">
        <f t="shared" si="3480"/>
        <v>0</v>
      </c>
      <c r="AA977" s="805">
        <f t="shared" si="3480"/>
        <v>0</v>
      </c>
      <c r="AB977" s="805">
        <f t="shared" si="3480"/>
        <v>0</v>
      </c>
      <c r="AC977" s="805">
        <f t="shared" si="3480"/>
        <v>0</v>
      </c>
      <c r="AD977" s="805">
        <f t="shared" si="3480"/>
        <v>0</v>
      </c>
      <c r="AE977" s="805">
        <f t="shared" si="3480"/>
        <v>0</v>
      </c>
      <c r="AF977" s="805">
        <f t="shared" si="3480"/>
        <v>0</v>
      </c>
      <c r="AG977" s="805">
        <f t="shared" si="3480"/>
        <v>0</v>
      </c>
      <c r="AH977" s="805">
        <f t="shared" si="3480"/>
        <v>0</v>
      </c>
      <c r="AI977" s="805">
        <f t="shared" si="3480"/>
        <v>0</v>
      </c>
      <c r="AJ977" s="805">
        <f t="shared" si="3480"/>
        <v>0</v>
      </c>
      <c r="AK977" s="804"/>
      <c r="AL977" s="805">
        <f t="shared" ref="AL977:BB977" si="3481">SUM(AL743)</f>
        <v>0</v>
      </c>
      <c r="AM977" s="805">
        <f t="shared" si="3481"/>
        <v>0</v>
      </c>
      <c r="AN977" s="805">
        <f t="shared" si="3481"/>
        <v>0</v>
      </c>
      <c r="AO977" s="805">
        <f t="shared" si="3481"/>
        <v>0</v>
      </c>
      <c r="AP977" s="805">
        <f t="shared" si="3481"/>
        <v>0</v>
      </c>
      <c r="AQ977" s="805">
        <f t="shared" si="3481"/>
        <v>0</v>
      </c>
      <c r="AR977" s="805">
        <f t="shared" si="3481"/>
        <v>0</v>
      </c>
      <c r="AS977" s="805">
        <f t="shared" si="3481"/>
        <v>0</v>
      </c>
      <c r="AT977" s="805">
        <f t="shared" si="3481"/>
        <v>0</v>
      </c>
      <c r="AU977" s="805">
        <f t="shared" si="3481"/>
        <v>0</v>
      </c>
      <c r="AV977" s="805">
        <f t="shared" si="3481"/>
        <v>0</v>
      </c>
      <c r="AW977" s="805">
        <f t="shared" si="3481"/>
        <v>0</v>
      </c>
      <c r="AX977" s="805">
        <f t="shared" si="3481"/>
        <v>0</v>
      </c>
      <c r="AY977" s="805">
        <f t="shared" si="3481"/>
        <v>0</v>
      </c>
      <c r="AZ977" s="805">
        <f t="shared" si="3481"/>
        <v>0</v>
      </c>
      <c r="BA977" s="805">
        <f t="shared" si="3481"/>
        <v>0</v>
      </c>
      <c r="BB977" s="805">
        <f t="shared" si="3481"/>
        <v>0</v>
      </c>
      <c r="BC977" s="804"/>
      <c r="BD977" s="805">
        <f t="shared" ref="BD977:BT977" si="3482">SUM(BD743)</f>
        <v>0</v>
      </c>
      <c r="BE977" s="805">
        <f t="shared" si="3482"/>
        <v>0</v>
      </c>
      <c r="BF977" s="805">
        <f t="shared" si="3482"/>
        <v>0</v>
      </c>
      <c r="BG977" s="805">
        <f t="shared" si="3482"/>
        <v>0</v>
      </c>
      <c r="BH977" s="805">
        <f t="shared" si="3482"/>
        <v>0</v>
      </c>
      <c r="BI977" s="805">
        <f t="shared" si="3482"/>
        <v>0</v>
      </c>
      <c r="BJ977" s="805">
        <f t="shared" si="3482"/>
        <v>0</v>
      </c>
      <c r="BK977" s="805">
        <f t="shared" si="3482"/>
        <v>0</v>
      </c>
      <c r="BL977" s="805">
        <f t="shared" si="3482"/>
        <v>0</v>
      </c>
      <c r="BM977" s="805">
        <f t="shared" si="3482"/>
        <v>0</v>
      </c>
      <c r="BN977" s="805">
        <f t="shared" si="3482"/>
        <v>0</v>
      </c>
      <c r="BO977" s="805">
        <f t="shared" si="3482"/>
        <v>0</v>
      </c>
      <c r="BP977" s="805">
        <f t="shared" si="3482"/>
        <v>0</v>
      </c>
      <c r="BQ977" s="805">
        <f t="shared" si="3482"/>
        <v>0</v>
      </c>
      <c r="BR977" s="805">
        <f t="shared" si="3482"/>
        <v>0</v>
      </c>
      <c r="BS977" s="805">
        <f t="shared" si="3482"/>
        <v>0</v>
      </c>
      <c r="BT977" s="805">
        <f t="shared" si="3482"/>
        <v>0</v>
      </c>
      <c r="BU977" s="804"/>
      <c r="BV977" s="805">
        <f>SUM(BV743)</f>
        <v>0</v>
      </c>
      <c r="BW977" s="805">
        <f>SUM(BW743)</f>
        <v>0</v>
      </c>
      <c r="BX977" s="805">
        <f>SUM(BX743)</f>
        <v>0</v>
      </c>
      <c r="BY977" s="805">
        <f>SUM(BY743)</f>
        <v>0</v>
      </c>
      <c r="BZ977" s="602">
        <f>IF(DL977&lt;3,"",(SUM(B977:R977)-MIN(B977:R977)-MAX(B977:R977))/(DL977-2))</f>
        <v>0</v>
      </c>
      <c r="CA977" s="602">
        <f>IF(DM977&lt;3,"",(SUM(T977:AJ977)-MIN(T977:AJ977)-MAX(T977:AJ977))/(DM977-2))</f>
        <v>0</v>
      </c>
      <c r="CB977" s="602">
        <f>IF(DN977&lt;3,"",(SUM(AL977:BB977)-MIN(AL977:BB977)-MAX(AL977:BB977))/(DN977-2))</f>
        <v>0</v>
      </c>
      <c r="CC977" s="602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348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3483"/>
        <v>0</v>
      </c>
      <c r="CG977" s="1350">
        <f t="shared" si="3483"/>
        <v>0</v>
      </c>
      <c r="CH977" s="1350">
        <f t="shared" si="3483"/>
        <v>0</v>
      </c>
      <c r="CI977" s="1350">
        <f t="shared" si="3483"/>
        <v>0</v>
      </c>
      <c r="CJ977" s="1350">
        <f t="shared" si="3483"/>
        <v>0</v>
      </c>
      <c r="CK977" s="1351">
        <f t="shared" si="3483"/>
        <v>0</v>
      </c>
      <c r="CL977" s="1351">
        <f t="shared" si="3483"/>
        <v>0</v>
      </c>
      <c r="CM977" s="1351">
        <f t="shared" si="3483"/>
        <v>0</v>
      </c>
      <c r="CN977" s="1350">
        <f t="shared" si="3483"/>
        <v>0</v>
      </c>
      <c r="CO977" s="1350">
        <f t="shared" si="3483"/>
        <v>0</v>
      </c>
      <c r="CP977" s="1350">
        <f t="shared" si="3483"/>
        <v>0</v>
      </c>
      <c r="CQ977" s="1350">
        <f t="shared" si="3483"/>
        <v>0</v>
      </c>
      <c r="CR977" s="1350">
        <f t="shared" si="3483"/>
        <v>0</v>
      </c>
      <c r="CS977" s="1349">
        <f t="shared" si="3483"/>
        <v>0</v>
      </c>
      <c r="CT977" s="1352">
        <f t="shared" si="3483"/>
        <v>0</v>
      </c>
      <c r="CU977" s="553">
        <f t="shared" ref="CU977:DK977" si="3484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4">
        <f t="shared" si="3484"/>
        <v>0</v>
      </c>
      <c r="CW977" s="555">
        <f t="shared" si="3484"/>
        <v>0</v>
      </c>
      <c r="CX977" s="555">
        <f t="shared" si="3484"/>
        <v>0</v>
      </c>
      <c r="CY977" s="555">
        <f t="shared" si="3484"/>
        <v>0</v>
      </c>
      <c r="CZ977" s="555">
        <f t="shared" si="3484"/>
        <v>0</v>
      </c>
      <c r="DA977" s="555">
        <f t="shared" si="3484"/>
        <v>0</v>
      </c>
      <c r="DB977" s="556">
        <f t="shared" si="3484"/>
        <v>0</v>
      </c>
      <c r="DC977" s="556">
        <f t="shared" si="3484"/>
        <v>0</v>
      </c>
      <c r="DD977" s="556">
        <f t="shared" si="3484"/>
        <v>0</v>
      </c>
      <c r="DE977" s="555">
        <f t="shared" si="3484"/>
        <v>0</v>
      </c>
      <c r="DF977" s="555">
        <f t="shared" si="3484"/>
        <v>0</v>
      </c>
      <c r="DG977" s="555">
        <f t="shared" si="3484"/>
        <v>0</v>
      </c>
      <c r="DH977" s="555">
        <f t="shared" si="3484"/>
        <v>0</v>
      </c>
      <c r="DI977" s="555">
        <f t="shared" si="3484"/>
        <v>0</v>
      </c>
      <c r="DJ977" s="554">
        <f t="shared" si="3484"/>
        <v>0</v>
      </c>
      <c r="DK977" s="553">
        <f t="shared" si="3484"/>
        <v>0</v>
      </c>
      <c r="DL977" s="658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7"/>
      <c r="DQ977" s="623"/>
      <c r="DR977" s="623"/>
      <c r="DS977" s="623"/>
      <c r="DT977" s="623"/>
      <c r="DU977" s="623"/>
      <c r="DV977" s="623"/>
      <c r="DW977" s="623"/>
      <c r="DX977" s="826"/>
      <c r="DY977" s="488"/>
    </row>
    <row r="978" spans="1:129" s="490" customFormat="1" ht="15.75" customHeight="1">
      <c r="A978" s="813" t="s">
        <v>405</v>
      </c>
      <c r="B978" s="804"/>
      <c r="C978" s="804"/>
      <c r="D978" s="804"/>
      <c r="E978" s="804"/>
      <c r="F978" s="804"/>
      <c r="G978" s="804"/>
      <c r="H978" s="804"/>
      <c r="I978" s="804"/>
      <c r="J978" s="804"/>
      <c r="K978" s="804"/>
      <c r="L978" s="804"/>
      <c r="M978" s="804"/>
      <c r="N978" s="804"/>
      <c r="O978" s="804"/>
      <c r="P978" s="804"/>
      <c r="Q978" s="804"/>
      <c r="R978" s="804"/>
      <c r="S978" s="787"/>
      <c r="T978" s="804"/>
      <c r="U978" s="804"/>
      <c r="V978" s="804"/>
      <c r="W978" s="804"/>
      <c r="X978" s="804"/>
      <c r="Y978" s="804"/>
      <c r="Z978" s="804"/>
      <c r="AA978" s="804"/>
      <c r="AB978" s="804"/>
      <c r="AC978" s="804"/>
      <c r="AD978" s="804"/>
      <c r="AE978" s="804"/>
      <c r="AF978" s="804"/>
      <c r="AG978" s="804"/>
      <c r="AH978" s="804"/>
      <c r="AI978" s="804"/>
      <c r="AJ978" s="804"/>
      <c r="AK978" s="787"/>
      <c r="AL978" s="804"/>
      <c r="AM978" s="804"/>
      <c r="AN978" s="804"/>
      <c r="AO978" s="804"/>
      <c r="AP978" s="804"/>
      <c r="AQ978" s="804"/>
      <c r="AR978" s="804"/>
      <c r="AS978" s="804"/>
      <c r="AT978" s="804"/>
      <c r="AU978" s="804"/>
      <c r="AV978" s="804"/>
      <c r="AW978" s="804"/>
      <c r="AX978" s="804"/>
      <c r="AY978" s="804"/>
      <c r="AZ978" s="804"/>
      <c r="BA978" s="804"/>
      <c r="BB978" s="804"/>
      <c r="BC978" s="787"/>
      <c r="BD978" s="804"/>
      <c r="BE978" s="804"/>
      <c r="BF978" s="804"/>
      <c r="BG978" s="804"/>
      <c r="BH978" s="804"/>
      <c r="BI978" s="804"/>
      <c r="BJ978" s="804"/>
      <c r="BK978" s="804"/>
      <c r="BL978" s="804"/>
      <c r="BM978" s="804"/>
      <c r="BN978" s="804"/>
      <c r="BO978" s="804"/>
      <c r="BP978" s="804"/>
      <c r="BQ978" s="804"/>
      <c r="BR978" s="804"/>
      <c r="BS978" s="804"/>
      <c r="BT978" s="804"/>
      <c r="BU978" s="787"/>
      <c r="BV978" s="804"/>
      <c r="BW978" s="804"/>
      <c r="BX978" s="804"/>
      <c r="BY978" s="804"/>
      <c r="BZ978" s="594"/>
      <c r="CA978" s="594"/>
      <c r="CB978" s="594"/>
      <c r="CC978" s="594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40"/>
      <c r="CV978" s="640"/>
      <c r="CW978" s="640"/>
      <c r="CX978" s="640"/>
      <c r="CY978" s="640"/>
      <c r="CZ978" s="640"/>
      <c r="DA978" s="640"/>
      <c r="DB978" s="640"/>
      <c r="DC978" s="640"/>
      <c r="DD978" s="640"/>
      <c r="DE978" s="640"/>
      <c r="DF978" s="640"/>
      <c r="DG978" s="640"/>
      <c r="DH978" s="640"/>
      <c r="DI978" s="640"/>
      <c r="DJ978" s="640"/>
      <c r="DK978" s="640"/>
      <c r="DL978" s="658"/>
      <c r="DM978" s="106"/>
      <c r="DN978" s="106"/>
      <c r="DO978" s="106"/>
      <c r="DP978" s="487"/>
      <c r="DQ978" s="488"/>
      <c r="DR978" s="488"/>
      <c r="DS978" s="488"/>
      <c r="DT978" s="488"/>
      <c r="DU978" s="488"/>
      <c r="DV978" s="488"/>
      <c r="DW978" s="488"/>
      <c r="DX978" s="723"/>
      <c r="DY978" s="488"/>
    </row>
    <row r="979" spans="1:129" s="490" customFormat="1" ht="15.75" customHeight="1">
      <c r="A979" s="622" t="s">
        <v>406</v>
      </c>
      <c r="B979" s="805">
        <f t="shared" ref="B979:R979" si="3485">SUM(B749)</f>
        <v>0</v>
      </c>
      <c r="C979" s="805">
        <f t="shared" si="3485"/>
        <v>0</v>
      </c>
      <c r="D979" s="805">
        <f t="shared" si="3485"/>
        <v>0</v>
      </c>
      <c r="E979" s="805">
        <f t="shared" si="3485"/>
        <v>0</v>
      </c>
      <c r="F979" s="805">
        <f t="shared" si="3485"/>
        <v>0</v>
      </c>
      <c r="G979" s="805">
        <f t="shared" si="3485"/>
        <v>0</v>
      </c>
      <c r="H979" s="805">
        <f t="shared" si="3485"/>
        <v>0</v>
      </c>
      <c r="I979" s="805">
        <f t="shared" si="3485"/>
        <v>0</v>
      </c>
      <c r="J979" s="805">
        <f t="shared" si="3485"/>
        <v>0</v>
      </c>
      <c r="K979" s="805">
        <f t="shared" si="3485"/>
        <v>0</v>
      </c>
      <c r="L979" s="805">
        <f t="shared" si="3485"/>
        <v>0</v>
      </c>
      <c r="M979" s="805">
        <f t="shared" si="3485"/>
        <v>0</v>
      </c>
      <c r="N979" s="805">
        <f t="shared" si="3485"/>
        <v>0</v>
      </c>
      <c r="O979" s="805">
        <f t="shared" si="3485"/>
        <v>0</v>
      </c>
      <c r="P979" s="805">
        <f t="shared" si="3485"/>
        <v>0</v>
      </c>
      <c r="Q979" s="805">
        <f t="shared" si="3485"/>
        <v>0</v>
      </c>
      <c r="R979" s="805">
        <f t="shared" si="3485"/>
        <v>0</v>
      </c>
      <c r="S979" s="804"/>
      <c r="T979" s="805">
        <f t="shared" ref="T979:AJ979" si="3486">SUM(T749)</f>
        <v>0</v>
      </c>
      <c r="U979" s="805">
        <f t="shared" si="3486"/>
        <v>0</v>
      </c>
      <c r="V979" s="805">
        <f t="shared" si="3486"/>
        <v>0</v>
      </c>
      <c r="W979" s="805">
        <f t="shared" si="3486"/>
        <v>0</v>
      </c>
      <c r="X979" s="805">
        <f t="shared" si="3486"/>
        <v>0</v>
      </c>
      <c r="Y979" s="805">
        <f t="shared" si="3486"/>
        <v>0</v>
      </c>
      <c r="Z979" s="805">
        <f t="shared" si="3486"/>
        <v>0</v>
      </c>
      <c r="AA979" s="805">
        <f t="shared" si="3486"/>
        <v>0</v>
      </c>
      <c r="AB979" s="805">
        <f t="shared" si="3486"/>
        <v>0</v>
      </c>
      <c r="AC979" s="805">
        <f t="shared" si="3486"/>
        <v>0</v>
      </c>
      <c r="AD979" s="805">
        <f t="shared" si="3486"/>
        <v>0</v>
      </c>
      <c r="AE979" s="805">
        <f t="shared" si="3486"/>
        <v>0</v>
      </c>
      <c r="AF979" s="805">
        <f t="shared" si="3486"/>
        <v>0</v>
      </c>
      <c r="AG979" s="805">
        <f t="shared" si="3486"/>
        <v>0</v>
      </c>
      <c r="AH979" s="805">
        <f t="shared" si="3486"/>
        <v>0</v>
      </c>
      <c r="AI979" s="805">
        <f t="shared" si="3486"/>
        <v>0</v>
      </c>
      <c r="AJ979" s="805">
        <f t="shared" si="3486"/>
        <v>0</v>
      </c>
      <c r="AK979" s="804"/>
      <c r="AL979" s="805">
        <f t="shared" ref="AL979:BB979" si="3487">SUM(AL749)</f>
        <v>0</v>
      </c>
      <c r="AM979" s="805">
        <f t="shared" si="3487"/>
        <v>0</v>
      </c>
      <c r="AN979" s="805">
        <f t="shared" si="3487"/>
        <v>0</v>
      </c>
      <c r="AO979" s="805">
        <f t="shared" si="3487"/>
        <v>0</v>
      </c>
      <c r="AP979" s="805">
        <f t="shared" si="3487"/>
        <v>0</v>
      </c>
      <c r="AQ979" s="805">
        <f t="shared" si="3487"/>
        <v>0</v>
      </c>
      <c r="AR979" s="805">
        <f t="shared" si="3487"/>
        <v>0</v>
      </c>
      <c r="AS979" s="805">
        <f t="shared" si="3487"/>
        <v>0</v>
      </c>
      <c r="AT979" s="805">
        <f t="shared" si="3487"/>
        <v>0</v>
      </c>
      <c r="AU979" s="805">
        <f t="shared" si="3487"/>
        <v>0</v>
      </c>
      <c r="AV979" s="805">
        <f t="shared" si="3487"/>
        <v>0</v>
      </c>
      <c r="AW979" s="805">
        <f t="shared" si="3487"/>
        <v>0</v>
      </c>
      <c r="AX979" s="805">
        <f t="shared" si="3487"/>
        <v>0</v>
      </c>
      <c r="AY979" s="805">
        <f t="shared" si="3487"/>
        <v>0</v>
      </c>
      <c r="AZ979" s="805">
        <f t="shared" si="3487"/>
        <v>0</v>
      </c>
      <c r="BA979" s="805">
        <f t="shared" si="3487"/>
        <v>0</v>
      </c>
      <c r="BB979" s="805">
        <f t="shared" si="3487"/>
        <v>0</v>
      </c>
      <c r="BC979" s="804"/>
      <c r="BD979" s="805">
        <f t="shared" ref="BD979:BT979" si="3488">SUM(BD749)</f>
        <v>0</v>
      </c>
      <c r="BE979" s="805">
        <f t="shared" si="3488"/>
        <v>0</v>
      </c>
      <c r="BF979" s="805">
        <f t="shared" si="3488"/>
        <v>0</v>
      </c>
      <c r="BG979" s="805">
        <f t="shared" si="3488"/>
        <v>0</v>
      </c>
      <c r="BH979" s="805">
        <f t="shared" si="3488"/>
        <v>0</v>
      </c>
      <c r="BI979" s="805">
        <f t="shared" si="3488"/>
        <v>0</v>
      </c>
      <c r="BJ979" s="805">
        <f t="shared" si="3488"/>
        <v>0</v>
      </c>
      <c r="BK979" s="805">
        <f t="shared" si="3488"/>
        <v>0</v>
      </c>
      <c r="BL979" s="805">
        <f t="shared" si="3488"/>
        <v>0</v>
      </c>
      <c r="BM979" s="805">
        <f t="shared" si="3488"/>
        <v>0</v>
      </c>
      <c r="BN979" s="805">
        <f t="shared" si="3488"/>
        <v>0</v>
      </c>
      <c r="BO979" s="805">
        <f t="shared" si="3488"/>
        <v>0</v>
      </c>
      <c r="BP979" s="805">
        <f t="shared" si="3488"/>
        <v>0</v>
      </c>
      <c r="BQ979" s="805">
        <f t="shared" si="3488"/>
        <v>0</v>
      </c>
      <c r="BR979" s="805">
        <f t="shared" si="3488"/>
        <v>0</v>
      </c>
      <c r="BS979" s="805">
        <f t="shared" si="3488"/>
        <v>0</v>
      </c>
      <c r="BT979" s="805">
        <f t="shared" si="3488"/>
        <v>0</v>
      </c>
      <c r="BU979" s="804"/>
      <c r="BV979" s="805">
        <f>SUM(BV749)</f>
        <v>0</v>
      </c>
      <c r="BW979" s="805">
        <f>SUM(BW749)</f>
        <v>0</v>
      </c>
      <c r="BX979" s="805">
        <f>SUM(BX749)</f>
        <v>0</v>
      </c>
      <c r="BY979" s="805">
        <f>SUM(BY749)</f>
        <v>0</v>
      </c>
      <c r="BZ979" s="602">
        <f>IF(DL979&lt;3,"",(SUM(B979:R979)-MIN(B979:R979)-MAX(B979:R979))/(DL979-2))</f>
        <v>0</v>
      </c>
      <c r="CA979" s="602">
        <f>IF(DM979&lt;3,"",(SUM(T979:AJ979)-MIN(T979:AJ979)-MAX(T979:AJ979))/(DM979-2))</f>
        <v>0</v>
      </c>
      <c r="CB979" s="602">
        <f>IF(DN979&lt;3,"",(SUM(AL979:BB979)-MIN(AL979:BB979)-MAX(AL979:BB979))/(DN979-2))</f>
        <v>0</v>
      </c>
      <c r="CC979" s="602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348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3489"/>
        <v>0</v>
      </c>
      <c r="CG979" s="1350">
        <f t="shared" si="3489"/>
        <v>0</v>
      </c>
      <c r="CH979" s="1350">
        <f t="shared" si="3489"/>
        <v>0</v>
      </c>
      <c r="CI979" s="1350">
        <f t="shared" si="3489"/>
        <v>0</v>
      </c>
      <c r="CJ979" s="1350">
        <f t="shared" si="3489"/>
        <v>0</v>
      </c>
      <c r="CK979" s="1351">
        <f t="shared" si="3489"/>
        <v>0</v>
      </c>
      <c r="CL979" s="1351">
        <f t="shared" si="3489"/>
        <v>0</v>
      </c>
      <c r="CM979" s="1351">
        <f t="shared" si="3489"/>
        <v>0</v>
      </c>
      <c r="CN979" s="1350">
        <f t="shared" si="3489"/>
        <v>0</v>
      </c>
      <c r="CO979" s="1350">
        <f t="shared" si="3489"/>
        <v>0</v>
      </c>
      <c r="CP979" s="1350">
        <f t="shared" si="3489"/>
        <v>0</v>
      </c>
      <c r="CQ979" s="1350">
        <f t="shared" si="3489"/>
        <v>0</v>
      </c>
      <c r="CR979" s="1350">
        <f t="shared" si="3489"/>
        <v>0</v>
      </c>
      <c r="CS979" s="1349">
        <f t="shared" si="3489"/>
        <v>0</v>
      </c>
      <c r="CT979" s="1352">
        <f t="shared" si="3489"/>
        <v>0</v>
      </c>
      <c r="CU979" s="553">
        <f t="shared" ref="CU979:DK979" si="3490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4">
        <f t="shared" si="3490"/>
        <v>0</v>
      </c>
      <c r="CW979" s="555">
        <f t="shared" si="3490"/>
        <v>0</v>
      </c>
      <c r="CX979" s="555">
        <f t="shared" si="3490"/>
        <v>0</v>
      </c>
      <c r="CY979" s="555">
        <f t="shared" si="3490"/>
        <v>0</v>
      </c>
      <c r="CZ979" s="555">
        <f t="shared" si="3490"/>
        <v>0</v>
      </c>
      <c r="DA979" s="555">
        <f t="shared" si="3490"/>
        <v>0</v>
      </c>
      <c r="DB979" s="556">
        <f t="shared" si="3490"/>
        <v>0</v>
      </c>
      <c r="DC979" s="556">
        <f t="shared" si="3490"/>
        <v>0</v>
      </c>
      <c r="DD979" s="556">
        <f t="shared" si="3490"/>
        <v>0</v>
      </c>
      <c r="DE979" s="555">
        <f t="shared" si="3490"/>
        <v>0</v>
      </c>
      <c r="DF979" s="555">
        <f t="shared" si="3490"/>
        <v>0</v>
      </c>
      <c r="DG979" s="555">
        <f t="shared" si="3490"/>
        <v>0</v>
      </c>
      <c r="DH979" s="555">
        <f t="shared" si="3490"/>
        <v>0</v>
      </c>
      <c r="DI979" s="555">
        <f t="shared" si="3490"/>
        <v>0</v>
      </c>
      <c r="DJ979" s="554">
        <f t="shared" si="3490"/>
        <v>0</v>
      </c>
      <c r="DK979" s="553">
        <f t="shared" si="3490"/>
        <v>0</v>
      </c>
      <c r="DL979" s="658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7"/>
      <c r="DQ979" s="623"/>
      <c r="DR979" s="623"/>
      <c r="DS979" s="623"/>
      <c r="DT979" s="623"/>
      <c r="DU979" s="623"/>
      <c r="DV979" s="623"/>
      <c r="DW979" s="623"/>
      <c r="DX979" s="826"/>
      <c r="DY979" s="488"/>
    </row>
    <row r="980" spans="1:129" s="490" customFormat="1" ht="15.75" customHeight="1">
      <c r="A980" s="813" t="s">
        <v>407</v>
      </c>
      <c r="B980" s="804"/>
      <c r="C980" s="804"/>
      <c r="D980" s="804"/>
      <c r="E980" s="804"/>
      <c r="F980" s="804"/>
      <c r="G980" s="804"/>
      <c r="H980" s="804"/>
      <c r="I980" s="804"/>
      <c r="J980" s="804"/>
      <c r="K980" s="804"/>
      <c r="L980" s="804"/>
      <c r="M980" s="804"/>
      <c r="N980" s="804"/>
      <c r="O980" s="804"/>
      <c r="P980" s="804"/>
      <c r="Q980" s="804"/>
      <c r="R980" s="804"/>
      <c r="S980" s="787"/>
      <c r="T980" s="804"/>
      <c r="U980" s="804"/>
      <c r="V980" s="804"/>
      <c r="W980" s="804"/>
      <c r="X980" s="804"/>
      <c r="Y980" s="804"/>
      <c r="Z980" s="804"/>
      <c r="AA980" s="804"/>
      <c r="AB980" s="804"/>
      <c r="AC980" s="804"/>
      <c r="AD980" s="804"/>
      <c r="AE980" s="804"/>
      <c r="AF980" s="804"/>
      <c r="AG980" s="804"/>
      <c r="AH980" s="804"/>
      <c r="AI980" s="804"/>
      <c r="AJ980" s="804"/>
      <c r="AK980" s="787"/>
      <c r="AL980" s="804"/>
      <c r="AM980" s="804"/>
      <c r="AN980" s="804"/>
      <c r="AO980" s="804"/>
      <c r="AP980" s="804"/>
      <c r="AQ980" s="804"/>
      <c r="AR980" s="804"/>
      <c r="AS980" s="804"/>
      <c r="AT980" s="804"/>
      <c r="AU980" s="804"/>
      <c r="AV980" s="804"/>
      <c r="AW980" s="804"/>
      <c r="AX980" s="804"/>
      <c r="AY980" s="804"/>
      <c r="AZ980" s="804"/>
      <c r="BA980" s="804"/>
      <c r="BB980" s="804"/>
      <c r="BC980" s="787"/>
      <c r="BD980" s="804"/>
      <c r="BE980" s="804"/>
      <c r="BF980" s="804"/>
      <c r="BG980" s="804"/>
      <c r="BH980" s="804"/>
      <c r="BI980" s="804"/>
      <c r="BJ980" s="804"/>
      <c r="BK980" s="804"/>
      <c r="BL980" s="804"/>
      <c r="BM980" s="804"/>
      <c r="BN980" s="804"/>
      <c r="BO980" s="804"/>
      <c r="BP980" s="804"/>
      <c r="BQ980" s="804"/>
      <c r="BR980" s="804"/>
      <c r="BS980" s="804"/>
      <c r="BT980" s="804"/>
      <c r="BU980" s="787"/>
      <c r="BV980" s="804"/>
      <c r="BW980" s="804"/>
      <c r="BX980" s="804"/>
      <c r="BY980" s="804"/>
      <c r="BZ980" s="819"/>
      <c r="CA980" s="819"/>
      <c r="CB980" s="819"/>
      <c r="CC980" s="819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22"/>
      <c r="CV980" s="203"/>
      <c r="CW980" s="203"/>
      <c r="CX980" s="203"/>
      <c r="CY980" s="203"/>
      <c r="CZ980" s="203"/>
      <c r="DA980" s="622"/>
      <c r="DB980" s="622"/>
      <c r="DC980" s="622"/>
      <c r="DD980" s="622"/>
      <c r="DE980" s="622"/>
      <c r="DF980" s="622"/>
      <c r="DG980" s="622"/>
      <c r="DH980" s="622"/>
      <c r="DI980" s="622"/>
      <c r="DJ980" s="622"/>
      <c r="DK980" s="622"/>
      <c r="DL980" s="486"/>
      <c r="DM980" s="205"/>
      <c r="DN980" s="205"/>
      <c r="DO980" s="205"/>
      <c r="DP980" s="487"/>
      <c r="DQ980" s="488"/>
      <c r="DR980" s="488"/>
      <c r="DS980" s="488"/>
      <c r="DT980" s="488"/>
      <c r="DU980" s="488"/>
      <c r="DV980" s="488"/>
      <c r="DW980" s="488"/>
      <c r="DX980" s="723"/>
      <c r="DY980" s="488"/>
    </row>
    <row r="981" spans="1:129" s="490" customFormat="1" ht="15.75" customHeight="1">
      <c r="A981" s="622" t="str">
        <f>A761</f>
        <v>Gifts/social support: type</v>
      </c>
      <c r="B981" s="805">
        <f t="shared" ref="B981:R981" si="3491">SUM(B765)</f>
        <v>0</v>
      </c>
      <c r="C981" s="805">
        <f t="shared" si="3491"/>
        <v>0</v>
      </c>
      <c r="D981" s="805">
        <f t="shared" si="3491"/>
        <v>0</v>
      </c>
      <c r="E981" s="805">
        <f t="shared" si="3491"/>
        <v>0</v>
      </c>
      <c r="F981" s="805">
        <f t="shared" si="3491"/>
        <v>0</v>
      </c>
      <c r="G981" s="805">
        <f t="shared" si="3491"/>
        <v>0</v>
      </c>
      <c r="H981" s="805">
        <f t="shared" si="3491"/>
        <v>0</v>
      </c>
      <c r="I981" s="805">
        <f t="shared" si="3491"/>
        <v>0</v>
      </c>
      <c r="J981" s="805">
        <f t="shared" si="3491"/>
        <v>0</v>
      </c>
      <c r="K981" s="805">
        <f t="shared" si="3491"/>
        <v>0</v>
      </c>
      <c r="L981" s="805">
        <f t="shared" si="3491"/>
        <v>0</v>
      </c>
      <c r="M981" s="805">
        <f t="shared" si="3491"/>
        <v>0</v>
      </c>
      <c r="N981" s="805">
        <f t="shared" si="3491"/>
        <v>0</v>
      </c>
      <c r="O981" s="805">
        <f t="shared" si="3491"/>
        <v>0</v>
      </c>
      <c r="P981" s="805">
        <f t="shared" si="3491"/>
        <v>0</v>
      </c>
      <c r="Q981" s="805">
        <f t="shared" si="3491"/>
        <v>0</v>
      </c>
      <c r="R981" s="805">
        <f t="shared" si="3491"/>
        <v>0</v>
      </c>
      <c r="S981" s="804"/>
      <c r="T981" s="805">
        <f t="shared" ref="T981:AJ981" si="3492">SUM(T765)</f>
        <v>0</v>
      </c>
      <c r="U981" s="805">
        <f t="shared" si="3492"/>
        <v>0</v>
      </c>
      <c r="V981" s="805">
        <f t="shared" si="3492"/>
        <v>0</v>
      </c>
      <c r="W981" s="805">
        <f t="shared" si="3492"/>
        <v>0</v>
      </c>
      <c r="X981" s="805">
        <f t="shared" si="3492"/>
        <v>0</v>
      </c>
      <c r="Y981" s="805">
        <f t="shared" si="3492"/>
        <v>0</v>
      </c>
      <c r="Z981" s="805">
        <f t="shared" si="3492"/>
        <v>0</v>
      </c>
      <c r="AA981" s="805">
        <f t="shared" si="3492"/>
        <v>0</v>
      </c>
      <c r="AB981" s="805">
        <f t="shared" si="3492"/>
        <v>0</v>
      </c>
      <c r="AC981" s="805">
        <f t="shared" si="3492"/>
        <v>0</v>
      </c>
      <c r="AD981" s="805">
        <f t="shared" si="3492"/>
        <v>0</v>
      </c>
      <c r="AE981" s="805">
        <f t="shared" si="3492"/>
        <v>0</v>
      </c>
      <c r="AF981" s="805">
        <f t="shared" si="3492"/>
        <v>0</v>
      </c>
      <c r="AG981" s="805">
        <f t="shared" si="3492"/>
        <v>0</v>
      </c>
      <c r="AH981" s="805">
        <f t="shared" si="3492"/>
        <v>0</v>
      </c>
      <c r="AI981" s="805">
        <f t="shared" si="3492"/>
        <v>0</v>
      </c>
      <c r="AJ981" s="805">
        <f t="shared" si="3492"/>
        <v>0</v>
      </c>
      <c r="AK981" s="804"/>
      <c r="AL981" s="805">
        <f t="shared" ref="AL981:BB981" si="3493">SUM(AL765)</f>
        <v>0</v>
      </c>
      <c r="AM981" s="805">
        <f t="shared" si="3493"/>
        <v>0</v>
      </c>
      <c r="AN981" s="805">
        <f t="shared" si="3493"/>
        <v>3600</v>
      </c>
      <c r="AO981" s="805">
        <f t="shared" si="3493"/>
        <v>0</v>
      </c>
      <c r="AP981" s="805">
        <f t="shared" si="3493"/>
        <v>0</v>
      </c>
      <c r="AQ981" s="805">
        <f t="shared" si="3493"/>
        <v>0</v>
      </c>
      <c r="AR981" s="805">
        <f t="shared" si="3493"/>
        <v>0</v>
      </c>
      <c r="AS981" s="805">
        <f t="shared" si="3493"/>
        <v>0</v>
      </c>
      <c r="AT981" s="805">
        <f t="shared" si="3493"/>
        <v>0</v>
      </c>
      <c r="AU981" s="805">
        <f t="shared" si="3493"/>
        <v>0</v>
      </c>
      <c r="AV981" s="805">
        <f t="shared" si="3493"/>
        <v>0</v>
      </c>
      <c r="AW981" s="805">
        <f t="shared" si="3493"/>
        <v>0</v>
      </c>
      <c r="AX981" s="805">
        <f t="shared" si="3493"/>
        <v>0</v>
      </c>
      <c r="AY981" s="805">
        <f t="shared" si="3493"/>
        <v>0</v>
      </c>
      <c r="AZ981" s="805">
        <f t="shared" si="3493"/>
        <v>0</v>
      </c>
      <c r="BA981" s="805">
        <f t="shared" si="3493"/>
        <v>0</v>
      </c>
      <c r="BB981" s="805">
        <f t="shared" si="3493"/>
        <v>0</v>
      </c>
      <c r="BC981" s="804"/>
      <c r="BD981" s="805">
        <f t="shared" ref="BD981:BT981" si="3494">SUM(BD765)</f>
        <v>0</v>
      </c>
      <c r="BE981" s="805">
        <f t="shared" si="3494"/>
        <v>0</v>
      </c>
      <c r="BF981" s="805">
        <f t="shared" si="3494"/>
        <v>0</v>
      </c>
      <c r="BG981" s="805">
        <f t="shared" si="3494"/>
        <v>0</v>
      </c>
      <c r="BH981" s="805">
        <f t="shared" si="3494"/>
        <v>0</v>
      </c>
      <c r="BI981" s="805">
        <f t="shared" si="3494"/>
        <v>0</v>
      </c>
      <c r="BJ981" s="805">
        <f t="shared" si="3494"/>
        <v>0</v>
      </c>
      <c r="BK981" s="805">
        <f t="shared" si="3494"/>
        <v>0</v>
      </c>
      <c r="BL981" s="805">
        <f t="shared" si="3494"/>
        <v>0</v>
      </c>
      <c r="BM981" s="805">
        <f t="shared" si="3494"/>
        <v>0</v>
      </c>
      <c r="BN981" s="805">
        <f t="shared" si="3494"/>
        <v>0</v>
      </c>
      <c r="BO981" s="805">
        <f t="shared" si="3494"/>
        <v>0</v>
      </c>
      <c r="BP981" s="805">
        <f t="shared" si="3494"/>
        <v>0</v>
      </c>
      <c r="BQ981" s="805">
        <f t="shared" si="3494"/>
        <v>0</v>
      </c>
      <c r="BR981" s="805">
        <f t="shared" si="3494"/>
        <v>0</v>
      </c>
      <c r="BS981" s="805">
        <f t="shared" si="3494"/>
        <v>0</v>
      </c>
      <c r="BT981" s="805">
        <f t="shared" si="3494"/>
        <v>0</v>
      </c>
      <c r="BU981" s="804"/>
      <c r="BV981" s="805">
        <f>SUM(BV765)</f>
        <v>0</v>
      </c>
      <c r="BW981" s="805">
        <f>SUM(BW765)</f>
        <v>0</v>
      </c>
      <c r="BX981" s="805">
        <f>SUM(BX765)</f>
        <v>0</v>
      </c>
      <c r="BY981" s="805">
        <f>SUM(BY765)</f>
        <v>0</v>
      </c>
      <c r="BZ981" s="602">
        <f>IF(DL981&lt;3,"",(SUM(B981:R981)-MIN(B981:R981)-MAX(B981:R981))/(DL981-2))</f>
        <v>0</v>
      </c>
      <c r="CA981" s="602">
        <f>IF(DM981&lt;3,"",(SUM(T981:AJ981)-MIN(T981:AJ981)-MAX(T981:AJ981))/(DM981-2))</f>
        <v>0</v>
      </c>
      <c r="CB981" s="602">
        <f>IF(DN981&lt;3,"",(SUM(AL981:BB981)-MIN(AL981:BB981)-MAX(AL981:BB981))/(DN981-2))</f>
        <v>0</v>
      </c>
      <c r="CC981" s="602">
        <f>IF(DO981&lt;3,"",(SUM(BD981:BT981)-MIN(BD981:BT981)-MAX(BD981:BT981))/(DO981-2))</f>
        <v>0</v>
      </c>
      <c r="CD981" s="1348">
        <f t="shared" ref="CD981:CS981" si="349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495"/>
        <v>0</v>
      </c>
      <c r="CF981" s="1350">
        <f t="shared" si="3495"/>
        <v>0</v>
      </c>
      <c r="CG981" s="1350">
        <f t="shared" si="3495"/>
        <v>0</v>
      </c>
      <c r="CH981" s="1350">
        <f t="shared" si="3495"/>
        <v>0</v>
      </c>
      <c r="CI981" s="1350">
        <f t="shared" si="3495"/>
        <v>0</v>
      </c>
      <c r="CJ981" s="1350">
        <f t="shared" si="3495"/>
        <v>0</v>
      </c>
      <c r="CK981" s="1351">
        <f t="shared" si="3495"/>
        <v>0</v>
      </c>
      <c r="CL981" s="1351">
        <f t="shared" si="3495"/>
        <v>0</v>
      </c>
      <c r="CM981" s="1351">
        <f t="shared" si="3495"/>
        <v>0</v>
      </c>
      <c r="CN981" s="1350">
        <f t="shared" si="3495"/>
        <v>0</v>
      </c>
      <c r="CO981" s="1350">
        <f t="shared" si="3495"/>
        <v>0</v>
      </c>
      <c r="CP981" s="1350">
        <f t="shared" si="3495"/>
        <v>0</v>
      </c>
      <c r="CQ981" s="1350">
        <f t="shared" si="3495"/>
        <v>0</v>
      </c>
      <c r="CR981" s="1350">
        <f t="shared" si="3495"/>
        <v>0</v>
      </c>
      <c r="CS981" s="1349">
        <f t="shared" si="3495"/>
        <v>0</v>
      </c>
      <c r="CT981" s="1352">
        <f t="shared" ref="CE981:CT983" si="3496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3">
        <f t="shared" ref="CU981:DD983" si="3497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4">
        <f t="shared" si="3497"/>
        <v>0</v>
      </c>
      <c r="CW981" s="555">
        <f t="shared" si="3497"/>
        <v>0</v>
      </c>
      <c r="CX981" s="555">
        <f t="shared" si="3497"/>
        <v>0</v>
      </c>
      <c r="CY981" s="555">
        <f t="shared" si="3497"/>
        <v>0</v>
      </c>
      <c r="CZ981" s="555">
        <f t="shared" si="3497"/>
        <v>0</v>
      </c>
      <c r="DA981" s="555">
        <f t="shared" si="3497"/>
        <v>0</v>
      </c>
      <c r="DB981" s="556">
        <f t="shared" si="3497"/>
        <v>0</v>
      </c>
      <c r="DC981" s="556">
        <f t="shared" si="3497"/>
        <v>0</v>
      </c>
      <c r="DD981" s="556">
        <f t="shared" si="3497"/>
        <v>0</v>
      </c>
      <c r="DE981" s="555">
        <f t="shared" ref="DE981:DK983" si="3498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5">
        <f t="shared" si="3498"/>
        <v>0</v>
      </c>
      <c r="DG981" s="555">
        <f t="shared" si="3498"/>
        <v>0</v>
      </c>
      <c r="DH981" s="555">
        <f t="shared" si="3498"/>
        <v>0</v>
      </c>
      <c r="DI981" s="555">
        <f t="shared" si="3498"/>
        <v>0</v>
      </c>
      <c r="DJ981" s="554">
        <f t="shared" si="3498"/>
        <v>0</v>
      </c>
      <c r="DK981" s="553">
        <f t="shared" si="3498"/>
        <v>0</v>
      </c>
      <c r="DL981" s="65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3"/>
      <c r="DR981" s="623"/>
      <c r="DS981" s="623"/>
      <c r="DT981" s="623"/>
      <c r="DU981" s="623"/>
      <c r="DV981" s="623"/>
      <c r="DW981" s="623"/>
      <c r="DX981" s="826"/>
      <c r="DY981" s="488"/>
    </row>
    <row r="982" spans="1:129" s="490" customFormat="1" ht="15.75" customHeight="1">
      <c r="A982" s="814" t="str">
        <f>A766</f>
        <v>Other income: e.g. Credit (cotton loans)</v>
      </c>
      <c r="B982" s="805">
        <f t="shared" ref="B982:R982" si="3499">SUM(B770)</f>
        <v>0</v>
      </c>
      <c r="C982" s="805">
        <f t="shared" si="3499"/>
        <v>0</v>
      </c>
      <c r="D982" s="805">
        <f t="shared" si="3499"/>
        <v>0</v>
      </c>
      <c r="E982" s="805">
        <f t="shared" si="3499"/>
        <v>0</v>
      </c>
      <c r="F982" s="805">
        <f t="shared" si="3499"/>
        <v>0</v>
      </c>
      <c r="G982" s="805">
        <f t="shared" si="3499"/>
        <v>0</v>
      </c>
      <c r="H982" s="805">
        <f t="shared" si="3499"/>
        <v>0</v>
      </c>
      <c r="I982" s="805">
        <f t="shared" si="3499"/>
        <v>0</v>
      </c>
      <c r="J982" s="805">
        <f t="shared" si="3499"/>
        <v>0</v>
      </c>
      <c r="K982" s="805">
        <f t="shared" si="3499"/>
        <v>0</v>
      </c>
      <c r="L982" s="805">
        <f t="shared" si="3499"/>
        <v>0</v>
      </c>
      <c r="M982" s="805">
        <f t="shared" si="3499"/>
        <v>0</v>
      </c>
      <c r="N982" s="805">
        <f t="shared" si="3499"/>
        <v>0</v>
      </c>
      <c r="O982" s="805">
        <f t="shared" si="3499"/>
        <v>0</v>
      </c>
      <c r="P982" s="805">
        <f t="shared" si="3499"/>
        <v>0</v>
      </c>
      <c r="Q982" s="805">
        <f t="shared" si="3499"/>
        <v>0</v>
      </c>
      <c r="R982" s="805">
        <f t="shared" si="3499"/>
        <v>0</v>
      </c>
      <c r="S982" s="804"/>
      <c r="T982" s="805">
        <f t="shared" ref="T982:AJ982" si="3500">SUM(T770)</f>
        <v>0</v>
      </c>
      <c r="U982" s="805">
        <f t="shared" si="3500"/>
        <v>0</v>
      </c>
      <c r="V982" s="805">
        <f t="shared" si="3500"/>
        <v>0</v>
      </c>
      <c r="W982" s="805">
        <f t="shared" si="3500"/>
        <v>0</v>
      </c>
      <c r="X982" s="805">
        <f t="shared" si="3500"/>
        <v>0</v>
      </c>
      <c r="Y982" s="805">
        <f t="shared" si="3500"/>
        <v>0</v>
      </c>
      <c r="Z982" s="805">
        <f t="shared" si="3500"/>
        <v>0</v>
      </c>
      <c r="AA982" s="805">
        <f t="shared" si="3500"/>
        <v>0</v>
      </c>
      <c r="AB982" s="805">
        <f t="shared" si="3500"/>
        <v>0</v>
      </c>
      <c r="AC982" s="805">
        <f t="shared" si="3500"/>
        <v>0</v>
      </c>
      <c r="AD982" s="805">
        <f t="shared" si="3500"/>
        <v>0</v>
      </c>
      <c r="AE982" s="805">
        <f t="shared" si="3500"/>
        <v>0</v>
      </c>
      <c r="AF982" s="805">
        <f t="shared" si="3500"/>
        <v>0</v>
      </c>
      <c r="AG982" s="805">
        <f t="shared" si="3500"/>
        <v>0</v>
      </c>
      <c r="AH982" s="805">
        <f t="shared" si="3500"/>
        <v>0</v>
      </c>
      <c r="AI982" s="805">
        <f t="shared" si="3500"/>
        <v>0</v>
      </c>
      <c r="AJ982" s="805">
        <f t="shared" si="3500"/>
        <v>0</v>
      </c>
      <c r="AK982" s="804"/>
      <c r="AL982" s="805">
        <f t="shared" ref="AL982:BB982" si="3501">SUM(AL770)</f>
        <v>0</v>
      </c>
      <c r="AM982" s="805">
        <f t="shared" si="3501"/>
        <v>0</v>
      </c>
      <c r="AN982" s="805">
        <f t="shared" si="3501"/>
        <v>0</v>
      </c>
      <c r="AO982" s="805">
        <f t="shared" si="3501"/>
        <v>0</v>
      </c>
      <c r="AP982" s="805">
        <f t="shared" si="3501"/>
        <v>0</v>
      </c>
      <c r="AQ982" s="805">
        <f t="shared" si="3501"/>
        <v>0</v>
      </c>
      <c r="AR982" s="805">
        <f t="shared" si="3501"/>
        <v>0</v>
      </c>
      <c r="AS982" s="805">
        <f t="shared" si="3501"/>
        <v>0</v>
      </c>
      <c r="AT982" s="805">
        <f t="shared" si="3501"/>
        <v>0</v>
      </c>
      <c r="AU982" s="805">
        <f t="shared" si="3501"/>
        <v>0</v>
      </c>
      <c r="AV982" s="805">
        <f t="shared" si="3501"/>
        <v>0</v>
      </c>
      <c r="AW982" s="805">
        <f t="shared" si="3501"/>
        <v>0</v>
      </c>
      <c r="AX982" s="805">
        <f t="shared" si="3501"/>
        <v>0</v>
      </c>
      <c r="AY982" s="805">
        <f t="shared" si="3501"/>
        <v>0</v>
      </c>
      <c r="AZ982" s="805">
        <f t="shared" si="3501"/>
        <v>0</v>
      </c>
      <c r="BA982" s="805">
        <f t="shared" si="3501"/>
        <v>0</v>
      </c>
      <c r="BB982" s="805">
        <f t="shared" si="3501"/>
        <v>0</v>
      </c>
      <c r="BC982" s="804"/>
      <c r="BD982" s="805">
        <f t="shared" ref="BD982:BT982" si="3502">SUM(BD770)</f>
        <v>0</v>
      </c>
      <c r="BE982" s="805">
        <f t="shared" si="3502"/>
        <v>0</v>
      </c>
      <c r="BF982" s="805">
        <f t="shared" si="3502"/>
        <v>0</v>
      </c>
      <c r="BG982" s="805">
        <f t="shared" si="3502"/>
        <v>0</v>
      </c>
      <c r="BH982" s="805">
        <f t="shared" si="3502"/>
        <v>0</v>
      </c>
      <c r="BI982" s="805">
        <f t="shared" si="3502"/>
        <v>0</v>
      </c>
      <c r="BJ982" s="805">
        <f t="shared" si="3502"/>
        <v>0</v>
      </c>
      <c r="BK982" s="805">
        <f t="shared" si="3502"/>
        <v>0</v>
      </c>
      <c r="BL982" s="805">
        <f t="shared" si="3502"/>
        <v>0</v>
      </c>
      <c r="BM982" s="805">
        <f t="shared" si="3502"/>
        <v>0</v>
      </c>
      <c r="BN982" s="805">
        <f t="shared" si="3502"/>
        <v>0</v>
      </c>
      <c r="BO982" s="805">
        <f t="shared" si="3502"/>
        <v>0</v>
      </c>
      <c r="BP982" s="805">
        <f t="shared" si="3502"/>
        <v>0</v>
      </c>
      <c r="BQ982" s="805">
        <f t="shared" si="3502"/>
        <v>0</v>
      </c>
      <c r="BR982" s="805">
        <f t="shared" si="3502"/>
        <v>0</v>
      </c>
      <c r="BS982" s="805">
        <f t="shared" si="3502"/>
        <v>0</v>
      </c>
      <c r="BT982" s="805">
        <f t="shared" si="3502"/>
        <v>0</v>
      </c>
      <c r="BU982" s="804"/>
      <c r="BV982" s="805">
        <f>SUM(BV770)</f>
        <v>0</v>
      </c>
      <c r="BW982" s="805">
        <f>SUM(BW770)</f>
        <v>0</v>
      </c>
      <c r="BX982" s="805">
        <f>SUM(BX770)</f>
        <v>0</v>
      </c>
      <c r="BY982" s="805">
        <f>SUM(BY770)</f>
        <v>0</v>
      </c>
      <c r="BZ982" s="602">
        <f>IF(DL982&lt;3,"",(SUM(B982:R982)-MIN(B982:R982)-MAX(B982:R982))/(DL982-2))</f>
        <v>0</v>
      </c>
      <c r="CA982" s="602">
        <f>IF(DM982&lt;3,"",(SUM(T982:AJ982)-MIN(T982:AJ982)-MAX(T982:AJ982))/(DM982-2))</f>
        <v>0</v>
      </c>
      <c r="CB982" s="602">
        <f>IF(DN982&lt;3,"",(SUM(AL982:BB982)-MIN(AL982:BB982)-MAX(AL982:BB982))/(DN982-2))</f>
        <v>0</v>
      </c>
      <c r="CC982" s="602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496"/>
        <v>0</v>
      </c>
      <c r="CF982" s="1350">
        <f t="shared" si="3496"/>
        <v>0</v>
      </c>
      <c r="CG982" s="1350">
        <f t="shared" si="3496"/>
        <v>0</v>
      </c>
      <c r="CH982" s="1350">
        <f t="shared" si="3496"/>
        <v>0</v>
      </c>
      <c r="CI982" s="1350">
        <f t="shared" si="3496"/>
        <v>0</v>
      </c>
      <c r="CJ982" s="1350">
        <f t="shared" si="3496"/>
        <v>0</v>
      </c>
      <c r="CK982" s="1351">
        <f t="shared" si="3496"/>
        <v>0</v>
      </c>
      <c r="CL982" s="1351">
        <f t="shared" si="3496"/>
        <v>0</v>
      </c>
      <c r="CM982" s="1351">
        <f t="shared" si="3496"/>
        <v>0</v>
      </c>
      <c r="CN982" s="1350">
        <f t="shared" si="3496"/>
        <v>0</v>
      </c>
      <c r="CO982" s="1350">
        <f t="shared" si="3496"/>
        <v>0</v>
      </c>
      <c r="CP982" s="1350">
        <f t="shared" si="3496"/>
        <v>0</v>
      </c>
      <c r="CQ982" s="1350">
        <f t="shared" si="3496"/>
        <v>0</v>
      </c>
      <c r="CR982" s="1350">
        <f t="shared" si="3496"/>
        <v>0</v>
      </c>
      <c r="CS982" s="1349">
        <f t="shared" si="3496"/>
        <v>0</v>
      </c>
      <c r="CT982" s="1352">
        <f t="shared" si="3496"/>
        <v>0</v>
      </c>
      <c r="CU982" s="553">
        <f t="shared" si="3497"/>
        <v>0</v>
      </c>
      <c r="CV982" s="554">
        <f t="shared" si="3497"/>
        <v>0</v>
      </c>
      <c r="CW982" s="555">
        <f t="shared" si="3497"/>
        <v>0</v>
      </c>
      <c r="CX982" s="555">
        <f t="shared" si="3497"/>
        <v>0</v>
      </c>
      <c r="CY982" s="555">
        <f t="shared" si="3497"/>
        <v>0</v>
      </c>
      <c r="CZ982" s="555">
        <f t="shared" si="3497"/>
        <v>0</v>
      </c>
      <c r="DA982" s="555">
        <f t="shared" si="3497"/>
        <v>0</v>
      </c>
      <c r="DB982" s="556">
        <f t="shared" si="3497"/>
        <v>0</v>
      </c>
      <c r="DC982" s="556">
        <f t="shared" si="3497"/>
        <v>0</v>
      </c>
      <c r="DD982" s="556">
        <f t="shared" si="3497"/>
        <v>0</v>
      </c>
      <c r="DE982" s="555">
        <f t="shared" si="3498"/>
        <v>0</v>
      </c>
      <c r="DF982" s="555">
        <f t="shared" si="3498"/>
        <v>0</v>
      </c>
      <c r="DG982" s="555">
        <f t="shared" si="3498"/>
        <v>0</v>
      </c>
      <c r="DH982" s="555">
        <f t="shared" si="3498"/>
        <v>0</v>
      </c>
      <c r="DI982" s="555">
        <f t="shared" si="3498"/>
        <v>0</v>
      </c>
      <c r="DJ982" s="554">
        <f t="shared" si="3498"/>
        <v>0</v>
      </c>
      <c r="DK982" s="553">
        <f t="shared" si="3498"/>
        <v>0</v>
      </c>
      <c r="DL982" s="65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3"/>
      <c r="DR982" s="623"/>
      <c r="DS982" s="623"/>
      <c r="DT982" s="623"/>
      <c r="DU982" s="623"/>
      <c r="DV982" s="623"/>
      <c r="DW982" s="623"/>
      <c r="DX982" s="826"/>
      <c r="DY982" s="488"/>
    </row>
    <row r="983" spans="1:129" s="490" customFormat="1" ht="15.75" customHeight="1">
      <c r="A983" s="814" t="str">
        <f>$A$725</f>
        <v>Remittances: no. times per year</v>
      </c>
      <c r="B983" s="805">
        <f t="shared" ref="B983:R983" si="3503">SUM(B727)</f>
        <v>800</v>
      </c>
      <c r="C983" s="805">
        <f t="shared" si="3503"/>
        <v>0</v>
      </c>
      <c r="D983" s="805">
        <f t="shared" si="3503"/>
        <v>0</v>
      </c>
      <c r="E983" s="805">
        <f t="shared" si="3503"/>
        <v>0</v>
      </c>
      <c r="F983" s="805">
        <f t="shared" si="3503"/>
        <v>0</v>
      </c>
      <c r="G983" s="805">
        <f t="shared" si="3503"/>
        <v>0</v>
      </c>
      <c r="H983" s="805">
        <f t="shared" si="3503"/>
        <v>900</v>
      </c>
      <c r="I983" s="805">
        <f t="shared" si="3503"/>
        <v>0</v>
      </c>
      <c r="J983" s="805">
        <f t="shared" si="3503"/>
        <v>150</v>
      </c>
      <c r="K983" s="805">
        <f t="shared" si="3503"/>
        <v>0</v>
      </c>
      <c r="L983" s="805">
        <f t="shared" si="3503"/>
        <v>0</v>
      </c>
      <c r="M983" s="805">
        <f t="shared" si="3503"/>
        <v>0</v>
      </c>
      <c r="N983" s="805">
        <f t="shared" si="3503"/>
        <v>0</v>
      </c>
      <c r="O983" s="805">
        <f t="shared" si="3503"/>
        <v>0</v>
      </c>
      <c r="P983" s="805">
        <f t="shared" si="3503"/>
        <v>0</v>
      </c>
      <c r="Q983" s="805">
        <f t="shared" si="3503"/>
        <v>0</v>
      </c>
      <c r="R983" s="805">
        <f t="shared" si="3503"/>
        <v>0</v>
      </c>
      <c r="S983" s="804"/>
      <c r="T983" s="805">
        <f t="shared" ref="T983:AJ983" si="3504">SUM(T727)</f>
        <v>0</v>
      </c>
      <c r="U983" s="805">
        <f t="shared" si="3504"/>
        <v>0</v>
      </c>
      <c r="V983" s="805">
        <f t="shared" si="3504"/>
        <v>0</v>
      </c>
      <c r="W983" s="805">
        <f t="shared" si="3504"/>
        <v>0</v>
      </c>
      <c r="X983" s="805">
        <f t="shared" si="3504"/>
        <v>0</v>
      </c>
      <c r="Y983" s="805">
        <f t="shared" si="3504"/>
        <v>0</v>
      </c>
      <c r="Z983" s="805">
        <f t="shared" si="3504"/>
        <v>0</v>
      </c>
      <c r="AA983" s="805">
        <f t="shared" si="3504"/>
        <v>0</v>
      </c>
      <c r="AB983" s="805">
        <f t="shared" si="3504"/>
        <v>0</v>
      </c>
      <c r="AC983" s="805">
        <f t="shared" si="3504"/>
        <v>0</v>
      </c>
      <c r="AD983" s="805">
        <f t="shared" si="3504"/>
        <v>0</v>
      </c>
      <c r="AE983" s="805">
        <f t="shared" si="3504"/>
        <v>0</v>
      </c>
      <c r="AF983" s="805">
        <f t="shared" si="3504"/>
        <v>0</v>
      </c>
      <c r="AG983" s="805">
        <f t="shared" si="3504"/>
        <v>0</v>
      </c>
      <c r="AH983" s="805">
        <f t="shared" si="3504"/>
        <v>0</v>
      </c>
      <c r="AI983" s="805">
        <f t="shared" si="3504"/>
        <v>0</v>
      </c>
      <c r="AJ983" s="805">
        <f t="shared" si="3504"/>
        <v>0</v>
      </c>
      <c r="AK983" s="804"/>
      <c r="AL983" s="805">
        <f t="shared" ref="AL983:BB983" si="3505">SUM(AL727)</f>
        <v>0</v>
      </c>
      <c r="AM983" s="805">
        <f t="shared" si="3505"/>
        <v>0</v>
      </c>
      <c r="AN983" s="805">
        <f t="shared" si="3505"/>
        <v>2400</v>
      </c>
      <c r="AO983" s="805">
        <f t="shared" si="3505"/>
        <v>3000</v>
      </c>
      <c r="AP983" s="805">
        <f t="shared" si="3505"/>
        <v>0</v>
      </c>
      <c r="AQ983" s="805">
        <f t="shared" si="3505"/>
        <v>1500</v>
      </c>
      <c r="AR983" s="805">
        <f t="shared" si="3505"/>
        <v>750</v>
      </c>
      <c r="AS983" s="805">
        <f t="shared" si="3505"/>
        <v>0</v>
      </c>
      <c r="AT983" s="805">
        <f t="shared" si="3505"/>
        <v>1000</v>
      </c>
      <c r="AU983" s="805">
        <f t="shared" si="3505"/>
        <v>0</v>
      </c>
      <c r="AV983" s="805">
        <f t="shared" si="3505"/>
        <v>0</v>
      </c>
      <c r="AW983" s="805">
        <f t="shared" si="3505"/>
        <v>0</v>
      </c>
      <c r="AX983" s="805">
        <f t="shared" si="3505"/>
        <v>0</v>
      </c>
      <c r="AY983" s="805">
        <f t="shared" si="3505"/>
        <v>0</v>
      </c>
      <c r="AZ983" s="805">
        <f t="shared" si="3505"/>
        <v>0</v>
      </c>
      <c r="BA983" s="805">
        <f t="shared" si="3505"/>
        <v>0</v>
      </c>
      <c r="BB983" s="805">
        <f t="shared" si="3505"/>
        <v>0</v>
      </c>
      <c r="BC983" s="804"/>
      <c r="BD983" s="805">
        <f t="shared" ref="BD983:BT983" si="3506">SUM(BD727)</f>
        <v>0</v>
      </c>
      <c r="BE983" s="805">
        <f t="shared" si="3506"/>
        <v>0</v>
      </c>
      <c r="BF983" s="805">
        <f t="shared" si="3506"/>
        <v>0</v>
      </c>
      <c r="BG983" s="805">
        <f t="shared" si="3506"/>
        <v>0</v>
      </c>
      <c r="BH983" s="805">
        <f t="shared" si="3506"/>
        <v>0</v>
      </c>
      <c r="BI983" s="805">
        <f t="shared" si="3506"/>
        <v>0</v>
      </c>
      <c r="BJ983" s="805">
        <f t="shared" si="3506"/>
        <v>0</v>
      </c>
      <c r="BK983" s="805">
        <f t="shared" si="3506"/>
        <v>0</v>
      </c>
      <c r="BL983" s="805">
        <f t="shared" si="3506"/>
        <v>0</v>
      </c>
      <c r="BM983" s="805">
        <f t="shared" si="3506"/>
        <v>0</v>
      </c>
      <c r="BN983" s="805">
        <f t="shared" si="3506"/>
        <v>0</v>
      </c>
      <c r="BO983" s="805">
        <f t="shared" si="3506"/>
        <v>0</v>
      </c>
      <c r="BP983" s="805">
        <f t="shared" si="3506"/>
        <v>0</v>
      </c>
      <c r="BQ983" s="805">
        <f t="shared" si="3506"/>
        <v>0</v>
      </c>
      <c r="BR983" s="805">
        <f t="shared" si="3506"/>
        <v>0</v>
      </c>
      <c r="BS983" s="805">
        <f t="shared" si="3506"/>
        <v>0</v>
      </c>
      <c r="BT983" s="805">
        <f t="shared" si="3506"/>
        <v>0</v>
      </c>
      <c r="BU983" s="804"/>
      <c r="BV983" s="805">
        <f>SUM(BV727)</f>
        <v>300</v>
      </c>
      <c r="BW983" s="805">
        <f>SUM(BW727)</f>
        <v>0</v>
      </c>
      <c r="BX983" s="805">
        <f>SUM(BX727)</f>
        <v>0</v>
      </c>
      <c r="BY983" s="805">
        <f>SUM(BY727)</f>
        <v>0</v>
      </c>
      <c r="BZ983" s="602">
        <f>IF(DL983&lt;3,"",(SUM(B983:R983)-MIN(B983:R983)-MAX(B983:R983))/(DL983-2))</f>
        <v>63.333333333333336</v>
      </c>
      <c r="CA983" s="602">
        <f>IF(DM983&lt;3,"",(SUM(T983:AJ983)-MIN(T983:AJ983)-MAX(T983:AJ983))/(DM983-2))</f>
        <v>0</v>
      </c>
      <c r="CB983" s="602">
        <f>IF(DN983&lt;3,"",(SUM(AL983:BB983)-MIN(AL983:BB983)-MAX(AL983:BB983))/(DN983-2))</f>
        <v>376.66666666666669</v>
      </c>
      <c r="CC983" s="602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496"/>
        <v>0</v>
      </c>
      <c r="CF983" s="1350">
        <f t="shared" si="3496"/>
        <v>0</v>
      </c>
      <c r="CG983" s="1350">
        <f t="shared" si="3496"/>
        <v>0</v>
      </c>
      <c r="CH983" s="1350">
        <f t="shared" si="3496"/>
        <v>0</v>
      </c>
      <c r="CI983" s="1350">
        <f t="shared" si="3496"/>
        <v>0</v>
      </c>
      <c r="CJ983" s="1350">
        <f t="shared" si="3496"/>
        <v>0</v>
      </c>
      <c r="CK983" s="1351">
        <f t="shared" si="3496"/>
        <v>0</v>
      </c>
      <c r="CL983" s="1351">
        <f t="shared" si="3496"/>
        <v>0</v>
      </c>
      <c r="CM983" s="1351">
        <f t="shared" si="3496"/>
        <v>0</v>
      </c>
      <c r="CN983" s="1350">
        <f t="shared" si="3496"/>
        <v>0</v>
      </c>
      <c r="CO983" s="1350">
        <f t="shared" si="3496"/>
        <v>0</v>
      </c>
      <c r="CP983" s="1350">
        <f t="shared" si="3496"/>
        <v>0</v>
      </c>
      <c r="CQ983" s="1350">
        <f t="shared" si="3496"/>
        <v>0</v>
      </c>
      <c r="CR983" s="1350">
        <f t="shared" si="3496"/>
        <v>150</v>
      </c>
      <c r="CS983" s="1349">
        <f t="shared" si="3496"/>
        <v>800</v>
      </c>
      <c r="CT983" s="1352">
        <f t="shared" si="3496"/>
        <v>900</v>
      </c>
      <c r="CU983" s="553">
        <f t="shared" si="3497"/>
        <v>0</v>
      </c>
      <c r="CV983" s="554">
        <f t="shared" si="3497"/>
        <v>0</v>
      </c>
      <c r="CW983" s="555">
        <f t="shared" si="3497"/>
        <v>0</v>
      </c>
      <c r="CX983" s="555">
        <f t="shared" si="3497"/>
        <v>0</v>
      </c>
      <c r="CY983" s="555">
        <f t="shared" si="3497"/>
        <v>0</v>
      </c>
      <c r="CZ983" s="555">
        <f t="shared" si="3497"/>
        <v>0</v>
      </c>
      <c r="DA983" s="555">
        <f t="shared" si="3497"/>
        <v>0</v>
      </c>
      <c r="DB983" s="556">
        <f t="shared" si="3497"/>
        <v>0</v>
      </c>
      <c r="DC983" s="556">
        <f t="shared" si="3497"/>
        <v>0</v>
      </c>
      <c r="DD983" s="556">
        <f t="shared" si="3497"/>
        <v>0</v>
      </c>
      <c r="DE983" s="555">
        <f t="shared" si="3498"/>
        <v>0</v>
      </c>
      <c r="DF983" s="555">
        <f t="shared" si="3498"/>
        <v>0</v>
      </c>
      <c r="DG983" s="555">
        <f t="shared" si="3498"/>
        <v>0</v>
      </c>
      <c r="DH983" s="555">
        <f t="shared" si="3498"/>
        <v>0</v>
      </c>
      <c r="DI983" s="555">
        <f t="shared" si="3498"/>
        <v>0</v>
      </c>
      <c r="DJ983" s="554">
        <f t="shared" si="3498"/>
        <v>0</v>
      </c>
      <c r="DK983" s="553">
        <f t="shared" si="3498"/>
        <v>0</v>
      </c>
      <c r="DL983" s="658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7"/>
      <c r="DQ983" s="623"/>
      <c r="DR983" s="623"/>
      <c r="DS983" s="623"/>
      <c r="DT983" s="623"/>
      <c r="DU983" s="623"/>
      <c r="DV983" s="623"/>
      <c r="DW983" s="623"/>
      <c r="DX983" s="826"/>
      <c r="DY983" s="488"/>
    </row>
    <row r="984" spans="1:129" s="490" customFormat="1" ht="15.75" customHeight="1">
      <c r="A984" s="622"/>
      <c r="B984" s="804"/>
      <c r="C984" s="804"/>
      <c r="D984" s="804"/>
      <c r="E984" s="804"/>
      <c r="F984" s="804"/>
      <c r="G984" s="804"/>
      <c r="H984" s="804"/>
      <c r="I984" s="804"/>
      <c r="J984" s="804"/>
      <c r="K984" s="804"/>
      <c r="L984" s="804"/>
      <c r="M984" s="804"/>
      <c r="N984" s="804"/>
      <c r="O984" s="804"/>
      <c r="P984" s="804"/>
      <c r="Q984" s="804"/>
      <c r="R984" s="804"/>
      <c r="S984" s="787"/>
      <c r="T984" s="804"/>
      <c r="U984" s="804"/>
      <c r="V984" s="804"/>
      <c r="W984" s="804"/>
      <c r="X984" s="804"/>
      <c r="Y984" s="804"/>
      <c r="Z984" s="804"/>
      <c r="AA984" s="804"/>
      <c r="AB984" s="804"/>
      <c r="AC984" s="804"/>
      <c r="AD984" s="804"/>
      <c r="AE984" s="804"/>
      <c r="AF984" s="804"/>
      <c r="AG984" s="804"/>
      <c r="AH984" s="804"/>
      <c r="AI984" s="804"/>
      <c r="AJ984" s="804"/>
      <c r="AK984" s="787"/>
      <c r="AL984" s="804"/>
      <c r="AM984" s="804"/>
      <c r="AN984" s="804"/>
      <c r="AO984" s="804"/>
      <c r="AP984" s="804"/>
      <c r="AQ984" s="804"/>
      <c r="AR984" s="804"/>
      <c r="AS984" s="804"/>
      <c r="AT984" s="804"/>
      <c r="AU984" s="804"/>
      <c r="AV984" s="804"/>
      <c r="AW984" s="804"/>
      <c r="AX984" s="804"/>
      <c r="AY984" s="804"/>
      <c r="AZ984" s="804"/>
      <c r="BA984" s="804"/>
      <c r="BB984" s="804"/>
      <c r="BC984" s="787"/>
      <c r="BD984" s="804"/>
      <c r="BE984" s="804"/>
      <c r="BF984" s="804"/>
      <c r="BG984" s="804"/>
      <c r="BH984" s="804"/>
      <c r="BI984" s="804"/>
      <c r="BJ984" s="804"/>
      <c r="BK984" s="804"/>
      <c r="BL984" s="804"/>
      <c r="BM984" s="804"/>
      <c r="BN984" s="804"/>
      <c r="BO984" s="804"/>
      <c r="BP984" s="804"/>
      <c r="BQ984" s="804"/>
      <c r="BR984" s="804"/>
      <c r="BS984" s="804"/>
      <c r="BT984" s="804"/>
      <c r="BU984" s="787"/>
      <c r="BV984" s="804"/>
      <c r="BW984" s="804"/>
      <c r="BX984" s="804"/>
      <c r="BY984" s="804"/>
      <c r="BZ984" s="819"/>
      <c r="CA984" s="819"/>
      <c r="CB984" s="819"/>
      <c r="CC984" s="819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22"/>
      <c r="CV984" s="203"/>
      <c r="CW984" s="203"/>
      <c r="CX984" s="203"/>
      <c r="CY984" s="203"/>
      <c r="CZ984" s="203"/>
      <c r="DA984" s="622"/>
      <c r="DB984" s="622"/>
      <c r="DC984" s="622"/>
      <c r="DD984" s="622"/>
      <c r="DE984" s="622"/>
      <c r="DF984" s="622"/>
      <c r="DG984" s="622"/>
      <c r="DH984" s="622"/>
      <c r="DI984" s="622"/>
      <c r="DJ984" s="622"/>
      <c r="DK984" s="622"/>
      <c r="DL984" s="486"/>
      <c r="DM984" s="205"/>
      <c r="DN984" s="205"/>
      <c r="DO984" s="205"/>
      <c r="DP984" s="487"/>
      <c r="DQ984" s="488"/>
      <c r="DR984" s="488"/>
      <c r="DS984" s="488"/>
      <c r="DT984" s="488"/>
      <c r="DU984" s="488"/>
      <c r="DV984" s="488"/>
      <c r="DW984" s="488"/>
      <c r="DX984" s="723"/>
      <c r="DY984" s="488"/>
    </row>
    <row r="985" spans="1:129" s="490" customFormat="1" ht="15.75" customHeight="1">
      <c r="A985" s="825" t="s">
        <v>74</v>
      </c>
      <c r="B985" s="805">
        <f t="shared" ref="B985:R985" si="3507">SUM(B904:B984)</f>
        <v>3307</v>
      </c>
      <c r="C985" s="805">
        <f t="shared" si="3507"/>
        <v>2079.9899999999998</v>
      </c>
      <c r="D985" s="805">
        <f t="shared" si="3507"/>
        <v>1310</v>
      </c>
      <c r="E985" s="805">
        <f t="shared" si="3507"/>
        <v>1819.9549999999999</v>
      </c>
      <c r="F985" s="805">
        <f t="shared" si="3507"/>
        <v>2006.71</v>
      </c>
      <c r="G985" s="805">
        <f t="shared" si="3507"/>
        <v>2518.444</v>
      </c>
      <c r="H985" s="805">
        <f t="shared" si="3507"/>
        <v>2261</v>
      </c>
      <c r="I985" s="805">
        <f t="shared" si="3507"/>
        <v>3319.9549999999999</v>
      </c>
      <c r="J985" s="805">
        <f t="shared" si="3507"/>
        <v>2856.835</v>
      </c>
      <c r="K985" s="805">
        <f t="shared" si="3507"/>
        <v>0</v>
      </c>
      <c r="L985" s="805">
        <f t="shared" si="3507"/>
        <v>0</v>
      </c>
      <c r="M985" s="805">
        <f t="shared" si="3507"/>
        <v>0</v>
      </c>
      <c r="N985" s="805">
        <f t="shared" si="3507"/>
        <v>0</v>
      </c>
      <c r="O985" s="805">
        <f t="shared" si="3507"/>
        <v>0</v>
      </c>
      <c r="P985" s="805">
        <f t="shared" si="3507"/>
        <v>0</v>
      </c>
      <c r="Q985" s="805">
        <f t="shared" si="3507"/>
        <v>0</v>
      </c>
      <c r="R985" s="805">
        <f t="shared" si="3507"/>
        <v>0</v>
      </c>
      <c r="S985" s="804"/>
      <c r="T985" s="805">
        <f t="shared" ref="T985:AJ985" si="3508">SUM(T904:T984)</f>
        <v>6039.96</v>
      </c>
      <c r="U985" s="805">
        <f t="shared" si="3508"/>
        <v>4444</v>
      </c>
      <c r="V985" s="805">
        <f t="shared" si="3508"/>
        <v>4590.5</v>
      </c>
      <c r="W985" s="805">
        <f t="shared" si="3508"/>
        <v>4359.8999999999996</v>
      </c>
      <c r="X985" s="805">
        <f t="shared" si="3508"/>
        <v>6075.3</v>
      </c>
      <c r="Y985" s="805">
        <f t="shared" si="3508"/>
        <v>6329.1998999999996</v>
      </c>
      <c r="Z985" s="805">
        <f t="shared" si="3508"/>
        <v>3226.1</v>
      </c>
      <c r="AA985" s="805">
        <f t="shared" si="3508"/>
        <v>5446.5</v>
      </c>
      <c r="AB985" s="805">
        <f t="shared" si="3508"/>
        <v>3572</v>
      </c>
      <c r="AC985" s="805">
        <f t="shared" si="3508"/>
        <v>0</v>
      </c>
      <c r="AD985" s="805">
        <f t="shared" si="3508"/>
        <v>0</v>
      </c>
      <c r="AE985" s="805">
        <f t="shared" si="3508"/>
        <v>0</v>
      </c>
      <c r="AF985" s="805">
        <f t="shared" si="3508"/>
        <v>0</v>
      </c>
      <c r="AG985" s="805">
        <f t="shared" si="3508"/>
        <v>0</v>
      </c>
      <c r="AH985" s="805">
        <f t="shared" si="3508"/>
        <v>0</v>
      </c>
      <c r="AI985" s="805">
        <f t="shared" si="3508"/>
        <v>0</v>
      </c>
      <c r="AJ985" s="805">
        <f t="shared" si="3508"/>
        <v>0</v>
      </c>
      <c r="AK985" s="804"/>
      <c r="AL985" s="805">
        <f t="shared" ref="AL985:BB985" si="3509">SUM(AL904:AL984)</f>
        <v>13025</v>
      </c>
      <c r="AM985" s="805">
        <f t="shared" si="3509"/>
        <v>16505</v>
      </c>
      <c r="AN985" s="805">
        <f t="shared" si="3509"/>
        <v>14580</v>
      </c>
      <c r="AO985" s="805">
        <f t="shared" si="3509"/>
        <v>6000</v>
      </c>
      <c r="AP985" s="805">
        <f t="shared" si="3509"/>
        <v>16190</v>
      </c>
      <c r="AQ985" s="805">
        <f t="shared" si="3509"/>
        <v>6410</v>
      </c>
      <c r="AR985" s="805">
        <f t="shared" si="3509"/>
        <v>19065</v>
      </c>
      <c r="AS985" s="805">
        <f t="shared" si="3509"/>
        <v>13790</v>
      </c>
      <c r="AT985" s="805">
        <f t="shared" si="3509"/>
        <v>15360</v>
      </c>
      <c r="AU985" s="805">
        <f t="shared" si="3509"/>
        <v>0</v>
      </c>
      <c r="AV985" s="805">
        <f t="shared" si="3509"/>
        <v>0</v>
      </c>
      <c r="AW985" s="805">
        <f t="shared" si="3509"/>
        <v>0</v>
      </c>
      <c r="AX985" s="805">
        <f t="shared" si="3509"/>
        <v>0</v>
      </c>
      <c r="AY985" s="805">
        <f t="shared" si="3509"/>
        <v>0</v>
      </c>
      <c r="AZ985" s="805">
        <f t="shared" si="3509"/>
        <v>0</v>
      </c>
      <c r="BA985" s="805">
        <f t="shared" si="3509"/>
        <v>0</v>
      </c>
      <c r="BB985" s="805">
        <f t="shared" si="3509"/>
        <v>0</v>
      </c>
      <c r="BC985" s="804"/>
      <c r="BD985" s="805">
        <f t="shared" ref="BD985:BT985" si="3510">SUM(BD904:BD984)</f>
        <v>32724.955000000002</v>
      </c>
      <c r="BE985" s="805">
        <f t="shared" si="3510"/>
        <v>13013.302888</v>
      </c>
      <c r="BF985" s="805">
        <f t="shared" si="3510"/>
        <v>19723.7</v>
      </c>
      <c r="BG985" s="805">
        <f t="shared" si="3510"/>
        <v>27948.759999999995</v>
      </c>
      <c r="BH985" s="805">
        <f t="shared" si="3510"/>
        <v>27539.510000000002</v>
      </c>
      <c r="BI985" s="805">
        <f t="shared" si="3510"/>
        <v>16959.705000000002</v>
      </c>
      <c r="BJ985" s="805">
        <f t="shared" si="3510"/>
        <v>22569.785</v>
      </c>
      <c r="BK985" s="805">
        <f t="shared" si="3510"/>
        <v>21652.840000000004</v>
      </c>
      <c r="BL985" s="805">
        <f t="shared" si="3510"/>
        <v>21131.86</v>
      </c>
      <c r="BM985" s="805">
        <f t="shared" si="3510"/>
        <v>0</v>
      </c>
      <c r="BN985" s="805">
        <f t="shared" si="3510"/>
        <v>0</v>
      </c>
      <c r="BO985" s="805">
        <f t="shared" si="3510"/>
        <v>0</v>
      </c>
      <c r="BP985" s="805">
        <f t="shared" si="3510"/>
        <v>0</v>
      </c>
      <c r="BQ985" s="805">
        <f t="shared" si="3510"/>
        <v>0</v>
      </c>
      <c r="BR985" s="805">
        <f t="shared" si="3510"/>
        <v>0</v>
      </c>
      <c r="BS985" s="805">
        <f t="shared" si="3510"/>
        <v>0</v>
      </c>
      <c r="BT985" s="805">
        <f t="shared" si="3510"/>
        <v>0</v>
      </c>
      <c r="BU985" s="804"/>
      <c r="BV985" s="805">
        <f>SUM(BV904:BV984)</f>
        <v>3150</v>
      </c>
      <c r="BW985" s="805">
        <f>SUM(BW904:BW984)</f>
        <v>6032</v>
      </c>
      <c r="BX985" s="805">
        <f>SUM(BX904:BX984)</f>
        <v>16400</v>
      </c>
      <c r="BY985" s="805">
        <f>SUM(BY904:BY984)</f>
        <v>25545</v>
      </c>
      <c r="BZ985" s="602">
        <f>IF(DL985&lt;3,"",(SUM(B985:R985)-MIN(B985:R985)-MAX(B985:R985))/(DL985-2))</f>
        <v>1210.6622666666663</v>
      </c>
      <c r="CA985" s="602">
        <f>IF(DM985&lt;3,"",(SUM(T985:AJ985)-MIN(T985:AJ985)-MAX(T985:AJ985))/(DM985-2))</f>
        <v>2516.9506666666666</v>
      </c>
      <c r="CB985" s="602">
        <f>IF(DN985&lt;3,"",(SUM(AL985:BB985)-MIN(AL985:BB985)-MAX(AL985:BB985))/(DN985-2))</f>
        <v>6790.666666666667</v>
      </c>
      <c r="CC985" s="602">
        <f>IF(DO985&lt;3,"",(SUM(BD985:BT985)-MIN(BD985:BT985)-MAX(BD985:BT985))/(DO985-2))</f>
        <v>11369.297525866663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351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3511"/>
        <v>0</v>
      </c>
      <c r="CG985" s="1350">
        <f t="shared" si="3511"/>
        <v>0</v>
      </c>
      <c r="CH985" s="1350">
        <f t="shared" si="3511"/>
        <v>0</v>
      </c>
      <c r="CI985" s="1350">
        <f t="shared" si="3511"/>
        <v>0</v>
      </c>
      <c r="CJ985" s="1350">
        <f t="shared" si="3511"/>
        <v>0</v>
      </c>
      <c r="CK985" s="1351">
        <f t="shared" si="3511"/>
        <v>0</v>
      </c>
      <c r="CL985" s="1351">
        <f t="shared" si="3511"/>
        <v>1310</v>
      </c>
      <c r="CM985" s="1351">
        <f t="shared" si="3511"/>
        <v>1819.9549999999999</v>
      </c>
      <c r="CN985" s="1350">
        <f t="shared" si="3511"/>
        <v>2006.71</v>
      </c>
      <c r="CO985" s="1350">
        <f t="shared" si="3511"/>
        <v>2079.9899999999998</v>
      </c>
      <c r="CP985" s="1350">
        <f t="shared" si="3511"/>
        <v>2261</v>
      </c>
      <c r="CQ985" s="1350">
        <f t="shared" si="3511"/>
        <v>2518.444</v>
      </c>
      <c r="CR985" s="1350">
        <f t="shared" si="3511"/>
        <v>2856.835</v>
      </c>
      <c r="CS985" s="1349">
        <f t="shared" si="3511"/>
        <v>3307</v>
      </c>
      <c r="CT985" s="1352">
        <f t="shared" si="3511"/>
        <v>3319.9549999999999</v>
      </c>
      <c r="CU985" s="553">
        <f t="shared" ref="CU985:DK985" si="3512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4">
        <f t="shared" si="3512"/>
        <v>0</v>
      </c>
      <c r="CW985" s="555">
        <f t="shared" si="3512"/>
        <v>0</v>
      </c>
      <c r="CX985" s="555">
        <f t="shared" si="3512"/>
        <v>0</v>
      </c>
      <c r="CY985" s="555">
        <f t="shared" si="3512"/>
        <v>0</v>
      </c>
      <c r="CZ985" s="555">
        <f t="shared" si="3512"/>
        <v>0</v>
      </c>
      <c r="DA985" s="555">
        <f t="shared" si="3512"/>
        <v>0</v>
      </c>
      <c r="DB985" s="556">
        <f t="shared" si="3512"/>
        <v>0</v>
      </c>
      <c r="DC985" s="556">
        <f t="shared" si="3512"/>
        <v>3226.1</v>
      </c>
      <c r="DD985" s="556">
        <f t="shared" si="3512"/>
        <v>3572</v>
      </c>
      <c r="DE985" s="555">
        <f t="shared" si="3512"/>
        <v>4359.8999999999996</v>
      </c>
      <c r="DF985" s="555">
        <f t="shared" si="3512"/>
        <v>4444</v>
      </c>
      <c r="DG985" s="555">
        <f t="shared" si="3512"/>
        <v>4590.5</v>
      </c>
      <c r="DH985" s="555">
        <f t="shared" si="3512"/>
        <v>5446.5</v>
      </c>
      <c r="DI985" s="555">
        <f t="shared" si="3512"/>
        <v>6039.96</v>
      </c>
      <c r="DJ985" s="554">
        <f t="shared" si="3512"/>
        <v>6075.3</v>
      </c>
      <c r="DK985" s="553">
        <f t="shared" si="3512"/>
        <v>6329.1998999999996</v>
      </c>
      <c r="DL985" s="658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7"/>
      <c r="DQ985" s="623"/>
      <c r="DR985" s="623"/>
      <c r="DS985" s="623"/>
      <c r="DT985" s="623"/>
      <c r="DU985" s="623"/>
      <c r="DV985" s="623"/>
      <c r="DW985" s="623"/>
      <c r="DX985" s="826"/>
      <c r="DY985" s="488"/>
    </row>
    <row r="986" spans="1:129" s="490" customFormat="1" ht="15.75" customHeight="1">
      <c r="A986" s="828"/>
      <c r="B986" s="804"/>
      <c r="C986" s="804"/>
      <c r="D986" s="804"/>
      <c r="E986" s="804"/>
      <c r="F986" s="804"/>
      <c r="G986" s="804"/>
      <c r="H986" s="804"/>
      <c r="I986" s="804"/>
      <c r="J986" s="804"/>
      <c r="K986" s="804"/>
      <c r="L986" s="804"/>
      <c r="M986" s="804"/>
      <c r="N986" s="804"/>
      <c r="O986" s="804"/>
      <c r="P986" s="804"/>
      <c r="Q986" s="804"/>
      <c r="R986" s="804"/>
      <c r="S986" s="787"/>
      <c r="T986" s="804"/>
      <c r="U986" s="804"/>
      <c r="V986" s="804"/>
      <c r="W986" s="804"/>
      <c r="X986" s="804"/>
      <c r="Y986" s="804"/>
      <c r="Z986" s="804"/>
      <c r="AA986" s="804"/>
      <c r="AB986" s="804"/>
      <c r="AC986" s="804"/>
      <c r="AD986" s="804"/>
      <c r="AE986" s="804"/>
      <c r="AF986" s="804"/>
      <c r="AG986" s="804"/>
      <c r="AH986" s="804"/>
      <c r="AI986" s="804"/>
      <c r="AJ986" s="804"/>
      <c r="AK986" s="787"/>
      <c r="AL986" s="804"/>
      <c r="AM986" s="804"/>
      <c r="AN986" s="804"/>
      <c r="AO986" s="804"/>
      <c r="AP986" s="804"/>
      <c r="AQ986" s="804"/>
      <c r="AR986" s="804"/>
      <c r="AS986" s="804"/>
      <c r="AT986" s="804"/>
      <c r="AU986" s="804"/>
      <c r="AV986" s="804"/>
      <c r="AW986" s="804"/>
      <c r="AX986" s="804"/>
      <c r="AY986" s="804"/>
      <c r="AZ986" s="804"/>
      <c r="BA986" s="804"/>
      <c r="BB986" s="804"/>
      <c r="BC986" s="787"/>
      <c r="BD986" s="804"/>
      <c r="BE986" s="804"/>
      <c r="BF986" s="804"/>
      <c r="BG986" s="804"/>
      <c r="BH986" s="804"/>
      <c r="BI986" s="804"/>
      <c r="BJ986" s="804"/>
      <c r="BK986" s="804"/>
      <c r="BL986" s="804"/>
      <c r="BM986" s="804"/>
      <c r="BN986" s="804"/>
      <c r="BO986" s="804"/>
      <c r="BP986" s="804"/>
      <c r="BQ986" s="804"/>
      <c r="BR986" s="804"/>
      <c r="BS986" s="804"/>
      <c r="BT986" s="804"/>
      <c r="BU986" s="787"/>
      <c r="BV986" s="804"/>
      <c r="BW986" s="804"/>
      <c r="BX986" s="804"/>
      <c r="BY986" s="804"/>
      <c r="BZ986" s="819"/>
      <c r="CA986" s="819"/>
      <c r="CB986" s="819"/>
      <c r="CC986" s="819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22"/>
      <c r="CV986" s="622"/>
      <c r="CW986" s="622"/>
      <c r="CX986" s="622"/>
      <c r="CY986" s="622"/>
      <c r="CZ986" s="622"/>
      <c r="DA986" s="622"/>
      <c r="DB986" s="622"/>
      <c r="DC986" s="622"/>
      <c r="DD986" s="622"/>
      <c r="DE986" s="622"/>
      <c r="DF986" s="622"/>
      <c r="DG986" s="622"/>
      <c r="DH986" s="622"/>
      <c r="DI986" s="622"/>
      <c r="DJ986" s="622"/>
      <c r="DK986" s="622"/>
      <c r="DL986" s="486"/>
      <c r="DM986" s="205"/>
      <c r="DN986" s="205"/>
      <c r="DO986" s="205"/>
      <c r="DP986" s="487"/>
      <c r="DQ986" s="488"/>
      <c r="DR986" s="488"/>
      <c r="DS986" s="488"/>
      <c r="DT986" s="488"/>
      <c r="DU986" s="488"/>
      <c r="DV986" s="488"/>
      <c r="DW986" s="488"/>
      <c r="DX986" s="723"/>
      <c r="DY986" s="488"/>
    </row>
    <row r="987" spans="1:129" s="490" customFormat="1" ht="15.75" customHeight="1">
      <c r="A987" s="829" t="s">
        <v>408</v>
      </c>
      <c r="B987" s="812"/>
      <c r="C987" s="812"/>
      <c r="D987" s="812"/>
      <c r="E987" s="812"/>
      <c r="F987" s="812"/>
      <c r="G987" s="812"/>
      <c r="H987" s="812"/>
      <c r="I987" s="812"/>
      <c r="J987" s="812"/>
      <c r="K987" s="812"/>
      <c r="L987" s="812"/>
      <c r="M987" s="812"/>
      <c r="N987" s="812"/>
      <c r="O987" s="812"/>
      <c r="P987" s="812"/>
      <c r="Q987" s="812"/>
      <c r="R987" s="812"/>
      <c r="S987" s="787"/>
      <c r="T987" s="812"/>
      <c r="U987" s="812"/>
      <c r="V987" s="812"/>
      <c r="W987" s="812"/>
      <c r="X987" s="812"/>
      <c r="Y987" s="812"/>
      <c r="Z987" s="812"/>
      <c r="AA987" s="812"/>
      <c r="AB987" s="812"/>
      <c r="AC987" s="812"/>
      <c r="AD987" s="812"/>
      <c r="AE987" s="812"/>
      <c r="AF987" s="812"/>
      <c r="AG987" s="812"/>
      <c r="AH987" s="812"/>
      <c r="AI987" s="812"/>
      <c r="AJ987" s="812"/>
      <c r="AK987" s="787"/>
      <c r="AL987" s="812"/>
      <c r="AM987" s="812"/>
      <c r="AN987" s="812"/>
      <c r="AO987" s="812"/>
      <c r="AP987" s="812"/>
      <c r="AQ987" s="812"/>
      <c r="AR987" s="812"/>
      <c r="AS987" s="812"/>
      <c r="AT987" s="812"/>
      <c r="AU987" s="812"/>
      <c r="AV987" s="812"/>
      <c r="AW987" s="812"/>
      <c r="AX987" s="812"/>
      <c r="AY987" s="812"/>
      <c r="AZ987" s="812"/>
      <c r="BA987" s="812"/>
      <c r="BB987" s="812"/>
      <c r="BC987" s="787"/>
      <c r="BD987" s="812"/>
      <c r="BE987" s="812"/>
      <c r="BF987" s="812"/>
      <c r="BG987" s="812"/>
      <c r="BH987" s="812"/>
      <c r="BI987" s="812"/>
      <c r="BJ987" s="812"/>
      <c r="BK987" s="812"/>
      <c r="BL987" s="812"/>
      <c r="BM987" s="812"/>
      <c r="BN987" s="812"/>
      <c r="BO987" s="812"/>
      <c r="BP987" s="812"/>
      <c r="BQ987" s="812"/>
      <c r="BR987" s="812"/>
      <c r="BS987" s="812"/>
      <c r="BT987" s="812"/>
      <c r="BU987" s="787"/>
      <c r="BV987" s="812"/>
      <c r="BW987" s="812"/>
      <c r="BX987" s="812"/>
      <c r="BY987" s="812"/>
      <c r="BZ987" s="819"/>
      <c r="CA987" s="819"/>
      <c r="CB987" s="819"/>
      <c r="CC987" s="819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22"/>
      <c r="CV987" s="622"/>
      <c r="CW987" s="622"/>
      <c r="CX987" s="622"/>
      <c r="CY987" s="622"/>
      <c r="CZ987" s="622"/>
      <c r="DA987" s="622"/>
      <c r="DB987" s="622"/>
      <c r="DC987" s="622"/>
      <c r="DD987" s="622"/>
      <c r="DE987" s="622"/>
      <c r="DF987" s="622"/>
      <c r="DG987" s="622"/>
      <c r="DH987" s="622"/>
      <c r="DI987" s="622"/>
      <c r="DJ987" s="622"/>
      <c r="DK987" s="622"/>
      <c r="DL987" s="486"/>
      <c r="DM987" s="205"/>
      <c r="DN987" s="205"/>
      <c r="DO987" s="205"/>
      <c r="DP987" s="487"/>
      <c r="DQ987" s="488"/>
      <c r="DR987" s="488"/>
      <c r="DS987" s="488"/>
      <c r="DT987" s="488"/>
      <c r="DU987" s="488"/>
      <c r="DV987" s="488"/>
      <c r="DW987" s="488"/>
      <c r="DX987" s="595"/>
      <c r="DY987" s="488"/>
    </row>
    <row r="988" spans="1:129" s="490" customFormat="1" ht="15.75" customHeight="1">
      <c r="A988" s="44" t="s">
        <v>144</v>
      </c>
      <c r="B988" s="805">
        <f>SUM(B457,B466)</f>
        <v>0</v>
      </c>
      <c r="C988" s="805">
        <f t="shared" ref="C988:R988" si="3513">SUM(C457,C466)</f>
        <v>0</v>
      </c>
      <c r="D988" s="805">
        <f t="shared" si="3513"/>
        <v>0</v>
      </c>
      <c r="E988" s="805">
        <f t="shared" si="3513"/>
        <v>0</v>
      </c>
      <c r="F988" s="805">
        <f t="shared" si="3513"/>
        <v>0</v>
      </c>
      <c r="G988" s="805">
        <f t="shared" si="3513"/>
        <v>0</v>
      </c>
      <c r="H988" s="805">
        <f t="shared" si="3513"/>
        <v>0</v>
      </c>
      <c r="I988" s="805">
        <f t="shared" si="3513"/>
        <v>0</v>
      </c>
      <c r="J988" s="805">
        <f t="shared" si="3513"/>
        <v>0</v>
      </c>
      <c r="K988" s="805">
        <f t="shared" si="3513"/>
        <v>0</v>
      </c>
      <c r="L988" s="805">
        <f t="shared" si="3513"/>
        <v>0</v>
      </c>
      <c r="M988" s="805">
        <f t="shared" si="3513"/>
        <v>0</v>
      </c>
      <c r="N988" s="805">
        <f t="shared" si="3513"/>
        <v>0</v>
      </c>
      <c r="O988" s="805">
        <f t="shared" si="3513"/>
        <v>0</v>
      </c>
      <c r="P988" s="805">
        <f t="shared" si="3513"/>
        <v>0</v>
      </c>
      <c r="Q988" s="805">
        <f t="shared" si="3513"/>
        <v>0</v>
      </c>
      <c r="R988" s="805">
        <f t="shared" si="3513"/>
        <v>0</v>
      </c>
      <c r="S988" s="804"/>
      <c r="T988" s="805">
        <f>SUM(T457,T466)</f>
        <v>200</v>
      </c>
      <c r="U988" s="805">
        <f t="shared" ref="U988:AJ988" si="3514">SUM(U457,U466)</f>
        <v>0</v>
      </c>
      <c r="V988" s="805">
        <f t="shared" si="3514"/>
        <v>0</v>
      </c>
      <c r="W988" s="805">
        <f t="shared" si="3514"/>
        <v>0</v>
      </c>
      <c r="X988" s="805">
        <f t="shared" si="3514"/>
        <v>0</v>
      </c>
      <c r="Y988" s="805">
        <f t="shared" si="3514"/>
        <v>0</v>
      </c>
      <c r="Z988" s="805">
        <f t="shared" si="3514"/>
        <v>120</v>
      </c>
      <c r="AA988" s="805">
        <f t="shared" si="3514"/>
        <v>0</v>
      </c>
      <c r="AB988" s="805">
        <f t="shared" si="3514"/>
        <v>0</v>
      </c>
      <c r="AC988" s="805">
        <f t="shared" si="3514"/>
        <v>0</v>
      </c>
      <c r="AD988" s="805">
        <f t="shared" si="3514"/>
        <v>0</v>
      </c>
      <c r="AE988" s="805">
        <f t="shared" si="3514"/>
        <v>0</v>
      </c>
      <c r="AF988" s="805">
        <f t="shared" si="3514"/>
        <v>0</v>
      </c>
      <c r="AG988" s="805">
        <f t="shared" si="3514"/>
        <v>0</v>
      </c>
      <c r="AH988" s="805">
        <f t="shared" si="3514"/>
        <v>0</v>
      </c>
      <c r="AI988" s="805">
        <f t="shared" si="3514"/>
        <v>0</v>
      </c>
      <c r="AJ988" s="805">
        <f t="shared" si="3514"/>
        <v>0</v>
      </c>
      <c r="AK988" s="804"/>
      <c r="AL988" s="805">
        <f>SUM(AL457,AL466)</f>
        <v>0</v>
      </c>
      <c r="AM988" s="805">
        <f t="shared" ref="AM988:BB988" si="3515">SUM(AM457,AM466)</f>
        <v>0</v>
      </c>
      <c r="AN988" s="805">
        <f t="shared" si="3515"/>
        <v>0</v>
      </c>
      <c r="AO988" s="805">
        <f t="shared" si="3515"/>
        <v>0</v>
      </c>
      <c r="AP988" s="805">
        <f t="shared" si="3515"/>
        <v>0</v>
      </c>
      <c r="AQ988" s="805">
        <f t="shared" si="3515"/>
        <v>0</v>
      </c>
      <c r="AR988" s="805">
        <f t="shared" si="3515"/>
        <v>0</v>
      </c>
      <c r="AS988" s="805">
        <f t="shared" si="3515"/>
        <v>0</v>
      </c>
      <c r="AT988" s="805">
        <f t="shared" si="3515"/>
        <v>0</v>
      </c>
      <c r="AU988" s="805">
        <f t="shared" si="3515"/>
        <v>0</v>
      </c>
      <c r="AV988" s="805">
        <f t="shared" si="3515"/>
        <v>0</v>
      </c>
      <c r="AW988" s="805">
        <f t="shared" si="3515"/>
        <v>0</v>
      </c>
      <c r="AX988" s="805">
        <f t="shared" si="3515"/>
        <v>0</v>
      </c>
      <c r="AY988" s="805">
        <f t="shared" si="3515"/>
        <v>0</v>
      </c>
      <c r="AZ988" s="805">
        <f t="shared" si="3515"/>
        <v>0</v>
      </c>
      <c r="BA988" s="805">
        <f t="shared" si="3515"/>
        <v>0</v>
      </c>
      <c r="BB988" s="805">
        <f t="shared" si="3515"/>
        <v>0</v>
      </c>
      <c r="BC988" s="804"/>
      <c r="BD988" s="805">
        <f>SUM(BD457,BD466)</f>
        <v>300</v>
      </c>
      <c r="BE988" s="805">
        <f t="shared" ref="BE988:BT988" si="3516">SUM(BE457,BE466)</f>
        <v>300</v>
      </c>
      <c r="BF988" s="805">
        <f t="shared" si="3516"/>
        <v>300</v>
      </c>
      <c r="BG988" s="805">
        <f t="shared" si="3516"/>
        <v>0</v>
      </c>
      <c r="BH988" s="805">
        <f t="shared" si="3516"/>
        <v>0</v>
      </c>
      <c r="BI988" s="805">
        <f t="shared" si="3516"/>
        <v>0</v>
      </c>
      <c r="BJ988" s="805">
        <f t="shared" si="3516"/>
        <v>0</v>
      </c>
      <c r="BK988" s="805">
        <f t="shared" si="3516"/>
        <v>0</v>
      </c>
      <c r="BL988" s="805">
        <f t="shared" si="3516"/>
        <v>0</v>
      </c>
      <c r="BM988" s="805">
        <f t="shared" si="3516"/>
        <v>0</v>
      </c>
      <c r="BN988" s="805">
        <f t="shared" si="3516"/>
        <v>0</v>
      </c>
      <c r="BO988" s="805">
        <f t="shared" si="3516"/>
        <v>0</v>
      </c>
      <c r="BP988" s="805">
        <f t="shared" si="3516"/>
        <v>0</v>
      </c>
      <c r="BQ988" s="805">
        <f t="shared" si="3516"/>
        <v>0</v>
      </c>
      <c r="BR988" s="805">
        <f t="shared" si="3516"/>
        <v>0</v>
      </c>
      <c r="BS988" s="805">
        <f t="shared" si="3516"/>
        <v>0</v>
      </c>
      <c r="BT988" s="805">
        <f t="shared" si="3516"/>
        <v>0</v>
      </c>
      <c r="BU988" s="804"/>
      <c r="BV988" s="805">
        <f>SUM(BV457,BV466)</f>
        <v>0</v>
      </c>
      <c r="BW988" s="805">
        <f>SUM(BW457,BW466)</f>
        <v>0</v>
      </c>
      <c r="BX988" s="805">
        <f>SUM(BX457,BX466)</f>
        <v>0</v>
      </c>
      <c r="BY988" s="805">
        <f>SUM(BY457,BY466)</f>
        <v>200</v>
      </c>
      <c r="BZ988" s="602">
        <f t="shared" ref="BZ988:BZ1002" si="3517">IF(DL988&lt;3,"",(SUM(B988:R988)-MIN(B988:R988)-MAX(B988:R988))/(DL988-2))</f>
        <v>0</v>
      </c>
      <c r="CA988" s="602">
        <f t="shared" ref="CA988:CA1002" si="3518">IF(DM988&lt;3,"",(SUM(T988:AJ988)-MIN(T988:AJ988)-MAX(T988:AJ988))/(DM988-2))</f>
        <v>8</v>
      </c>
      <c r="CB988" s="602">
        <f t="shared" ref="CB988:CB1002" si="3519">IF(DN988&lt;3,"",(SUM(AL988:BB988)-MIN(AL988:BB988)-MAX(AL988:BB988))/(DN988-2))</f>
        <v>0</v>
      </c>
      <c r="CC988" s="602">
        <f t="shared" ref="CC988:CC1002" si="3520">IF(DO988&lt;3,"",(SUM(BD988:BT988)-MIN(BD988:BT988)-MAX(BD988:BT988))/(DO988-2))</f>
        <v>40</v>
      </c>
      <c r="CD988" s="1348">
        <f t="shared" ref="CD988:CS1002" si="352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3521"/>
        <v>0</v>
      </c>
      <c r="CF988" s="1350">
        <f t="shared" si="3521"/>
        <v>0</v>
      </c>
      <c r="CG988" s="1350">
        <f t="shared" si="3521"/>
        <v>0</v>
      </c>
      <c r="CH988" s="1350">
        <f t="shared" si="3521"/>
        <v>0</v>
      </c>
      <c r="CI988" s="1350">
        <f t="shared" si="3521"/>
        <v>0</v>
      </c>
      <c r="CJ988" s="1350">
        <f t="shared" si="3521"/>
        <v>0</v>
      </c>
      <c r="CK988" s="1351">
        <f t="shared" si="3521"/>
        <v>0</v>
      </c>
      <c r="CL988" s="1351">
        <f t="shared" si="3521"/>
        <v>0</v>
      </c>
      <c r="CM988" s="1351">
        <f t="shared" si="3521"/>
        <v>0</v>
      </c>
      <c r="CN988" s="1350">
        <f t="shared" si="3521"/>
        <v>0</v>
      </c>
      <c r="CO988" s="1350">
        <f t="shared" si="3521"/>
        <v>0</v>
      </c>
      <c r="CP988" s="1350">
        <f t="shared" si="3521"/>
        <v>0</v>
      </c>
      <c r="CQ988" s="1350">
        <f t="shared" si="3521"/>
        <v>0</v>
      </c>
      <c r="CR988" s="1350">
        <f t="shared" si="3521"/>
        <v>0</v>
      </c>
      <c r="CS988" s="1349">
        <f t="shared" si="3521"/>
        <v>0</v>
      </c>
      <c r="CT988" s="1352">
        <f t="shared" ref="CT988:CT1002" si="3522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40">
        <f t="shared" ref="CU988:DJ1002" si="3523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3523"/>
        <v>0</v>
      </c>
      <c r="CW988" s="1381">
        <f t="shared" si="3523"/>
        <v>0</v>
      </c>
      <c r="CX988" s="1381">
        <f t="shared" si="3523"/>
        <v>0</v>
      </c>
      <c r="CY988" s="1381">
        <f t="shared" si="3523"/>
        <v>0</v>
      </c>
      <c r="CZ988" s="1381">
        <f t="shared" si="3523"/>
        <v>0</v>
      </c>
      <c r="DA988" s="1381">
        <f t="shared" si="3523"/>
        <v>0</v>
      </c>
      <c r="DB988" s="1382">
        <f t="shared" si="3523"/>
        <v>0</v>
      </c>
      <c r="DC988" s="1382">
        <f t="shared" si="3523"/>
        <v>0</v>
      </c>
      <c r="DD988" s="1382">
        <f t="shared" si="3523"/>
        <v>0</v>
      </c>
      <c r="DE988" s="1381">
        <f t="shared" si="3523"/>
        <v>0</v>
      </c>
      <c r="DF988" s="1381">
        <f t="shared" si="3523"/>
        <v>0</v>
      </c>
      <c r="DG988" s="1381">
        <f t="shared" si="3523"/>
        <v>0</v>
      </c>
      <c r="DH988" s="1381">
        <f t="shared" si="3523"/>
        <v>0</v>
      </c>
      <c r="DI988" s="1381">
        <f t="shared" si="3523"/>
        <v>0</v>
      </c>
      <c r="DJ988" s="1380">
        <f t="shared" si="3523"/>
        <v>120</v>
      </c>
      <c r="DK988" s="1440">
        <f t="shared" ref="DK988:DK1002" si="3524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200</v>
      </c>
      <c r="DL988" s="658">
        <f t="shared" ref="DL988:DL1002" si="3525">COUNT(B988:R988)</f>
        <v>17</v>
      </c>
      <c r="DM988" s="106">
        <f t="shared" ref="DM988:DM1002" si="3526">COUNT(T988:AJ988)</f>
        <v>17</v>
      </c>
      <c r="DN988" s="106">
        <f t="shared" ref="DN988:DN1002" si="3527">COUNT(AL988:BB988)</f>
        <v>17</v>
      </c>
      <c r="DO988" s="106">
        <f t="shared" ref="DO988:DO1002" si="3528">COUNT(BD988:BT988)</f>
        <v>17</v>
      </c>
      <c r="DP988" s="487"/>
      <c r="DQ988" s="623"/>
      <c r="DR988" s="623"/>
      <c r="DS988" s="623"/>
      <c r="DT988" s="623"/>
      <c r="DU988" s="623"/>
      <c r="DV988" s="623"/>
      <c r="DW988" s="623"/>
      <c r="DX988" s="826"/>
      <c r="DY988" s="488"/>
    </row>
    <row r="989" spans="1:129" s="490" customFormat="1" ht="15.75" customHeight="1">
      <c r="A989" s="44" t="s">
        <v>710</v>
      </c>
      <c r="B989" s="805">
        <f>SUM(B475,B484,B493,B502,B508,B514,B520,B526,B532,B538,B544,B550,B556,B562,B568,B574,B580,B586,B592,B605,B611,B623)</f>
        <v>838</v>
      </c>
      <c r="C989" s="805">
        <f t="shared" ref="C989:R989" si="3529">SUM(C475,C484,C493,C502,C508,C514,C520,C526,C532,C538,C544,C550,C556,C562,C568,C574,C580,C586,C592,C605,C611,C623)</f>
        <v>359.97</v>
      </c>
      <c r="D989" s="805">
        <f t="shared" si="3529"/>
        <v>299.7</v>
      </c>
      <c r="E989" s="805">
        <f t="shared" si="3529"/>
        <v>275.94</v>
      </c>
      <c r="F989" s="805">
        <f t="shared" si="3529"/>
        <v>752.7</v>
      </c>
      <c r="G989" s="805">
        <f t="shared" si="3529"/>
        <v>456</v>
      </c>
      <c r="H989" s="805">
        <f t="shared" si="3529"/>
        <v>540</v>
      </c>
      <c r="I989" s="805">
        <f t="shared" si="3529"/>
        <v>915</v>
      </c>
      <c r="J989" s="805">
        <f t="shared" si="3529"/>
        <v>371.7</v>
      </c>
      <c r="K989" s="805">
        <f t="shared" si="3529"/>
        <v>0</v>
      </c>
      <c r="L989" s="805">
        <f t="shared" si="3529"/>
        <v>0</v>
      </c>
      <c r="M989" s="805">
        <f t="shared" si="3529"/>
        <v>0</v>
      </c>
      <c r="N989" s="805">
        <f t="shared" si="3529"/>
        <v>0</v>
      </c>
      <c r="O989" s="805">
        <f t="shared" si="3529"/>
        <v>0</v>
      </c>
      <c r="P989" s="805">
        <f t="shared" si="3529"/>
        <v>0</v>
      </c>
      <c r="Q989" s="805">
        <f t="shared" si="3529"/>
        <v>0</v>
      </c>
      <c r="R989" s="805">
        <f t="shared" si="3529"/>
        <v>0</v>
      </c>
      <c r="S989" s="804"/>
      <c r="T989" s="805">
        <f>SUM(T475,T484,T493,T502,T508,T514,T520,T526,T532,T538,T544,T550,T556,T562,T568,T574,T580,T586,T592,T605,T611,T623)</f>
        <v>662</v>
      </c>
      <c r="U989" s="805">
        <f t="shared" ref="U989:AJ989" si="3530">SUM(U475,U484,U493,U502,U508,U514,U520,U526,U532,U538,U544,U550,U556,U562,U568,U574,U580,U586,U592,U605,U611,U623)</f>
        <v>1300</v>
      </c>
      <c r="V989" s="805">
        <f t="shared" si="3530"/>
        <v>1574</v>
      </c>
      <c r="W989" s="805">
        <f t="shared" si="3530"/>
        <v>1612</v>
      </c>
      <c r="X989" s="805">
        <f t="shared" si="3530"/>
        <v>2592</v>
      </c>
      <c r="Y989" s="805">
        <f t="shared" si="3530"/>
        <v>2392</v>
      </c>
      <c r="Z989" s="805">
        <f t="shared" si="3530"/>
        <v>1156</v>
      </c>
      <c r="AA989" s="805">
        <f t="shared" si="3530"/>
        <v>2015.9739999999999</v>
      </c>
      <c r="AB989" s="805">
        <f t="shared" si="3530"/>
        <v>960</v>
      </c>
      <c r="AC989" s="805">
        <f t="shared" si="3530"/>
        <v>0</v>
      </c>
      <c r="AD989" s="805">
        <f t="shared" si="3530"/>
        <v>0</v>
      </c>
      <c r="AE989" s="805">
        <f t="shared" si="3530"/>
        <v>0</v>
      </c>
      <c r="AF989" s="805">
        <f t="shared" si="3530"/>
        <v>0</v>
      </c>
      <c r="AG989" s="805">
        <f t="shared" si="3530"/>
        <v>0</v>
      </c>
      <c r="AH989" s="805">
        <f t="shared" si="3530"/>
        <v>0</v>
      </c>
      <c r="AI989" s="805">
        <f t="shared" si="3530"/>
        <v>0</v>
      </c>
      <c r="AJ989" s="805">
        <f t="shared" si="3530"/>
        <v>0</v>
      </c>
      <c r="AK989" s="804"/>
      <c r="AL989" s="805">
        <f>SUM(AL475,AL484,AL493,AL502,AL508,AL514,AL520,AL526,AL532,AL538,AL544,AL550,AL556,AL562,AL568,AL574,AL580,AL586,AL592,AL605,AL611,AL623)</f>
        <v>5506.8</v>
      </c>
      <c r="AM989" s="805">
        <f t="shared" ref="AM989:BB989" si="3531">SUM(AM475,AM484,AM493,AM502,AM508,AM514,AM520,AM526,AM532,AM538,AM544,AM550,AM556,AM562,AM568,AM574,AM580,AM586,AM592,AM605,AM611,AM623)</f>
        <v>2191.9895999999999</v>
      </c>
      <c r="AN989" s="805">
        <f t="shared" si="3531"/>
        <v>3130</v>
      </c>
      <c r="AO989" s="805">
        <f t="shared" si="3531"/>
        <v>2376.39</v>
      </c>
      <c r="AP989" s="805">
        <f t="shared" si="3531"/>
        <v>3131.8179999999998</v>
      </c>
      <c r="AQ989" s="805">
        <f t="shared" si="3531"/>
        <v>2412.8200000000002</v>
      </c>
      <c r="AR989" s="805">
        <f t="shared" si="3531"/>
        <v>3010.7200000000003</v>
      </c>
      <c r="AS989" s="805">
        <f t="shared" si="3531"/>
        <v>2768</v>
      </c>
      <c r="AT989" s="805">
        <f t="shared" si="3531"/>
        <v>5063.8959999999997</v>
      </c>
      <c r="AU989" s="805">
        <f t="shared" si="3531"/>
        <v>0</v>
      </c>
      <c r="AV989" s="805">
        <f t="shared" si="3531"/>
        <v>0</v>
      </c>
      <c r="AW989" s="805">
        <f t="shared" si="3531"/>
        <v>0</v>
      </c>
      <c r="AX989" s="805">
        <f t="shared" si="3531"/>
        <v>0</v>
      </c>
      <c r="AY989" s="805">
        <f t="shared" si="3531"/>
        <v>0</v>
      </c>
      <c r="AZ989" s="805">
        <f t="shared" si="3531"/>
        <v>0</v>
      </c>
      <c r="BA989" s="805">
        <f t="shared" si="3531"/>
        <v>0</v>
      </c>
      <c r="BB989" s="805">
        <f t="shared" si="3531"/>
        <v>0</v>
      </c>
      <c r="BC989" s="804"/>
      <c r="BD989" s="805">
        <f>SUM(BD475,BD484,BD493,BD502,BD508,BD514,BD520,BD526,BD532,BD538,BD544,BD550,BD556,BD562,BD568,BD574,BD580,BD586,BD592,BD605,BD611,BD623)</f>
        <v>10790</v>
      </c>
      <c r="BE989" s="805">
        <f t="shared" ref="BE989:BT989" si="3532">SUM(BE475,BE484,BE493,BE502,BE508,BE514,BE520,BE526,BE532,BE538,BE544,BE550,BE556,BE562,BE568,BE574,BE580,BE586,BE592,BE605,BE611,BE623)</f>
        <v>4616</v>
      </c>
      <c r="BF989" s="805">
        <f t="shared" si="3532"/>
        <v>3982</v>
      </c>
      <c r="BG989" s="805">
        <f t="shared" si="3532"/>
        <v>5694</v>
      </c>
      <c r="BH989" s="805">
        <f t="shared" si="3532"/>
        <v>7050.4</v>
      </c>
      <c r="BI989" s="805">
        <f t="shared" si="3532"/>
        <v>5349</v>
      </c>
      <c r="BJ989" s="805">
        <f t="shared" si="3532"/>
        <v>5970</v>
      </c>
      <c r="BK989" s="805">
        <f t="shared" si="3532"/>
        <v>6192</v>
      </c>
      <c r="BL989" s="805">
        <f t="shared" si="3532"/>
        <v>6606</v>
      </c>
      <c r="BM989" s="805">
        <f t="shared" si="3532"/>
        <v>0</v>
      </c>
      <c r="BN989" s="805">
        <f t="shared" si="3532"/>
        <v>0</v>
      </c>
      <c r="BO989" s="805">
        <f t="shared" si="3532"/>
        <v>0</v>
      </c>
      <c r="BP989" s="805">
        <f t="shared" si="3532"/>
        <v>0</v>
      </c>
      <c r="BQ989" s="805">
        <f t="shared" si="3532"/>
        <v>0</v>
      </c>
      <c r="BR989" s="805">
        <f t="shared" si="3532"/>
        <v>0</v>
      </c>
      <c r="BS989" s="805">
        <f t="shared" si="3532"/>
        <v>0</v>
      </c>
      <c r="BT989" s="805">
        <f t="shared" si="3532"/>
        <v>0</v>
      </c>
      <c r="BU989" s="804"/>
      <c r="BV989" s="805">
        <f>SUM(BV475,BV484,BV493,BV502,BV508,BV514,BV520,BV526,BV532,BV538,BV544,BV550,BV556,BV562,BV568,BV574,BV580,BV586,BV592,BV605,BV611,BV623)</f>
        <v>872</v>
      </c>
      <c r="BW989" s="805">
        <f>SUM(BW475,BW484,BW493,BW502,BW508,BW514,BW520,BW526,BW532,BW538,BW544,BW550,BW556,BW562,BW568,BW574,BW580,BW586,BW592,BW605,BW611,BW623)</f>
        <v>2307</v>
      </c>
      <c r="BX989" s="805">
        <f>SUM(BX475,BX484,BX493,BX502,BX508,BX514,BX520,BX526,BX532,BX538,BX544,BX550,BX556,BX562,BX568,BX574,BX580,BX586,BX592,BX605,BX611,BX623)</f>
        <v>4880</v>
      </c>
      <c r="BY989" s="805">
        <f>SUM(BY475,BY484,BY493,BY502,BY508,BY514,BY520,BY526,BY532,BY538,BY544,BY550,BY556,BY562,BY568,BY574,BY580,BY586,BY592,BY605,BY611,BY623)</f>
        <v>8340</v>
      </c>
      <c r="BZ989" s="602">
        <f t="shared" si="3517"/>
        <v>259.60066666666665</v>
      </c>
      <c r="CA989" s="602">
        <f t="shared" si="3518"/>
        <v>778.13160000000005</v>
      </c>
      <c r="CB989" s="602">
        <f t="shared" si="3519"/>
        <v>1605.7089066666667</v>
      </c>
      <c r="CC989" s="602">
        <f t="shared" si="3520"/>
        <v>3030.6266666666666</v>
      </c>
      <c r="CD989" s="1348">
        <f t="shared" si="3521"/>
        <v>0</v>
      </c>
      <c r="CE989" s="1349">
        <f t="shared" si="3521"/>
        <v>0</v>
      </c>
      <c r="CF989" s="1350">
        <f t="shared" si="3521"/>
        <v>0</v>
      </c>
      <c r="CG989" s="1350">
        <f t="shared" si="3521"/>
        <v>0</v>
      </c>
      <c r="CH989" s="1350">
        <f t="shared" si="3521"/>
        <v>0</v>
      </c>
      <c r="CI989" s="1350">
        <f t="shared" si="3521"/>
        <v>0</v>
      </c>
      <c r="CJ989" s="1350">
        <f t="shared" si="3521"/>
        <v>0</v>
      </c>
      <c r="CK989" s="1351">
        <f t="shared" si="3521"/>
        <v>0</v>
      </c>
      <c r="CL989" s="1351">
        <f t="shared" si="3521"/>
        <v>275.94</v>
      </c>
      <c r="CM989" s="1351">
        <f t="shared" si="3521"/>
        <v>299.7</v>
      </c>
      <c r="CN989" s="1350">
        <f t="shared" si="3521"/>
        <v>359.97</v>
      </c>
      <c r="CO989" s="1350">
        <f t="shared" si="3521"/>
        <v>371.7</v>
      </c>
      <c r="CP989" s="1350">
        <f t="shared" si="3521"/>
        <v>456</v>
      </c>
      <c r="CQ989" s="1350">
        <f t="shared" si="3521"/>
        <v>540</v>
      </c>
      <c r="CR989" s="1350">
        <f t="shared" si="3521"/>
        <v>752.7</v>
      </c>
      <c r="CS989" s="1349">
        <f t="shared" si="3521"/>
        <v>838</v>
      </c>
      <c r="CT989" s="1352">
        <f t="shared" si="3522"/>
        <v>915</v>
      </c>
      <c r="CU989" s="1440">
        <f t="shared" si="3523"/>
        <v>0</v>
      </c>
      <c r="CV989" s="1380">
        <f t="shared" si="3523"/>
        <v>0</v>
      </c>
      <c r="CW989" s="1381">
        <f t="shared" si="3523"/>
        <v>0</v>
      </c>
      <c r="CX989" s="1381">
        <f t="shared" si="3523"/>
        <v>0</v>
      </c>
      <c r="CY989" s="1381">
        <f t="shared" si="3523"/>
        <v>0</v>
      </c>
      <c r="CZ989" s="1381">
        <f t="shared" si="3523"/>
        <v>0</v>
      </c>
      <c r="DA989" s="1381">
        <f t="shared" si="3523"/>
        <v>0</v>
      </c>
      <c r="DB989" s="1382">
        <f t="shared" si="3523"/>
        <v>0</v>
      </c>
      <c r="DC989" s="1382">
        <f t="shared" si="3523"/>
        <v>662</v>
      </c>
      <c r="DD989" s="1382">
        <f t="shared" si="3523"/>
        <v>960</v>
      </c>
      <c r="DE989" s="1381">
        <f t="shared" si="3523"/>
        <v>1156</v>
      </c>
      <c r="DF989" s="1381">
        <f t="shared" si="3523"/>
        <v>1300</v>
      </c>
      <c r="DG989" s="1381">
        <f t="shared" si="3523"/>
        <v>1574</v>
      </c>
      <c r="DH989" s="1381">
        <f t="shared" si="3523"/>
        <v>1612</v>
      </c>
      <c r="DI989" s="1381">
        <f t="shared" si="3523"/>
        <v>2015.9739999999999</v>
      </c>
      <c r="DJ989" s="1380">
        <f t="shared" si="3523"/>
        <v>2392</v>
      </c>
      <c r="DK989" s="1440">
        <f t="shared" si="3524"/>
        <v>2592</v>
      </c>
      <c r="DL989" s="658">
        <f t="shared" si="3525"/>
        <v>17</v>
      </c>
      <c r="DM989" s="106">
        <f t="shared" si="3526"/>
        <v>17</v>
      </c>
      <c r="DN989" s="106">
        <f t="shared" si="3527"/>
        <v>17</v>
      </c>
      <c r="DO989" s="106">
        <f t="shared" si="3528"/>
        <v>17</v>
      </c>
      <c r="DP989" s="487"/>
      <c r="DQ989" s="623"/>
      <c r="DR989" s="623"/>
      <c r="DS989" s="623"/>
      <c r="DT989" s="623"/>
      <c r="DU989" s="623"/>
      <c r="DV989" s="623"/>
      <c r="DW989" s="623"/>
      <c r="DX989" s="826"/>
      <c r="DY989" s="488"/>
    </row>
    <row r="990" spans="1:129" s="490" customFormat="1" ht="15.75" customHeight="1">
      <c r="A990" s="44" t="s">
        <v>711</v>
      </c>
      <c r="B990" s="805">
        <f t="shared" ref="B990:R990" si="3533">SUM(B599,B617,B629,B635)</f>
        <v>0</v>
      </c>
      <c r="C990" s="805">
        <f t="shared" si="3533"/>
        <v>0</v>
      </c>
      <c r="D990" s="805">
        <f t="shared" si="3533"/>
        <v>0</v>
      </c>
      <c r="E990" s="805">
        <f t="shared" si="3533"/>
        <v>0</v>
      </c>
      <c r="F990" s="805">
        <f t="shared" si="3533"/>
        <v>30</v>
      </c>
      <c r="G990" s="805">
        <f t="shared" si="3533"/>
        <v>60</v>
      </c>
      <c r="H990" s="805">
        <f t="shared" si="3533"/>
        <v>0</v>
      </c>
      <c r="I990" s="805">
        <f t="shared" si="3533"/>
        <v>0</v>
      </c>
      <c r="J990" s="805">
        <f t="shared" si="3533"/>
        <v>20</v>
      </c>
      <c r="K990" s="805">
        <f t="shared" si="3533"/>
        <v>0</v>
      </c>
      <c r="L990" s="805">
        <f t="shared" si="3533"/>
        <v>0</v>
      </c>
      <c r="M990" s="805">
        <f t="shared" si="3533"/>
        <v>0</v>
      </c>
      <c r="N990" s="805">
        <f t="shared" si="3533"/>
        <v>0</v>
      </c>
      <c r="O990" s="805">
        <f t="shared" si="3533"/>
        <v>0</v>
      </c>
      <c r="P990" s="805">
        <f t="shared" si="3533"/>
        <v>0</v>
      </c>
      <c r="Q990" s="805">
        <f t="shared" si="3533"/>
        <v>0</v>
      </c>
      <c r="R990" s="805">
        <f t="shared" si="3533"/>
        <v>0</v>
      </c>
      <c r="S990" s="804"/>
      <c r="T990" s="805">
        <f t="shared" ref="T990:AJ990" si="3534">SUM(T599,T617,T629,T635)</f>
        <v>143</v>
      </c>
      <c r="U990" s="805">
        <f t="shared" si="3534"/>
        <v>250</v>
      </c>
      <c r="V990" s="805">
        <f t="shared" si="3534"/>
        <v>120</v>
      </c>
      <c r="W990" s="805">
        <f t="shared" si="3534"/>
        <v>75</v>
      </c>
      <c r="X990" s="805">
        <f t="shared" si="3534"/>
        <v>0</v>
      </c>
      <c r="Y990" s="805">
        <f t="shared" si="3534"/>
        <v>125</v>
      </c>
      <c r="Z990" s="805">
        <f t="shared" si="3534"/>
        <v>240</v>
      </c>
      <c r="AA990" s="805">
        <f t="shared" si="3534"/>
        <v>78</v>
      </c>
      <c r="AB990" s="805">
        <f t="shared" si="3534"/>
        <v>0</v>
      </c>
      <c r="AC990" s="805">
        <f t="shared" si="3534"/>
        <v>0</v>
      </c>
      <c r="AD990" s="805">
        <f t="shared" si="3534"/>
        <v>0</v>
      </c>
      <c r="AE990" s="805">
        <f t="shared" si="3534"/>
        <v>0</v>
      </c>
      <c r="AF990" s="805">
        <f t="shared" si="3534"/>
        <v>0</v>
      </c>
      <c r="AG990" s="805">
        <f t="shared" si="3534"/>
        <v>0</v>
      </c>
      <c r="AH990" s="805">
        <f t="shared" si="3534"/>
        <v>0</v>
      </c>
      <c r="AI990" s="805">
        <f t="shared" si="3534"/>
        <v>0</v>
      </c>
      <c r="AJ990" s="805">
        <f t="shared" si="3534"/>
        <v>0</v>
      </c>
      <c r="AK990" s="804"/>
      <c r="AL990" s="805">
        <f t="shared" ref="AL990:BB990" si="3535">SUM(AL599,AL617,AL629,AL635)</f>
        <v>0</v>
      </c>
      <c r="AM990" s="805">
        <f t="shared" si="3535"/>
        <v>0</v>
      </c>
      <c r="AN990" s="805">
        <f t="shared" si="3535"/>
        <v>0</v>
      </c>
      <c r="AO990" s="805">
        <f t="shared" si="3535"/>
        <v>77.448000000000008</v>
      </c>
      <c r="AP990" s="805">
        <f t="shared" si="3535"/>
        <v>420</v>
      </c>
      <c r="AQ990" s="805">
        <f t="shared" si="3535"/>
        <v>967.99760000000003</v>
      </c>
      <c r="AR990" s="805">
        <f t="shared" si="3535"/>
        <v>465.92</v>
      </c>
      <c r="AS990" s="805">
        <f t="shared" si="3535"/>
        <v>728</v>
      </c>
      <c r="AT990" s="805">
        <f t="shared" si="3535"/>
        <v>539.76</v>
      </c>
      <c r="AU990" s="805">
        <f t="shared" si="3535"/>
        <v>0</v>
      </c>
      <c r="AV990" s="805">
        <f t="shared" si="3535"/>
        <v>0</v>
      </c>
      <c r="AW990" s="805">
        <f t="shared" si="3535"/>
        <v>0</v>
      </c>
      <c r="AX990" s="805">
        <f t="shared" si="3535"/>
        <v>0</v>
      </c>
      <c r="AY990" s="805">
        <f t="shared" si="3535"/>
        <v>0</v>
      </c>
      <c r="AZ990" s="805">
        <f t="shared" si="3535"/>
        <v>0</v>
      </c>
      <c r="BA990" s="805">
        <f t="shared" si="3535"/>
        <v>0</v>
      </c>
      <c r="BB990" s="805">
        <f t="shared" si="3535"/>
        <v>0</v>
      </c>
      <c r="BC990" s="804"/>
      <c r="BD990" s="805">
        <f t="shared" ref="BD990:BT990" si="3536">SUM(BD599,BD617,BD629,BD635)</f>
        <v>578</v>
      </c>
      <c r="BE990" s="805">
        <f t="shared" si="3536"/>
        <v>364</v>
      </c>
      <c r="BF990" s="805">
        <f t="shared" si="3536"/>
        <v>250</v>
      </c>
      <c r="BG990" s="805">
        <f t="shared" si="3536"/>
        <v>500</v>
      </c>
      <c r="BH990" s="805">
        <f t="shared" si="3536"/>
        <v>1200</v>
      </c>
      <c r="BI990" s="805">
        <f t="shared" si="3536"/>
        <v>500</v>
      </c>
      <c r="BJ990" s="805">
        <f t="shared" si="3536"/>
        <v>500</v>
      </c>
      <c r="BK990" s="805">
        <f t="shared" si="3536"/>
        <v>208</v>
      </c>
      <c r="BL990" s="805">
        <f t="shared" si="3536"/>
        <v>726</v>
      </c>
      <c r="BM990" s="805">
        <f t="shared" si="3536"/>
        <v>0</v>
      </c>
      <c r="BN990" s="805">
        <f t="shared" si="3536"/>
        <v>0</v>
      </c>
      <c r="BO990" s="805">
        <f t="shared" si="3536"/>
        <v>0</v>
      </c>
      <c r="BP990" s="805">
        <f t="shared" si="3536"/>
        <v>0</v>
      </c>
      <c r="BQ990" s="805">
        <f t="shared" si="3536"/>
        <v>0</v>
      </c>
      <c r="BR990" s="805">
        <f t="shared" si="3536"/>
        <v>0</v>
      </c>
      <c r="BS990" s="805">
        <f t="shared" si="3536"/>
        <v>0</v>
      </c>
      <c r="BT990" s="805">
        <f t="shared" si="3536"/>
        <v>0</v>
      </c>
      <c r="BU990" s="804"/>
      <c r="BV990" s="805">
        <f>SUM(BV599,BV617,BV629,BV635)</f>
        <v>20</v>
      </c>
      <c r="BW990" s="805">
        <f>SUM(BW599,BW617,BW629,BW635)</f>
        <v>138</v>
      </c>
      <c r="BX990" s="805">
        <f>SUM(BX599,BX617,BX629,BX635)</f>
        <v>336</v>
      </c>
      <c r="BY990" s="805">
        <f>SUM(BY599,BY617,BY629,BY635)</f>
        <v>644</v>
      </c>
      <c r="BZ990" s="602">
        <f t="shared" si="3517"/>
        <v>3.3333333333333335</v>
      </c>
      <c r="CA990" s="602">
        <f t="shared" si="3518"/>
        <v>52.06666666666667</v>
      </c>
      <c r="CB990" s="602">
        <f t="shared" si="3519"/>
        <v>148.74186666666668</v>
      </c>
      <c r="CC990" s="602">
        <f t="shared" si="3520"/>
        <v>241.73333333333332</v>
      </c>
      <c r="CD990" s="1348">
        <f t="shared" si="3521"/>
        <v>0</v>
      </c>
      <c r="CE990" s="1349">
        <f t="shared" si="3521"/>
        <v>0</v>
      </c>
      <c r="CF990" s="1350">
        <f t="shared" si="3521"/>
        <v>0</v>
      </c>
      <c r="CG990" s="1350">
        <f t="shared" si="3521"/>
        <v>0</v>
      </c>
      <c r="CH990" s="1350">
        <f t="shared" si="3521"/>
        <v>0</v>
      </c>
      <c r="CI990" s="1350">
        <f t="shared" si="3521"/>
        <v>0</v>
      </c>
      <c r="CJ990" s="1350">
        <f t="shared" si="3521"/>
        <v>0</v>
      </c>
      <c r="CK990" s="1351">
        <f t="shared" si="3521"/>
        <v>0</v>
      </c>
      <c r="CL990" s="1351">
        <f t="shared" si="3521"/>
        <v>0</v>
      </c>
      <c r="CM990" s="1351">
        <f t="shared" si="3521"/>
        <v>0</v>
      </c>
      <c r="CN990" s="1350">
        <f t="shared" si="3521"/>
        <v>0</v>
      </c>
      <c r="CO990" s="1350">
        <f t="shared" si="3521"/>
        <v>0</v>
      </c>
      <c r="CP990" s="1350">
        <f t="shared" si="3521"/>
        <v>0</v>
      </c>
      <c r="CQ990" s="1350">
        <f t="shared" si="3521"/>
        <v>0</v>
      </c>
      <c r="CR990" s="1350">
        <f t="shared" si="3521"/>
        <v>20</v>
      </c>
      <c r="CS990" s="1349">
        <f t="shared" si="3521"/>
        <v>30</v>
      </c>
      <c r="CT990" s="1352">
        <f t="shared" si="3522"/>
        <v>60</v>
      </c>
      <c r="CU990" s="1440">
        <f t="shared" si="3523"/>
        <v>0</v>
      </c>
      <c r="CV990" s="1380">
        <f t="shared" si="3523"/>
        <v>0</v>
      </c>
      <c r="CW990" s="1381">
        <f t="shared" si="3523"/>
        <v>0</v>
      </c>
      <c r="CX990" s="1381">
        <f t="shared" si="3523"/>
        <v>0</v>
      </c>
      <c r="CY990" s="1381">
        <f t="shared" si="3523"/>
        <v>0</v>
      </c>
      <c r="CZ990" s="1381">
        <f t="shared" si="3523"/>
        <v>0</v>
      </c>
      <c r="DA990" s="1381">
        <f t="shared" si="3523"/>
        <v>0</v>
      </c>
      <c r="DB990" s="1382">
        <f t="shared" si="3523"/>
        <v>0</v>
      </c>
      <c r="DC990" s="1382">
        <f t="shared" si="3523"/>
        <v>0</v>
      </c>
      <c r="DD990" s="1382">
        <f t="shared" si="3523"/>
        <v>0</v>
      </c>
      <c r="DE990" s="1381">
        <f t="shared" si="3523"/>
        <v>75</v>
      </c>
      <c r="DF990" s="1381">
        <f t="shared" si="3523"/>
        <v>78</v>
      </c>
      <c r="DG990" s="1381">
        <f t="shared" si="3523"/>
        <v>120</v>
      </c>
      <c r="DH990" s="1381">
        <f t="shared" si="3523"/>
        <v>125</v>
      </c>
      <c r="DI990" s="1381">
        <f t="shared" si="3523"/>
        <v>143</v>
      </c>
      <c r="DJ990" s="1380">
        <f t="shared" si="3523"/>
        <v>240</v>
      </c>
      <c r="DK990" s="1440">
        <f t="shared" si="3524"/>
        <v>250</v>
      </c>
      <c r="DL990" s="658">
        <f t="shared" si="3525"/>
        <v>17</v>
      </c>
      <c r="DM990" s="106">
        <f t="shared" si="3526"/>
        <v>17</v>
      </c>
      <c r="DN990" s="106">
        <f t="shared" si="3527"/>
        <v>17</v>
      </c>
      <c r="DO990" s="106">
        <f t="shared" si="3528"/>
        <v>17</v>
      </c>
      <c r="DP990" s="487"/>
      <c r="DQ990" s="623"/>
      <c r="DR990" s="623"/>
      <c r="DS990" s="623"/>
      <c r="DT990" s="623"/>
      <c r="DU990" s="623"/>
      <c r="DV990" s="623"/>
      <c r="DW990" s="623"/>
      <c r="DX990" s="826"/>
      <c r="DY990" s="488"/>
    </row>
    <row r="991" spans="1:129" s="490" customFormat="1" ht="15.75" customHeight="1">
      <c r="A991" s="44" t="s">
        <v>712</v>
      </c>
      <c r="B991" s="805">
        <f t="shared" ref="B991:R991" si="3537">SUM(B642)</f>
        <v>0</v>
      </c>
      <c r="C991" s="805">
        <f t="shared" si="3537"/>
        <v>0</v>
      </c>
      <c r="D991" s="805">
        <f t="shared" si="3537"/>
        <v>0</v>
      </c>
      <c r="E991" s="805">
        <f t="shared" si="3537"/>
        <v>0</v>
      </c>
      <c r="F991" s="805">
        <f t="shared" si="3537"/>
        <v>0</v>
      </c>
      <c r="G991" s="805">
        <f t="shared" si="3537"/>
        <v>0</v>
      </c>
      <c r="H991" s="805">
        <f t="shared" si="3537"/>
        <v>0</v>
      </c>
      <c r="I991" s="805">
        <f t="shared" si="3537"/>
        <v>0</v>
      </c>
      <c r="J991" s="805">
        <f t="shared" si="3537"/>
        <v>0</v>
      </c>
      <c r="K991" s="805">
        <f t="shared" si="3537"/>
        <v>0</v>
      </c>
      <c r="L991" s="805">
        <f t="shared" si="3537"/>
        <v>0</v>
      </c>
      <c r="M991" s="805">
        <f t="shared" si="3537"/>
        <v>0</v>
      </c>
      <c r="N991" s="805">
        <f t="shared" si="3537"/>
        <v>0</v>
      </c>
      <c r="O991" s="805">
        <f t="shared" si="3537"/>
        <v>0</v>
      </c>
      <c r="P991" s="805">
        <f t="shared" si="3537"/>
        <v>0</v>
      </c>
      <c r="Q991" s="805">
        <f t="shared" si="3537"/>
        <v>0</v>
      </c>
      <c r="R991" s="805">
        <f t="shared" si="3537"/>
        <v>0</v>
      </c>
      <c r="S991" s="804"/>
      <c r="T991" s="805">
        <f t="shared" ref="T991:AJ991" si="3538">SUM(T642)</f>
        <v>0</v>
      </c>
      <c r="U991" s="805">
        <f t="shared" si="3538"/>
        <v>0</v>
      </c>
      <c r="V991" s="805">
        <f t="shared" si="3538"/>
        <v>0</v>
      </c>
      <c r="W991" s="805">
        <f t="shared" si="3538"/>
        <v>0</v>
      </c>
      <c r="X991" s="805">
        <f t="shared" si="3538"/>
        <v>0</v>
      </c>
      <c r="Y991" s="805">
        <f t="shared" si="3538"/>
        <v>0</v>
      </c>
      <c r="Z991" s="805">
        <f t="shared" si="3538"/>
        <v>0</v>
      </c>
      <c r="AA991" s="805">
        <f t="shared" si="3538"/>
        <v>311.76</v>
      </c>
      <c r="AB991" s="805">
        <f t="shared" si="3538"/>
        <v>0</v>
      </c>
      <c r="AC991" s="805">
        <f t="shared" si="3538"/>
        <v>0</v>
      </c>
      <c r="AD991" s="805">
        <f t="shared" si="3538"/>
        <v>0</v>
      </c>
      <c r="AE991" s="805">
        <f t="shared" si="3538"/>
        <v>0</v>
      </c>
      <c r="AF991" s="805">
        <f t="shared" si="3538"/>
        <v>0</v>
      </c>
      <c r="AG991" s="805">
        <f t="shared" si="3538"/>
        <v>0</v>
      </c>
      <c r="AH991" s="805">
        <f t="shared" si="3538"/>
        <v>0</v>
      </c>
      <c r="AI991" s="805">
        <f t="shared" si="3538"/>
        <v>0</v>
      </c>
      <c r="AJ991" s="805">
        <f t="shared" si="3538"/>
        <v>0</v>
      </c>
      <c r="AK991" s="804"/>
      <c r="AL991" s="805">
        <f t="shared" ref="AL991:BB991" si="3539">SUM(AL642)</f>
        <v>0</v>
      </c>
      <c r="AM991" s="805">
        <f t="shared" si="3539"/>
        <v>0</v>
      </c>
      <c r="AN991" s="805">
        <f t="shared" si="3539"/>
        <v>0</v>
      </c>
      <c r="AO991" s="805">
        <f t="shared" si="3539"/>
        <v>0</v>
      </c>
      <c r="AP991" s="805">
        <f t="shared" si="3539"/>
        <v>0</v>
      </c>
      <c r="AQ991" s="805">
        <f t="shared" si="3539"/>
        <v>0</v>
      </c>
      <c r="AR991" s="805">
        <f t="shared" si="3539"/>
        <v>0</v>
      </c>
      <c r="AS991" s="805">
        <f t="shared" si="3539"/>
        <v>0</v>
      </c>
      <c r="AT991" s="805">
        <f t="shared" si="3539"/>
        <v>0</v>
      </c>
      <c r="AU991" s="805">
        <f t="shared" si="3539"/>
        <v>0</v>
      </c>
      <c r="AV991" s="805">
        <f t="shared" si="3539"/>
        <v>0</v>
      </c>
      <c r="AW991" s="805">
        <f t="shared" si="3539"/>
        <v>0</v>
      </c>
      <c r="AX991" s="805">
        <f t="shared" si="3539"/>
        <v>0</v>
      </c>
      <c r="AY991" s="805">
        <f t="shared" si="3539"/>
        <v>0</v>
      </c>
      <c r="AZ991" s="805">
        <f t="shared" si="3539"/>
        <v>0</v>
      </c>
      <c r="BA991" s="805">
        <f t="shared" si="3539"/>
        <v>0</v>
      </c>
      <c r="BB991" s="805">
        <f t="shared" si="3539"/>
        <v>0</v>
      </c>
      <c r="BC991" s="804"/>
      <c r="BD991" s="805">
        <f t="shared" ref="BD991:BT991" si="3540">SUM(BD642)</f>
        <v>335</v>
      </c>
      <c r="BE991" s="805">
        <f t="shared" si="3540"/>
        <v>460</v>
      </c>
      <c r="BF991" s="805">
        <f t="shared" si="3540"/>
        <v>0</v>
      </c>
      <c r="BG991" s="805">
        <f t="shared" si="3540"/>
        <v>0</v>
      </c>
      <c r="BH991" s="805">
        <f t="shared" si="3540"/>
        <v>0</v>
      </c>
      <c r="BI991" s="805">
        <f t="shared" si="3540"/>
        <v>0</v>
      </c>
      <c r="BJ991" s="805">
        <f t="shared" si="3540"/>
        <v>0</v>
      </c>
      <c r="BK991" s="805">
        <f t="shared" si="3540"/>
        <v>0</v>
      </c>
      <c r="BL991" s="805">
        <f t="shared" si="3540"/>
        <v>0</v>
      </c>
      <c r="BM991" s="805">
        <f t="shared" si="3540"/>
        <v>0</v>
      </c>
      <c r="BN991" s="805">
        <f t="shared" si="3540"/>
        <v>0</v>
      </c>
      <c r="BO991" s="805">
        <f t="shared" si="3540"/>
        <v>0</v>
      </c>
      <c r="BP991" s="805">
        <f t="shared" si="3540"/>
        <v>0</v>
      </c>
      <c r="BQ991" s="805">
        <f t="shared" si="3540"/>
        <v>0</v>
      </c>
      <c r="BR991" s="805">
        <f t="shared" si="3540"/>
        <v>0</v>
      </c>
      <c r="BS991" s="805">
        <f t="shared" si="3540"/>
        <v>0</v>
      </c>
      <c r="BT991" s="805">
        <f t="shared" si="3540"/>
        <v>0</v>
      </c>
      <c r="BU991" s="804"/>
      <c r="BV991" s="805">
        <f>SUM(BV642)</f>
        <v>0</v>
      </c>
      <c r="BW991" s="805">
        <f>SUM(BW642)</f>
        <v>0</v>
      </c>
      <c r="BX991" s="805">
        <f>SUM(BX642)</f>
        <v>0</v>
      </c>
      <c r="BY991" s="805">
        <f>SUM(BY642)</f>
        <v>0</v>
      </c>
      <c r="BZ991" s="602">
        <f t="shared" si="3517"/>
        <v>0</v>
      </c>
      <c r="CA991" s="602">
        <f t="shared" si="3518"/>
        <v>0</v>
      </c>
      <c r="CB991" s="602">
        <f t="shared" si="3519"/>
        <v>0</v>
      </c>
      <c r="CC991" s="602">
        <f t="shared" si="3520"/>
        <v>22.333333333333332</v>
      </c>
      <c r="CD991" s="1348">
        <f t="shared" si="3521"/>
        <v>0</v>
      </c>
      <c r="CE991" s="1349">
        <f t="shared" si="3521"/>
        <v>0</v>
      </c>
      <c r="CF991" s="1350">
        <f t="shared" si="3521"/>
        <v>0</v>
      </c>
      <c r="CG991" s="1350">
        <f t="shared" si="3521"/>
        <v>0</v>
      </c>
      <c r="CH991" s="1350">
        <f t="shared" si="3521"/>
        <v>0</v>
      </c>
      <c r="CI991" s="1350">
        <f t="shared" si="3521"/>
        <v>0</v>
      </c>
      <c r="CJ991" s="1350">
        <f t="shared" si="3521"/>
        <v>0</v>
      </c>
      <c r="CK991" s="1351">
        <f t="shared" si="3521"/>
        <v>0</v>
      </c>
      <c r="CL991" s="1351">
        <f t="shared" si="3521"/>
        <v>0</v>
      </c>
      <c r="CM991" s="1351">
        <f t="shared" si="3521"/>
        <v>0</v>
      </c>
      <c r="CN991" s="1350">
        <f t="shared" si="3521"/>
        <v>0</v>
      </c>
      <c r="CO991" s="1350">
        <f t="shared" si="3521"/>
        <v>0</v>
      </c>
      <c r="CP991" s="1350">
        <f t="shared" si="3521"/>
        <v>0</v>
      </c>
      <c r="CQ991" s="1350">
        <f t="shared" si="3521"/>
        <v>0</v>
      </c>
      <c r="CR991" s="1350">
        <f t="shared" si="3521"/>
        <v>0</v>
      </c>
      <c r="CS991" s="1349">
        <f t="shared" si="3521"/>
        <v>0</v>
      </c>
      <c r="CT991" s="1352">
        <f t="shared" si="3522"/>
        <v>0</v>
      </c>
      <c r="CU991" s="1440">
        <f t="shared" si="3523"/>
        <v>0</v>
      </c>
      <c r="CV991" s="1380">
        <f t="shared" si="3523"/>
        <v>0</v>
      </c>
      <c r="CW991" s="1381">
        <f t="shared" si="3523"/>
        <v>0</v>
      </c>
      <c r="CX991" s="1381">
        <f t="shared" si="3523"/>
        <v>0</v>
      </c>
      <c r="CY991" s="1381">
        <f t="shared" si="3523"/>
        <v>0</v>
      </c>
      <c r="CZ991" s="1381">
        <f t="shared" si="3523"/>
        <v>0</v>
      </c>
      <c r="DA991" s="1381">
        <f t="shared" si="3523"/>
        <v>0</v>
      </c>
      <c r="DB991" s="1382">
        <f t="shared" si="3523"/>
        <v>0</v>
      </c>
      <c r="DC991" s="1382">
        <f t="shared" si="3523"/>
        <v>0</v>
      </c>
      <c r="DD991" s="1382">
        <f t="shared" si="3523"/>
        <v>0</v>
      </c>
      <c r="DE991" s="1381">
        <f t="shared" si="3523"/>
        <v>0</v>
      </c>
      <c r="DF991" s="1381">
        <f t="shared" si="3523"/>
        <v>0</v>
      </c>
      <c r="DG991" s="1381">
        <f t="shared" si="3523"/>
        <v>0</v>
      </c>
      <c r="DH991" s="1381">
        <f t="shared" si="3523"/>
        <v>0</v>
      </c>
      <c r="DI991" s="1381">
        <f t="shared" si="3523"/>
        <v>0</v>
      </c>
      <c r="DJ991" s="1380">
        <f t="shared" si="3523"/>
        <v>0</v>
      </c>
      <c r="DK991" s="1440">
        <f t="shared" si="3524"/>
        <v>311.76</v>
      </c>
      <c r="DL991" s="658">
        <f t="shared" si="3525"/>
        <v>17</v>
      </c>
      <c r="DM991" s="106">
        <f t="shared" si="3526"/>
        <v>17</v>
      </c>
      <c r="DN991" s="106">
        <f t="shared" si="3527"/>
        <v>17</v>
      </c>
      <c r="DO991" s="106">
        <f t="shared" si="3528"/>
        <v>17</v>
      </c>
      <c r="DP991" s="487"/>
      <c r="DQ991" s="623"/>
      <c r="DR991" s="623"/>
      <c r="DS991" s="623"/>
      <c r="DT991" s="623"/>
      <c r="DU991" s="623"/>
      <c r="DV991" s="623"/>
      <c r="DW991" s="623"/>
      <c r="DX991" s="826"/>
      <c r="DY991" s="488"/>
    </row>
    <row r="992" spans="1:129" s="490" customFormat="1" ht="15.75" customHeight="1">
      <c r="A992" s="44" t="s">
        <v>146</v>
      </c>
      <c r="B992" s="805">
        <f t="shared" ref="B992:R992" si="3541">SUM(B772,B773,B774,B775,B776,B782:B783)</f>
        <v>972</v>
      </c>
      <c r="C992" s="805">
        <f t="shared" si="3541"/>
        <v>428</v>
      </c>
      <c r="D992" s="805">
        <f t="shared" si="3541"/>
        <v>365</v>
      </c>
      <c r="E992" s="805">
        <f t="shared" si="3541"/>
        <v>660</v>
      </c>
      <c r="F992" s="805">
        <f t="shared" si="3541"/>
        <v>432</v>
      </c>
      <c r="G992" s="805">
        <f t="shared" si="3541"/>
        <v>660</v>
      </c>
      <c r="H992" s="805">
        <f t="shared" si="3541"/>
        <v>764</v>
      </c>
      <c r="I992" s="805">
        <f t="shared" si="3541"/>
        <v>645</v>
      </c>
      <c r="J992" s="805">
        <f t="shared" si="3541"/>
        <v>1189</v>
      </c>
      <c r="K992" s="805">
        <f t="shared" si="3541"/>
        <v>0</v>
      </c>
      <c r="L992" s="805">
        <f t="shared" si="3541"/>
        <v>0</v>
      </c>
      <c r="M992" s="805">
        <f t="shared" si="3541"/>
        <v>0</v>
      </c>
      <c r="N992" s="805">
        <f t="shared" si="3541"/>
        <v>0</v>
      </c>
      <c r="O992" s="805">
        <f t="shared" si="3541"/>
        <v>0</v>
      </c>
      <c r="P992" s="805">
        <f t="shared" si="3541"/>
        <v>0</v>
      </c>
      <c r="Q992" s="805">
        <f t="shared" si="3541"/>
        <v>0</v>
      </c>
      <c r="R992" s="805">
        <f t="shared" si="3541"/>
        <v>0</v>
      </c>
      <c r="S992" s="804"/>
      <c r="T992" s="805">
        <f t="shared" ref="T992:AJ992" si="3542">SUM(T772,T773,T774,T775,T776,T782:T783)</f>
        <v>420</v>
      </c>
      <c r="U992" s="805">
        <f t="shared" si="3542"/>
        <v>708</v>
      </c>
      <c r="V992" s="805">
        <f t="shared" si="3542"/>
        <v>420</v>
      </c>
      <c r="W992" s="805">
        <f t="shared" si="3542"/>
        <v>584</v>
      </c>
      <c r="X992" s="805">
        <f t="shared" si="3542"/>
        <v>1004</v>
      </c>
      <c r="Y992" s="805">
        <f t="shared" si="3542"/>
        <v>830</v>
      </c>
      <c r="Z992" s="805">
        <f t="shared" si="3542"/>
        <v>0</v>
      </c>
      <c r="AA992" s="805">
        <f t="shared" si="3542"/>
        <v>486</v>
      </c>
      <c r="AB992" s="805">
        <f t="shared" si="3542"/>
        <v>1052</v>
      </c>
      <c r="AC992" s="805">
        <f t="shared" si="3542"/>
        <v>0</v>
      </c>
      <c r="AD992" s="805">
        <f t="shared" si="3542"/>
        <v>0</v>
      </c>
      <c r="AE992" s="805">
        <f t="shared" si="3542"/>
        <v>0</v>
      </c>
      <c r="AF992" s="805">
        <f t="shared" si="3542"/>
        <v>0</v>
      </c>
      <c r="AG992" s="805">
        <f t="shared" si="3542"/>
        <v>0</v>
      </c>
      <c r="AH992" s="805">
        <f t="shared" si="3542"/>
        <v>0</v>
      </c>
      <c r="AI992" s="805">
        <f t="shared" si="3542"/>
        <v>0</v>
      </c>
      <c r="AJ992" s="805">
        <f t="shared" si="3542"/>
        <v>0</v>
      </c>
      <c r="AK992" s="804"/>
      <c r="AL992" s="805">
        <f t="shared" ref="AL992:BB992" si="3543">SUM(AL772,AL773,AL774,AL775,AL776,AL782:AL783)</f>
        <v>2492</v>
      </c>
      <c r="AM992" s="805">
        <f t="shared" si="3543"/>
        <v>573</v>
      </c>
      <c r="AN992" s="805">
        <f t="shared" si="3543"/>
        <v>420</v>
      </c>
      <c r="AO992" s="805">
        <f t="shared" si="3543"/>
        <v>1110</v>
      </c>
      <c r="AP992" s="805">
        <f t="shared" si="3543"/>
        <v>1226</v>
      </c>
      <c r="AQ992" s="805">
        <f t="shared" si="3543"/>
        <v>720</v>
      </c>
      <c r="AR992" s="805">
        <f t="shared" si="3543"/>
        <v>1686</v>
      </c>
      <c r="AS992" s="805">
        <f t="shared" si="3543"/>
        <v>1090</v>
      </c>
      <c r="AT992" s="805">
        <f t="shared" si="3543"/>
        <v>754</v>
      </c>
      <c r="AU992" s="805">
        <f t="shared" si="3543"/>
        <v>0</v>
      </c>
      <c r="AV992" s="805">
        <f t="shared" si="3543"/>
        <v>0</v>
      </c>
      <c r="AW992" s="805">
        <f t="shared" si="3543"/>
        <v>0</v>
      </c>
      <c r="AX992" s="805">
        <f t="shared" si="3543"/>
        <v>0</v>
      </c>
      <c r="AY992" s="805">
        <f t="shared" si="3543"/>
        <v>0</v>
      </c>
      <c r="AZ992" s="805">
        <f t="shared" si="3543"/>
        <v>0</v>
      </c>
      <c r="BA992" s="805">
        <f t="shared" si="3543"/>
        <v>0</v>
      </c>
      <c r="BB992" s="805">
        <f t="shared" si="3543"/>
        <v>0</v>
      </c>
      <c r="BC992" s="804"/>
      <c r="BD992" s="805">
        <f t="shared" ref="BD992:BT992" si="3544">SUM(BD772,BD773,BD774,BD775,BD776,BD782:BD783)</f>
        <v>596</v>
      </c>
      <c r="BE992" s="805">
        <f t="shared" si="3544"/>
        <v>432</v>
      </c>
      <c r="BF992" s="805">
        <f t="shared" si="3544"/>
        <v>420</v>
      </c>
      <c r="BG992" s="805">
        <f t="shared" si="3544"/>
        <v>1076</v>
      </c>
      <c r="BH992" s="805">
        <f t="shared" si="3544"/>
        <v>2250</v>
      </c>
      <c r="BI992" s="805">
        <f t="shared" si="3544"/>
        <v>276</v>
      </c>
      <c r="BJ992" s="805">
        <f t="shared" si="3544"/>
        <v>524</v>
      </c>
      <c r="BK992" s="805">
        <f t="shared" si="3544"/>
        <v>1520</v>
      </c>
      <c r="BL992" s="805">
        <f t="shared" si="3544"/>
        <v>2836</v>
      </c>
      <c r="BM992" s="805">
        <f t="shared" si="3544"/>
        <v>0</v>
      </c>
      <c r="BN992" s="805">
        <f t="shared" si="3544"/>
        <v>0</v>
      </c>
      <c r="BO992" s="805">
        <f t="shared" si="3544"/>
        <v>0</v>
      </c>
      <c r="BP992" s="805">
        <f t="shared" si="3544"/>
        <v>0</v>
      </c>
      <c r="BQ992" s="805">
        <f t="shared" si="3544"/>
        <v>0</v>
      </c>
      <c r="BR992" s="805">
        <f t="shared" si="3544"/>
        <v>0</v>
      </c>
      <c r="BS992" s="805">
        <f t="shared" si="3544"/>
        <v>0</v>
      </c>
      <c r="BT992" s="805">
        <f t="shared" si="3544"/>
        <v>0</v>
      </c>
      <c r="BU992" s="804"/>
      <c r="BV992" s="805">
        <f>SUM(BV772,BV773,BV774,BV775,BV776,BV782:BV783)</f>
        <v>410</v>
      </c>
      <c r="BW992" s="805">
        <f>SUM(BW772,BW773,BW774,BW775,BW776,BW782:BW783)</f>
        <v>559</v>
      </c>
      <c r="BX992" s="805">
        <f>SUM(BX772,BX773,BX774,BX775,BX776,BX782:BX783)</f>
        <v>750</v>
      </c>
      <c r="BY992" s="805">
        <f>SUM(BY772,BY773,BY774,BY775,BY776,BY782:BY783)</f>
        <v>650</v>
      </c>
      <c r="BZ992" s="602">
        <f t="shared" si="3517"/>
        <v>328.4</v>
      </c>
      <c r="CA992" s="602">
        <f t="shared" si="3518"/>
        <v>296.8</v>
      </c>
      <c r="CB992" s="602">
        <f t="shared" si="3519"/>
        <v>505.26666666666665</v>
      </c>
      <c r="CC992" s="602">
        <f t="shared" si="3520"/>
        <v>472.93333333333334</v>
      </c>
      <c r="CD992" s="1348">
        <f t="shared" si="3521"/>
        <v>0</v>
      </c>
      <c r="CE992" s="1349">
        <f t="shared" si="3521"/>
        <v>0</v>
      </c>
      <c r="CF992" s="1350">
        <f t="shared" si="3521"/>
        <v>0</v>
      </c>
      <c r="CG992" s="1350">
        <f t="shared" si="3521"/>
        <v>0</v>
      </c>
      <c r="CH992" s="1350">
        <f t="shared" si="3521"/>
        <v>0</v>
      </c>
      <c r="CI992" s="1350">
        <f t="shared" si="3521"/>
        <v>0</v>
      </c>
      <c r="CJ992" s="1350">
        <f t="shared" si="3521"/>
        <v>0</v>
      </c>
      <c r="CK992" s="1351">
        <f t="shared" si="3521"/>
        <v>0</v>
      </c>
      <c r="CL992" s="1351">
        <f t="shared" si="3521"/>
        <v>365</v>
      </c>
      <c r="CM992" s="1351">
        <f t="shared" si="3521"/>
        <v>428</v>
      </c>
      <c r="CN992" s="1350">
        <f t="shared" si="3521"/>
        <v>432</v>
      </c>
      <c r="CO992" s="1350">
        <f t="shared" si="3521"/>
        <v>645</v>
      </c>
      <c r="CP992" s="1350">
        <f t="shared" si="3521"/>
        <v>660</v>
      </c>
      <c r="CQ992" s="1350">
        <f t="shared" si="3521"/>
        <v>660</v>
      </c>
      <c r="CR992" s="1350">
        <f t="shared" si="3521"/>
        <v>764</v>
      </c>
      <c r="CS992" s="1349">
        <f t="shared" si="3521"/>
        <v>972</v>
      </c>
      <c r="CT992" s="1352">
        <f t="shared" si="3522"/>
        <v>1189</v>
      </c>
      <c r="CU992" s="1440">
        <f t="shared" si="3523"/>
        <v>0</v>
      </c>
      <c r="CV992" s="1380">
        <f t="shared" si="3523"/>
        <v>0</v>
      </c>
      <c r="CW992" s="1381">
        <f t="shared" si="3523"/>
        <v>0</v>
      </c>
      <c r="CX992" s="1381">
        <f t="shared" si="3523"/>
        <v>0</v>
      </c>
      <c r="CY992" s="1381">
        <f t="shared" si="3523"/>
        <v>0</v>
      </c>
      <c r="CZ992" s="1381">
        <f t="shared" si="3523"/>
        <v>0</v>
      </c>
      <c r="DA992" s="1381">
        <f t="shared" si="3523"/>
        <v>0</v>
      </c>
      <c r="DB992" s="1382">
        <f t="shared" si="3523"/>
        <v>0</v>
      </c>
      <c r="DC992" s="1382">
        <f t="shared" si="3523"/>
        <v>0</v>
      </c>
      <c r="DD992" s="1382">
        <f t="shared" si="3523"/>
        <v>420</v>
      </c>
      <c r="DE992" s="1381">
        <f t="shared" si="3523"/>
        <v>420</v>
      </c>
      <c r="DF992" s="1381">
        <f t="shared" si="3523"/>
        <v>486</v>
      </c>
      <c r="DG992" s="1381">
        <f t="shared" si="3523"/>
        <v>584</v>
      </c>
      <c r="DH992" s="1381">
        <f t="shared" si="3523"/>
        <v>708</v>
      </c>
      <c r="DI992" s="1381">
        <f t="shared" si="3523"/>
        <v>830</v>
      </c>
      <c r="DJ992" s="1380">
        <f t="shared" si="3523"/>
        <v>1004</v>
      </c>
      <c r="DK992" s="1440">
        <f t="shared" si="3524"/>
        <v>1052</v>
      </c>
      <c r="DL992" s="658">
        <f t="shared" si="3525"/>
        <v>17</v>
      </c>
      <c r="DM992" s="106">
        <f t="shared" si="3526"/>
        <v>17</v>
      </c>
      <c r="DN992" s="106">
        <f t="shared" si="3527"/>
        <v>17</v>
      </c>
      <c r="DO992" s="106">
        <f t="shared" si="3528"/>
        <v>17</v>
      </c>
      <c r="DP992" s="487"/>
      <c r="DQ992" s="623"/>
      <c r="DR992" s="623"/>
      <c r="DS992" s="623"/>
      <c r="DT992" s="623"/>
      <c r="DU992" s="623"/>
      <c r="DV992" s="623"/>
      <c r="DW992" s="623"/>
      <c r="DX992" s="817"/>
      <c r="DY992" s="488"/>
    </row>
    <row r="993" spans="1:129" s="490" customFormat="1" ht="15.75" customHeight="1">
      <c r="A993" s="44" t="s">
        <v>54</v>
      </c>
      <c r="B993" s="805">
        <f t="shared" ref="B993:R993" si="3545">SUM(B781,B790)</f>
        <v>0</v>
      </c>
      <c r="C993" s="805">
        <f t="shared" si="3545"/>
        <v>0</v>
      </c>
      <c r="D993" s="805">
        <f t="shared" si="3545"/>
        <v>0</v>
      </c>
      <c r="E993" s="805">
        <f t="shared" si="3545"/>
        <v>0</v>
      </c>
      <c r="F993" s="805">
        <f t="shared" si="3545"/>
        <v>0</v>
      </c>
      <c r="G993" s="805">
        <f t="shared" si="3545"/>
        <v>0</v>
      </c>
      <c r="H993" s="805">
        <f t="shared" si="3545"/>
        <v>0</v>
      </c>
      <c r="I993" s="805">
        <f t="shared" si="3545"/>
        <v>0</v>
      </c>
      <c r="J993" s="805">
        <f t="shared" si="3545"/>
        <v>0</v>
      </c>
      <c r="K993" s="805">
        <f t="shared" si="3545"/>
        <v>0</v>
      </c>
      <c r="L993" s="805">
        <f t="shared" si="3545"/>
        <v>0</v>
      </c>
      <c r="M993" s="805">
        <f t="shared" si="3545"/>
        <v>0</v>
      </c>
      <c r="N993" s="805">
        <f t="shared" si="3545"/>
        <v>0</v>
      </c>
      <c r="O993" s="805">
        <f t="shared" si="3545"/>
        <v>0</v>
      </c>
      <c r="P993" s="805">
        <f t="shared" si="3545"/>
        <v>0</v>
      </c>
      <c r="Q993" s="805">
        <f t="shared" si="3545"/>
        <v>0</v>
      </c>
      <c r="R993" s="805">
        <f t="shared" si="3545"/>
        <v>0</v>
      </c>
      <c r="S993" s="804"/>
      <c r="T993" s="805">
        <f t="shared" ref="T993:AJ993" si="3546">SUM(T781,T790)</f>
        <v>0</v>
      </c>
      <c r="U993" s="805">
        <f t="shared" si="3546"/>
        <v>0</v>
      </c>
      <c r="V993" s="805">
        <f t="shared" si="3546"/>
        <v>0</v>
      </c>
      <c r="W993" s="805">
        <f t="shared" si="3546"/>
        <v>0</v>
      </c>
      <c r="X993" s="805">
        <f t="shared" si="3546"/>
        <v>0</v>
      </c>
      <c r="Y993" s="805">
        <f t="shared" si="3546"/>
        <v>0</v>
      </c>
      <c r="Z993" s="805">
        <f t="shared" si="3546"/>
        <v>0</v>
      </c>
      <c r="AA993" s="805">
        <f t="shared" si="3546"/>
        <v>0</v>
      </c>
      <c r="AB993" s="805">
        <f t="shared" si="3546"/>
        <v>0</v>
      </c>
      <c r="AC993" s="805">
        <f t="shared" si="3546"/>
        <v>0</v>
      </c>
      <c r="AD993" s="805">
        <f t="shared" si="3546"/>
        <v>0</v>
      </c>
      <c r="AE993" s="805">
        <f t="shared" si="3546"/>
        <v>0</v>
      </c>
      <c r="AF993" s="805">
        <f t="shared" si="3546"/>
        <v>0</v>
      </c>
      <c r="AG993" s="805">
        <f t="shared" si="3546"/>
        <v>0</v>
      </c>
      <c r="AH993" s="805">
        <f t="shared" si="3546"/>
        <v>0</v>
      </c>
      <c r="AI993" s="805">
        <f t="shared" si="3546"/>
        <v>0</v>
      </c>
      <c r="AJ993" s="805">
        <f t="shared" si="3546"/>
        <v>0</v>
      </c>
      <c r="AK993" s="804"/>
      <c r="AL993" s="805">
        <f t="shared" ref="AL993:BB993" si="3547">SUM(AL781,AL790)</f>
        <v>0</v>
      </c>
      <c r="AM993" s="805">
        <f t="shared" si="3547"/>
        <v>0</v>
      </c>
      <c r="AN993" s="805">
        <f t="shared" si="3547"/>
        <v>0</v>
      </c>
      <c r="AO993" s="805">
        <f t="shared" si="3547"/>
        <v>0</v>
      </c>
      <c r="AP993" s="805">
        <f t="shared" si="3547"/>
        <v>0</v>
      </c>
      <c r="AQ993" s="805">
        <f t="shared" si="3547"/>
        <v>0</v>
      </c>
      <c r="AR993" s="805">
        <f t="shared" si="3547"/>
        <v>0</v>
      </c>
      <c r="AS993" s="805">
        <f t="shared" si="3547"/>
        <v>0</v>
      </c>
      <c r="AT993" s="805">
        <f t="shared" si="3547"/>
        <v>0</v>
      </c>
      <c r="AU993" s="805">
        <f t="shared" si="3547"/>
        <v>0</v>
      </c>
      <c r="AV993" s="805">
        <f t="shared" si="3547"/>
        <v>0</v>
      </c>
      <c r="AW993" s="805">
        <f t="shared" si="3547"/>
        <v>0</v>
      </c>
      <c r="AX993" s="805">
        <f t="shared" si="3547"/>
        <v>0</v>
      </c>
      <c r="AY993" s="805">
        <f t="shared" si="3547"/>
        <v>0</v>
      </c>
      <c r="AZ993" s="805">
        <f t="shared" si="3547"/>
        <v>0</v>
      </c>
      <c r="BA993" s="805">
        <f t="shared" si="3547"/>
        <v>0</v>
      </c>
      <c r="BB993" s="805">
        <f t="shared" si="3547"/>
        <v>0</v>
      </c>
      <c r="BC993" s="804"/>
      <c r="BD993" s="805">
        <f t="shared" ref="BD993:BT993" si="3548">SUM(BD781,BD790)</f>
        <v>0</v>
      </c>
      <c r="BE993" s="805">
        <f t="shared" si="3548"/>
        <v>0</v>
      </c>
      <c r="BF993" s="805">
        <f t="shared" si="3548"/>
        <v>0</v>
      </c>
      <c r="BG993" s="805">
        <f t="shared" si="3548"/>
        <v>0</v>
      </c>
      <c r="BH993" s="805">
        <f t="shared" si="3548"/>
        <v>0</v>
      </c>
      <c r="BI993" s="805">
        <f t="shared" si="3548"/>
        <v>0</v>
      </c>
      <c r="BJ993" s="805">
        <f t="shared" si="3548"/>
        <v>0</v>
      </c>
      <c r="BK993" s="805">
        <f t="shared" si="3548"/>
        <v>0</v>
      </c>
      <c r="BL993" s="805">
        <f t="shared" si="3548"/>
        <v>0</v>
      </c>
      <c r="BM993" s="805">
        <f t="shared" si="3548"/>
        <v>0</v>
      </c>
      <c r="BN993" s="805">
        <f t="shared" si="3548"/>
        <v>0</v>
      </c>
      <c r="BO993" s="805">
        <f t="shared" si="3548"/>
        <v>0</v>
      </c>
      <c r="BP993" s="805">
        <f t="shared" si="3548"/>
        <v>0</v>
      </c>
      <c r="BQ993" s="805">
        <f t="shared" si="3548"/>
        <v>0</v>
      </c>
      <c r="BR993" s="805">
        <f t="shared" si="3548"/>
        <v>0</v>
      </c>
      <c r="BS993" s="805">
        <f t="shared" si="3548"/>
        <v>0</v>
      </c>
      <c r="BT993" s="805">
        <f t="shared" si="3548"/>
        <v>0</v>
      </c>
      <c r="BU993" s="804"/>
      <c r="BV993" s="805">
        <f>SUM(BV781,BV790)</f>
        <v>0</v>
      </c>
      <c r="BW993" s="805">
        <f>SUM(BW781,BW790)</f>
        <v>0</v>
      </c>
      <c r="BX993" s="805">
        <f>SUM(BX781,BX790)</f>
        <v>0</v>
      </c>
      <c r="BY993" s="805">
        <f>SUM(BY781,BY790)</f>
        <v>0</v>
      </c>
      <c r="BZ993" s="602">
        <f t="shared" si="3517"/>
        <v>0</v>
      </c>
      <c r="CA993" s="602">
        <f t="shared" si="3518"/>
        <v>0</v>
      </c>
      <c r="CB993" s="602">
        <f t="shared" si="3519"/>
        <v>0</v>
      </c>
      <c r="CC993" s="602">
        <f t="shared" si="3520"/>
        <v>0</v>
      </c>
      <c r="CD993" s="1348">
        <f t="shared" si="3521"/>
        <v>0</v>
      </c>
      <c r="CE993" s="1349">
        <f t="shared" si="3521"/>
        <v>0</v>
      </c>
      <c r="CF993" s="1350">
        <f t="shared" si="3521"/>
        <v>0</v>
      </c>
      <c r="CG993" s="1350">
        <f t="shared" si="3521"/>
        <v>0</v>
      </c>
      <c r="CH993" s="1350">
        <f t="shared" si="3521"/>
        <v>0</v>
      </c>
      <c r="CI993" s="1350">
        <f t="shared" si="3521"/>
        <v>0</v>
      </c>
      <c r="CJ993" s="1350">
        <f t="shared" si="3521"/>
        <v>0</v>
      </c>
      <c r="CK993" s="1351">
        <f t="shared" si="3521"/>
        <v>0</v>
      </c>
      <c r="CL993" s="1351">
        <f t="shared" si="3521"/>
        <v>0</v>
      </c>
      <c r="CM993" s="1351">
        <f t="shared" si="3521"/>
        <v>0</v>
      </c>
      <c r="CN993" s="1350">
        <f t="shared" si="3521"/>
        <v>0</v>
      </c>
      <c r="CO993" s="1350">
        <f t="shared" si="3521"/>
        <v>0</v>
      </c>
      <c r="CP993" s="1350">
        <f t="shared" si="3521"/>
        <v>0</v>
      </c>
      <c r="CQ993" s="1350">
        <f t="shared" si="3521"/>
        <v>0</v>
      </c>
      <c r="CR993" s="1350">
        <f t="shared" si="3521"/>
        <v>0</v>
      </c>
      <c r="CS993" s="1349">
        <f t="shared" si="3521"/>
        <v>0</v>
      </c>
      <c r="CT993" s="1352">
        <f t="shared" si="3522"/>
        <v>0</v>
      </c>
      <c r="CU993" s="1440">
        <f t="shared" si="3523"/>
        <v>0</v>
      </c>
      <c r="CV993" s="1380">
        <f t="shared" si="3523"/>
        <v>0</v>
      </c>
      <c r="CW993" s="1381">
        <f t="shared" si="3523"/>
        <v>0</v>
      </c>
      <c r="CX993" s="1381">
        <f t="shared" si="3523"/>
        <v>0</v>
      </c>
      <c r="CY993" s="1381">
        <f t="shared" si="3523"/>
        <v>0</v>
      </c>
      <c r="CZ993" s="1381">
        <f t="shared" si="3523"/>
        <v>0</v>
      </c>
      <c r="DA993" s="1381">
        <f t="shared" si="3523"/>
        <v>0</v>
      </c>
      <c r="DB993" s="1382">
        <f t="shared" si="3523"/>
        <v>0</v>
      </c>
      <c r="DC993" s="1382">
        <f t="shared" si="3523"/>
        <v>0</v>
      </c>
      <c r="DD993" s="1382">
        <f t="shared" si="3523"/>
        <v>0</v>
      </c>
      <c r="DE993" s="1381">
        <f t="shared" si="3523"/>
        <v>0</v>
      </c>
      <c r="DF993" s="1381">
        <f t="shared" si="3523"/>
        <v>0</v>
      </c>
      <c r="DG993" s="1381">
        <f t="shared" si="3523"/>
        <v>0</v>
      </c>
      <c r="DH993" s="1381">
        <f t="shared" si="3523"/>
        <v>0</v>
      </c>
      <c r="DI993" s="1381">
        <f t="shared" si="3523"/>
        <v>0</v>
      </c>
      <c r="DJ993" s="1380">
        <f t="shared" si="3523"/>
        <v>0</v>
      </c>
      <c r="DK993" s="1440">
        <f t="shared" si="3524"/>
        <v>0</v>
      </c>
      <c r="DL993" s="658">
        <f t="shared" si="3525"/>
        <v>17</v>
      </c>
      <c r="DM993" s="106">
        <f t="shared" si="3526"/>
        <v>17</v>
      </c>
      <c r="DN993" s="106">
        <f t="shared" si="3527"/>
        <v>17</v>
      </c>
      <c r="DO993" s="106">
        <f t="shared" si="3528"/>
        <v>17</v>
      </c>
      <c r="DP993" s="487"/>
      <c r="DQ993" s="623"/>
      <c r="DR993" s="623"/>
      <c r="DS993" s="623"/>
      <c r="DT993" s="623"/>
      <c r="DU993" s="623"/>
      <c r="DV993" s="623"/>
      <c r="DW993" s="623"/>
      <c r="DX993" s="817"/>
      <c r="DY993" s="488"/>
    </row>
    <row r="994" spans="1:129" s="490" customFormat="1" ht="15.75" customHeight="1">
      <c r="A994" s="44" t="s">
        <v>147</v>
      </c>
      <c r="B994" s="805">
        <f t="shared" ref="B994:R994" si="3549">SUM(B784:B785,B791:B798)</f>
        <v>50</v>
      </c>
      <c r="C994" s="805">
        <f t="shared" si="3549"/>
        <v>0</v>
      </c>
      <c r="D994" s="805">
        <f t="shared" si="3549"/>
        <v>0</v>
      </c>
      <c r="E994" s="805">
        <f t="shared" si="3549"/>
        <v>0</v>
      </c>
      <c r="F994" s="805">
        <f t="shared" si="3549"/>
        <v>50</v>
      </c>
      <c r="G994" s="805">
        <f t="shared" si="3549"/>
        <v>50</v>
      </c>
      <c r="H994" s="805">
        <f t="shared" si="3549"/>
        <v>160</v>
      </c>
      <c r="I994" s="805">
        <f t="shared" si="3549"/>
        <v>80</v>
      </c>
      <c r="J994" s="805">
        <f t="shared" si="3549"/>
        <v>0</v>
      </c>
      <c r="K994" s="805">
        <f t="shared" si="3549"/>
        <v>0</v>
      </c>
      <c r="L994" s="805">
        <f t="shared" si="3549"/>
        <v>0</v>
      </c>
      <c r="M994" s="805">
        <f t="shared" si="3549"/>
        <v>0</v>
      </c>
      <c r="N994" s="805">
        <f t="shared" si="3549"/>
        <v>0</v>
      </c>
      <c r="O994" s="805">
        <f t="shared" si="3549"/>
        <v>0</v>
      </c>
      <c r="P994" s="805">
        <f t="shared" si="3549"/>
        <v>0</v>
      </c>
      <c r="Q994" s="805">
        <f t="shared" si="3549"/>
        <v>0</v>
      </c>
      <c r="R994" s="805">
        <f t="shared" si="3549"/>
        <v>0</v>
      </c>
      <c r="S994" s="804"/>
      <c r="T994" s="805">
        <f t="shared" ref="T994:AJ994" si="3550">SUM(T784:T785,T791:T798)</f>
        <v>1420</v>
      </c>
      <c r="U994" s="805">
        <f t="shared" si="3550"/>
        <v>600</v>
      </c>
      <c r="V994" s="805">
        <f t="shared" si="3550"/>
        <v>300</v>
      </c>
      <c r="W994" s="805">
        <f t="shared" si="3550"/>
        <v>640</v>
      </c>
      <c r="X994" s="805">
        <f t="shared" si="3550"/>
        <v>650</v>
      </c>
      <c r="Y994" s="805">
        <f t="shared" si="3550"/>
        <v>750</v>
      </c>
      <c r="Z994" s="805">
        <f t="shared" si="3550"/>
        <v>0</v>
      </c>
      <c r="AA994" s="805">
        <f t="shared" si="3550"/>
        <v>600</v>
      </c>
      <c r="AB994" s="805">
        <f t="shared" si="3550"/>
        <v>400</v>
      </c>
      <c r="AC994" s="805">
        <f t="shared" si="3550"/>
        <v>0</v>
      </c>
      <c r="AD994" s="805">
        <f t="shared" si="3550"/>
        <v>0</v>
      </c>
      <c r="AE994" s="805">
        <f t="shared" si="3550"/>
        <v>0</v>
      </c>
      <c r="AF994" s="805">
        <f t="shared" si="3550"/>
        <v>0</v>
      </c>
      <c r="AG994" s="805">
        <f t="shared" si="3550"/>
        <v>0</v>
      </c>
      <c r="AH994" s="805">
        <f t="shared" si="3550"/>
        <v>0</v>
      </c>
      <c r="AI994" s="805">
        <f t="shared" si="3550"/>
        <v>0</v>
      </c>
      <c r="AJ994" s="805">
        <f t="shared" si="3550"/>
        <v>0</v>
      </c>
      <c r="AK994" s="804"/>
      <c r="AL994" s="805">
        <f t="shared" ref="AL994:BB994" si="3551">SUM(AL784:AL785,AL791:AL798)</f>
        <v>1204</v>
      </c>
      <c r="AM994" s="805">
        <f t="shared" si="3551"/>
        <v>1900</v>
      </c>
      <c r="AN994" s="805">
        <f t="shared" si="3551"/>
        <v>1520</v>
      </c>
      <c r="AO994" s="805">
        <f t="shared" si="3551"/>
        <v>1100</v>
      </c>
      <c r="AP994" s="805">
        <f t="shared" si="3551"/>
        <v>1080</v>
      </c>
      <c r="AQ994" s="805">
        <f t="shared" si="3551"/>
        <v>1000</v>
      </c>
      <c r="AR994" s="805">
        <f t="shared" si="3551"/>
        <v>3050</v>
      </c>
      <c r="AS994" s="805">
        <f t="shared" si="3551"/>
        <v>3100</v>
      </c>
      <c r="AT994" s="805">
        <f t="shared" si="3551"/>
        <v>2400</v>
      </c>
      <c r="AU994" s="805">
        <f t="shared" si="3551"/>
        <v>0</v>
      </c>
      <c r="AV994" s="805">
        <f t="shared" si="3551"/>
        <v>0</v>
      </c>
      <c r="AW994" s="805">
        <f t="shared" si="3551"/>
        <v>0</v>
      </c>
      <c r="AX994" s="805">
        <f t="shared" si="3551"/>
        <v>0</v>
      </c>
      <c r="AY994" s="805">
        <f t="shared" si="3551"/>
        <v>0</v>
      </c>
      <c r="AZ994" s="805">
        <f t="shared" si="3551"/>
        <v>0</v>
      </c>
      <c r="BA994" s="805">
        <f t="shared" si="3551"/>
        <v>0</v>
      </c>
      <c r="BB994" s="805">
        <f t="shared" si="3551"/>
        <v>0</v>
      </c>
      <c r="BC994" s="804"/>
      <c r="BD994" s="805">
        <f t="shared" ref="BD994:BT994" si="3552">SUM(BD784:BD785,BD791:BD798)</f>
        <v>11450</v>
      </c>
      <c r="BE994" s="805">
        <f t="shared" si="3552"/>
        <v>5350</v>
      </c>
      <c r="BF994" s="805">
        <f t="shared" si="3552"/>
        <v>3150</v>
      </c>
      <c r="BG994" s="805">
        <f t="shared" si="3552"/>
        <v>8400</v>
      </c>
      <c r="BH994" s="805">
        <f t="shared" si="3552"/>
        <v>8850</v>
      </c>
      <c r="BI994" s="805">
        <f t="shared" si="3552"/>
        <v>8700</v>
      </c>
      <c r="BJ994" s="805">
        <f t="shared" si="3552"/>
        <v>11500</v>
      </c>
      <c r="BK994" s="805">
        <f t="shared" si="3552"/>
        <v>8150</v>
      </c>
      <c r="BL994" s="805">
        <f t="shared" si="3552"/>
        <v>3400</v>
      </c>
      <c r="BM994" s="805">
        <f t="shared" si="3552"/>
        <v>0</v>
      </c>
      <c r="BN994" s="805">
        <f t="shared" si="3552"/>
        <v>0</v>
      </c>
      <c r="BO994" s="805">
        <f t="shared" si="3552"/>
        <v>0</v>
      </c>
      <c r="BP994" s="805">
        <f t="shared" si="3552"/>
        <v>0</v>
      </c>
      <c r="BQ994" s="805">
        <f t="shared" si="3552"/>
        <v>0</v>
      </c>
      <c r="BR994" s="805">
        <f t="shared" si="3552"/>
        <v>0</v>
      </c>
      <c r="BS994" s="805">
        <f t="shared" si="3552"/>
        <v>0</v>
      </c>
      <c r="BT994" s="805">
        <f t="shared" si="3552"/>
        <v>0</v>
      </c>
      <c r="BU994" s="804"/>
      <c r="BV994" s="805">
        <f>SUM(BV784:BV785,BV791:BV798)</f>
        <v>50</v>
      </c>
      <c r="BW994" s="805">
        <f>SUM(BW784:BW785,BW791:BW798)</f>
        <v>550</v>
      </c>
      <c r="BX994" s="805">
        <f>SUM(BX784:BX785,BX791:BX798)</f>
        <v>3640</v>
      </c>
      <c r="BY994" s="805">
        <f>SUM(BY784:BY785,BY791:BY798)</f>
        <v>8450</v>
      </c>
      <c r="BZ994" s="602">
        <f t="shared" si="3517"/>
        <v>15.333333333333334</v>
      </c>
      <c r="CA994" s="602">
        <f t="shared" si="3518"/>
        <v>262.66666666666669</v>
      </c>
      <c r="CB994" s="602">
        <f t="shared" si="3519"/>
        <v>883.6</v>
      </c>
      <c r="CC994" s="602">
        <f t="shared" si="3520"/>
        <v>3830</v>
      </c>
      <c r="CD994" s="1348">
        <f t="shared" si="3521"/>
        <v>0</v>
      </c>
      <c r="CE994" s="1349">
        <f t="shared" si="3521"/>
        <v>0</v>
      </c>
      <c r="CF994" s="1350">
        <f t="shared" si="3521"/>
        <v>0</v>
      </c>
      <c r="CG994" s="1350">
        <f t="shared" si="3521"/>
        <v>0</v>
      </c>
      <c r="CH994" s="1350">
        <f t="shared" si="3521"/>
        <v>0</v>
      </c>
      <c r="CI994" s="1350">
        <f t="shared" si="3521"/>
        <v>0</v>
      </c>
      <c r="CJ994" s="1350">
        <f t="shared" si="3521"/>
        <v>0</v>
      </c>
      <c r="CK994" s="1351">
        <f t="shared" si="3521"/>
        <v>0</v>
      </c>
      <c r="CL994" s="1351">
        <f t="shared" si="3521"/>
        <v>0</v>
      </c>
      <c r="CM994" s="1351">
        <f t="shared" si="3521"/>
        <v>0</v>
      </c>
      <c r="CN994" s="1350">
        <f t="shared" si="3521"/>
        <v>0</v>
      </c>
      <c r="CO994" s="1350">
        <f t="shared" si="3521"/>
        <v>0</v>
      </c>
      <c r="CP994" s="1350">
        <f t="shared" si="3521"/>
        <v>50</v>
      </c>
      <c r="CQ994" s="1350">
        <f t="shared" si="3521"/>
        <v>50</v>
      </c>
      <c r="CR994" s="1350">
        <f t="shared" si="3521"/>
        <v>50</v>
      </c>
      <c r="CS994" s="1349">
        <f t="shared" si="3521"/>
        <v>80</v>
      </c>
      <c r="CT994" s="1352">
        <f t="shared" si="3522"/>
        <v>160</v>
      </c>
      <c r="CU994" s="1440">
        <f t="shared" si="3523"/>
        <v>0</v>
      </c>
      <c r="CV994" s="1380">
        <f t="shared" si="3523"/>
        <v>0</v>
      </c>
      <c r="CW994" s="1381">
        <f t="shared" si="3523"/>
        <v>0</v>
      </c>
      <c r="CX994" s="1381">
        <f t="shared" si="3523"/>
        <v>0</v>
      </c>
      <c r="CY994" s="1381">
        <f t="shared" si="3523"/>
        <v>0</v>
      </c>
      <c r="CZ994" s="1381">
        <f t="shared" si="3523"/>
        <v>0</v>
      </c>
      <c r="DA994" s="1381">
        <f t="shared" si="3523"/>
        <v>0</v>
      </c>
      <c r="DB994" s="1382">
        <f t="shared" si="3523"/>
        <v>0</v>
      </c>
      <c r="DC994" s="1382">
        <f t="shared" si="3523"/>
        <v>0</v>
      </c>
      <c r="DD994" s="1382">
        <f t="shared" si="3523"/>
        <v>300</v>
      </c>
      <c r="DE994" s="1381">
        <f t="shared" si="3523"/>
        <v>400</v>
      </c>
      <c r="DF994" s="1381">
        <f t="shared" si="3523"/>
        <v>600</v>
      </c>
      <c r="DG994" s="1381">
        <f t="shared" si="3523"/>
        <v>600</v>
      </c>
      <c r="DH994" s="1381">
        <f t="shared" si="3523"/>
        <v>640</v>
      </c>
      <c r="DI994" s="1381">
        <f t="shared" si="3523"/>
        <v>650</v>
      </c>
      <c r="DJ994" s="1380">
        <f t="shared" si="3523"/>
        <v>750</v>
      </c>
      <c r="DK994" s="1440">
        <f t="shared" si="3524"/>
        <v>1420</v>
      </c>
      <c r="DL994" s="658">
        <f t="shared" si="3525"/>
        <v>17</v>
      </c>
      <c r="DM994" s="106">
        <f t="shared" si="3526"/>
        <v>17</v>
      </c>
      <c r="DN994" s="106">
        <f t="shared" si="3527"/>
        <v>17</v>
      </c>
      <c r="DO994" s="106">
        <f t="shared" si="3528"/>
        <v>17</v>
      </c>
      <c r="DP994" s="487"/>
      <c r="DQ994" s="623"/>
      <c r="DR994" s="623"/>
      <c r="DS994" s="623"/>
      <c r="DT994" s="623"/>
      <c r="DU994" s="623"/>
      <c r="DV994" s="623"/>
      <c r="DW994" s="623"/>
      <c r="DX994" s="817"/>
      <c r="DY994" s="488"/>
    </row>
    <row r="995" spans="1:129" s="490" customFormat="1" ht="15.75" customHeight="1">
      <c r="A995" s="44" t="s">
        <v>148</v>
      </c>
      <c r="B995" s="805">
        <f t="shared" ref="B995:R995" si="3553">SUM(B799,B800)</f>
        <v>240</v>
      </c>
      <c r="C995" s="805">
        <f t="shared" si="3553"/>
        <v>700</v>
      </c>
      <c r="D995" s="805">
        <f t="shared" si="3553"/>
        <v>550</v>
      </c>
      <c r="E995" s="805">
        <f t="shared" si="3553"/>
        <v>250</v>
      </c>
      <c r="F995" s="805">
        <f t="shared" si="3553"/>
        <v>450</v>
      </c>
      <c r="G995" s="805">
        <f t="shared" si="3553"/>
        <v>100</v>
      </c>
      <c r="H995" s="805">
        <f t="shared" si="3553"/>
        <v>250</v>
      </c>
      <c r="I995" s="805">
        <f t="shared" si="3553"/>
        <v>400</v>
      </c>
      <c r="J995" s="805">
        <f t="shared" si="3553"/>
        <v>360</v>
      </c>
      <c r="K995" s="805">
        <f t="shared" si="3553"/>
        <v>0</v>
      </c>
      <c r="L995" s="805">
        <f t="shared" si="3553"/>
        <v>0</v>
      </c>
      <c r="M995" s="805">
        <f t="shared" si="3553"/>
        <v>0</v>
      </c>
      <c r="N995" s="805">
        <f t="shared" si="3553"/>
        <v>0</v>
      </c>
      <c r="O995" s="805">
        <f t="shared" si="3553"/>
        <v>0</v>
      </c>
      <c r="P995" s="805">
        <f t="shared" si="3553"/>
        <v>0</v>
      </c>
      <c r="Q995" s="805">
        <f t="shared" si="3553"/>
        <v>0</v>
      </c>
      <c r="R995" s="805">
        <f t="shared" si="3553"/>
        <v>0</v>
      </c>
      <c r="S995" s="804"/>
      <c r="T995" s="805">
        <f t="shared" ref="T995:AJ995" si="3554">SUM(T799,T800)</f>
        <v>2100</v>
      </c>
      <c r="U995" s="805">
        <f t="shared" si="3554"/>
        <v>500</v>
      </c>
      <c r="V995" s="805">
        <f t="shared" si="3554"/>
        <v>780</v>
      </c>
      <c r="W995" s="805">
        <f t="shared" si="3554"/>
        <v>320</v>
      </c>
      <c r="X995" s="805">
        <f t="shared" si="3554"/>
        <v>550</v>
      </c>
      <c r="Y995" s="805">
        <f t="shared" si="3554"/>
        <v>680</v>
      </c>
      <c r="Z995" s="805">
        <f t="shared" si="3554"/>
        <v>850</v>
      </c>
      <c r="AA995" s="805">
        <f t="shared" si="3554"/>
        <v>1010</v>
      </c>
      <c r="AB995" s="805">
        <f t="shared" si="3554"/>
        <v>300</v>
      </c>
      <c r="AC995" s="805">
        <f t="shared" si="3554"/>
        <v>0</v>
      </c>
      <c r="AD995" s="805">
        <f t="shared" si="3554"/>
        <v>0</v>
      </c>
      <c r="AE995" s="805">
        <f t="shared" si="3554"/>
        <v>0</v>
      </c>
      <c r="AF995" s="805">
        <f t="shared" si="3554"/>
        <v>0</v>
      </c>
      <c r="AG995" s="805">
        <f t="shared" si="3554"/>
        <v>0</v>
      </c>
      <c r="AH995" s="805">
        <f t="shared" si="3554"/>
        <v>0</v>
      </c>
      <c r="AI995" s="805">
        <f t="shared" si="3554"/>
        <v>0</v>
      </c>
      <c r="AJ995" s="805">
        <f t="shared" si="3554"/>
        <v>0</v>
      </c>
      <c r="AK995" s="804"/>
      <c r="AL995" s="805">
        <f t="shared" ref="AL995:BB995" si="3555">SUM(AL799,AL800)</f>
        <v>2185</v>
      </c>
      <c r="AM995" s="805">
        <f t="shared" si="3555"/>
        <v>1330</v>
      </c>
      <c r="AN995" s="805">
        <f t="shared" si="3555"/>
        <v>3200</v>
      </c>
      <c r="AO995" s="805">
        <f t="shared" si="3555"/>
        <v>575</v>
      </c>
      <c r="AP995" s="805">
        <f t="shared" si="3555"/>
        <v>1065</v>
      </c>
      <c r="AQ995" s="805">
        <f t="shared" si="3555"/>
        <v>1000</v>
      </c>
      <c r="AR995" s="805">
        <f t="shared" si="3555"/>
        <v>3990</v>
      </c>
      <c r="AS995" s="805">
        <f t="shared" si="3555"/>
        <v>760</v>
      </c>
      <c r="AT995" s="805">
        <f t="shared" si="3555"/>
        <v>540</v>
      </c>
      <c r="AU995" s="805">
        <f t="shared" si="3555"/>
        <v>0</v>
      </c>
      <c r="AV995" s="805">
        <f t="shared" si="3555"/>
        <v>0</v>
      </c>
      <c r="AW995" s="805">
        <f t="shared" si="3555"/>
        <v>0</v>
      </c>
      <c r="AX995" s="805">
        <f t="shared" si="3555"/>
        <v>0</v>
      </c>
      <c r="AY995" s="805">
        <f t="shared" si="3555"/>
        <v>0</v>
      </c>
      <c r="AZ995" s="805">
        <f t="shared" si="3555"/>
        <v>0</v>
      </c>
      <c r="BA995" s="805">
        <f t="shared" si="3555"/>
        <v>0</v>
      </c>
      <c r="BB995" s="805">
        <f t="shared" si="3555"/>
        <v>0</v>
      </c>
      <c r="BC995" s="804"/>
      <c r="BD995" s="805">
        <f t="shared" ref="BD995:BT995" si="3556">SUM(BD799,BD800)</f>
        <v>3000</v>
      </c>
      <c r="BE995" s="805">
        <f t="shared" si="3556"/>
        <v>3500</v>
      </c>
      <c r="BF995" s="805">
        <f t="shared" si="3556"/>
        <v>3350</v>
      </c>
      <c r="BG995" s="805">
        <f t="shared" si="3556"/>
        <v>3480</v>
      </c>
      <c r="BH995" s="805">
        <f t="shared" si="3556"/>
        <v>2000</v>
      </c>
      <c r="BI995" s="805">
        <f t="shared" si="3556"/>
        <v>1400</v>
      </c>
      <c r="BJ995" s="805">
        <f t="shared" si="3556"/>
        <v>6000</v>
      </c>
      <c r="BK995" s="805">
        <f t="shared" si="3556"/>
        <v>3200</v>
      </c>
      <c r="BL995" s="805">
        <f t="shared" si="3556"/>
        <v>3200</v>
      </c>
      <c r="BM995" s="805">
        <f t="shared" si="3556"/>
        <v>0</v>
      </c>
      <c r="BN995" s="805">
        <f t="shared" si="3556"/>
        <v>0</v>
      </c>
      <c r="BO995" s="805">
        <f t="shared" si="3556"/>
        <v>0</v>
      </c>
      <c r="BP995" s="805">
        <f t="shared" si="3556"/>
        <v>0</v>
      </c>
      <c r="BQ995" s="805">
        <f t="shared" si="3556"/>
        <v>0</v>
      </c>
      <c r="BR995" s="805">
        <f t="shared" si="3556"/>
        <v>0</v>
      </c>
      <c r="BS995" s="805">
        <f t="shared" si="3556"/>
        <v>0</v>
      </c>
      <c r="BT995" s="805">
        <f t="shared" si="3556"/>
        <v>0</v>
      </c>
      <c r="BU995" s="804"/>
      <c r="BV995" s="805">
        <f>SUM(BV799,BV800)</f>
        <v>350</v>
      </c>
      <c r="BW995" s="805">
        <f>SUM(BW799,BW800)</f>
        <v>760</v>
      </c>
      <c r="BX995" s="805">
        <f>SUM(BX799,BX800)</f>
        <v>1350</v>
      </c>
      <c r="BY995" s="805">
        <f>SUM(BY799,BY800)</f>
        <v>3440</v>
      </c>
      <c r="BZ995" s="602">
        <f t="shared" si="3517"/>
        <v>173.33333333333334</v>
      </c>
      <c r="CA995" s="602">
        <f t="shared" si="3518"/>
        <v>332.66666666666669</v>
      </c>
      <c r="CB995" s="602">
        <f t="shared" si="3519"/>
        <v>710.33333333333337</v>
      </c>
      <c r="CC995" s="602">
        <f t="shared" si="3520"/>
        <v>1542</v>
      </c>
      <c r="CD995" s="1348">
        <f t="shared" si="3521"/>
        <v>0</v>
      </c>
      <c r="CE995" s="1349">
        <f t="shared" si="3521"/>
        <v>0</v>
      </c>
      <c r="CF995" s="1350">
        <f t="shared" si="3521"/>
        <v>0</v>
      </c>
      <c r="CG995" s="1350">
        <f t="shared" si="3521"/>
        <v>0</v>
      </c>
      <c r="CH995" s="1350">
        <f t="shared" si="3521"/>
        <v>0</v>
      </c>
      <c r="CI995" s="1350">
        <f t="shared" si="3521"/>
        <v>0</v>
      </c>
      <c r="CJ995" s="1350">
        <f t="shared" si="3521"/>
        <v>0</v>
      </c>
      <c r="CK995" s="1351">
        <f t="shared" si="3521"/>
        <v>0</v>
      </c>
      <c r="CL995" s="1351">
        <f t="shared" si="3521"/>
        <v>100</v>
      </c>
      <c r="CM995" s="1351">
        <f t="shared" si="3521"/>
        <v>240</v>
      </c>
      <c r="CN995" s="1350">
        <f t="shared" si="3521"/>
        <v>250</v>
      </c>
      <c r="CO995" s="1350">
        <f t="shared" si="3521"/>
        <v>250</v>
      </c>
      <c r="CP995" s="1350">
        <f t="shared" si="3521"/>
        <v>360</v>
      </c>
      <c r="CQ995" s="1350">
        <f t="shared" si="3521"/>
        <v>400</v>
      </c>
      <c r="CR995" s="1350">
        <f t="shared" si="3521"/>
        <v>450</v>
      </c>
      <c r="CS995" s="1349">
        <f t="shared" si="3521"/>
        <v>550</v>
      </c>
      <c r="CT995" s="1352">
        <f t="shared" si="3522"/>
        <v>700</v>
      </c>
      <c r="CU995" s="1440">
        <f t="shared" si="3523"/>
        <v>0</v>
      </c>
      <c r="CV995" s="1380">
        <f t="shared" si="3523"/>
        <v>0</v>
      </c>
      <c r="CW995" s="1381">
        <f t="shared" si="3523"/>
        <v>0</v>
      </c>
      <c r="CX995" s="1381">
        <f t="shared" si="3523"/>
        <v>0</v>
      </c>
      <c r="CY995" s="1381">
        <f t="shared" si="3523"/>
        <v>0</v>
      </c>
      <c r="CZ995" s="1381">
        <f t="shared" si="3523"/>
        <v>0</v>
      </c>
      <c r="DA995" s="1381">
        <f t="shared" si="3523"/>
        <v>0</v>
      </c>
      <c r="DB995" s="1382">
        <f t="shared" si="3523"/>
        <v>0</v>
      </c>
      <c r="DC995" s="1382">
        <f t="shared" si="3523"/>
        <v>300</v>
      </c>
      <c r="DD995" s="1382">
        <f t="shared" si="3523"/>
        <v>320</v>
      </c>
      <c r="DE995" s="1381">
        <f t="shared" si="3523"/>
        <v>500</v>
      </c>
      <c r="DF995" s="1381">
        <f t="shared" si="3523"/>
        <v>550</v>
      </c>
      <c r="DG995" s="1381">
        <f t="shared" si="3523"/>
        <v>680</v>
      </c>
      <c r="DH995" s="1381">
        <f t="shared" si="3523"/>
        <v>780</v>
      </c>
      <c r="DI995" s="1381">
        <f t="shared" si="3523"/>
        <v>850</v>
      </c>
      <c r="DJ995" s="1380">
        <f t="shared" si="3523"/>
        <v>1010</v>
      </c>
      <c r="DK995" s="1440">
        <f t="shared" si="3524"/>
        <v>2100</v>
      </c>
      <c r="DL995" s="658">
        <f t="shared" si="3525"/>
        <v>17</v>
      </c>
      <c r="DM995" s="106">
        <f t="shared" si="3526"/>
        <v>17</v>
      </c>
      <c r="DN995" s="106">
        <f t="shared" si="3527"/>
        <v>17</v>
      </c>
      <c r="DO995" s="106">
        <f t="shared" si="3528"/>
        <v>17</v>
      </c>
      <c r="DP995" s="487"/>
      <c r="DQ995" s="623"/>
      <c r="DR995" s="623"/>
      <c r="DS995" s="623"/>
      <c r="DT995" s="623"/>
      <c r="DU995" s="623"/>
      <c r="DV995" s="623"/>
      <c r="DW995" s="623"/>
      <c r="DX995" s="817"/>
      <c r="DY995" s="488"/>
    </row>
    <row r="996" spans="1:129" s="490" customFormat="1" ht="15.75" customHeight="1">
      <c r="A996" s="44" t="s">
        <v>149</v>
      </c>
      <c r="B996" s="805">
        <f t="shared" ref="B996:R996" si="3557">SUM(B801)</f>
        <v>0</v>
      </c>
      <c r="C996" s="805">
        <f t="shared" si="3557"/>
        <v>240</v>
      </c>
      <c r="D996" s="805">
        <f t="shared" si="3557"/>
        <v>0</v>
      </c>
      <c r="E996" s="805">
        <f t="shared" si="3557"/>
        <v>0</v>
      </c>
      <c r="F996" s="805">
        <f t="shared" si="3557"/>
        <v>0</v>
      </c>
      <c r="G996" s="805">
        <f t="shared" si="3557"/>
        <v>252</v>
      </c>
      <c r="H996" s="805">
        <f t="shared" si="3557"/>
        <v>180</v>
      </c>
      <c r="I996" s="805">
        <f t="shared" si="3557"/>
        <v>800</v>
      </c>
      <c r="J996" s="805">
        <f t="shared" si="3557"/>
        <v>180</v>
      </c>
      <c r="K996" s="805">
        <f t="shared" si="3557"/>
        <v>0</v>
      </c>
      <c r="L996" s="805">
        <f t="shared" si="3557"/>
        <v>0</v>
      </c>
      <c r="M996" s="805">
        <f t="shared" si="3557"/>
        <v>0</v>
      </c>
      <c r="N996" s="805">
        <f t="shared" si="3557"/>
        <v>0</v>
      </c>
      <c r="O996" s="805">
        <f t="shared" si="3557"/>
        <v>0</v>
      </c>
      <c r="P996" s="805">
        <f t="shared" si="3557"/>
        <v>0</v>
      </c>
      <c r="Q996" s="805">
        <f t="shared" si="3557"/>
        <v>0</v>
      </c>
      <c r="R996" s="805">
        <f t="shared" si="3557"/>
        <v>0</v>
      </c>
      <c r="S996" s="804"/>
      <c r="T996" s="805">
        <f t="shared" ref="T996:AJ996" si="3558">SUM(T801)</f>
        <v>216</v>
      </c>
      <c r="U996" s="805">
        <f t="shared" si="3558"/>
        <v>8</v>
      </c>
      <c r="V996" s="805">
        <f t="shared" si="3558"/>
        <v>600</v>
      </c>
      <c r="W996" s="805">
        <f t="shared" si="3558"/>
        <v>300</v>
      </c>
      <c r="X996" s="805">
        <f t="shared" si="3558"/>
        <v>300</v>
      </c>
      <c r="Y996" s="805">
        <f t="shared" si="3558"/>
        <v>400</v>
      </c>
      <c r="Z996" s="805">
        <f t="shared" si="3558"/>
        <v>0</v>
      </c>
      <c r="AA996" s="805">
        <f t="shared" si="3558"/>
        <v>500</v>
      </c>
      <c r="AB996" s="805">
        <f t="shared" si="3558"/>
        <v>400</v>
      </c>
      <c r="AC996" s="805">
        <f t="shared" si="3558"/>
        <v>0</v>
      </c>
      <c r="AD996" s="805">
        <f t="shared" si="3558"/>
        <v>0</v>
      </c>
      <c r="AE996" s="805">
        <f t="shared" si="3558"/>
        <v>0</v>
      </c>
      <c r="AF996" s="805">
        <f t="shared" si="3558"/>
        <v>0</v>
      </c>
      <c r="AG996" s="805">
        <f t="shared" si="3558"/>
        <v>0</v>
      </c>
      <c r="AH996" s="805">
        <f t="shared" si="3558"/>
        <v>0</v>
      </c>
      <c r="AI996" s="805">
        <f t="shared" si="3558"/>
        <v>0</v>
      </c>
      <c r="AJ996" s="805">
        <f t="shared" si="3558"/>
        <v>0</v>
      </c>
      <c r="AK996" s="804"/>
      <c r="AL996" s="805">
        <f t="shared" ref="AL996:BB996" si="3559">SUM(AL801)</f>
        <v>150</v>
      </c>
      <c r="AM996" s="805">
        <f t="shared" si="3559"/>
        <v>0</v>
      </c>
      <c r="AN996" s="805">
        <f t="shared" si="3559"/>
        <v>1000</v>
      </c>
      <c r="AO996" s="805">
        <f t="shared" si="3559"/>
        <v>0</v>
      </c>
      <c r="AP996" s="805">
        <f t="shared" si="3559"/>
        <v>1200</v>
      </c>
      <c r="AQ996" s="805">
        <f t="shared" si="3559"/>
        <v>150</v>
      </c>
      <c r="AR996" s="805">
        <f t="shared" si="3559"/>
        <v>960</v>
      </c>
      <c r="AS996" s="805">
        <f t="shared" si="3559"/>
        <v>200</v>
      </c>
      <c r="AT996" s="805">
        <f t="shared" si="3559"/>
        <v>450</v>
      </c>
      <c r="AU996" s="805">
        <f t="shared" si="3559"/>
        <v>0</v>
      </c>
      <c r="AV996" s="805">
        <f t="shared" si="3559"/>
        <v>0</v>
      </c>
      <c r="AW996" s="805">
        <f t="shared" si="3559"/>
        <v>0</v>
      </c>
      <c r="AX996" s="805">
        <f t="shared" si="3559"/>
        <v>0</v>
      </c>
      <c r="AY996" s="805">
        <f t="shared" si="3559"/>
        <v>0</v>
      </c>
      <c r="AZ996" s="805">
        <f t="shared" si="3559"/>
        <v>0</v>
      </c>
      <c r="BA996" s="805">
        <f t="shared" si="3559"/>
        <v>0</v>
      </c>
      <c r="BB996" s="805">
        <f t="shared" si="3559"/>
        <v>0</v>
      </c>
      <c r="BC996" s="804"/>
      <c r="BD996" s="805">
        <f t="shared" ref="BD996:BT996" si="3560">SUM(BD801)</f>
        <v>800</v>
      </c>
      <c r="BE996" s="805">
        <f t="shared" si="3560"/>
        <v>750</v>
      </c>
      <c r="BF996" s="805">
        <f t="shared" si="3560"/>
        <v>1000</v>
      </c>
      <c r="BG996" s="805">
        <f t="shared" si="3560"/>
        <v>1500</v>
      </c>
      <c r="BH996" s="805">
        <f t="shared" si="3560"/>
        <v>500</v>
      </c>
      <c r="BI996" s="805">
        <f t="shared" si="3560"/>
        <v>1000</v>
      </c>
      <c r="BJ996" s="805">
        <f t="shared" si="3560"/>
        <v>1000</v>
      </c>
      <c r="BK996" s="805">
        <f t="shared" si="3560"/>
        <v>1500</v>
      </c>
      <c r="BL996" s="805">
        <f t="shared" si="3560"/>
        <v>1000</v>
      </c>
      <c r="BM996" s="805">
        <f t="shared" si="3560"/>
        <v>0</v>
      </c>
      <c r="BN996" s="805">
        <f t="shared" si="3560"/>
        <v>0</v>
      </c>
      <c r="BO996" s="805">
        <f t="shared" si="3560"/>
        <v>0</v>
      </c>
      <c r="BP996" s="805">
        <f t="shared" si="3560"/>
        <v>0</v>
      </c>
      <c r="BQ996" s="805">
        <f t="shared" si="3560"/>
        <v>0</v>
      </c>
      <c r="BR996" s="805">
        <f t="shared" si="3560"/>
        <v>0</v>
      </c>
      <c r="BS996" s="805">
        <f t="shared" si="3560"/>
        <v>0</v>
      </c>
      <c r="BT996" s="805">
        <f t="shared" si="3560"/>
        <v>0</v>
      </c>
      <c r="BU996" s="804"/>
      <c r="BV996" s="805">
        <f>SUM(BV801)</f>
        <v>240</v>
      </c>
      <c r="BW996" s="805">
        <f>SUM(BW801)</f>
        <v>300</v>
      </c>
      <c r="BX996" s="805">
        <f>SUM(BX801)</f>
        <v>500</v>
      </c>
      <c r="BY996" s="805">
        <f>SUM(BY801)</f>
        <v>1000</v>
      </c>
      <c r="BZ996" s="602">
        <f t="shared" si="3517"/>
        <v>56.8</v>
      </c>
      <c r="CA996" s="602">
        <f t="shared" si="3518"/>
        <v>141.6</v>
      </c>
      <c r="CB996" s="602">
        <f t="shared" si="3519"/>
        <v>194</v>
      </c>
      <c r="CC996" s="602">
        <f t="shared" si="3520"/>
        <v>503.33333333333331</v>
      </c>
      <c r="CD996" s="1348">
        <f t="shared" si="3521"/>
        <v>0</v>
      </c>
      <c r="CE996" s="1349">
        <f t="shared" si="3521"/>
        <v>0</v>
      </c>
      <c r="CF996" s="1350">
        <f t="shared" si="3521"/>
        <v>0</v>
      </c>
      <c r="CG996" s="1350">
        <f t="shared" si="3521"/>
        <v>0</v>
      </c>
      <c r="CH996" s="1350">
        <f t="shared" si="3521"/>
        <v>0</v>
      </c>
      <c r="CI996" s="1350">
        <f t="shared" si="3521"/>
        <v>0</v>
      </c>
      <c r="CJ996" s="1350">
        <f t="shared" si="3521"/>
        <v>0</v>
      </c>
      <c r="CK996" s="1351">
        <f t="shared" si="3521"/>
        <v>0</v>
      </c>
      <c r="CL996" s="1351">
        <f t="shared" si="3521"/>
        <v>0</v>
      </c>
      <c r="CM996" s="1351">
        <f t="shared" si="3521"/>
        <v>0</v>
      </c>
      <c r="CN996" s="1350">
        <f t="shared" si="3521"/>
        <v>0</v>
      </c>
      <c r="CO996" s="1350">
        <f t="shared" si="3521"/>
        <v>0</v>
      </c>
      <c r="CP996" s="1350">
        <f t="shared" si="3521"/>
        <v>180</v>
      </c>
      <c r="CQ996" s="1350">
        <f t="shared" si="3521"/>
        <v>180</v>
      </c>
      <c r="CR996" s="1350">
        <f t="shared" si="3521"/>
        <v>240</v>
      </c>
      <c r="CS996" s="1349">
        <f t="shared" si="3521"/>
        <v>252</v>
      </c>
      <c r="CT996" s="1352">
        <f t="shared" si="3522"/>
        <v>800</v>
      </c>
      <c r="CU996" s="1440">
        <f t="shared" si="3523"/>
        <v>0</v>
      </c>
      <c r="CV996" s="1380">
        <f t="shared" si="3523"/>
        <v>0</v>
      </c>
      <c r="CW996" s="1381">
        <f t="shared" si="3523"/>
        <v>0</v>
      </c>
      <c r="CX996" s="1381">
        <f t="shared" si="3523"/>
        <v>0</v>
      </c>
      <c r="CY996" s="1381">
        <f t="shared" si="3523"/>
        <v>0</v>
      </c>
      <c r="CZ996" s="1381">
        <f t="shared" si="3523"/>
        <v>0</v>
      </c>
      <c r="DA996" s="1381">
        <f t="shared" si="3523"/>
        <v>0</v>
      </c>
      <c r="DB996" s="1382">
        <f t="shared" si="3523"/>
        <v>0</v>
      </c>
      <c r="DC996" s="1382">
        <f t="shared" si="3523"/>
        <v>0</v>
      </c>
      <c r="DD996" s="1382">
        <f t="shared" si="3523"/>
        <v>8</v>
      </c>
      <c r="DE996" s="1381">
        <f t="shared" si="3523"/>
        <v>216</v>
      </c>
      <c r="DF996" s="1381">
        <f t="shared" si="3523"/>
        <v>300</v>
      </c>
      <c r="DG996" s="1381">
        <f t="shared" si="3523"/>
        <v>300</v>
      </c>
      <c r="DH996" s="1381">
        <f t="shared" si="3523"/>
        <v>400</v>
      </c>
      <c r="DI996" s="1381">
        <f t="shared" si="3523"/>
        <v>400</v>
      </c>
      <c r="DJ996" s="1380">
        <f t="shared" si="3523"/>
        <v>500</v>
      </c>
      <c r="DK996" s="1440">
        <f t="shared" si="3524"/>
        <v>600</v>
      </c>
      <c r="DL996" s="658">
        <f t="shared" si="3525"/>
        <v>17</v>
      </c>
      <c r="DM996" s="106">
        <f t="shared" si="3526"/>
        <v>17</v>
      </c>
      <c r="DN996" s="106">
        <f t="shared" si="3527"/>
        <v>17</v>
      </c>
      <c r="DO996" s="106">
        <f t="shared" si="3528"/>
        <v>17</v>
      </c>
      <c r="DP996" s="487"/>
      <c r="DQ996" s="623"/>
      <c r="DR996" s="623"/>
      <c r="DS996" s="623"/>
      <c r="DT996" s="623"/>
      <c r="DU996" s="623"/>
      <c r="DV996" s="623"/>
      <c r="DW996" s="623"/>
      <c r="DX996" s="826"/>
      <c r="DY996" s="488"/>
    </row>
    <row r="997" spans="1:129" s="490" customFormat="1" ht="15.75" customHeight="1">
      <c r="A997" s="488" t="s">
        <v>409</v>
      </c>
      <c r="B997" s="805">
        <f t="shared" ref="B997:R997" si="3561">SUM(B802,B804)</f>
        <v>480</v>
      </c>
      <c r="C997" s="805">
        <f t="shared" si="3561"/>
        <v>50</v>
      </c>
      <c r="D997" s="805">
        <f t="shared" si="3561"/>
        <v>48</v>
      </c>
      <c r="E997" s="805">
        <f t="shared" si="3561"/>
        <v>120</v>
      </c>
      <c r="F997" s="805">
        <f t="shared" si="3561"/>
        <v>240</v>
      </c>
      <c r="G997" s="805">
        <f t="shared" si="3561"/>
        <v>120</v>
      </c>
      <c r="H997" s="805">
        <f t="shared" si="3561"/>
        <v>240</v>
      </c>
      <c r="I997" s="805">
        <f t="shared" si="3561"/>
        <v>120</v>
      </c>
      <c r="J997" s="805">
        <f t="shared" si="3561"/>
        <v>120</v>
      </c>
      <c r="K997" s="805">
        <f t="shared" si="3561"/>
        <v>0</v>
      </c>
      <c r="L997" s="805">
        <f t="shared" si="3561"/>
        <v>0</v>
      </c>
      <c r="M997" s="805">
        <f t="shared" si="3561"/>
        <v>0</v>
      </c>
      <c r="N997" s="805">
        <f t="shared" si="3561"/>
        <v>0</v>
      </c>
      <c r="O997" s="805">
        <f t="shared" si="3561"/>
        <v>0</v>
      </c>
      <c r="P997" s="805">
        <f t="shared" si="3561"/>
        <v>0</v>
      </c>
      <c r="Q997" s="805">
        <f t="shared" si="3561"/>
        <v>0</v>
      </c>
      <c r="R997" s="805">
        <f t="shared" si="3561"/>
        <v>0</v>
      </c>
      <c r="S997" s="804"/>
      <c r="T997" s="805">
        <f t="shared" ref="T997:AJ997" si="3562">SUM(T802,T804)</f>
        <v>120</v>
      </c>
      <c r="U997" s="805">
        <f t="shared" si="3562"/>
        <v>18</v>
      </c>
      <c r="V997" s="805">
        <f t="shared" si="3562"/>
        <v>20</v>
      </c>
      <c r="W997" s="805">
        <f t="shared" si="3562"/>
        <v>100</v>
      </c>
      <c r="X997" s="805">
        <f t="shared" si="3562"/>
        <v>60</v>
      </c>
      <c r="Y997" s="805">
        <f t="shared" si="3562"/>
        <v>5</v>
      </c>
      <c r="Z997" s="805">
        <f t="shared" si="3562"/>
        <v>0</v>
      </c>
      <c r="AA997" s="805">
        <f t="shared" si="3562"/>
        <v>0</v>
      </c>
      <c r="AB997" s="805">
        <f t="shared" si="3562"/>
        <v>5</v>
      </c>
      <c r="AC997" s="805">
        <f t="shared" si="3562"/>
        <v>0</v>
      </c>
      <c r="AD997" s="805">
        <f t="shared" si="3562"/>
        <v>0</v>
      </c>
      <c r="AE997" s="805">
        <f t="shared" si="3562"/>
        <v>0</v>
      </c>
      <c r="AF997" s="805">
        <f t="shared" si="3562"/>
        <v>0</v>
      </c>
      <c r="AG997" s="805">
        <f t="shared" si="3562"/>
        <v>0</v>
      </c>
      <c r="AH997" s="805">
        <f t="shared" si="3562"/>
        <v>0</v>
      </c>
      <c r="AI997" s="805">
        <f t="shared" si="3562"/>
        <v>0</v>
      </c>
      <c r="AJ997" s="805">
        <f t="shared" si="3562"/>
        <v>0</v>
      </c>
      <c r="AK997" s="804"/>
      <c r="AL997" s="805">
        <f t="shared" ref="AL997:BB997" si="3563">SUM(AL802,AL804)</f>
        <v>800</v>
      </c>
      <c r="AM997" s="805">
        <f t="shared" si="3563"/>
        <v>650</v>
      </c>
      <c r="AN997" s="805">
        <f t="shared" si="3563"/>
        <v>840</v>
      </c>
      <c r="AO997" s="805">
        <f t="shared" si="3563"/>
        <v>300</v>
      </c>
      <c r="AP997" s="805">
        <f t="shared" si="3563"/>
        <v>600</v>
      </c>
      <c r="AQ997" s="805">
        <f t="shared" si="3563"/>
        <v>400</v>
      </c>
      <c r="AR997" s="805">
        <f t="shared" si="3563"/>
        <v>1200</v>
      </c>
      <c r="AS997" s="805">
        <f t="shared" si="3563"/>
        <v>750</v>
      </c>
      <c r="AT997" s="805">
        <f t="shared" si="3563"/>
        <v>600</v>
      </c>
      <c r="AU997" s="805">
        <f t="shared" si="3563"/>
        <v>0</v>
      </c>
      <c r="AV997" s="805">
        <f t="shared" si="3563"/>
        <v>0</v>
      </c>
      <c r="AW997" s="805">
        <f t="shared" si="3563"/>
        <v>0</v>
      </c>
      <c r="AX997" s="805">
        <f t="shared" si="3563"/>
        <v>0</v>
      </c>
      <c r="AY997" s="805">
        <f t="shared" si="3563"/>
        <v>0</v>
      </c>
      <c r="AZ997" s="805">
        <f t="shared" si="3563"/>
        <v>0</v>
      </c>
      <c r="BA997" s="805">
        <f t="shared" si="3563"/>
        <v>0</v>
      </c>
      <c r="BB997" s="805">
        <f t="shared" si="3563"/>
        <v>0</v>
      </c>
      <c r="BC997" s="804"/>
      <c r="BD997" s="805">
        <f t="shared" ref="BD997:BT997" si="3564">SUM(BD802,BD804)</f>
        <v>400</v>
      </c>
      <c r="BE997" s="805">
        <f t="shared" si="3564"/>
        <v>1000</v>
      </c>
      <c r="BF997" s="805">
        <f t="shared" si="3564"/>
        <v>840</v>
      </c>
      <c r="BG997" s="805">
        <f t="shared" si="3564"/>
        <v>2400</v>
      </c>
      <c r="BH997" s="805">
        <f t="shared" si="3564"/>
        <v>120</v>
      </c>
      <c r="BI997" s="805">
        <f t="shared" si="3564"/>
        <v>1050</v>
      </c>
      <c r="BJ997" s="805">
        <f t="shared" si="3564"/>
        <v>800</v>
      </c>
      <c r="BK997" s="805">
        <f t="shared" si="3564"/>
        <v>1800</v>
      </c>
      <c r="BL997" s="805">
        <f t="shared" si="3564"/>
        <v>2000</v>
      </c>
      <c r="BM997" s="805">
        <f t="shared" si="3564"/>
        <v>0</v>
      </c>
      <c r="BN997" s="805">
        <f t="shared" si="3564"/>
        <v>0</v>
      </c>
      <c r="BO997" s="805">
        <f t="shared" si="3564"/>
        <v>0</v>
      </c>
      <c r="BP997" s="805">
        <f t="shared" si="3564"/>
        <v>0</v>
      </c>
      <c r="BQ997" s="805">
        <f t="shared" si="3564"/>
        <v>0</v>
      </c>
      <c r="BR997" s="805">
        <f t="shared" si="3564"/>
        <v>0</v>
      </c>
      <c r="BS997" s="805">
        <f t="shared" si="3564"/>
        <v>0</v>
      </c>
      <c r="BT997" s="805">
        <f t="shared" si="3564"/>
        <v>0</v>
      </c>
      <c r="BU997" s="804"/>
      <c r="BV997" s="805">
        <f>SUM(BV802,BV804)</f>
        <v>140</v>
      </c>
      <c r="BW997" s="805">
        <f>SUM(BW802,BW804)</f>
        <v>50</v>
      </c>
      <c r="BX997" s="805">
        <f>SUM(BX802,BX804)</f>
        <v>650</v>
      </c>
      <c r="BY997" s="805">
        <f>SUM(BY802,BY804)</f>
        <v>1100</v>
      </c>
      <c r="BZ997" s="602">
        <f t="shared" si="3517"/>
        <v>70.533333333333331</v>
      </c>
      <c r="CA997" s="602">
        <f t="shared" si="3518"/>
        <v>13.866666666666667</v>
      </c>
      <c r="CB997" s="602">
        <f t="shared" si="3519"/>
        <v>329.33333333333331</v>
      </c>
      <c r="CC997" s="602">
        <f t="shared" si="3520"/>
        <v>534</v>
      </c>
      <c r="CD997" s="1348">
        <f t="shared" si="3521"/>
        <v>0</v>
      </c>
      <c r="CE997" s="1349">
        <f t="shared" si="3521"/>
        <v>0</v>
      </c>
      <c r="CF997" s="1350">
        <f t="shared" si="3521"/>
        <v>0</v>
      </c>
      <c r="CG997" s="1350">
        <f t="shared" si="3521"/>
        <v>0</v>
      </c>
      <c r="CH997" s="1350">
        <f t="shared" si="3521"/>
        <v>0</v>
      </c>
      <c r="CI997" s="1350">
        <f t="shared" si="3521"/>
        <v>0</v>
      </c>
      <c r="CJ997" s="1350">
        <f t="shared" si="3521"/>
        <v>0</v>
      </c>
      <c r="CK997" s="1351">
        <f t="shared" si="3521"/>
        <v>0</v>
      </c>
      <c r="CL997" s="1351">
        <f t="shared" si="3521"/>
        <v>48</v>
      </c>
      <c r="CM997" s="1351">
        <f t="shared" si="3521"/>
        <v>50</v>
      </c>
      <c r="CN997" s="1350">
        <f t="shared" si="3521"/>
        <v>120</v>
      </c>
      <c r="CO997" s="1350">
        <f t="shared" si="3521"/>
        <v>120</v>
      </c>
      <c r="CP997" s="1350">
        <f t="shared" si="3521"/>
        <v>120</v>
      </c>
      <c r="CQ997" s="1350">
        <f t="shared" si="3521"/>
        <v>120</v>
      </c>
      <c r="CR997" s="1350">
        <f t="shared" si="3521"/>
        <v>240</v>
      </c>
      <c r="CS997" s="1349">
        <f t="shared" si="3521"/>
        <v>240</v>
      </c>
      <c r="CT997" s="1352">
        <f t="shared" si="3522"/>
        <v>480</v>
      </c>
      <c r="CU997" s="1440">
        <f t="shared" si="3523"/>
        <v>0</v>
      </c>
      <c r="CV997" s="1380">
        <f t="shared" si="3523"/>
        <v>0</v>
      </c>
      <c r="CW997" s="1381">
        <f t="shared" si="3523"/>
        <v>0</v>
      </c>
      <c r="CX997" s="1381">
        <f t="shared" si="3523"/>
        <v>0</v>
      </c>
      <c r="CY997" s="1381">
        <f t="shared" si="3523"/>
        <v>0</v>
      </c>
      <c r="CZ997" s="1381">
        <f t="shared" si="3523"/>
        <v>0</v>
      </c>
      <c r="DA997" s="1381">
        <f t="shared" si="3523"/>
        <v>0</v>
      </c>
      <c r="DB997" s="1382">
        <f t="shared" si="3523"/>
        <v>0</v>
      </c>
      <c r="DC997" s="1382">
        <f t="shared" si="3523"/>
        <v>0</v>
      </c>
      <c r="DD997" s="1382">
        <f t="shared" si="3523"/>
        <v>0</v>
      </c>
      <c r="DE997" s="1381">
        <f t="shared" si="3523"/>
        <v>5</v>
      </c>
      <c r="DF997" s="1381">
        <f t="shared" si="3523"/>
        <v>5</v>
      </c>
      <c r="DG997" s="1381">
        <f t="shared" si="3523"/>
        <v>18</v>
      </c>
      <c r="DH997" s="1381">
        <f t="shared" si="3523"/>
        <v>20</v>
      </c>
      <c r="DI997" s="1381">
        <f t="shared" si="3523"/>
        <v>60</v>
      </c>
      <c r="DJ997" s="1380">
        <f t="shared" si="3523"/>
        <v>100</v>
      </c>
      <c r="DK997" s="1440">
        <f t="shared" si="3524"/>
        <v>120</v>
      </c>
      <c r="DL997" s="658">
        <f t="shared" si="3525"/>
        <v>17</v>
      </c>
      <c r="DM997" s="106">
        <f t="shared" si="3526"/>
        <v>17</v>
      </c>
      <c r="DN997" s="106">
        <f t="shared" si="3527"/>
        <v>17</v>
      </c>
      <c r="DO997" s="106">
        <f t="shared" si="3528"/>
        <v>17</v>
      </c>
      <c r="DP997" s="487"/>
      <c r="DQ997" s="623"/>
      <c r="DR997" s="623"/>
      <c r="DS997" s="623"/>
      <c r="DT997" s="623"/>
      <c r="DU997" s="623"/>
      <c r="DV997" s="623"/>
      <c r="DW997" s="623"/>
      <c r="DX997" s="826"/>
      <c r="DY997" s="488"/>
    </row>
    <row r="998" spans="1:129" s="490" customFormat="1" ht="15.75" customHeight="1">
      <c r="A998" s="488" t="s">
        <v>151</v>
      </c>
      <c r="B998" s="805">
        <f t="shared" ref="B998:R998" si="3565">B803</f>
        <v>45</v>
      </c>
      <c r="C998" s="805">
        <f t="shared" si="3565"/>
        <v>50</v>
      </c>
      <c r="D998" s="805">
        <f t="shared" si="3565"/>
        <v>20</v>
      </c>
      <c r="E998" s="805">
        <f t="shared" si="3565"/>
        <v>20</v>
      </c>
      <c r="F998" s="805">
        <f t="shared" si="3565"/>
        <v>35</v>
      </c>
      <c r="G998" s="805">
        <f t="shared" si="3565"/>
        <v>200</v>
      </c>
      <c r="H998" s="805">
        <f t="shared" si="3565"/>
        <v>40</v>
      </c>
      <c r="I998" s="805">
        <f t="shared" si="3565"/>
        <v>50</v>
      </c>
      <c r="J998" s="805">
        <f t="shared" si="3565"/>
        <v>120</v>
      </c>
      <c r="K998" s="805">
        <f t="shared" si="3565"/>
        <v>0</v>
      </c>
      <c r="L998" s="805">
        <f t="shared" si="3565"/>
        <v>0</v>
      </c>
      <c r="M998" s="805">
        <f t="shared" si="3565"/>
        <v>0</v>
      </c>
      <c r="N998" s="805">
        <f t="shared" si="3565"/>
        <v>0</v>
      </c>
      <c r="O998" s="805">
        <f t="shared" si="3565"/>
        <v>0</v>
      </c>
      <c r="P998" s="805">
        <f t="shared" si="3565"/>
        <v>0</v>
      </c>
      <c r="Q998" s="805">
        <f t="shared" si="3565"/>
        <v>0</v>
      </c>
      <c r="R998" s="805">
        <f t="shared" si="3565"/>
        <v>0</v>
      </c>
      <c r="S998" s="804"/>
      <c r="T998" s="805">
        <f t="shared" ref="T998:AJ998" si="3566">T803</f>
        <v>180</v>
      </c>
      <c r="U998" s="805">
        <f t="shared" si="3566"/>
        <v>250</v>
      </c>
      <c r="V998" s="805">
        <f t="shared" si="3566"/>
        <v>200</v>
      </c>
      <c r="W998" s="805">
        <f t="shared" si="3566"/>
        <v>200</v>
      </c>
      <c r="X998" s="805">
        <f t="shared" si="3566"/>
        <v>300</v>
      </c>
      <c r="Y998" s="805">
        <f t="shared" si="3566"/>
        <v>350</v>
      </c>
      <c r="Z998" s="805">
        <f t="shared" si="3566"/>
        <v>150</v>
      </c>
      <c r="AA998" s="805">
        <f t="shared" si="3566"/>
        <v>100</v>
      </c>
      <c r="AB998" s="805">
        <f t="shared" si="3566"/>
        <v>180</v>
      </c>
      <c r="AC998" s="805">
        <f t="shared" si="3566"/>
        <v>0</v>
      </c>
      <c r="AD998" s="805">
        <f t="shared" si="3566"/>
        <v>0</v>
      </c>
      <c r="AE998" s="805">
        <f t="shared" si="3566"/>
        <v>0</v>
      </c>
      <c r="AF998" s="805">
        <f t="shared" si="3566"/>
        <v>0</v>
      </c>
      <c r="AG998" s="805">
        <f t="shared" si="3566"/>
        <v>0</v>
      </c>
      <c r="AH998" s="805">
        <f t="shared" si="3566"/>
        <v>0</v>
      </c>
      <c r="AI998" s="805">
        <f t="shared" si="3566"/>
        <v>0</v>
      </c>
      <c r="AJ998" s="805">
        <f t="shared" si="3566"/>
        <v>0</v>
      </c>
      <c r="AK998" s="804"/>
      <c r="AL998" s="805">
        <f t="shared" ref="AL998:BB998" si="3567">AL803</f>
        <v>400</v>
      </c>
      <c r="AM998" s="805">
        <f t="shared" si="3567"/>
        <v>150</v>
      </c>
      <c r="AN998" s="805">
        <f t="shared" si="3567"/>
        <v>1200</v>
      </c>
      <c r="AO998" s="805">
        <f t="shared" si="3567"/>
        <v>0</v>
      </c>
      <c r="AP998" s="805">
        <f t="shared" si="3567"/>
        <v>800</v>
      </c>
      <c r="AQ998" s="805">
        <f t="shared" si="3567"/>
        <v>500</v>
      </c>
      <c r="AR998" s="805">
        <f t="shared" si="3567"/>
        <v>400</v>
      </c>
      <c r="AS998" s="805">
        <f t="shared" si="3567"/>
        <v>350</v>
      </c>
      <c r="AT998" s="805">
        <f t="shared" si="3567"/>
        <v>550</v>
      </c>
      <c r="AU998" s="805">
        <f t="shared" si="3567"/>
        <v>0</v>
      </c>
      <c r="AV998" s="805">
        <f t="shared" si="3567"/>
        <v>0</v>
      </c>
      <c r="AW998" s="805">
        <f t="shared" si="3567"/>
        <v>0</v>
      </c>
      <c r="AX998" s="805">
        <f t="shared" si="3567"/>
        <v>0</v>
      </c>
      <c r="AY998" s="805">
        <f t="shared" si="3567"/>
        <v>0</v>
      </c>
      <c r="AZ998" s="805">
        <f t="shared" si="3567"/>
        <v>0</v>
      </c>
      <c r="BA998" s="805">
        <f t="shared" si="3567"/>
        <v>0</v>
      </c>
      <c r="BB998" s="805">
        <f t="shared" si="3567"/>
        <v>0</v>
      </c>
      <c r="BC998" s="804"/>
      <c r="BD998" s="805">
        <f t="shared" ref="BD998:BT998" si="3568">BD803</f>
        <v>1000</v>
      </c>
      <c r="BE998" s="805">
        <f t="shared" si="3568"/>
        <v>900</v>
      </c>
      <c r="BF998" s="805">
        <f t="shared" si="3568"/>
        <v>1200</v>
      </c>
      <c r="BG998" s="805">
        <f t="shared" si="3568"/>
        <v>2600</v>
      </c>
      <c r="BH998" s="805">
        <f t="shared" si="3568"/>
        <v>1800</v>
      </c>
      <c r="BI998" s="805">
        <f t="shared" si="3568"/>
        <v>1000</v>
      </c>
      <c r="BJ998" s="805">
        <f t="shared" si="3568"/>
        <v>1500</v>
      </c>
      <c r="BK998" s="805">
        <f t="shared" si="3568"/>
        <v>500</v>
      </c>
      <c r="BL998" s="805">
        <f t="shared" si="3568"/>
        <v>1500</v>
      </c>
      <c r="BM998" s="805">
        <f t="shared" si="3568"/>
        <v>0</v>
      </c>
      <c r="BN998" s="805">
        <f t="shared" si="3568"/>
        <v>0</v>
      </c>
      <c r="BO998" s="805">
        <f t="shared" si="3568"/>
        <v>0</v>
      </c>
      <c r="BP998" s="805">
        <f t="shared" si="3568"/>
        <v>0</v>
      </c>
      <c r="BQ998" s="805">
        <f t="shared" si="3568"/>
        <v>0</v>
      </c>
      <c r="BR998" s="805">
        <f t="shared" si="3568"/>
        <v>0</v>
      </c>
      <c r="BS998" s="805">
        <f t="shared" si="3568"/>
        <v>0</v>
      </c>
      <c r="BT998" s="805">
        <f t="shared" si="3568"/>
        <v>0</v>
      </c>
      <c r="BU998" s="804"/>
      <c r="BV998" s="805">
        <f>BV803</f>
        <v>50</v>
      </c>
      <c r="BW998" s="805">
        <f>BW803</f>
        <v>200</v>
      </c>
      <c r="BX998" s="805">
        <f>BX803</f>
        <v>450</v>
      </c>
      <c r="BY998" s="805">
        <f>BY803</f>
        <v>1271</v>
      </c>
      <c r="BZ998" s="602">
        <f t="shared" si="3517"/>
        <v>25.333333333333332</v>
      </c>
      <c r="CA998" s="602">
        <f t="shared" si="3518"/>
        <v>104</v>
      </c>
      <c r="CB998" s="602">
        <f t="shared" si="3519"/>
        <v>210</v>
      </c>
      <c r="CC998" s="602">
        <f t="shared" si="3520"/>
        <v>626.66666666666663</v>
      </c>
      <c r="CD998" s="1348">
        <f t="shared" si="3521"/>
        <v>0</v>
      </c>
      <c r="CE998" s="1349">
        <f t="shared" si="3521"/>
        <v>0</v>
      </c>
      <c r="CF998" s="1350">
        <f t="shared" si="3521"/>
        <v>0</v>
      </c>
      <c r="CG998" s="1350">
        <f t="shared" si="3521"/>
        <v>0</v>
      </c>
      <c r="CH998" s="1350">
        <f t="shared" si="3521"/>
        <v>0</v>
      </c>
      <c r="CI998" s="1350">
        <f t="shared" si="3521"/>
        <v>0</v>
      </c>
      <c r="CJ998" s="1350">
        <f t="shared" si="3521"/>
        <v>0</v>
      </c>
      <c r="CK998" s="1351">
        <f t="shared" si="3521"/>
        <v>0</v>
      </c>
      <c r="CL998" s="1351">
        <f t="shared" si="3521"/>
        <v>20</v>
      </c>
      <c r="CM998" s="1351">
        <f t="shared" si="3521"/>
        <v>20</v>
      </c>
      <c r="CN998" s="1350">
        <f t="shared" si="3521"/>
        <v>35</v>
      </c>
      <c r="CO998" s="1350">
        <f t="shared" si="3521"/>
        <v>40</v>
      </c>
      <c r="CP998" s="1350">
        <f t="shared" si="3521"/>
        <v>45</v>
      </c>
      <c r="CQ998" s="1350">
        <f t="shared" si="3521"/>
        <v>50</v>
      </c>
      <c r="CR998" s="1350">
        <f t="shared" si="3521"/>
        <v>50</v>
      </c>
      <c r="CS998" s="1349">
        <f t="shared" si="3521"/>
        <v>120</v>
      </c>
      <c r="CT998" s="1352">
        <f t="shared" si="3522"/>
        <v>200</v>
      </c>
      <c r="CU998" s="1440">
        <f t="shared" si="3523"/>
        <v>0</v>
      </c>
      <c r="CV998" s="1380">
        <f t="shared" si="3523"/>
        <v>0</v>
      </c>
      <c r="CW998" s="1381">
        <f t="shared" si="3523"/>
        <v>0</v>
      </c>
      <c r="CX998" s="1381">
        <f t="shared" si="3523"/>
        <v>0</v>
      </c>
      <c r="CY998" s="1381">
        <f t="shared" si="3523"/>
        <v>0</v>
      </c>
      <c r="CZ998" s="1381">
        <f t="shared" si="3523"/>
        <v>0</v>
      </c>
      <c r="DA998" s="1381">
        <f t="shared" si="3523"/>
        <v>0</v>
      </c>
      <c r="DB998" s="1382">
        <f t="shared" si="3523"/>
        <v>0</v>
      </c>
      <c r="DC998" s="1382">
        <f t="shared" si="3523"/>
        <v>100</v>
      </c>
      <c r="DD998" s="1382">
        <f t="shared" si="3523"/>
        <v>150</v>
      </c>
      <c r="DE998" s="1381">
        <f t="shared" si="3523"/>
        <v>180</v>
      </c>
      <c r="DF998" s="1381">
        <f t="shared" si="3523"/>
        <v>180</v>
      </c>
      <c r="DG998" s="1381">
        <f t="shared" si="3523"/>
        <v>200</v>
      </c>
      <c r="DH998" s="1381">
        <f t="shared" si="3523"/>
        <v>200</v>
      </c>
      <c r="DI998" s="1381">
        <f t="shared" si="3523"/>
        <v>250</v>
      </c>
      <c r="DJ998" s="1380">
        <f t="shared" si="3523"/>
        <v>300</v>
      </c>
      <c r="DK998" s="1440">
        <f t="shared" si="3524"/>
        <v>350</v>
      </c>
      <c r="DL998" s="658">
        <f t="shared" si="3525"/>
        <v>17</v>
      </c>
      <c r="DM998" s="106">
        <f t="shared" si="3526"/>
        <v>17</v>
      </c>
      <c r="DN998" s="106">
        <f t="shared" si="3527"/>
        <v>17</v>
      </c>
      <c r="DO998" s="106">
        <f t="shared" si="3528"/>
        <v>17</v>
      </c>
      <c r="DP998" s="487"/>
      <c r="DQ998" s="623"/>
      <c r="DR998" s="623"/>
      <c r="DS998" s="623"/>
      <c r="DT998" s="623"/>
      <c r="DU998" s="623"/>
      <c r="DV998" s="623"/>
      <c r="DW998" s="623"/>
      <c r="DX998" s="826"/>
      <c r="DY998" s="488"/>
    </row>
    <row r="999" spans="1:129" s="490" customFormat="1" ht="15.75" customHeight="1">
      <c r="A999" s="488" t="s">
        <v>410</v>
      </c>
      <c r="B999" s="805">
        <f t="shared" ref="B999:R999" si="3569">SUM(B805,B808:B810)</f>
        <v>420</v>
      </c>
      <c r="C999" s="805">
        <f t="shared" si="3569"/>
        <v>240</v>
      </c>
      <c r="D999" s="805">
        <f t="shared" si="3569"/>
        <v>0</v>
      </c>
      <c r="E999" s="805">
        <f t="shared" si="3569"/>
        <v>480</v>
      </c>
      <c r="F999" s="805">
        <f t="shared" si="3569"/>
        <v>0</v>
      </c>
      <c r="G999" s="805">
        <f t="shared" si="3569"/>
        <v>576</v>
      </c>
      <c r="H999" s="805">
        <f t="shared" si="3569"/>
        <v>0</v>
      </c>
      <c r="I999" s="805">
        <f t="shared" si="3569"/>
        <v>300</v>
      </c>
      <c r="J999" s="805">
        <f t="shared" si="3569"/>
        <v>550</v>
      </c>
      <c r="K999" s="805">
        <f t="shared" si="3569"/>
        <v>0</v>
      </c>
      <c r="L999" s="805">
        <f t="shared" si="3569"/>
        <v>0</v>
      </c>
      <c r="M999" s="805">
        <f t="shared" si="3569"/>
        <v>0</v>
      </c>
      <c r="N999" s="805">
        <f t="shared" si="3569"/>
        <v>0</v>
      </c>
      <c r="O999" s="805">
        <f t="shared" si="3569"/>
        <v>0</v>
      </c>
      <c r="P999" s="805">
        <f t="shared" si="3569"/>
        <v>0</v>
      </c>
      <c r="Q999" s="805">
        <f t="shared" si="3569"/>
        <v>0</v>
      </c>
      <c r="R999" s="805">
        <f t="shared" si="3569"/>
        <v>0</v>
      </c>
      <c r="S999" s="804"/>
      <c r="T999" s="805">
        <f t="shared" ref="T999:AJ999" si="3570">SUM(T805,T808:T810)</f>
        <v>0</v>
      </c>
      <c r="U999" s="805">
        <f t="shared" si="3570"/>
        <v>100</v>
      </c>
      <c r="V999" s="805">
        <f t="shared" si="3570"/>
        <v>0</v>
      </c>
      <c r="W999" s="805">
        <f t="shared" si="3570"/>
        <v>100</v>
      </c>
      <c r="X999" s="805">
        <f t="shared" si="3570"/>
        <v>50</v>
      </c>
      <c r="Y999" s="805">
        <f t="shared" si="3570"/>
        <v>50</v>
      </c>
      <c r="Z999" s="805">
        <f t="shared" si="3570"/>
        <v>0</v>
      </c>
      <c r="AA999" s="805">
        <f t="shared" si="3570"/>
        <v>50</v>
      </c>
      <c r="AB999" s="805">
        <f t="shared" si="3570"/>
        <v>0</v>
      </c>
      <c r="AC999" s="805">
        <f t="shared" si="3570"/>
        <v>0</v>
      </c>
      <c r="AD999" s="805">
        <f t="shared" si="3570"/>
        <v>0</v>
      </c>
      <c r="AE999" s="805">
        <f t="shared" si="3570"/>
        <v>0</v>
      </c>
      <c r="AF999" s="805">
        <f t="shared" si="3570"/>
        <v>0</v>
      </c>
      <c r="AG999" s="805">
        <f t="shared" si="3570"/>
        <v>0</v>
      </c>
      <c r="AH999" s="805">
        <f t="shared" si="3570"/>
        <v>0</v>
      </c>
      <c r="AI999" s="805">
        <f t="shared" si="3570"/>
        <v>0</v>
      </c>
      <c r="AJ999" s="805">
        <f t="shared" si="3570"/>
        <v>0</v>
      </c>
      <c r="AK999" s="804"/>
      <c r="AL999" s="805">
        <f t="shared" ref="AL999:BB999" si="3571">SUM(AL805,AL808:AL810)</f>
        <v>246</v>
      </c>
      <c r="AM999" s="805">
        <f t="shared" si="3571"/>
        <v>500</v>
      </c>
      <c r="AN999" s="805">
        <f t="shared" si="3571"/>
        <v>0</v>
      </c>
      <c r="AO999" s="805">
        <f t="shared" si="3571"/>
        <v>0</v>
      </c>
      <c r="AP999" s="805">
        <f t="shared" si="3571"/>
        <v>0</v>
      </c>
      <c r="AQ999" s="805">
        <f t="shared" si="3571"/>
        <v>0</v>
      </c>
      <c r="AR999" s="805">
        <f t="shared" si="3571"/>
        <v>0</v>
      </c>
      <c r="AS999" s="805">
        <f t="shared" si="3571"/>
        <v>1650</v>
      </c>
      <c r="AT999" s="805">
        <f t="shared" si="3571"/>
        <v>0</v>
      </c>
      <c r="AU999" s="805">
        <f t="shared" si="3571"/>
        <v>0</v>
      </c>
      <c r="AV999" s="805">
        <f t="shared" si="3571"/>
        <v>0</v>
      </c>
      <c r="AW999" s="805">
        <f t="shared" si="3571"/>
        <v>0</v>
      </c>
      <c r="AX999" s="805">
        <f t="shared" si="3571"/>
        <v>0</v>
      </c>
      <c r="AY999" s="805">
        <f t="shared" si="3571"/>
        <v>0</v>
      </c>
      <c r="AZ999" s="805">
        <f t="shared" si="3571"/>
        <v>0</v>
      </c>
      <c r="BA999" s="805">
        <f t="shared" si="3571"/>
        <v>0</v>
      </c>
      <c r="BB999" s="805">
        <f t="shared" si="3571"/>
        <v>0</v>
      </c>
      <c r="BC999" s="804"/>
      <c r="BD999" s="805">
        <f t="shared" ref="BD999:BT999" si="3572">SUM(BD805,BD808:BD810)</f>
        <v>300</v>
      </c>
      <c r="BE999" s="805">
        <f t="shared" si="3572"/>
        <v>0</v>
      </c>
      <c r="BF999" s="805">
        <f t="shared" si="3572"/>
        <v>0</v>
      </c>
      <c r="BG999" s="805">
        <f t="shared" si="3572"/>
        <v>0</v>
      </c>
      <c r="BH999" s="805">
        <f t="shared" si="3572"/>
        <v>0</v>
      </c>
      <c r="BI999" s="805">
        <f t="shared" si="3572"/>
        <v>1350</v>
      </c>
      <c r="BJ999" s="805">
        <f t="shared" si="3572"/>
        <v>0</v>
      </c>
      <c r="BK999" s="805">
        <f t="shared" si="3572"/>
        <v>2000</v>
      </c>
      <c r="BL999" s="805">
        <f t="shared" si="3572"/>
        <v>0</v>
      </c>
      <c r="BM999" s="805">
        <f t="shared" si="3572"/>
        <v>0</v>
      </c>
      <c r="BN999" s="805">
        <f t="shared" si="3572"/>
        <v>0</v>
      </c>
      <c r="BO999" s="805">
        <f t="shared" si="3572"/>
        <v>0</v>
      </c>
      <c r="BP999" s="805">
        <f t="shared" si="3572"/>
        <v>0</v>
      </c>
      <c r="BQ999" s="805">
        <f t="shared" si="3572"/>
        <v>0</v>
      </c>
      <c r="BR999" s="805">
        <f t="shared" si="3572"/>
        <v>0</v>
      </c>
      <c r="BS999" s="805">
        <f t="shared" si="3572"/>
        <v>0</v>
      </c>
      <c r="BT999" s="805">
        <f t="shared" si="3572"/>
        <v>0</v>
      </c>
      <c r="BU999" s="804"/>
      <c r="BV999" s="805">
        <f>SUM(BV805,BV808:BV810)</f>
        <v>700</v>
      </c>
      <c r="BW999" s="805">
        <f>SUM(BW805,BW808:BW810)</f>
        <v>300</v>
      </c>
      <c r="BX999" s="805">
        <f>SUM(BX805,BX808:BX810)</f>
        <v>250</v>
      </c>
      <c r="BY999" s="805">
        <f>SUM(BY805,BY808:BY810)</f>
        <v>350</v>
      </c>
      <c r="BZ999" s="602">
        <f t="shared" si="3517"/>
        <v>132.66666666666666</v>
      </c>
      <c r="CA999" s="602">
        <f t="shared" si="3518"/>
        <v>16.666666666666668</v>
      </c>
      <c r="CB999" s="602">
        <f t="shared" si="3519"/>
        <v>49.733333333333334</v>
      </c>
      <c r="CC999" s="602">
        <f t="shared" si="3520"/>
        <v>110</v>
      </c>
      <c r="CD999" s="1348">
        <f t="shared" si="3521"/>
        <v>0</v>
      </c>
      <c r="CE999" s="1349">
        <f t="shared" si="3521"/>
        <v>0</v>
      </c>
      <c r="CF999" s="1350">
        <f t="shared" si="3521"/>
        <v>0</v>
      </c>
      <c r="CG999" s="1350">
        <f t="shared" si="3521"/>
        <v>0</v>
      </c>
      <c r="CH999" s="1350">
        <f t="shared" si="3521"/>
        <v>0</v>
      </c>
      <c r="CI999" s="1350">
        <f t="shared" si="3521"/>
        <v>0</v>
      </c>
      <c r="CJ999" s="1350">
        <f t="shared" si="3521"/>
        <v>0</v>
      </c>
      <c r="CK999" s="1351">
        <f t="shared" si="3521"/>
        <v>0</v>
      </c>
      <c r="CL999" s="1351">
        <f t="shared" si="3521"/>
        <v>0</v>
      </c>
      <c r="CM999" s="1351">
        <f t="shared" si="3521"/>
        <v>0</v>
      </c>
      <c r="CN999" s="1350">
        <f t="shared" si="3521"/>
        <v>0</v>
      </c>
      <c r="CO999" s="1350">
        <f t="shared" si="3521"/>
        <v>240</v>
      </c>
      <c r="CP999" s="1350">
        <f t="shared" si="3521"/>
        <v>300</v>
      </c>
      <c r="CQ999" s="1350">
        <f t="shared" si="3521"/>
        <v>420</v>
      </c>
      <c r="CR999" s="1350">
        <f t="shared" si="3521"/>
        <v>480</v>
      </c>
      <c r="CS999" s="1349">
        <f t="shared" si="3521"/>
        <v>550</v>
      </c>
      <c r="CT999" s="1352">
        <f t="shared" si="3522"/>
        <v>576</v>
      </c>
      <c r="CU999" s="1440">
        <f t="shared" si="3523"/>
        <v>0</v>
      </c>
      <c r="CV999" s="1380">
        <f t="shared" si="3523"/>
        <v>0</v>
      </c>
      <c r="CW999" s="1381">
        <f t="shared" si="3523"/>
        <v>0</v>
      </c>
      <c r="CX999" s="1381">
        <f t="shared" si="3523"/>
        <v>0</v>
      </c>
      <c r="CY999" s="1381">
        <f t="shared" si="3523"/>
        <v>0</v>
      </c>
      <c r="CZ999" s="1381">
        <f t="shared" si="3523"/>
        <v>0</v>
      </c>
      <c r="DA999" s="1381">
        <f t="shared" si="3523"/>
        <v>0</v>
      </c>
      <c r="DB999" s="1382">
        <f t="shared" si="3523"/>
        <v>0</v>
      </c>
      <c r="DC999" s="1382">
        <f t="shared" si="3523"/>
        <v>0</v>
      </c>
      <c r="DD999" s="1382">
        <f t="shared" si="3523"/>
        <v>0</v>
      </c>
      <c r="DE999" s="1381">
        <f t="shared" si="3523"/>
        <v>0</v>
      </c>
      <c r="DF999" s="1381">
        <f t="shared" si="3523"/>
        <v>0</v>
      </c>
      <c r="DG999" s="1381">
        <f t="shared" si="3523"/>
        <v>50</v>
      </c>
      <c r="DH999" s="1381">
        <f t="shared" si="3523"/>
        <v>50</v>
      </c>
      <c r="DI999" s="1381">
        <f t="shared" si="3523"/>
        <v>50</v>
      </c>
      <c r="DJ999" s="1380">
        <f t="shared" si="3523"/>
        <v>100</v>
      </c>
      <c r="DK999" s="1440">
        <f t="shared" si="3524"/>
        <v>100</v>
      </c>
      <c r="DL999" s="658">
        <f t="shared" si="3525"/>
        <v>17</v>
      </c>
      <c r="DM999" s="106">
        <f t="shared" si="3526"/>
        <v>17</v>
      </c>
      <c r="DN999" s="106">
        <f t="shared" si="3527"/>
        <v>17</v>
      </c>
      <c r="DO999" s="106">
        <f t="shared" si="3528"/>
        <v>17</v>
      </c>
      <c r="DP999" s="487"/>
      <c r="DQ999" s="623"/>
      <c r="DR999" s="623"/>
      <c r="DS999" s="623"/>
      <c r="DT999" s="623"/>
      <c r="DU999" s="623"/>
      <c r="DV999" s="623"/>
      <c r="DW999" s="623"/>
      <c r="DX999" s="826"/>
      <c r="DY999" s="488"/>
    </row>
    <row r="1000" spans="1:129" s="490" customFormat="1" ht="15.75" customHeight="1">
      <c r="A1000" s="488" t="s">
        <v>713</v>
      </c>
      <c r="B1000" s="805">
        <f>SUM(B807)</f>
        <v>0</v>
      </c>
      <c r="C1000" s="805">
        <f t="shared" ref="C1000:R1000" si="3573">SUM(C807)</f>
        <v>0</v>
      </c>
      <c r="D1000" s="805">
        <f t="shared" si="3573"/>
        <v>0</v>
      </c>
      <c r="E1000" s="805">
        <f t="shared" si="3573"/>
        <v>0</v>
      </c>
      <c r="F1000" s="805">
        <f t="shared" si="3573"/>
        <v>0</v>
      </c>
      <c r="G1000" s="805">
        <f t="shared" si="3573"/>
        <v>0</v>
      </c>
      <c r="H1000" s="805">
        <f t="shared" si="3573"/>
        <v>0</v>
      </c>
      <c r="I1000" s="805">
        <f t="shared" si="3573"/>
        <v>0</v>
      </c>
      <c r="J1000" s="805">
        <f t="shared" si="3573"/>
        <v>0</v>
      </c>
      <c r="K1000" s="805">
        <f t="shared" si="3573"/>
        <v>0</v>
      </c>
      <c r="L1000" s="805">
        <f t="shared" si="3573"/>
        <v>0</v>
      </c>
      <c r="M1000" s="805">
        <f t="shared" si="3573"/>
        <v>0</v>
      </c>
      <c r="N1000" s="805">
        <f t="shared" si="3573"/>
        <v>0</v>
      </c>
      <c r="O1000" s="805">
        <f t="shared" si="3573"/>
        <v>0</v>
      </c>
      <c r="P1000" s="805">
        <f t="shared" si="3573"/>
        <v>0</v>
      </c>
      <c r="Q1000" s="805">
        <f t="shared" si="3573"/>
        <v>0</v>
      </c>
      <c r="R1000" s="805">
        <f t="shared" si="3573"/>
        <v>0</v>
      </c>
      <c r="S1000" s="804"/>
      <c r="T1000" s="805">
        <f>SUM(T807)</f>
        <v>0</v>
      </c>
      <c r="U1000" s="805">
        <f t="shared" ref="U1000:AJ1000" si="3574">SUM(U807)</f>
        <v>0</v>
      </c>
      <c r="V1000" s="805">
        <f t="shared" si="3574"/>
        <v>0</v>
      </c>
      <c r="W1000" s="805">
        <f t="shared" si="3574"/>
        <v>0</v>
      </c>
      <c r="X1000" s="805">
        <f t="shared" si="3574"/>
        <v>0</v>
      </c>
      <c r="Y1000" s="805">
        <f t="shared" si="3574"/>
        <v>0</v>
      </c>
      <c r="Z1000" s="805">
        <f t="shared" si="3574"/>
        <v>0</v>
      </c>
      <c r="AA1000" s="805">
        <f t="shared" si="3574"/>
        <v>0</v>
      </c>
      <c r="AB1000" s="805">
        <f t="shared" si="3574"/>
        <v>0</v>
      </c>
      <c r="AC1000" s="805">
        <f t="shared" si="3574"/>
        <v>0</v>
      </c>
      <c r="AD1000" s="805">
        <f t="shared" si="3574"/>
        <v>0</v>
      </c>
      <c r="AE1000" s="805">
        <f t="shared" si="3574"/>
        <v>0</v>
      </c>
      <c r="AF1000" s="805">
        <f t="shared" si="3574"/>
        <v>0</v>
      </c>
      <c r="AG1000" s="805">
        <f t="shared" si="3574"/>
        <v>0</v>
      </c>
      <c r="AH1000" s="805">
        <f t="shared" si="3574"/>
        <v>0</v>
      </c>
      <c r="AI1000" s="805">
        <f t="shared" si="3574"/>
        <v>0</v>
      </c>
      <c r="AJ1000" s="805">
        <f t="shared" si="3574"/>
        <v>0</v>
      </c>
      <c r="AK1000" s="804"/>
      <c r="AL1000" s="805">
        <f>SUM(AL807)</f>
        <v>0</v>
      </c>
      <c r="AM1000" s="805">
        <f t="shared" ref="AM1000:BB1000" si="3575">SUM(AM807)</f>
        <v>0</v>
      </c>
      <c r="AN1000" s="805">
        <f t="shared" si="3575"/>
        <v>0</v>
      </c>
      <c r="AO1000" s="805">
        <f t="shared" si="3575"/>
        <v>0</v>
      </c>
      <c r="AP1000" s="805">
        <f t="shared" si="3575"/>
        <v>0</v>
      </c>
      <c r="AQ1000" s="805">
        <f t="shared" si="3575"/>
        <v>0</v>
      </c>
      <c r="AR1000" s="805">
        <f t="shared" si="3575"/>
        <v>0</v>
      </c>
      <c r="AS1000" s="805">
        <f t="shared" si="3575"/>
        <v>0</v>
      </c>
      <c r="AT1000" s="805">
        <f t="shared" si="3575"/>
        <v>0</v>
      </c>
      <c r="AU1000" s="805">
        <f t="shared" si="3575"/>
        <v>0</v>
      </c>
      <c r="AV1000" s="805">
        <f t="shared" si="3575"/>
        <v>0</v>
      </c>
      <c r="AW1000" s="805">
        <f t="shared" si="3575"/>
        <v>0</v>
      </c>
      <c r="AX1000" s="805">
        <f t="shared" si="3575"/>
        <v>0</v>
      </c>
      <c r="AY1000" s="805">
        <f t="shared" si="3575"/>
        <v>0</v>
      </c>
      <c r="AZ1000" s="805">
        <f t="shared" si="3575"/>
        <v>0</v>
      </c>
      <c r="BA1000" s="805">
        <f t="shared" si="3575"/>
        <v>0</v>
      </c>
      <c r="BB1000" s="805">
        <f t="shared" si="3575"/>
        <v>0</v>
      </c>
      <c r="BC1000" s="804"/>
      <c r="BD1000" s="805">
        <f>SUM(BD807)</f>
        <v>0</v>
      </c>
      <c r="BE1000" s="805">
        <f t="shared" ref="BE1000:BT1000" si="3576">SUM(BE807)</f>
        <v>0</v>
      </c>
      <c r="BF1000" s="805">
        <f t="shared" si="3576"/>
        <v>0</v>
      </c>
      <c r="BG1000" s="805">
        <f t="shared" si="3576"/>
        <v>0</v>
      </c>
      <c r="BH1000" s="805">
        <f t="shared" si="3576"/>
        <v>0</v>
      </c>
      <c r="BI1000" s="805">
        <f t="shared" si="3576"/>
        <v>0</v>
      </c>
      <c r="BJ1000" s="805">
        <f t="shared" si="3576"/>
        <v>0</v>
      </c>
      <c r="BK1000" s="805">
        <f t="shared" si="3576"/>
        <v>0</v>
      </c>
      <c r="BL1000" s="805">
        <f t="shared" si="3576"/>
        <v>0</v>
      </c>
      <c r="BM1000" s="805">
        <f t="shared" si="3576"/>
        <v>0</v>
      </c>
      <c r="BN1000" s="805">
        <f t="shared" si="3576"/>
        <v>0</v>
      </c>
      <c r="BO1000" s="805">
        <f t="shared" si="3576"/>
        <v>0</v>
      </c>
      <c r="BP1000" s="805">
        <f t="shared" si="3576"/>
        <v>0</v>
      </c>
      <c r="BQ1000" s="805">
        <f t="shared" si="3576"/>
        <v>0</v>
      </c>
      <c r="BR1000" s="805">
        <f t="shared" si="3576"/>
        <v>0</v>
      </c>
      <c r="BS1000" s="805">
        <f t="shared" si="3576"/>
        <v>0</v>
      </c>
      <c r="BT1000" s="805">
        <f t="shared" si="3576"/>
        <v>0</v>
      </c>
      <c r="BU1000" s="804"/>
      <c r="BV1000" s="805">
        <f t="shared" ref="BV1000:BY1001" si="3577">SUM(BV807)</f>
        <v>0</v>
      </c>
      <c r="BW1000" s="805">
        <f t="shared" si="3577"/>
        <v>0</v>
      </c>
      <c r="BX1000" s="805">
        <f t="shared" si="3577"/>
        <v>0</v>
      </c>
      <c r="BY1000" s="805">
        <f t="shared" si="3577"/>
        <v>0</v>
      </c>
      <c r="BZ1000" s="602">
        <f t="shared" si="3517"/>
        <v>0</v>
      </c>
      <c r="CA1000" s="602">
        <f t="shared" si="3518"/>
        <v>0</v>
      </c>
      <c r="CB1000" s="602">
        <f t="shared" si="3519"/>
        <v>0</v>
      </c>
      <c r="CC1000" s="602">
        <f t="shared" si="3520"/>
        <v>0</v>
      </c>
      <c r="CD1000" s="1348">
        <f t="shared" si="3521"/>
        <v>0</v>
      </c>
      <c r="CE1000" s="1349">
        <f t="shared" si="3521"/>
        <v>0</v>
      </c>
      <c r="CF1000" s="1350">
        <f t="shared" si="3521"/>
        <v>0</v>
      </c>
      <c r="CG1000" s="1350">
        <f t="shared" si="3521"/>
        <v>0</v>
      </c>
      <c r="CH1000" s="1350">
        <f t="shared" si="3521"/>
        <v>0</v>
      </c>
      <c r="CI1000" s="1350">
        <f t="shared" si="3521"/>
        <v>0</v>
      </c>
      <c r="CJ1000" s="1350">
        <f t="shared" si="3521"/>
        <v>0</v>
      </c>
      <c r="CK1000" s="1351">
        <f t="shared" si="3521"/>
        <v>0</v>
      </c>
      <c r="CL1000" s="1351">
        <f t="shared" si="3521"/>
        <v>0</v>
      </c>
      <c r="CM1000" s="1351">
        <f t="shared" si="3521"/>
        <v>0</v>
      </c>
      <c r="CN1000" s="1350">
        <f t="shared" si="3521"/>
        <v>0</v>
      </c>
      <c r="CO1000" s="1350">
        <f t="shared" si="3521"/>
        <v>0</v>
      </c>
      <c r="CP1000" s="1350">
        <f t="shared" si="3521"/>
        <v>0</v>
      </c>
      <c r="CQ1000" s="1350">
        <f t="shared" si="3521"/>
        <v>0</v>
      </c>
      <c r="CR1000" s="1350">
        <f t="shared" si="3521"/>
        <v>0</v>
      </c>
      <c r="CS1000" s="1349">
        <f t="shared" si="3521"/>
        <v>0</v>
      </c>
      <c r="CT1000" s="1352">
        <f t="shared" si="3522"/>
        <v>0</v>
      </c>
      <c r="CU1000" s="1440">
        <f t="shared" si="3523"/>
        <v>0</v>
      </c>
      <c r="CV1000" s="1380">
        <f t="shared" si="3523"/>
        <v>0</v>
      </c>
      <c r="CW1000" s="1381">
        <f t="shared" si="3523"/>
        <v>0</v>
      </c>
      <c r="CX1000" s="1381">
        <f t="shared" si="3523"/>
        <v>0</v>
      </c>
      <c r="CY1000" s="1381">
        <f t="shared" si="3523"/>
        <v>0</v>
      </c>
      <c r="CZ1000" s="1381">
        <f t="shared" si="3523"/>
        <v>0</v>
      </c>
      <c r="DA1000" s="1381">
        <f t="shared" si="3523"/>
        <v>0</v>
      </c>
      <c r="DB1000" s="1382">
        <f t="shared" si="3523"/>
        <v>0</v>
      </c>
      <c r="DC1000" s="1382">
        <f t="shared" si="3523"/>
        <v>0</v>
      </c>
      <c r="DD1000" s="1382">
        <f t="shared" si="3523"/>
        <v>0</v>
      </c>
      <c r="DE1000" s="1381">
        <f t="shared" si="3523"/>
        <v>0</v>
      </c>
      <c r="DF1000" s="1381">
        <f t="shared" si="3523"/>
        <v>0</v>
      </c>
      <c r="DG1000" s="1381">
        <f t="shared" si="3523"/>
        <v>0</v>
      </c>
      <c r="DH1000" s="1381">
        <f t="shared" si="3523"/>
        <v>0</v>
      </c>
      <c r="DI1000" s="1381">
        <f t="shared" si="3523"/>
        <v>0</v>
      </c>
      <c r="DJ1000" s="1380">
        <f t="shared" si="3523"/>
        <v>0</v>
      </c>
      <c r="DK1000" s="1440">
        <f t="shared" si="3524"/>
        <v>0</v>
      </c>
      <c r="DL1000" s="658">
        <f t="shared" si="3525"/>
        <v>17</v>
      </c>
      <c r="DM1000" s="106">
        <f t="shared" si="3526"/>
        <v>17</v>
      </c>
      <c r="DN1000" s="106">
        <f t="shared" si="3527"/>
        <v>17</v>
      </c>
      <c r="DO1000" s="106">
        <f t="shared" si="3528"/>
        <v>17</v>
      </c>
      <c r="DP1000" s="487"/>
      <c r="DQ1000" s="623"/>
      <c r="DR1000" s="623"/>
      <c r="DS1000" s="623"/>
      <c r="DT1000" s="623"/>
      <c r="DU1000" s="623"/>
      <c r="DV1000" s="623"/>
      <c r="DW1000" s="623"/>
      <c r="DX1000" s="826"/>
      <c r="DY1000" s="488"/>
    </row>
    <row r="1001" spans="1:129" s="490" customFormat="1" ht="15.75" customHeight="1">
      <c r="A1001" s="488" t="s">
        <v>714</v>
      </c>
      <c r="B1001" s="805">
        <f>SUM(B808)</f>
        <v>0</v>
      </c>
      <c r="C1001" s="805">
        <f t="shared" ref="C1001:R1001" si="3578">SUM(C808)</f>
        <v>0</v>
      </c>
      <c r="D1001" s="805">
        <f t="shared" si="3578"/>
        <v>0</v>
      </c>
      <c r="E1001" s="805">
        <f t="shared" si="3578"/>
        <v>0</v>
      </c>
      <c r="F1001" s="805">
        <f t="shared" si="3578"/>
        <v>0</v>
      </c>
      <c r="G1001" s="805">
        <f t="shared" si="3578"/>
        <v>0</v>
      </c>
      <c r="H1001" s="805">
        <f t="shared" si="3578"/>
        <v>0</v>
      </c>
      <c r="I1001" s="805">
        <f t="shared" si="3578"/>
        <v>0</v>
      </c>
      <c r="J1001" s="805">
        <f t="shared" si="3578"/>
        <v>0</v>
      </c>
      <c r="K1001" s="805">
        <f t="shared" si="3578"/>
        <v>0</v>
      </c>
      <c r="L1001" s="805">
        <f t="shared" si="3578"/>
        <v>0</v>
      </c>
      <c r="M1001" s="805">
        <f t="shared" si="3578"/>
        <v>0</v>
      </c>
      <c r="N1001" s="805">
        <f t="shared" si="3578"/>
        <v>0</v>
      </c>
      <c r="O1001" s="805">
        <f t="shared" si="3578"/>
        <v>0</v>
      </c>
      <c r="P1001" s="805">
        <f t="shared" si="3578"/>
        <v>0</v>
      </c>
      <c r="Q1001" s="805">
        <f t="shared" si="3578"/>
        <v>0</v>
      </c>
      <c r="R1001" s="805">
        <f t="shared" si="3578"/>
        <v>0</v>
      </c>
      <c r="S1001" s="804"/>
      <c r="T1001" s="805">
        <f>SUM(T808)</f>
        <v>0</v>
      </c>
      <c r="U1001" s="805">
        <f t="shared" ref="U1001:AJ1001" si="3579">SUM(U808)</f>
        <v>0</v>
      </c>
      <c r="V1001" s="805">
        <f t="shared" si="3579"/>
        <v>0</v>
      </c>
      <c r="W1001" s="805">
        <f t="shared" si="3579"/>
        <v>0</v>
      </c>
      <c r="X1001" s="805">
        <f t="shared" si="3579"/>
        <v>0</v>
      </c>
      <c r="Y1001" s="805">
        <f t="shared" si="3579"/>
        <v>0</v>
      </c>
      <c r="Z1001" s="805">
        <f t="shared" si="3579"/>
        <v>0</v>
      </c>
      <c r="AA1001" s="805">
        <f t="shared" si="3579"/>
        <v>0</v>
      </c>
      <c r="AB1001" s="805">
        <f t="shared" si="3579"/>
        <v>0</v>
      </c>
      <c r="AC1001" s="805">
        <f t="shared" si="3579"/>
        <v>0</v>
      </c>
      <c r="AD1001" s="805">
        <f t="shared" si="3579"/>
        <v>0</v>
      </c>
      <c r="AE1001" s="805">
        <f t="shared" si="3579"/>
        <v>0</v>
      </c>
      <c r="AF1001" s="805">
        <f t="shared" si="3579"/>
        <v>0</v>
      </c>
      <c r="AG1001" s="805">
        <f t="shared" si="3579"/>
        <v>0</v>
      </c>
      <c r="AH1001" s="805">
        <f t="shared" si="3579"/>
        <v>0</v>
      </c>
      <c r="AI1001" s="805">
        <f t="shared" si="3579"/>
        <v>0</v>
      </c>
      <c r="AJ1001" s="805">
        <f t="shared" si="3579"/>
        <v>0</v>
      </c>
      <c r="AK1001" s="804"/>
      <c r="AL1001" s="805">
        <f>SUM(AL808)</f>
        <v>0</v>
      </c>
      <c r="AM1001" s="805">
        <f t="shared" ref="AM1001:BB1001" si="3580">SUM(AM808)</f>
        <v>0</v>
      </c>
      <c r="AN1001" s="805">
        <f t="shared" si="3580"/>
        <v>0</v>
      </c>
      <c r="AO1001" s="805">
        <f t="shared" si="3580"/>
        <v>0</v>
      </c>
      <c r="AP1001" s="805">
        <f t="shared" si="3580"/>
        <v>0</v>
      </c>
      <c r="AQ1001" s="805">
        <f t="shared" si="3580"/>
        <v>0</v>
      </c>
      <c r="AR1001" s="805">
        <f t="shared" si="3580"/>
        <v>0</v>
      </c>
      <c r="AS1001" s="805">
        <f t="shared" si="3580"/>
        <v>0</v>
      </c>
      <c r="AT1001" s="805">
        <f t="shared" si="3580"/>
        <v>0</v>
      </c>
      <c r="AU1001" s="805">
        <f t="shared" si="3580"/>
        <v>0</v>
      </c>
      <c r="AV1001" s="805">
        <f t="shared" si="3580"/>
        <v>0</v>
      </c>
      <c r="AW1001" s="805">
        <f t="shared" si="3580"/>
        <v>0</v>
      </c>
      <c r="AX1001" s="805">
        <f t="shared" si="3580"/>
        <v>0</v>
      </c>
      <c r="AY1001" s="805">
        <f t="shared" si="3580"/>
        <v>0</v>
      </c>
      <c r="AZ1001" s="805">
        <f t="shared" si="3580"/>
        <v>0</v>
      </c>
      <c r="BA1001" s="805">
        <f t="shared" si="3580"/>
        <v>0</v>
      </c>
      <c r="BB1001" s="805">
        <f t="shared" si="3580"/>
        <v>0</v>
      </c>
      <c r="BC1001" s="804"/>
      <c r="BD1001" s="805">
        <f>SUM(BD808)</f>
        <v>0</v>
      </c>
      <c r="BE1001" s="805">
        <f t="shared" ref="BE1001:BT1001" si="3581">SUM(BE808)</f>
        <v>0</v>
      </c>
      <c r="BF1001" s="805">
        <f t="shared" si="3581"/>
        <v>0</v>
      </c>
      <c r="BG1001" s="805">
        <f t="shared" si="3581"/>
        <v>0</v>
      </c>
      <c r="BH1001" s="805">
        <f t="shared" si="3581"/>
        <v>0</v>
      </c>
      <c r="BI1001" s="805">
        <f t="shared" si="3581"/>
        <v>0</v>
      </c>
      <c r="BJ1001" s="805">
        <f t="shared" si="3581"/>
        <v>0</v>
      </c>
      <c r="BK1001" s="805">
        <f t="shared" si="3581"/>
        <v>0</v>
      </c>
      <c r="BL1001" s="805">
        <f t="shared" si="3581"/>
        <v>0</v>
      </c>
      <c r="BM1001" s="805">
        <f t="shared" si="3581"/>
        <v>0</v>
      </c>
      <c r="BN1001" s="805">
        <f t="shared" si="3581"/>
        <v>0</v>
      </c>
      <c r="BO1001" s="805">
        <f t="shared" si="3581"/>
        <v>0</v>
      </c>
      <c r="BP1001" s="805">
        <f t="shared" si="3581"/>
        <v>0</v>
      </c>
      <c r="BQ1001" s="805">
        <f t="shared" si="3581"/>
        <v>0</v>
      </c>
      <c r="BR1001" s="805">
        <f t="shared" si="3581"/>
        <v>0</v>
      </c>
      <c r="BS1001" s="805">
        <f t="shared" si="3581"/>
        <v>0</v>
      </c>
      <c r="BT1001" s="805">
        <f t="shared" si="3581"/>
        <v>0</v>
      </c>
      <c r="BU1001" s="804"/>
      <c r="BV1001" s="805">
        <f t="shared" si="3577"/>
        <v>0</v>
      </c>
      <c r="BW1001" s="805">
        <f t="shared" si="3577"/>
        <v>0</v>
      </c>
      <c r="BX1001" s="805">
        <f t="shared" si="3577"/>
        <v>0</v>
      </c>
      <c r="BY1001" s="805">
        <f t="shared" si="3577"/>
        <v>0</v>
      </c>
      <c r="BZ1001" s="602">
        <f t="shared" si="3517"/>
        <v>0</v>
      </c>
      <c r="CA1001" s="602">
        <f t="shared" si="3518"/>
        <v>0</v>
      </c>
      <c r="CB1001" s="602">
        <f t="shared" si="3519"/>
        <v>0</v>
      </c>
      <c r="CC1001" s="602">
        <f t="shared" si="3520"/>
        <v>0</v>
      </c>
      <c r="CD1001" s="1348">
        <f t="shared" si="3521"/>
        <v>0</v>
      </c>
      <c r="CE1001" s="1349">
        <f t="shared" si="3521"/>
        <v>0</v>
      </c>
      <c r="CF1001" s="1350">
        <f t="shared" si="3521"/>
        <v>0</v>
      </c>
      <c r="CG1001" s="1350">
        <f t="shared" si="3521"/>
        <v>0</v>
      </c>
      <c r="CH1001" s="1350">
        <f t="shared" si="3521"/>
        <v>0</v>
      </c>
      <c r="CI1001" s="1350">
        <f t="shared" si="3521"/>
        <v>0</v>
      </c>
      <c r="CJ1001" s="1350">
        <f t="shared" si="3521"/>
        <v>0</v>
      </c>
      <c r="CK1001" s="1351">
        <f t="shared" si="3521"/>
        <v>0</v>
      </c>
      <c r="CL1001" s="1351">
        <f t="shared" si="3521"/>
        <v>0</v>
      </c>
      <c r="CM1001" s="1351">
        <f t="shared" si="3521"/>
        <v>0</v>
      </c>
      <c r="CN1001" s="1350">
        <f t="shared" si="3521"/>
        <v>0</v>
      </c>
      <c r="CO1001" s="1350">
        <f t="shared" si="3521"/>
        <v>0</v>
      </c>
      <c r="CP1001" s="1350">
        <f t="shared" si="3521"/>
        <v>0</v>
      </c>
      <c r="CQ1001" s="1350">
        <f t="shared" si="3521"/>
        <v>0</v>
      </c>
      <c r="CR1001" s="1350">
        <f t="shared" si="3521"/>
        <v>0</v>
      </c>
      <c r="CS1001" s="1349">
        <f t="shared" si="3521"/>
        <v>0</v>
      </c>
      <c r="CT1001" s="1352">
        <f t="shared" si="3522"/>
        <v>0</v>
      </c>
      <c r="CU1001" s="1440">
        <f t="shared" si="3523"/>
        <v>0</v>
      </c>
      <c r="CV1001" s="1380">
        <f t="shared" si="3523"/>
        <v>0</v>
      </c>
      <c r="CW1001" s="1381">
        <f t="shared" si="3523"/>
        <v>0</v>
      </c>
      <c r="CX1001" s="1381">
        <f t="shared" si="3523"/>
        <v>0</v>
      </c>
      <c r="CY1001" s="1381">
        <f t="shared" si="3523"/>
        <v>0</v>
      </c>
      <c r="CZ1001" s="1381">
        <f t="shared" si="3523"/>
        <v>0</v>
      </c>
      <c r="DA1001" s="1381">
        <f t="shared" si="3523"/>
        <v>0</v>
      </c>
      <c r="DB1001" s="1382">
        <f t="shared" si="3523"/>
        <v>0</v>
      </c>
      <c r="DC1001" s="1382">
        <f t="shared" si="3523"/>
        <v>0</v>
      </c>
      <c r="DD1001" s="1382">
        <f t="shared" si="3523"/>
        <v>0</v>
      </c>
      <c r="DE1001" s="1381">
        <f t="shared" si="3523"/>
        <v>0</v>
      </c>
      <c r="DF1001" s="1381">
        <f t="shared" si="3523"/>
        <v>0</v>
      </c>
      <c r="DG1001" s="1381">
        <f t="shared" si="3523"/>
        <v>0</v>
      </c>
      <c r="DH1001" s="1381">
        <f t="shared" si="3523"/>
        <v>0</v>
      </c>
      <c r="DI1001" s="1381">
        <f t="shared" si="3523"/>
        <v>0</v>
      </c>
      <c r="DJ1001" s="1380">
        <f t="shared" si="3523"/>
        <v>0</v>
      </c>
      <c r="DK1001" s="1440">
        <f t="shared" si="3524"/>
        <v>0</v>
      </c>
      <c r="DL1001" s="658">
        <f t="shared" si="3525"/>
        <v>17</v>
      </c>
      <c r="DM1001" s="106">
        <f t="shared" si="3526"/>
        <v>17</v>
      </c>
      <c r="DN1001" s="106">
        <f t="shared" si="3527"/>
        <v>17</v>
      </c>
      <c r="DO1001" s="106">
        <f t="shared" si="3528"/>
        <v>17</v>
      </c>
      <c r="DP1001" s="487"/>
      <c r="DQ1001" s="623"/>
      <c r="DR1001" s="623"/>
      <c r="DS1001" s="623"/>
      <c r="DT1001" s="623"/>
      <c r="DU1001" s="623"/>
      <c r="DV1001" s="623"/>
      <c r="DW1001" s="623"/>
      <c r="DX1001" s="826"/>
      <c r="DY1001" s="488"/>
    </row>
    <row r="1002" spans="1:129" s="490" customFormat="1" ht="15.75" customHeight="1">
      <c r="A1002" s="44" t="s">
        <v>411</v>
      </c>
      <c r="B1002" s="805">
        <f t="shared" ref="B1002:R1002" si="3582">B985-SUM(B988:B999)</f>
        <v>262</v>
      </c>
      <c r="C1002" s="805">
        <f t="shared" si="3582"/>
        <v>12.019999999999527</v>
      </c>
      <c r="D1002" s="805">
        <f t="shared" si="3582"/>
        <v>27.299999999999955</v>
      </c>
      <c r="E1002" s="805">
        <f t="shared" si="3582"/>
        <v>14.014999999999873</v>
      </c>
      <c r="F1002" s="805">
        <f t="shared" si="3582"/>
        <v>17.009999999999991</v>
      </c>
      <c r="G1002" s="805">
        <f t="shared" si="3582"/>
        <v>44.44399999999996</v>
      </c>
      <c r="H1002" s="805">
        <f t="shared" si="3582"/>
        <v>87</v>
      </c>
      <c r="I1002" s="805">
        <f t="shared" si="3582"/>
        <v>9.9549999999999272</v>
      </c>
      <c r="J1002" s="805">
        <f t="shared" si="3582"/>
        <v>-53.864999999999782</v>
      </c>
      <c r="K1002" s="805">
        <f t="shared" si="3582"/>
        <v>0</v>
      </c>
      <c r="L1002" s="805">
        <f t="shared" si="3582"/>
        <v>0</v>
      </c>
      <c r="M1002" s="805">
        <f t="shared" si="3582"/>
        <v>0</v>
      </c>
      <c r="N1002" s="805">
        <f t="shared" si="3582"/>
        <v>0</v>
      </c>
      <c r="O1002" s="805">
        <f t="shared" si="3582"/>
        <v>0</v>
      </c>
      <c r="P1002" s="805">
        <f t="shared" si="3582"/>
        <v>0</v>
      </c>
      <c r="Q1002" s="805">
        <f t="shared" si="3582"/>
        <v>0</v>
      </c>
      <c r="R1002" s="805">
        <f t="shared" si="3582"/>
        <v>0</v>
      </c>
      <c r="S1002" s="804"/>
      <c r="T1002" s="805">
        <f t="shared" ref="T1002:AJ1002" si="3583">T985-SUM(T988:T999)</f>
        <v>578.96</v>
      </c>
      <c r="U1002" s="805">
        <f t="shared" si="3583"/>
        <v>710</v>
      </c>
      <c r="V1002" s="805">
        <f t="shared" si="3583"/>
        <v>576.5</v>
      </c>
      <c r="W1002" s="805">
        <f t="shared" si="3583"/>
        <v>428.89999999999964</v>
      </c>
      <c r="X1002" s="805">
        <f t="shared" si="3583"/>
        <v>569.30000000000018</v>
      </c>
      <c r="Y1002" s="805">
        <f t="shared" si="3583"/>
        <v>747.19989999999962</v>
      </c>
      <c r="Z1002" s="805">
        <f t="shared" si="3583"/>
        <v>710.09999999999991</v>
      </c>
      <c r="AA1002" s="805">
        <f t="shared" si="3583"/>
        <v>294.76599999999962</v>
      </c>
      <c r="AB1002" s="805">
        <f t="shared" si="3583"/>
        <v>275</v>
      </c>
      <c r="AC1002" s="805">
        <f t="shared" si="3583"/>
        <v>0</v>
      </c>
      <c r="AD1002" s="805">
        <f t="shared" si="3583"/>
        <v>0</v>
      </c>
      <c r="AE1002" s="805">
        <f t="shared" si="3583"/>
        <v>0</v>
      </c>
      <c r="AF1002" s="805">
        <f t="shared" si="3583"/>
        <v>0</v>
      </c>
      <c r="AG1002" s="805">
        <f t="shared" si="3583"/>
        <v>0</v>
      </c>
      <c r="AH1002" s="805">
        <f t="shared" si="3583"/>
        <v>0</v>
      </c>
      <c r="AI1002" s="805">
        <f t="shared" si="3583"/>
        <v>0</v>
      </c>
      <c r="AJ1002" s="805">
        <f t="shared" si="3583"/>
        <v>0</v>
      </c>
      <c r="AK1002" s="804"/>
      <c r="AL1002" s="805">
        <f t="shared" ref="AL1002:BB1002" si="3584">AL985-SUM(AL988:AL999)</f>
        <v>41.200000000000728</v>
      </c>
      <c r="AM1002" s="805">
        <f t="shared" si="3584"/>
        <v>9210.0103999999992</v>
      </c>
      <c r="AN1002" s="805">
        <f t="shared" si="3584"/>
        <v>3270</v>
      </c>
      <c r="AO1002" s="805">
        <f t="shared" si="3584"/>
        <v>461.16200000000026</v>
      </c>
      <c r="AP1002" s="805">
        <f t="shared" si="3584"/>
        <v>6667.1820000000007</v>
      </c>
      <c r="AQ1002" s="805">
        <f t="shared" si="3584"/>
        <v>-740.81760000000031</v>
      </c>
      <c r="AR1002" s="805">
        <f t="shared" si="3584"/>
        <v>4302.3600000000006</v>
      </c>
      <c r="AS1002" s="805">
        <f t="shared" si="3584"/>
        <v>2394</v>
      </c>
      <c r="AT1002" s="805">
        <f t="shared" si="3584"/>
        <v>4462.344000000001</v>
      </c>
      <c r="AU1002" s="805">
        <f t="shared" si="3584"/>
        <v>0</v>
      </c>
      <c r="AV1002" s="805">
        <f t="shared" si="3584"/>
        <v>0</v>
      </c>
      <c r="AW1002" s="805">
        <f t="shared" si="3584"/>
        <v>0</v>
      </c>
      <c r="AX1002" s="805">
        <f t="shared" si="3584"/>
        <v>0</v>
      </c>
      <c r="AY1002" s="805">
        <f t="shared" si="3584"/>
        <v>0</v>
      </c>
      <c r="AZ1002" s="805">
        <f t="shared" si="3584"/>
        <v>0</v>
      </c>
      <c r="BA1002" s="805">
        <f t="shared" si="3584"/>
        <v>0</v>
      </c>
      <c r="BB1002" s="805">
        <f t="shared" si="3584"/>
        <v>0</v>
      </c>
      <c r="BC1002" s="804"/>
      <c r="BD1002" s="805">
        <f t="shared" ref="BD1002:BT1002" si="3585">BD985-SUM(BD988:BD999)</f>
        <v>3175.9550000000017</v>
      </c>
      <c r="BE1002" s="805">
        <f t="shared" si="3585"/>
        <v>-4658.6971119999998</v>
      </c>
      <c r="BF1002" s="805">
        <f t="shared" si="3585"/>
        <v>5231.7000000000007</v>
      </c>
      <c r="BG1002" s="805">
        <f t="shared" si="3585"/>
        <v>2298.7599999999948</v>
      </c>
      <c r="BH1002" s="805">
        <f t="shared" si="3585"/>
        <v>3769.1100000000006</v>
      </c>
      <c r="BI1002" s="805">
        <f t="shared" si="3585"/>
        <v>-3665.2949999999983</v>
      </c>
      <c r="BJ1002" s="805">
        <f t="shared" si="3585"/>
        <v>-5224.2150000000001</v>
      </c>
      <c r="BK1002" s="805">
        <f t="shared" si="3585"/>
        <v>-3417.1599999999962</v>
      </c>
      <c r="BL1002" s="805">
        <f t="shared" si="3585"/>
        <v>-136.13999999999942</v>
      </c>
      <c r="BM1002" s="805">
        <f t="shared" si="3585"/>
        <v>0</v>
      </c>
      <c r="BN1002" s="805">
        <f t="shared" si="3585"/>
        <v>0</v>
      </c>
      <c r="BO1002" s="805">
        <f t="shared" si="3585"/>
        <v>0</v>
      </c>
      <c r="BP1002" s="805">
        <f t="shared" si="3585"/>
        <v>0</v>
      </c>
      <c r="BQ1002" s="805">
        <f t="shared" si="3585"/>
        <v>0</v>
      </c>
      <c r="BR1002" s="805">
        <f t="shared" si="3585"/>
        <v>0</v>
      </c>
      <c r="BS1002" s="805">
        <f t="shared" si="3585"/>
        <v>0</v>
      </c>
      <c r="BT1002" s="805">
        <f t="shared" si="3585"/>
        <v>0</v>
      </c>
      <c r="BU1002" s="804"/>
      <c r="BV1002" s="805">
        <f>BV985-SUM(BV988:BV999)</f>
        <v>318</v>
      </c>
      <c r="BW1002" s="805">
        <f>BW985-SUM(BW988:BW999)</f>
        <v>868</v>
      </c>
      <c r="BX1002" s="805">
        <f>BX985-SUM(BX988:BX999)</f>
        <v>3594</v>
      </c>
      <c r="BY1002" s="805">
        <f>BY985-SUM(BY988:BY999)</f>
        <v>100</v>
      </c>
      <c r="BZ1002" s="602">
        <f t="shared" si="3517"/>
        <v>14.116266666666615</v>
      </c>
      <c r="CA1002" s="602">
        <f t="shared" si="3518"/>
        <v>276.23506666666668</v>
      </c>
      <c r="CB1002" s="602">
        <f t="shared" si="3519"/>
        <v>1439.8832</v>
      </c>
      <c r="CC1002" s="602">
        <f t="shared" si="3520"/>
        <v>-175.56447413333311</v>
      </c>
      <c r="CD1002" s="1348">
        <f t="shared" si="3521"/>
        <v>-53.864999999999782</v>
      </c>
      <c r="CE1002" s="1349">
        <f t="shared" si="3521"/>
        <v>0</v>
      </c>
      <c r="CF1002" s="1350">
        <f t="shared" si="3521"/>
        <v>0</v>
      </c>
      <c r="CG1002" s="1350">
        <f t="shared" si="3521"/>
        <v>0</v>
      </c>
      <c r="CH1002" s="1350">
        <f t="shared" si="3521"/>
        <v>0</v>
      </c>
      <c r="CI1002" s="1350">
        <f t="shared" si="3521"/>
        <v>0</v>
      </c>
      <c r="CJ1002" s="1350">
        <f t="shared" si="3521"/>
        <v>0</v>
      </c>
      <c r="CK1002" s="1351">
        <f t="shared" si="3521"/>
        <v>0</v>
      </c>
      <c r="CL1002" s="1351">
        <f t="shared" si="3521"/>
        <v>0</v>
      </c>
      <c r="CM1002" s="1351">
        <f t="shared" si="3521"/>
        <v>9.9549999999999272</v>
      </c>
      <c r="CN1002" s="1350">
        <f t="shared" si="3521"/>
        <v>12.019999999999527</v>
      </c>
      <c r="CO1002" s="1350">
        <f t="shared" si="3521"/>
        <v>14.014999999999873</v>
      </c>
      <c r="CP1002" s="1350">
        <f t="shared" si="3521"/>
        <v>17.009999999999991</v>
      </c>
      <c r="CQ1002" s="1350">
        <f t="shared" si="3521"/>
        <v>27.299999999999955</v>
      </c>
      <c r="CR1002" s="1350">
        <f t="shared" si="3521"/>
        <v>44.44399999999996</v>
      </c>
      <c r="CS1002" s="1349">
        <f t="shared" si="3521"/>
        <v>87</v>
      </c>
      <c r="CT1002" s="1352">
        <f t="shared" si="3522"/>
        <v>262</v>
      </c>
      <c r="CU1002" s="1440">
        <f t="shared" si="3523"/>
        <v>0</v>
      </c>
      <c r="CV1002" s="1380">
        <f t="shared" si="3523"/>
        <v>0</v>
      </c>
      <c r="CW1002" s="1381">
        <f t="shared" si="3523"/>
        <v>0</v>
      </c>
      <c r="CX1002" s="1381">
        <f t="shared" si="3523"/>
        <v>0</v>
      </c>
      <c r="CY1002" s="1381">
        <f t="shared" si="3523"/>
        <v>0</v>
      </c>
      <c r="CZ1002" s="1381">
        <f t="shared" si="3523"/>
        <v>0</v>
      </c>
      <c r="DA1002" s="1381">
        <f t="shared" si="3523"/>
        <v>0</v>
      </c>
      <c r="DB1002" s="1382">
        <f t="shared" si="3523"/>
        <v>0</v>
      </c>
      <c r="DC1002" s="1382">
        <f t="shared" si="3523"/>
        <v>275</v>
      </c>
      <c r="DD1002" s="1382">
        <f t="shared" si="3523"/>
        <v>294.76599999999962</v>
      </c>
      <c r="DE1002" s="1381">
        <f t="shared" si="3523"/>
        <v>428.89999999999964</v>
      </c>
      <c r="DF1002" s="1381">
        <f t="shared" si="3523"/>
        <v>569.30000000000018</v>
      </c>
      <c r="DG1002" s="1381">
        <f t="shared" si="3523"/>
        <v>576.5</v>
      </c>
      <c r="DH1002" s="1381">
        <f t="shared" si="3523"/>
        <v>578.96</v>
      </c>
      <c r="DI1002" s="1381">
        <f t="shared" si="3523"/>
        <v>710</v>
      </c>
      <c r="DJ1002" s="1380">
        <f t="shared" si="3523"/>
        <v>710.09999999999991</v>
      </c>
      <c r="DK1002" s="1440">
        <f t="shared" si="3524"/>
        <v>747.19989999999962</v>
      </c>
      <c r="DL1002" s="658">
        <f t="shared" si="3525"/>
        <v>17</v>
      </c>
      <c r="DM1002" s="106">
        <f t="shared" si="3526"/>
        <v>17</v>
      </c>
      <c r="DN1002" s="106">
        <f t="shared" si="3527"/>
        <v>17</v>
      </c>
      <c r="DO1002" s="106">
        <f t="shared" si="3528"/>
        <v>17</v>
      </c>
      <c r="DP1002" s="487"/>
      <c r="DQ1002" s="623"/>
      <c r="DR1002" s="623"/>
      <c r="DS1002" s="623"/>
      <c r="DT1002" s="623"/>
      <c r="DU1002" s="623"/>
      <c r="DV1002" s="623"/>
      <c r="DW1002" s="623"/>
      <c r="DX1002" s="826"/>
      <c r="DY1002" s="488"/>
    </row>
    <row r="1003" spans="1:129" s="490" customFormat="1" ht="15.75" customHeight="1">
      <c r="A1003" s="622"/>
      <c r="B1003" s="804"/>
      <c r="C1003" s="804"/>
      <c r="D1003" s="804"/>
      <c r="E1003" s="804"/>
      <c r="F1003" s="804"/>
      <c r="G1003" s="804"/>
      <c r="H1003" s="804"/>
      <c r="I1003" s="804"/>
      <c r="J1003" s="804"/>
      <c r="K1003" s="804"/>
      <c r="L1003" s="804"/>
      <c r="M1003" s="804"/>
      <c r="N1003" s="804"/>
      <c r="O1003" s="804"/>
      <c r="P1003" s="804"/>
      <c r="Q1003" s="804"/>
      <c r="R1003" s="804"/>
      <c r="S1003" s="804"/>
      <c r="T1003" s="804"/>
      <c r="U1003" s="804"/>
      <c r="V1003" s="804"/>
      <c r="W1003" s="804"/>
      <c r="X1003" s="804"/>
      <c r="Y1003" s="804"/>
      <c r="Z1003" s="804"/>
      <c r="AA1003" s="804"/>
      <c r="AB1003" s="804"/>
      <c r="AC1003" s="804"/>
      <c r="AD1003" s="804"/>
      <c r="AE1003" s="804"/>
      <c r="AF1003" s="804"/>
      <c r="AG1003" s="804"/>
      <c r="AH1003" s="804"/>
      <c r="AI1003" s="804"/>
      <c r="AJ1003" s="804"/>
      <c r="AK1003" s="804"/>
      <c r="AL1003" s="804"/>
      <c r="AM1003" s="804"/>
      <c r="AN1003" s="804"/>
      <c r="AO1003" s="804"/>
      <c r="AP1003" s="804"/>
      <c r="AQ1003" s="804"/>
      <c r="AR1003" s="804"/>
      <c r="AS1003" s="804"/>
      <c r="AT1003" s="804"/>
      <c r="AU1003" s="804"/>
      <c r="AV1003" s="804"/>
      <c r="AW1003" s="804"/>
      <c r="AX1003" s="804"/>
      <c r="AY1003" s="804"/>
      <c r="AZ1003" s="804"/>
      <c r="BA1003" s="804"/>
      <c r="BB1003" s="804"/>
      <c r="BC1003" s="804"/>
      <c r="BD1003" s="804"/>
      <c r="BE1003" s="804"/>
      <c r="BF1003" s="804"/>
      <c r="BG1003" s="804"/>
      <c r="BH1003" s="804"/>
      <c r="BI1003" s="804"/>
      <c r="BJ1003" s="804"/>
      <c r="BK1003" s="804"/>
      <c r="BL1003" s="804"/>
      <c r="BM1003" s="804"/>
      <c r="BN1003" s="804"/>
      <c r="BO1003" s="804"/>
      <c r="BP1003" s="804"/>
      <c r="BQ1003" s="804"/>
      <c r="BR1003" s="804"/>
      <c r="BS1003" s="804"/>
      <c r="BT1003" s="804"/>
      <c r="BU1003" s="804"/>
      <c r="BV1003" s="804"/>
      <c r="BW1003" s="804"/>
      <c r="BX1003" s="804"/>
      <c r="BY1003" s="804"/>
      <c r="BZ1003" s="622"/>
      <c r="CA1003" s="622"/>
      <c r="CB1003" s="622"/>
      <c r="CC1003" s="622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22"/>
      <c r="CV1003" s="622"/>
      <c r="CW1003" s="622"/>
      <c r="CX1003" s="622"/>
      <c r="CY1003" s="622"/>
      <c r="CZ1003" s="622"/>
      <c r="DA1003" s="622"/>
      <c r="DB1003" s="622"/>
      <c r="DC1003" s="622"/>
      <c r="DD1003" s="622"/>
      <c r="DE1003" s="622"/>
      <c r="DF1003" s="622"/>
      <c r="DG1003" s="622"/>
      <c r="DH1003" s="622"/>
      <c r="DI1003" s="622"/>
      <c r="DJ1003" s="622"/>
      <c r="DK1003" s="622"/>
      <c r="DL1003" s="488"/>
      <c r="DM1003" s="488"/>
      <c r="DN1003" s="488"/>
      <c r="DO1003" s="488"/>
      <c r="DP1003" s="488"/>
      <c r="DQ1003" s="488"/>
      <c r="DR1003" s="488"/>
      <c r="DS1003" s="488"/>
      <c r="DT1003" s="488"/>
      <c r="DU1003" s="488"/>
      <c r="DV1003" s="488"/>
      <c r="DW1003" s="488"/>
      <c r="DX1003" s="723"/>
      <c r="DY1003" s="488"/>
    </row>
    <row r="1004" spans="1:129" s="490" customFormat="1" ht="15.75" customHeight="1">
      <c r="A1004" s="830" t="s">
        <v>74</v>
      </c>
      <c r="B1004" s="805">
        <f t="shared" ref="B1004:R1004" si="3586">SUM(B988:B1003)</f>
        <v>3307</v>
      </c>
      <c r="C1004" s="805">
        <f t="shared" si="3586"/>
        <v>2079.9899999999998</v>
      </c>
      <c r="D1004" s="805">
        <f t="shared" si="3586"/>
        <v>1310</v>
      </c>
      <c r="E1004" s="805">
        <f t="shared" si="3586"/>
        <v>1819.9549999999999</v>
      </c>
      <c r="F1004" s="805">
        <f t="shared" si="3586"/>
        <v>2006.71</v>
      </c>
      <c r="G1004" s="805">
        <f t="shared" si="3586"/>
        <v>2518.444</v>
      </c>
      <c r="H1004" s="805">
        <f t="shared" si="3586"/>
        <v>2261</v>
      </c>
      <c r="I1004" s="805">
        <f t="shared" si="3586"/>
        <v>3319.9549999999999</v>
      </c>
      <c r="J1004" s="805">
        <f t="shared" si="3586"/>
        <v>2856.835</v>
      </c>
      <c r="K1004" s="805">
        <f t="shared" si="3586"/>
        <v>0</v>
      </c>
      <c r="L1004" s="805">
        <f t="shared" si="3586"/>
        <v>0</v>
      </c>
      <c r="M1004" s="805">
        <f t="shared" si="3586"/>
        <v>0</v>
      </c>
      <c r="N1004" s="805">
        <f t="shared" si="3586"/>
        <v>0</v>
      </c>
      <c r="O1004" s="805">
        <f t="shared" si="3586"/>
        <v>0</v>
      </c>
      <c r="P1004" s="805">
        <f t="shared" si="3586"/>
        <v>0</v>
      </c>
      <c r="Q1004" s="805">
        <f t="shared" si="3586"/>
        <v>0</v>
      </c>
      <c r="R1004" s="805">
        <f t="shared" si="3586"/>
        <v>0</v>
      </c>
      <c r="S1004" s="804"/>
      <c r="T1004" s="805">
        <f t="shared" ref="T1004:AJ1004" si="3587">SUM(T988:T1003)</f>
        <v>6039.96</v>
      </c>
      <c r="U1004" s="805">
        <f t="shared" si="3587"/>
        <v>4444</v>
      </c>
      <c r="V1004" s="805">
        <f t="shared" si="3587"/>
        <v>4590.5</v>
      </c>
      <c r="W1004" s="805">
        <f t="shared" si="3587"/>
        <v>4359.8999999999996</v>
      </c>
      <c r="X1004" s="805">
        <f t="shared" si="3587"/>
        <v>6075.3</v>
      </c>
      <c r="Y1004" s="805">
        <f t="shared" si="3587"/>
        <v>6329.1998999999996</v>
      </c>
      <c r="Z1004" s="805">
        <f t="shared" si="3587"/>
        <v>3226.1</v>
      </c>
      <c r="AA1004" s="805">
        <f t="shared" si="3587"/>
        <v>5446.5</v>
      </c>
      <c r="AB1004" s="805">
        <f t="shared" si="3587"/>
        <v>3572</v>
      </c>
      <c r="AC1004" s="805">
        <f t="shared" si="3587"/>
        <v>0</v>
      </c>
      <c r="AD1004" s="805">
        <f t="shared" si="3587"/>
        <v>0</v>
      </c>
      <c r="AE1004" s="805">
        <f t="shared" si="3587"/>
        <v>0</v>
      </c>
      <c r="AF1004" s="805">
        <f t="shared" si="3587"/>
        <v>0</v>
      </c>
      <c r="AG1004" s="805">
        <f t="shared" si="3587"/>
        <v>0</v>
      </c>
      <c r="AH1004" s="805">
        <f t="shared" si="3587"/>
        <v>0</v>
      </c>
      <c r="AI1004" s="805">
        <f t="shared" si="3587"/>
        <v>0</v>
      </c>
      <c r="AJ1004" s="805">
        <f t="shared" si="3587"/>
        <v>0</v>
      </c>
      <c r="AK1004" s="804"/>
      <c r="AL1004" s="805">
        <f t="shared" ref="AL1004:BB1004" si="3588">SUM(AL988:AL1003)</f>
        <v>13025</v>
      </c>
      <c r="AM1004" s="805">
        <f t="shared" si="3588"/>
        <v>16505</v>
      </c>
      <c r="AN1004" s="805">
        <f t="shared" si="3588"/>
        <v>14580</v>
      </c>
      <c r="AO1004" s="805">
        <f t="shared" si="3588"/>
        <v>6000</v>
      </c>
      <c r="AP1004" s="805">
        <f t="shared" si="3588"/>
        <v>16190</v>
      </c>
      <c r="AQ1004" s="805">
        <f t="shared" si="3588"/>
        <v>6410</v>
      </c>
      <c r="AR1004" s="805">
        <f t="shared" si="3588"/>
        <v>19065</v>
      </c>
      <c r="AS1004" s="805">
        <f t="shared" si="3588"/>
        <v>13790</v>
      </c>
      <c r="AT1004" s="805">
        <f t="shared" si="3588"/>
        <v>15360</v>
      </c>
      <c r="AU1004" s="805">
        <f t="shared" si="3588"/>
        <v>0</v>
      </c>
      <c r="AV1004" s="805">
        <f t="shared" si="3588"/>
        <v>0</v>
      </c>
      <c r="AW1004" s="805">
        <f t="shared" si="3588"/>
        <v>0</v>
      </c>
      <c r="AX1004" s="805">
        <f t="shared" si="3588"/>
        <v>0</v>
      </c>
      <c r="AY1004" s="805">
        <f t="shared" si="3588"/>
        <v>0</v>
      </c>
      <c r="AZ1004" s="805">
        <f t="shared" si="3588"/>
        <v>0</v>
      </c>
      <c r="BA1004" s="805">
        <f t="shared" si="3588"/>
        <v>0</v>
      </c>
      <c r="BB1004" s="805">
        <f t="shared" si="3588"/>
        <v>0</v>
      </c>
      <c r="BC1004" s="804"/>
      <c r="BD1004" s="805">
        <f t="shared" ref="BD1004:BT1004" si="3589">SUM(BD988:BD1003)</f>
        <v>32724.955000000002</v>
      </c>
      <c r="BE1004" s="805">
        <f t="shared" si="3589"/>
        <v>13013.302888</v>
      </c>
      <c r="BF1004" s="805">
        <f t="shared" si="3589"/>
        <v>19723.7</v>
      </c>
      <c r="BG1004" s="805">
        <f t="shared" si="3589"/>
        <v>27948.759999999995</v>
      </c>
      <c r="BH1004" s="805">
        <f t="shared" si="3589"/>
        <v>27539.510000000002</v>
      </c>
      <c r="BI1004" s="805">
        <f t="shared" si="3589"/>
        <v>16959.705000000002</v>
      </c>
      <c r="BJ1004" s="805">
        <f t="shared" si="3589"/>
        <v>22569.785</v>
      </c>
      <c r="BK1004" s="805">
        <f t="shared" si="3589"/>
        <v>21652.840000000004</v>
      </c>
      <c r="BL1004" s="805">
        <f t="shared" si="3589"/>
        <v>21131.86</v>
      </c>
      <c r="BM1004" s="805">
        <f t="shared" si="3589"/>
        <v>0</v>
      </c>
      <c r="BN1004" s="805">
        <f t="shared" si="3589"/>
        <v>0</v>
      </c>
      <c r="BO1004" s="805">
        <f t="shared" si="3589"/>
        <v>0</v>
      </c>
      <c r="BP1004" s="805">
        <f t="shared" si="3589"/>
        <v>0</v>
      </c>
      <c r="BQ1004" s="805">
        <f t="shared" si="3589"/>
        <v>0</v>
      </c>
      <c r="BR1004" s="805">
        <f t="shared" si="3589"/>
        <v>0</v>
      </c>
      <c r="BS1004" s="805">
        <f t="shared" si="3589"/>
        <v>0</v>
      </c>
      <c r="BT1004" s="805">
        <f t="shared" si="3589"/>
        <v>0</v>
      </c>
      <c r="BU1004" s="804"/>
      <c r="BV1004" s="805">
        <f>SUM(BV988:BV1003)</f>
        <v>3150</v>
      </c>
      <c r="BW1004" s="805">
        <f>SUM(BW988:BW1003)</f>
        <v>6032</v>
      </c>
      <c r="BX1004" s="805">
        <f>SUM(BX988:BX1003)</f>
        <v>16400</v>
      </c>
      <c r="BY1004" s="805">
        <f>SUM(BY988:BY1003)</f>
        <v>25545</v>
      </c>
      <c r="BZ1004" s="622"/>
      <c r="CA1004" s="622"/>
      <c r="CB1004" s="622"/>
      <c r="CC1004" s="622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22"/>
      <c r="CV1004" s="622"/>
      <c r="CW1004" s="622"/>
      <c r="CX1004" s="622"/>
      <c r="CY1004" s="622"/>
      <c r="CZ1004" s="622"/>
      <c r="DA1004" s="622"/>
      <c r="DB1004" s="622"/>
      <c r="DC1004" s="622"/>
      <c r="DD1004" s="622"/>
      <c r="DE1004" s="622"/>
      <c r="DF1004" s="622"/>
      <c r="DG1004" s="622"/>
      <c r="DH1004" s="622"/>
      <c r="DI1004" s="622"/>
      <c r="DJ1004" s="622"/>
      <c r="DK1004" s="622"/>
      <c r="DL1004" s="488"/>
      <c r="DM1004" s="488"/>
      <c r="DN1004" s="488"/>
      <c r="DO1004" s="488"/>
      <c r="DP1004" s="488"/>
      <c r="DQ1004" s="623"/>
      <c r="DR1004" s="623"/>
      <c r="DS1004" s="623"/>
      <c r="DT1004" s="623"/>
      <c r="DU1004" s="623"/>
      <c r="DV1004" s="623"/>
      <c r="DW1004" s="831"/>
      <c r="DX1004" s="832"/>
      <c r="DY1004" s="488"/>
    </row>
    <row r="1005" spans="1:129" s="490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2"/>
      <c r="CA1005" s="622"/>
      <c r="CB1005" s="622"/>
      <c r="CC1005" s="622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22"/>
      <c r="CV1005" s="622"/>
      <c r="CW1005" s="622"/>
      <c r="CX1005" s="622"/>
      <c r="CY1005" s="622"/>
      <c r="CZ1005" s="622"/>
      <c r="DA1005" s="622"/>
      <c r="DB1005" s="622"/>
      <c r="DC1005" s="622"/>
      <c r="DD1005" s="622"/>
      <c r="DE1005" s="622"/>
      <c r="DF1005" s="622"/>
      <c r="DG1005" s="622"/>
      <c r="DH1005" s="622"/>
      <c r="DI1005" s="622"/>
      <c r="DJ1005" s="622"/>
      <c r="DK1005" s="622"/>
      <c r="DL1005" s="488"/>
      <c r="DM1005" s="488"/>
      <c r="DN1005" s="488"/>
      <c r="DO1005" s="488"/>
      <c r="DP1005" s="488"/>
      <c r="DQ1005" s="623"/>
      <c r="DR1005" s="623"/>
      <c r="DS1005" s="623"/>
      <c r="DT1005" s="623"/>
      <c r="DU1005" s="623"/>
      <c r="DV1005" s="623"/>
      <c r="DW1005" s="831"/>
      <c r="DX1005" s="835"/>
      <c r="DY1005" s="488"/>
    </row>
    <row r="1006" spans="1:129" s="490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2"/>
      <c r="CA1006" s="622"/>
      <c r="CB1006" s="622"/>
      <c r="CC1006" s="622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22"/>
      <c r="CV1006" s="622"/>
      <c r="CW1006" s="622"/>
      <c r="CX1006" s="622"/>
      <c r="CY1006" s="622"/>
      <c r="CZ1006" s="622"/>
      <c r="DA1006" s="622"/>
      <c r="DB1006" s="622"/>
      <c r="DC1006" s="622"/>
      <c r="DD1006" s="622"/>
      <c r="DE1006" s="622"/>
      <c r="DF1006" s="622"/>
      <c r="DG1006" s="622"/>
      <c r="DH1006" s="622"/>
      <c r="DI1006" s="622"/>
      <c r="DJ1006" s="622"/>
      <c r="DK1006" s="622"/>
      <c r="DL1006" s="488"/>
      <c r="DM1006" s="488"/>
      <c r="DN1006" s="488"/>
      <c r="DO1006" s="488"/>
      <c r="DP1006" s="488"/>
      <c r="DQ1006" s="623"/>
      <c r="DR1006" s="623"/>
      <c r="DS1006" s="623"/>
      <c r="DT1006" s="623"/>
      <c r="DU1006" s="623"/>
      <c r="DV1006" s="623"/>
      <c r="DW1006" s="831"/>
      <c r="DX1006" s="835"/>
      <c r="DY1006" s="488"/>
    </row>
    <row r="1007" spans="1:129" s="490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8"/>
      <c r="L1007" s="488"/>
      <c r="M1007" s="488"/>
      <c r="N1007" s="488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2"/>
      <c r="CA1007" s="622"/>
      <c r="CB1007" s="622"/>
      <c r="CC1007" s="622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22"/>
      <c r="CV1007" s="622"/>
      <c r="CW1007" s="622"/>
      <c r="CX1007" s="622"/>
      <c r="CY1007" s="622"/>
      <c r="CZ1007" s="622"/>
      <c r="DA1007" s="622"/>
      <c r="DB1007" s="622"/>
      <c r="DC1007" s="622"/>
      <c r="DD1007" s="622"/>
      <c r="DE1007" s="622"/>
      <c r="DF1007" s="622"/>
      <c r="DG1007" s="622"/>
      <c r="DH1007" s="622"/>
      <c r="DI1007" s="622"/>
      <c r="DJ1007" s="622"/>
      <c r="DK1007" s="622"/>
      <c r="DL1007" s="488"/>
      <c r="DM1007" s="488"/>
      <c r="DN1007" s="488"/>
      <c r="DO1007" s="488"/>
      <c r="DP1007" s="488"/>
      <c r="DQ1007" s="623"/>
      <c r="DR1007" s="623"/>
      <c r="DS1007" s="623"/>
      <c r="DT1007" s="623"/>
      <c r="DU1007" s="623"/>
      <c r="DV1007" s="623"/>
      <c r="DW1007" s="831"/>
      <c r="DX1007" s="835"/>
      <c r="DY1007" s="488"/>
    </row>
    <row r="1008" spans="1:129" s="490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2"/>
      <c r="CA1008" s="622"/>
      <c r="CB1008" s="622"/>
      <c r="CC1008" s="622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22"/>
      <c r="CV1008" s="622"/>
      <c r="CW1008" s="622"/>
      <c r="CX1008" s="622"/>
      <c r="CY1008" s="622"/>
      <c r="CZ1008" s="622"/>
      <c r="DA1008" s="622"/>
      <c r="DB1008" s="622"/>
      <c r="DC1008" s="622"/>
      <c r="DD1008" s="622"/>
      <c r="DE1008" s="622"/>
      <c r="DF1008" s="622"/>
      <c r="DG1008" s="622"/>
      <c r="DH1008" s="622"/>
      <c r="DI1008" s="622"/>
      <c r="DJ1008" s="622"/>
      <c r="DK1008" s="622"/>
      <c r="DL1008" s="488"/>
      <c r="DM1008" s="488"/>
      <c r="DN1008" s="488"/>
      <c r="DO1008" s="488"/>
      <c r="DP1008" s="488"/>
      <c r="DQ1008" s="623"/>
      <c r="DR1008" s="623"/>
      <c r="DS1008" s="623"/>
      <c r="DT1008" s="623"/>
      <c r="DU1008" s="623"/>
      <c r="DV1008" s="623"/>
      <c r="DW1008" s="831"/>
      <c r="DX1008" s="835"/>
      <c r="DY1008" s="488"/>
    </row>
    <row r="1009" spans="1:129" s="490" customFormat="1" ht="15.75" customHeight="1">
      <c r="A1009" s="489" t="s">
        <v>412</v>
      </c>
      <c r="B1009" s="834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4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4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4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4"/>
      <c r="BV1009" s="834"/>
      <c r="BW1009" s="834"/>
      <c r="BX1009" s="834"/>
      <c r="BY1009" s="834"/>
      <c r="BZ1009" s="622"/>
      <c r="CA1009" s="622"/>
      <c r="CB1009" s="622"/>
      <c r="CC1009" s="622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22"/>
      <c r="CV1009" s="622"/>
      <c r="CW1009" s="622"/>
      <c r="CX1009" s="622"/>
      <c r="CY1009" s="622"/>
      <c r="CZ1009" s="622"/>
      <c r="DA1009" s="622"/>
      <c r="DB1009" s="622"/>
      <c r="DC1009" s="622"/>
      <c r="DD1009" s="622"/>
      <c r="DE1009" s="622"/>
      <c r="DF1009" s="622"/>
      <c r="DG1009" s="622"/>
      <c r="DH1009" s="622"/>
      <c r="DI1009" s="622"/>
      <c r="DJ1009" s="622"/>
      <c r="DK1009" s="622"/>
      <c r="DL1009" s="488"/>
      <c r="DM1009" s="488"/>
      <c r="DN1009" s="488"/>
      <c r="DO1009" s="488"/>
      <c r="DP1009" s="488"/>
      <c r="DQ1009" s="623"/>
      <c r="DR1009" s="623"/>
      <c r="DS1009" s="623"/>
      <c r="DT1009" s="623"/>
      <c r="DU1009" s="623"/>
      <c r="DV1009" s="623"/>
      <c r="DW1009" s="831"/>
      <c r="DX1009" s="835"/>
      <c r="DY1009" s="488"/>
    </row>
    <row r="1010" spans="1:129" s="490" customFormat="1" ht="15.75" customHeight="1">
      <c r="A1010" s="489" t="s">
        <v>413</v>
      </c>
      <c r="B1010" s="836"/>
      <c r="C1010" s="489"/>
      <c r="D1010" s="489"/>
      <c r="E1010" s="489"/>
      <c r="F1010" s="489"/>
      <c r="G1010" s="489"/>
      <c r="H1010" s="489"/>
      <c r="I1010" s="489"/>
      <c r="J1010" s="489"/>
      <c r="K1010" s="489"/>
      <c r="L1010" s="489"/>
      <c r="M1010" s="489"/>
      <c r="N1010" s="489"/>
      <c r="O1010" s="489"/>
      <c r="P1010" s="489"/>
      <c r="Q1010" s="489"/>
      <c r="R1010" s="489"/>
      <c r="S1010" s="836"/>
      <c r="T1010" s="489"/>
      <c r="U1010" s="489"/>
      <c r="V1010" s="489"/>
      <c r="W1010" s="489"/>
      <c r="X1010" s="489"/>
      <c r="Y1010" s="489"/>
      <c r="Z1010" s="489"/>
      <c r="AA1010" s="489"/>
      <c r="AB1010" s="489"/>
      <c r="AC1010" s="489"/>
      <c r="AD1010" s="489"/>
      <c r="AE1010" s="489"/>
      <c r="AF1010" s="489"/>
      <c r="AG1010" s="489"/>
      <c r="AH1010" s="489"/>
      <c r="AI1010" s="489"/>
      <c r="AJ1010" s="489"/>
      <c r="AK1010" s="836"/>
      <c r="AL1010" s="489"/>
      <c r="AM1010" s="489"/>
      <c r="AN1010" s="489"/>
      <c r="AO1010" s="489"/>
      <c r="AP1010" s="489"/>
      <c r="AQ1010" s="489"/>
      <c r="AR1010" s="489"/>
      <c r="AS1010" s="489"/>
      <c r="AT1010" s="489"/>
      <c r="AU1010" s="489"/>
      <c r="AV1010" s="489"/>
      <c r="AW1010" s="489"/>
      <c r="AX1010" s="489"/>
      <c r="AY1010" s="489"/>
      <c r="AZ1010" s="489"/>
      <c r="BA1010" s="489"/>
      <c r="BB1010" s="489"/>
      <c r="BC1010" s="836"/>
      <c r="BD1010" s="489"/>
      <c r="BE1010" s="489"/>
      <c r="BF1010" s="489"/>
      <c r="BG1010" s="489"/>
      <c r="BH1010" s="489"/>
      <c r="BI1010" s="489"/>
      <c r="BJ1010" s="489"/>
      <c r="BK1010" s="489"/>
      <c r="BL1010" s="489"/>
      <c r="BM1010" s="489"/>
      <c r="BN1010" s="489"/>
      <c r="BO1010" s="489"/>
      <c r="BP1010" s="489"/>
      <c r="BQ1010" s="489"/>
      <c r="BR1010" s="489"/>
      <c r="BS1010" s="489"/>
      <c r="BT1010" s="489"/>
      <c r="BU1010" s="836"/>
      <c r="BV1010" s="834"/>
      <c r="BW1010" s="834"/>
      <c r="BX1010" s="834"/>
      <c r="BY1010" s="834"/>
      <c r="BZ1010" s="622"/>
      <c r="CA1010" s="622"/>
      <c r="CB1010" s="622"/>
      <c r="CC1010" s="622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22"/>
      <c r="CV1010" s="622"/>
      <c r="CW1010" s="622"/>
      <c r="CX1010" s="622"/>
      <c r="CY1010" s="622"/>
      <c r="CZ1010" s="622"/>
      <c r="DA1010" s="622"/>
      <c r="DB1010" s="622"/>
      <c r="DC1010" s="622"/>
      <c r="DD1010" s="622"/>
      <c r="DE1010" s="622"/>
      <c r="DF1010" s="622"/>
      <c r="DG1010" s="622"/>
      <c r="DH1010" s="622"/>
      <c r="DI1010" s="622"/>
      <c r="DJ1010" s="622"/>
      <c r="DK1010" s="622"/>
      <c r="DL1010" s="488"/>
      <c r="DM1010" s="488"/>
      <c r="DN1010" s="488"/>
      <c r="DO1010" s="488"/>
      <c r="DP1010" s="488"/>
      <c r="DQ1010" s="623"/>
      <c r="DR1010" s="623"/>
      <c r="DS1010" s="623"/>
      <c r="DT1010" s="623"/>
      <c r="DU1010" s="623"/>
      <c r="DV1010" s="623"/>
      <c r="DW1010" s="831"/>
      <c r="DX1010" s="835"/>
      <c r="DY1010" s="488"/>
    </row>
    <row r="1011" spans="1:129" s="490" customFormat="1" ht="15.75" customHeight="1">
      <c r="A1011" s="269" t="s">
        <v>414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782">
        <f>SUM(BV45)</f>
        <v>0.1</v>
      </c>
      <c r="BW1011" s="782">
        <f>SUM(BW45)</f>
        <v>0.5</v>
      </c>
      <c r="BX1011" s="782">
        <f>SUM(BX45)</f>
        <v>0.3</v>
      </c>
      <c r="BY1011" s="782">
        <f>SUM(BY45)</f>
        <v>0.1</v>
      </c>
      <c r="BZ1011" s="622"/>
      <c r="CA1011" s="622"/>
      <c r="CB1011" s="622"/>
      <c r="CC1011" s="622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22"/>
      <c r="CV1011" s="622"/>
      <c r="CW1011" s="622"/>
      <c r="CX1011" s="622"/>
      <c r="CY1011" s="622"/>
      <c r="CZ1011" s="622"/>
      <c r="DA1011" s="622"/>
      <c r="DB1011" s="622"/>
      <c r="DC1011" s="622"/>
      <c r="DD1011" s="622"/>
      <c r="DE1011" s="622"/>
      <c r="DF1011" s="622"/>
      <c r="DG1011" s="622"/>
      <c r="DH1011" s="622"/>
      <c r="DI1011" s="622"/>
      <c r="DJ1011" s="622"/>
      <c r="DK1011" s="622"/>
      <c r="DL1011" s="488"/>
      <c r="DM1011" s="488"/>
      <c r="DN1011" s="488"/>
      <c r="DO1011" s="488"/>
      <c r="DP1011" s="488"/>
      <c r="DQ1011" s="623"/>
      <c r="DR1011" s="623"/>
      <c r="DS1011" s="623"/>
      <c r="DT1011" s="623"/>
      <c r="DU1011" s="623"/>
      <c r="DV1011" s="623"/>
      <c r="DW1011" s="831"/>
      <c r="DX1011" s="835"/>
      <c r="DY1011" s="488"/>
    </row>
    <row r="1012" spans="1:129" s="490" customFormat="1" ht="15.75" customHeight="1">
      <c r="A1012" s="269" t="s">
        <v>415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SUM(BV965:BV967)</f>
        <v>550</v>
      </c>
      <c r="BW1012" s="839">
        <f>SUM(BW965:BW967)</f>
        <v>1550</v>
      </c>
      <c r="BX1012" s="839">
        <f>SUM(BX965:BX967)</f>
        <v>300</v>
      </c>
      <c r="BY1012" s="839">
        <f>SUM(BY965:BY967)</f>
        <v>0</v>
      </c>
      <c r="BZ1012" s="622"/>
      <c r="CA1012" s="622"/>
      <c r="CB1012" s="622"/>
      <c r="CC1012" s="622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22"/>
      <c r="CV1012" s="622"/>
      <c r="CW1012" s="622"/>
      <c r="CX1012" s="622"/>
      <c r="CY1012" s="622"/>
      <c r="CZ1012" s="622"/>
      <c r="DA1012" s="622"/>
      <c r="DB1012" s="622"/>
      <c r="DC1012" s="622"/>
      <c r="DD1012" s="622"/>
      <c r="DE1012" s="622"/>
      <c r="DF1012" s="622"/>
      <c r="DG1012" s="622"/>
      <c r="DH1012" s="622"/>
      <c r="DI1012" s="622"/>
      <c r="DJ1012" s="622"/>
      <c r="DK1012" s="622"/>
      <c r="DL1012" s="488"/>
      <c r="DM1012" s="488"/>
      <c r="DN1012" s="488"/>
      <c r="DO1012" s="488"/>
      <c r="DP1012" s="488"/>
      <c r="DQ1012" s="623"/>
      <c r="DR1012" s="623"/>
      <c r="DS1012" s="623"/>
      <c r="DT1012" s="623"/>
      <c r="DU1012" s="623"/>
      <c r="DV1012" s="623"/>
      <c r="DW1012" s="831"/>
      <c r="DX1012" s="835"/>
      <c r="DY1012" s="488"/>
    </row>
    <row r="1013" spans="1:129" s="490" customFormat="1" ht="15.75" customHeight="1">
      <c r="A1013" s="269" t="s">
        <v>416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BV1011*BV1012*100</f>
        <v>5500</v>
      </c>
      <c r="BW1013" s="839">
        <f>BW1011*BW1012*100</f>
        <v>77500</v>
      </c>
      <c r="BX1013" s="839">
        <f>BX1011*BX1012*100</f>
        <v>9000</v>
      </c>
      <c r="BY1013" s="839">
        <f>BY1011*BY1012*100</f>
        <v>0</v>
      </c>
      <c r="BZ1013" s="622"/>
      <c r="CA1013" s="622"/>
      <c r="CB1013" s="622"/>
      <c r="CC1013" s="622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22"/>
      <c r="CV1013" s="622"/>
      <c r="CW1013" s="622"/>
      <c r="CX1013" s="622"/>
      <c r="CY1013" s="622"/>
      <c r="CZ1013" s="622"/>
      <c r="DA1013" s="622"/>
      <c r="DB1013" s="622"/>
      <c r="DC1013" s="622"/>
      <c r="DD1013" s="622"/>
      <c r="DE1013" s="622"/>
      <c r="DF1013" s="622"/>
      <c r="DG1013" s="622"/>
      <c r="DH1013" s="622"/>
      <c r="DI1013" s="622"/>
      <c r="DJ1013" s="622"/>
      <c r="DK1013" s="622"/>
      <c r="DL1013" s="488"/>
      <c r="DM1013" s="488"/>
      <c r="DN1013" s="488"/>
      <c r="DO1013" s="488"/>
      <c r="DP1013" s="488"/>
      <c r="DQ1013" s="623"/>
      <c r="DR1013" s="623"/>
      <c r="DS1013" s="623"/>
      <c r="DT1013" s="623"/>
      <c r="DU1013" s="623"/>
      <c r="DV1013" s="623"/>
      <c r="DW1013" s="831"/>
      <c r="DX1013" s="835"/>
      <c r="DY1013" s="488"/>
    </row>
    <row r="1014" spans="1:129" s="490" customFormat="1" ht="15.75" customHeight="1">
      <c r="A1014" s="269" t="s">
        <v>417</v>
      </c>
      <c r="B1014" s="840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SUM(BV1013:BY1013)</f>
        <v>92000</v>
      </c>
      <c r="BW1014" s="841"/>
      <c r="BX1014" s="841"/>
      <c r="BY1014" s="841"/>
      <c r="BZ1014" s="622"/>
      <c r="CA1014" s="622"/>
      <c r="CB1014" s="622"/>
      <c r="CC1014" s="622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22"/>
      <c r="CV1014" s="622"/>
      <c r="CW1014" s="622"/>
      <c r="CX1014" s="622"/>
      <c r="CY1014" s="622"/>
      <c r="CZ1014" s="622"/>
      <c r="DA1014" s="622"/>
      <c r="DB1014" s="622"/>
      <c r="DC1014" s="622"/>
      <c r="DD1014" s="622"/>
      <c r="DE1014" s="622"/>
      <c r="DF1014" s="622"/>
      <c r="DG1014" s="622"/>
      <c r="DH1014" s="622"/>
      <c r="DI1014" s="622"/>
      <c r="DJ1014" s="622"/>
      <c r="DK1014" s="622"/>
      <c r="DL1014" s="488"/>
      <c r="DM1014" s="488"/>
      <c r="DN1014" s="488"/>
      <c r="DO1014" s="488"/>
      <c r="DP1014" s="488"/>
      <c r="DQ1014" s="623"/>
      <c r="DR1014" s="623"/>
      <c r="DS1014" s="623"/>
      <c r="DT1014" s="623"/>
      <c r="DU1014" s="623"/>
      <c r="DV1014" s="623"/>
      <c r="DW1014" s="831"/>
      <c r="DX1014" s="835"/>
      <c r="DY1014" s="488"/>
    </row>
    <row r="1015" spans="1:129" s="490" customFormat="1" ht="15.75" customHeight="1">
      <c r="A1015" s="269" t="s">
        <v>418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BV795</f>
        <v>0</v>
      </c>
      <c r="BW1015" s="839">
        <f>BW795</f>
        <v>0</v>
      </c>
      <c r="BX1015" s="839">
        <f>BX795</f>
        <v>2000</v>
      </c>
      <c r="BY1015" s="839">
        <f>BY795</f>
        <v>3200</v>
      </c>
      <c r="BZ1015" s="622"/>
      <c r="CA1015" s="622"/>
      <c r="CB1015" s="622"/>
      <c r="CC1015" s="622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22"/>
      <c r="CV1015" s="622"/>
      <c r="CW1015" s="622"/>
      <c r="CX1015" s="622"/>
      <c r="CY1015" s="622"/>
      <c r="CZ1015" s="622"/>
      <c r="DA1015" s="622"/>
      <c r="DB1015" s="622"/>
      <c r="DC1015" s="622"/>
      <c r="DD1015" s="622"/>
      <c r="DE1015" s="622"/>
      <c r="DF1015" s="622"/>
      <c r="DG1015" s="622"/>
      <c r="DH1015" s="622"/>
      <c r="DI1015" s="622"/>
      <c r="DJ1015" s="622"/>
      <c r="DK1015" s="622"/>
      <c r="DL1015" s="488"/>
      <c r="DM1015" s="488"/>
      <c r="DN1015" s="488"/>
      <c r="DO1015" s="488"/>
      <c r="DP1015" s="488"/>
      <c r="DQ1015" s="623"/>
      <c r="DR1015" s="623"/>
      <c r="DS1015" s="623"/>
      <c r="DT1015" s="623"/>
      <c r="DU1015" s="623"/>
      <c r="DV1015" s="623"/>
      <c r="DW1015" s="831"/>
      <c r="DX1015" s="835"/>
      <c r="DY1015" s="488"/>
    </row>
    <row r="1016" spans="1:129" s="490" customFormat="1" ht="15.75" customHeight="1">
      <c r="A1016" s="269" t="s">
        <v>419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BV1011*BV1015*100</f>
        <v>0</v>
      </c>
      <c r="BW1016" s="839">
        <f>BW1011*BW1015*100</f>
        <v>0</v>
      </c>
      <c r="BX1016" s="839">
        <f>BX1011*BX1015*100</f>
        <v>60000</v>
      </c>
      <c r="BY1016" s="839">
        <f>BY1011*BY1015*100</f>
        <v>32000</v>
      </c>
      <c r="BZ1016" s="622"/>
      <c r="CA1016" s="622"/>
      <c r="CB1016" s="622"/>
      <c r="CC1016" s="622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22"/>
      <c r="CV1016" s="622"/>
      <c r="CW1016" s="622"/>
      <c r="CX1016" s="622"/>
      <c r="CY1016" s="622"/>
      <c r="CZ1016" s="622"/>
      <c r="DA1016" s="622"/>
      <c r="DB1016" s="622"/>
      <c r="DC1016" s="622"/>
      <c r="DD1016" s="622"/>
      <c r="DE1016" s="622"/>
      <c r="DF1016" s="622"/>
      <c r="DG1016" s="622"/>
      <c r="DH1016" s="622"/>
      <c r="DI1016" s="622"/>
      <c r="DJ1016" s="622"/>
      <c r="DK1016" s="622"/>
      <c r="DL1016" s="488"/>
      <c r="DM1016" s="488"/>
      <c r="DN1016" s="488"/>
      <c r="DO1016" s="488"/>
      <c r="DP1016" s="488"/>
      <c r="DQ1016" s="623"/>
      <c r="DR1016" s="623"/>
      <c r="DS1016" s="623"/>
      <c r="DT1016" s="623"/>
      <c r="DU1016" s="623"/>
      <c r="DV1016" s="623"/>
      <c r="DW1016" s="831"/>
      <c r="DX1016" s="835"/>
      <c r="DY1016" s="488"/>
    </row>
    <row r="1017" spans="1:129" s="490" customFormat="1" ht="15.75" customHeight="1">
      <c r="A1017" s="269" t="s">
        <v>420</v>
      </c>
      <c r="B1017" s="840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SUM(BV1016:BY1016)</f>
        <v>92000</v>
      </c>
      <c r="BW1017" s="841"/>
      <c r="BX1017" s="841"/>
      <c r="BY1017" s="841"/>
      <c r="BZ1017" s="622"/>
      <c r="CA1017" s="622"/>
      <c r="CB1017" s="622"/>
      <c r="CC1017" s="622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22"/>
      <c r="CV1017" s="622"/>
      <c r="CW1017" s="622"/>
      <c r="CX1017" s="622"/>
      <c r="CY1017" s="622"/>
      <c r="CZ1017" s="622"/>
      <c r="DA1017" s="622"/>
      <c r="DB1017" s="622"/>
      <c r="DC1017" s="622"/>
      <c r="DD1017" s="622"/>
      <c r="DE1017" s="622"/>
      <c r="DF1017" s="622"/>
      <c r="DG1017" s="622"/>
      <c r="DH1017" s="622"/>
      <c r="DI1017" s="622"/>
      <c r="DJ1017" s="622"/>
      <c r="DK1017" s="622"/>
      <c r="DL1017" s="488"/>
      <c r="DM1017" s="488"/>
      <c r="DN1017" s="488"/>
      <c r="DO1017" s="488"/>
      <c r="DP1017" s="488"/>
      <c r="DQ1017" s="623"/>
      <c r="DR1017" s="623"/>
      <c r="DS1017" s="623"/>
      <c r="DT1017" s="623"/>
      <c r="DU1017" s="623"/>
      <c r="DV1017" s="623"/>
      <c r="DW1017" s="831"/>
      <c r="DX1017" s="835"/>
      <c r="DY1017" s="488"/>
    </row>
    <row r="1018" spans="1:129" s="490" customFormat="1" ht="15.75" customHeight="1">
      <c r="A1018" s="203"/>
      <c r="B1018" s="836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4"/>
      <c r="BW1018" s="834"/>
      <c r="BX1018" s="834"/>
      <c r="BY1018" s="834"/>
      <c r="BZ1018" s="622"/>
      <c r="CA1018" s="622"/>
      <c r="CB1018" s="622"/>
      <c r="CC1018" s="622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22"/>
      <c r="CV1018" s="622"/>
      <c r="CW1018" s="622"/>
      <c r="CX1018" s="622"/>
      <c r="CY1018" s="622"/>
      <c r="CZ1018" s="622"/>
      <c r="DA1018" s="622"/>
      <c r="DB1018" s="622"/>
      <c r="DC1018" s="622"/>
      <c r="DD1018" s="622"/>
      <c r="DE1018" s="622"/>
      <c r="DF1018" s="622"/>
      <c r="DG1018" s="622"/>
      <c r="DH1018" s="622"/>
      <c r="DI1018" s="622"/>
      <c r="DJ1018" s="622"/>
      <c r="DK1018" s="622"/>
      <c r="DL1018" s="488"/>
      <c r="DM1018" s="488"/>
      <c r="DN1018" s="488"/>
      <c r="DO1018" s="488"/>
      <c r="DP1018" s="488"/>
      <c r="DQ1018" s="623"/>
      <c r="DR1018" s="623"/>
      <c r="DS1018" s="623"/>
      <c r="DT1018" s="623"/>
      <c r="DU1018" s="623"/>
      <c r="DV1018" s="623"/>
      <c r="DW1018" s="831"/>
      <c r="DX1018" s="835"/>
      <c r="DY1018" s="488"/>
    </row>
    <row r="1019" spans="1:129" s="490" customFormat="1" ht="15.75" customHeight="1">
      <c r="A1019" s="489" t="s">
        <v>421</v>
      </c>
      <c r="B1019" s="836"/>
      <c r="C1019" s="489"/>
      <c r="D1019" s="489"/>
      <c r="E1019" s="489"/>
      <c r="F1019" s="489"/>
      <c r="G1019" s="489"/>
      <c r="H1019" s="489"/>
      <c r="I1019" s="489"/>
      <c r="J1019" s="489"/>
      <c r="K1019" s="489"/>
      <c r="L1019" s="489"/>
      <c r="M1019" s="489"/>
      <c r="N1019" s="489"/>
      <c r="O1019" s="489"/>
      <c r="P1019" s="489"/>
      <c r="Q1019" s="489"/>
      <c r="R1019" s="489"/>
      <c r="S1019" s="836"/>
      <c r="T1019" s="489"/>
      <c r="U1019" s="489"/>
      <c r="V1019" s="489"/>
      <c r="W1019" s="489"/>
      <c r="X1019" s="489"/>
      <c r="Y1019" s="489"/>
      <c r="Z1019" s="489"/>
      <c r="AA1019" s="489"/>
      <c r="AB1019" s="489"/>
      <c r="AC1019" s="489"/>
      <c r="AD1019" s="489"/>
      <c r="AE1019" s="489"/>
      <c r="AF1019" s="489"/>
      <c r="AG1019" s="489"/>
      <c r="AH1019" s="489"/>
      <c r="AI1019" s="489"/>
      <c r="AJ1019" s="489"/>
      <c r="AK1019" s="836"/>
      <c r="AL1019" s="489"/>
      <c r="AM1019" s="489"/>
      <c r="AN1019" s="489"/>
      <c r="AO1019" s="489"/>
      <c r="AP1019" s="489"/>
      <c r="AQ1019" s="489"/>
      <c r="AR1019" s="489"/>
      <c r="AS1019" s="489"/>
      <c r="AT1019" s="489"/>
      <c r="AU1019" s="489"/>
      <c r="AV1019" s="489"/>
      <c r="AW1019" s="489"/>
      <c r="AX1019" s="489"/>
      <c r="AY1019" s="489"/>
      <c r="AZ1019" s="489"/>
      <c r="BA1019" s="489"/>
      <c r="BB1019" s="489"/>
      <c r="BC1019" s="836"/>
      <c r="BD1019" s="489"/>
      <c r="BE1019" s="489"/>
      <c r="BF1019" s="489"/>
      <c r="BG1019" s="489"/>
      <c r="BH1019" s="489"/>
      <c r="BI1019" s="489"/>
      <c r="BJ1019" s="489"/>
      <c r="BK1019" s="489"/>
      <c r="BL1019" s="489"/>
      <c r="BM1019" s="489"/>
      <c r="BN1019" s="489"/>
      <c r="BO1019" s="489"/>
      <c r="BP1019" s="489"/>
      <c r="BQ1019" s="489"/>
      <c r="BR1019" s="489"/>
      <c r="BS1019" s="489"/>
      <c r="BT1019" s="489"/>
      <c r="BU1019" s="836"/>
      <c r="BV1019" s="834"/>
      <c r="BW1019" s="834"/>
      <c r="BX1019" s="834"/>
      <c r="BY1019" s="834"/>
      <c r="BZ1019" s="622"/>
      <c r="CA1019" s="622"/>
      <c r="CB1019" s="622"/>
      <c r="CC1019" s="622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22"/>
      <c r="CV1019" s="622"/>
      <c r="CW1019" s="622"/>
      <c r="CX1019" s="622"/>
      <c r="CY1019" s="622"/>
      <c r="CZ1019" s="622"/>
      <c r="DA1019" s="622"/>
      <c r="DB1019" s="622"/>
      <c r="DC1019" s="622"/>
      <c r="DD1019" s="622"/>
      <c r="DE1019" s="622"/>
      <c r="DF1019" s="622"/>
      <c r="DG1019" s="622"/>
      <c r="DH1019" s="622"/>
      <c r="DI1019" s="622"/>
      <c r="DJ1019" s="622"/>
      <c r="DK1019" s="622"/>
      <c r="DL1019" s="488"/>
      <c r="DM1019" s="488"/>
      <c r="DN1019" s="488"/>
      <c r="DO1019" s="488"/>
      <c r="DP1019" s="488"/>
      <c r="DQ1019" s="623"/>
      <c r="DR1019" s="623"/>
      <c r="DS1019" s="623"/>
      <c r="DT1019" s="623"/>
      <c r="DU1019" s="623"/>
      <c r="DV1019" s="623"/>
      <c r="DW1019" s="831"/>
      <c r="DX1019" s="835"/>
      <c r="DY1019" s="488"/>
    </row>
    <row r="1020" spans="1:129" s="490" customFormat="1" ht="15.75" customHeight="1">
      <c r="A1020" s="269" t="str">
        <f>"% " &amp; $H$1 &amp; " from crop production"</f>
        <v>% kcal from crop production</v>
      </c>
      <c r="B1020" s="8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08">
        <f>BV11</f>
        <v>0.41883561643835615</v>
      </c>
      <c r="BW1020" s="608">
        <f>BW11</f>
        <v>0.41888454011741683</v>
      </c>
      <c r="BX1020" s="608">
        <f>BX11</f>
        <v>0.4580374615599665</v>
      </c>
      <c r="BY1020" s="608">
        <f>BY11</f>
        <v>0.53559197651663404</v>
      </c>
      <c r="BZ1020" s="622"/>
      <c r="CA1020" s="622"/>
      <c r="CB1020" s="622"/>
      <c r="CC1020" s="622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22"/>
      <c r="CV1020" s="622"/>
      <c r="CW1020" s="622"/>
      <c r="CX1020" s="622"/>
      <c r="CY1020" s="622"/>
      <c r="CZ1020" s="622"/>
      <c r="DA1020" s="622"/>
      <c r="DB1020" s="622"/>
      <c r="DC1020" s="622"/>
      <c r="DD1020" s="622"/>
      <c r="DE1020" s="622"/>
      <c r="DF1020" s="622"/>
      <c r="DG1020" s="622"/>
      <c r="DH1020" s="622"/>
      <c r="DI1020" s="622"/>
      <c r="DJ1020" s="622"/>
      <c r="DK1020" s="622"/>
      <c r="DL1020" s="488"/>
      <c r="DM1020" s="488"/>
      <c r="DN1020" s="488"/>
      <c r="DO1020" s="488"/>
      <c r="DP1020" s="488"/>
      <c r="DQ1020" s="623"/>
      <c r="DR1020" s="623"/>
      <c r="DS1020" s="623"/>
      <c r="DT1020" s="623"/>
      <c r="DU1020" s="623"/>
      <c r="DV1020" s="623"/>
      <c r="DW1020" s="831"/>
      <c r="DX1020" s="835"/>
      <c r="DY1020" s="488"/>
    </row>
    <row r="1021" spans="1:129" s="490" customFormat="1" ht="15.75" customHeight="1">
      <c r="A1021" s="269" t="s">
        <v>422</v>
      </c>
      <c r="B1021" s="723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10">
        <f>BV21</f>
        <v>778</v>
      </c>
      <c r="BW1021" s="610">
        <f>BW21</f>
        <v>1230</v>
      </c>
      <c r="BX1021" s="610">
        <f>BX21</f>
        <v>4480</v>
      </c>
      <c r="BY1021" s="610">
        <f>BY21</f>
        <v>7270</v>
      </c>
      <c r="BZ1021" s="622"/>
      <c r="CA1021" s="622"/>
      <c r="CB1021" s="622"/>
      <c r="CC1021" s="622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22"/>
      <c r="CV1021" s="622"/>
      <c r="CW1021" s="622"/>
      <c r="CX1021" s="622"/>
      <c r="CY1021" s="622"/>
      <c r="CZ1021" s="622"/>
      <c r="DA1021" s="622"/>
      <c r="DB1021" s="622"/>
      <c r="DC1021" s="622"/>
      <c r="DD1021" s="622"/>
      <c r="DE1021" s="622"/>
      <c r="DF1021" s="622"/>
      <c r="DG1021" s="622"/>
      <c r="DH1021" s="622"/>
      <c r="DI1021" s="622"/>
      <c r="DJ1021" s="622"/>
      <c r="DK1021" s="622"/>
      <c r="DL1021" s="488"/>
      <c r="DM1021" s="488"/>
      <c r="DN1021" s="488"/>
      <c r="DO1021" s="488"/>
      <c r="DP1021" s="488"/>
      <c r="DQ1021" s="623"/>
      <c r="DR1021" s="623"/>
      <c r="DS1021" s="623"/>
      <c r="DT1021" s="623"/>
      <c r="DU1021" s="623"/>
      <c r="DV1021" s="623"/>
      <c r="DW1021" s="831"/>
      <c r="DX1021" s="835"/>
      <c r="DY1021" s="488"/>
    </row>
    <row r="1022" spans="1:129" s="490" customFormat="1" ht="15.75" customHeight="1">
      <c r="A1022" s="842" t="str">
        <f>"cost of 100% " &amp; $H$1</f>
        <v>cost of 100% kcal</v>
      </c>
      <c r="B1022" s="83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39">
        <f>IF(BV46="",0,$BW1022*BV46/$BW46)</f>
        <v>0</v>
      </c>
      <c r="BW1022" s="839">
        <f>365*$G$1/BW454*BW456*BW46</f>
        <v>0</v>
      </c>
      <c r="BX1022" s="839">
        <f>IF(BX46="",0,$BW1022*BX46/$BW46)</f>
        <v>0</v>
      </c>
      <c r="BY1022" s="839">
        <f>IF(BY46="",0,$BW1022*BY46/$BW46)</f>
        <v>0</v>
      </c>
      <c r="BZ1022" s="622"/>
      <c r="CA1022" s="622"/>
      <c r="CB1022" s="622"/>
      <c r="CC1022" s="622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22"/>
      <c r="CV1022" s="622"/>
      <c r="CW1022" s="622"/>
      <c r="CX1022" s="622"/>
      <c r="CY1022" s="622"/>
      <c r="CZ1022" s="622"/>
      <c r="DA1022" s="622"/>
      <c r="DB1022" s="622"/>
      <c r="DC1022" s="622"/>
      <c r="DD1022" s="622"/>
      <c r="DE1022" s="622"/>
      <c r="DF1022" s="622"/>
      <c r="DG1022" s="622"/>
      <c r="DH1022" s="622"/>
      <c r="DI1022" s="622"/>
      <c r="DJ1022" s="622"/>
      <c r="DK1022" s="622"/>
      <c r="DL1022" s="488"/>
      <c r="DM1022" s="488"/>
      <c r="DN1022" s="488"/>
      <c r="DO1022" s="488"/>
      <c r="DP1022" s="488"/>
      <c r="DQ1022" s="623"/>
      <c r="DR1022" s="623"/>
      <c r="DS1022" s="623"/>
      <c r="DT1022" s="623"/>
      <c r="DU1022" s="623"/>
      <c r="DV1022" s="623"/>
      <c r="DW1022" s="831"/>
      <c r="DX1022" s="835"/>
      <c r="DY1022" s="488"/>
    </row>
    <row r="1023" spans="1:129" s="490" customFormat="1" ht="15.75" customHeight="1">
      <c r="A1023" s="843" t="str">
        <f>"% " &amp; $H$1 &amp; " purch with crop income"</f>
        <v>% kcal purch with crop income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 t="str">
        <f>IF(OR(BV1022=0,BV1022=""),"",BV1021/BV1022)</f>
        <v/>
      </c>
      <c r="BW1023" s="844" t="str">
        <f>IF(OR(BW1022=0,BW1022=""),"",BW1021/BW1022)</f>
        <v/>
      </c>
      <c r="BX1023" s="844" t="str">
        <f>IF(OR(BX1022=0,BX1022=""),"",BX1021/BX1022)</f>
        <v/>
      </c>
      <c r="BY1023" s="844" t="str">
        <f>IF(OR(BY1022=0,BY1022=""),"",BY1021/BY1022)</f>
        <v/>
      </c>
      <c r="BZ1023" s="622"/>
      <c r="CA1023" s="622"/>
      <c r="CB1023" s="622"/>
      <c r="CC1023" s="622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22"/>
      <c r="CV1023" s="622"/>
      <c r="CW1023" s="622"/>
      <c r="CX1023" s="622"/>
      <c r="CY1023" s="622"/>
      <c r="CZ1023" s="622"/>
      <c r="DA1023" s="622"/>
      <c r="DB1023" s="622"/>
      <c r="DC1023" s="622"/>
      <c r="DD1023" s="622"/>
      <c r="DE1023" s="622"/>
      <c r="DF1023" s="622"/>
      <c r="DG1023" s="622"/>
      <c r="DH1023" s="622"/>
      <c r="DI1023" s="622"/>
      <c r="DJ1023" s="622"/>
      <c r="DK1023" s="622"/>
      <c r="DL1023" s="488"/>
      <c r="DM1023" s="488"/>
      <c r="DN1023" s="488"/>
      <c r="DO1023" s="488"/>
      <c r="DP1023" s="488"/>
      <c r="DQ1023" s="623"/>
      <c r="DR1023" s="623"/>
      <c r="DS1023" s="623"/>
      <c r="DT1023" s="623"/>
      <c r="DU1023" s="623"/>
      <c r="DV1023" s="623"/>
      <c r="DW1023" s="831"/>
      <c r="DX1023" s="835"/>
      <c r="DY1023" s="488"/>
    </row>
    <row r="1024" spans="1:129" s="490" customFormat="1" ht="15.75" customHeight="1">
      <c r="A1024" s="843" t="str">
        <f>"total " &amp; $H$1 &amp; " production"</f>
        <v>total kcal production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IF(BV1023="",BV1020,BV1020+BV1023)</f>
        <v>0.41883561643835615</v>
      </c>
      <c r="BW1024" s="844">
        <f>IF(BW1023="",BW1020,BW1020+BW1023)</f>
        <v>0.41888454011741683</v>
      </c>
      <c r="BX1024" s="844">
        <f>IF(BX1023="",BX1020,BX1020+BX1023)</f>
        <v>0.4580374615599665</v>
      </c>
      <c r="BY1024" s="844">
        <f>IF(BY1023="",BY1020,BY1020+BY1023)</f>
        <v>0.53559197651663404</v>
      </c>
      <c r="BZ1024" s="622"/>
      <c r="CA1024" s="622"/>
      <c r="CB1024" s="622"/>
      <c r="CC1024" s="622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22"/>
      <c r="CV1024" s="622"/>
      <c r="CW1024" s="622"/>
      <c r="CX1024" s="622"/>
      <c r="CY1024" s="622"/>
      <c r="CZ1024" s="622"/>
      <c r="DA1024" s="622"/>
      <c r="DB1024" s="622"/>
      <c r="DC1024" s="622"/>
      <c r="DD1024" s="622"/>
      <c r="DE1024" s="622"/>
      <c r="DF1024" s="622"/>
      <c r="DG1024" s="622"/>
      <c r="DH1024" s="622"/>
      <c r="DI1024" s="622"/>
      <c r="DJ1024" s="622"/>
      <c r="DK1024" s="622"/>
      <c r="DL1024" s="488"/>
      <c r="DM1024" s="488"/>
      <c r="DN1024" s="488"/>
      <c r="DO1024" s="488"/>
      <c r="DP1024" s="488"/>
      <c r="DQ1024" s="623"/>
      <c r="DR1024" s="623"/>
      <c r="DS1024" s="623"/>
      <c r="DT1024" s="623"/>
      <c r="DU1024" s="623"/>
      <c r="DV1024" s="623"/>
      <c r="DW1024" s="831"/>
      <c r="DX1024" s="835"/>
      <c r="DY1024" s="488"/>
    </row>
    <row r="1025" spans="1:129" s="490" customFormat="1" ht="15.75" customHeight="1">
      <c r="A1025" s="843" t="str">
        <f>"total " &amp; $H$1 &amp; " production (adj.to HH size 6)"</f>
        <v>total kcal production (adj.to HH size 6)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BV1024*BV46/6</f>
        <v>0.27922374429223745</v>
      </c>
      <c r="BW1025" s="844">
        <f>BW1024*BW46/6</f>
        <v>0.41888454011741683</v>
      </c>
      <c r="BX1025" s="844">
        <f>BX1024*BX46/6</f>
        <v>0.53437703848662765</v>
      </c>
      <c r="BY1025" s="844">
        <f>BY1024*BY46/6</f>
        <v>0.71412263535551201</v>
      </c>
      <c r="BZ1025" s="622"/>
      <c r="CA1025" s="622"/>
      <c r="CB1025" s="622"/>
      <c r="CC1025" s="622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22"/>
      <c r="CV1025" s="622"/>
      <c r="CW1025" s="622"/>
      <c r="CX1025" s="622"/>
      <c r="CY1025" s="622"/>
      <c r="CZ1025" s="622"/>
      <c r="DA1025" s="622"/>
      <c r="DB1025" s="622"/>
      <c r="DC1025" s="622"/>
      <c r="DD1025" s="622"/>
      <c r="DE1025" s="622"/>
      <c r="DF1025" s="622"/>
      <c r="DG1025" s="622"/>
      <c r="DH1025" s="622"/>
      <c r="DI1025" s="622"/>
      <c r="DJ1025" s="622"/>
      <c r="DK1025" s="622"/>
      <c r="DL1025" s="488"/>
      <c r="DM1025" s="488"/>
      <c r="DN1025" s="488"/>
      <c r="DO1025" s="488"/>
      <c r="DP1025" s="488"/>
      <c r="DQ1025" s="623"/>
      <c r="DR1025" s="623"/>
      <c r="DS1025" s="623"/>
      <c r="DT1025" s="623"/>
      <c r="DU1025" s="623"/>
      <c r="DV1025" s="623"/>
      <c r="DW1025" s="831"/>
      <c r="DX1025" s="835"/>
      <c r="DY1025" s="488"/>
    </row>
    <row r="1026" spans="1:129" s="490" customFormat="1" ht="15.75" customHeight="1">
      <c r="A1026" s="843" t="str">
        <f>"total " &amp; $H$1 &amp; " production (HH size 6) per unit area"</f>
        <v>total kcal production (HH size 6) per unit area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IF(OR(BV48=0,BV48=""),"",BV1025/SUM(BV48))</f>
        <v>0.37229832572298327</v>
      </c>
      <c r="BW1026" s="844">
        <f>IF(OR(BW48=0,BW48=""),"",BW1025/SUM(BW48))</f>
        <v>0.41888454011741683</v>
      </c>
      <c r="BX1026" s="844">
        <f>IF(OR(BX48=0,BX48=""),"",BX1025/SUM(BX48))</f>
        <v>0.13359425962165691</v>
      </c>
      <c r="BY1026" s="844">
        <f>IF(OR(BY48=0,BY48=""),"",BY1025/SUM(BY48))</f>
        <v>0.14282452707110241</v>
      </c>
      <c r="BZ1026" s="622"/>
      <c r="CA1026" s="622"/>
      <c r="CB1026" s="622"/>
      <c r="CC1026" s="622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22"/>
      <c r="CV1026" s="622"/>
      <c r="CW1026" s="622"/>
      <c r="CX1026" s="622"/>
      <c r="CY1026" s="622"/>
      <c r="CZ1026" s="622"/>
      <c r="DA1026" s="622"/>
      <c r="DB1026" s="622"/>
      <c r="DC1026" s="622"/>
      <c r="DD1026" s="622"/>
      <c r="DE1026" s="622"/>
      <c r="DF1026" s="622"/>
      <c r="DG1026" s="622"/>
      <c r="DH1026" s="622"/>
      <c r="DI1026" s="622"/>
      <c r="DJ1026" s="622"/>
      <c r="DK1026" s="622"/>
      <c r="DL1026" s="488"/>
      <c r="DM1026" s="488"/>
      <c r="DN1026" s="488"/>
      <c r="DO1026" s="488"/>
      <c r="DP1026" s="488"/>
      <c r="DQ1026" s="623"/>
      <c r="DR1026" s="623"/>
      <c r="DS1026" s="623"/>
      <c r="DT1026" s="623"/>
      <c r="DU1026" s="623"/>
      <c r="DV1026" s="623"/>
      <c r="DW1026" s="831"/>
      <c r="DX1026" s="835"/>
      <c r="DY1026" s="488"/>
    </row>
    <row r="1027" spans="1:129" s="490" customFormat="1" ht="15.75" customHeight="1">
      <c r="A1027" s="680" t="s">
        <v>423</v>
      </c>
      <c r="B1027" s="833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4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4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4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4"/>
      <c r="BV1027" s="833"/>
      <c r="BW1027" s="833"/>
      <c r="BX1027" s="833"/>
      <c r="BY1027" s="833"/>
      <c r="BZ1027" s="622"/>
      <c r="CA1027" s="622"/>
      <c r="CB1027" s="622"/>
      <c r="CC1027" s="622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22"/>
      <c r="CV1027" s="622"/>
      <c r="CW1027" s="622"/>
      <c r="CX1027" s="622"/>
      <c r="CY1027" s="622"/>
      <c r="CZ1027" s="622"/>
      <c r="DA1027" s="622"/>
      <c r="DB1027" s="622"/>
      <c r="DC1027" s="622"/>
      <c r="DD1027" s="622"/>
      <c r="DE1027" s="622"/>
      <c r="DF1027" s="622"/>
      <c r="DG1027" s="622"/>
      <c r="DH1027" s="622"/>
      <c r="DI1027" s="622"/>
      <c r="DJ1027" s="622"/>
      <c r="DK1027" s="622"/>
      <c r="DL1027" s="488"/>
      <c r="DM1027" s="488"/>
      <c r="DN1027" s="488"/>
      <c r="DO1027" s="488"/>
      <c r="DP1027" s="488"/>
      <c r="DQ1027" s="623"/>
      <c r="DR1027" s="623"/>
      <c r="DS1027" s="623"/>
      <c r="DT1027" s="623"/>
      <c r="DU1027" s="623"/>
      <c r="DV1027" s="623"/>
      <c r="DW1027" s="831"/>
      <c r="DX1027" s="835"/>
      <c r="DY1027" s="488"/>
    </row>
    <row r="1028" spans="1:129" s="490" customFormat="1" ht="15.75" customHeight="1">
      <c r="A1028" s="680" t="s">
        <v>424</v>
      </c>
      <c r="B1028" s="833"/>
      <c r="C1028" s="488"/>
      <c r="D1028" s="488"/>
      <c r="E1028" s="488"/>
      <c r="F1028" s="488"/>
      <c r="G1028" s="488"/>
      <c r="H1028" s="488"/>
      <c r="I1028" s="488"/>
      <c r="J1028" s="488"/>
      <c r="K1028" s="488"/>
      <c r="L1028" s="488"/>
      <c r="M1028" s="488"/>
      <c r="N1028" s="488"/>
      <c r="O1028" s="488"/>
      <c r="P1028" s="488"/>
      <c r="Q1028" s="488"/>
      <c r="R1028" s="488"/>
      <c r="S1028" s="834"/>
      <c r="T1028" s="488"/>
      <c r="U1028" s="488"/>
      <c r="V1028" s="488"/>
      <c r="W1028" s="488"/>
      <c r="X1028" s="488"/>
      <c r="Y1028" s="488"/>
      <c r="Z1028" s="488"/>
      <c r="AA1028" s="488"/>
      <c r="AB1028" s="488"/>
      <c r="AC1028" s="488"/>
      <c r="AD1028" s="488"/>
      <c r="AE1028" s="488"/>
      <c r="AF1028" s="488"/>
      <c r="AG1028" s="488"/>
      <c r="AH1028" s="488"/>
      <c r="AI1028" s="488"/>
      <c r="AJ1028" s="488"/>
      <c r="AK1028" s="834"/>
      <c r="AL1028" s="488"/>
      <c r="AM1028" s="488"/>
      <c r="AN1028" s="488"/>
      <c r="AO1028" s="488"/>
      <c r="AP1028" s="488"/>
      <c r="AQ1028" s="488"/>
      <c r="AR1028" s="488"/>
      <c r="AS1028" s="488"/>
      <c r="AT1028" s="488"/>
      <c r="AU1028" s="488"/>
      <c r="AV1028" s="488"/>
      <c r="AW1028" s="488"/>
      <c r="AX1028" s="488"/>
      <c r="AY1028" s="488"/>
      <c r="AZ1028" s="488"/>
      <c r="BA1028" s="488"/>
      <c r="BB1028" s="488"/>
      <c r="BC1028" s="834"/>
      <c r="BD1028" s="488"/>
      <c r="BE1028" s="488"/>
      <c r="BF1028" s="488"/>
      <c r="BG1028" s="488"/>
      <c r="BH1028" s="488"/>
      <c r="BI1028" s="488"/>
      <c r="BJ1028" s="488"/>
      <c r="BK1028" s="488"/>
      <c r="BL1028" s="488"/>
      <c r="BM1028" s="488"/>
      <c r="BN1028" s="488"/>
      <c r="BO1028" s="488"/>
      <c r="BP1028" s="488"/>
      <c r="BQ1028" s="488"/>
      <c r="BR1028" s="488"/>
      <c r="BS1028" s="488"/>
      <c r="BT1028" s="488"/>
      <c r="BU1028" s="834"/>
      <c r="BV1028" s="748">
        <v>0.5</v>
      </c>
      <c r="BW1028" s="833"/>
      <c r="BX1028" s="833"/>
      <c r="BY1028" s="833"/>
      <c r="BZ1028" s="622"/>
      <c r="CA1028" s="622"/>
      <c r="CB1028" s="622"/>
      <c r="CC1028" s="622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22"/>
      <c r="CV1028" s="622"/>
      <c r="CW1028" s="622"/>
      <c r="CX1028" s="622"/>
      <c r="CY1028" s="622"/>
      <c r="CZ1028" s="622"/>
      <c r="DA1028" s="622"/>
      <c r="DB1028" s="622"/>
      <c r="DC1028" s="622"/>
      <c r="DD1028" s="622"/>
      <c r="DE1028" s="622"/>
      <c r="DF1028" s="622"/>
      <c r="DG1028" s="622"/>
      <c r="DH1028" s="622"/>
      <c r="DI1028" s="622"/>
      <c r="DJ1028" s="622"/>
      <c r="DK1028" s="622"/>
      <c r="DL1028" s="488"/>
      <c r="DM1028" s="488"/>
      <c r="DN1028" s="488"/>
      <c r="DO1028" s="488"/>
      <c r="DP1028" s="488"/>
      <c r="DQ1028" s="623"/>
      <c r="DR1028" s="623"/>
      <c r="DS1028" s="623"/>
      <c r="DT1028" s="623"/>
      <c r="DU1028" s="623"/>
      <c r="DV1028" s="623"/>
      <c r="DW1028" s="831"/>
      <c r="DX1028" s="835"/>
      <c r="DY1028" s="488"/>
    </row>
    <row r="1029" spans="1:129" s="490" customFormat="1" ht="15.75" customHeight="1">
      <c r="A1029" s="269" t="s">
        <v>425</v>
      </c>
      <c r="B1029" s="836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6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6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6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6"/>
      <c r="BV1029" s="845">
        <f>IF(OR(BV47="",BV48=""),"",BV48+BV1028*(BV47-BV48))</f>
        <v>1.375</v>
      </c>
      <c r="BW1029" s="845">
        <f>IF(OR(BW47="",BW48=""),"",BW48+BW1028*(BW47-BW48))</f>
        <v>1</v>
      </c>
      <c r="BX1029" s="845">
        <f>IF(OR(BX47="",BX48=""),"",BX48+BX1028*(BX47-BX48))</f>
        <v>4</v>
      </c>
      <c r="BY1029" s="845">
        <f>IF(OR(BY47="",BY48=""),"",BY48+BY1028*(BY47-BY48))</f>
        <v>5</v>
      </c>
      <c r="BZ1029" s="622"/>
      <c r="CA1029" s="622"/>
      <c r="CB1029" s="622"/>
      <c r="CC1029" s="622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22"/>
      <c r="CV1029" s="622"/>
      <c r="CW1029" s="622"/>
      <c r="CX1029" s="622"/>
      <c r="CY1029" s="622"/>
      <c r="CZ1029" s="622"/>
      <c r="DA1029" s="622"/>
      <c r="DB1029" s="622"/>
      <c r="DC1029" s="622"/>
      <c r="DD1029" s="622"/>
      <c r="DE1029" s="622"/>
      <c r="DF1029" s="622"/>
      <c r="DG1029" s="622"/>
      <c r="DH1029" s="622"/>
      <c r="DI1029" s="622"/>
      <c r="DJ1029" s="622"/>
      <c r="DK1029" s="622"/>
      <c r="DL1029" s="488"/>
      <c r="DM1029" s="488"/>
      <c r="DN1029" s="488"/>
      <c r="DO1029" s="488"/>
      <c r="DP1029" s="488"/>
      <c r="DQ1029" s="623"/>
      <c r="DR1029" s="623"/>
      <c r="DS1029" s="623"/>
      <c r="DT1029" s="623"/>
      <c r="DU1029" s="623"/>
      <c r="DV1029" s="623"/>
      <c r="DW1029" s="831"/>
      <c r="DX1029" s="835"/>
      <c r="DY1029" s="488"/>
    </row>
    <row r="1030" spans="1:129" s="490" customFormat="1" ht="15.75" customHeight="1">
      <c r="A1030" s="842" t="str">
        <f>"total " &amp; $H$1 &amp; " production (HH size 6) per eff.area"</f>
        <v>total kcal production (HH size 6) per eff.area</v>
      </c>
      <c r="B1030" s="833"/>
      <c r="C1030" s="488"/>
      <c r="D1030" s="488"/>
      <c r="E1030" s="488"/>
      <c r="F1030" s="488"/>
      <c r="G1030" s="488"/>
      <c r="H1030" s="488"/>
      <c r="I1030" s="488"/>
      <c r="J1030" s="488"/>
      <c r="K1030" s="488"/>
      <c r="L1030" s="488"/>
      <c r="M1030" s="488"/>
      <c r="N1030" s="488"/>
      <c r="O1030" s="488"/>
      <c r="P1030" s="488"/>
      <c r="Q1030" s="488"/>
      <c r="R1030" s="488"/>
      <c r="S1030" s="834"/>
      <c r="T1030" s="488"/>
      <c r="U1030" s="488"/>
      <c r="V1030" s="488"/>
      <c r="W1030" s="488"/>
      <c r="X1030" s="488"/>
      <c r="Y1030" s="488"/>
      <c r="Z1030" s="488"/>
      <c r="AA1030" s="488"/>
      <c r="AB1030" s="488"/>
      <c r="AC1030" s="488"/>
      <c r="AD1030" s="488"/>
      <c r="AE1030" s="488"/>
      <c r="AF1030" s="488"/>
      <c r="AG1030" s="488"/>
      <c r="AH1030" s="488"/>
      <c r="AI1030" s="488"/>
      <c r="AJ1030" s="488"/>
      <c r="AK1030" s="834"/>
      <c r="AL1030" s="488"/>
      <c r="AM1030" s="488"/>
      <c r="AN1030" s="488"/>
      <c r="AO1030" s="488"/>
      <c r="AP1030" s="488"/>
      <c r="AQ1030" s="488"/>
      <c r="AR1030" s="488"/>
      <c r="AS1030" s="488"/>
      <c r="AT1030" s="488"/>
      <c r="AU1030" s="488"/>
      <c r="AV1030" s="488"/>
      <c r="AW1030" s="488"/>
      <c r="AX1030" s="488"/>
      <c r="AY1030" s="488"/>
      <c r="AZ1030" s="488"/>
      <c r="BA1030" s="488"/>
      <c r="BB1030" s="488"/>
      <c r="BC1030" s="834"/>
      <c r="BD1030" s="488"/>
      <c r="BE1030" s="488"/>
      <c r="BF1030" s="488"/>
      <c r="BG1030" s="488"/>
      <c r="BH1030" s="488"/>
      <c r="BI1030" s="488"/>
      <c r="BJ1030" s="488"/>
      <c r="BK1030" s="488"/>
      <c r="BL1030" s="488"/>
      <c r="BM1030" s="488"/>
      <c r="BN1030" s="488"/>
      <c r="BO1030" s="488"/>
      <c r="BP1030" s="488"/>
      <c r="BQ1030" s="488"/>
      <c r="BR1030" s="488"/>
      <c r="BS1030" s="488"/>
      <c r="BT1030" s="488"/>
      <c r="BU1030" s="834"/>
      <c r="BV1030" s="846">
        <f>IF(OR(BV1029="",BV1029=0),"",BV1025/BV1029)</f>
        <v>0.20307181403071814</v>
      </c>
      <c r="BW1030" s="846">
        <f>IF(OR(BW1029="",BW1029=0),"",BW1025/BW1029)</f>
        <v>0.41888454011741683</v>
      </c>
      <c r="BX1030" s="846">
        <f>IF(OR(BX1029="",BX1029=0),"",BX1025/BX1029)</f>
        <v>0.13359425962165691</v>
      </c>
      <c r="BY1030" s="846">
        <f>IF(OR(BY1029="",BY1029=0),"",BY1025/BY1029)</f>
        <v>0.14282452707110241</v>
      </c>
      <c r="BZ1030" s="622"/>
      <c r="CA1030" s="622"/>
      <c r="CB1030" s="622"/>
      <c r="CC1030" s="622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22"/>
      <c r="CV1030" s="622"/>
      <c r="CW1030" s="622"/>
      <c r="CX1030" s="622"/>
      <c r="CY1030" s="622"/>
      <c r="CZ1030" s="622"/>
      <c r="DA1030" s="622"/>
      <c r="DB1030" s="622"/>
      <c r="DC1030" s="622"/>
      <c r="DD1030" s="622"/>
      <c r="DE1030" s="622"/>
      <c r="DF1030" s="622"/>
      <c r="DG1030" s="622"/>
      <c r="DH1030" s="622"/>
      <c r="DI1030" s="622"/>
      <c r="DJ1030" s="622"/>
      <c r="DK1030" s="622"/>
      <c r="DL1030" s="488"/>
      <c r="DM1030" s="488"/>
      <c r="DN1030" s="488"/>
      <c r="DO1030" s="488"/>
      <c r="DP1030" s="488"/>
      <c r="DQ1030" s="623"/>
      <c r="DR1030" s="623"/>
      <c r="DS1030" s="623"/>
      <c r="DT1030" s="623"/>
      <c r="DU1030" s="623"/>
      <c r="DV1030" s="623"/>
      <c r="DW1030" s="831"/>
      <c r="DX1030" s="835"/>
      <c r="DY1030" s="488"/>
    </row>
    <row r="1031" spans="1:129" ht="15.75" customHeight="1">
      <c r="A1031" s="46"/>
      <c r="B1031" s="84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8"/>
      <c r="BV1031" s="847"/>
      <c r="BW1031" s="847"/>
      <c r="BX1031" s="847"/>
      <c r="BY1031" s="847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8"/>
      <c r="BV1032" s="847"/>
      <c r="BW1032" s="847"/>
      <c r="BX1032" s="847"/>
      <c r="BY1032" s="847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8"/>
      <c r="BV1033" s="847"/>
      <c r="BW1033" s="847"/>
      <c r="BX1033" s="847"/>
      <c r="BY1033" s="847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8"/>
      <c r="BV1034" s="847"/>
      <c r="BW1034" s="847"/>
      <c r="BX1034" s="847"/>
      <c r="BY1034" s="847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8"/>
      <c r="BV1035" s="847"/>
      <c r="BW1035" s="847"/>
      <c r="BX1035" s="847"/>
      <c r="BY1035" s="847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8"/>
      <c r="BV1036" s="847"/>
      <c r="BW1036" s="847"/>
      <c r="BX1036" s="847"/>
      <c r="BY1036" s="847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8"/>
      <c r="BV1037" s="847"/>
      <c r="BW1037" s="847"/>
      <c r="BX1037" s="847"/>
      <c r="BY1037" s="847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8"/>
      <c r="BV1038" s="847"/>
      <c r="BW1038" s="847"/>
      <c r="BX1038" s="847"/>
      <c r="BY1038" s="847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8"/>
      <c r="BV1039" s="847"/>
      <c r="BW1039" s="847"/>
      <c r="BX1039" s="847"/>
      <c r="BY1039" s="847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8"/>
      <c r="BV1040" s="847"/>
      <c r="BW1040" s="847"/>
      <c r="BX1040" s="847"/>
      <c r="BY1040" s="847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8"/>
      <c r="BV1041" s="847"/>
      <c r="BW1041" s="847"/>
      <c r="BX1041" s="847"/>
      <c r="BY1041" s="847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8"/>
      <c r="BV1042" s="847"/>
      <c r="BW1042" s="847"/>
      <c r="BX1042" s="847"/>
      <c r="BY1042" s="847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8"/>
      <c r="BV1043" s="847"/>
      <c r="BW1043" s="847"/>
      <c r="BX1043" s="847"/>
      <c r="BY1043" s="847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  <row r="1044" spans="1:129" ht="15.75" customHeight="1">
      <c r="A1044" s="46"/>
      <c r="B1044" s="84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8"/>
      <c r="BV1044" s="847"/>
      <c r="BW1044" s="847"/>
      <c r="BX1044" s="847"/>
      <c r="BY1044" s="847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9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5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4" t="s">
        <v>33</v>
      </c>
      <c r="B3" s="855" t="str">
        <f>'Data 1'!B3</f>
        <v>V Poor</v>
      </c>
      <c r="C3" s="856" t="str">
        <f>'Data 1'!C3</f>
        <v>V Poor</v>
      </c>
      <c r="D3" s="856" t="str">
        <f>'Data 1'!D3</f>
        <v>V Poor</v>
      </c>
      <c r="E3" s="856" t="str">
        <f>'Data 1'!E3</f>
        <v>V Poor</v>
      </c>
      <c r="F3" s="856" t="str">
        <f>'Data 1'!F3</f>
        <v>V Poor</v>
      </c>
      <c r="G3" s="856" t="str">
        <f>'Data 1'!G3</f>
        <v>V Poor</v>
      </c>
      <c r="H3" s="856" t="str">
        <f>'Data 1'!H3</f>
        <v>V Poor</v>
      </c>
      <c r="I3" s="856" t="str">
        <f>'Data 1'!I3</f>
        <v>V Poor</v>
      </c>
      <c r="J3" s="856" t="str">
        <f>'Data 1'!J3</f>
        <v>V Poor</v>
      </c>
      <c r="K3" s="856" t="str">
        <f>'Data 1'!K3</f>
        <v>V Poor</v>
      </c>
      <c r="L3" s="856" t="str">
        <f>'Data 1'!L3</f>
        <v>V Poor</v>
      </c>
      <c r="M3" s="856" t="str">
        <f>'Data 1'!M3</f>
        <v>V Poor</v>
      </c>
      <c r="N3" s="856" t="str">
        <f>'Data 1'!N3</f>
        <v>V Poor</v>
      </c>
      <c r="O3" s="856" t="str">
        <f>'Data 1'!O3</f>
        <v>V Poor</v>
      </c>
      <c r="P3" s="856" t="str">
        <f>'Data 1'!P3</f>
        <v>V Poor</v>
      </c>
      <c r="Q3" s="856" t="str">
        <f>'Data 1'!Q3</f>
        <v>V Poor</v>
      </c>
      <c r="R3" s="856" t="str">
        <f>'Data 1'!R3</f>
        <v>V Poor</v>
      </c>
      <c r="S3" s="857"/>
      <c r="T3" s="855" t="str">
        <f>'Data 1'!T3</f>
        <v>Poor</v>
      </c>
      <c r="U3" s="856" t="str">
        <f>'Data 1'!U3</f>
        <v>Poor</v>
      </c>
      <c r="V3" s="856" t="str">
        <f>'Data 1'!V3</f>
        <v>Poor</v>
      </c>
      <c r="W3" s="856" t="str">
        <f>'Data 1'!W3</f>
        <v>Poor</v>
      </c>
      <c r="X3" s="856" t="str">
        <f>'Data 1'!X3</f>
        <v>Poor</v>
      </c>
      <c r="Y3" s="856" t="str">
        <f>'Data 1'!Y3</f>
        <v>Poor</v>
      </c>
      <c r="Z3" s="856" t="str">
        <f>'Data 1'!Z3</f>
        <v>Poor</v>
      </c>
      <c r="AA3" s="856" t="str">
        <f>'Data 1'!AA3</f>
        <v>Poor</v>
      </c>
      <c r="AB3" s="856" t="str">
        <f>'Data 1'!AB3</f>
        <v>Poor</v>
      </c>
      <c r="AC3" s="856" t="str">
        <f>'Data 1'!AC3</f>
        <v>Poor</v>
      </c>
      <c r="AD3" s="856" t="str">
        <f>'Data 1'!AD3</f>
        <v>Poor</v>
      </c>
      <c r="AE3" s="856" t="str">
        <f>'Data 1'!AE3</f>
        <v>Poor</v>
      </c>
      <c r="AF3" s="856" t="str">
        <f>'Data 1'!AF3</f>
        <v>Poor</v>
      </c>
      <c r="AG3" s="856" t="str">
        <f>'Data 1'!AG3</f>
        <v>Poor</v>
      </c>
      <c r="AH3" s="856" t="str">
        <f>'Data 1'!AH3</f>
        <v>Poor</v>
      </c>
      <c r="AI3" s="856" t="str">
        <f>'Data 1'!AI3</f>
        <v>Poor</v>
      </c>
      <c r="AJ3" s="856" t="str">
        <f>'Data 1'!AJ3</f>
        <v>Poor</v>
      </c>
      <c r="AK3" s="857"/>
      <c r="AL3" s="855" t="str">
        <f>'Data 1'!AL3</f>
        <v>Middle</v>
      </c>
      <c r="AM3" s="856" t="str">
        <f>'Data 1'!AM3</f>
        <v>Middle</v>
      </c>
      <c r="AN3" s="856" t="str">
        <f>'Data 1'!AN3</f>
        <v>Middle</v>
      </c>
      <c r="AO3" s="856" t="str">
        <f>'Data 1'!AO3</f>
        <v>Middle</v>
      </c>
      <c r="AP3" s="856" t="str">
        <f>'Data 1'!AP3</f>
        <v>Middle</v>
      </c>
      <c r="AQ3" s="856" t="str">
        <f>'Data 1'!AQ3</f>
        <v>Middle</v>
      </c>
      <c r="AR3" s="856" t="str">
        <f>'Data 1'!AR3</f>
        <v>Middle</v>
      </c>
      <c r="AS3" s="856" t="str">
        <f>'Data 1'!AS3</f>
        <v>Middle</v>
      </c>
      <c r="AT3" s="856" t="str">
        <f>'Data 1'!AT3</f>
        <v>Middle</v>
      </c>
      <c r="AU3" s="856" t="str">
        <f>'Data 1'!AU3</f>
        <v>Middle</v>
      </c>
      <c r="AV3" s="856" t="str">
        <f>'Data 1'!AV3</f>
        <v>Middle</v>
      </c>
      <c r="AW3" s="856" t="str">
        <f>'Data 1'!AW3</f>
        <v>Middle</v>
      </c>
      <c r="AX3" s="856" t="str">
        <f>'Data 1'!AX3</f>
        <v>Middle</v>
      </c>
      <c r="AY3" s="856" t="str">
        <f>'Data 1'!AY3</f>
        <v>Middle</v>
      </c>
      <c r="AZ3" s="856" t="str">
        <f>'Data 1'!AZ3</f>
        <v>Middle</v>
      </c>
      <c r="BA3" s="856" t="str">
        <f>'Data 1'!BA3</f>
        <v>Middle</v>
      </c>
      <c r="BB3" s="856" t="str">
        <f>'Data 1'!BB3</f>
        <v>Middle</v>
      </c>
      <c r="BC3" s="857"/>
      <c r="BD3" s="855" t="str">
        <f>'Data 1'!BD3</f>
        <v>B Off</v>
      </c>
      <c r="BE3" s="856" t="str">
        <f>'Data 1'!BE3</f>
        <v>B Off</v>
      </c>
      <c r="BF3" s="856" t="str">
        <f>'Data 1'!BF3</f>
        <v>B Off</v>
      </c>
      <c r="BG3" s="856" t="str">
        <f>'Data 1'!BG3</f>
        <v>B Off</v>
      </c>
      <c r="BH3" s="856" t="str">
        <f>'Data 1'!BH3</f>
        <v>B Off</v>
      </c>
      <c r="BI3" s="856" t="str">
        <f>'Data 1'!BI3</f>
        <v>B Off</v>
      </c>
      <c r="BJ3" s="856" t="str">
        <f>'Data 1'!BJ3</f>
        <v>B Off</v>
      </c>
      <c r="BK3" s="856" t="str">
        <f>'Data 1'!BK3</f>
        <v>B Off</v>
      </c>
      <c r="BL3" s="856" t="str">
        <f>'Data 1'!BL3</f>
        <v>B Off</v>
      </c>
      <c r="BM3" s="856" t="str">
        <f>'Data 1'!BM3</f>
        <v>B Off</v>
      </c>
      <c r="BN3" s="856" t="str">
        <f>'Data 1'!BN3</f>
        <v>B Off</v>
      </c>
      <c r="BO3" s="856" t="str">
        <f>'Data 1'!BO3</f>
        <v>B Off</v>
      </c>
      <c r="BP3" s="856" t="str">
        <f>'Data 1'!BP3</f>
        <v>B Off</v>
      </c>
      <c r="BQ3" s="856" t="str">
        <f>'Data 1'!BQ3</f>
        <v>B Off</v>
      </c>
      <c r="BR3" s="856" t="str">
        <f>'Data 1'!BR3</f>
        <v>B Off</v>
      </c>
      <c r="BS3" s="856" t="str">
        <f>'Data 1'!BS3</f>
        <v>B Off</v>
      </c>
      <c r="BT3" s="856" t="str">
        <f>'Data 1'!BT3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497" t="s">
        <v>1019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4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5"/>
      <c r="DR3" s="865"/>
      <c r="DS3" s="865"/>
      <c r="DT3" s="865"/>
      <c r="DU3" s="865"/>
      <c r="DV3" s="865"/>
      <c r="DW3" s="475"/>
      <c r="DX3" s="489"/>
      <c r="DY3" s="46"/>
      <c r="DZ3" s="47"/>
      <c r="EA3" s="47"/>
      <c r="EB3" s="47"/>
      <c r="EC3" s="47"/>
      <c r="ED3" s="47"/>
    </row>
    <row r="4" spans="1:134" s="874" customFormat="1" ht="39" customHeight="1">
      <c r="A4" s="866" t="s">
        <v>115</v>
      </c>
      <c r="B4" s="867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8"/>
      <c r="BV4" s="869" t="str">
        <f>'Data 1'!BV4</f>
        <v>'Very Poor'</v>
      </c>
      <c r="BW4" s="869" t="str">
        <f>'Data 1'!BW4</f>
        <v>'Poor'</v>
      </c>
      <c r="BX4" s="869" t="str">
        <f>'Data 1'!BX4</f>
        <v>'Middle'</v>
      </c>
      <c r="BY4" s="869" t="str">
        <f>'Data 1'!BY4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2"/>
      <c r="DM4" s="70"/>
      <c r="DN4" s="70"/>
      <c r="DO4" s="873"/>
      <c r="DP4" s="72"/>
      <c r="DQ4" s="1564" t="s">
        <v>50</v>
      </c>
      <c r="DR4" s="1564"/>
      <c r="DS4" s="1564"/>
      <c r="DT4" s="1564"/>
      <c r="DU4" s="1564"/>
      <c r="DV4" s="1564"/>
      <c r="DW4" s="1564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42.7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1565" t="s">
        <v>47</v>
      </c>
      <c r="CE5" s="1565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66" t="s">
        <v>48</v>
      </c>
      <c r="CT5" s="1566"/>
      <c r="CU5" s="1562" t="s">
        <v>47</v>
      </c>
      <c r="CV5" s="1562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63" t="s">
        <v>48</v>
      </c>
      <c r="DK5" s="1563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9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9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9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9"/>
      <c r="BV7" s="451" t="s">
        <v>683</v>
      </c>
      <c r="BW7" s="451"/>
      <c r="BX7" s="451"/>
      <c r="BY7" s="451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427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428</v>
      </c>
      <c r="B9" s="674"/>
      <c r="C9" s="674"/>
      <c r="D9" s="674"/>
      <c r="E9" s="674"/>
      <c r="F9" s="674"/>
      <c r="G9" s="674"/>
      <c r="H9" s="674"/>
      <c r="I9" s="674"/>
      <c r="J9" s="674"/>
      <c r="K9" s="674"/>
      <c r="L9" s="674"/>
      <c r="M9" s="674"/>
      <c r="N9" s="674"/>
      <c r="O9" s="674"/>
      <c r="P9" s="674"/>
      <c r="Q9" s="674"/>
      <c r="R9" s="674"/>
      <c r="S9" s="889"/>
      <c r="T9" s="674"/>
      <c r="U9" s="674"/>
      <c r="V9" s="674"/>
      <c r="W9" s="674"/>
      <c r="X9" s="674"/>
      <c r="Y9" s="674"/>
      <c r="Z9" s="674"/>
      <c r="AA9" s="674"/>
      <c r="AB9" s="674"/>
      <c r="AC9" s="674"/>
      <c r="AD9" s="674"/>
      <c r="AE9" s="674"/>
      <c r="AF9" s="674"/>
      <c r="AG9" s="674"/>
      <c r="AH9" s="674"/>
      <c r="AI9" s="674"/>
      <c r="AJ9" s="674"/>
      <c r="AK9" s="889"/>
      <c r="AL9" s="674"/>
      <c r="AM9" s="674"/>
      <c r="AN9" s="674"/>
      <c r="AO9" s="674"/>
      <c r="AP9" s="674"/>
      <c r="AQ9" s="674"/>
      <c r="AR9" s="674"/>
      <c r="AS9" s="674"/>
      <c r="AT9" s="674"/>
      <c r="AU9" s="674"/>
      <c r="AV9" s="674"/>
      <c r="AW9" s="674"/>
      <c r="AX9" s="674"/>
      <c r="AY9" s="674"/>
      <c r="AZ9" s="674"/>
      <c r="BA9" s="674"/>
      <c r="BB9" s="674"/>
      <c r="BC9" s="889"/>
      <c r="BD9" s="674"/>
      <c r="BE9" s="674"/>
      <c r="BF9" s="674"/>
      <c r="BG9" s="674"/>
      <c r="BH9" s="674"/>
      <c r="BI9" s="674"/>
      <c r="BJ9" s="674"/>
      <c r="BK9" s="674"/>
      <c r="BL9" s="674"/>
      <c r="BM9" s="674"/>
      <c r="BN9" s="674"/>
      <c r="BO9" s="674"/>
      <c r="BP9" s="674"/>
      <c r="BQ9" s="674"/>
      <c r="BR9" s="674"/>
      <c r="BS9" s="674"/>
      <c r="BT9" s="674"/>
      <c r="BU9" s="889"/>
      <c r="BV9" s="674"/>
      <c r="BW9" s="674"/>
      <c r="BX9" s="674"/>
      <c r="BY9" s="674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295</v>
      </c>
      <c r="B10" s="674">
        <v>1</v>
      </c>
      <c r="C10" s="674">
        <v>1</v>
      </c>
      <c r="D10" s="674">
        <v>1</v>
      </c>
      <c r="E10" s="674">
        <v>1</v>
      </c>
      <c r="F10" s="674">
        <v>1</v>
      </c>
      <c r="G10" s="674">
        <v>2</v>
      </c>
      <c r="H10" s="674">
        <v>1</v>
      </c>
      <c r="I10" s="674">
        <v>1</v>
      </c>
      <c r="J10" s="674"/>
      <c r="K10" s="674"/>
      <c r="L10" s="674"/>
      <c r="M10" s="674"/>
      <c r="N10" s="674"/>
      <c r="O10" s="674"/>
      <c r="P10" s="674"/>
      <c r="Q10" s="674"/>
      <c r="R10" s="674"/>
      <c r="S10" s="889"/>
      <c r="T10" s="674"/>
      <c r="U10" s="674">
        <v>2</v>
      </c>
      <c r="V10" s="674">
        <v>1</v>
      </c>
      <c r="W10" s="674">
        <v>1</v>
      </c>
      <c r="X10" s="674">
        <v>1</v>
      </c>
      <c r="Y10" s="674"/>
      <c r="Z10" s="674">
        <v>1</v>
      </c>
      <c r="AA10" s="674">
        <v>1</v>
      </c>
      <c r="AB10" s="674">
        <v>1</v>
      </c>
      <c r="AC10" s="674"/>
      <c r="AD10" s="674"/>
      <c r="AE10" s="674"/>
      <c r="AF10" s="674"/>
      <c r="AG10" s="674"/>
      <c r="AH10" s="674"/>
      <c r="AI10" s="674"/>
      <c r="AJ10" s="674"/>
      <c r="AK10" s="889"/>
      <c r="AL10" s="674"/>
      <c r="AM10" s="674"/>
      <c r="AN10" s="674">
        <v>1</v>
      </c>
      <c r="AO10" s="674">
        <v>2</v>
      </c>
      <c r="AP10" s="674">
        <v>1</v>
      </c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889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889"/>
      <c r="BV10" s="674">
        <v>1</v>
      </c>
      <c r="BW10" s="674">
        <v>1</v>
      </c>
      <c r="BX10" s="674">
        <v>1</v>
      </c>
      <c r="BY10" s="674"/>
      <c r="BZ10" s="895">
        <f>IF(DL10&lt;3,"",(SUM(B10:R10)-MIN(B10:R10)-MAX(B10:R10))/(DL10-2))</f>
        <v>1</v>
      </c>
      <c r="CA10" s="895">
        <f>IF(DM10&lt;3,"",(SUM(T10:AJ10)-MIN(T10:AJ10)-MAX(T10:AJ10))/(DM10-2))</f>
        <v>1</v>
      </c>
      <c r="CB10" s="895">
        <f>IF(DN10&lt;3,"",(SUM(AL10:BB10)-MIN(AL10:BB10)-MAX(AL10:BB10))/(DN10-2))</f>
        <v>1</v>
      </c>
      <c r="CC10" s="896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7">
        <f>COUNT(B10:R10)</f>
        <v>8</v>
      </c>
      <c r="DM10" s="852">
        <f>COUNT(T10:AJ10)</f>
        <v>7</v>
      </c>
      <c r="DN10" s="852">
        <f>COUNT(AL10:BB10)</f>
        <v>3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296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1</v>
      </c>
      <c r="BW11" s="299">
        <v>4</v>
      </c>
      <c r="BX11" s="299">
        <v>1</v>
      </c>
      <c r="BY11" s="299"/>
      <c r="BZ11" s="895">
        <f>IF(DL11&lt;3,"",(SUM(B11:R11)-MIN(B11:R11)-MAX(B11:R11))/(DL11-2))</f>
        <v>1.5</v>
      </c>
      <c r="CA11" s="895">
        <f>IF(DM11&lt;3,"",(SUM(T11:AJ11)-MIN(T11:AJ11)-MAX(T11:AJ11))/(DM11-2))</f>
        <v>3.2</v>
      </c>
      <c r="CB11" s="895">
        <f>IF(DN11&lt;3,"",(SUM(AL11:BB11)-MIN(AL11:BB11)-MAX(AL11:BB11))/(DN11-2))</f>
        <v>1</v>
      </c>
      <c r="CC11" s="896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7">
        <f>COUNT(B11:R11)</f>
        <v>8</v>
      </c>
      <c r="DM11" s="852">
        <f>COUNT(T11:AJ11)</f>
        <v>7</v>
      </c>
      <c r="DN11" s="852">
        <f>COUNT(AL11:BB11)</f>
        <v>3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283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>
        <v>3</v>
      </c>
      <c r="BY12" s="299"/>
      <c r="BZ12" s="895">
        <f>IF(DL12&lt;3,"",(SUM(B12:R12)-MIN(B12:R12)-MAX(B12:R12))/(DL12-2))</f>
        <v>1.5</v>
      </c>
      <c r="CA12" s="895">
        <f>IF(DM12&lt;3,"",(SUM(T12:AJ12)-MIN(T12:AJ12)-MAX(T12:AJ12))/(DM12-2))</f>
        <v>1</v>
      </c>
      <c r="CB12" s="895">
        <f>IF(DN12&lt;3,"",(SUM(AL12:BB12)-MIN(AL12:BB12)-MAX(AL12:BB12))/(DN12-2))</f>
        <v>3</v>
      </c>
      <c r="CC12" s="896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7">
        <f>COUNT(B12:R12)</f>
        <v>8</v>
      </c>
      <c r="DM12" s="852">
        <f>COUNT(T12:AJ12)</f>
        <v>7</v>
      </c>
      <c r="DN12" s="852">
        <f>COUNT(AL12:BB12)</f>
        <v>3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313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50</v>
      </c>
      <c r="BX13" s="299">
        <v>100</v>
      </c>
      <c r="BY13" s="299"/>
      <c r="BZ13" s="895">
        <f>IF(DL13&lt;3,"",(SUM(B13:R13)-MIN(B13:R13)-MAX(B13:R13))/(DL13-2))</f>
        <v>27.5</v>
      </c>
      <c r="CA13" s="895">
        <f>IF(DM13&lt;3,"",(SUM(T13:AJ13)-MIN(T13:AJ13)-MAX(T13:AJ13))/(DM13-2))</f>
        <v>80</v>
      </c>
      <c r="CB13" s="895">
        <f>IF(DN13&lt;3,"",(SUM(AL13:BB13)-MIN(AL13:BB13)-MAX(AL13:BB13))/(DN13-2))</f>
        <v>100</v>
      </c>
      <c r="CC13" s="896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7">
        <f>COUNT(B13:R13)</f>
        <v>8</v>
      </c>
      <c r="DM13" s="852">
        <f>COUNT(T13:AJ13)</f>
        <v>7</v>
      </c>
      <c r="DN13" s="852">
        <f>COUNT(AL13:BB13)</f>
        <v>3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314</v>
      </c>
      <c r="B14" s="901">
        <f>IF(B11="","",B10*B11*B12*B13)</f>
        <v>25</v>
      </c>
      <c r="C14" s="901">
        <f>IF(C11="","",C10*C11*C12*C13)</f>
        <v>300</v>
      </c>
      <c r="D14" s="901">
        <f t="shared" ref="D14:J14" si="3">IF(D11="","",D10*D11*D12*D13)</f>
        <v>50</v>
      </c>
      <c r="E14" s="901">
        <f t="shared" si="3"/>
        <v>20</v>
      </c>
      <c r="F14" s="901">
        <f t="shared" si="3"/>
        <v>40</v>
      </c>
      <c r="G14" s="901">
        <f t="shared" si="3"/>
        <v>200</v>
      </c>
      <c r="H14" s="901">
        <f t="shared" si="3"/>
        <v>40</v>
      </c>
      <c r="I14" s="901">
        <f t="shared" si="3"/>
        <v>40</v>
      </c>
      <c r="J14" s="901" t="str">
        <f t="shared" si="3"/>
        <v/>
      </c>
      <c r="K14" s="901" t="str">
        <f t="shared" ref="K14:R14" si="4">IF(K11="","",K10*K11*K12*K13)</f>
        <v/>
      </c>
      <c r="L14" s="901" t="str">
        <f t="shared" si="4"/>
        <v/>
      </c>
      <c r="M14" s="901" t="str">
        <f t="shared" si="4"/>
        <v/>
      </c>
      <c r="N14" s="901" t="str">
        <f t="shared" si="4"/>
        <v/>
      </c>
      <c r="O14" s="901" t="str">
        <f t="shared" si="4"/>
        <v/>
      </c>
      <c r="P14" s="901" t="str">
        <f t="shared" si="4"/>
        <v/>
      </c>
      <c r="Q14" s="901" t="str">
        <f t="shared" si="4"/>
        <v/>
      </c>
      <c r="R14" s="901" t="str">
        <f t="shared" si="4"/>
        <v/>
      </c>
      <c r="S14" s="889"/>
      <c r="T14" s="901" t="str">
        <f t="shared" ref="T14:AB14" si="5">IF(T11="","",T10*T11*T12*T13)</f>
        <v/>
      </c>
      <c r="U14" s="901">
        <f t="shared" si="5"/>
        <v>800</v>
      </c>
      <c r="V14" s="901">
        <f t="shared" si="5"/>
        <v>480</v>
      </c>
      <c r="W14" s="901">
        <f t="shared" si="5"/>
        <v>100</v>
      </c>
      <c r="X14" s="901">
        <f t="shared" si="5"/>
        <v>400</v>
      </c>
      <c r="Y14" s="901" t="str">
        <f t="shared" si="5"/>
        <v/>
      </c>
      <c r="Z14" s="901">
        <f t="shared" si="5"/>
        <v>150</v>
      </c>
      <c r="AA14" s="901">
        <f t="shared" si="5"/>
        <v>50</v>
      </c>
      <c r="AB14" s="901">
        <f t="shared" si="5"/>
        <v>400</v>
      </c>
      <c r="AC14" s="901" t="str">
        <f t="shared" ref="AC14:AJ14" si="6">IF(AC11="","",AC10*AC11*AC12*AC13)</f>
        <v/>
      </c>
      <c r="AD14" s="901" t="str">
        <f t="shared" si="6"/>
        <v/>
      </c>
      <c r="AE14" s="901" t="str">
        <f t="shared" si="6"/>
        <v/>
      </c>
      <c r="AF14" s="901" t="str">
        <f t="shared" si="6"/>
        <v/>
      </c>
      <c r="AG14" s="901" t="str">
        <f t="shared" si="6"/>
        <v/>
      </c>
      <c r="AH14" s="901" t="str">
        <f t="shared" si="6"/>
        <v/>
      </c>
      <c r="AI14" s="901" t="str">
        <f t="shared" si="6"/>
        <v/>
      </c>
      <c r="AJ14" s="901" t="str">
        <f t="shared" si="6"/>
        <v/>
      </c>
      <c r="AK14" s="889"/>
      <c r="AL14" s="901" t="str">
        <f t="shared" ref="AL14:AT14" si="7">IF(AL11="","",AL10*AL11*AL12*AL13)</f>
        <v/>
      </c>
      <c r="AM14" s="901" t="str">
        <f t="shared" si="7"/>
        <v/>
      </c>
      <c r="AN14" s="901">
        <f t="shared" si="7"/>
        <v>300</v>
      </c>
      <c r="AO14" s="901">
        <f t="shared" si="7"/>
        <v>400</v>
      </c>
      <c r="AP14" s="901">
        <f t="shared" si="7"/>
        <v>360</v>
      </c>
      <c r="AQ14" s="901" t="str">
        <f t="shared" si="7"/>
        <v/>
      </c>
      <c r="AR14" s="901" t="str">
        <f t="shared" si="7"/>
        <v/>
      </c>
      <c r="AS14" s="901" t="str">
        <f t="shared" si="7"/>
        <v/>
      </c>
      <c r="AT14" s="901" t="str">
        <f t="shared" si="7"/>
        <v/>
      </c>
      <c r="AU14" s="901" t="str">
        <f t="shared" ref="AU14:BB14" si="8">IF(AU11="","",AU10*AU11*AU12*AU13)</f>
        <v/>
      </c>
      <c r="AV14" s="901" t="str">
        <f t="shared" si="8"/>
        <v/>
      </c>
      <c r="AW14" s="901" t="str">
        <f t="shared" si="8"/>
        <v/>
      </c>
      <c r="AX14" s="901" t="str">
        <f t="shared" si="8"/>
        <v/>
      </c>
      <c r="AY14" s="901" t="str">
        <f t="shared" si="8"/>
        <v/>
      </c>
      <c r="AZ14" s="901" t="str">
        <f t="shared" si="8"/>
        <v/>
      </c>
      <c r="BA14" s="901" t="str">
        <f t="shared" si="8"/>
        <v/>
      </c>
      <c r="BB14" s="901" t="str">
        <f t="shared" si="8"/>
        <v/>
      </c>
      <c r="BC14" s="889"/>
      <c r="BD14" s="901" t="str">
        <f t="shared" ref="BD14:BL14" si="9">IF(BD11="","",BD10*BD11*BD12*BD13)</f>
        <v/>
      </c>
      <c r="BE14" s="901" t="str">
        <f t="shared" si="9"/>
        <v/>
      </c>
      <c r="BF14" s="901" t="str">
        <f t="shared" si="9"/>
        <v/>
      </c>
      <c r="BG14" s="901" t="str">
        <f t="shared" si="9"/>
        <v/>
      </c>
      <c r="BH14" s="901" t="str">
        <f t="shared" si="9"/>
        <v/>
      </c>
      <c r="BI14" s="901" t="str">
        <f t="shared" si="9"/>
        <v/>
      </c>
      <c r="BJ14" s="901" t="str">
        <f t="shared" si="9"/>
        <v/>
      </c>
      <c r="BK14" s="901" t="str">
        <f t="shared" si="9"/>
        <v/>
      </c>
      <c r="BL14" s="901" t="str">
        <f t="shared" si="9"/>
        <v/>
      </c>
      <c r="BM14" s="901" t="str">
        <f t="shared" ref="BM14:BT14" si="10">IF(BM11="","",BM10*BM11*BM12*BM13)</f>
        <v/>
      </c>
      <c r="BN14" s="901" t="str">
        <f t="shared" si="10"/>
        <v/>
      </c>
      <c r="BO14" s="901" t="str">
        <f t="shared" si="10"/>
        <v/>
      </c>
      <c r="BP14" s="901" t="str">
        <f t="shared" si="10"/>
        <v/>
      </c>
      <c r="BQ14" s="901" t="str">
        <f t="shared" si="10"/>
        <v/>
      </c>
      <c r="BR14" s="901" t="str">
        <f t="shared" si="10"/>
        <v/>
      </c>
      <c r="BS14" s="901" t="str">
        <f t="shared" si="10"/>
        <v/>
      </c>
      <c r="BT14" s="901" t="str">
        <f t="shared" si="10"/>
        <v/>
      </c>
      <c r="BU14" s="889"/>
      <c r="BV14" s="901">
        <f>IF(BV11="","",BV10*BV11*BV12*BV13)</f>
        <v>10</v>
      </c>
      <c r="BW14" s="901">
        <f>IF(BW11="","",BW10*BW11*BW12*BW13)</f>
        <v>200</v>
      </c>
      <c r="BX14" s="901">
        <f>IF(BX11="","",BX10*BX11*BX12*BX13)</f>
        <v>300</v>
      </c>
      <c r="BY14" s="765" t="str">
        <f>IF(BY11="","",BY10*BY11*BY12*BY13)</f>
        <v/>
      </c>
      <c r="BZ14" s="895">
        <f>IF(DL14&lt;3,"",(SUM(B14:R14)-MIN(B14:R14)-MAX(B14:R14))/(DL14-2))</f>
        <v>65.833333333333329</v>
      </c>
      <c r="CA14" s="895">
        <f>IF(DM14&lt;3,"",(SUM(T14:AJ14)-MIN(T14:AJ14)-MAX(T14:AJ14))/(DM14-2))</f>
        <v>306</v>
      </c>
      <c r="CB14" s="895">
        <f>IF(DN14&lt;3,"",(SUM(AL14:BB14)-MIN(AL14:BB14)-MAX(AL14:BB14))/(DN14-2))</f>
        <v>360</v>
      </c>
      <c r="CC14" s="896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7">
        <f>COUNT(B14:R14)</f>
        <v>8</v>
      </c>
      <c r="DM14" s="852">
        <f>COUNT(T14:AJ14)</f>
        <v>7</v>
      </c>
      <c r="DN14" s="852">
        <f>COUNT(AL14:BB14)</f>
        <v>3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429</v>
      </c>
      <c r="B15" s="674"/>
      <c r="C15" s="674"/>
      <c r="D15" s="674"/>
      <c r="E15" s="674"/>
      <c r="F15" s="674"/>
      <c r="G15" s="674"/>
      <c r="H15" s="674"/>
      <c r="I15" s="674"/>
      <c r="J15" s="674"/>
      <c r="K15" s="674"/>
      <c r="L15" s="674"/>
      <c r="M15" s="674"/>
      <c r="N15" s="674"/>
      <c r="O15" s="674"/>
      <c r="P15" s="674"/>
      <c r="Q15" s="674"/>
      <c r="R15" s="674"/>
      <c r="S15" s="889"/>
      <c r="T15" s="674"/>
      <c r="U15" s="674"/>
      <c r="V15" s="674"/>
      <c r="W15" s="674"/>
      <c r="X15" s="674"/>
      <c r="Y15" s="674"/>
      <c r="Z15" s="674"/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889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889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889"/>
      <c r="BV15" s="674"/>
      <c r="BW15" s="674"/>
      <c r="BX15" s="674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295</v>
      </c>
      <c r="B16" s="674"/>
      <c r="C16" s="674"/>
      <c r="D16" s="674"/>
      <c r="E16" s="674"/>
      <c r="F16" s="674"/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674"/>
      <c r="R16" s="674"/>
      <c r="S16" s="889"/>
      <c r="T16" s="674"/>
      <c r="U16" s="674"/>
      <c r="V16" s="674"/>
      <c r="W16" s="674"/>
      <c r="X16" s="674"/>
      <c r="Y16" s="674"/>
      <c r="Z16" s="674">
        <v>1</v>
      </c>
      <c r="AA16" s="674"/>
      <c r="AB16" s="674">
        <v>1</v>
      </c>
      <c r="AC16" s="674"/>
      <c r="AD16" s="674"/>
      <c r="AE16" s="674"/>
      <c r="AF16" s="674"/>
      <c r="AG16" s="674"/>
      <c r="AH16" s="674"/>
      <c r="AI16" s="674"/>
      <c r="AJ16" s="674"/>
      <c r="AK16" s="889"/>
      <c r="AL16" s="674"/>
      <c r="AM16" s="674"/>
      <c r="AN16" s="674"/>
      <c r="AO16" s="674"/>
      <c r="AP16" s="674"/>
      <c r="AQ16" s="674"/>
      <c r="AR16" s="674"/>
      <c r="AS16" s="674"/>
      <c r="AT16" s="674"/>
      <c r="AU16" s="674"/>
      <c r="AV16" s="674"/>
      <c r="AW16" s="674"/>
      <c r="AX16" s="674"/>
      <c r="AY16" s="674"/>
      <c r="AZ16" s="674"/>
      <c r="BA16" s="674"/>
      <c r="BB16" s="674"/>
      <c r="BC16" s="889"/>
      <c r="BD16" s="674"/>
      <c r="BE16" s="674"/>
      <c r="BF16" s="674"/>
      <c r="BG16" s="674"/>
      <c r="BH16" s="674"/>
      <c r="BI16" s="674"/>
      <c r="BJ16" s="674"/>
      <c r="BK16" s="674"/>
      <c r="BL16" s="674"/>
      <c r="BM16" s="674"/>
      <c r="BN16" s="674"/>
      <c r="BO16" s="674"/>
      <c r="BP16" s="674"/>
      <c r="BQ16" s="674"/>
      <c r="BR16" s="674"/>
      <c r="BS16" s="674"/>
      <c r="BT16" s="674"/>
      <c r="BU16" s="889"/>
      <c r="BV16" s="674"/>
      <c r="BW16" s="674"/>
      <c r="BX16" s="674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7">
        <f>COUNT(B16:R16)</f>
        <v>0</v>
      </c>
      <c r="DM16" s="852">
        <f>COUNT(T16:AJ16)</f>
        <v>2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296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674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/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7">
        <f>COUNT(B17:R17)</f>
        <v>0</v>
      </c>
      <c r="DM17" s="852">
        <f>COUNT(T17:AJ17)</f>
        <v>2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283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674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/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7">
        <f>COUNT(B18:R18)</f>
        <v>0</v>
      </c>
      <c r="DM18" s="852">
        <f>COUNT(T18:AJ18)</f>
        <v>2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313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674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/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7">
        <f>COUNT(B19:R19)</f>
        <v>0</v>
      </c>
      <c r="DM19" s="852">
        <f>COUNT(T19:AJ19)</f>
        <v>2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314</v>
      </c>
      <c r="B20" s="901" t="str">
        <f>IF(B17="","",B16*B17*B18*B19)</f>
        <v/>
      </c>
      <c r="C20" s="901" t="str">
        <f>IF(C17="","",C16*C17*C18*C19)</f>
        <v/>
      </c>
      <c r="D20" s="901" t="str">
        <f t="shared" ref="D20:J20" si="13">IF(D17="","",D16*D17*D18*D19)</f>
        <v/>
      </c>
      <c r="E20" s="901" t="str">
        <f t="shared" si="13"/>
        <v/>
      </c>
      <c r="F20" s="901" t="str">
        <f t="shared" si="13"/>
        <v/>
      </c>
      <c r="G20" s="901" t="str">
        <f t="shared" si="13"/>
        <v/>
      </c>
      <c r="H20" s="901" t="str">
        <f t="shared" si="13"/>
        <v/>
      </c>
      <c r="I20" s="901" t="str">
        <f t="shared" si="13"/>
        <v/>
      </c>
      <c r="J20" s="901" t="str">
        <f t="shared" si="13"/>
        <v/>
      </c>
      <c r="K20" s="901" t="str">
        <f t="shared" ref="K20:R20" si="14">IF(K17="","",K16*K17*K18*K19)</f>
        <v/>
      </c>
      <c r="L20" s="901" t="str">
        <f t="shared" si="14"/>
        <v/>
      </c>
      <c r="M20" s="901" t="str">
        <f t="shared" si="14"/>
        <v/>
      </c>
      <c r="N20" s="901" t="str">
        <f t="shared" si="14"/>
        <v/>
      </c>
      <c r="O20" s="901" t="str">
        <f t="shared" si="14"/>
        <v/>
      </c>
      <c r="P20" s="901" t="str">
        <f t="shared" si="14"/>
        <v/>
      </c>
      <c r="Q20" s="901" t="str">
        <f t="shared" si="14"/>
        <v/>
      </c>
      <c r="R20" s="901" t="str">
        <f t="shared" si="14"/>
        <v/>
      </c>
      <c r="S20" s="889"/>
      <c r="T20" s="901" t="str">
        <f t="shared" ref="T20:AB20" si="15">IF(T17="","",T16*T17*T18*T19)</f>
        <v/>
      </c>
      <c r="U20" s="901" t="str">
        <f t="shared" si="15"/>
        <v/>
      </c>
      <c r="V20" s="901" t="str">
        <f t="shared" si="15"/>
        <v/>
      </c>
      <c r="W20" s="901" t="str">
        <f t="shared" si="15"/>
        <v/>
      </c>
      <c r="X20" s="901" t="str">
        <f t="shared" si="15"/>
        <v/>
      </c>
      <c r="Y20" s="901" t="str">
        <f t="shared" si="15"/>
        <v/>
      </c>
      <c r="Z20" s="901">
        <f t="shared" si="15"/>
        <v>50</v>
      </c>
      <c r="AA20" s="901" t="str">
        <f t="shared" si="15"/>
        <v/>
      </c>
      <c r="AB20" s="901">
        <f t="shared" si="15"/>
        <v>400</v>
      </c>
      <c r="AC20" s="901" t="str">
        <f t="shared" ref="AC20:AJ20" si="16">IF(AC17="","",AC16*AC17*AC18*AC19)</f>
        <v/>
      </c>
      <c r="AD20" s="901" t="str">
        <f t="shared" si="16"/>
        <v/>
      </c>
      <c r="AE20" s="901" t="str">
        <f t="shared" si="16"/>
        <v/>
      </c>
      <c r="AF20" s="901" t="str">
        <f t="shared" si="16"/>
        <v/>
      </c>
      <c r="AG20" s="901" t="str">
        <f t="shared" si="16"/>
        <v/>
      </c>
      <c r="AH20" s="901" t="str">
        <f t="shared" si="16"/>
        <v/>
      </c>
      <c r="AI20" s="901" t="str">
        <f t="shared" si="16"/>
        <v/>
      </c>
      <c r="AJ20" s="901" t="str">
        <f t="shared" si="16"/>
        <v/>
      </c>
      <c r="AK20" s="889"/>
      <c r="AL20" s="901" t="str">
        <f t="shared" ref="AL20:AT20" si="17">IF(AL17="","",AL16*AL17*AL18*AL19)</f>
        <v/>
      </c>
      <c r="AM20" s="901" t="str">
        <f t="shared" si="17"/>
        <v/>
      </c>
      <c r="AN20" s="901" t="str">
        <f t="shared" si="17"/>
        <v/>
      </c>
      <c r="AO20" s="901" t="str">
        <f t="shared" si="17"/>
        <v/>
      </c>
      <c r="AP20" s="901" t="str">
        <f t="shared" si="17"/>
        <v/>
      </c>
      <c r="AQ20" s="901" t="str">
        <f t="shared" si="17"/>
        <v/>
      </c>
      <c r="AR20" s="901" t="str">
        <f t="shared" si="17"/>
        <v/>
      </c>
      <c r="AS20" s="901" t="str">
        <f t="shared" si="17"/>
        <v/>
      </c>
      <c r="AT20" s="901" t="str">
        <f t="shared" si="17"/>
        <v/>
      </c>
      <c r="AU20" s="901" t="str">
        <f t="shared" ref="AU20:BB20" si="18">IF(AU17="","",AU16*AU17*AU18*AU19)</f>
        <v/>
      </c>
      <c r="AV20" s="901" t="str">
        <f t="shared" si="18"/>
        <v/>
      </c>
      <c r="AW20" s="901" t="str">
        <f t="shared" si="18"/>
        <v/>
      </c>
      <c r="AX20" s="901" t="str">
        <f t="shared" si="18"/>
        <v/>
      </c>
      <c r="AY20" s="901" t="str">
        <f t="shared" si="18"/>
        <v/>
      </c>
      <c r="AZ20" s="901" t="str">
        <f t="shared" si="18"/>
        <v/>
      </c>
      <c r="BA20" s="901" t="str">
        <f t="shared" si="18"/>
        <v/>
      </c>
      <c r="BB20" s="901" t="str">
        <f t="shared" si="18"/>
        <v/>
      </c>
      <c r="BC20" s="889"/>
      <c r="BD20" s="901" t="str">
        <f t="shared" ref="BD20:BL20" si="19">IF(BD17="","",BD16*BD17*BD18*BD19)</f>
        <v/>
      </c>
      <c r="BE20" s="901" t="str">
        <f t="shared" si="19"/>
        <v/>
      </c>
      <c r="BF20" s="901" t="str">
        <f t="shared" si="19"/>
        <v/>
      </c>
      <c r="BG20" s="901" t="str">
        <f t="shared" si="19"/>
        <v/>
      </c>
      <c r="BH20" s="901" t="str">
        <f t="shared" si="19"/>
        <v/>
      </c>
      <c r="BI20" s="901" t="str">
        <f t="shared" si="19"/>
        <v/>
      </c>
      <c r="BJ20" s="901" t="str">
        <f t="shared" si="19"/>
        <v/>
      </c>
      <c r="BK20" s="901" t="str">
        <f t="shared" si="19"/>
        <v/>
      </c>
      <c r="BL20" s="901" t="str">
        <f t="shared" si="19"/>
        <v/>
      </c>
      <c r="BM20" s="901" t="str">
        <f t="shared" ref="BM20:BT20" si="20">IF(BM17="","",BM16*BM17*BM18*BM19)</f>
        <v/>
      </c>
      <c r="BN20" s="901" t="str">
        <f t="shared" si="20"/>
        <v/>
      </c>
      <c r="BO20" s="901" t="str">
        <f t="shared" si="20"/>
        <v/>
      </c>
      <c r="BP20" s="901" t="str">
        <f t="shared" si="20"/>
        <v/>
      </c>
      <c r="BQ20" s="901" t="str">
        <f t="shared" si="20"/>
        <v/>
      </c>
      <c r="BR20" s="901" t="str">
        <f t="shared" si="20"/>
        <v/>
      </c>
      <c r="BS20" s="901" t="str">
        <f t="shared" si="20"/>
        <v/>
      </c>
      <c r="BT20" s="901" t="str">
        <f t="shared" si="20"/>
        <v/>
      </c>
      <c r="BU20" s="889"/>
      <c r="BV20" s="901" t="str">
        <f>IF(BV17="","",BV16*BV17*BV18*BV19)</f>
        <v/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7">
        <f>COUNT(B20:R20)</f>
        <v>0</v>
      </c>
      <c r="DM20" s="852">
        <f>COUNT(T20:AJ20)</f>
        <v>2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430</v>
      </c>
      <c r="B21" s="674"/>
      <c r="C21" s="674"/>
      <c r="D21" s="674"/>
      <c r="E21" s="674"/>
      <c r="F21" s="674"/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889"/>
      <c r="T21" s="674"/>
      <c r="U21" s="674"/>
      <c r="V21" s="674"/>
      <c r="W21" s="674"/>
      <c r="X21" s="674"/>
      <c r="Y21" s="674"/>
      <c r="Z21" s="674"/>
      <c r="AA21" s="674"/>
      <c r="AB21" s="674"/>
      <c r="AC21" s="674"/>
      <c r="AD21" s="674"/>
      <c r="AE21" s="674"/>
      <c r="AF21" s="674"/>
      <c r="AG21" s="674"/>
      <c r="AH21" s="674"/>
      <c r="AI21" s="674"/>
      <c r="AJ21" s="674"/>
      <c r="AK21" s="889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889"/>
      <c r="BD21" s="674"/>
      <c r="BE21" s="674"/>
      <c r="BF21" s="674"/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674"/>
      <c r="BR21" s="674"/>
      <c r="BS21" s="674"/>
      <c r="BT21" s="674"/>
      <c r="BU21" s="889"/>
      <c r="BV21" s="674"/>
      <c r="BW21" s="674"/>
      <c r="BX21" s="674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295</v>
      </c>
      <c r="B22" s="674"/>
      <c r="C22" s="674">
        <v>4</v>
      </c>
      <c r="D22" s="674">
        <v>1</v>
      </c>
      <c r="E22" s="674">
        <v>1</v>
      </c>
      <c r="F22" s="674">
        <v>1</v>
      </c>
      <c r="G22" s="674">
        <v>2</v>
      </c>
      <c r="H22" s="674">
        <v>1</v>
      </c>
      <c r="I22" s="674">
        <v>1</v>
      </c>
      <c r="J22" s="674"/>
      <c r="K22" s="674"/>
      <c r="L22" s="674"/>
      <c r="M22" s="674"/>
      <c r="N22" s="674"/>
      <c r="O22" s="674"/>
      <c r="P22" s="674"/>
      <c r="Q22" s="674"/>
      <c r="R22" s="674"/>
      <c r="S22" s="889"/>
      <c r="T22" s="674"/>
      <c r="U22" s="674"/>
      <c r="V22" s="674"/>
      <c r="W22" s="674"/>
      <c r="X22" s="674"/>
      <c r="Y22" s="674"/>
      <c r="Z22" s="674">
        <v>1</v>
      </c>
      <c r="AA22" s="674">
        <v>1</v>
      </c>
      <c r="AB22" s="674">
        <v>1</v>
      </c>
      <c r="AC22" s="674"/>
      <c r="AD22" s="674"/>
      <c r="AE22" s="674"/>
      <c r="AF22" s="674"/>
      <c r="AG22" s="674"/>
      <c r="AH22" s="674"/>
      <c r="AI22" s="674"/>
      <c r="AJ22" s="674"/>
      <c r="AK22" s="889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889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889"/>
      <c r="BV22" s="674">
        <v>1</v>
      </c>
      <c r="BW22" s="674">
        <v>1</v>
      </c>
      <c r="BX22" s="674"/>
      <c r="BY22" s="299"/>
      <c r="BZ22" s="895">
        <f>IF(DL22&lt;3,"",(SUM(B22:R22)-MIN(B22:R22)-MAX(B22:R22))/(DL22-2))</f>
        <v>1.2</v>
      </c>
      <c r="CA22" s="895">
        <f>IF(DM22&lt;3,"",(SUM(T22:AJ22)-MIN(T22:AJ22)-MAX(T22:AJ22))/(DM22-2))</f>
        <v>1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7">
        <f>COUNT(B22:R22)</f>
        <v>7</v>
      </c>
      <c r="DM22" s="852">
        <f>COUNT(T22:AJ22)</f>
        <v>3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296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2</v>
      </c>
      <c r="BW23" s="299">
        <v>4</v>
      </c>
      <c r="BX23" s="299"/>
      <c r="BY23" s="299"/>
      <c r="BZ23" s="895">
        <f>IF(DL23&lt;3,"",(SUM(B23:R23)-MIN(B23:R23)-MAX(B23:R23))/(DL23-2))</f>
        <v>2.2000000000000002</v>
      </c>
      <c r="CA23" s="895">
        <f>IF(DM23&lt;3,"",(SUM(T23:AJ23)-MIN(T23:AJ23)-MAX(T23:AJ23))/(DM23-2))</f>
        <v>4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7">
        <f>COUNT(B23:R23)</f>
        <v>7</v>
      </c>
      <c r="DM23" s="852">
        <f>COUNT(T23:AJ23)</f>
        <v>3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283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2</v>
      </c>
      <c r="BW24" s="299">
        <v>1</v>
      </c>
      <c r="BX24" s="299"/>
      <c r="BY24" s="299"/>
      <c r="BZ24" s="895">
        <f>IF(DL24&lt;3,"",(SUM(B24:R24)-MIN(B24:R24)-MAX(B24:R24))/(DL24-2))</f>
        <v>1.6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7">
        <f>COUNT(B24:R24)</f>
        <v>7</v>
      </c>
      <c r="DM24" s="852">
        <f>COUNT(T24:AJ24)</f>
        <v>3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313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15</v>
      </c>
      <c r="BW25" s="299">
        <v>25</v>
      </c>
      <c r="BX25" s="299"/>
      <c r="BY25" s="299"/>
      <c r="BZ25" s="895">
        <f>IF(DL25&lt;3,"",(SUM(B25:R25)-MIN(B25:R25)-MAX(B25:R25))/(DL25-2))</f>
        <v>36</v>
      </c>
      <c r="CA25" s="895">
        <f>IF(DM25&lt;3,"",(SUM(T25:AJ25)-MIN(T25:AJ25)-MAX(T25:AJ25))/(DM25-2))</f>
        <v>25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7">
        <f>COUNT(B25:R25)</f>
        <v>7</v>
      </c>
      <c r="DM25" s="852">
        <f>COUNT(T25:AJ25)</f>
        <v>3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314</v>
      </c>
      <c r="B26" s="901" t="str">
        <f>IF(B23="","",B22*B23*B24*B25)</f>
        <v/>
      </c>
      <c r="C26" s="901">
        <f>IF(C23="","",C22*C23*C24*C25)</f>
        <v>400</v>
      </c>
      <c r="D26" s="901">
        <f t="shared" ref="D26:J26" si="23">IF(D23="","",D22*D23*D24*D25)</f>
        <v>200</v>
      </c>
      <c r="E26" s="901">
        <f t="shared" si="23"/>
        <v>30</v>
      </c>
      <c r="F26" s="901">
        <f t="shared" si="23"/>
        <v>45</v>
      </c>
      <c r="G26" s="901">
        <f t="shared" si="23"/>
        <v>400</v>
      </c>
      <c r="H26" s="901">
        <f t="shared" si="23"/>
        <v>120</v>
      </c>
      <c r="I26" s="901">
        <f t="shared" si="23"/>
        <v>200</v>
      </c>
      <c r="J26" s="901" t="str">
        <f t="shared" si="23"/>
        <v/>
      </c>
      <c r="K26" s="901" t="str">
        <f t="shared" ref="K26:R26" si="24">IF(K23="","",K22*K23*K24*K25)</f>
        <v/>
      </c>
      <c r="L26" s="901" t="str">
        <f t="shared" si="24"/>
        <v/>
      </c>
      <c r="M26" s="901" t="str">
        <f t="shared" si="24"/>
        <v/>
      </c>
      <c r="N26" s="901" t="str">
        <f t="shared" si="24"/>
        <v/>
      </c>
      <c r="O26" s="901" t="str">
        <f t="shared" si="24"/>
        <v/>
      </c>
      <c r="P26" s="901" t="str">
        <f t="shared" si="24"/>
        <v/>
      </c>
      <c r="Q26" s="901" t="str">
        <f t="shared" si="24"/>
        <v/>
      </c>
      <c r="R26" s="901" t="str">
        <f t="shared" si="24"/>
        <v/>
      </c>
      <c r="S26" s="889"/>
      <c r="T26" s="901" t="str">
        <f t="shared" ref="T26:AB26" si="25">IF(T23="","",T22*T23*T24*T25)</f>
        <v/>
      </c>
      <c r="U26" s="901" t="str">
        <f t="shared" si="25"/>
        <v/>
      </c>
      <c r="V26" s="901" t="str">
        <f t="shared" si="25"/>
        <v/>
      </c>
      <c r="W26" s="901" t="str">
        <f t="shared" si="25"/>
        <v/>
      </c>
      <c r="X26" s="901" t="str">
        <f t="shared" si="25"/>
        <v/>
      </c>
      <c r="Y26" s="901" t="str">
        <f t="shared" si="25"/>
        <v/>
      </c>
      <c r="Z26" s="901">
        <f t="shared" si="25"/>
        <v>60</v>
      </c>
      <c r="AA26" s="901">
        <f t="shared" si="25"/>
        <v>100</v>
      </c>
      <c r="AB26" s="901">
        <f t="shared" si="25"/>
        <v>120</v>
      </c>
      <c r="AC26" s="901" t="str">
        <f t="shared" ref="AC26:AJ26" si="26">IF(AC23="","",AC22*AC23*AC24*AC25)</f>
        <v/>
      </c>
      <c r="AD26" s="901" t="str">
        <f t="shared" si="26"/>
        <v/>
      </c>
      <c r="AE26" s="901" t="str">
        <f t="shared" si="26"/>
        <v/>
      </c>
      <c r="AF26" s="901" t="str">
        <f t="shared" si="26"/>
        <v/>
      </c>
      <c r="AG26" s="901" t="str">
        <f t="shared" si="26"/>
        <v/>
      </c>
      <c r="AH26" s="901" t="str">
        <f t="shared" si="26"/>
        <v/>
      </c>
      <c r="AI26" s="901" t="str">
        <f t="shared" si="26"/>
        <v/>
      </c>
      <c r="AJ26" s="901" t="str">
        <f t="shared" si="26"/>
        <v/>
      </c>
      <c r="AK26" s="889"/>
      <c r="AL26" s="901" t="str">
        <f t="shared" ref="AL26:AT26" si="27">IF(AL23="","",AL22*AL23*AL24*AL25)</f>
        <v/>
      </c>
      <c r="AM26" s="901" t="str">
        <f t="shared" si="27"/>
        <v/>
      </c>
      <c r="AN26" s="901" t="str">
        <f t="shared" si="27"/>
        <v/>
      </c>
      <c r="AO26" s="901" t="str">
        <f t="shared" si="27"/>
        <v/>
      </c>
      <c r="AP26" s="901" t="str">
        <f t="shared" si="27"/>
        <v/>
      </c>
      <c r="AQ26" s="901" t="str">
        <f t="shared" si="27"/>
        <v/>
      </c>
      <c r="AR26" s="901" t="str">
        <f t="shared" si="27"/>
        <v/>
      </c>
      <c r="AS26" s="901" t="str">
        <f t="shared" si="27"/>
        <v/>
      </c>
      <c r="AT26" s="901" t="str">
        <f t="shared" si="27"/>
        <v/>
      </c>
      <c r="AU26" s="901" t="str">
        <f t="shared" ref="AU26:BB26" si="28">IF(AU23="","",AU22*AU23*AU24*AU25)</f>
        <v/>
      </c>
      <c r="AV26" s="901" t="str">
        <f t="shared" si="28"/>
        <v/>
      </c>
      <c r="AW26" s="901" t="str">
        <f t="shared" si="28"/>
        <v/>
      </c>
      <c r="AX26" s="901" t="str">
        <f t="shared" si="28"/>
        <v/>
      </c>
      <c r="AY26" s="901" t="str">
        <f t="shared" si="28"/>
        <v/>
      </c>
      <c r="AZ26" s="901" t="str">
        <f t="shared" si="28"/>
        <v/>
      </c>
      <c r="BA26" s="901" t="str">
        <f t="shared" si="28"/>
        <v/>
      </c>
      <c r="BB26" s="901" t="str">
        <f t="shared" si="28"/>
        <v/>
      </c>
      <c r="BC26" s="889"/>
      <c r="BD26" s="901" t="str">
        <f t="shared" ref="BD26:BL26" si="29">IF(BD23="","",BD22*BD23*BD24*BD25)</f>
        <v/>
      </c>
      <c r="BE26" s="901" t="str">
        <f t="shared" si="29"/>
        <v/>
      </c>
      <c r="BF26" s="901" t="str">
        <f t="shared" si="29"/>
        <v/>
      </c>
      <c r="BG26" s="901" t="str">
        <f t="shared" si="29"/>
        <v/>
      </c>
      <c r="BH26" s="901" t="str">
        <f t="shared" si="29"/>
        <v/>
      </c>
      <c r="BI26" s="901" t="str">
        <f t="shared" si="29"/>
        <v/>
      </c>
      <c r="BJ26" s="901" t="str">
        <f t="shared" si="29"/>
        <v/>
      </c>
      <c r="BK26" s="901" t="str">
        <f t="shared" si="29"/>
        <v/>
      </c>
      <c r="BL26" s="901" t="str">
        <f t="shared" si="29"/>
        <v/>
      </c>
      <c r="BM26" s="901" t="str">
        <f t="shared" ref="BM26:BT26" si="30">IF(BM23="","",BM22*BM23*BM24*BM25)</f>
        <v/>
      </c>
      <c r="BN26" s="901" t="str">
        <f t="shared" si="30"/>
        <v/>
      </c>
      <c r="BO26" s="901" t="str">
        <f t="shared" si="30"/>
        <v/>
      </c>
      <c r="BP26" s="901" t="str">
        <f t="shared" si="30"/>
        <v/>
      </c>
      <c r="BQ26" s="901" t="str">
        <f t="shared" si="30"/>
        <v/>
      </c>
      <c r="BR26" s="901" t="str">
        <f t="shared" si="30"/>
        <v/>
      </c>
      <c r="BS26" s="901" t="str">
        <f t="shared" si="30"/>
        <v/>
      </c>
      <c r="BT26" s="901" t="str">
        <f t="shared" si="30"/>
        <v/>
      </c>
      <c r="BU26" s="889"/>
      <c r="BV26" s="901">
        <f>IF(BV23="","",BV22*BV23*BV24*BV25)</f>
        <v>60</v>
      </c>
      <c r="BW26" s="901">
        <f>IF(BW23="","",BW22*BW23*BW24*BW25)</f>
        <v>100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193</v>
      </c>
      <c r="CA26" s="895">
        <f>IF(DM26&lt;3,"",(SUM(T26:AJ26)-MIN(T26:AJ26)-MAX(T26:AJ26))/(DM26-2))</f>
        <v>100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7">
        <f>COUNT(B26:R26)</f>
        <v>7</v>
      </c>
      <c r="DM26" s="852">
        <f>COUNT(T26:AJ26)</f>
        <v>3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431</v>
      </c>
      <c r="B27" s="674"/>
      <c r="C27" s="674"/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889"/>
      <c r="T27" s="674"/>
      <c r="U27" s="674"/>
      <c r="V27" s="674"/>
      <c r="W27" s="674"/>
      <c r="X27" s="674"/>
      <c r="Y27" s="674"/>
      <c r="Z27" s="674"/>
      <c r="AA27" s="674"/>
      <c r="AB27" s="674"/>
      <c r="AC27" s="674"/>
      <c r="AD27" s="674"/>
      <c r="AE27" s="674"/>
      <c r="AF27" s="674"/>
      <c r="AG27" s="674"/>
      <c r="AH27" s="674"/>
      <c r="AI27" s="674"/>
      <c r="AJ27" s="674"/>
      <c r="AK27" s="889"/>
      <c r="AL27" s="674"/>
      <c r="AM27" s="674"/>
      <c r="AN27" s="674"/>
      <c r="AO27" s="674"/>
      <c r="AP27" s="674"/>
      <c r="AQ27" s="674"/>
      <c r="AR27" s="674"/>
      <c r="AS27" s="674"/>
      <c r="AT27" s="674"/>
      <c r="AU27" s="674"/>
      <c r="AV27" s="674"/>
      <c r="AW27" s="674"/>
      <c r="AX27" s="674"/>
      <c r="AY27" s="674"/>
      <c r="AZ27" s="674"/>
      <c r="BA27" s="674"/>
      <c r="BB27" s="674"/>
      <c r="BC27" s="889"/>
      <c r="BD27" s="674"/>
      <c r="BE27" s="674"/>
      <c r="BF27" s="674"/>
      <c r="BG27" s="674"/>
      <c r="BH27" s="674"/>
      <c r="BI27" s="674"/>
      <c r="BJ27" s="674"/>
      <c r="BK27" s="674"/>
      <c r="BL27" s="674"/>
      <c r="BM27" s="674"/>
      <c r="BN27" s="674"/>
      <c r="BO27" s="674"/>
      <c r="BP27" s="674"/>
      <c r="BQ27" s="674"/>
      <c r="BR27" s="674"/>
      <c r="BS27" s="674"/>
      <c r="BT27" s="674"/>
      <c r="BU27" s="889"/>
      <c r="BV27" s="674"/>
      <c r="BW27" s="674"/>
      <c r="BX27" s="674"/>
      <c r="BY27" s="674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295</v>
      </c>
      <c r="B28" s="674"/>
      <c r="C28" s="674">
        <v>1</v>
      </c>
      <c r="D28" s="674"/>
      <c r="E28" s="674">
        <v>1</v>
      </c>
      <c r="F28" s="674">
        <v>1</v>
      </c>
      <c r="G28" s="674">
        <v>2</v>
      </c>
      <c r="H28" s="674">
        <v>2</v>
      </c>
      <c r="I28" s="674"/>
      <c r="J28" s="674"/>
      <c r="K28" s="674"/>
      <c r="L28" s="674"/>
      <c r="M28" s="674"/>
      <c r="N28" s="674"/>
      <c r="O28" s="674"/>
      <c r="P28" s="674"/>
      <c r="Q28" s="674"/>
      <c r="R28" s="674"/>
      <c r="S28" s="889"/>
      <c r="T28" s="674"/>
      <c r="U28" s="674"/>
      <c r="V28" s="674"/>
      <c r="W28" s="674"/>
      <c r="X28" s="674"/>
      <c r="Y28" s="674"/>
      <c r="Z28" s="674"/>
      <c r="AA28" s="674">
        <v>1</v>
      </c>
      <c r="AB28" s="674"/>
      <c r="AC28" s="674"/>
      <c r="AD28" s="674"/>
      <c r="AE28" s="674"/>
      <c r="AF28" s="674"/>
      <c r="AG28" s="674"/>
      <c r="AH28" s="674"/>
      <c r="AI28" s="674"/>
      <c r="AJ28" s="674"/>
      <c r="AK28" s="889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889"/>
      <c r="BD28" s="674"/>
      <c r="BE28" s="674"/>
      <c r="BF28" s="674"/>
      <c r="BG28" s="674"/>
      <c r="BH28" s="674"/>
      <c r="BI28" s="674"/>
      <c r="BJ28" s="674"/>
      <c r="BK28" s="674"/>
      <c r="BL28" s="674"/>
      <c r="BM28" s="674"/>
      <c r="BN28" s="674"/>
      <c r="BO28" s="674"/>
      <c r="BP28" s="674"/>
      <c r="BQ28" s="674"/>
      <c r="BR28" s="674"/>
      <c r="BS28" s="674"/>
      <c r="BT28" s="674"/>
      <c r="BU28" s="889"/>
      <c r="BV28" s="674">
        <v>1</v>
      </c>
      <c r="BW28" s="674">
        <v>1</v>
      </c>
      <c r="BX28" s="674"/>
      <c r="BY28" s="674"/>
      <c r="BZ28" s="895">
        <f>IF(DL28&lt;3,"",(SUM(B28:R28)-MIN(B28:R28)-MAX(B28:R28))/(DL28-2))</f>
        <v>1.3333333333333333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7">
        <f>COUNT(B28:R28)</f>
        <v>5</v>
      </c>
      <c r="DM28" s="852">
        <f>COUNT(T28:AJ28)</f>
        <v>1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296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1</v>
      </c>
      <c r="BW29" s="299">
        <v>1</v>
      </c>
      <c r="BX29" s="299"/>
      <c r="BY29" s="299"/>
      <c r="BZ29" s="895">
        <f>IF(DL29&lt;3,"",(SUM(B29:R29)-MIN(B29:R29)-MAX(B29:R29))/(DL29-2))</f>
        <v>1.3333333333333333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7">
        <f>COUNT(B29:R29)</f>
        <v>5</v>
      </c>
      <c r="DM29" s="852">
        <f>COUNT(T29:AJ29)</f>
        <v>1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283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4</v>
      </c>
      <c r="BW30" s="299">
        <v>4</v>
      </c>
      <c r="BX30" s="299"/>
      <c r="BY30" s="299"/>
      <c r="BZ30" s="895">
        <f>IF(DL30&lt;3,"",(SUM(B30:R30)-MIN(B30:R30)-MAX(B30:R30))/(DL30-2))</f>
        <v>2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7">
        <f>COUNT(B30:R30)</f>
        <v>5</v>
      </c>
      <c r="DM30" s="852">
        <f>COUNT(T30:AJ30)</f>
        <v>1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313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20</v>
      </c>
      <c r="BW31" s="299">
        <v>50</v>
      </c>
      <c r="BX31" s="299"/>
      <c r="BY31" s="299"/>
      <c r="BZ31" s="895">
        <f>IF(DL31&lt;3,"",(SUM(B31:R31)-MIN(B31:R31)-MAX(B31:R31))/(DL31-2))</f>
        <v>40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7">
        <f>COUNT(B31:R31)</f>
        <v>5</v>
      </c>
      <c r="DM31" s="852">
        <f>COUNT(T31:AJ31)</f>
        <v>1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314</v>
      </c>
      <c r="B32" s="901" t="str">
        <f>IF(B29="","",B28*B29*B30*B31)</f>
        <v/>
      </c>
      <c r="C32" s="901">
        <f>IF(C29="","",C28*C29*C30*C31)</f>
        <v>200</v>
      </c>
      <c r="D32" s="901" t="str">
        <f t="shared" ref="D32:J32" si="36">IF(D29="","",D28*D29*D30*D31)</f>
        <v/>
      </c>
      <c r="E32" s="901">
        <f t="shared" si="36"/>
        <v>40</v>
      </c>
      <c r="F32" s="901">
        <f t="shared" si="36"/>
        <v>80</v>
      </c>
      <c r="G32" s="901">
        <f t="shared" si="36"/>
        <v>200</v>
      </c>
      <c r="H32" s="901">
        <f t="shared" si="36"/>
        <v>400</v>
      </c>
      <c r="I32" s="901" t="str">
        <f t="shared" si="36"/>
        <v/>
      </c>
      <c r="J32" s="901" t="str">
        <f t="shared" si="36"/>
        <v/>
      </c>
      <c r="K32" s="901" t="str">
        <f t="shared" ref="K32:R32" si="37">IF(K29="","",K28*K29*K30*K31)</f>
        <v/>
      </c>
      <c r="L32" s="901" t="str">
        <f t="shared" si="37"/>
        <v/>
      </c>
      <c r="M32" s="901" t="str">
        <f t="shared" si="37"/>
        <v/>
      </c>
      <c r="N32" s="901" t="str">
        <f t="shared" si="37"/>
        <v/>
      </c>
      <c r="O32" s="901" t="str">
        <f t="shared" si="37"/>
        <v/>
      </c>
      <c r="P32" s="901" t="str">
        <f t="shared" si="37"/>
        <v/>
      </c>
      <c r="Q32" s="901" t="str">
        <f t="shared" si="37"/>
        <v/>
      </c>
      <c r="R32" s="901" t="str">
        <f t="shared" si="37"/>
        <v/>
      </c>
      <c r="S32" s="889"/>
      <c r="T32" s="901" t="str">
        <f t="shared" ref="T32:AB32" si="38">IF(T29="","",T28*T29*T30*T31)</f>
        <v/>
      </c>
      <c r="U32" s="901" t="str">
        <f t="shared" si="38"/>
        <v/>
      </c>
      <c r="V32" s="901" t="str">
        <f t="shared" si="38"/>
        <v/>
      </c>
      <c r="W32" s="901" t="str">
        <f t="shared" si="38"/>
        <v/>
      </c>
      <c r="X32" s="901" t="str">
        <f t="shared" si="38"/>
        <v/>
      </c>
      <c r="Y32" s="901" t="str">
        <f t="shared" si="38"/>
        <v/>
      </c>
      <c r="Z32" s="901" t="str">
        <f t="shared" si="38"/>
        <v/>
      </c>
      <c r="AA32" s="901">
        <f t="shared" si="38"/>
        <v>200</v>
      </c>
      <c r="AB32" s="901" t="str">
        <f t="shared" si="38"/>
        <v/>
      </c>
      <c r="AC32" s="901" t="str">
        <f t="shared" ref="AC32:AJ32" si="39">IF(AC29="","",AC28*AC29*AC30*AC31)</f>
        <v/>
      </c>
      <c r="AD32" s="901" t="str">
        <f t="shared" si="39"/>
        <v/>
      </c>
      <c r="AE32" s="901" t="str">
        <f t="shared" si="39"/>
        <v/>
      </c>
      <c r="AF32" s="901" t="str">
        <f t="shared" si="39"/>
        <v/>
      </c>
      <c r="AG32" s="901" t="str">
        <f t="shared" si="39"/>
        <v/>
      </c>
      <c r="AH32" s="901" t="str">
        <f t="shared" si="39"/>
        <v/>
      </c>
      <c r="AI32" s="901" t="str">
        <f t="shared" si="39"/>
        <v/>
      </c>
      <c r="AJ32" s="901" t="str">
        <f t="shared" si="39"/>
        <v/>
      </c>
      <c r="AK32" s="889"/>
      <c r="AL32" s="901" t="str">
        <f t="shared" ref="AL32:AT32" si="40">IF(AL29="","",AL28*AL29*AL30*AL31)</f>
        <v/>
      </c>
      <c r="AM32" s="901" t="str">
        <f t="shared" si="40"/>
        <v/>
      </c>
      <c r="AN32" s="901" t="str">
        <f t="shared" si="40"/>
        <v/>
      </c>
      <c r="AO32" s="901" t="str">
        <f t="shared" si="40"/>
        <v/>
      </c>
      <c r="AP32" s="901" t="str">
        <f t="shared" si="40"/>
        <v/>
      </c>
      <c r="AQ32" s="901" t="str">
        <f t="shared" si="40"/>
        <v/>
      </c>
      <c r="AR32" s="901" t="str">
        <f t="shared" si="40"/>
        <v/>
      </c>
      <c r="AS32" s="901" t="str">
        <f t="shared" si="40"/>
        <v/>
      </c>
      <c r="AT32" s="901" t="str">
        <f t="shared" si="40"/>
        <v/>
      </c>
      <c r="AU32" s="901" t="str">
        <f t="shared" ref="AU32:BB32" si="41">IF(AU29="","",AU28*AU29*AU30*AU31)</f>
        <v/>
      </c>
      <c r="AV32" s="901" t="str">
        <f t="shared" si="41"/>
        <v/>
      </c>
      <c r="AW32" s="901" t="str">
        <f t="shared" si="41"/>
        <v/>
      </c>
      <c r="AX32" s="901" t="str">
        <f t="shared" si="41"/>
        <v/>
      </c>
      <c r="AY32" s="901" t="str">
        <f t="shared" si="41"/>
        <v/>
      </c>
      <c r="AZ32" s="901" t="str">
        <f t="shared" si="41"/>
        <v/>
      </c>
      <c r="BA32" s="901" t="str">
        <f t="shared" si="41"/>
        <v/>
      </c>
      <c r="BB32" s="901" t="str">
        <f t="shared" si="41"/>
        <v/>
      </c>
      <c r="BC32" s="889"/>
      <c r="BD32" s="901" t="str">
        <f t="shared" ref="BD32:BL32" si="42">IF(BD29="","",BD28*BD29*BD30*BD31)</f>
        <v/>
      </c>
      <c r="BE32" s="901" t="str">
        <f t="shared" si="42"/>
        <v/>
      </c>
      <c r="BF32" s="901" t="str">
        <f t="shared" si="42"/>
        <v/>
      </c>
      <c r="BG32" s="901" t="str">
        <f t="shared" si="42"/>
        <v/>
      </c>
      <c r="BH32" s="901" t="str">
        <f t="shared" si="42"/>
        <v/>
      </c>
      <c r="BI32" s="901" t="str">
        <f t="shared" si="42"/>
        <v/>
      </c>
      <c r="BJ32" s="901" t="str">
        <f t="shared" si="42"/>
        <v/>
      </c>
      <c r="BK32" s="901" t="str">
        <f t="shared" si="42"/>
        <v/>
      </c>
      <c r="BL32" s="901" t="str">
        <f t="shared" si="42"/>
        <v/>
      </c>
      <c r="BM32" s="901" t="str">
        <f t="shared" ref="BM32:BT32" si="43">IF(BM29="","",BM28*BM29*BM30*BM31)</f>
        <v/>
      </c>
      <c r="BN32" s="901" t="str">
        <f t="shared" si="43"/>
        <v/>
      </c>
      <c r="BO32" s="901" t="str">
        <f t="shared" si="43"/>
        <v/>
      </c>
      <c r="BP32" s="901" t="str">
        <f t="shared" si="43"/>
        <v/>
      </c>
      <c r="BQ32" s="901" t="str">
        <f t="shared" si="43"/>
        <v/>
      </c>
      <c r="BR32" s="901" t="str">
        <f t="shared" si="43"/>
        <v/>
      </c>
      <c r="BS32" s="901" t="str">
        <f t="shared" si="43"/>
        <v/>
      </c>
      <c r="BT32" s="901" t="str">
        <f t="shared" si="43"/>
        <v/>
      </c>
      <c r="BU32" s="889"/>
      <c r="BV32" s="901">
        <f>IF(BV29="","",BV28*BV29*BV30*BV31)</f>
        <v>80</v>
      </c>
      <c r="BW32" s="901">
        <f>IF(BW29="","",BW28*BW29*BW30*BW31)</f>
        <v>200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160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7">
        <f>COUNT(B32:R32)</f>
        <v>5</v>
      </c>
      <c r="DM32" s="852">
        <f>COUNT(T32:AJ32)</f>
        <v>1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432</v>
      </c>
      <c r="B33" s="674"/>
      <c r="C33" s="674"/>
      <c r="D33" s="674"/>
      <c r="E33" s="674"/>
      <c r="F33" s="674"/>
      <c r="G33" s="674"/>
      <c r="H33" s="674"/>
      <c r="I33" s="674"/>
      <c r="J33" s="674"/>
      <c r="K33" s="674"/>
      <c r="L33" s="674"/>
      <c r="M33" s="674"/>
      <c r="N33" s="674"/>
      <c r="O33" s="674"/>
      <c r="P33" s="674"/>
      <c r="Q33" s="674"/>
      <c r="R33" s="674"/>
      <c r="S33" s="889"/>
      <c r="T33" s="674"/>
      <c r="U33" s="674"/>
      <c r="V33" s="674"/>
      <c r="W33" s="674"/>
      <c r="X33" s="674"/>
      <c r="Y33" s="674"/>
      <c r="Z33" s="674"/>
      <c r="AA33" s="674"/>
      <c r="AB33" s="674"/>
      <c r="AC33" s="674"/>
      <c r="AD33" s="674"/>
      <c r="AE33" s="674"/>
      <c r="AF33" s="674"/>
      <c r="AG33" s="674"/>
      <c r="AH33" s="674"/>
      <c r="AI33" s="674"/>
      <c r="AJ33" s="674"/>
      <c r="AK33" s="889"/>
      <c r="AL33" s="674"/>
      <c r="AM33" s="674"/>
      <c r="AN33" s="674"/>
      <c r="AO33" s="674"/>
      <c r="AP33" s="674"/>
      <c r="AQ33" s="674"/>
      <c r="AR33" s="674"/>
      <c r="AS33" s="674"/>
      <c r="AT33" s="674"/>
      <c r="AU33" s="674"/>
      <c r="AV33" s="674"/>
      <c r="AW33" s="674"/>
      <c r="AX33" s="674"/>
      <c r="AY33" s="674"/>
      <c r="AZ33" s="674"/>
      <c r="BA33" s="674"/>
      <c r="BB33" s="674"/>
      <c r="BC33" s="889"/>
      <c r="BD33" s="674"/>
      <c r="BE33" s="674"/>
      <c r="BF33" s="674"/>
      <c r="BG33" s="674"/>
      <c r="BH33" s="674"/>
      <c r="BI33" s="674"/>
      <c r="BJ33" s="674"/>
      <c r="BK33" s="674"/>
      <c r="BL33" s="674"/>
      <c r="BM33" s="674"/>
      <c r="BN33" s="674"/>
      <c r="BO33" s="674"/>
      <c r="BP33" s="674"/>
      <c r="BQ33" s="674"/>
      <c r="BR33" s="674"/>
      <c r="BS33" s="674"/>
      <c r="BT33" s="674"/>
      <c r="BU33" s="889"/>
      <c r="BV33" s="674"/>
      <c r="BW33" s="674"/>
      <c r="BX33" s="674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295</v>
      </c>
      <c r="B34" s="674"/>
      <c r="C34" s="674"/>
      <c r="D34" s="674"/>
      <c r="E34" s="674"/>
      <c r="F34" s="674"/>
      <c r="G34" s="674"/>
      <c r="H34" s="674"/>
      <c r="I34" s="674"/>
      <c r="J34" s="674"/>
      <c r="K34" s="674"/>
      <c r="L34" s="674"/>
      <c r="M34" s="674"/>
      <c r="N34" s="674"/>
      <c r="O34" s="674"/>
      <c r="P34" s="674"/>
      <c r="Q34" s="674"/>
      <c r="R34" s="674"/>
      <c r="S34" s="889"/>
      <c r="T34" s="674"/>
      <c r="U34" s="674"/>
      <c r="V34" s="674"/>
      <c r="W34" s="674"/>
      <c r="X34" s="674"/>
      <c r="Y34" s="674"/>
      <c r="Z34" s="674"/>
      <c r="AA34" s="674"/>
      <c r="AB34" s="674"/>
      <c r="AC34" s="674"/>
      <c r="AD34" s="674"/>
      <c r="AE34" s="674"/>
      <c r="AF34" s="674"/>
      <c r="AG34" s="674"/>
      <c r="AH34" s="674"/>
      <c r="AI34" s="674"/>
      <c r="AJ34" s="674"/>
      <c r="AK34" s="889"/>
      <c r="AL34" s="674"/>
      <c r="AM34" s="674"/>
      <c r="AN34" s="674"/>
      <c r="AO34" s="674"/>
      <c r="AP34" s="674"/>
      <c r="AQ34" s="674"/>
      <c r="AR34" s="674"/>
      <c r="AS34" s="674"/>
      <c r="AT34" s="674"/>
      <c r="AU34" s="674"/>
      <c r="AV34" s="674"/>
      <c r="AW34" s="674"/>
      <c r="AX34" s="674"/>
      <c r="AY34" s="674"/>
      <c r="AZ34" s="674"/>
      <c r="BA34" s="674"/>
      <c r="BB34" s="674"/>
      <c r="BC34" s="889"/>
      <c r="BD34" s="674"/>
      <c r="BE34" s="674"/>
      <c r="BF34" s="674"/>
      <c r="BG34" s="674"/>
      <c r="BH34" s="674"/>
      <c r="BI34" s="674"/>
      <c r="BJ34" s="674"/>
      <c r="BK34" s="674"/>
      <c r="BL34" s="674"/>
      <c r="BM34" s="674"/>
      <c r="BN34" s="674"/>
      <c r="BO34" s="674"/>
      <c r="BP34" s="674"/>
      <c r="BQ34" s="674"/>
      <c r="BR34" s="674"/>
      <c r="BS34" s="674"/>
      <c r="BT34" s="674"/>
      <c r="BU34" s="889"/>
      <c r="BV34" s="674"/>
      <c r="BW34" s="674"/>
      <c r="BX34" s="674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7">
        <f>COUNT(B34:R34)</f>
        <v>0</v>
      </c>
      <c r="DM34" s="852">
        <f>COUNT(T34:AJ34)</f>
        <v>0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296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/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7">
        <f>COUNT(B35:R35)</f>
        <v>0</v>
      </c>
      <c r="DM35" s="852">
        <f>COUNT(T35:AJ35)</f>
        <v>0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283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/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7">
        <f>COUNT(B36:R36)</f>
        <v>0</v>
      </c>
      <c r="DM36" s="852">
        <f>COUNT(T36:AJ36)</f>
        <v>0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313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/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7">
        <f>COUNT(B37:R37)</f>
        <v>0</v>
      </c>
      <c r="DM37" s="852">
        <f>COUNT(T37:AJ37)</f>
        <v>0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314</v>
      </c>
      <c r="B38" s="901" t="str">
        <f>IF(B35="","",B34*B35*B36*B37)</f>
        <v/>
      </c>
      <c r="C38" s="901" t="str">
        <f>IF(C35="","",C34*C35*C36*C37)</f>
        <v/>
      </c>
      <c r="D38" s="901" t="str">
        <f t="shared" ref="D38:J38" si="48">IF(D35="","",D34*D35*D36*D37)</f>
        <v/>
      </c>
      <c r="E38" s="901" t="str">
        <f t="shared" si="48"/>
        <v/>
      </c>
      <c r="F38" s="901" t="str">
        <f t="shared" si="48"/>
        <v/>
      </c>
      <c r="G38" s="901" t="str">
        <f t="shared" si="48"/>
        <v/>
      </c>
      <c r="H38" s="901" t="str">
        <f t="shared" si="48"/>
        <v/>
      </c>
      <c r="I38" s="901" t="str">
        <f t="shared" si="48"/>
        <v/>
      </c>
      <c r="J38" s="901" t="str">
        <f t="shared" si="48"/>
        <v/>
      </c>
      <c r="K38" s="901" t="str">
        <f t="shared" ref="K38:R38" si="49">IF(K35="","",K34*K35*K36*K37)</f>
        <v/>
      </c>
      <c r="L38" s="901" t="str">
        <f t="shared" si="49"/>
        <v/>
      </c>
      <c r="M38" s="901" t="str">
        <f t="shared" si="49"/>
        <v/>
      </c>
      <c r="N38" s="901" t="str">
        <f t="shared" si="49"/>
        <v/>
      </c>
      <c r="O38" s="901" t="str">
        <f t="shared" si="49"/>
        <v/>
      </c>
      <c r="P38" s="901" t="str">
        <f t="shared" si="49"/>
        <v/>
      </c>
      <c r="Q38" s="901" t="str">
        <f t="shared" si="49"/>
        <v/>
      </c>
      <c r="R38" s="901" t="str">
        <f t="shared" si="49"/>
        <v/>
      </c>
      <c r="S38" s="889"/>
      <c r="T38" s="901" t="str">
        <f t="shared" ref="T38:AB38" si="50">IF(T35="","",T34*T35*T36*T37)</f>
        <v/>
      </c>
      <c r="U38" s="901" t="str">
        <f t="shared" si="50"/>
        <v/>
      </c>
      <c r="V38" s="901" t="str">
        <f t="shared" si="50"/>
        <v/>
      </c>
      <c r="W38" s="901" t="str">
        <f t="shared" si="50"/>
        <v/>
      </c>
      <c r="X38" s="901" t="str">
        <f t="shared" si="50"/>
        <v/>
      </c>
      <c r="Y38" s="901" t="str">
        <f t="shared" si="50"/>
        <v/>
      </c>
      <c r="Z38" s="901" t="str">
        <f t="shared" si="50"/>
        <v/>
      </c>
      <c r="AA38" s="901" t="str">
        <f t="shared" si="50"/>
        <v/>
      </c>
      <c r="AB38" s="901" t="str">
        <f t="shared" si="50"/>
        <v/>
      </c>
      <c r="AC38" s="901" t="str">
        <f t="shared" ref="AC38:AJ38" si="51">IF(AC35="","",AC34*AC35*AC36*AC37)</f>
        <v/>
      </c>
      <c r="AD38" s="901" t="str">
        <f t="shared" si="51"/>
        <v/>
      </c>
      <c r="AE38" s="901" t="str">
        <f t="shared" si="51"/>
        <v/>
      </c>
      <c r="AF38" s="901" t="str">
        <f t="shared" si="51"/>
        <v/>
      </c>
      <c r="AG38" s="901" t="str">
        <f t="shared" si="51"/>
        <v/>
      </c>
      <c r="AH38" s="901" t="str">
        <f t="shared" si="51"/>
        <v/>
      </c>
      <c r="AI38" s="901" t="str">
        <f t="shared" si="51"/>
        <v/>
      </c>
      <c r="AJ38" s="901" t="str">
        <f t="shared" si="51"/>
        <v/>
      </c>
      <c r="AK38" s="889"/>
      <c r="AL38" s="901" t="str">
        <f t="shared" ref="AL38:AT38" si="52">IF(AL35="","",AL34*AL35*AL36*AL37)</f>
        <v/>
      </c>
      <c r="AM38" s="901" t="str">
        <f t="shared" si="52"/>
        <v/>
      </c>
      <c r="AN38" s="901" t="str">
        <f t="shared" si="52"/>
        <v/>
      </c>
      <c r="AO38" s="901" t="str">
        <f t="shared" si="52"/>
        <v/>
      </c>
      <c r="AP38" s="901" t="str">
        <f t="shared" si="52"/>
        <v/>
      </c>
      <c r="AQ38" s="901" t="str">
        <f t="shared" si="52"/>
        <v/>
      </c>
      <c r="AR38" s="901" t="str">
        <f t="shared" si="52"/>
        <v/>
      </c>
      <c r="AS38" s="901" t="str">
        <f t="shared" si="52"/>
        <v/>
      </c>
      <c r="AT38" s="901" t="str">
        <f t="shared" si="52"/>
        <v/>
      </c>
      <c r="AU38" s="901" t="str">
        <f t="shared" ref="AU38:BB38" si="53">IF(AU35="","",AU34*AU35*AU36*AU37)</f>
        <v/>
      </c>
      <c r="AV38" s="901" t="str">
        <f t="shared" si="53"/>
        <v/>
      </c>
      <c r="AW38" s="901" t="str">
        <f t="shared" si="53"/>
        <v/>
      </c>
      <c r="AX38" s="901" t="str">
        <f t="shared" si="53"/>
        <v/>
      </c>
      <c r="AY38" s="901" t="str">
        <f t="shared" si="53"/>
        <v/>
      </c>
      <c r="AZ38" s="901" t="str">
        <f t="shared" si="53"/>
        <v/>
      </c>
      <c r="BA38" s="901" t="str">
        <f t="shared" si="53"/>
        <v/>
      </c>
      <c r="BB38" s="901" t="str">
        <f t="shared" si="53"/>
        <v/>
      </c>
      <c r="BC38" s="889"/>
      <c r="BD38" s="901" t="str">
        <f t="shared" ref="BD38:BL38" si="54">IF(BD35="","",BD34*BD35*BD36*BD37)</f>
        <v/>
      </c>
      <c r="BE38" s="901" t="str">
        <f t="shared" si="54"/>
        <v/>
      </c>
      <c r="BF38" s="901" t="str">
        <f t="shared" si="54"/>
        <v/>
      </c>
      <c r="BG38" s="901" t="str">
        <f t="shared" si="54"/>
        <v/>
      </c>
      <c r="BH38" s="901" t="str">
        <f t="shared" si="54"/>
        <v/>
      </c>
      <c r="BI38" s="901" t="str">
        <f t="shared" si="54"/>
        <v/>
      </c>
      <c r="BJ38" s="901" t="str">
        <f t="shared" si="54"/>
        <v/>
      </c>
      <c r="BK38" s="901" t="str">
        <f t="shared" si="54"/>
        <v/>
      </c>
      <c r="BL38" s="901" t="str">
        <f t="shared" si="54"/>
        <v/>
      </c>
      <c r="BM38" s="901" t="str">
        <f t="shared" ref="BM38:BT38" si="55">IF(BM35="","",BM34*BM35*BM36*BM37)</f>
        <v/>
      </c>
      <c r="BN38" s="901" t="str">
        <f t="shared" si="55"/>
        <v/>
      </c>
      <c r="BO38" s="901" t="str">
        <f t="shared" si="55"/>
        <v/>
      </c>
      <c r="BP38" s="901" t="str">
        <f t="shared" si="55"/>
        <v/>
      </c>
      <c r="BQ38" s="901" t="str">
        <f t="shared" si="55"/>
        <v/>
      </c>
      <c r="BR38" s="901" t="str">
        <f t="shared" si="55"/>
        <v/>
      </c>
      <c r="BS38" s="901" t="str">
        <f t="shared" si="55"/>
        <v/>
      </c>
      <c r="BT38" s="901" t="str">
        <f t="shared" si="55"/>
        <v/>
      </c>
      <c r="BU38" s="889"/>
      <c r="BV38" s="901" t="str">
        <f>IF(BV35="","",BV34*BV35*BV36*BV37)</f>
        <v/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7">
        <f>COUNT(B38:R38)</f>
        <v>0</v>
      </c>
      <c r="DM38" s="852">
        <f>COUNT(T38:AJ38)</f>
        <v>0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344</v>
      </c>
      <c r="B39" s="674"/>
      <c r="C39" s="674"/>
      <c r="D39" s="674"/>
      <c r="E39" s="674"/>
      <c r="F39" s="674"/>
      <c r="G39" s="674"/>
      <c r="H39" s="674"/>
      <c r="I39" s="674"/>
      <c r="J39" s="674"/>
      <c r="K39" s="674"/>
      <c r="L39" s="674"/>
      <c r="M39" s="674"/>
      <c r="N39" s="674"/>
      <c r="O39" s="674"/>
      <c r="P39" s="674"/>
      <c r="Q39" s="674"/>
      <c r="R39" s="674"/>
      <c r="S39" s="889"/>
      <c r="T39" s="674"/>
      <c r="U39" s="674"/>
      <c r="V39" s="674"/>
      <c r="W39" s="674"/>
      <c r="X39" s="674"/>
      <c r="Y39" s="674"/>
      <c r="Z39" s="674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889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889"/>
      <c r="BD39" s="674"/>
      <c r="BE39" s="674"/>
      <c r="BF39" s="674"/>
      <c r="BG39" s="674"/>
      <c r="BH39" s="674"/>
      <c r="BI39" s="674"/>
      <c r="BJ39" s="674"/>
      <c r="BK39" s="674"/>
      <c r="BL39" s="674"/>
      <c r="BM39" s="674"/>
      <c r="BN39" s="674"/>
      <c r="BO39" s="674"/>
      <c r="BP39" s="674"/>
      <c r="BQ39" s="674"/>
      <c r="BR39" s="674"/>
      <c r="BS39" s="674"/>
      <c r="BT39" s="674"/>
      <c r="BU39" s="889"/>
      <c r="BV39" s="674"/>
      <c r="BW39" s="674"/>
      <c r="BX39" s="674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295</v>
      </c>
      <c r="B40" s="674"/>
      <c r="C40" s="674"/>
      <c r="D40" s="674"/>
      <c r="E40" s="674"/>
      <c r="F40" s="674"/>
      <c r="G40" s="674"/>
      <c r="H40" s="674"/>
      <c r="I40" s="674"/>
      <c r="J40" s="674"/>
      <c r="K40" s="674"/>
      <c r="L40" s="674"/>
      <c r="M40" s="674"/>
      <c r="N40" s="674"/>
      <c r="O40" s="674"/>
      <c r="P40" s="674"/>
      <c r="Q40" s="674"/>
      <c r="R40" s="674"/>
      <c r="S40" s="889"/>
      <c r="T40" s="674"/>
      <c r="U40" s="674">
        <v>1</v>
      </c>
      <c r="V40" s="674"/>
      <c r="W40" s="674"/>
      <c r="X40" s="674"/>
      <c r="Y40" s="674"/>
      <c r="Z40" s="674"/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889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889"/>
      <c r="BD40" s="674"/>
      <c r="BE40" s="674"/>
      <c r="BF40" s="674"/>
      <c r="BG40" s="674"/>
      <c r="BH40" s="674"/>
      <c r="BI40" s="674"/>
      <c r="BJ40" s="674"/>
      <c r="BK40" s="674"/>
      <c r="BL40" s="674"/>
      <c r="BM40" s="674"/>
      <c r="BN40" s="674"/>
      <c r="BO40" s="674"/>
      <c r="BP40" s="674"/>
      <c r="BQ40" s="674"/>
      <c r="BR40" s="674"/>
      <c r="BS40" s="674"/>
      <c r="BT40" s="674"/>
      <c r="BU40" s="889"/>
      <c r="BV40" s="674"/>
      <c r="BW40" s="674"/>
      <c r="BX40" s="674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7">
        <f>COUNT(B40:R40)</f>
        <v>0</v>
      </c>
      <c r="DM40" s="852">
        <f>COUNT(T40:AJ40)</f>
        <v>1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296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7">
        <f>COUNT(B41:R41)</f>
        <v>0</v>
      </c>
      <c r="DM41" s="852">
        <f>COUNT(T41:AJ41)</f>
        <v>1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283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7">
        <f>COUNT(B42:R42)</f>
        <v>0</v>
      </c>
      <c r="DM42" s="852">
        <f>COUNT(T42:AJ42)</f>
        <v>1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313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7">
        <f>COUNT(B43:R43)</f>
        <v>0</v>
      </c>
      <c r="DM43" s="852">
        <f>COUNT(T43:AJ43)</f>
        <v>1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314</v>
      </c>
      <c r="B44" s="901" t="str">
        <f>IF(B41="","",B40*B41*B42*B43)</f>
        <v/>
      </c>
      <c r="C44" s="901" t="str">
        <f>IF(C41="","",C40*C41*C42*C43)</f>
        <v/>
      </c>
      <c r="D44" s="901" t="str">
        <f t="shared" ref="D44:J44" si="60">IF(D41="","",D40*D41*D42*D43)</f>
        <v/>
      </c>
      <c r="E44" s="901" t="str">
        <f t="shared" si="60"/>
        <v/>
      </c>
      <c r="F44" s="901" t="str">
        <f t="shared" si="60"/>
        <v/>
      </c>
      <c r="G44" s="901" t="str">
        <f t="shared" si="60"/>
        <v/>
      </c>
      <c r="H44" s="901" t="str">
        <f t="shared" si="60"/>
        <v/>
      </c>
      <c r="I44" s="901" t="str">
        <f t="shared" si="60"/>
        <v/>
      </c>
      <c r="J44" s="901" t="str">
        <f t="shared" si="60"/>
        <v/>
      </c>
      <c r="K44" s="901" t="str">
        <f t="shared" ref="K44:R44" si="61">IF(K41="","",K40*K41*K42*K43)</f>
        <v/>
      </c>
      <c r="L44" s="901" t="str">
        <f t="shared" si="61"/>
        <v/>
      </c>
      <c r="M44" s="901" t="str">
        <f t="shared" si="61"/>
        <v/>
      </c>
      <c r="N44" s="901" t="str">
        <f t="shared" si="61"/>
        <v/>
      </c>
      <c r="O44" s="901" t="str">
        <f t="shared" si="61"/>
        <v/>
      </c>
      <c r="P44" s="901" t="str">
        <f t="shared" si="61"/>
        <v/>
      </c>
      <c r="Q44" s="901" t="str">
        <f t="shared" si="61"/>
        <v/>
      </c>
      <c r="R44" s="901" t="str">
        <f t="shared" si="61"/>
        <v/>
      </c>
      <c r="S44" s="889"/>
      <c r="T44" s="901" t="str">
        <f t="shared" ref="T44:AB44" si="62">IF(T41="","",T40*T41*T42*T43)</f>
        <v/>
      </c>
      <c r="U44" s="901">
        <f t="shared" si="62"/>
        <v>200</v>
      </c>
      <c r="V44" s="901" t="str">
        <f t="shared" si="62"/>
        <v/>
      </c>
      <c r="W44" s="901" t="str">
        <f t="shared" si="62"/>
        <v/>
      </c>
      <c r="X44" s="901" t="str">
        <f t="shared" si="62"/>
        <v/>
      </c>
      <c r="Y44" s="901" t="str">
        <f t="shared" si="62"/>
        <v/>
      </c>
      <c r="Z44" s="901" t="str">
        <f t="shared" si="62"/>
        <v/>
      </c>
      <c r="AA44" s="901" t="str">
        <f t="shared" si="62"/>
        <v/>
      </c>
      <c r="AB44" s="901" t="str">
        <f t="shared" si="62"/>
        <v/>
      </c>
      <c r="AC44" s="901" t="str">
        <f t="shared" ref="AC44:AJ44" si="63">IF(AC41="","",AC40*AC41*AC42*AC43)</f>
        <v/>
      </c>
      <c r="AD44" s="901" t="str">
        <f t="shared" si="63"/>
        <v/>
      </c>
      <c r="AE44" s="901" t="str">
        <f t="shared" si="63"/>
        <v/>
      </c>
      <c r="AF44" s="901" t="str">
        <f t="shared" si="63"/>
        <v/>
      </c>
      <c r="AG44" s="901" t="str">
        <f t="shared" si="63"/>
        <v/>
      </c>
      <c r="AH44" s="901" t="str">
        <f t="shared" si="63"/>
        <v/>
      </c>
      <c r="AI44" s="901" t="str">
        <f t="shared" si="63"/>
        <v/>
      </c>
      <c r="AJ44" s="901" t="str">
        <f t="shared" si="63"/>
        <v/>
      </c>
      <c r="AK44" s="889"/>
      <c r="AL44" s="901" t="str">
        <f t="shared" ref="AL44:AS44" si="64">IF(AL41="","",AL40*AL41*AL42*AL43)</f>
        <v/>
      </c>
      <c r="AM44" s="901" t="str">
        <f t="shared" si="64"/>
        <v/>
      </c>
      <c r="AN44" s="901" t="str">
        <f t="shared" si="64"/>
        <v/>
      </c>
      <c r="AO44" s="901" t="str">
        <f t="shared" si="64"/>
        <v/>
      </c>
      <c r="AP44" s="901" t="str">
        <f t="shared" si="64"/>
        <v/>
      </c>
      <c r="AQ44" s="901" t="str">
        <f t="shared" si="64"/>
        <v/>
      </c>
      <c r="AR44" s="901" t="str">
        <f t="shared" si="64"/>
        <v/>
      </c>
      <c r="AS44" s="901" t="str">
        <f t="shared" si="64"/>
        <v/>
      </c>
      <c r="AT44" s="901" t="str">
        <f>IF(AT41="","",AT40*AT41*AT42*AT43)</f>
        <v/>
      </c>
      <c r="AU44" s="901" t="str">
        <f t="shared" ref="AU44:BB44" si="65">IF(AU41="","",AU40*AU41*AU42*AU43)</f>
        <v/>
      </c>
      <c r="AV44" s="901" t="str">
        <f t="shared" si="65"/>
        <v/>
      </c>
      <c r="AW44" s="901" t="str">
        <f t="shared" si="65"/>
        <v/>
      </c>
      <c r="AX44" s="901" t="str">
        <f t="shared" si="65"/>
        <v/>
      </c>
      <c r="AY44" s="901" t="str">
        <f t="shared" si="65"/>
        <v/>
      </c>
      <c r="AZ44" s="901" t="str">
        <f t="shared" si="65"/>
        <v/>
      </c>
      <c r="BA44" s="901" t="str">
        <f t="shared" si="65"/>
        <v/>
      </c>
      <c r="BB44" s="901" t="str">
        <f t="shared" si="65"/>
        <v/>
      </c>
      <c r="BC44" s="889"/>
      <c r="BD44" s="901" t="str">
        <f t="shared" ref="BD44:BL44" si="66">IF(BD41="","",BD40*BD41*BD42*BD43)</f>
        <v/>
      </c>
      <c r="BE44" s="901" t="str">
        <f t="shared" si="66"/>
        <v/>
      </c>
      <c r="BF44" s="901" t="str">
        <f t="shared" si="66"/>
        <v/>
      </c>
      <c r="BG44" s="901" t="str">
        <f t="shared" si="66"/>
        <v/>
      </c>
      <c r="BH44" s="901" t="str">
        <f t="shared" si="66"/>
        <v/>
      </c>
      <c r="BI44" s="901" t="str">
        <f t="shared" si="66"/>
        <v/>
      </c>
      <c r="BJ44" s="901" t="str">
        <f t="shared" si="66"/>
        <v/>
      </c>
      <c r="BK44" s="901" t="str">
        <f t="shared" si="66"/>
        <v/>
      </c>
      <c r="BL44" s="901" t="str">
        <f t="shared" si="66"/>
        <v/>
      </c>
      <c r="BM44" s="901" t="str">
        <f t="shared" ref="BM44:BT44" si="67">IF(BM41="","",BM40*BM41*BM42*BM43)</f>
        <v/>
      </c>
      <c r="BN44" s="901" t="str">
        <f t="shared" si="67"/>
        <v/>
      </c>
      <c r="BO44" s="901" t="str">
        <f t="shared" si="67"/>
        <v/>
      </c>
      <c r="BP44" s="901" t="str">
        <f t="shared" si="67"/>
        <v/>
      </c>
      <c r="BQ44" s="901" t="str">
        <f t="shared" si="67"/>
        <v/>
      </c>
      <c r="BR44" s="901" t="str">
        <f t="shared" si="67"/>
        <v/>
      </c>
      <c r="BS44" s="901" t="str">
        <f t="shared" si="67"/>
        <v/>
      </c>
      <c r="BT44" s="901" t="str">
        <f t="shared" si="67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7">
        <f>COUNT(B44:R44)</f>
        <v>0</v>
      </c>
      <c r="DM44" s="852">
        <f>COUNT(T44:AJ44)</f>
        <v>1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433</v>
      </c>
      <c r="B45" s="674"/>
      <c r="C45" s="674"/>
      <c r="D45" s="674"/>
      <c r="E45" s="674"/>
      <c r="F45" s="674"/>
      <c r="G45" s="674"/>
      <c r="H45" s="674"/>
      <c r="I45" s="674"/>
      <c r="J45" s="674"/>
      <c r="K45" s="674"/>
      <c r="L45" s="674"/>
      <c r="M45" s="674"/>
      <c r="N45" s="674"/>
      <c r="O45" s="674"/>
      <c r="P45" s="674"/>
      <c r="Q45" s="674"/>
      <c r="R45" s="674"/>
      <c r="S45" s="889"/>
      <c r="T45" s="674"/>
      <c r="U45" s="674"/>
      <c r="V45" s="674"/>
      <c r="W45" s="674"/>
      <c r="X45" s="674"/>
      <c r="Y45" s="674"/>
      <c r="Z45" s="674"/>
      <c r="AA45" s="674"/>
      <c r="AB45" s="674"/>
      <c r="AC45" s="674"/>
      <c r="AD45" s="674"/>
      <c r="AE45" s="674"/>
      <c r="AF45" s="674"/>
      <c r="AG45" s="674"/>
      <c r="AH45" s="674"/>
      <c r="AI45" s="674"/>
      <c r="AJ45" s="674"/>
      <c r="AK45" s="889"/>
      <c r="AL45" s="674"/>
      <c r="AM45" s="674"/>
      <c r="AN45" s="674"/>
      <c r="AO45" s="674"/>
      <c r="AP45" s="674"/>
      <c r="AQ45" s="674"/>
      <c r="AR45" s="674"/>
      <c r="AS45" s="674"/>
      <c r="AT45" s="674"/>
      <c r="AU45" s="674"/>
      <c r="AV45" s="674"/>
      <c r="AW45" s="674"/>
      <c r="AX45" s="674"/>
      <c r="AY45" s="674"/>
      <c r="AZ45" s="674"/>
      <c r="BA45" s="674"/>
      <c r="BB45" s="674"/>
      <c r="BC45" s="889"/>
      <c r="BD45" s="674"/>
      <c r="BE45" s="674"/>
      <c r="BF45" s="674"/>
      <c r="BG45" s="674"/>
      <c r="BH45" s="674"/>
      <c r="BI45" s="674"/>
      <c r="BJ45" s="674"/>
      <c r="BK45" s="674"/>
      <c r="BL45" s="674"/>
      <c r="BM45" s="674"/>
      <c r="BN45" s="674"/>
      <c r="BO45" s="674"/>
      <c r="BP45" s="674"/>
      <c r="BQ45" s="674"/>
      <c r="BR45" s="674"/>
      <c r="BS45" s="674"/>
      <c r="BT45" s="674"/>
      <c r="BU45" s="889"/>
      <c r="BV45" s="674"/>
      <c r="BW45" s="674"/>
      <c r="BX45" s="674"/>
      <c r="BY45" s="674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295</v>
      </c>
      <c r="B46" s="674"/>
      <c r="C46" s="674"/>
      <c r="D46" s="674"/>
      <c r="E46" s="674"/>
      <c r="F46" s="674"/>
      <c r="G46" s="674"/>
      <c r="H46" s="674"/>
      <c r="I46" s="674"/>
      <c r="J46" s="674"/>
      <c r="K46" s="674"/>
      <c r="L46" s="674"/>
      <c r="M46" s="674"/>
      <c r="N46" s="674"/>
      <c r="O46" s="674"/>
      <c r="P46" s="674"/>
      <c r="Q46" s="674"/>
      <c r="R46" s="674"/>
      <c r="S46" s="889"/>
      <c r="T46" s="674"/>
      <c r="U46" s="674"/>
      <c r="V46" s="674"/>
      <c r="W46" s="674"/>
      <c r="X46" s="674"/>
      <c r="Y46" s="674"/>
      <c r="Z46" s="674"/>
      <c r="AA46" s="674"/>
      <c r="AB46" s="674"/>
      <c r="AC46" s="674"/>
      <c r="AD46" s="674"/>
      <c r="AE46" s="674"/>
      <c r="AF46" s="674"/>
      <c r="AG46" s="674"/>
      <c r="AH46" s="674"/>
      <c r="AI46" s="674"/>
      <c r="AJ46" s="674"/>
      <c r="AK46" s="889"/>
      <c r="AL46" s="674"/>
      <c r="AM46" s="674"/>
      <c r="AN46" s="674"/>
      <c r="AO46" s="674"/>
      <c r="AP46" s="674"/>
      <c r="AQ46" s="674"/>
      <c r="AR46" s="674"/>
      <c r="AS46" s="674"/>
      <c r="AT46" s="674"/>
      <c r="AU46" s="674"/>
      <c r="AV46" s="674"/>
      <c r="AW46" s="674"/>
      <c r="AX46" s="674"/>
      <c r="AY46" s="674"/>
      <c r="AZ46" s="674"/>
      <c r="BA46" s="674"/>
      <c r="BB46" s="674"/>
      <c r="BC46" s="889"/>
      <c r="BD46" s="674"/>
      <c r="BE46" s="674"/>
      <c r="BF46" s="674"/>
      <c r="BG46" s="674"/>
      <c r="BH46" s="674"/>
      <c r="BI46" s="674"/>
      <c r="BJ46" s="674"/>
      <c r="BK46" s="674"/>
      <c r="BL46" s="674"/>
      <c r="BM46" s="674"/>
      <c r="BN46" s="674"/>
      <c r="BO46" s="674"/>
      <c r="BP46" s="674"/>
      <c r="BQ46" s="674"/>
      <c r="BR46" s="674"/>
      <c r="BS46" s="674"/>
      <c r="BT46" s="674"/>
      <c r="BU46" s="889"/>
      <c r="BV46" s="674"/>
      <c r="BW46" s="674"/>
      <c r="BX46" s="674"/>
      <c r="BY46" s="674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296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283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313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314</v>
      </c>
      <c r="B50" s="901" t="str">
        <f>IF(B47="","",B46*B47*B48*B49)</f>
        <v/>
      </c>
      <c r="C50" s="901" t="str">
        <f>IF(C47="","",C46*C47*C48*C49)</f>
        <v/>
      </c>
      <c r="D50" s="901" t="str">
        <f t="shared" ref="D50:J50" si="72">IF(D47="","",D46*D47*D48*D49)</f>
        <v/>
      </c>
      <c r="E50" s="901" t="str">
        <f t="shared" si="72"/>
        <v/>
      </c>
      <c r="F50" s="901" t="str">
        <f t="shared" si="72"/>
        <v/>
      </c>
      <c r="G50" s="901" t="str">
        <f t="shared" si="72"/>
        <v/>
      </c>
      <c r="H50" s="901" t="str">
        <f t="shared" si="72"/>
        <v/>
      </c>
      <c r="I50" s="901" t="str">
        <f t="shared" si="72"/>
        <v/>
      </c>
      <c r="J50" s="901" t="str">
        <f t="shared" si="72"/>
        <v/>
      </c>
      <c r="K50" s="901" t="str">
        <f t="shared" ref="K50:R50" si="73">IF(K47="","",K46*K47*K48*K49)</f>
        <v/>
      </c>
      <c r="L50" s="901" t="str">
        <f t="shared" si="73"/>
        <v/>
      </c>
      <c r="M50" s="901" t="str">
        <f t="shared" si="73"/>
        <v/>
      </c>
      <c r="N50" s="901" t="str">
        <f t="shared" si="73"/>
        <v/>
      </c>
      <c r="O50" s="901" t="str">
        <f t="shared" si="73"/>
        <v/>
      </c>
      <c r="P50" s="901" t="str">
        <f t="shared" si="73"/>
        <v/>
      </c>
      <c r="Q50" s="901" t="str">
        <f t="shared" si="73"/>
        <v/>
      </c>
      <c r="R50" s="901" t="str">
        <f t="shared" si="73"/>
        <v/>
      </c>
      <c r="S50" s="889"/>
      <c r="T50" s="901" t="str">
        <f t="shared" ref="T50:AB50" si="74">IF(T47="","",T46*T47*T48*T49)</f>
        <v/>
      </c>
      <c r="U50" s="901" t="str">
        <f t="shared" si="74"/>
        <v/>
      </c>
      <c r="V50" s="901" t="str">
        <f t="shared" si="74"/>
        <v/>
      </c>
      <c r="W50" s="901" t="str">
        <f t="shared" si="74"/>
        <v/>
      </c>
      <c r="X50" s="901" t="str">
        <f t="shared" si="74"/>
        <v/>
      </c>
      <c r="Y50" s="901" t="str">
        <f t="shared" si="74"/>
        <v/>
      </c>
      <c r="Z50" s="901" t="str">
        <f t="shared" si="74"/>
        <v/>
      </c>
      <c r="AA50" s="901" t="str">
        <f t="shared" si="74"/>
        <v/>
      </c>
      <c r="AB50" s="901" t="str">
        <f t="shared" si="74"/>
        <v/>
      </c>
      <c r="AC50" s="901" t="str">
        <f t="shared" ref="AC50:AJ50" si="75">IF(AC47="","",AC46*AC47*AC48*AC49)</f>
        <v/>
      </c>
      <c r="AD50" s="901" t="str">
        <f t="shared" si="75"/>
        <v/>
      </c>
      <c r="AE50" s="901" t="str">
        <f t="shared" si="75"/>
        <v/>
      </c>
      <c r="AF50" s="901" t="str">
        <f t="shared" si="75"/>
        <v/>
      </c>
      <c r="AG50" s="901" t="str">
        <f t="shared" si="75"/>
        <v/>
      </c>
      <c r="AH50" s="901" t="str">
        <f t="shared" si="75"/>
        <v/>
      </c>
      <c r="AI50" s="901" t="str">
        <f t="shared" si="75"/>
        <v/>
      </c>
      <c r="AJ50" s="901" t="str">
        <f t="shared" si="75"/>
        <v/>
      </c>
      <c r="AK50" s="889"/>
      <c r="AL50" s="901" t="str">
        <f t="shared" ref="AL50:AS50" si="76">IF(AL47="","",AL46*AL47*AL48*AL49)</f>
        <v/>
      </c>
      <c r="AM50" s="901" t="str">
        <f t="shared" si="76"/>
        <v/>
      </c>
      <c r="AN50" s="901" t="str">
        <f t="shared" si="76"/>
        <v/>
      </c>
      <c r="AO50" s="901" t="str">
        <f t="shared" si="76"/>
        <v/>
      </c>
      <c r="AP50" s="901" t="str">
        <f t="shared" si="76"/>
        <v/>
      </c>
      <c r="AQ50" s="901" t="str">
        <f t="shared" si="76"/>
        <v/>
      </c>
      <c r="AR50" s="901" t="str">
        <f t="shared" si="76"/>
        <v/>
      </c>
      <c r="AS50" s="901" t="str">
        <f t="shared" si="76"/>
        <v/>
      </c>
      <c r="AT50" s="901" t="str">
        <f>IF(AT47="","",AT46*AT47*AT48*AT49)</f>
        <v/>
      </c>
      <c r="AU50" s="901" t="str">
        <f t="shared" ref="AU50:BB50" si="77">IF(AU47="","",AU46*AU47*AU48*AU49)</f>
        <v/>
      </c>
      <c r="AV50" s="901" t="str">
        <f t="shared" si="77"/>
        <v/>
      </c>
      <c r="AW50" s="901" t="str">
        <f t="shared" si="77"/>
        <v/>
      </c>
      <c r="AX50" s="901" t="str">
        <f t="shared" si="77"/>
        <v/>
      </c>
      <c r="AY50" s="901" t="str">
        <f t="shared" si="77"/>
        <v/>
      </c>
      <c r="AZ50" s="901" t="str">
        <f t="shared" si="77"/>
        <v/>
      </c>
      <c r="BA50" s="901" t="str">
        <f t="shared" si="77"/>
        <v/>
      </c>
      <c r="BB50" s="901" t="str">
        <f t="shared" si="77"/>
        <v/>
      </c>
      <c r="BC50" s="889"/>
      <c r="BD50" s="901" t="str">
        <f t="shared" ref="BD50:BL50" si="78">IF(BD47="","",BD46*BD47*BD48*BD49)</f>
        <v/>
      </c>
      <c r="BE50" s="901" t="str">
        <f t="shared" si="78"/>
        <v/>
      </c>
      <c r="BF50" s="901" t="str">
        <f t="shared" si="78"/>
        <v/>
      </c>
      <c r="BG50" s="901" t="str">
        <f t="shared" si="78"/>
        <v/>
      </c>
      <c r="BH50" s="901" t="str">
        <f t="shared" si="78"/>
        <v/>
      </c>
      <c r="BI50" s="901" t="str">
        <f t="shared" si="78"/>
        <v/>
      </c>
      <c r="BJ50" s="901" t="str">
        <f t="shared" si="78"/>
        <v/>
      </c>
      <c r="BK50" s="901" t="str">
        <f t="shared" si="78"/>
        <v/>
      </c>
      <c r="BL50" s="901" t="str">
        <f t="shared" si="78"/>
        <v/>
      </c>
      <c r="BM50" s="901" t="str">
        <f t="shared" ref="BM50:BT50" si="79">IF(BM47="","",BM46*BM47*BM48*BM49)</f>
        <v/>
      </c>
      <c r="BN50" s="901" t="str">
        <f t="shared" si="79"/>
        <v/>
      </c>
      <c r="BO50" s="901" t="str">
        <f t="shared" si="79"/>
        <v/>
      </c>
      <c r="BP50" s="901" t="str">
        <f t="shared" si="79"/>
        <v/>
      </c>
      <c r="BQ50" s="901" t="str">
        <f t="shared" si="79"/>
        <v/>
      </c>
      <c r="BR50" s="901" t="str">
        <f t="shared" si="79"/>
        <v/>
      </c>
      <c r="BS50" s="901" t="str">
        <f t="shared" si="79"/>
        <v/>
      </c>
      <c r="BT50" s="901" t="str">
        <f t="shared" si="79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434</v>
      </c>
      <c r="B51" s="674"/>
      <c r="C51" s="674"/>
      <c r="D51" s="674"/>
      <c r="E51" s="674"/>
      <c r="F51" s="674"/>
      <c r="G51" s="674"/>
      <c r="H51" s="674"/>
      <c r="I51" s="674"/>
      <c r="J51" s="674"/>
      <c r="K51" s="674"/>
      <c r="L51" s="674"/>
      <c r="M51" s="674"/>
      <c r="N51" s="674"/>
      <c r="O51" s="674"/>
      <c r="P51" s="674"/>
      <c r="Q51" s="674"/>
      <c r="R51" s="674"/>
      <c r="S51" s="889"/>
      <c r="T51" s="674"/>
      <c r="U51" s="674"/>
      <c r="V51" s="674"/>
      <c r="W51" s="674"/>
      <c r="X51" s="674"/>
      <c r="Y51" s="674">
        <v>1</v>
      </c>
      <c r="Z51" s="674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889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889"/>
      <c r="BD51" s="674"/>
      <c r="BE51" s="674"/>
      <c r="BF51" s="674"/>
      <c r="BG51" s="674"/>
      <c r="BH51" s="674"/>
      <c r="BI51" s="674"/>
      <c r="BJ51" s="674"/>
      <c r="BK51" s="674"/>
      <c r="BL51" s="674"/>
      <c r="BM51" s="674"/>
      <c r="BN51" s="674"/>
      <c r="BO51" s="674"/>
      <c r="BP51" s="674"/>
      <c r="BQ51" s="674"/>
      <c r="BR51" s="674"/>
      <c r="BS51" s="674"/>
      <c r="BT51" s="674"/>
      <c r="BU51" s="889"/>
      <c r="BV51" s="674"/>
      <c r="BW51" s="674"/>
      <c r="BX51" s="674"/>
      <c r="BY51" s="674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295</v>
      </c>
      <c r="B52" s="674"/>
      <c r="C52" s="674"/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889"/>
      <c r="T52" s="674"/>
      <c r="U52" s="674"/>
      <c r="V52" s="674"/>
      <c r="W52" s="674">
        <v>1</v>
      </c>
      <c r="X52" s="674"/>
      <c r="Y52" s="674">
        <v>1</v>
      </c>
      <c r="Z52" s="674"/>
      <c r="AA52" s="674"/>
      <c r="AB52" s="674"/>
      <c r="AC52" s="674"/>
      <c r="AD52" s="674"/>
      <c r="AE52" s="674"/>
      <c r="AF52" s="674"/>
      <c r="AG52" s="674"/>
      <c r="AH52" s="674"/>
      <c r="AI52" s="674"/>
      <c r="AJ52" s="674"/>
      <c r="AK52" s="889"/>
      <c r="AL52" s="674"/>
      <c r="AM52" s="674"/>
      <c r="AN52" s="674"/>
      <c r="AO52" s="674"/>
      <c r="AP52" s="674"/>
      <c r="AQ52" s="674"/>
      <c r="AR52" s="674"/>
      <c r="AS52" s="674"/>
      <c r="AT52" s="674"/>
      <c r="AU52" s="674"/>
      <c r="AV52" s="674"/>
      <c r="AW52" s="674"/>
      <c r="AX52" s="674"/>
      <c r="AY52" s="674"/>
      <c r="AZ52" s="674"/>
      <c r="BA52" s="674"/>
      <c r="BB52" s="674"/>
      <c r="BC52" s="889"/>
      <c r="BD52" s="674"/>
      <c r="BE52" s="674"/>
      <c r="BF52" s="674"/>
      <c r="BG52" s="674"/>
      <c r="BH52" s="674"/>
      <c r="BI52" s="674"/>
      <c r="BJ52" s="674"/>
      <c r="BK52" s="674"/>
      <c r="BL52" s="674"/>
      <c r="BM52" s="674"/>
      <c r="BN52" s="674"/>
      <c r="BO52" s="674"/>
      <c r="BP52" s="674"/>
      <c r="BQ52" s="674"/>
      <c r="BR52" s="674"/>
      <c r="BS52" s="674"/>
      <c r="BT52" s="674"/>
      <c r="BU52" s="889"/>
      <c r="BV52" s="674"/>
      <c r="BW52" s="674">
        <v>1</v>
      </c>
      <c r="BX52" s="674"/>
      <c r="BY52" s="674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7">
        <f>COUNT(B52:R52)</f>
        <v>0</v>
      </c>
      <c r="DM52" s="852">
        <f>COUNT(T52:AJ52)</f>
        <v>2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296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>
        <v>1</v>
      </c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7">
        <f>COUNT(B53:R53)</f>
        <v>0</v>
      </c>
      <c r="DM53" s="852">
        <f>COUNT(T53:AJ53)</f>
        <v>2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283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>
        <v>12</v>
      </c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7">
        <f>COUNT(B54:R54)</f>
        <v>0</v>
      </c>
      <c r="DM54" s="852">
        <f>COUNT(T54:AJ54)</f>
        <v>2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313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>
        <v>25</v>
      </c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7">
        <f>COUNT(B55:R55)</f>
        <v>0</v>
      </c>
      <c r="DM55" s="852">
        <f>COUNT(T55:AJ55)</f>
        <v>2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314</v>
      </c>
      <c r="B56" s="901" t="str">
        <f>IF(B53="","",B52*B53*B54*B55)</f>
        <v/>
      </c>
      <c r="C56" s="901" t="str">
        <f>IF(C53="","",C52*C53*C54*C55)</f>
        <v/>
      </c>
      <c r="D56" s="901" t="str">
        <f t="shared" ref="D56:J56" si="84">IF(D53="","",D52*D53*D54*D55)</f>
        <v/>
      </c>
      <c r="E56" s="901" t="str">
        <f t="shared" si="84"/>
        <v/>
      </c>
      <c r="F56" s="901" t="str">
        <f t="shared" si="84"/>
        <v/>
      </c>
      <c r="G56" s="901" t="str">
        <f t="shared" si="84"/>
        <v/>
      </c>
      <c r="H56" s="901" t="str">
        <f t="shared" si="84"/>
        <v/>
      </c>
      <c r="I56" s="901" t="str">
        <f t="shared" si="84"/>
        <v/>
      </c>
      <c r="J56" s="901" t="str">
        <f t="shared" si="84"/>
        <v/>
      </c>
      <c r="K56" s="901" t="str">
        <f t="shared" ref="K56:R56" si="85">IF(K53="","",K52*K53*K54*K55)</f>
        <v/>
      </c>
      <c r="L56" s="901" t="str">
        <f t="shared" si="85"/>
        <v/>
      </c>
      <c r="M56" s="901" t="str">
        <f t="shared" si="85"/>
        <v/>
      </c>
      <c r="N56" s="901" t="str">
        <f t="shared" si="85"/>
        <v/>
      </c>
      <c r="O56" s="901" t="str">
        <f t="shared" si="85"/>
        <v/>
      </c>
      <c r="P56" s="901" t="str">
        <f t="shared" si="85"/>
        <v/>
      </c>
      <c r="Q56" s="901" t="str">
        <f t="shared" si="85"/>
        <v/>
      </c>
      <c r="R56" s="901" t="str">
        <f t="shared" si="85"/>
        <v/>
      </c>
      <c r="S56" s="889"/>
      <c r="T56" s="901"/>
      <c r="U56" s="901" t="str">
        <f>IF(U53="","",U52*U53*U54*U55)</f>
        <v/>
      </c>
      <c r="V56" s="901"/>
      <c r="W56" s="901">
        <f t="shared" ref="W56:AB56" si="86">IF(W53="","",W52*W53*W54*W55)</f>
        <v>420</v>
      </c>
      <c r="X56" s="901" t="str">
        <f t="shared" si="86"/>
        <v/>
      </c>
      <c r="Y56" s="901">
        <f t="shared" si="86"/>
        <v>601.19999999999993</v>
      </c>
      <c r="Z56" s="901" t="str">
        <f t="shared" si="86"/>
        <v/>
      </c>
      <c r="AA56" s="901" t="str">
        <f t="shared" si="86"/>
        <v/>
      </c>
      <c r="AB56" s="901" t="str">
        <f t="shared" si="86"/>
        <v/>
      </c>
      <c r="AC56" s="901" t="str">
        <f t="shared" ref="AC56:AJ56" si="87">IF(AC53="","",AC52*AC53*AC54*AC55)</f>
        <v/>
      </c>
      <c r="AD56" s="901" t="str">
        <f t="shared" si="87"/>
        <v/>
      </c>
      <c r="AE56" s="901" t="str">
        <f t="shared" si="87"/>
        <v/>
      </c>
      <c r="AF56" s="901" t="str">
        <f t="shared" si="87"/>
        <v/>
      </c>
      <c r="AG56" s="901" t="str">
        <f t="shared" si="87"/>
        <v/>
      </c>
      <c r="AH56" s="901" t="str">
        <f t="shared" si="87"/>
        <v/>
      </c>
      <c r="AI56" s="901" t="str">
        <f t="shared" si="87"/>
        <v/>
      </c>
      <c r="AJ56" s="901" t="str">
        <f t="shared" si="87"/>
        <v/>
      </c>
      <c r="AK56" s="889"/>
      <c r="AL56" s="901" t="str">
        <f t="shared" ref="AL56:AT56" si="88">IF(AL53="","",AL52*AL53*AL54*AL55)</f>
        <v/>
      </c>
      <c r="AM56" s="901" t="str">
        <f t="shared" si="88"/>
        <v/>
      </c>
      <c r="AN56" s="901" t="str">
        <f t="shared" si="88"/>
        <v/>
      </c>
      <c r="AO56" s="901" t="str">
        <f t="shared" si="88"/>
        <v/>
      </c>
      <c r="AP56" s="901" t="str">
        <f t="shared" si="88"/>
        <v/>
      </c>
      <c r="AQ56" s="901" t="str">
        <f t="shared" si="88"/>
        <v/>
      </c>
      <c r="AR56" s="901" t="str">
        <f t="shared" si="88"/>
        <v/>
      </c>
      <c r="AS56" s="901" t="str">
        <f t="shared" si="88"/>
        <v/>
      </c>
      <c r="AT56" s="901" t="str">
        <f t="shared" si="88"/>
        <v/>
      </c>
      <c r="AU56" s="901" t="str">
        <f t="shared" ref="AU56:BB56" si="89">IF(AU53="","",AU52*AU53*AU54*AU55)</f>
        <v/>
      </c>
      <c r="AV56" s="901" t="str">
        <f t="shared" si="89"/>
        <v/>
      </c>
      <c r="AW56" s="901" t="str">
        <f t="shared" si="89"/>
        <v/>
      </c>
      <c r="AX56" s="901" t="str">
        <f t="shared" si="89"/>
        <v/>
      </c>
      <c r="AY56" s="901" t="str">
        <f t="shared" si="89"/>
        <v/>
      </c>
      <c r="AZ56" s="901" t="str">
        <f t="shared" si="89"/>
        <v/>
      </c>
      <c r="BA56" s="901" t="str">
        <f t="shared" si="89"/>
        <v/>
      </c>
      <c r="BB56" s="901" t="str">
        <f t="shared" si="89"/>
        <v/>
      </c>
      <c r="BC56" s="889"/>
      <c r="BD56" s="901" t="str">
        <f t="shared" ref="BD56:BL56" si="90">IF(BD53="","",BD52*BD53*BD54*BD55)</f>
        <v/>
      </c>
      <c r="BE56" s="901" t="str">
        <f t="shared" si="90"/>
        <v/>
      </c>
      <c r="BF56" s="901" t="str">
        <f t="shared" si="90"/>
        <v/>
      </c>
      <c r="BG56" s="901" t="str">
        <f t="shared" si="90"/>
        <v/>
      </c>
      <c r="BH56" s="901" t="str">
        <f t="shared" si="90"/>
        <v/>
      </c>
      <c r="BI56" s="901" t="str">
        <f t="shared" si="90"/>
        <v/>
      </c>
      <c r="BJ56" s="901" t="str">
        <f t="shared" si="90"/>
        <v/>
      </c>
      <c r="BK56" s="901" t="str">
        <f t="shared" si="90"/>
        <v/>
      </c>
      <c r="BL56" s="901" t="str">
        <f t="shared" si="90"/>
        <v/>
      </c>
      <c r="BM56" s="901" t="str">
        <f t="shared" ref="BM56:BT56" si="91">IF(BM53="","",BM52*BM53*BM54*BM55)</f>
        <v/>
      </c>
      <c r="BN56" s="901" t="str">
        <f t="shared" si="91"/>
        <v/>
      </c>
      <c r="BO56" s="901" t="str">
        <f t="shared" si="91"/>
        <v/>
      </c>
      <c r="BP56" s="901" t="str">
        <f t="shared" si="91"/>
        <v/>
      </c>
      <c r="BQ56" s="901" t="str">
        <f t="shared" si="91"/>
        <v/>
      </c>
      <c r="BR56" s="901" t="str">
        <f t="shared" si="91"/>
        <v/>
      </c>
      <c r="BS56" s="901" t="str">
        <f t="shared" si="91"/>
        <v/>
      </c>
      <c r="BT56" s="901" t="str">
        <f t="shared" si="91"/>
        <v/>
      </c>
      <c r="BU56" s="889"/>
      <c r="BV56" s="901" t="str">
        <f>IF(BV53="","",BV52*BV53*BV54*BV55)</f>
        <v/>
      </c>
      <c r="BW56" s="901">
        <f>IF(BW53="","",BW52*BW53*BW54*BW55)</f>
        <v>300</v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7">
        <f>COUNT(B56:R56)</f>
        <v>0</v>
      </c>
      <c r="DM56" s="852">
        <f>COUNT(T56:AJ56)</f>
        <v>2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435</v>
      </c>
      <c r="B57" s="674"/>
      <c r="C57" s="674"/>
      <c r="D57" s="674"/>
      <c r="E57" s="674"/>
      <c r="F57" s="674"/>
      <c r="G57" s="674"/>
      <c r="H57" s="674"/>
      <c r="I57" s="674"/>
      <c r="J57" s="674"/>
      <c r="K57" s="674"/>
      <c r="L57" s="674"/>
      <c r="M57" s="674"/>
      <c r="N57" s="674"/>
      <c r="O57" s="674"/>
      <c r="P57" s="674"/>
      <c r="Q57" s="674"/>
      <c r="R57" s="674"/>
      <c r="S57" s="889"/>
      <c r="T57" s="674"/>
      <c r="U57" s="674"/>
      <c r="V57" s="674"/>
      <c r="W57" s="674"/>
      <c r="X57" s="674"/>
      <c r="Y57" s="674"/>
      <c r="Z57" s="674"/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889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889"/>
      <c r="BD57" s="674"/>
      <c r="BE57" s="674"/>
      <c r="BF57" s="674"/>
      <c r="BG57" s="674"/>
      <c r="BH57" s="674"/>
      <c r="BI57" s="674"/>
      <c r="BJ57" s="674"/>
      <c r="BK57" s="674"/>
      <c r="BL57" s="674"/>
      <c r="BM57" s="674"/>
      <c r="BN57" s="674"/>
      <c r="BO57" s="674"/>
      <c r="BP57" s="674"/>
      <c r="BQ57" s="674"/>
      <c r="BR57" s="674"/>
      <c r="BS57" s="674"/>
      <c r="BT57" s="674"/>
      <c r="BU57" s="889"/>
      <c r="BV57" s="674"/>
      <c r="BW57" s="674"/>
      <c r="BX57" s="674"/>
      <c r="BY57" s="674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295</v>
      </c>
      <c r="B58" s="674"/>
      <c r="C58" s="674"/>
      <c r="D58" s="674"/>
      <c r="E58" s="674"/>
      <c r="F58" s="674"/>
      <c r="G58" s="674"/>
      <c r="H58" s="674"/>
      <c r="I58" s="674"/>
      <c r="J58" s="674"/>
      <c r="K58" s="674"/>
      <c r="L58" s="674"/>
      <c r="M58" s="674"/>
      <c r="N58" s="674"/>
      <c r="O58" s="674"/>
      <c r="P58" s="674"/>
      <c r="Q58" s="674"/>
      <c r="R58" s="674"/>
      <c r="S58" s="889"/>
      <c r="T58" s="674"/>
      <c r="U58" s="674"/>
      <c r="V58" s="674"/>
      <c r="W58" s="674"/>
      <c r="X58" s="674"/>
      <c r="Y58" s="674"/>
      <c r="Z58" s="674"/>
      <c r="AA58" s="674"/>
      <c r="AB58" s="674"/>
      <c r="AC58" s="674"/>
      <c r="AD58" s="674"/>
      <c r="AE58" s="674"/>
      <c r="AF58" s="674"/>
      <c r="AG58" s="674"/>
      <c r="AH58" s="674"/>
      <c r="AI58" s="674"/>
      <c r="AJ58" s="674"/>
      <c r="AK58" s="889"/>
      <c r="AL58" s="674"/>
      <c r="AM58" s="674"/>
      <c r="AN58" s="674"/>
      <c r="AO58" s="674"/>
      <c r="AP58" s="674"/>
      <c r="AQ58" s="674"/>
      <c r="AR58" s="674"/>
      <c r="AS58" s="674"/>
      <c r="AT58" s="674"/>
      <c r="AU58" s="674"/>
      <c r="AV58" s="674"/>
      <c r="AW58" s="674"/>
      <c r="AX58" s="674"/>
      <c r="AY58" s="674"/>
      <c r="AZ58" s="674"/>
      <c r="BA58" s="674"/>
      <c r="BB58" s="674"/>
      <c r="BC58" s="889"/>
      <c r="BD58" s="674"/>
      <c r="BE58" s="674"/>
      <c r="BF58" s="674"/>
      <c r="BG58" s="674"/>
      <c r="BH58" s="674"/>
      <c r="BI58" s="674"/>
      <c r="BJ58" s="674"/>
      <c r="BK58" s="674"/>
      <c r="BL58" s="674"/>
      <c r="BM58" s="674"/>
      <c r="BN58" s="674"/>
      <c r="BO58" s="674"/>
      <c r="BP58" s="674"/>
      <c r="BQ58" s="674"/>
      <c r="BR58" s="674"/>
      <c r="BS58" s="674"/>
      <c r="BT58" s="674"/>
      <c r="BU58" s="889"/>
      <c r="BV58" s="674"/>
      <c r="BW58" s="674"/>
      <c r="BX58" s="674"/>
      <c r="BY58" s="674"/>
      <c r="BZ58" s="895" t="str">
        <f t="shared" ref="BZ58:BZ63" si="92">IF(DL58&lt;3,"",(SUM(B58:R58)-MIN(B58:R58)-MAX(B58:R58))/(DL58-2))</f>
        <v/>
      </c>
      <c r="CA58" s="895" t="str">
        <f t="shared" ref="CA58:CA63" si="93">IF(DM58&lt;3,"",(SUM(T58:AJ58)-MIN(T58:AJ58)-MAX(T58:AJ58))/(DM58-2))</f>
        <v/>
      </c>
      <c r="CB58" s="895" t="str">
        <f t="shared" ref="CB58:CB63" si="94">IF(DN58&lt;3,"",(SUM(AL58:BB58)-MIN(AL58:BB58)-MAX(AL58:BB58))/(DN58-2))</f>
        <v/>
      </c>
      <c r="CC58" s="896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115">COUNT(B58:R58)</f>
        <v>0</v>
      </c>
      <c r="DM58" s="852">
        <f t="shared" ref="DM58:DM63" si="116">COUNT(T58:AJ58)</f>
        <v>0</v>
      </c>
      <c r="DN58" s="852">
        <f t="shared" ref="DN58:DN63" si="117">COUNT(AL58:BB58)</f>
        <v>0</v>
      </c>
      <c r="DO58" s="853">
        <f t="shared" ref="DO58:DO63" si="118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296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92"/>
        <v/>
      </c>
      <c r="CA59" s="895" t="str">
        <f t="shared" si="93"/>
        <v/>
      </c>
      <c r="CB59" s="895" t="str">
        <f t="shared" si="94"/>
        <v/>
      </c>
      <c r="CC59" s="896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7">
        <f t="shared" si="115"/>
        <v>0</v>
      </c>
      <c r="DM59" s="852">
        <f t="shared" si="116"/>
        <v>0</v>
      </c>
      <c r="DN59" s="852">
        <f t="shared" si="117"/>
        <v>0</v>
      </c>
      <c r="DO59" s="853">
        <f t="shared" si="118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283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92"/>
        <v/>
      </c>
      <c r="CA60" s="895" t="str">
        <f t="shared" si="93"/>
        <v/>
      </c>
      <c r="CB60" s="895" t="str">
        <f t="shared" si="94"/>
        <v/>
      </c>
      <c r="CC60" s="896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7">
        <f t="shared" si="115"/>
        <v>0</v>
      </c>
      <c r="DM60" s="852">
        <f t="shared" si="116"/>
        <v>0</v>
      </c>
      <c r="DN60" s="852">
        <f t="shared" si="117"/>
        <v>0</v>
      </c>
      <c r="DO60" s="853">
        <f t="shared" si="118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313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92"/>
        <v/>
      </c>
      <c r="CA61" s="895" t="str">
        <f t="shared" si="93"/>
        <v/>
      </c>
      <c r="CB61" s="895" t="str">
        <f t="shared" si="94"/>
        <v/>
      </c>
      <c r="CC61" s="896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7">
        <f t="shared" si="115"/>
        <v>0</v>
      </c>
      <c r="DM61" s="852">
        <f t="shared" si="116"/>
        <v>0</v>
      </c>
      <c r="DN61" s="852">
        <f t="shared" si="117"/>
        <v>0</v>
      </c>
      <c r="DO61" s="853">
        <f t="shared" si="118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 thickBot="1">
      <c r="A62" s="900" t="s">
        <v>314</v>
      </c>
      <c r="B62" s="901" t="str">
        <f>IF(B59="","",B58*B59*B60*B61)</f>
        <v/>
      </c>
      <c r="C62" s="901" t="str">
        <f>IF(C59="","",C58*C59*C60*C61)</f>
        <v/>
      </c>
      <c r="D62" s="901" t="str">
        <f t="shared" ref="D62:J62" si="119">IF(D59="","",D58*D59*D60*D61)</f>
        <v/>
      </c>
      <c r="E62" s="901" t="str">
        <f t="shared" si="119"/>
        <v/>
      </c>
      <c r="F62" s="901" t="str">
        <f t="shared" si="119"/>
        <v/>
      </c>
      <c r="G62" s="901" t="str">
        <f t="shared" si="119"/>
        <v/>
      </c>
      <c r="H62" s="901" t="str">
        <f t="shared" si="119"/>
        <v/>
      </c>
      <c r="I62" s="901" t="str">
        <f t="shared" si="119"/>
        <v/>
      </c>
      <c r="J62" s="901" t="str">
        <f t="shared" si="119"/>
        <v/>
      </c>
      <c r="K62" s="901" t="str">
        <f t="shared" ref="K62:R62" si="120">IF(K59="","",K58*K59*K60*K61)</f>
        <v/>
      </c>
      <c r="L62" s="901" t="str">
        <f t="shared" si="120"/>
        <v/>
      </c>
      <c r="M62" s="901" t="str">
        <f t="shared" si="120"/>
        <v/>
      </c>
      <c r="N62" s="901" t="str">
        <f t="shared" si="120"/>
        <v/>
      </c>
      <c r="O62" s="901" t="str">
        <f t="shared" si="120"/>
        <v/>
      </c>
      <c r="P62" s="901" t="str">
        <f t="shared" si="120"/>
        <v/>
      </c>
      <c r="Q62" s="901" t="str">
        <f t="shared" si="120"/>
        <v/>
      </c>
      <c r="R62" s="901" t="str">
        <f t="shared" si="120"/>
        <v/>
      </c>
      <c r="S62" s="889"/>
      <c r="T62" s="901" t="str">
        <f t="shared" ref="T62:AB62" si="121">IF(T59="","",T58*T59*T60*T61)</f>
        <v/>
      </c>
      <c r="U62" s="901" t="str">
        <f t="shared" si="121"/>
        <v/>
      </c>
      <c r="V62" s="901" t="str">
        <f t="shared" si="121"/>
        <v/>
      </c>
      <c r="W62" s="901" t="str">
        <f t="shared" si="121"/>
        <v/>
      </c>
      <c r="X62" s="901" t="str">
        <f t="shared" si="121"/>
        <v/>
      </c>
      <c r="Y62" s="901" t="str">
        <f t="shared" si="121"/>
        <v/>
      </c>
      <c r="Z62" s="901" t="str">
        <f t="shared" si="121"/>
        <v/>
      </c>
      <c r="AA62" s="901" t="str">
        <f t="shared" si="121"/>
        <v/>
      </c>
      <c r="AB62" s="901" t="str">
        <f t="shared" si="121"/>
        <v/>
      </c>
      <c r="AC62" s="901" t="str">
        <f t="shared" ref="AC62:AJ62" si="122">IF(AC59="","",AC58*AC59*AC60*AC61)</f>
        <v/>
      </c>
      <c r="AD62" s="901" t="str">
        <f t="shared" si="122"/>
        <v/>
      </c>
      <c r="AE62" s="901" t="str">
        <f t="shared" si="122"/>
        <v/>
      </c>
      <c r="AF62" s="901" t="str">
        <f t="shared" si="122"/>
        <v/>
      </c>
      <c r="AG62" s="901" t="str">
        <f t="shared" si="122"/>
        <v/>
      </c>
      <c r="AH62" s="901" t="str">
        <f t="shared" si="122"/>
        <v/>
      </c>
      <c r="AI62" s="901" t="str">
        <f t="shared" si="122"/>
        <v/>
      </c>
      <c r="AJ62" s="901" t="str">
        <f t="shared" si="122"/>
        <v/>
      </c>
      <c r="AK62" s="889"/>
      <c r="AL62" s="901" t="str">
        <f t="shared" ref="AL62:AT62" si="123">IF(AL59="","",AL58*AL59*AL60*AL61)</f>
        <v/>
      </c>
      <c r="AM62" s="901" t="str">
        <f t="shared" si="123"/>
        <v/>
      </c>
      <c r="AN62" s="901" t="str">
        <f t="shared" si="123"/>
        <v/>
      </c>
      <c r="AO62" s="901" t="str">
        <f t="shared" si="123"/>
        <v/>
      </c>
      <c r="AP62" s="901" t="str">
        <f t="shared" si="123"/>
        <v/>
      </c>
      <c r="AQ62" s="901" t="str">
        <f t="shared" si="123"/>
        <v/>
      </c>
      <c r="AR62" s="901" t="str">
        <f t="shared" si="123"/>
        <v/>
      </c>
      <c r="AS62" s="901" t="str">
        <f t="shared" si="123"/>
        <v/>
      </c>
      <c r="AT62" s="901" t="str">
        <f t="shared" si="123"/>
        <v/>
      </c>
      <c r="AU62" s="901" t="str">
        <f t="shared" ref="AU62:BB62" si="124">IF(AU59="","",AU58*AU59*AU60*AU61)</f>
        <v/>
      </c>
      <c r="AV62" s="901" t="str">
        <f t="shared" si="124"/>
        <v/>
      </c>
      <c r="AW62" s="901" t="str">
        <f t="shared" si="124"/>
        <v/>
      </c>
      <c r="AX62" s="901" t="str">
        <f t="shared" si="124"/>
        <v/>
      </c>
      <c r="AY62" s="901" t="str">
        <f t="shared" si="124"/>
        <v/>
      </c>
      <c r="AZ62" s="901" t="str">
        <f t="shared" si="124"/>
        <v/>
      </c>
      <c r="BA62" s="901" t="str">
        <f t="shared" si="124"/>
        <v/>
      </c>
      <c r="BB62" s="901" t="str">
        <f t="shared" si="124"/>
        <v/>
      </c>
      <c r="BC62" s="889"/>
      <c r="BD62" s="901" t="str">
        <f t="shared" ref="BD62:BL62" si="125">IF(BD59="","",BD58*BD59*BD60*BD61)</f>
        <v/>
      </c>
      <c r="BE62" s="901" t="str">
        <f t="shared" si="125"/>
        <v/>
      </c>
      <c r="BF62" s="901" t="str">
        <f t="shared" si="125"/>
        <v/>
      </c>
      <c r="BG62" s="901" t="str">
        <f t="shared" si="125"/>
        <v/>
      </c>
      <c r="BH62" s="901" t="str">
        <f t="shared" si="125"/>
        <v/>
      </c>
      <c r="BI62" s="901" t="str">
        <f t="shared" si="125"/>
        <v/>
      </c>
      <c r="BJ62" s="901" t="str">
        <f t="shared" si="125"/>
        <v/>
      </c>
      <c r="BK62" s="901" t="str">
        <f t="shared" si="125"/>
        <v/>
      </c>
      <c r="BL62" s="901" t="str">
        <f t="shared" si="125"/>
        <v/>
      </c>
      <c r="BM62" s="901" t="str">
        <f>IF(BM59="","",BM58*BM59*BM60*BM61)</f>
        <v/>
      </c>
      <c r="BN62" s="901" t="str">
        <f t="shared" ref="BN62:BT62" si="126">IF(BN59="","",BN58*BN59*BN60*BN61)</f>
        <v/>
      </c>
      <c r="BO62" s="901" t="str">
        <f t="shared" si="126"/>
        <v/>
      </c>
      <c r="BP62" s="901" t="str">
        <f t="shared" si="126"/>
        <v/>
      </c>
      <c r="BQ62" s="901" t="str">
        <f t="shared" si="126"/>
        <v/>
      </c>
      <c r="BR62" s="901" t="str">
        <f t="shared" si="126"/>
        <v/>
      </c>
      <c r="BS62" s="901" t="str">
        <f t="shared" si="126"/>
        <v/>
      </c>
      <c r="BT62" s="901" t="str">
        <f t="shared" si="126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92"/>
        <v/>
      </c>
      <c r="CA62" s="895" t="str">
        <f t="shared" si="93"/>
        <v/>
      </c>
      <c r="CB62" s="895" t="str">
        <f t="shared" si="94"/>
        <v/>
      </c>
      <c r="CC62" s="896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7">
        <f t="shared" si="115"/>
        <v>0</v>
      </c>
      <c r="DM62" s="852">
        <f t="shared" si="116"/>
        <v>0</v>
      </c>
      <c r="DN62" s="852">
        <f t="shared" si="117"/>
        <v>0</v>
      </c>
      <c r="DO62" s="853">
        <f t="shared" si="118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 thickBot="1">
      <c r="A63" s="907" t="s">
        <v>436</v>
      </c>
      <c r="B63" s="908">
        <f>SUM(B14,B20,B26,B32,B38,B44,B50,B56,B62)</f>
        <v>25</v>
      </c>
      <c r="C63" s="908">
        <f>SUM(C14,C20,C26,C32,C38,C44,C50,C56,C62)</f>
        <v>900</v>
      </c>
      <c r="D63" s="908">
        <f t="shared" ref="D63:J63" si="127">SUM(D14,D20,D26,D32,D38,D44,D50,D56,D62)</f>
        <v>250</v>
      </c>
      <c r="E63" s="908">
        <f t="shared" si="127"/>
        <v>90</v>
      </c>
      <c r="F63" s="908">
        <f t="shared" si="127"/>
        <v>165</v>
      </c>
      <c r="G63" s="908">
        <f t="shared" si="127"/>
        <v>800</v>
      </c>
      <c r="H63" s="908">
        <f t="shared" si="127"/>
        <v>560</v>
      </c>
      <c r="I63" s="908">
        <f t="shared" si="127"/>
        <v>240</v>
      </c>
      <c r="J63" s="908">
        <f t="shared" si="127"/>
        <v>0</v>
      </c>
      <c r="K63" s="908">
        <f t="shared" ref="K63:R63" si="128">SUM(K14,K20,K26,K32,K38,K44,K50,K56,K62)</f>
        <v>0</v>
      </c>
      <c r="L63" s="908">
        <f t="shared" si="128"/>
        <v>0</v>
      </c>
      <c r="M63" s="908">
        <f t="shared" si="128"/>
        <v>0</v>
      </c>
      <c r="N63" s="908">
        <f t="shared" si="128"/>
        <v>0</v>
      </c>
      <c r="O63" s="908">
        <f t="shared" si="128"/>
        <v>0</v>
      </c>
      <c r="P63" s="908">
        <f t="shared" si="128"/>
        <v>0</v>
      </c>
      <c r="Q63" s="908">
        <f t="shared" si="128"/>
        <v>0</v>
      </c>
      <c r="R63" s="908">
        <f t="shared" si="128"/>
        <v>0</v>
      </c>
      <c r="S63" s="909"/>
      <c r="T63" s="908">
        <f t="shared" ref="T63:AB63" si="129">SUM(T14,T20,T26,T32,T38,T44,T50,T56,T62)</f>
        <v>0</v>
      </c>
      <c r="U63" s="908">
        <f t="shared" si="129"/>
        <v>1000</v>
      </c>
      <c r="V63" s="908">
        <f t="shared" si="129"/>
        <v>480</v>
      </c>
      <c r="W63" s="908">
        <f t="shared" si="129"/>
        <v>520</v>
      </c>
      <c r="X63" s="908">
        <f t="shared" si="129"/>
        <v>400</v>
      </c>
      <c r="Y63" s="908">
        <f t="shared" si="129"/>
        <v>601.19999999999993</v>
      </c>
      <c r="Z63" s="908">
        <f t="shared" si="129"/>
        <v>260</v>
      </c>
      <c r="AA63" s="908">
        <f t="shared" si="129"/>
        <v>350</v>
      </c>
      <c r="AB63" s="908">
        <f t="shared" si="129"/>
        <v>920</v>
      </c>
      <c r="AC63" s="908">
        <f t="shared" ref="AC63:AJ63" si="130">SUM(AC14,AC20,AC26,AC32,AC38,AC44,AC50,AC56,AC62)</f>
        <v>0</v>
      </c>
      <c r="AD63" s="908">
        <f t="shared" si="130"/>
        <v>0</v>
      </c>
      <c r="AE63" s="908">
        <f t="shared" si="130"/>
        <v>0</v>
      </c>
      <c r="AF63" s="908">
        <f t="shared" si="130"/>
        <v>0</v>
      </c>
      <c r="AG63" s="908">
        <f t="shared" si="130"/>
        <v>0</v>
      </c>
      <c r="AH63" s="908">
        <f t="shared" si="130"/>
        <v>0</v>
      </c>
      <c r="AI63" s="908">
        <f t="shared" si="130"/>
        <v>0</v>
      </c>
      <c r="AJ63" s="908">
        <f t="shared" si="130"/>
        <v>0</v>
      </c>
      <c r="AK63" s="909"/>
      <c r="AL63" s="908">
        <f t="shared" ref="AL63:AT63" si="131">SUM(AL14,AL20,AL26,AL32,AL38,AL44,AL50,AL56,AL62)</f>
        <v>0</v>
      </c>
      <c r="AM63" s="908">
        <f t="shared" si="131"/>
        <v>0</v>
      </c>
      <c r="AN63" s="908">
        <f t="shared" si="131"/>
        <v>300</v>
      </c>
      <c r="AO63" s="908">
        <f t="shared" si="131"/>
        <v>400</v>
      </c>
      <c r="AP63" s="908">
        <f t="shared" si="131"/>
        <v>360</v>
      </c>
      <c r="AQ63" s="908">
        <f t="shared" si="131"/>
        <v>0</v>
      </c>
      <c r="AR63" s="908">
        <f t="shared" si="131"/>
        <v>0</v>
      </c>
      <c r="AS63" s="908">
        <f t="shared" si="131"/>
        <v>0</v>
      </c>
      <c r="AT63" s="908">
        <f t="shared" si="131"/>
        <v>0</v>
      </c>
      <c r="AU63" s="908">
        <f t="shared" ref="AU63:BB63" si="132">SUM(AU14,AU20,AU26,AU32,AU38,AU44,AU50,AU56,AU62)</f>
        <v>0</v>
      </c>
      <c r="AV63" s="908">
        <f t="shared" si="132"/>
        <v>0</v>
      </c>
      <c r="AW63" s="908">
        <f t="shared" si="132"/>
        <v>0</v>
      </c>
      <c r="AX63" s="908">
        <f t="shared" si="132"/>
        <v>0</v>
      </c>
      <c r="AY63" s="908">
        <f t="shared" si="132"/>
        <v>0</v>
      </c>
      <c r="AZ63" s="908">
        <f t="shared" si="132"/>
        <v>0</v>
      </c>
      <c r="BA63" s="908">
        <f t="shared" si="132"/>
        <v>0</v>
      </c>
      <c r="BB63" s="908">
        <f t="shared" si="132"/>
        <v>0</v>
      </c>
      <c r="BC63" s="909"/>
      <c r="BD63" s="908">
        <f t="shared" ref="BD63:BL63" si="133">SUM(BD14,BD20,BD26,BD32,BD38,BD44,BD50,BD56,BD62)</f>
        <v>0</v>
      </c>
      <c r="BE63" s="908">
        <f t="shared" si="133"/>
        <v>0</v>
      </c>
      <c r="BF63" s="908">
        <f t="shared" si="133"/>
        <v>0</v>
      </c>
      <c r="BG63" s="908">
        <f t="shared" si="133"/>
        <v>0</v>
      </c>
      <c r="BH63" s="908"/>
      <c r="BI63" s="908">
        <f t="shared" si="133"/>
        <v>0</v>
      </c>
      <c r="BJ63" s="908">
        <f t="shared" si="133"/>
        <v>0</v>
      </c>
      <c r="BK63" s="908">
        <f t="shared" si="133"/>
        <v>0</v>
      </c>
      <c r="BL63" s="908">
        <f t="shared" si="133"/>
        <v>0</v>
      </c>
      <c r="BM63" s="908">
        <f t="shared" ref="BM63:BT63" si="134">SUM(BM14,BM20,BM26,BM32,BM38,BM44,BM50,BM56,BM62)</f>
        <v>0</v>
      </c>
      <c r="BN63" s="908">
        <f t="shared" si="134"/>
        <v>0</v>
      </c>
      <c r="BO63" s="908">
        <f t="shared" si="134"/>
        <v>0</v>
      </c>
      <c r="BP63" s="908">
        <f t="shared" si="134"/>
        <v>0</v>
      </c>
      <c r="BQ63" s="908">
        <f t="shared" si="134"/>
        <v>0</v>
      </c>
      <c r="BR63" s="908">
        <f t="shared" si="134"/>
        <v>0</v>
      </c>
      <c r="BS63" s="908">
        <f t="shared" si="134"/>
        <v>0</v>
      </c>
      <c r="BT63" s="908">
        <f t="shared" si="134"/>
        <v>0</v>
      </c>
      <c r="BU63" s="909"/>
      <c r="BV63" s="908">
        <f>SUM(BV14,BV20,BV26,BV32,BV38,BV44,BV50,BV56,BV62)</f>
        <v>150</v>
      </c>
      <c r="BW63" s="908">
        <f>SUM(BW14,BW20,BW26,BW32,BW38,BW44,BW50,BW56,BW62)</f>
        <v>800</v>
      </c>
      <c r="BX63" s="908">
        <f>SUM(BX14,BX20,BX26,BX32,BX38,BX44,BX50,BX56,BX62)</f>
        <v>300</v>
      </c>
      <c r="BY63" s="908">
        <f>SUM(BY14,BY20,BY26,BY32,BY38,BY44,BY50,BY56,BY62)</f>
        <v>0</v>
      </c>
      <c r="BZ63" s="895">
        <f t="shared" si="92"/>
        <v>142</v>
      </c>
      <c r="CA63" s="895">
        <f t="shared" si="93"/>
        <v>235.41333333333333</v>
      </c>
      <c r="CB63" s="895">
        <f t="shared" si="94"/>
        <v>44</v>
      </c>
      <c r="CC63" s="896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7">
        <f t="shared" si="115"/>
        <v>17</v>
      </c>
      <c r="DM63" s="852">
        <f t="shared" si="116"/>
        <v>17</v>
      </c>
      <c r="DN63" s="852">
        <f t="shared" si="117"/>
        <v>17</v>
      </c>
      <c r="DO63" s="853">
        <f t="shared" si="118"/>
        <v>16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9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9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9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9"/>
      <c r="BV64" s="451"/>
      <c r="BW64" s="451"/>
      <c r="BX64" s="451"/>
      <c r="BY64" s="451"/>
      <c r="BZ64" s="910"/>
      <c r="CA64" s="910"/>
      <c r="CB64" s="910"/>
      <c r="CC64" s="911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2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2"/>
      <c r="DL64" s="913"/>
      <c r="DM64" s="913"/>
      <c r="DN64" s="913"/>
      <c r="DO64" s="912"/>
      <c r="DP64" s="451"/>
      <c r="DQ64" s="451"/>
      <c r="DR64" s="451"/>
      <c r="DS64" s="451"/>
      <c r="DT64" s="451"/>
      <c r="DU64" s="451"/>
      <c r="DV64" s="451"/>
      <c r="DW64" s="912"/>
      <c r="DX64" s="451"/>
      <c r="DY64" s="61"/>
    </row>
    <row r="65" spans="1:131" ht="12.75" customHeight="1">
      <c r="A65" s="914" t="s">
        <v>437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438</v>
      </c>
      <c r="B66" s="674"/>
      <c r="C66" s="674"/>
      <c r="D66" s="674"/>
      <c r="E66" s="674"/>
      <c r="F66" s="674"/>
      <c r="G66" s="674"/>
      <c r="H66" s="674"/>
      <c r="I66" s="674"/>
      <c r="J66" s="674"/>
      <c r="K66" s="674"/>
      <c r="L66" s="674"/>
      <c r="M66" s="674"/>
      <c r="N66" s="674"/>
      <c r="O66" s="674"/>
      <c r="P66" s="674"/>
      <c r="Q66" s="674"/>
      <c r="R66" s="674"/>
      <c r="S66" s="889"/>
      <c r="T66" s="674"/>
      <c r="U66" s="674"/>
      <c r="V66" s="674"/>
      <c r="W66" s="674"/>
      <c r="X66" s="674"/>
      <c r="Y66" s="674"/>
      <c r="Z66" s="674"/>
      <c r="AA66" s="674"/>
      <c r="AB66" s="674"/>
      <c r="AC66" s="674"/>
      <c r="AD66" s="674"/>
      <c r="AE66" s="674"/>
      <c r="AF66" s="674"/>
      <c r="AG66" s="674"/>
      <c r="AH66" s="674"/>
      <c r="AI66" s="674"/>
      <c r="AJ66" s="674"/>
      <c r="AK66" s="889"/>
      <c r="AL66" s="674"/>
      <c r="AM66" s="674"/>
      <c r="AN66" s="674"/>
      <c r="AO66" s="674"/>
      <c r="AP66" s="674"/>
      <c r="AQ66" s="674"/>
      <c r="AR66" s="674"/>
      <c r="AS66" s="674"/>
      <c r="AT66" s="674"/>
      <c r="AU66" s="674"/>
      <c r="AV66" s="674"/>
      <c r="AW66" s="674"/>
      <c r="AX66" s="674"/>
      <c r="AY66" s="674"/>
      <c r="AZ66" s="674"/>
      <c r="BA66" s="674"/>
      <c r="BB66" s="674"/>
      <c r="BC66" s="889"/>
      <c r="BD66" s="674"/>
      <c r="BE66" s="674"/>
      <c r="BF66" s="674"/>
      <c r="BG66" s="674"/>
      <c r="BH66" s="674"/>
      <c r="BI66" s="674"/>
      <c r="BJ66" s="674"/>
      <c r="BK66" s="674"/>
      <c r="BL66" s="674"/>
      <c r="BM66" s="674"/>
      <c r="BN66" s="674"/>
      <c r="BO66" s="674"/>
      <c r="BP66" s="674"/>
      <c r="BQ66" s="674"/>
      <c r="BR66" s="674"/>
      <c r="BS66" s="674"/>
      <c r="BT66" s="674"/>
      <c r="BU66" s="889"/>
      <c r="BV66" s="674"/>
      <c r="BW66" s="674"/>
      <c r="BX66" s="674"/>
      <c r="BY66" s="674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1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295</v>
      </c>
      <c r="B67" s="674"/>
      <c r="C67" s="674"/>
      <c r="D67" s="674"/>
      <c r="E67" s="674"/>
      <c r="F67" s="674"/>
      <c r="G67" s="674"/>
      <c r="H67" s="674"/>
      <c r="I67" s="674"/>
      <c r="J67" s="674"/>
      <c r="K67" s="674"/>
      <c r="L67" s="674"/>
      <c r="M67" s="674"/>
      <c r="N67" s="674"/>
      <c r="O67" s="674"/>
      <c r="P67" s="674"/>
      <c r="Q67" s="674"/>
      <c r="R67" s="674"/>
      <c r="S67" s="889"/>
      <c r="T67" s="674"/>
      <c r="U67" s="674"/>
      <c r="V67" s="674"/>
      <c r="W67" s="674"/>
      <c r="X67" s="674"/>
      <c r="Y67" s="674"/>
      <c r="Z67" s="674"/>
      <c r="AA67" s="674"/>
      <c r="AB67" s="674"/>
      <c r="AC67" s="674"/>
      <c r="AD67" s="674"/>
      <c r="AE67" s="674"/>
      <c r="AF67" s="674"/>
      <c r="AG67" s="674"/>
      <c r="AH67" s="674"/>
      <c r="AI67" s="674"/>
      <c r="AJ67" s="674"/>
      <c r="AK67" s="889"/>
      <c r="AL67" s="674"/>
      <c r="AM67" s="674"/>
      <c r="AN67" s="674"/>
      <c r="AO67" s="674">
        <v>3</v>
      </c>
      <c r="AP67" s="674"/>
      <c r="AQ67" s="674"/>
      <c r="AR67" s="674"/>
      <c r="AS67" s="674"/>
      <c r="AT67" s="674"/>
      <c r="AU67" s="674"/>
      <c r="AV67" s="674"/>
      <c r="AW67" s="674"/>
      <c r="AX67" s="674"/>
      <c r="AY67" s="674"/>
      <c r="AZ67" s="674"/>
      <c r="BA67" s="674"/>
      <c r="BB67" s="674"/>
      <c r="BC67" s="889"/>
      <c r="BD67" s="674"/>
      <c r="BE67" s="674"/>
      <c r="BF67" s="674"/>
      <c r="BG67" s="674"/>
      <c r="BH67" s="674"/>
      <c r="BI67" s="674"/>
      <c r="BJ67" s="674"/>
      <c r="BK67" s="674"/>
      <c r="BL67" s="674"/>
      <c r="BM67" s="674"/>
      <c r="BN67" s="674"/>
      <c r="BO67" s="674"/>
      <c r="BP67" s="674"/>
      <c r="BQ67" s="674"/>
      <c r="BR67" s="674"/>
      <c r="BS67" s="674"/>
      <c r="BT67" s="674"/>
      <c r="BU67" s="889"/>
      <c r="BV67" s="674"/>
      <c r="BW67" s="299"/>
      <c r="BX67" s="674"/>
      <c r="BY67" s="674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7">
        <f>COUNT(B67:R67)</f>
        <v>0</v>
      </c>
      <c r="DM67" s="852">
        <f>COUNT(T67:AJ67)</f>
        <v>0</v>
      </c>
      <c r="DN67" s="852">
        <f>COUNT(AL67:BB67)</f>
        <v>1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296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4"/>
      <c r="AJ68" s="299"/>
      <c r="AK68" s="889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4"/>
      <c r="BA68" s="674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0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7">
        <f>COUNT(B68:R68)</f>
        <v>0</v>
      </c>
      <c r="DM68" s="852">
        <f>COUNT(T68:AJ68)</f>
        <v>0</v>
      </c>
      <c r="DN68" s="852">
        <f>COUNT(AL68:BB68)</f>
        <v>1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283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7">
        <f>COUNT(B69:R69)</f>
        <v>0</v>
      </c>
      <c r="DM69" s="852">
        <f>COUNT(T69:AJ69)</f>
        <v>0</v>
      </c>
      <c r="DN69" s="852">
        <f>COUNT(AL69:BB69)</f>
        <v>1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313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7">
        <f>COUNT(B70:R70)</f>
        <v>0</v>
      </c>
      <c r="DM70" s="852">
        <f>COUNT(T70:AJ70)</f>
        <v>0</v>
      </c>
      <c r="DN70" s="852">
        <f>COUNT(AL70:BB70)</f>
        <v>1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314</v>
      </c>
      <c r="B71" s="901" t="str">
        <f t="shared" ref="B71:K71" si="139">IF(B68="","",B67*B68*B69*B70)</f>
        <v/>
      </c>
      <c r="C71" s="901" t="str">
        <f t="shared" si="139"/>
        <v/>
      </c>
      <c r="D71" s="901" t="str">
        <f t="shared" si="139"/>
        <v/>
      </c>
      <c r="E71" s="901" t="str">
        <f t="shared" si="139"/>
        <v/>
      </c>
      <c r="F71" s="901" t="str">
        <f t="shared" si="139"/>
        <v/>
      </c>
      <c r="G71" s="901" t="str">
        <f t="shared" si="139"/>
        <v/>
      </c>
      <c r="H71" s="901" t="str">
        <f t="shared" si="139"/>
        <v/>
      </c>
      <c r="I71" s="901" t="str">
        <f t="shared" si="139"/>
        <v/>
      </c>
      <c r="J71" s="901" t="str">
        <f t="shared" si="139"/>
        <v/>
      </c>
      <c r="K71" s="901" t="str">
        <f t="shared" si="139"/>
        <v/>
      </c>
      <c r="L71" s="901" t="str">
        <f t="shared" ref="L71:R71" si="140">IF(L68="","",L67*L68*L69*L70)</f>
        <v/>
      </c>
      <c r="M71" s="901" t="str">
        <f t="shared" si="140"/>
        <v/>
      </c>
      <c r="N71" s="901" t="str">
        <f t="shared" si="140"/>
        <v/>
      </c>
      <c r="O71" s="901" t="str">
        <f t="shared" si="140"/>
        <v/>
      </c>
      <c r="P71" s="901" t="str">
        <f t="shared" si="140"/>
        <v/>
      </c>
      <c r="Q71" s="901" t="str">
        <f t="shared" si="140"/>
        <v/>
      </c>
      <c r="R71" s="901" t="str">
        <f t="shared" si="140"/>
        <v/>
      </c>
      <c r="S71" s="889"/>
      <c r="T71" s="901" t="str">
        <f t="shared" ref="T71:Z71" si="141">IF(T68="","",T67*T68*T69*T70)</f>
        <v/>
      </c>
      <c r="U71" s="901" t="str">
        <f t="shared" si="141"/>
        <v/>
      </c>
      <c r="V71" s="901" t="str">
        <f t="shared" si="141"/>
        <v/>
      </c>
      <c r="W71" s="901" t="str">
        <f t="shared" si="141"/>
        <v/>
      </c>
      <c r="X71" s="901" t="str">
        <f t="shared" si="141"/>
        <v/>
      </c>
      <c r="Y71" s="901" t="str">
        <f t="shared" si="141"/>
        <v/>
      </c>
      <c r="Z71" s="901" t="str">
        <f t="shared" si="141"/>
        <v/>
      </c>
      <c r="AA71" s="901" t="str">
        <f>IF(AA68="","",AA67*AA68*AA69*AA70)</f>
        <v/>
      </c>
      <c r="AB71" s="901" t="str">
        <f>IF(AB68="","",AB67*AB68*AB69*AB70)</f>
        <v/>
      </c>
      <c r="AC71" s="901" t="str">
        <f t="shared" ref="AC71:AJ71" si="142">IF(AC68="","",AC67*AC68*AC69*AC70)</f>
        <v/>
      </c>
      <c r="AD71" s="901" t="str">
        <f t="shared" si="142"/>
        <v/>
      </c>
      <c r="AE71" s="901" t="str">
        <f t="shared" si="142"/>
        <v/>
      </c>
      <c r="AF71" s="901" t="str">
        <f t="shared" si="142"/>
        <v/>
      </c>
      <c r="AG71" s="901" t="str">
        <f t="shared" si="142"/>
        <v/>
      </c>
      <c r="AH71" s="901" t="str">
        <f t="shared" si="142"/>
        <v/>
      </c>
      <c r="AI71" s="901" t="str">
        <f t="shared" si="142"/>
        <v/>
      </c>
      <c r="AJ71" s="901" t="str">
        <f t="shared" si="142"/>
        <v/>
      </c>
      <c r="AK71" s="889"/>
      <c r="AL71" s="901" t="str">
        <f t="shared" ref="AL71:AT71" si="143">IF(AL68="","",AL67*AL68*AL69*AL70)</f>
        <v/>
      </c>
      <c r="AM71" s="901" t="str">
        <f t="shared" si="143"/>
        <v/>
      </c>
      <c r="AN71" s="901" t="str">
        <f t="shared" si="143"/>
        <v/>
      </c>
      <c r="AO71" s="901">
        <f t="shared" si="143"/>
        <v>600</v>
      </c>
      <c r="AP71" s="901" t="str">
        <f t="shared" si="143"/>
        <v/>
      </c>
      <c r="AQ71" s="901" t="str">
        <f t="shared" si="143"/>
        <v/>
      </c>
      <c r="AR71" s="901" t="str">
        <f t="shared" si="143"/>
        <v/>
      </c>
      <c r="AS71" s="901" t="str">
        <f t="shared" si="143"/>
        <v/>
      </c>
      <c r="AT71" s="901" t="str">
        <f t="shared" si="143"/>
        <v/>
      </c>
      <c r="AU71" s="901" t="str">
        <f t="shared" ref="AU71:BB71" si="144">IF(AU68="","",AU67*AU68*AU69*AU70)</f>
        <v/>
      </c>
      <c r="AV71" s="901" t="str">
        <f t="shared" si="144"/>
        <v/>
      </c>
      <c r="AW71" s="901" t="str">
        <f t="shared" si="144"/>
        <v/>
      </c>
      <c r="AX71" s="901" t="str">
        <f t="shared" si="144"/>
        <v/>
      </c>
      <c r="AY71" s="901" t="str">
        <f t="shared" si="144"/>
        <v/>
      </c>
      <c r="AZ71" s="901" t="str">
        <f t="shared" si="144"/>
        <v/>
      </c>
      <c r="BA71" s="901" t="str">
        <f t="shared" si="144"/>
        <v/>
      </c>
      <c r="BB71" s="901" t="str">
        <f t="shared" si="144"/>
        <v/>
      </c>
      <c r="BC71" s="889"/>
      <c r="BD71" s="901" t="str">
        <f t="shared" ref="BD71:BJ71" si="145">IF(BD68="","",BD67*BD68*BD69*BD70)</f>
        <v/>
      </c>
      <c r="BE71" s="901" t="str">
        <f t="shared" si="145"/>
        <v/>
      </c>
      <c r="BF71" s="901" t="str">
        <f t="shared" si="145"/>
        <v/>
      </c>
      <c r="BG71" s="901" t="str">
        <f t="shared" si="145"/>
        <v/>
      </c>
      <c r="BH71" s="901" t="str">
        <f t="shared" si="145"/>
        <v/>
      </c>
      <c r="BI71" s="901" t="str">
        <f t="shared" si="145"/>
        <v/>
      </c>
      <c r="BJ71" s="901" t="str">
        <f t="shared" si="145"/>
        <v/>
      </c>
      <c r="BK71" s="901" t="str">
        <f>IF(BK68="","",BK67*BK68*BK69*BK70)</f>
        <v/>
      </c>
      <c r="BL71" s="901" t="str">
        <f>IF(BL68="","",BL67*BL68*BL69*BL70)</f>
        <v/>
      </c>
      <c r="BM71" s="901" t="str">
        <f>IF(BM68="","",BM67*BM68*BM69*BM70)</f>
        <v/>
      </c>
      <c r="BN71" s="901" t="str">
        <f t="shared" ref="BN71:BT71" si="146">IF(BN68="","",BN67*BN68*BN69*BN70)</f>
        <v/>
      </c>
      <c r="BO71" s="901" t="str">
        <f t="shared" si="146"/>
        <v/>
      </c>
      <c r="BP71" s="901" t="str">
        <f t="shared" si="146"/>
        <v/>
      </c>
      <c r="BQ71" s="901" t="str">
        <f t="shared" si="146"/>
        <v/>
      </c>
      <c r="BR71" s="901" t="str">
        <f t="shared" si="146"/>
        <v/>
      </c>
      <c r="BS71" s="901" t="str">
        <f t="shared" si="146"/>
        <v/>
      </c>
      <c r="BT71" s="901" t="str">
        <f t="shared" si="146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7">
        <f>COUNT(B71:R71)</f>
        <v>0</v>
      </c>
      <c r="DM71" s="852">
        <f>COUNT(T71:AJ71)</f>
        <v>0</v>
      </c>
      <c r="DN71" s="852">
        <f>COUNT(AL71:BB71)</f>
        <v>1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439</v>
      </c>
      <c r="B72" s="674"/>
      <c r="C72" s="674"/>
      <c r="D72" s="674"/>
      <c r="E72" s="674"/>
      <c r="F72" s="674"/>
      <c r="G72" s="674"/>
      <c r="H72" s="674"/>
      <c r="I72" s="674"/>
      <c r="J72" s="674"/>
      <c r="K72" s="674"/>
      <c r="L72" s="674"/>
      <c r="M72" s="674"/>
      <c r="N72" s="674"/>
      <c r="O72" s="674"/>
      <c r="P72" s="674"/>
      <c r="Q72" s="674"/>
      <c r="R72" s="674"/>
      <c r="S72" s="889"/>
      <c r="T72" s="674"/>
      <c r="U72" s="674"/>
      <c r="V72" s="674"/>
      <c r="W72" s="674"/>
      <c r="X72" s="674"/>
      <c r="Y72" s="674"/>
      <c r="Z72" s="674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889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889"/>
      <c r="BD72" s="674"/>
      <c r="BE72" s="674"/>
      <c r="BF72" s="674"/>
      <c r="BG72" s="674"/>
      <c r="BH72" s="674"/>
      <c r="BI72" s="674"/>
      <c r="BJ72" s="674"/>
      <c r="BK72" s="674"/>
      <c r="BL72" s="674"/>
      <c r="BM72" s="674"/>
      <c r="BN72" s="674"/>
      <c r="BO72" s="674"/>
      <c r="BP72" s="674"/>
      <c r="BQ72" s="674"/>
      <c r="BR72" s="674"/>
      <c r="BS72" s="674"/>
      <c r="BT72" s="674"/>
      <c r="BU72" s="889"/>
      <c r="BV72" s="674"/>
      <c r="BW72" s="674"/>
      <c r="BX72" s="674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295</v>
      </c>
      <c r="B73" s="674"/>
      <c r="C73" s="674"/>
      <c r="D73" s="674"/>
      <c r="E73" s="674"/>
      <c r="F73" s="674"/>
      <c r="G73" s="674"/>
      <c r="H73" s="674"/>
      <c r="I73" s="674"/>
      <c r="J73" s="674"/>
      <c r="K73" s="674"/>
      <c r="L73" s="674"/>
      <c r="M73" s="674"/>
      <c r="N73" s="674"/>
      <c r="O73" s="674"/>
      <c r="P73" s="674"/>
      <c r="Q73" s="674"/>
      <c r="R73" s="674"/>
      <c r="S73" s="889"/>
      <c r="T73" s="674"/>
      <c r="U73" s="674"/>
      <c r="V73" s="674"/>
      <c r="W73" s="674"/>
      <c r="X73" s="674"/>
      <c r="Y73" s="674"/>
      <c r="Z73" s="674"/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889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889"/>
      <c r="BD73" s="674"/>
      <c r="BE73" s="674"/>
      <c r="BF73" s="674"/>
      <c r="BG73" s="674"/>
      <c r="BH73" s="674"/>
      <c r="BI73" s="674"/>
      <c r="BJ73" s="674"/>
      <c r="BK73" s="674"/>
      <c r="BL73" s="674"/>
      <c r="BM73" s="674"/>
      <c r="BN73" s="674"/>
      <c r="BO73" s="674"/>
      <c r="BP73" s="674"/>
      <c r="BQ73" s="674"/>
      <c r="BR73" s="674"/>
      <c r="BS73" s="674"/>
      <c r="BT73" s="674"/>
      <c r="BU73" s="889"/>
      <c r="BV73" s="674"/>
      <c r="BW73" s="674"/>
      <c r="BX73" s="674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296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283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313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314</v>
      </c>
      <c r="B77" s="901" t="str">
        <f t="shared" ref="B77:J77" si="151">IF(B74="","",B73*B74*B75*B76)</f>
        <v/>
      </c>
      <c r="C77" s="901" t="str">
        <f t="shared" si="151"/>
        <v/>
      </c>
      <c r="D77" s="901" t="str">
        <f t="shared" si="151"/>
        <v/>
      </c>
      <c r="E77" s="901" t="str">
        <f t="shared" si="151"/>
        <v/>
      </c>
      <c r="F77" s="901" t="str">
        <f t="shared" si="151"/>
        <v/>
      </c>
      <c r="G77" s="901" t="str">
        <f t="shared" si="151"/>
        <v/>
      </c>
      <c r="H77" s="901" t="str">
        <f t="shared" si="151"/>
        <v/>
      </c>
      <c r="I77" s="901" t="str">
        <f t="shared" si="151"/>
        <v/>
      </c>
      <c r="J77" s="901" t="str">
        <f t="shared" si="151"/>
        <v/>
      </c>
      <c r="K77" s="901" t="str">
        <f t="shared" ref="K77:R77" si="152">IF(K74="","",K73*K74*K75*K76)</f>
        <v/>
      </c>
      <c r="L77" s="901" t="str">
        <f t="shared" si="152"/>
        <v/>
      </c>
      <c r="M77" s="901" t="str">
        <f t="shared" si="152"/>
        <v/>
      </c>
      <c r="N77" s="901" t="str">
        <f t="shared" si="152"/>
        <v/>
      </c>
      <c r="O77" s="901" t="str">
        <f t="shared" si="152"/>
        <v/>
      </c>
      <c r="P77" s="901" t="str">
        <f t="shared" si="152"/>
        <v/>
      </c>
      <c r="Q77" s="901" t="str">
        <f t="shared" si="152"/>
        <v/>
      </c>
      <c r="R77" s="901" t="str">
        <f t="shared" si="152"/>
        <v/>
      </c>
      <c r="S77" s="889"/>
      <c r="T77" s="901" t="str">
        <f t="shared" ref="T77:Z77" si="153">IF(T74="","",T73*T74*T75*T76)</f>
        <v/>
      </c>
      <c r="U77" s="901" t="str">
        <f t="shared" si="153"/>
        <v/>
      </c>
      <c r="V77" s="901" t="str">
        <f t="shared" si="153"/>
        <v/>
      </c>
      <c r="W77" s="901" t="str">
        <f t="shared" si="153"/>
        <v/>
      </c>
      <c r="X77" s="901" t="str">
        <f t="shared" si="153"/>
        <v/>
      </c>
      <c r="Y77" s="901" t="str">
        <f t="shared" si="153"/>
        <v/>
      </c>
      <c r="Z77" s="901" t="str">
        <f t="shared" si="153"/>
        <v/>
      </c>
      <c r="AA77" s="901" t="str">
        <f>IF(AA74="","",AA73*AA74*AA75*AA76)</f>
        <v/>
      </c>
      <c r="AB77" s="901" t="str">
        <f>IF(AB74="","",AB73*AB74*AB75*AB76)</f>
        <v/>
      </c>
      <c r="AC77" s="901" t="str">
        <f t="shared" ref="AC77:AJ77" si="154">IF(AC74="","",AC73*AC74*AC75*AC76)</f>
        <v/>
      </c>
      <c r="AD77" s="901" t="str">
        <f t="shared" si="154"/>
        <v/>
      </c>
      <c r="AE77" s="901" t="str">
        <f t="shared" si="154"/>
        <v/>
      </c>
      <c r="AF77" s="901" t="str">
        <f t="shared" si="154"/>
        <v/>
      </c>
      <c r="AG77" s="901" t="str">
        <f t="shared" si="154"/>
        <v/>
      </c>
      <c r="AH77" s="901" t="str">
        <f t="shared" si="154"/>
        <v/>
      </c>
      <c r="AI77" s="901" t="str">
        <f t="shared" si="154"/>
        <v/>
      </c>
      <c r="AJ77" s="901" t="str">
        <f t="shared" si="154"/>
        <v/>
      </c>
      <c r="AK77" s="889"/>
      <c r="AL77" s="901" t="str">
        <f t="shared" ref="AL77:AT77" si="155">IF(AL74="","",AL73*AL74*AL75*AL76)</f>
        <v/>
      </c>
      <c r="AM77" s="901" t="str">
        <f t="shared" si="155"/>
        <v/>
      </c>
      <c r="AN77" s="901" t="str">
        <f t="shared" si="155"/>
        <v/>
      </c>
      <c r="AO77" s="901" t="str">
        <f t="shared" si="155"/>
        <v/>
      </c>
      <c r="AP77" s="901" t="str">
        <f t="shared" si="155"/>
        <v/>
      </c>
      <c r="AQ77" s="901" t="str">
        <f t="shared" si="155"/>
        <v/>
      </c>
      <c r="AR77" s="901" t="str">
        <f t="shared" si="155"/>
        <v/>
      </c>
      <c r="AS77" s="901" t="str">
        <f t="shared" si="155"/>
        <v/>
      </c>
      <c r="AT77" s="901" t="str">
        <f t="shared" si="155"/>
        <v/>
      </c>
      <c r="AU77" s="901" t="str">
        <f t="shared" ref="AU77:BB77" si="156">IF(AU74="","",AU73*AU74*AU75*AU76)</f>
        <v/>
      </c>
      <c r="AV77" s="901" t="str">
        <f t="shared" si="156"/>
        <v/>
      </c>
      <c r="AW77" s="901" t="str">
        <f t="shared" si="156"/>
        <v/>
      </c>
      <c r="AX77" s="901" t="str">
        <f t="shared" si="156"/>
        <v/>
      </c>
      <c r="AY77" s="901" t="str">
        <f t="shared" si="156"/>
        <v/>
      </c>
      <c r="AZ77" s="901" t="str">
        <f t="shared" si="156"/>
        <v/>
      </c>
      <c r="BA77" s="901" t="str">
        <f t="shared" si="156"/>
        <v/>
      </c>
      <c r="BB77" s="901" t="str">
        <f t="shared" si="156"/>
        <v/>
      </c>
      <c r="BC77" s="889"/>
      <c r="BD77" s="901" t="str">
        <f t="shared" ref="BD77:BJ77" si="157">IF(BD74="","",BD73*BD74*BD75*BD76)</f>
        <v/>
      </c>
      <c r="BE77" s="901" t="str">
        <f t="shared" si="157"/>
        <v/>
      </c>
      <c r="BF77" s="901" t="str">
        <f t="shared" si="157"/>
        <v/>
      </c>
      <c r="BG77" s="901" t="str">
        <f t="shared" si="157"/>
        <v/>
      </c>
      <c r="BH77" s="901" t="str">
        <f t="shared" si="157"/>
        <v/>
      </c>
      <c r="BI77" s="901" t="str">
        <f t="shared" si="157"/>
        <v/>
      </c>
      <c r="BJ77" s="901" t="str">
        <f t="shared" si="157"/>
        <v/>
      </c>
      <c r="BK77" s="901" t="str">
        <f>IF(BK74="","",BK73*BK74*BK75*BK76)</f>
        <v/>
      </c>
      <c r="BL77" s="901" t="str">
        <f>IF(BL74="","",BL73*BL74*BL75*BL76)</f>
        <v/>
      </c>
      <c r="BM77" s="901" t="str">
        <f t="shared" ref="BM77:BT77" si="158">IF(BM74="","",BM73*BM74*BM75*BM76)</f>
        <v/>
      </c>
      <c r="BN77" s="901" t="str">
        <f t="shared" si="158"/>
        <v/>
      </c>
      <c r="BO77" s="901" t="str">
        <f t="shared" si="158"/>
        <v/>
      </c>
      <c r="BP77" s="901" t="str">
        <f t="shared" si="158"/>
        <v/>
      </c>
      <c r="BQ77" s="901" t="str">
        <f t="shared" si="158"/>
        <v/>
      </c>
      <c r="BR77" s="901" t="str">
        <f t="shared" si="158"/>
        <v/>
      </c>
      <c r="BS77" s="901" t="str">
        <f t="shared" si="158"/>
        <v/>
      </c>
      <c r="BT77" s="901" t="str">
        <f t="shared" si="158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440</v>
      </c>
      <c r="B78" s="674"/>
      <c r="C78" s="674"/>
      <c r="D78" s="674"/>
      <c r="E78" s="674"/>
      <c r="F78" s="674"/>
      <c r="G78" s="674"/>
      <c r="H78" s="674"/>
      <c r="I78" s="674"/>
      <c r="J78" s="674"/>
      <c r="K78" s="674"/>
      <c r="L78" s="674"/>
      <c r="M78" s="674"/>
      <c r="N78" s="674"/>
      <c r="O78" s="674"/>
      <c r="P78" s="674"/>
      <c r="Q78" s="674"/>
      <c r="R78" s="674"/>
      <c r="S78" s="889"/>
      <c r="T78" s="674"/>
      <c r="U78" s="674"/>
      <c r="V78" s="674"/>
      <c r="W78" s="674"/>
      <c r="X78" s="674"/>
      <c r="Y78" s="674"/>
      <c r="Z78" s="674"/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889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889"/>
      <c r="BD78" s="674"/>
      <c r="BE78" s="674"/>
      <c r="BF78" s="674"/>
      <c r="BG78" s="674"/>
      <c r="BH78" s="674"/>
      <c r="BI78" s="674"/>
      <c r="BJ78" s="674"/>
      <c r="BK78" s="674"/>
      <c r="BL78" s="674"/>
      <c r="BM78" s="674"/>
      <c r="BN78" s="674"/>
      <c r="BO78" s="674"/>
      <c r="BP78" s="674"/>
      <c r="BQ78" s="674"/>
      <c r="BR78" s="674"/>
      <c r="BS78" s="674"/>
      <c r="BT78" s="674"/>
      <c r="BU78" s="889"/>
      <c r="BV78" s="674"/>
      <c r="BW78" s="674"/>
      <c r="BX78" s="674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295</v>
      </c>
      <c r="B79" s="674">
        <v>1</v>
      </c>
      <c r="C79" s="674">
        <v>1</v>
      </c>
      <c r="D79" s="674">
        <v>1</v>
      </c>
      <c r="E79" s="674"/>
      <c r="F79" s="674"/>
      <c r="G79" s="674"/>
      <c r="H79" s="674">
        <v>1</v>
      </c>
      <c r="I79" s="674">
        <v>1</v>
      </c>
      <c r="J79" s="674"/>
      <c r="K79" s="674"/>
      <c r="L79" s="674"/>
      <c r="M79" s="674"/>
      <c r="N79" s="674"/>
      <c r="O79" s="674"/>
      <c r="P79" s="674"/>
      <c r="Q79" s="674"/>
      <c r="R79" s="674"/>
      <c r="S79" s="889"/>
      <c r="T79" s="674"/>
      <c r="U79" s="674"/>
      <c r="V79" s="674">
        <v>1</v>
      </c>
      <c r="W79" s="674">
        <v>1</v>
      </c>
      <c r="X79" s="674">
        <v>1</v>
      </c>
      <c r="Y79" s="674">
        <v>2</v>
      </c>
      <c r="Z79" s="674"/>
      <c r="AA79" s="674"/>
      <c r="AB79" s="674"/>
      <c r="AC79" s="674"/>
      <c r="AD79" s="674"/>
      <c r="AE79" s="674"/>
      <c r="AF79" s="674"/>
      <c r="AG79" s="674"/>
      <c r="AH79" s="674"/>
      <c r="AI79" s="674"/>
      <c r="AJ79" s="674"/>
      <c r="AK79" s="889"/>
      <c r="AL79" s="674"/>
      <c r="AM79" s="674"/>
      <c r="AN79" s="674"/>
      <c r="AO79" s="674"/>
      <c r="AP79" s="674"/>
      <c r="AQ79" s="674"/>
      <c r="AR79" s="674"/>
      <c r="AS79" s="674"/>
      <c r="AT79" s="674"/>
      <c r="AU79" s="674"/>
      <c r="AV79" s="674"/>
      <c r="AW79" s="674"/>
      <c r="AX79" s="674"/>
      <c r="AY79" s="674"/>
      <c r="AZ79" s="674"/>
      <c r="BA79" s="674"/>
      <c r="BB79" s="674"/>
      <c r="BC79" s="889"/>
      <c r="BD79" s="674"/>
      <c r="BE79" s="674"/>
      <c r="BF79" s="674"/>
      <c r="BG79" s="674"/>
      <c r="BH79" s="674"/>
      <c r="BI79" s="674"/>
      <c r="BJ79" s="674"/>
      <c r="BK79" s="674"/>
      <c r="BL79" s="674"/>
      <c r="BM79" s="674"/>
      <c r="BN79" s="674"/>
      <c r="BO79" s="674"/>
      <c r="BP79" s="674"/>
      <c r="BQ79" s="674"/>
      <c r="BR79" s="674"/>
      <c r="BS79" s="674"/>
      <c r="BT79" s="674"/>
      <c r="BU79" s="889"/>
      <c r="BV79" s="674">
        <v>1</v>
      </c>
      <c r="BW79" s="674">
        <v>1</v>
      </c>
      <c r="BX79" s="674"/>
      <c r="BY79" s="299"/>
      <c r="BZ79" s="895">
        <f>IF(DL79&lt;3,"",(SUM(B79:R79)-MIN(B79:R79)-MAX(B79:R79))/(DL79-2))</f>
        <v>1</v>
      </c>
      <c r="CA79" s="895">
        <f>IF(DM79&lt;3,"",(SUM(T79:AJ79)-MIN(T79:AJ79)-MAX(T79:AJ79))/(DM79-2))</f>
        <v>1</v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7">
        <f>COUNT(B79:R79)</f>
        <v>5</v>
      </c>
      <c r="DM79" s="852">
        <f>COUNT(T79:AJ79)</f>
        <v>4</v>
      </c>
      <c r="DN79" s="852">
        <f>COUNT(AL79:BB79)</f>
        <v>0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296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8</v>
      </c>
      <c r="BW80" s="299">
        <v>1</v>
      </c>
      <c r="BX80" s="299"/>
      <c r="BY80" s="299"/>
      <c r="BZ80" s="895">
        <f>IF(DL80&lt;3,"",(SUM(B80:R80)-MIN(B80:R80)-MAX(B80:R80))/(DL80-2))</f>
        <v>6.666666666666667</v>
      </c>
      <c r="CA80" s="895">
        <f>IF(DM80&lt;3,"",(SUM(T80:AJ80)-MIN(T80:AJ80)-MAX(T80:AJ80))/(DM80-2))</f>
        <v>1</v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7">
        <f>COUNT(B80:R80)</f>
        <v>5</v>
      </c>
      <c r="DM80" s="852">
        <f>COUNT(T80:AJ80)</f>
        <v>4</v>
      </c>
      <c r="DN80" s="852">
        <f>COUNT(AL80:BB80)</f>
        <v>0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283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5</v>
      </c>
      <c r="BW81" s="299">
        <v>6</v>
      </c>
      <c r="BX81" s="299"/>
      <c r="BY81" s="299"/>
      <c r="BZ81" s="895">
        <f>IF(DL81&lt;3,"",(SUM(B81:R81)-MIN(B81:R81)-MAX(B81:R81))/(DL81-2))</f>
        <v>4.333333333333333</v>
      </c>
      <c r="CA81" s="895">
        <f>IF(DM81&lt;3,"",(SUM(T81:AJ81)-MIN(T81:AJ81)-MAX(T81:AJ81))/(DM81-2))</f>
        <v>5.5</v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7">
        <f>COUNT(B81:R81)</f>
        <v>5</v>
      </c>
      <c r="DM81" s="852">
        <f>COUNT(T81:AJ81)</f>
        <v>4</v>
      </c>
      <c r="DN81" s="852">
        <f>COUNT(AL81:BB81)</f>
        <v>0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313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10</v>
      </c>
      <c r="BW82" s="299">
        <v>100</v>
      </c>
      <c r="BX82" s="299"/>
      <c r="BY82" s="299"/>
      <c r="BZ82" s="895">
        <f>IF(DL82&lt;3,"",(SUM(B82:R82)-MIN(B82:R82)-MAX(B82:R82))/(DL82-2))</f>
        <v>4.666666666666667</v>
      </c>
      <c r="CA82" s="895">
        <f>IF(DM82&lt;3,"",(SUM(T82:AJ82)-MIN(T82:AJ82)-MAX(T82:AJ82))/(DM82-2))</f>
        <v>75</v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7">
        <f>COUNT(B82:R82)</f>
        <v>5</v>
      </c>
      <c r="DM82" s="852">
        <f>COUNT(T82:AJ82)</f>
        <v>4</v>
      </c>
      <c r="DN82" s="852">
        <f>COUNT(AL82:BB82)</f>
        <v>0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314</v>
      </c>
      <c r="B83" s="901">
        <f t="shared" ref="B83:J83" si="163">IF(B80="","",B79*B80*B81*B82)</f>
        <v>48</v>
      </c>
      <c r="C83" s="901">
        <f t="shared" si="163"/>
        <v>200</v>
      </c>
      <c r="D83" s="901">
        <f t="shared" si="163"/>
        <v>40</v>
      </c>
      <c r="E83" s="901" t="str">
        <f t="shared" si="163"/>
        <v/>
      </c>
      <c r="F83" s="901" t="str">
        <f t="shared" si="163"/>
        <v/>
      </c>
      <c r="G83" s="901" t="str">
        <f t="shared" si="163"/>
        <v/>
      </c>
      <c r="H83" s="901">
        <f t="shared" si="163"/>
        <v>96</v>
      </c>
      <c r="I83" s="901">
        <f t="shared" si="163"/>
        <v>500</v>
      </c>
      <c r="J83" s="901" t="str">
        <f t="shared" si="163"/>
        <v/>
      </c>
      <c r="K83" s="901" t="str">
        <f t="shared" ref="K83:R83" si="164">IF(K80="","",K79*K80*K81*K82)</f>
        <v/>
      </c>
      <c r="L83" s="901" t="str">
        <f t="shared" si="164"/>
        <v/>
      </c>
      <c r="M83" s="901" t="str">
        <f t="shared" si="164"/>
        <v/>
      </c>
      <c r="N83" s="901" t="str">
        <f t="shared" si="164"/>
        <v/>
      </c>
      <c r="O83" s="901" t="str">
        <f t="shared" si="164"/>
        <v/>
      </c>
      <c r="P83" s="901" t="str">
        <f t="shared" si="164"/>
        <v/>
      </c>
      <c r="Q83" s="901" t="str">
        <f t="shared" si="164"/>
        <v/>
      </c>
      <c r="R83" s="901" t="str">
        <f t="shared" si="164"/>
        <v/>
      </c>
      <c r="S83" s="889"/>
      <c r="T83" s="901" t="str">
        <f t="shared" ref="T83:AB83" si="165">IF(T80="","",T79*T80*T81*T82)</f>
        <v/>
      </c>
      <c r="U83" s="901" t="str">
        <f t="shared" si="165"/>
        <v/>
      </c>
      <c r="V83" s="901">
        <f t="shared" si="165"/>
        <v>400</v>
      </c>
      <c r="W83" s="901">
        <f t="shared" si="165"/>
        <v>600</v>
      </c>
      <c r="X83" s="901">
        <f t="shared" si="165"/>
        <v>600</v>
      </c>
      <c r="Y83" s="901">
        <f t="shared" si="165"/>
        <v>700</v>
      </c>
      <c r="Z83" s="901" t="str">
        <f t="shared" si="165"/>
        <v/>
      </c>
      <c r="AA83" s="901" t="str">
        <f t="shared" si="165"/>
        <v/>
      </c>
      <c r="AB83" s="901" t="str">
        <f t="shared" si="165"/>
        <v/>
      </c>
      <c r="AC83" s="901" t="str">
        <f t="shared" ref="AC83:AJ83" si="166">IF(AC80="","",AC79*AC80*AC81*AC82)</f>
        <v/>
      </c>
      <c r="AD83" s="901" t="str">
        <f t="shared" si="166"/>
        <v/>
      </c>
      <c r="AE83" s="901" t="str">
        <f t="shared" si="166"/>
        <v/>
      </c>
      <c r="AF83" s="901" t="str">
        <f t="shared" si="166"/>
        <v/>
      </c>
      <c r="AG83" s="901" t="str">
        <f t="shared" si="166"/>
        <v/>
      </c>
      <c r="AH83" s="901" t="str">
        <f t="shared" si="166"/>
        <v/>
      </c>
      <c r="AI83" s="901" t="str">
        <f t="shared" si="166"/>
        <v/>
      </c>
      <c r="AJ83" s="901" t="str">
        <f t="shared" si="166"/>
        <v/>
      </c>
      <c r="AK83" s="889"/>
      <c r="AL83" s="901" t="str">
        <f t="shared" ref="AL83:AT83" si="167">IF(AL80="","",AL79*AL80*AL81*AL82)</f>
        <v/>
      </c>
      <c r="AM83" s="901" t="str">
        <f t="shared" si="167"/>
        <v/>
      </c>
      <c r="AN83" s="901" t="str">
        <f t="shared" si="167"/>
        <v/>
      </c>
      <c r="AO83" s="901" t="str">
        <f t="shared" si="167"/>
        <v/>
      </c>
      <c r="AP83" s="901" t="str">
        <f t="shared" si="167"/>
        <v/>
      </c>
      <c r="AQ83" s="901" t="str">
        <f t="shared" si="167"/>
        <v/>
      </c>
      <c r="AR83" s="901" t="str">
        <f t="shared" si="167"/>
        <v/>
      </c>
      <c r="AS83" s="901" t="str">
        <f t="shared" si="167"/>
        <v/>
      </c>
      <c r="AT83" s="901" t="str">
        <f t="shared" si="167"/>
        <v/>
      </c>
      <c r="AU83" s="901" t="str">
        <f t="shared" ref="AU83:BB83" si="168">IF(AU80="","",AU79*AU80*AU81*AU82)</f>
        <v/>
      </c>
      <c r="AV83" s="901" t="str">
        <f t="shared" si="168"/>
        <v/>
      </c>
      <c r="AW83" s="901" t="str">
        <f t="shared" si="168"/>
        <v/>
      </c>
      <c r="AX83" s="901" t="str">
        <f t="shared" si="168"/>
        <v/>
      </c>
      <c r="AY83" s="901" t="str">
        <f t="shared" si="168"/>
        <v/>
      </c>
      <c r="AZ83" s="901" t="str">
        <f t="shared" si="168"/>
        <v/>
      </c>
      <c r="BA83" s="901" t="str">
        <f t="shared" si="168"/>
        <v/>
      </c>
      <c r="BB83" s="901" t="str">
        <f t="shared" si="168"/>
        <v/>
      </c>
      <c r="BC83" s="889"/>
      <c r="BD83" s="901" t="str">
        <f t="shared" ref="BD83:BJ83" si="169">IF(BD80="","",BD79*BD80*BD81*BD82)</f>
        <v/>
      </c>
      <c r="BE83" s="901" t="str">
        <f t="shared" si="169"/>
        <v/>
      </c>
      <c r="BF83" s="901" t="str">
        <f t="shared" si="169"/>
        <v/>
      </c>
      <c r="BG83" s="901" t="str">
        <f t="shared" si="169"/>
        <v/>
      </c>
      <c r="BH83" s="901" t="str">
        <f t="shared" si="169"/>
        <v/>
      </c>
      <c r="BI83" s="901" t="str">
        <f t="shared" si="169"/>
        <v/>
      </c>
      <c r="BJ83" s="901" t="str">
        <f t="shared" si="169"/>
        <v/>
      </c>
      <c r="BK83" s="901" t="str">
        <f>IF(BK80="","",BK79*BK80*BK81*BK82)</f>
        <v/>
      </c>
      <c r="BL83" s="901" t="str">
        <f>IF(BL80="","",BL79*BL80*BL81*BL82)</f>
        <v/>
      </c>
      <c r="BM83" s="901" t="str">
        <f t="shared" ref="BM83:BT83" si="170">IF(BM80="","",BM79*BM80*BM81*BM82)</f>
        <v/>
      </c>
      <c r="BN83" s="901" t="str">
        <f t="shared" si="170"/>
        <v/>
      </c>
      <c r="BO83" s="901" t="str">
        <f t="shared" si="170"/>
        <v/>
      </c>
      <c r="BP83" s="901" t="str">
        <f t="shared" si="170"/>
        <v/>
      </c>
      <c r="BQ83" s="901" t="str">
        <f t="shared" si="170"/>
        <v/>
      </c>
      <c r="BR83" s="901" t="str">
        <f t="shared" si="170"/>
        <v/>
      </c>
      <c r="BS83" s="901" t="str">
        <f t="shared" si="170"/>
        <v/>
      </c>
      <c r="BT83" s="901" t="str">
        <f t="shared" si="170"/>
        <v/>
      </c>
      <c r="BU83" s="889"/>
      <c r="BV83" s="901">
        <f>IF(BV80="","",BV79*BV80*BV81*BV82)</f>
        <v>400</v>
      </c>
      <c r="BW83" s="901">
        <f>IF(BW80="","",BW79*BW80*BW81*BW82)</f>
        <v>600</v>
      </c>
      <c r="BX83" s="901" t="str">
        <f>IF(BX80="","",BX79*BX80*BX81*BX82)</f>
        <v/>
      </c>
      <c r="BY83" s="765" t="str">
        <f>IF(BY80="","",BY79*BY80*BY81*BY82)</f>
        <v/>
      </c>
      <c r="BZ83" s="895">
        <f>IF(DL83&lt;3,"",(SUM(B83:R83)-MIN(B83:R83)-MAX(B83:R83))/(DL83-2))</f>
        <v>114.66666666666667</v>
      </c>
      <c r="CA83" s="895">
        <f>IF(DM83&lt;3,"",(SUM(T83:AJ83)-MIN(T83:AJ83)-MAX(T83:AJ83))/(DM83-2))</f>
        <v>600</v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7">
        <f>COUNT(B83:R83)</f>
        <v>5</v>
      </c>
      <c r="DM83" s="852">
        <f>COUNT(T83:AJ83)</f>
        <v>4</v>
      </c>
      <c r="DN83" s="852">
        <f>COUNT(AL83:BB83)</f>
        <v>0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441</v>
      </c>
      <c r="B84" s="674"/>
      <c r="C84" s="674"/>
      <c r="D84" s="674"/>
      <c r="E84" s="674"/>
      <c r="F84" s="674"/>
      <c r="G84" s="674"/>
      <c r="H84" s="674"/>
      <c r="I84" s="674"/>
      <c r="J84" s="674"/>
      <c r="K84" s="674"/>
      <c r="L84" s="674"/>
      <c r="M84" s="674"/>
      <c r="N84" s="674"/>
      <c r="O84" s="674"/>
      <c r="P84" s="674"/>
      <c r="Q84" s="674"/>
      <c r="R84" s="674"/>
      <c r="S84" s="889"/>
      <c r="T84" s="674"/>
      <c r="U84" s="674"/>
      <c r="V84" s="674"/>
      <c r="W84" s="674"/>
      <c r="X84" s="674"/>
      <c r="Y84" s="674"/>
      <c r="Z84" s="674"/>
      <c r="AA84" s="674"/>
      <c r="AB84" s="674"/>
      <c r="AC84" s="674"/>
      <c r="AD84" s="674"/>
      <c r="AE84" s="674"/>
      <c r="AF84" s="674"/>
      <c r="AG84" s="674"/>
      <c r="AH84" s="674"/>
      <c r="AI84" s="674"/>
      <c r="AJ84" s="674"/>
      <c r="AK84" s="889"/>
      <c r="AL84" s="674"/>
      <c r="AM84" s="674"/>
      <c r="AN84" s="674"/>
      <c r="AO84" s="674"/>
      <c r="AP84" s="674"/>
      <c r="AQ84" s="674"/>
      <c r="AR84" s="674"/>
      <c r="AS84" s="674"/>
      <c r="AT84" s="674"/>
      <c r="AU84" s="674"/>
      <c r="AV84" s="674"/>
      <c r="AW84" s="674"/>
      <c r="AX84" s="674"/>
      <c r="AY84" s="674"/>
      <c r="AZ84" s="674"/>
      <c r="BA84" s="674"/>
      <c r="BB84" s="674"/>
      <c r="BC84" s="889"/>
      <c r="BD84" s="674"/>
      <c r="BE84" s="674"/>
      <c r="BF84" s="674"/>
      <c r="BG84" s="674"/>
      <c r="BH84" s="674"/>
      <c r="BI84" s="674"/>
      <c r="BJ84" s="674"/>
      <c r="BK84" s="674"/>
      <c r="BL84" s="674"/>
      <c r="BM84" s="674"/>
      <c r="BN84" s="674"/>
      <c r="BO84" s="674"/>
      <c r="BP84" s="674"/>
      <c r="BQ84" s="674"/>
      <c r="BR84" s="674"/>
      <c r="BS84" s="674"/>
      <c r="BT84" s="674"/>
      <c r="BU84" s="889"/>
      <c r="BV84" s="674"/>
      <c r="BW84" s="674"/>
      <c r="BX84" s="674"/>
      <c r="BY84" s="674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295</v>
      </c>
      <c r="B85" s="674">
        <v>1</v>
      </c>
      <c r="C85" s="674"/>
      <c r="D85" s="674"/>
      <c r="E85" s="674"/>
      <c r="F85" s="674"/>
      <c r="G85" s="674"/>
      <c r="H85" s="674"/>
      <c r="I85" s="674"/>
      <c r="J85" s="674"/>
      <c r="K85" s="674"/>
      <c r="L85" s="674"/>
      <c r="M85" s="674"/>
      <c r="N85" s="674"/>
      <c r="O85" s="674"/>
      <c r="P85" s="674"/>
      <c r="Q85" s="674"/>
      <c r="R85" s="674"/>
      <c r="S85" s="889"/>
      <c r="T85" s="674"/>
      <c r="U85" s="674"/>
      <c r="V85" s="674"/>
      <c r="W85" s="674"/>
      <c r="X85" s="674"/>
      <c r="Y85" s="674"/>
      <c r="Z85" s="674">
        <v>1</v>
      </c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889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889"/>
      <c r="BD85" s="674"/>
      <c r="BE85" s="674"/>
      <c r="BF85" s="674"/>
      <c r="BG85" s="674"/>
      <c r="BH85" s="674"/>
      <c r="BI85" s="674"/>
      <c r="BJ85" s="674"/>
      <c r="BK85" s="674"/>
      <c r="BL85" s="674"/>
      <c r="BM85" s="674"/>
      <c r="BN85" s="674"/>
      <c r="BO85" s="674"/>
      <c r="BP85" s="674"/>
      <c r="BQ85" s="674"/>
      <c r="BR85" s="674"/>
      <c r="BS85" s="674"/>
      <c r="BT85" s="674"/>
      <c r="BU85" s="889"/>
      <c r="BV85" s="674"/>
      <c r="BW85" s="674"/>
      <c r="BX85" s="674"/>
      <c r="BY85" s="674"/>
      <c r="BZ85" s="895" t="str">
        <f>IF(DL85&lt;3,"",(SUM(B85:R85)-MIN(B85:R85)-MAX(B85:R85))/(DL85-2))</f>
        <v/>
      </c>
      <c r="CA85" s="895" t="str">
        <f>IF(DM85&lt;3,"",(SUM(T85:AJ85)-MIN(T85:AJ85)-MAX(T85:AJ85))/(DM85-2))</f>
        <v/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7">
        <f>COUNT(B85:R85)</f>
        <v>1</v>
      </c>
      <c r="DM85" s="852">
        <f>COUNT(T85:AJ85)</f>
        <v>1</v>
      </c>
      <c r="DN85" s="852">
        <f>COUNT(AL85:BB85)</f>
        <v>0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296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/>
      <c r="BW86" s="299"/>
      <c r="BX86" s="299"/>
      <c r="BY86" s="299"/>
      <c r="BZ86" s="895" t="str">
        <f>IF(DL86&lt;3,"",(SUM(B86:R86)-MIN(B86:R86)-MAX(B86:R86))/(DL86-2))</f>
        <v/>
      </c>
      <c r="CA86" s="895" t="str">
        <f>IF(DM86&lt;3,"",(SUM(T86:AJ86)-MIN(T86:AJ86)-MAX(T86:AJ86))/(DM86-2))</f>
        <v/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7">
        <f>COUNT(B86:R86)</f>
        <v>1</v>
      </c>
      <c r="DM86" s="852">
        <f>COUNT(T86:AJ86)</f>
        <v>1</v>
      </c>
      <c r="DN86" s="852">
        <f>COUNT(AL86:BB86)</f>
        <v>0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283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/>
      <c r="BW87" s="299"/>
      <c r="BX87" s="299"/>
      <c r="BY87" s="299"/>
      <c r="BZ87" s="895" t="str">
        <f>IF(DL87&lt;3,"",(SUM(B87:R87)-MIN(B87:R87)-MAX(B87:R87))/(DL87-2))</f>
        <v/>
      </c>
      <c r="CA87" s="895" t="str">
        <f>IF(DM87&lt;3,"",(SUM(T87:AJ87)-MIN(T87:AJ87)-MAX(T87:AJ87))/(DM87-2))</f>
        <v/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7">
        <f>COUNT(B87:R87)</f>
        <v>1</v>
      </c>
      <c r="DM87" s="852">
        <f>COUNT(T87:AJ87)</f>
        <v>1</v>
      </c>
      <c r="DN87" s="852">
        <f>COUNT(AL87:BB87)</f>
        <v>0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313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/>
      <c r="BW88" s="299"/>
      <c r="BX88" s="299"/>
      <c r="BY88" s="299"/>
      <c r="BZ88" s="895" t="str">
        <f>IF(DL88&lt;3,"",(SUM(B88:R88)-MIN(B88:R88)-MAX(B88:R88))/(DL88-2))</f>
        <v/>
      </c>
      <c r="CA88" s="895" t="str">
        <f>IF(DM88&lt;3,"",(SUM(T88:AJ88)-MIN(T88:AJ88)-MAX(T88:AJ88))/(DM88-2))</f>
        <v/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7">
        <f>COUNT(B88:R88)</f>
        <v>1</v>
      </c>
      <c r="DM88" s="852">
        <f>COUNT(T88:AJ88)</f>
        <v>1</v>
      </c>
      <c r="DN88" s="852">
        <f>COUNT(AL88:BB88)</f>
        <v>0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314</v>
      </c>
      <c r="B89" s="901">
        <f t="shared" ref="B89:J89" si="175">IF(B86="","",B85*B86*B87*B88)</f>
        <v>40</v>
      </c>
      <c r="C89" s="901" t="str">
        <f t="shared" si="175"/>
        <v/>
      </c>
      <c r="D89" s="901" t="str">
        <f t="shared" si="175"/>
        <v/>
      </c>
      <c r="E89" s="901" t="str">
        <f t="shared" si="175"/>
        <v/>
      </c>
      <c r="F89" s="901" t="str">
        <f t="shared" si="175"/>
        <v/>
      </c>
      <c r="G89" s="901" t="str">
        <f t="shared" si="175"/>
        <v/>
      </c>
      <c r="H89" s="901" t="str">
        <f t="shared" si="175"/>
        <v/>
      </c>
      <c r="I89" s="901" t="str">
        <f t="shared" si="175"/>
        <v/>
      </c>
      <c r="J89" s="901" t="str">
        <f t="shared" si="175"/>
        <v/>
      </c>
      <c r="K89" s="901" t="str">
        <f t="shared" ref="K89:R89" si="176">IF(K86="","",K85*K86*K87*K88)</f>
        <v/>
      </c>
      <c r="L89" s="901" t="str">
        <f t="shared" si="176"/>
        <v/>
      </c>
      <c r="M89" s="901" t="str">
        <f t="shared" si="176"/>
        <v/>
      </c>
      <c r="N89" s="901" t="str">
        <f t="shared" si="176"/>
        <v/>
      </c>
      <c r="O89" s="901" t="str">
        <f t="shared" si="176"/>
        <v/>
      </c>
      <c r="P89" s="901" t="str">
        <f t="shared" si="176"/>
        <v/>
      </c>
      <c r="Q89" s="901" t="str">
        <f t="shared" si="176"/>
        <v/>
      </c>
      <c r="R89" s="901" t="str">
        <f t="shared" si="176"/>
        <v/>
      </c>
      <c r="S89" s="889"/>
      <c r="T89" s="901"/>
      <c r="U89" s="901" t="str">
        <f t="shared" ref="U89:AB89" si="177">IF(U86="","",U85*U86*U87*U88)</f>
        <v/>
      </c>
      <c r="V89" s="901" t="str">
        <f t="shared" si="177"/>
        <v/>
      </c>
      <c r="W89" s="901" t="str">
        <f t="shared" si="177"/>
        <v/>
      </c>
      <c r="X89" s="901" t="str">
        <f t="shared" si="177"/>
        <v/>
      </c>
      <c r="Y89" s="901" t="str">
        <f t="shared" si="177"/>
        <v/>
      </c>
      <c r="Z89" s="901">
        <f t="shared" si="177"/>
        <v>300</v>
      </c>
      <c r="AA89" s="901" t="str">
        <f t="shared" si="177"/>
        <v/>
      </c>
      <c r="AB89" s="901" t="str">
        <f t="shared" si="177"/>
        <v/>
      </c>
      <c r="AC89" s="901" t="str">
        <f t="shared" ref="AC89:AJ89" si="178">IF(AC86="","",AC85*AC86*AC87*AC88)</f>
        <v/>
      </c>
      <c r="AD89" s="901" t="str">
        <f t="shared" si="178"/>
        <v/>
      </c>
      <c r="AE89" s="901" t="str">
        <f t="shared" si="178"/>
        <v/>
      </c>
      <c r="AF89" s="901" t="str">
        <f t="shared" si="178"/>
        <v/>
      </c>
      <c r="AG89" s="901" t="str">
        <f t="shared" si="178"/>
        <v/>
      </c>
      <c r="AH89" s="901" t="str">
        <f t="shared" si="178"/>
        <v/>
      </c>
      <c r="AI89" s="901" t="str">
        <f t="shared" si="178"/>
        <v/>
      </c>
      <c r="AJ89" s="901" t="str">
        <f t="shared" si="178"/>
        <v/>
      </c>
      <c r="AK89" s="889"/>
      <c r="AL89" s="901" t="str">
        <f t="shared" ref="AL89:AT89" si="179">IF(AL86="","",AL85*AL86*AL87*AL88)</f>
        <v/>
      </c>
      <c r="AM89" s="901" t="str">
        <f t="shared" si="179"/>
        <v/>
      </c>
      <c r="AN89" s="901" t="str">
        <f t="shared" si="179"/>
        <v/>
      </c>
      <c r="AO89" s="901" t="str">
        <f t="shared" si="179"/>
        <v/>
      </c>
      <c r="AP89" s="901" t="str">
        <f t="shared" si="179"/>
        <v/>
      </c>
      <c r="AQ89" s="901" t="str">
        <f t="shared" si="179"/>
        <v/>
      </c>
      <c r="AR89" s="901" t="str">
        <f t="shared" si="179"/>
        <v/>
      </c>
      <c r="AS89" s="901" t="str">
        <f t="shared" si="179"/>
        <v/>
      </c>
      <c r="AT89" s="901" t="str">
        <f t="shared" si="179"/>
        <v/>
      </c>
      <c r="AU89" s="901" t="str">
        <f t="shared" ref="AU89:BB89" si="180">IF(AU86="","",AU85*AU86*AU87*AU88)</f>
        <v/>
      </c>
      <c r="AV89" s="901" t="str">
        <f t="shared" si="180"/>
        <v/>
      </c>
      <c r="AW89" s="901" t="str">
        <f t="shared" si="180"/>
        <v/>
      </c>
      <c r="AX89" s="901" t="str">
        <f t="shared" si="180"/>
        <v/>
      </c>
      <c r="AY89" s="901" t="str">
        <f t="shared" si="180"/>
        <v/>
      </c>
      <c r="AZ89" s="901" t="str">
        <f t="shared" si="180"/>
        <v/>
      </c>
      <c r="BA89" s="901" t="str">
        <f t="shared" si="180"/>
        <v/>
      </c>
      <c r="BB89" s="901" t="str">
        <f t="shared" si="180"/>
        <v/>
      </c>
      <c r="BC89" s="889"/>
      <c r="BD89" s="901" t="str">
        <f t="shared" ref="BD89:BK89" si="181">IF(BD86="","",BD85*BD86*BD87*BD88)</f>
        <v/>
      </c>
      <c r="BE89" s="901" t="str">
        <f t="shared" si="181"/>
        <v/>
      </c>
      <c r="BF89" s="901" t="str">
        <f t="shared" si="181"/>
        <v/>
      </c>
      <c r="BG89" s="901" t="str">
        <f t="shared" si="181"/>
        <v/>
      </c>
      <c r="BH89" s="901" t="str">
        <f t="shared" si="181"/>
        <v/>
      </c>
      <c r="BI89" s="901" t="str">
        <f t="shared" si="181"/>
        <v/>
      </c>
      <c r="BJ89" s="901" t="str">
        <f t="shared" si="181"/>
        <v/>
      </c>
      <c r="BK89" s="901" t="str">
        <f t="shared" si="181"/>
        <v/>
      </c>
      <c r="BL89" s="901" t="str">
        <f>IF(BL86="","",BL85*BL86*BL87*BL88)</f>
        <v/>
      </c>
      <c r="BM89" s="901" t="str">
        <f t="shared" ref="BM89:BT89" si="182">IF(BM86="","",BM85*BM86*BM87*BM88)</f>
        <v/>
      </c>
      <c r="BN89" s="901" t="str">
        <f t="shared" si="182"/>
        <v/>
      </c>
      <c r="BO89" s="901" t="str">
        <f t="shared" si="182"/>
        <v/>
      </c>
      <c r="BP89" s="901" t="str">
        <f t="shared" si="182"/>
        <v/>
      </c>
      <c r="BQ89" s="901" t="str">
        <f t="shared" si="182"/>
        <v/>
      </c>
      <c r="BR89" s="901" t="str">
        <f t="shared" si="182"/>
        <v/>
      </c>
      <c r="BS89" s="901" t="str">
        <f t="shared" si="182"/>
        <v/>
      </c>
      <c r="BT89" s="901" t="str">
        <f t="shared" si="182"/>
        <v/>
      </c>
      <c r="BU89" s="889"/>
      <c r="BV89" s="901" t="str">
        <f>IF(BV86="","",BV85*BV86*BV87*BV88)</f>
        <v/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 t="str">
        <f>IF(DL89&lt;3,"",(SUM(B89:R89)-MIN(B89:R89)-MAX(B89:R89))/(DL89-2))</f>
        <v/>
      </c>
      <c r="CA89" s="895" t="str">
        <f>IF(DM89&lt;3,"",(SUM(T89:AJ89)-MIN(T89:AJ89)-MAX(T89:AJ89))/(DM89-2))</f>
        <v/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7">
        <f>COUNT(B89:R89)</f>
        <v>1</v>
      </c>
      <c r="DM89" s="852">
        <f>COUNT(T89:AJ89)</f>
        <v>1</v>
      </c>
      <c r="DN89" s="852">
        <f>COUNT(AL89:BB89)</f>
        <v>0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442</v>
      </c>
      <c r="B90" s="674"/>
      <c r="C90" s="674"/>
      <c r="D90" s="674"/>
      <c r="E90" s="674"/>
      <c r="F90" s="674"/>
      <c r="G90" s="674"/>
      <c r="H90" s="674"/>
      <c r="I90" s="674"/>
      <c r="J90" s="674"/>
      <c r="K90" s="674"/>
      <c r="L90" s="674"/>
      <c r="M90" s="674"/>
      <c r="N90" s="674"/>
      <c r="O90" s="674"/>
      <c r="P90" s="674"/>
      <c r="Q90" s="674"/>
      <c r="R90" s="674"/>
      <c r="S90" s="889"/>
      <c r="T90" s="674"/>
      <c r="U90" s="674"/>
      <c r="V90" s="674"/>
      <c r="W90" s="674"/>
      <c r="X90" s="674"/>
      <c r="Y90" s="674"/>
      <c r="Z90" s="674"/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889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889"/>
      <c r="BD90" s="674"/>
      <c r="BE90" s="674"/>
      <c r="BF90" s="674"/>
      <c r="BG90" s="674"/>
      <c r="BH90" s="674"/>
      <c r="BI90" s="674"/>
      <c r="BJ90" s="674"/>
      <c r="BK90" s="674"/>
      <c r="BL90" s="674"/>
      <c r="BM90" s="674"/>
      <c r="BN90" s="674"/>
      <c r="BO90" s="674"/>
      <c r="BP90" s="674"/>
      <c r="BQ90" s="674"/>
      <c r="BR90" s="674"/>
      <c r="BS90" s="674"/>
      <c r="BT90" s="674"/>
      <c r="BU90" s="889"/>
      <c r="BV90" s="674"/>
      <c r="BW90" s="674"/>
      <c r="BX90" s="674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295</v>
      </c>
      <c r="B91" s="674"/>
      <c r="C91" s="674"/>
      <c r="D91" s="674"/>
      <c r="E91" s="674"/>
      <c r="F91" s="674"/>
      <c r="G91" s="674"/>
      <c r="H91" s="674"/>
      <c r="I91" s="674"/>
      <c r="J91" s="674"/>
      <c r="K91" s="674"/>
      <c r="L91" s="674"/>
      <c r="M91" s="674"/>
      <c r="N91" s="674"/>
      <c r="O91" s="674"/>
      <c r="P91" s="674"/>
      <c r="Q91" s="674"/>
      <c r="R91" s="674"/>
      <c r="S91" s="889"/>
      <c r="T91" s="674"/>
      <c r="U91" s="674"/>
      <c r="V91" s="674"/>
      <c r="W91" s="674"/>
      <c r="X91" s="674"/>
      <c r="Y91" s="674"/>
      <c r="Z91" s="674"/>
      <c r="AA91" s="674"/>
      <c r="AB91" s="674"/>
      <c r="AC91" s="674"/>
      <c r="AD91" s="674"/>
      <c r="AE91" s="674"/>
      <c r="AF91" s="674"/>
      <c r="AG91" s="674"/>
      <c r="AH91" s="674"/>
      <c r="AI91" s="674"/>
      <c r="AJ91" s="674"/>
      <c r="AK91" s="889"/>
      <c r="AL91" s="674"/>
      <c r="AM91" s="674"/>
      <c r="AN91" s="674"/>
      <c r="AO91" s="674"/>
      <c r="AP91" s="674"/>
      <c r="AQ91" s="674"/>
      <c r="AR91" s="674"/>
      <c r="AS91" s="674"/>
      <c r="AT91" s="674"/>
      <c r="AU91" s="674"/>
      <c r="AV91" s="674"/>
      <c r="AW91" s="674"/>
      <c r="AX91" s="674"/>
      <c r="AY91" s="674"/>
      <c r="AZ91" s="674"/>
      <c r="BA91" s="674"/>
      <c r="BB91" s="674"/>
      <c r="BC91" s="889"/>
      <c r="BD91" s="674"/>
      <c r="BE91" s="674"/>
      <c r="BF91" s="674"/>
      <c r="BG91" s="674"/>
      <c r="BH91" s="674"/>
      <c r="BI91" s="674"/>
      <c r="BJ91" s="674"/>
      <c r="BK91" s="674"/>
      <c r="BL91" s="674"/>
      <c r="BM91" s="674"/>
      <c r="BN91" s="674"/>
      <c r="BO91" s="674"/>
      <c r="BP91" s="674"/>
      <c r="BQ91" s="674"/>
      <c r="BR91" s="674"/>
      <c r="BS91" s="674"/>
      <c r="BT91" s="674"/>
      <c r="BU91" s="889"/>
      <c r="BV91" s="674"/>
      <c r="BW91" s="674"/>
      <c r="BX91" s="674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296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674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283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674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313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674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314</v>
      </c>
      <c r="B95" s="901" t="str">
        <f t="shared" ref="B95:J95" si="187">IF(B92="","",B91*B92*B93*B94)</f>
        <v/>
      </c>
      <c r="C95" s="901" t="str">
        <f t="shared" si="187"/>
        <v/>
      </c>
      <c r="D95" s="901" t="str">
        <f t="shared" si="187"/>
        <v/>
      </c>
      <c r="E95" s="901" t="str">
        <f t="shared" si="187"/>
        <v/>
      </c>
      <c r="F95" s="901" t="str">
        <f t="shared" si="187"/>
        <v/>
      </c>
      <c r="G95" s="901" t="str">
        <f t="shared" si="187"/>
        <v/>
      </c>
      <c r="H95" s="901" t="str">
        <f t="shared" si="187"/>
        <v/>
      </c>
      <c r="I95" s="901" t="str">
        <f t="shared" si="187"/>
        <v/>
      </c>
      <c r="J95" s="901" t="str">
        <f t="shared" si="187"/>
        <v/>
      </c>
      <c r="K95" s="901" t="str">
        <f t="shared" ref="K95:R95" si="188">IF(K92="","",K91*K92*K93*K94)</f>
        <v/>
      </c>
      <c r="L95" s="901" t="str">
        <f t="shared" si="188"/>
        <v/>
      </c>
      <c r="M95" s="901" t="str">
        <f t="shared" si="188"/>
        <v/>
      </c>
      <c r="N95" s="901" t="str">
        <f t="shared" si="188"/>
        <v/>
      </c>
      <c r="O95" s="901" t="str">
        <f t="shared" si="188"/>
        <v/>
      </c>
      <c r="P95" s="901" t="str">
        <f t="shared" si="188"/>
        <v/>
      </c>
      <c r="Q95" s="901" t="str">
        <f t="shared" si="188"/>
        <v/>
      </c>
      <c r="R95" s="901" t="str">
        <f t="shared" si="188"/>
        <v/>
      </c>
      <c r="S95" s="889"/>
      <c r="T95" s="901" t="str">
        <f t="shared" ref="T95:AA95" si="189">IF(T92="","",T91*T92*T93*T94)</f>
        <v/>
      </c>
      <c r="U95" s="901" t="str">
        <f t="shared" si="189"/>
        <v/>
      </c>
      <c r="V95" s="901" t="str">
        <f t="shared" si="189"/>
        <v/>
      </c>
      <c r="W95" s="901" t="str">
        <f t="shared" si="189"/>
        <v/>
      </c>
      <c r="X95" s="901" t="str">
        <f t="shared" si="189"/>
        <v/>
      </c>
      <c r="Y95" s="901" t="str">
        <f t="shared" si="189"/>
        <v/>
      </c>
      <c r="Z95" s="901" t="str">
        <f t="shared" si="189"/>
        <v/>
      </c>
      <c r="AA95" s="901" t="str">
        <f t="shared" si="189"/>
        <v/>
      </c>
      <c r="AB95" s="901" t="str">
        <f>IF(AB92="","",AB91*AB92*AB93*AB94)</f>
        <v/>
      </c>
      <c r="AC95" s="901" t="str">
        <f t="shared" ref="AC95:AJ95" si="190">IF(AC92="","",AC91*AC92*AC93*AC94)</f>
        <v/>
      </c>
      <c r="AD95" s="901" t="str">
        <f t="shared" si="190"/>
        <v/>
      </c>
      <c r="AE95" s="901" t="str">
        <f t="shared" si="190"/>
        <v/>
      </c>
      <c r="AF95" s="901" t="str">
        <f t="shared" si="190"/>
        <v/>
      </c>
      <c r="AG95" s="901" t="str">
        <f t="shared" si="190"/>
        <v/>
      </c>
      <c r="AH95" s="901" t="str">
        <f t="shared" si="190"/>
        <v/>
      </c>
      <c r="AI95" s="901" t="str">
        <f t="shared" si="190"/>
        <v/>
      </c>
      <c r="AJ95" s="901" t="str">
        <f t="shared" si="190"/>
        <v/>
      </c>
      <c r="AK95" s="889"/>
      <c r="AL95" s="901" t="str">
        <f t="shared" ref="AL95:AT95" si="191">IF(AL92="","",AL91*AL92*AL93*AL94)</f>
        <v/>
      </c>
      <c r="AM95" s="901" t="str">
        <f t="shared" si="191"/>
        <v/>
      </c>
      <c r="AN95" s="901" t="str">
        <f t="shared" si="191"/>
        <v/>
      </c>
      <c r="AO95" s="901" t="str">
        <f t="shared" si="191"/>
        <v/>
      </c>
      <c r="AP95" s="901" t="str">
        <f t="shared" si="191"/>
        <v/>
      </c>
      <c r="AQ95" s="901" t="str">
        <f t="shared" si="191"/>
        <v/>
      </c>
      <c r="AR95" s="901" t="str">
        <f t="shared" si="191"/>
        <v/>
      </c>
      <c r="AS95" s="901" t="str">
        <f t="shared" si="191"/>
        <v/>
      </c>
      <c r="AT95" s="901" t="str">
        <f t="shared" si="191"/>
        <v/>
      </c>
      <c r="AU95" s="901" t="str">
        <f t="shared" ref="AU95:BB95" si="192">IF(AU92="","",AU91*AU92*AU93*AU94)</f>
        <v/>
      </c>
      <c r="AV95" s="901" t="str">
        <f t="shared" si="192"/>
        <v/>
      </c>
      <c r="AW95" s="901" t="str">
        <f t="shared" si="192"/>
        <v/>
      </c>
      <c r="AX95" s="901" t="str">
        <f t="shared" si="192"/>
        <v/>
      </c>
      <c r="AY95" s="901" t="str">
        <f t="shared" si="192"/>
        <v/>
      </c>
      <c r="AZ95" s="901" t="str">
        <f t="shared" si="192"/>
        <v/>
      </c>
      <c r="BA95" s="901" t="str">
        <f t="shared" si="192"/>
        <v/>
      </c>
      <c r="BB95" s="901" t="str">
        <f t="shared" si="192"/>
        <v/>
      </c>
      <c r="BC95" s="889"/>
      <c r="BD95" s="901" t="str">
        <f t="shared" ref="BD95:BJ95" si="193">IF(BD92="","",BD91*BD92*BD93*BD94)</f>
        <v/>
      </c>
      <c r="BE95" s="901" t="str">
        <f t="shared" si="193"/>
        <v/>
      </c>
      <c r="BF95" s="901" t="str">
        <f t="shared" si="193"/>
        <v/>
      </c>
      <c r="BG95" s="901" t="str">
        <f t="shared" si="193"/>
        <v/>
      </c>
      <c r="BH95" s="901" t="str">
        <f t="shared" si="193"/>
        <v/>
      </c>
      <c r="BI95" s="901" t="str">
        <f t="shared" si="193"/>
        <v/>
      </c>
      <c r="BJ95" s="901" t="str">
        <f t="shared" si="193"/>
        <v/>
      </c>
      <c r="BK95" s="901" t="str">
        <f>IF(BK92="","",BK91*BK92*BK93*BK94)</f>
        <v/>
      </c>
      <c r="BL95" s="901" t="str">
        <f>IF(BL92="","",BL91*BL92*BL93*BL94)</f>
        <v/>
      </c>
      <c r="BM95" s="901" t="str">
        <f t="shared" ref="BM95:BT95" si="194">IF(BM92="","",BM91*BM92*BM93*BM94)</f>
        <v/>
      </c>
      <c r="BN95" s="901" t="str">
        <f t="shared" si="194"/>
        <v/>
      </c>
      <c r="BO95" s="901" t="str">
        <f t="shared" si="194"/>
        <v/>
      </c>
      <c r="BP95" s="901" t="str">
        <f t="shared" si="194"/>
        <v/>
      </c>
      <c r="BQ95" s="901" t="str">
        <f t="shared" si="194"/>
        <v/>
      </c>
      <c r="BR95" s="901" t="str">
        <f t="shared" si="194"/>
        <v/>
      </c>
      <c r="BS95" s="901" t="str">
        <f t="shared" si="194"/>
        <v/>
      </c>
      <c r="BT95" s="901" t="str">
        <f t="shared" si="19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443</v>
      </c>
      <c r="B96" s="674"/>
      <c r="C96" s="674"/>
      <c r="D96" s="674"/>
      <c r="E96" s="674"/>
      <c r="F96" s="674"/>
      <c r="G96" s="674"/>
      <c r="H96" s="674"/>
      <c r="I96" s="674"/>
      <c r="J96" s="674"/>
      <c r="K96" s="674"/>
      <c r="L96" s="674"/>
      <c r="M96" s="674"/>
      <c r="N96" s="674"/>
      <c r="O96" s="674"/>
      <c r="P96" s="674"/>
      <c r="Q96" s="674"/>
      <c r="R96" s="674"/>
      <c r="S96" s="889"/>
      <c r="T96" s="674"/>
      <c r="U96" s="674"/>
      <c r="V96" s="674"/>
      <c r="W96" s="674"/>
      <c r="X96" s="674"/>
      <c r="Y96" s="674"/>
      <c r="Z96" s="674"/>
      <c r="AA96" s="674"/>
      <c r="AB96" s="674"/>
      <c r="AC96" s="674"/>
      <c r="AD96" s="674"/>
      <c r="AE96" s="674"/>
      <c r="AF96" s="674"/>
      <c r="AG96" s="674"/>
      <c r="AH96" s="674"/>
      <c r="AI96" s="674"/>
      <c r="AJ96" s="674"/>
      <c r="AK96" s="889"/>
      <c r="AL96" s="674"/>
      <c r="AM96" s="674"/>
      <c r="AN96" s="674"/>
      <c r="AO96" s="674"/>
      <c r="AP96" s="674"/>
      <c r="AQ96" s="674"/>
      <c r="AR96" s="674"/>
      <c r="AS96" s="674"/>
      <c r="AT96" s="674"/>
      <c r="AU96" s="674"/>
      <c r="AV96" s="674"/>
      <c r="AW96" s="674"/>
      <c r="AX96" s="674"/>
      <c r="AY96" s="674"/>
      <c r="AZ96" s="674"/>
      <c r="BA96" s="674"/>
      <c r="BB96" s="674"/>
      <c r="BC96" s="889"/>
      <c r="BD96" s="674"/>
      <c r="BE96" s="674"/>
      <c r="BF96" s="674"/>
      <c r="BG96" s="674"/>
      <c r="BH96" s="674"/>
      <c r="BI96" s="674"/>
      <c r="BJ96" s="674"/>
      <c r="BK96" s="674"/>
      <c r="BL96" s="674"/>
      <c r="BM96" s="674"/>
      <c r="BN96" s="674"/>
      <c r="BO96" s="674"/>
      <c r="BP96" s="674"/>
      <c r="BQ96" s="674"/>
      <c r="BR96" s="674"/>
      <c r="BS96" s="674"/>
      <c r="BT96" s="674"/>
      <c r="BU96" s="889"/>
      <c r="BV96" s="674"/>
      <c r="BW96" s="674"/>
      <c r="BX96" s="674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295</v>
      </c>
      <c r="B97" s="674"/>
      <c r="C97" s="674"/>
      <c r="D97" s="674">
        <v>1</v>
      </c>
      <c r="E97" s="674"/>
      <c r="F97" s="674"/>
      <c r="G97" s="674"/>
      <c r="H97" s="674"/>
      <c r="I97" s="674"/>
      <c r="J97" s="674"/>
      <c r="K97" s="674"/>
      <c r="L97" s="674"/>
      <c r="M97" s="674"/>
      <c r="N97" s="674"/>
      <c r="O97" s="674"/>
      <c r="P97" s="674"/>
      <c r="Q97" s="674"/>
      <c r="R97" s="674"/>
      <c r="S97" s="889"/>
      <c r="T97" s="674"/>
      <c r="U97" s="674">
        <v>2</v>
      </c>
      <c r="V97" s="674">
        <v>1</v>
      </c>
      <c r="W97" s="674"/>
      <c r="X97" s="674"/>
      <c r="Y97" s="674"/>
      <c r="Z97" s="674"/>
      <c r="AA97" s="674">
        <v>1</v>
      </c>
      <c r="AB97" s="674"/>
      <c r="AC97" s="674"/>
      <c r="AD97" s="674"/>
      <c r="AE97" s="674"/>
      <c r="AF97" s="674"/>
      <c r="AG97" s="674"/>
      <c r="AH97" s="674"/>
      <c r="AI97" s="674"/>
      <c r="AJ97" s="674"/>
      <c r="AK97" s="889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889"/>
      <c r="BD97" s="674"/>
      <c r="BE97" s="674"/>
      <c r="BF97" s="674"/>
      <c r="BG97" s="674"/>
      <c r="BH97" s="674"/>
      <c r="BI97" s="674"/>
      <c r="BJ97" s="674"/>
      <c r="BK97" s="674"/>
      <c r="BL97" s="674"/>
      <c r="BM97" s="674"/>
      <c r="BN97" s="674"/>
      <c r="BO97" s="674"/>
      <c r="BP97" s="674"/>
      <c r="BQ97" s="674"/>
      <c r="BR97" s="674"/>
      <c r="BS97" s="674"/>
      <c r="BT97" s="674"/>
      <c r="BU97" s="889"/>
      <c r="BV97" s="674"/>
      <c r="BW97" s="674">
        <v>1</v>
      </c>
      <c r="BX97" s="674"/>
      <c r="BY97" s="299"/>
      <c r="BZ97" s="895" t="str">
        <f>IF(DL97&lt;3,"",(SUM(B97:R97)-MIN(B97:R97)-MAX(B97:R97))/(DL97-2))</f>
        <v/>
      </c>
      <c r="CA97" s="895">
        <f>IF(DM97&lt;3,"",(SUM(T97:AJ97)-MIN(T97:AJ97)-MAX(T97:AJ97))/(DM97-2))</f>
        <v>1</v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7">
        <f>COUNT(B97:R97)</f>
        <v>1</v>
      </c>
      <c r="DM97" s="852">
        <f>COUNT(T97:AJ97)</f>
        <v>3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296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674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>
        <v>5</v>
      </c>
      <c r="BX98" s="299"/>
      <c r="BY98" s="299"/>
      <c r="BZ98" s="895" t="str">
        <f>IF(DL98&lt;3,"",(SUM(B98:R98)-MIN(B98:R98)-MAX(B98:R98))/(DL98-2))</f>
        <v/>
      </c>
      <c r="CA98" s="895">
        <f>IF(DM98&lt;3,"",(SUM(T98:AJ98)-MIN(T98:AJ98)-MAX(T98:AJ98))/(DM98-2))</f>
        <v>4</v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7">
        <f>COUNT(B98:R98)</f>
        <v>1</v>
      </c>
      <c r="DM98" s="852">
        <f>COUNT(T98:AJ98)</f>
        <v>3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283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674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>
        <v>6</v>
      </c>
      <c r="BX99" s="299"/>
      <c r="BY99" s="299"/>
      <c r="BZ99" s="895" t="str">
        <f>IF(DL99&lt;3,"",(SUM(B99:R99)-MIN(B99:R99)-MAX(B99:R99))/(DL99-2))</f>
        <v/>
      </c>
      <c r="CA99" s="895">
        <f>IF(DM99&lt;3,"",(SUM(T99:AJ99)-MIN(T99:AJ99)-MAX(T99:AJ99))/(DM99-2))</f>
        <v>6</v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7">
        <f>COUNT(B99:R99)</f>
        <v>1</v>
      </c>
      <c r="DM99" s="852">
        <f>COUNT(T99:AJ99)</f>
        <v>3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313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4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>
        <v>5</v>
      </c>
      <c r="BX100" s="299"/>
      <c r="BY100" s="299"/>
      <c r="BZ100" s="895" t="str">
        <f>IF(DL100&lt;3,"",(SUM(B100:R100)-MIN(B100:R100)-MAX(B100:R100))/(DL100-2))</f>
        <v/>
      </c>
      <c r="CA100" s="895">
        <f>IF(DM100&lt;3,"",(SUM(T100:AJ100)-MIN(T100:AJ100)-MAX(T100:AJ100))/(DM100-2))</f>
        <v>5</v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7">
        <f>COUNT(B100:R100)</f>
        <v>1</v>
      </c>
      <c r="DM100" s="852">
        <f>COUNT(T100:AJ100)</f>
        <v>3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314</v>
      </c>
      <c r="B101" s="901" t="str">
        <f t="shared" ref="B101:J101" si="199">IF(B98="","",B97*B98*B99*B100)</f>
        <v/>
      </c>
      <c r="C101" s="901" t="str">
        <f t="shared" si="199"/>
        <v/>
      </c>
      <c r="D101" s="901">
        <f t="shared" si="199"/>
        <v>100</v>
      </c>
      <c r="E101" s="901" t="str">
        <f t="shared" si="199"/>
        <v/>
      </c>
      <c r="F101" s="901" t="str">
        <f t="shared" si="199"/>
        <v/>
      </c>
      <c r="G101" s="901" t="str">
        <f t="shared" si="199"/>
        <v/>
      </c>
      <c r="H101" s="901" t="str">
        <f t="shared" si="199"/>
        <v/>
      </c>
      <c r="I101" s="901" t="str">
        <f t="shared" si="199"/>
        <v/>
      </c>
      <c r="J101" s="901" t="str">
        <f t="shared" si="199"/>
        <v/>
      </c>
      <c r="K101" s="901" t="str">
        <f t="shared" ref="K101:R101" si="200">IF(K98="","",K97*K98*K99*K100)</f>
        <v/>
      </c>
      <c r="L101" s="901" t="str">
        <f t="shared" si="200"/>
        <v/>
      </c>
      <c r="M101" s="901" t="str">
        <f t="shared" si="200"/>
        <v/>
      </c>
      <c r="N101" s="901" t="str">
        <f t="shared" si="200"/>
        <v/>
      </c>
      <c r="O101" s="901" t="str">
        <f t="shared" si="200"/>
        <v/>
      </c>
      <c r="P101" s="901" t="str">
        <f t="shared" si="200"/>
        <v/>
      </c>
      <c r="Q101" s="901" t="str">
        <f t="shared" si="200"/>
        <v/>
      </c>
      <c r="R101" s="901" t="str">
        <f t="shared" si="200"/>
        <v/>
      </c>
      <c r="S101" s="889"/>
      <c r="T101" s="901" t="str">
        <f t="shared" ref="T101:AB101" si="201">IF(T98="","",T97*T98*T99*T100)</f>
        <v/>
      </c>
      <c r="U101" s="901">
        <f t="shared" si="201"/>
        <v>400</v>
      </c>
      <c r="V101" s="901">
        <f t="shared" si="201"/>
        <v>240</v>
      </c>
      <c r="W101" s="901" t="str">
        <f t="shared" si="201"/>
        <v/>
      </c>
      <c r="X101" s="901" t="str">
        <f t="shared" si="201"/>
        <v/>
      </c>
      <c r="Y101" s="901" t="str">
        <f t="shared" si="201"/>
        <v/>
      </c>
      <c r="Z101" s="901" t="str">
        <f t="shared" si="201"/>
        <v/>
      </c>
      <c r="AA101" s="901">
        <f t="shared" si="201"/>
        <v>150</v>
      </c>
      <c r="AB101" s="901" t="str">
        <f t="shared" si="201"/>
        <v/>
      </c>
      <c r="AC101" s="901" t="str">
        <f t="shared" ref="AC101:AJ101" si="202">IF(AC98="","",AC97*AC98*AC99*AC100)</f>
        <v/>
      </c>
      <c r="AD101" s="901" t="str">
        <f t="shared" si="202"/>
        <v/>
      </c>
      <c r="AE101" s="901" t="str">
        <f t="shared" si="202"/>
        <v/>
      </c>
      <c r="AF101" s="901" t="str">
        <f t="shared" si="202"/>
        <v/>
      </c>
      <c r="AG101" s="901" t="str">
        <f t="shared" si="202"/>
        <v/>
      </c>
      <c r="AH101" s="901" t="str">
        <f t="shared" si="202"/>
        <v/>
      </c>
      <c r="AI101" s="901" t="str">
        <f t="shared" si="202"/>
        <v/>
      </c>
      <c r="AJ101" s="901" t="str">
        <f t="shared" si="202"/>
        <v/>
      </c>
      <c r="AK101" s="889"/>
      <c r="AL101" s="901" t="str">
        <f t="shared" ref="AL101:AT101" si="203">IF(AL98="","",AL97*AL98*AL99*AL100)</f>
        <v/>
      </c>
      <c r="AM101" s="901" t="str">
        <f t="shared" si="203"/>
        <v/>
      </c>
      <c r="AN101" s="901" t="str">
        <f t="shared" si="203"/>
        <v/>
      </c>
      <c r="AO101" s="901" t="str">
        <f t="shared" si="203"/>
        <v/>
      </c>
      <c r="AP101" s="901" t="str">
        <f t="shared" si="203"/>
        <v/>
      </c>
      <c r="AQ101" s="901" t="str">
        <f t="shared" si="203"/>
        <v/>
      </c>
      <c r="AR101" s="901" t="str">
        <f t="shared" si="203"/>
        <v/>
      </c>
      <c r="AS101" s="901" t="str">
        <f t="shared" si="203"/>
        <v/>
      </c>
      <c r="AT101" s="901" t="str">
        <f t="shared" si="203"/>
        <v/>
      </c>
      <c r="AU101" s="901" t="str">
        <f t="shared" ref="AU101:BB101" si="204">IF(AU98="","",AU97*AU98*AU99*AU100)</f>
        <v/>
      </c>
      <c r="AV101" s="901" t="str">
        <f t="shared" si="204"/>
        <v/>
      </c>
      <c r="AW101" s="901" t="str">
        <f t="shared" si="204"/>
        <v/>
      </c>
      <c r="AX101" s="901" t="str">
        <f t="shared" si="204"/>
        <v/>
      </c>
      <c r="AY101" s="901" t="str">
        <f t="shared" si="204"/>
        <v/>
      </c>
      <c r="AZ101" s="901" t="str">
        <f t="shared" si="204"/>
        <v/>
      </c>
      <c r="BA101" s="901" t="str">
        <f t="shared" si="204"/>
        <v/>
      </c>
      <c r="BB101" s="901" t="str">
        <f t="shared" si="204"/>
        <v/>
      </c>
      <c r="BC101" s="889"/>
      <c r="BD101" s="901" t="str">
        <f t="shared" ref="BD101:BJ101" si="205">IF(BD98="","",BD97*BD98*BD99*BD100)</f>
        <v/>
      </c>
      <c r="BE101" s="901" t="str">
        <f t="shared" si="205"/>
        <v/>
      </c>
      <c r="BF101" s="901" t="str">
        <f t="shared" si="205"/>
        <v/>
      </c>
      <c r="BG101" s="901" t="str">
        <f t="shared" si="205"/>
        <v/>
      </c>
      <c r="BH101" s="901" t="str">
        <f t="shared" si="205"/>
        <v/>
      </c>
      <c r="BI101" s="901" t="str">
        <f t="shared" si="205"/>
        <v/>
      </c>
      <c r="BJ101" s="901" t="str">
        <f t="shared" si="205"/>
        <v/>
      </c>
      <c r="BK101" s="901" t="str">
        <f>IF(BK98="","",BK97*BK98*BK99*BK100)</f>
        <v/>
      </c>
      <c r="BL101" s="901" t="str">
        <f>IF(BL98="","",BL97*BL98*BL99*BL100)</f>
        <v/>
      </c>
      <c r="BM101" s="901" t="str">
        <f t="shared" ref="BM101:BT101" si="206">IF(BM98="","",BM97*BM98*BM99*BM100)</f>
        <v/>
      </c>
      <c r="BN101" s="901" t="str">
        <f t="shared" si="206"/>
        <v/>
      </c>
      <c r="BO101" s="901" t="str">
        <f t="shared" si="206"/>
        <v/>
      </c>
      <c r="BP101" s="901" t="str">
        <f t="shared" si="206"/>
        <v/>
      </c>
      <c r="BQ101" s="901" t="str">
        <f t="shared" si="206"/>
        <v/>
      </c>
      <c r="BR101" s="901" t="str">
        <f t="shared" si="206"/>
        <v/>
      </c>
      <c r="BS101" s="901" t="str">
        <f t="shared" si="206"/>
        <v/>
      </c>
      <c r="BT101" s="901" t="str">
        <f t="shared" si="206"/>
        <v/>
      </c>
      <c r="BU101" s="889"/>
      <c r="BV101" s="901" t="str">
        <f>IF(BV98="","",BV97*BV98*BV99*BV100)</f>
        <v/>
      </c>
      <c r="BW101" s="901">
        <f>IF(BW98="","",BW97*BW98*BW99*BW100)</f>
        <v>150</v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>
        <f>IF(DM101&lt;3,"",(SUM(T101:AJ101)-MIN(T101:AJ101)-MAX(T101:AJ101))/(DM101-2))</f>
        <v>240</v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7">
        <f>COUNT(B101:R101)</f>
        <v>1</v>
      </c>
      <c r="DM101" s="852">
        <f>COUNT(T101:AJ101)</f>
        <v>3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444</v>
      </c>
      <c r="B102" s="674"/>
      <c r="C102" s="674"/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889"/>
      <c r="T102" s="674"/>
      <c r="U102" s="674"/>
      <c r="V102" s="674"/>
      <c r="W102" s="674"/>
      <c r="X102" s="674"/>
      <c r="Y102" s="674"/>
      <c r="Z102" s="674"/>
      <c r="AA102" s="674"/>
      <c r="AB102" s="674"/>
      <c r="AC102" s="674"/>
      <c r="AD102" s="674"/>
      <c r="AE102" s="674"/>
      <c r="AF102" s="674"/>
      <c r="AG102" s="674"/>
      <c r="AH102" s="674"/>
      <c r="AI102" s="674"/>
      <c r="AJ102" s="674"/>
      <c r="AK102" s="889"/>
      <c r="AL102" s="674"/>
      <c r="AM102" s="674"/>
      <c r="AN102" s="674"/>
      <c r="AO102" s="674"/>
      <c r="AP102" s="674"/>
      <c r="AQ102" s="674"/>
      <c r="AR102" s="674"/>
      <c r="AS102" s="674"/>
      <c r="AT102" s="674"/>
      <c r="AU102" s="674"/>
      <c r="AV102" s="674"/>
      <c r="AW102" s="674"/>
      <c r="AX102" s="674"/>
      <c r="AY102" s="674"/>
      <c r="AZ102" s="674"/>
      <c r="BA102" s="674"/>
      <c r="BB102" s="674"/>
      <c r="BC102" s="889"/>
      <c r="BD102" s="674"/>
      <c r="BE102" s="674"/>
      <c r="BF102" s="674"/>
      <c r="BG102" s="674"/>
      <c r="BH102" s="674"/>
      <c r="BI102" s="674"/>
      <c r="BJ102" s="674"/>
      <c r="BK102" s="674"/>
      <c r="BL102" s="674"/>
      <c r="BM102" s="674"/>
      <c r="BN102" s="674"/>
      <c r="BO102" s="674"/>
      <c r="BP102" s="674"/>
      <c r="BQ102" s="674"/>
      <c r="BR102" s="674"/>
      <c r="BS102" s="674"/>
      <c r="BT102" s="674"/>
      <c r="BU102" s="889"/>
      <c r="BV102" s="674"/>
      <c r="BW102" s="674"/>
      <c r="BX102" s="674"/>
      <c r="BY102" s="674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295</v>
      </c>
      <c r="B103" s="674"/>
      <c r="C103" s="674"/>
      <c r="D103" s="674"/>
      <c r="E103" s="674"/>
      <c r="F103" s="674"/>
      <c r="G103" s="674"/>
      <c r="H103" s="674"/>
      <c r="I103" s="674"/>
      <c r="J103" s="674"/>
      <c r="K103" s="674"/>
      <c r="L103" s="674"/>
      <c r="M103" s="674"/>
      <c r="N103" s="674"/>
      <c r="O103" s="674"/>
      <c r="P103" s="674"/>
      <c r="Q103" s="674"/>
      <c r="R103" s="674"/>
      <c r="S103" s="889"/>
      <c r="T103" s="674"/>
      <c r="U103" s="674"/>
      <c r="V103" s="674"/>
      <c r="W103" s="674"/>
      <c r="X103" s="674"/>
      <c r="Y103" s="674"/>
      <c r="Z103" s="674"/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889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889"/>
      <c r="BD103" s="674"/>
      <c r="BE103" s="674"/>
      <c r="BF103" s="674"/>
      <c r="BG103" s="674"/>
      <c r="BH103" s="674"/>
      <c r="BI103" s="674"/>
      <c r="BJ103" s="674"/>
      <c r="BK103" s="674"/>
      <c r="BL103" s="674"/>
      <c r="BM103" s="674"/>
      <c r="BN103" s="674"/>
      <c r="BO103" s="674"/>
      <c r="BP103" s="674"/>
      <c r="BQ103" s="674"/>
      <c r="BR103" s="674"/>
      <c r="BS103" s="674"/>
      <c r="BT103" s="674"/>
      <c r="BU103" s="889"/>
      <c r="BV103" s="674"/>
      <c r="BW103" s="674"/>
      <c r="BX103" s="674"/>
      <c r="BY103" s="674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296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4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283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4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313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4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314</v>
      </c>
      <c r="B107" s="901" t="str">
        <f t="shared" ref="B107:J107" si="211">IF(B104="","",B103*B104*B105*B106)</f>
        <v/>
      </c>
      <c r="C107" s="901" t="str">
        <f t="shared" si="211"/>
        <v/>
      </c>
      <c r="D107" s="901" t="str">
        <f t="shared" si="211"/>
        <v/>
      </c>
      <c r="E107" s="901" t="str">
        <f t="shared" si="211"/>
        <v/>
      </c>
      <c r="F107" s="901" t="str">
        <f t="shared" si="211"/>
        <v/>
      </c>
      <c r="G107" s="901" t="str">
        <f t="shared" si="211"/>
        <v/>
      </c>
      <c r="H107" s="901" t="str">
        <f t="shared" si="211"/>
        <v/>
      </c>
      <c r="I107" s="901" t="str">
        <f t="shared" si="211"/>
        <v/>
      </c>
      <c r="J107" s="901" t="str">
        <f t="shared" si="211"/>
        <v/>
      </c>
      <c r="K107" s="901" t="str">
        <f t="shared" ref="K107:R107" si="212">IF(K104="","",K103*K104*K105*K106)</f>
        <v/>
      </c>
      <c r="L107" s="901" t="str">
        <f t="shared" si="212"/>
        <v/>
      </c>
      <c r="M107" s="901" t="str">
        <f t="shared" si="212"/>
        <v/>
      </c>
      <c r="N107" s="901" t="str">
        <f t="shared" si="212"/>
        <v/>
      </c>
      <c r="O107" s="901" t="str">
        <f t="shared" si="212"/>
        <v/>
      </c>
      <c r="P107" s="901" t="str">
        <f t="shared" si="212"/>
        <v/>
      </c>
      <c r="Q107" s="901" t="str">
        <f t="shared" si="212"/>
        <v/>
      </c>
      <c r="R107" s="901" t="str">
        <f t="shared" si="212"/>
        <v/>
      </c>
      <c r="S107" s="889"/>
      <c r="T107" s="901" t="str">
        <f t="shared" ref="T107:AA107" si="213">IF(T104="","",T103*T104*T105*T106)</f>
        <v/>
      </c>
      <c r="U107" s="901" t="str">
        <f t="shared" si="213"/>
        <v/>
      </c>
      <c r="V107" s="901" t="str">
        <f t="shared" si="213"/>
        <v/>
      </c>
      <c r="W107" s="901" t="str">
        <f t="shared" si="213"/>
        <v/>
      </c>
      <c r="X107" s="901" t="str">
        <f t="shared" si="213"/>
        <v/>
      </c>
      <c r="Y107" s="901" t="str">
        <f t="shared" si="213"/>
        <v/>
      </c>
      <c r="Z107" s="901" t="str">
        <f t="shared" si="213"/>
        <v/>
      </c>
      <c r="AA107" s="901" t="str">
        <f t="shared" si="213"/>
        <v/>
      </c>
      <c r="AB107" s="901" t="str">
        <f>IF(AB104="","",AB103*AB104*AB105*AB106)</f>
        <v/>
      </c>
      <c r="AC107" s="901" t="str">
        <f t="shared" ref="AC107:AJ107" si="214">IF(AC104="","",AC103*AC104*AC105*AC106)</f>
        <v/>
      </c>
      <c r="AD107" s="901" t="str">
        <f t="shared" si="214"/>
        <v/>
      </c>
      <c r="AE107" s="901" t="str">
        <f t="shared" si="214"/>
        <v/>
      </c>
      <c r="AF107" s="901" t="str">
        <f t="shared" si="214"/>
        <v/>
      </c>
      <c r="AG107" s="901" t="str">
        <f t="shared" si="214"/>
        <v/>
      </c>
      <c r="AH107" s="901" t="str">
        <f t="shared" si="214"/>
        <v/>
      </c>
      <c r="AI107" s="901" t="str">
        <f t="shared" si="214"/>
        <v/>
      </c>
      <c r="AJ107" s="901" t="str">
        <f t="shared" si="214"/>
        <v/>
      </c>
      <c r="AK107" s="889"/>
      <c r="AL107" s="901" t="str">
        <f t="shared" ref="AL107:AT107" si="215">IF(AL104="","",AL103*AL104*AL105*AL106)</f>
        <v/>
      </c>
      <c r="AM107" s="901" t="str">
        <f t="shared" si="215"/>
        <v/>
      </c>
      <c r="AN107" s="901" t="str">
        <f t="shared" si="215"/>
        <v/>
      </c>
      <c r="AO107" s="901" t="str">
        <f t="shared" si="215"/>
        <v/>
      </c>
      <c r="AP107" s="901" t="str">
        <f t="shared" si="215"/>
        <v/>
      </c>
      <c r="AQ107" s="901" t="str">
        <f t="shared" si="215"/>
        <v/>
      </c>
      <c r="AR107" s="901" t="str">
        <f t="shared" si="215"/>
        <v/>
      </c>
      <c r="AS107" s="901" t="str">
        <f t="shared" si="215"/>
        <v/>
      </c>
      <c r="AT107" s="901" t="str">
        <f t="shared" si="215"/>
        <v/>
      </c>
      <c r="AU107" s="901" t="str">
        <f t="shared" ref="AU107:BB107" si="216">IF(AU104="","",AU103*AU104*AU105*AU106)</f>
        <v/>
      </c>
      <c r="AV107" s="901" t="str">
        <f t="shared" si="216"/>
        <v/>
      </c>
      <c r="AW107" s="901" t="str">
        <f t="shared" si="216"/>
        <v/>
      </c>
      <c r="AX107" s="901" t="str">
        <f t="shared" si="216"/>
        <v/>
      </c>
      <c r="AY107" s="901" t="str">
        <f t="shared" si="216"/>
        <v/>
      </c>
      <c r="AZ107" s="901" t="str">
        <f t="shared" si="216"/>
        <v/>
      </c>
      <c r="BA107" s="901" t="str">
        <f t="shared" si="216"/>
        <v/>
      </c>
      <c r="BB107" s="901" t="str">
        <f t="shared" si="216"/>
        <v/>
      </c>
      <c r="BC107" s="889"/>
      <c r="BD107" s="901" t="str">
        <f t="shared" ref="BD107:BJ107" si="217">IF(BD104="","",BD103*BD104*BD105*BD106)</f>
        <v/>
      </c>
      <c r="BE107" s="901" t="str">
        <f t="shared" si="217"/>
        <v/>
      </c>
      <c r="BF107" s="901" t="str">
        <f t="shared" si="217"/>
        <v/>
      </c>
      <c r="BG107" s="901" t="str">
        <f t="shared" si="217"/>
        <v/>
      </c>
      <c r="BH107" s="901" t="str">
        <f t="shared" si="217"/>
        <v/>
      </c>
      <c r="BI107" s="901" t="str">
        <f t="shared" si="217"/>
        <v/>
      </c>
      <c r="BJ107" s="901" t="str">
        <f t="shared" si="217"/>
        <v/>
      </c>
      <c r="BK107" s="901" t="str">
        <f>IF(BK104="","",BK103*BK104*BK105*BK106)</f>
        <v/>
      </c>
      <c r="BL107" s="901" t="str">
        <f>IF(BL104="","",BL103*BL104*BL105*BL106)</f>
        <v/>
      </c>
      <c r="BM107" s="901" t="str">
        <f t="shared" ref="BM107:BT107" si="218">IF(BM104="","",BM103*BM104*BM105*BM106)</f>
        <v/>
      </c>
      <c r="BN107" s="901" t="str">
        <f t="shared" si="218"/>
        <v/>
      </c>
      <c r="BO107" s="901" t="str">
        <f t="shared" si="218"/>
        <v/>
      </c>
      <c r="BP107" s="901" t="str">
        <f t="shared" si="218"/>
        <v/>
      </c>
      <c r="BQ107" s="901" t="str">
        <f t="shared" si="218"/>
        <v/>
      </c>
      <c r="BR107" s="901" t="str">
        <f t="shared" si="218"/>
        <v/>
      </c>
      <c r="BS107" s="901" t="str">
        <f t="shared" si="218"/>
        <v/>
      </c>
      <c r="BT107" s="901" t="str">
        <f t="shared" si="218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445</v>
      </c>
      <c r="B108" s="674"/>
      <c r="C108" s="674"/>
      <c r="D108" s="674"/>
      <c r="E108" s="674"/>
      <c r="F108" s="674"/>
      <c r="G108" s="674"/>
      <c r="H108" s="674"/>
      <c r="I108" s="674"/>
      <c r="J108" s="674"/>
      <c r="K108" s="674"/>
      <c r="L108" s="674"/>
      <c r="M108" s="674"/>
      <c r="N108" s="674"/>
      <c r="O108" s="674"/>
      <c r="P108" s="674"/>
      <c r="Q108" s="674"/>
      <c r="R108" s="674"/>
      <c r="S108" s="889"/>
      <c r="T108" s="674"/>
      <c r="U108" s="674"/>
      <c r="V108" s="674"/>
      <c r="W108" s="674"/>
      <c r="X108" s="674"/>
      <c r="Y108" s="674"/>
      <c r="Z108" s="674"/>
      <c r="AA108" s="674"/>
      <c r="AB108" s="674"/>
      <c r="AC108" s="674"/>
      <c r="AD108" s="674"/>
      <c r="AE108" s="674"/>
      <c r="AF108" s="674"/>
      <c r="AG108" s="674"/>
      <c r="AH108" s="674"/>
      <c r="AI108" s="674"/>
      <c r="AJ108" s="674"/>
      <c r="AK108" s="889"/>
      <c r="AL108" s="674"/>
      <c r="AM108" s="674"/>
      <c r="AN108" s="674"/>
      <c r="AO108" s="674"/>
      <c r="AP108" s="674"/>
      <c r="AQ108" s="674"/>
      <c r="AR108" s="674"/>
      <c r="AS108" s="674"/>
      <c r="AT108" s="674"/>
      <c r="AU108" s="674"/>
      <c r="AV108" s="674"/>
      <c r="AW108" s="674"/>
      <c r="AX108" s="674"/>
      <c r="AY108" s="674"/>
      <c r="AZ108" s="674"/>
      <c r="BA108" s="674"/>
      <c r="BB108" s="674"/>
      <c r="BC108" s="889"/>
      <c r="BD108" s="674"/>
      <c r="BE108" s="674"/>
      <c r="BF108" s="674"/>
      <c r="BG108" s="674"/>
      <c r="BH108" s="674"/>
      <c r="BI108" s="674"/>
      <c r="BJ108" s="674"/>
      <c r="BK108" s="674"/>
      <c r="BL108" s="674"/>
      <c r="BM108" s="674"/>
      <c r="BN108" s="674"/>
      <c r="BO108" s="674"/>
      <c r="BP108" s="674"/>
      <c r="BQ108" s="674"/>
      <c r="BR108" s="674"/>
      <c r="BS108" s="674"/>
      <c r="BT108" s="674"/>
      <c r="BU108" s="889"/>
      <c r="BV108" s="674"/>
      <c r="BW108" s="674"/>
      <c r="BX108" s="674"/>
      <c r="BY108" s="674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295</v>
      </c>
      <c r="B109" s="674"/>
      <c r="C109" s="674"/>
      <c r="D109" s="674"/>
      <c r="E109" s="674"/>
      <c r="F109" s="674"/>
      <c r="G109" s="674"/>
      <c r="H109" s="674"/>
      <c r="I109" s="674"/>
      <c r="J109" s="674"/>
      <c r="K109" s="674"/>
      <c r="L109" s="674"/>
      <c r="M109" s="674"/>
      <c r="N109" s="674"/>
      <c r="O109" s="674"/>
      <c r="P109" s="674"/>
      <c r="Q109" s="674"/>
      <c r="R109" s="674"/>
      <c r="S109" s="889"/>
      <c r="T109" s="674"/>
      <c r="U109" s="674"/>
      <c r="V109" s="674"/>
      <c r="W109" s="674"/>
      <c r="X109" s="674"/>
      <c r="Y109" s="674"/>
      <c r="Z109" s="674"/>
      <c r="AA109" s="674"/>
      <c r="AB109" s="674"/>
      <c r="AC109" s="674"/>
      <c r="AD109" s="674"/>
      <c r="AE109" s="674"/>
      <c r="AF109" s="674"/>
      <c r="AG109" s="674"/>
      <c r="AH109" s="674"/>
      <c r="AI109" s="674"/>
      <c r="AJ109" s="674"/>
      <c r="AK109" s="889"/>
      <c r="AL109" s="674"/>
      <c r="AM109" s="674"/>
      <c r="AN109" s="674"/>
      <c r="AO109" s="674"/>
      <c r="AP109" s="674"/>
      <c r="AQ109" s="674"/>
      <c r="AR109" s="674"/>
      <c r="AS109" s="674"/>
      <c r="AT109" s="674"/>
      <c r="AU109" s="674"/>
      <c r="AV109" s="674"/>
      <c r="AW109" s="674"/>
      <c r="AX109" s="674"/>
      <c r="AY109" s="674"/>
      <c r="AZ109" s="674"/>
      <c r="BA109" s="674"/>
      <c r="BB109" s="674"/>
      <c r="BC109" s="889"/>
      <c r="BD109" s="674"/>
      <c r="BE109" s="674"/>
      <c r="BF109" s="674"/>
      <c r="BG109" s="674"/>
      <c r="BH109" s="674"/>
      <c r="BI109" s="674"/>
      <c r="BJ109" s="674"/>
      <c r="BK109" s="674"/>
      <c r="BL109" s="674"/>
      <c r="BM109" s="674"/>
      <c r="BN109" s="674"/>
      <c r="BO109" s="674"/>
      <c r="BP109" s="674"/>
      <c r="BQ109" s="674"/>
      <c r="BR109" s="674"/>
      <c r="BS109" s="674"/>
      <c r="BT109" s="674"/>
      <c r="BU109" s="889"/>
      <c r="BV109" s="674"/>
      <c r="BW109" s="674"/>
      <c r="BX109" s="674"/>
      <c r="BY109" s="674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7">
        <f>COUNT(B109:R109)</f>
        <v>0</v>
      </c>
      <c r="DM109" s="852">
        <f>COUNT(T109:AJ109)</f>
        <v>0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296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4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7">
        <f>COUNT(B110:R110)</f>
        <v>0</v>
      </c>
      <c r="DM110" s="852">
        <f>COUNT(T110:AJ110)</f>
        <v>0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283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4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7">
        <f>COUNT(B111:R111)</f>
        <v>0</v>
      </c>
      <c r="DM111" s="852">
        <f>COUNT(T111:AJ111)</f>
        <v>0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313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4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7">
        <f>COUNT(B112:R112)</f>
        <v>0</v>
      </c>
      <c r="DM112" s="852">
        <f>COUNT(T112:AJ112)</f>
        <v>0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314</v>
      </c>
      <c r="B113" s="901" t="str">
        <f>IF(B110="","",B109*B110*B111*B112)</f>
        <v/>
      </c>
      <c r="C113" s="901" t="str">
        <f>IF(C110="","",C109*C110*C111*C112)</f>
        <v/>
      </c>
      <c r="D113" s="901" t="str">
        <f>IF(D110="","",D109*D110*D111*D112)</f>
        <v/>
      </c>
      <c r="E113" s="901" t="str">
        <f t="shared" ref="E113:J113" si="223">IF(E110="","",E109*E110*E111*E112)</f>
        <v/>
      </c>
      <c r="F113" s="901" t="str">
        <f t="shared" si="223"/>
        <v/>
      </c>
      <c r="G113" s="901" t="str">
        <f t="shared" si="223"/>
        <v/>
      </c>
      <c r="H113" s="901" t="str">
        <f t="shared" si="223"/>
        <v/>
      </c>
      <c r="I113" s="901" t="str">
        <f t="shared" si="223"/>
        <v/>
      </c>
      <c r="J113" s="901" t="str">
        <f t="shared" si="223"/>
        <v/>
      </c>
      <c r="K113" s="901" t="str">
        <f t="shared" ref="K113:R113" si="224">IF(K110="","",K109*K110*K111*K112)</f>
        <v/>
      </c>
      <c r="L113" s="901" t="str">
        <f t="shared" si="224"/>
        <v/>
      </c>
      <c r="M113" s="901" t="str">
        <f t="shared" si="224"/>
        <v/>
      </c>
      <c r="N113" s="901" t="str">
        <f t="shared" si="224"/>
        <v/>
      </c>
      <c r="O113" s="901" t="str">
        <f t="shared" si="224"/>
        <v/>
      </c>
      <c r="P113" s="901" t="str">
        <f t="shared" si="224"/>
        <v/>
      </c>
      <c r="Q113" s="901" t="str">
        <f t="shared" si="224"/>
        <v/>
      </c>
      <c r="R113" s="901" t="str">
        <f t="shared" si="224"/>
        <v/>
      </c>
      <c r="S113" s="889"/>
      <c r="T113" s="901" t="str">
        <f t="shared" ref="T113:AB113" si="225">IF(T110="","",T109*T110*T111*T112)</f>
        <v/>
      </c>
      <c r="U113" s="901" t="str">
        <f t="shared" si="225"/>
        <v/>
      </c>
      <c r="V113" s="901" t="str">
        <f t="shared" si="225"/>
        <v/>
      </c>
      <c r="W113" s="901" t="str">
        <f t="shared" si="225"/>
        <v/>
      </c>
      <c r="X113" s="901" t="str">
        <f t="shared" si="225"/>
        <v/>
      </c>
      <c r="Y113" s="901" t="str">
        <f t="shared" si="225"/>
        <v/>
      </c>
      <c r="Z113" s="901" t="str">
        <f t="shared" si="225"/>
        <v/>
      </c>
      <c r="AA113" s="901" t="str">
        <f t="shared" si="225"/>
        <v/>
      </c>
      <c r="AB113" s="901" t="str">
        <f t="shared" si="225"/>
        <v/>
      </c>
      <c r="AC113" s="901" t="str">
        <f t="shared" ref="AC113:AJ113" si="226">IF(AC110="","",AC109*AC110*AC111*AC112)</f>
        <v/>
      </c>
      <c r="AD113" s="901" t="str">
        <f t="shared" si="226"/>
        <v/>
      </c>
      <c r="AE113" s="901" t="str">
        <f t="shared" si="226"/>
        <v/>
      </c>
      <c r="AF113" s="901" t="str">
        <f t="shared" si="226"/>
        <v/>
      </c>
      <c r="AG113" s="901" t="str">
        <f t="shared" si="226"/>
        <v/>
      </c>
      <c r="AH113" s="901" t="str">
        <f t="shared" si="226"/>
        <v/>
      </c>
      <c r="AI113" s="901" t="str">
        <f t="shared" si="226"/>
        <v/>
      </c>
      <c r="AJ113" s="901" t="str">
        <f t="shared" si="226"/>
        <v/>
      </c>
      <c r="AK113" s="889"/>
      <c r="AL113" s="901" t="str">
        <f t="shared" ref="AL113:AT113" si="227">IF(AL110="","",AL109*AL110*AL111*AL112)</f>
        <v/>
      </c>
      <c r="AM113" s="901" t="str">
        <f t="shared" si="227"/>
        <v/>
      </c>
      <c r="AN113" s="901" t="str">
        <f t="shared" si="227"/>
        <v/>
      </c>
      <c r="AO113" s="901" t="str">
        <f t="shared" si="227"/>
        <v/>
      </c>
      <c r="AP113" s="901" t="str">
        <f t="shared" si="227"/>
        <v/>
      </c>
      <c r="AQ113" s="901" t="str">
        <f t="shared" si="227"/>
        <v/>
      </c>
      <c r="AR113" s="901" t="str">
        <f t="shared" si="227"/>
        <v/>
      </c>
      <c r="AS113" s="901" t="str">
        <f t="shared" si="227"/>
        <v/>
      </c>
      <c r="AT113" s="901" t="str">
        <f t="shared" si="227"/>
        <v/>
      </c>
      <c r="AU113" s="901" t="str">
        <f t="shared" ref="AU113:BB113" si="228">IF(AU110="","",AU109*AU110*AU111*AU112)</f>
        <v/>
      </c>
      <c r="AV113" s="901" t="str">
        <f t="shared" si="228"/>
        <v/>
      </c>
      <c r="AW113" s="901" t="str">
        <f t="shared" si="228"/>
        <v/>
      </c>
      <c r="AX113" s="901" t="str">
        <f t="shared" si="228"/>
        <v/>
      </c>
      <c r="AY113" s="901" t="str">
        <f t="shared" si="228"/>
        <v/>
      </c>
      <c r="AZ113" s="901" t="str">
        <f t="shared" si="228"/>
        <v/>
      </c>
      <c r="BA113" s="901" t="str">
        <f t="shared" si="228"/>
        <v/>
      </c>
      <c r="BB113" s="901" t="str">
        <f t="shared" si="228"/>
        <v/>
      </c>
      <c r="BC113" s="889"/>
      <c r="BD113" s="901" t="str">
        <f t="shared" ref="BD113:BL113" si="229">IF(BD110="","",BD109*BD110*BD111*BD112)</f>
        <v/>
      </c>
      <c r="BE113" s="901" t="str">
        <f t="shared" si="229"/>
        <v/>
      </c>
      <c r="BF113" s="901" t="str">
        <f t="shared" si="229"/>
        <v/>
      </c>
      <c r="BG113" s="901" t="str">
        <f t="shared" si="229"/>
        <v/>
      </c>
      <c r="BH113" s="901" t="str">
        <f t="shared" si="229"/>
        <v/>
      </c>
      <c r="BI113" s="901" t="str">
        <f t="shared" si="229"/>
        <v/>
      </c>
      <c r="BJ113" s="901" t="str">
        <f t="shared" si="229"/>
        <v/>
      </c>
      <c r="BK113" s="901" t="str">
        <f t="shared" si="229"/>
        <v/>
      </c>
      <c r="BL113" s="901" t="str">
        <f t="shared" si="229"/>
        <v/>
      </c>
      <c r="BM113" s="901" t="str">
        <f t="shared" ref="BM113:BT113" si="230">IF(BM110="","",BM109*BM110*BM111*BM112)</f>
        <v/>
      </c>
      <c r="BN113" s="901" t="str">
        <f t="shared" si="230"/>
        <v/>
      </c>
      <c r="BO113" s="901" t="str">
        <f t="shared" si="230"/>
        <v/>
      </c>
      <c r="BP113" s="901" t="str">
        <f t="shared" si="230"/>
        <v/>
      </c>
      <c r="BQ113" s="901" t="str">
        <f t="shared" si="230"/>
        <v/>
      </c>
      <c r="BR113" s="901" t="str">
        <f t="shared" si="230"/>
        <v/>
      </c>
      <c r="BS113" s="901" t="str">
        <f t="shared" si="230"/>
        <v/>
      </c>
      <c r="BT113" s="901" t="str">
        <f t="shared" si="230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7">
        <f>COUNT(B113:R113)</f>
        <v>0</v>
      </c>
      <c r="DM113" s="852">
        <f>COUNT(T113:AJ113)</f>
        <v>0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435</v>
      </c>
      <c r="B114" s="674"/>
      <c r="C114" s="674"/>
      <c r="D114" s="674"/>
      <c r="E114" s="674"/>
      <c r="F114" s="674"/>
      <c r="G114" s="674"/>
      <c r="H114" s="674"/>
      <c r="I114" s="674"/>
      <c r="J114" s="674"/>
      <c r="K114" s="674"/>
      <c r="L114" s="674"/>
      <c r="M114" s="674"/>
      <c r="N114" s="674"/>
      <c r="O114" s="674"/>
      <c r="P114" s="674"/>
      <c r="Q114" s="674"/>
      <c r="R114" s="674"/>
      <c r="S114" s="889"/>
      <c r="T114" s="674"/>
      <c r="U114" s="674"/>
      <c r="V114" s="674"/>
      <c r="W114" s="674"/>
      <c r="X114" s="674"/>
      <c r="Y114" s="674"/>
      <c r="Z114" s="674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889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889"/>
      <c r="BD114" s="674"/>
      <c r="BE114" s="674"/>
      <c r="BF114" s="674"/>
      <c r="BG114" s="674"/>
      <c r="BH114" s="674"/>
      <c r="BI114" s="674"/>
      <c r="BJ114" s="674"/>
      <c r="BK114" s="674"/>
      <c r="BL114" s="674"/>
      <c r="BM114" s="674"/>
      <c r="BN114" s="674"/>
      <c r="BO114" s="674"/>
      <c r="BP114" s="674"/>
      <c r="BQ114" s="674"/>
      <c r="BR114" s="674"/>
      <c r="BS114" s="674"/>
      <c r="BT114" s="674"/>
      <c r="BU114" s="889"/>
      <c r="BV114" s="674"/>
      <c r="BW114" s="674"/>
      <c r="BX114" s="674"/>
      <c r="BY114" s="674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295</v>
      </c>
      <c r="B115" s="674"/>
      <c r="C115" s="674"/>
      <c r="D115" s="674"/>
      <c r="E115" s="674"/>
      <c r="F115" s="674"/>
      <c r="G115" s="674"/>
      <c r="H115" s="674"/>
      <c r="I115" s="674"/>
      <c r="J115" s="674"/>
      <c r="K115" s="674"/>
      <c r="L115" s="674"/>
      <c r="M115" s="674"/>
      <c r="N115" s="674"/>
      <c r="O115" s="674"/>
      <c r="P115" s="674"/>
      <c r="Q115" s="674"/>
      <c r="R115" s="674"/>
      <c r="S115" s="889"/>
      <c r="T115" s="674"/>
      <c r="U115" s="674"/>
      <c r="V115" s="674"/>
      <c r="W115" s="674"/>
      <c r="X115" s="674"/>
      <c r="Y115" s="674"/>
      <c r="Z115" s="674"/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889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889"/>
      <c r="BD115" s="674"/>
      <c r="BE115" s="674"/>
      <c r="BF115" s="674"/>
      <c r="BG115" s="674"/>
      <c r="BH115" s="674"/>
      <c r="BI115" s="674"/>
      <c r="BJ115" s="674"/>
      <c r="BK115" s="674"/>
      <c r="BL115" s="674"/>
      <c r="BM115" s="674"/>
      <c r="BN115" s="674"/>
      <c r="BO115" s="674"/>
      <c r="BP115" s="674"/>
      <c r="BQ115" s="674"/>
      <c r="BR115" s="674"/>
      <c r="BS115" s="674"/>
      <c r="BT115" s="674"/>
      <c r="BU115" s="889"/>
      <c r="BV115" s="674"/>
      <c r="BW115" s="674"/>
      <c r="BX115" s="674"/>
      <c r="BY115" s="674"/>
      <c r="BZ115" s="895" t="str">
        <f t="shared" ref="BZ115:BZ120" si="231">IF(DL115&lt;3,"",(SUM(B115:R115)-MIN(B115:R115)-MAX(B115:R115))/(DL115-2))</f>
        <v/>
      </c>
      <c r="CA115" s="895" t="str">
        <f t="shared" ref="CA115:CA120" si="232">IF(DM115&lt;3,"",(SUM(T115:AJ115)-MIN(T115:AJ115)-MAX(T115:AJ115))/(DM115-2))</f>
        <v/>
      </c>
      <c r="CB115" s="895" t="str">
        <f t="shared" ref="CB115:CB120" si="233">IF(DN115&lt;3,"",(SUM(AL115:BB115)-MIN(AL115:BB115)-MAX(AL115:BB115))/(DN115-2))</f>
        <v/>
      </c>
      <c r="CC115" s="896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254">COUNT(B115:R115)</f>
        <v>0</v>
      </c>
      <c r="DM115" s="852">
        <f t="shared" ref="DM115:DM120" si="255">COUNT(T115:AJ115)</f>
        <v>0</v>
      </c>
      <c r="DN115" s="852">
        <f t="shared" ref="DN115:DN120" si="256">COUNT(AL115:BB115)</f>
        <v>0</v>
      </c>
      <c r="DO115" s="853">
        <f t="shared" ref="DO115:DO120" si="257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296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4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231"/>
        <v/>
      </c>
      <c r="CA116" s="895" t="str">
        <f t="shared" si="232"/>
        <v/>
      </c>
      <c r="CB116" s="895" t="str">
        <f t="shared" si="233"/>
        <v/>
      </c>
      <c r="CC116" s="896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7">
        <f t="shared" si="254"/>
        <v>0</v>
      </c>
      <c r="DM116" s="852">
        <f t="shared" si="255"/>
        <v>0</v>
      </c>
      <c r="DN116" s="852">
        <f t="shared" si="256"/>
        <v>0</v>
      </c>
      <c r="DO116" s="853">
        <f t="shared" si="257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283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4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231"/>
        <v/>
      </c>
      <c r="CA117" s="895" t="str">
        <f t="shared" si="232"/>
        <v/>
      </c>
      <c r="CB117" s="895" t="str">
        <f t="shared" si="233"/>
        <v/>
      </c>
      <c r="CC117" s="896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7">
        <f t="shared" si="254"/>
        <v>0</v>
      </c>
      <c r="DM117" s="852">
        <f t="shared" si="255"/>
        <v>0</v>
      </c>
      <c r="DN117" s="852">
        <f t="shared" si="256"/>
        <v>0</v>
      </c>
      <c r="DO117" s="853">
        <f t="shared" si="257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313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4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231"/>
        <v/>
      </c>
      <c r="CA118" s="895" t="str">
        <f t="shared" si="232"/>
        <v/>
      </c>
      <c r="CB118" s="895" t="str">
        <f t="shared" si="233"/>
        <v/>
      </c>
      <c r="CC118" s="896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7">
        <f t="shared" si="254"/>
        <v>0</v>
      </c>
      <c r="DM118" s="852">
        <f t="shared" si="255"/>
        <v>0</v>
      </c>
      <c r="DN118" s="852">
        <f t="shared" si="256"/>
        <v>0</v>
      </c>
      <c r="DO118" s="853">
        <f t="shared" si="257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 thickBot="1">
      <c r="A119" s="900" t="s">
        <v>314</v>
      </c>
      <c r="B119" s="901" t="str">
        <f>IF(B116="","",B115*B116*B117*B118)</f>
        <v/>
      </c>
      <c r="C119" s="901" t="str">
        <f>IF(C116="","",C115*C116*C117*C118)</f>
        <v/>
      </c>
      <c r="D119" s="901" t="str">
        <f t="shared" ref="D119:J119" si="258">IF(D116="","",D115*D116*D117*D118)</f>
        <v/>
      </c>
      <c r="E119" s="901" t="str">
        <f t="shared" si="258"/>
        <v/>
      </c>
      <c r="F119" s="901" t="str">
        <f t="shared" si="258"/>
        <v/>
      </c>
      <c r="G119" s="901" t="str">
        <f t="shared" si="258"/>
        <v/>
      </c>
      <c r="H119" s="901" t="str">
        <f t="shared" si="258"/>
        <v/>
      </c>
      <c r="I119" s="901" t="str">
        <f t="shared" si="258"/>
        <v/>
      </c>
      <c r="J119" s="901" t="str">
        <f t="shared" si="258"/>
        <v/>
      </c>
      <c r="K119" s="901" t="str">
        <f t="shared" ref="K119:R119" si="259">IF(K116="","",K115*K116*K117*K118)</f>
        <v/>
      </c>
      <c r="L119" s="901" t="str">
        <f t="shared" si="259"/>
        <v/>
      </c>
      <c r="M119" s="901" t="str">
        <f t="shared" si="259"/>
        <v/>
      </c>
      <c r="N119" s="901" t="str">
        <f t="shared" si="259"/>
        <v/>
      </c>
      <c r="O119" s="901" t="str">
        <f t="shared" si="259"/>
        <v/>
      </c>
      <c r="P119" s="901" t="str">
        <f t="shared" si="259"/>
        <v/>
      </c>
      <c r="Q119" s="901" t="str">
        <f t="shared" si="259"/>
        <v/>
      </c>
      <c r="R119" s="901" t="str">
        <f t="shared" si="259"/>
        <v/>
      </c>
      <c r="S119" s="889"/>
      <c r="T119" s="901" t="str">
        <f t="shared" ref="T119:AB119" si="260">IF(T116="","",T115*T116*T117*T118)</f>
        <v/>
      </c>
      <c r="U119" s="901" t="str">
        <f t="shared" si="260"/>
        <v/>
      </c>
      <c r="V119" s="901" t="str">
        <f t="shared" si="260"/>
        <v/>
      </c>
      <c r="W119" s="901" t="str">
        <f t="shared" si="260"/>
        <v/>
      </c>
      <c r="X119" s="901" t="str">
        <f t="shared" si="260"/>
        <v/>
      </c>
      <c r="Y119" s="901" t="str">
        <f t="shared" si="260"/>
        <v/>
      </c>
      <c r="Z119" s="901" t="str">
        <f t="shared" si="260"/>
        <v/>
      </c>
      <c r="AA119" s="901" t="str">
        <f t="shared" si="260"/>
        <v/>
      </c>
      <c r="AB119" s="901" t="str">
        <f t="shared" si="260"/>
        <v/>
      </c>
      <c r="AC119" s="901" t="str">
        <f t="shared" ref="AC119:AJ119" si="261">IF(AC116="","",AC115*AC116*AC117*AC118)</f>
        <v/>
      </c>
      <c r="AD119" s="901" t="str">
        <f t="shared" si="261"/>
        <v/>
      </c>
      <c r="AE119" s="901" t="str">
        <f t="shared" si="261"/>
        <v/>
      </c>
      <c r="AF119" s="901" t="str">
        <f t="shared" si="261"/>
        <v/>
      </c>
      <c r="AG119" s="901" t="str">
        <f t="shared" si="261"/>
        <v/>
      </c>
      <c r="AH119" s="901" t="str">
        <f t="shared" si="261"/>
        <v/>
      </c>
      <c r="AI119" s="901" t="str">
        <f t="shared" si="261"/>
        <v/>
      </c>
      <c r="AJ119" s="901" t="str">
        <f t="shared" si="261"/>
        <v/>
      </c>
      <c r="AK119" s="889"/>
      <c r="AL119" s="901" t="str">
        <f t="shared" ref="AL119:AT119" si="262">IF(AL116="","",AL115*AL116*AL117*AL118)</f>
        <v/>
      </c>
      <c r="AM119" s="901" t="str">
        <f t="shared" si="262"/>
        <v/>
      </c>
      <c r="AN119" s="901" t="str">
        <f t="shared" si="262"/>
        <v/>
      </c>
      <c r="AO119" s="901" t="str">
        <f t="shared" si="262"/>
        <v/>
      </c>
      <c r="AP119" s="901" t="str">
        <f t="shared" si="262"/>
        <v/>
      </c>
      <c r="AQ119" s="901" t="str">
        <f t="shared" si="262"/>
        <v/>
      </c>
      <c r="AR119" s="901" t="str">
        <f t="shared" si="262"/>
        <v/>
      </c>
      <c r="AS119" s="901" t="str">
        <f t="shared" si="262"/>
        <v/>
      </c>
      <c r="AT119" s="901" t="str">
        <f t="shared" si="262"/>
        <v/>
      </c>
      <c r="AU119" s="901" t="str">
        <f t="shared" ref="AU119:BB119" si="263">IF(AU116="","",AU115*AU116*AU117*AU118)</f>
        <v/>
      </c>
      <c r="AV119" s="901" t="str">
        <f t="shared" si="263"/>
        <v/>
      </c>
      <c r="AW119" s="901" t="str">
        <f t="shared" si="263"/>
        <v/>
      </c>
      <c r="AX119" s="901" t="str">
        <f t="shared" si="263"/>
        <v/>
      </c>
      <c r="AY119" s="901" t="str">
        <f t="shared" si="263"/>
        <v/>
      </c>
      <c r="AZ119" s="901" t="str">
        <f t="shared" si="263"/>
        <v/>
      </c>
      <c r="BA119" s="901" t="str">
        <f t="shared" si="263"/>
        <v/>
      </c>
      <c r="BB119" s="901" t="str">
        <f t="shared" si="263"/>
        <v/>
      </c>
      <c r="BC119" s="889"/>
      <c r="BD119" s="901" t="str">
        <f t="shared" ref="BD119:BL119" si="264">IF(BD116="","",BD115*BD116*BD117*BD118)</f>
        <v/>
      </c>
      <c r="BE119" s="901" t="str">
        <f t="shared" si="264"/>
        <v/>
      </c>
      <c r="BF119" s="901" t="str">
        <f t="shared" si="264"/>
        <v/>
      </c>
      <c r="BG119" s="901" t="str">
        <f t="shared" si="264"/>
        <v/>
      </c>
      <c r="BH119" s="901" t="str">
        <f t="shared" si="264"/>
        <v/>
      </c>
      <c r="BI119" s="901" t="str">
        <f t="shared" si="264"/>
        <v/>
      </c>
      <c r="BJ119" s="901" t="str">
        <f t="shared" si="264"/>
        <v/>
      </c>
      <c r="BK119" s="901" t="str">
        <f t="shared" si="264"/>
        <v/>
      </c>
      <c r="BL119" s="901" t="str">
        <f t="shared" si="264"/>
        <v/>
      </c>
      <c r="BM119" s="901" t="str">
        <f t="shared" ref="BM119:BT119" si="265">IF(BM116="","",BM115*BM116*BM117*BM118)</f>
        <v/>
      </c>
      <c r="BN119" s="901" t="str">
        <f t="shared" si="265"/>
        <v/>
      </c>
      <c r="BO119" s="901" t="str">
        <f t="shared" si="265"/>
        <v/>
      </c>
      <c r="BP119" s="901" t="str">
        <f t="shared" si="265"/>
        <v/>
      </c>
      <c r="BQ119" s="901" t="str">
        <f t="shared" si="265"/>
        <v/>
      </c>
      <c r="BR119" s="901" t="str">
        <f t="shared" si="265"/>
        <v/>
      </c>
      <c r="BS119" s="901" t="str">
        <f t="shared" si="265"/>
        <v/>
      </c>
      <c r="BT119" s="901" t="str">
        <f t="shared" si="265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231"/>
        <v/>
      </c>
      <c r="CA119" s="895" t="str">
        <f t="shared" si="232"/>
        <v/>
      </c>
      <c r="CB119" s="895" t="str">
        <f t="shared" si="233"/>
        <v/>
      </c>
      <c r="CC119" s="896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7">
        <f t="shared" si="254"/>
        <v>0</v>
      </c>
      <c r="DM119" s="852">
        <f t="shared" si="255"/>
        <v>0</v>
      </c>
      <c r="DN119" s="852">
        <f t="shared" si="256"/>
        <v>0</v>
      </c>
      <c r="DO119" s="853">
        <f t="shared" si="257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 thickBot="1">
      <c r="A120" s="854" t="s">
        <v>446</v>
      </c>
      <c r="B120" s="908">
        <f>SUM(B71,B77,B83,B89,B95,B101,B107,B113,B119)</f>
        <v>88</v>
      </c>
      <c r="C120" s="908">
        <f>SUM(C71,C77,C83,C89,C95,C101,C107,C113,C119)</f>
        <v>200</v>
      </c>
      <c r="D120" s="908">
        <f t="shared" ref="D120:J120" si="266">SUM(D71,D77,D83,D89,D95,D101,D107,D113,D119)</f>
        <v>140</v>
      </c>
      <c r="E120" s="908">
        <f t="shared" si="266"/>
        <v>0</v>
      </c>
      <c r="F120" s="908">
        <f t="shared" si="266"/>
        <v>0</v>
      </c>
      <c r="G120" s="908">
        <f t="shared" si="266"/>
        <v>0</v>
      </c>
      <c r="H120" s="908">
        <f t="shared" si="266"/>
        <v>96</v>
      </c>
      <c r="I120" s="908">
        <f t="shared" si="266"/>
        <v>500</v>
      </c>
      <c r="J120" s="908">
        <f t="shared" si="266"/>
        <v>0</v>
      </c>
      <c r="K120" s="908">
        <f t="shared" ref="K120:R120" si="267">SUM(K71,K77,K83,K89,K95,K101,K107,K113,K119)</f>
        <v>0</v>
      </c>
      <c r="L120" s="908">
        <f t="shared" si="267"/>
        <v>0</v>
      </c>
      <c r="M120" s="908">
        <f t="shared" si="267"/>
        <v>0</v>
      </c>
      <c r="N120" s="908">
        <f t="shared" si="267"/>
        <v>0</v>
      </c>
      <c r="O120" s="908">
        <f t="shared" si="267"/>
        <v>0</v>
      </c>
      <c r="P120" s="908">
        <f t="shared" si="267"/>
        <v>0</v>
      </c>
      <c r="Q120" s="908">
        <f t="shared" si="267"/>
        <v>0</v>
      </c>
      <c r="R120" s="908">
        <f t="shared" si="267"/>
        <v>0</v>
      </c>
      <c r="S120" s="909"/>
      <c r="T120" s="908">
        <f t="shared" ref="T120:AB120" si="268">SUM(T71,T77,T83,T89,T95,T101,T107,T113,T119)</f>
        <v>0</v>
      </c>
      <c r="U120" s="908">
        <f t="shared" si="268"/>
        <v>400</v>
      </c>
      <c r="V120" s="908">
        <f t="shared" si="268"/>
        <v>640</v>
      </c>
      <c r="W120" s="908">
        <f t="shared" si="268"/>
        <v>600</v>
      </c>
      <c r="X120" s="908">
        <f t="shared" si="268"/>
        <v>600</v>
      </c>
      <c r="Y120" s="908">
        <f t="shared" si="268"/>
        <v>700</v>
      </c>
      <c r="Z120" s="908">
        <f t="shared" si="268"/>
        <v>300</v>
      </c>
      <c r="AA120" s="908">
        <f t="shared" si="268"/>
        <v>150</v>
      </c>
      <c r="AB120" s="908">
        <f t="shared" si="268"/>
        <v>0</v>
      </c>
      <c r="AC120" s="908">
        <f t="shared" ref="AC120:AJ120" si="269">SUM(AC71,AC77,AC83,AC89,AC95,AC101,AC107,AC113,AC119)</f>
        <v>0</v>
      </c>
      <c r="AD120" s="908">
        <f t="shared" si="269"/>
        <v>0</v>
      </c>
      <c r="AE120" s="908">
        <f t="shared" si="269"/>
        <v>0</v>
      </c>
      <c r="AF120" s="908">
        <f t="shared" si="269"/>
        <v>0</v>
      </c>
      <c r="AG120" s="908">
        <f t="shared" si="269"/>
        <v>0</v>
      </c>
      <c r="AH120" s="908">
        <f t="shared" si="269"/>
        <v>0</v>
      </c>
      <c r="AI120" s="908">
        <f t="shared" si="269"/>
        <v>0</v>
      </c>
      <c r="AJ120" s="908">
        <f t="shared" si="269"/>
        <v>0</v>
      </c>
      <c r="AK120" s="909"/>
      <c r="AL120" s="908">
        <f t="shared" ref="AL120:AT120" si="270">SUM(AL71,AL77,AL83,AL89,AL95,AL101,AL107,AL113,AL119)</f>
        <v>0</v>
      </c>
      <c r="AM120" s="908">
        <f t="shared" si="270"/>
        <v>0</v>
      </c>
      <c r="AN120" s="908">
        <f t="shared" si="270"/>
        <v>0</v>
      </c>
      <c r="AO120" s="908">
        <f t="shared" si="270"/>
        <v>600</v>
      </c>
      <c r="AP120" s="908">
        <f t="shared" si="270"/>
        <v>0</v>
      </c>
      <c r="AQ120" s="908">
        <f t="shared" si="270"/>
        <v>0</v>
      </c>
      <c r="AR120" s="908">
        <f t="shared" si="270"/>
        <v>0</v>
      </c>
      <c r="AS120" s="908">
        <f t="shared" si="270"/>
        <v>0</v>
      </c>
      <c r="AT120" s="908">
        <f t="shared" si="270"/>
        <v>0</v>
      </c>
      <c r="AU120" s="908">
        <f t="shared" ref="AU120:BB120" si="271">SUM(AU71,AU77,AU83,AU89,AU95,AU101,AU107,AU113,AU119)</f>
        <v>0</v>
      </c>
      <c r="AV120" s="908">
        <f t="shared" si="271"/>
        <v>0</v>
      </c>
      <c r="AW120" s="908">
        <f t="shared" si="271"/>
        <v>0</v>
      </c>
      <c r="AX120" s="908">
        <f t="shared" si="271"/>
        <v>0</v>
      </c>
      <c r="AY120" s="908">
        <f t="shared" si="271"/>
        <v>0</v>
      </c>
      <c r="AZ120" s="908">
        <f t="shared" si="271"/>
        <v>0</v>
      </c>
      <c r="BA120" s="908">
        <f t="shared" si="271"/>
        <v>0</v>
      </c>
      <c r="BB120" s="908">
        <f t="shared" si="271"/>
        <v>0</v>
      </c>
      <c r="BC120" s="909"/>
      <c r="BD120" s="908">
        <f t="shared" ref="BD120:BL120" si="272">SUM(BD71,BD77,BD83,BD89,BD95,BD101,BD107,BD113,BD119)</f>
        <v>0</v>
      </c>
      <c r="BE120" s="908">
        <f t="shared" si="272"/>
        <v>0</v>
      </c>
      <c r="BF120" s="908">
        <f t="shared" si="272"/>
        <v>0</v>
      </c>
      <c r="BG120" s="908">
        <f t="shared" si="272"/>
        <v>0</v>
      </c>
      <c r="BH120" s="908">
        <f t="shared" si="272"/>
        <v>0</v>
      </c>
      <c r="BI120" s="908">
        <f t="shared" si="272"/>
        <v>0</v>
      </c>
      <c r="BJ120" s="908">
        <f t="shared" si="272"/>
        <v>0</v>
      </c>
      <c r="BK120" s="908">
        <f t="shared" si="272"/>
        <v>0</v>
      </c>
      <c r="BL120" s="908">
        <f t="shared" si="272"/>
        <v>0</v>
      </c>
      <c r="BM120" s="908">
        <f t="shared" ref="BM120:BT120" si="273">SUM(BM71,BM77,BM83,BM89,BM95,BM101,BM107,BM113,BM119)</f>
        <v>0</v>
      </c>
      <c r="BN120" s="908">
        <f t="shared" si="273"/>
        <v>0</v>
      </c>
      <c r="BO120" s="908">
        <f t="shared" si="273"/>
        <v>0</v>
      </c>
      <c r="BP120" s="908">
        <f t="shared" si="273"/>
        <v>0</v>
      </c>
      <c r="BQ120" s="908">
        <f t="shared" si="273"/>
        <v>0</v>
      </c>
      <c r="BR120" s="908">
        <f t="shared" si="273"/>
        <v>0</v>
      </c>
      <c r="BS120" s="908">
        <f t="shared" si="273"/>
        <v>0</v>
      </c>
      <c r="BT120" s="908">
        <f t="shared" si="273"/>
        <v>0</v>
      </c>
      <c r="BU120" s="909"/>
      <c r="BV120" s="908">
        <f>SUM(BV71,BV77,BV83,BV89,BV95,BV101,BV107,BV113,BV119)</f>
        <v>400</v>
      </c>
      <c r="BW120" s="908">
        <f>SUM(BW71,BW77,BW83,BW89,BW95,BW101,BW107,BW113,BW119)</f>
        <v>750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231"/>
        <v>34.93333333333333</v>
      </c>
      <c r="CA120" s="895">
        <f t="shared" si="232"/>
        <v>179.33333333333334</v>
      </c>
      <c r="CB120" s="895">
        <f t="shared" si="233"/>
        <v>0</v>
      </c>
      <c r="CC120" s="896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7">
        <f t="shared" si="254"/>
        <v>17</v>
      </c>
      <c r="DM120" s="852">
        <f t="shared" si="255"/>
        <v>17</v>
      </c>
      <c r="DN120" s="852">
        <f t="shared" si="256"/>
        <v>17</v>
      </c>
      <c r="DO120" s="853">
        <f t="shared" si="257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9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7" t="s">
        <v>286</v>
      </c>
      <c r="AG121" s="451"/>
      <c r="AH121" s="451"/>
      <c r="AI121" s="451"/>
      <c r="AJ121" s="451"/>
      <c r="AK121" s="889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9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9"/>
      <c r="BV121" s="451"/>
      <c r="BW121" s="451"/>
      <c r="BX121" s="451"/>
      <c r="BY121" s="451"/>
      <c r="BZ121" s="910"/>
      <c r="CA121" s="910"/>
      <c r="CB121" s="910"/>
      <c r="CC121" s="911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2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2"/>
      <c r="DL121" s="913"/>
      <c r="DM121" s="913"/>
      <c r="DN121" s="913"/>
      <c r="DO121" s="912"/>
      <c r="DP121" s="451"/>
      <c r="DQ121" s="451"/>
      <c r="DR121" s="451"/>
      <c r="DS121" s="451"/>
      <c r="DT121" s="451"/>
      <c r="DU121" s="451"/>
      <c r="DV121" s="451"/>
      <c r="DW121" s="912"/>
      <c r="DX121" s="451"/>
      <c r="DY121" s="61"/>
    </row>
    <row r="122" spans="1:131" ht="12.75" customHeight="1">
      <c r="A122" s="891" t="s">
        <v>447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448</v>
      </c>
      <c r="B123" s="674"/>
      <c r="C123" s="674"/>
      <c r="D123" s="674"/>
      <c r="E123" s="674"/>
      <c r="F123" s="674"/>
      <c r="G123" s="674"/>
      <c r="H123" s="674"/>
      <c r="I123" s="674"/>
      <c r="J123" s="674"/>
      <c r="K123" s="674"/>
      <c r="L123" s="674"/>
      <c r="M123" s="674"/>
      <c r="N123" s="674"/>
      <c r="O123" s="674"/>
      <c r="P123" s="674"/>
      <c r="Q123" s="674"/>
      <c r="R123" s="674"/>
      <c r="S123" s="889"/>
      <c r="T123" s="674"/>
      <c r="U123" s="674"/>
      <c r="V123" s="674"/>
      <c r="W123" s="674"/>
      <c r="X123" s="674"/>
      <c r="Y123" s="674"/>
      <c r="Z123" s="674"/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889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889"/>
      <c r="BD123" s="674"/>
      <c r="BE123" s="674"/>
      <c r="BF123" s="674"/>
      <c r="BG123" s="674"/>
      <c r="BH123" s="674"/>
      <c r="BI123" s="674"/>
      <c r="BJ123" s="674"/>
      <c r="BK123" s="674"/>
      <c r="BL123" s="674"/>
      <c r="BM123" s="674"/>
      <c r="BN123" s="674"/>
      <c r="BO123" s="674"/>
      <c r="BP123" s="674"/>
      <c r="BQ123" s="674"/>
      <c r="BR123" s="674"/>
      <c r="BS123" s="674"/>
      <c r="BT123" s="674"/>
      <c r="BU123" s="889"/>
      <c r="BV123" s="674"/>
      <c r="BW123" s="674"/>
      <c r="BX123" s="674"/>
      <c r="BY123" s="674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295</v>
      </c>
      <c r="B124" s="674"/>
      <c r="C124" s="674"/>
      <c r="D124" s="674"/>
      <c r="E124" s="674"/>
      <c r="F124" s="674"/>
      <c r="G124" s="674"/>
      <c r="H124" s="674"/>
      <c r="I124" s="674"/>
      <c r="J124" s="674"/>
      <c r="K124" s="674"/>
      <c r="L124" s="674"/>
      <c r="M124" s="674"/>
      <c r="N124" s="674"/>
      <c r="O124" s="674"/>
      <c r="P124" s="674"/>
      <c r="Q124" s="674"/>
      <c r="R124" s="674"/>
      <c r="S124" s="889"/>
      <c r="T124" s="674"/>
      <c r="U124" s="674"/>
      <c r="V124" s="674"/>
      <c r="W124" s="674"/>
      <c r="X124" s="674"/>
      <c r="Y124" s="674"/>
      <c r="Z124" s="674"/>
      <c r="AA124" s="674"/>
      <c r="AB124" s="674"/>
      <c r="AC124" s="674"/>
      <c r="AD124" s="674"/>
      <c r="AE124" s="674"/>
      <c r="AF124" s="674"/>
      <c r="AG124" s="674"/>
      <c r="AH124" s="674"/>
      <c r="AI124" s="674"/>
      <c r="AJ124" s="674"/>
      <c r="AK124" s="889"/>
      <c r="AL124" s="674"/>
      <c r="AM124" s="674"/>
      <c r="AN124" s="674"/>
      <c r="AO124" s="674">
        <v>1</v>
      </c>
      <c r="AP124" s="674"/>
      <c r="AQ124" s="674"/>
      <c r="AR124" s="674"/>
      <c r="AS124" s="674"/>
      <c r="AT124" s="674"/>
      <c r="AU124" s="674"/>
      <c r="AV124" s="674"/>
      <c r="AW124" s="674"/>
      <c r="AX124" s="674"/>
      <c r="AY124" s="674"/>
      <c r="AZ124" s="674"/>
      <c r="BA124" s="674"/>
      <c r="BB124" s="674"/>
      <c r="BC124" s="889"/>
      <c r="BD124" s="674"/>
      <c r="BE124" s="674"/>
      <c r="BF124" s="674"/>
      <c r="BG124" s="674"/>
      <c r="BH124" s="674"/>
      <c r="BI124" s="674"/>
      <c r="BJ124" s="674"/>
      <c r="BK124" s="674"/>
      <c r="BL124" s="674"/>
      <c r="BM124" s="674"/>
      <c r="BN124" s="674"/>
      <c r="BO124" s="674"/>
      <c r="BP124" s="674"/>
      <c r="BQ124" s="674"/>
      <c r="BR124" s="674"/>
      <c r="BS124" s="674"/>
      <c r="BT124" s="674"/>
      <c r="BU124" s="889"/>
      <c r="BV124" s="674"/>
      <c r="BW124" s="674"/>
      <c r="BX124" s="674"/>
      <c r="BY124" s="674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7">
        <f>COUNT(B124:R124)</f>
        <v>0</v>
      </c>
      <c r="DM124" s="852">
        <f>COUNT(T124:AJ124)</f>
        <v>0</v>
      </c>
      <c r="DN124" s="852">
        <f>COUNT(AL124:BB124)</f>
        <v>1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296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7">
        <f>COUNT(B125:R125)</f>
        <v>0</v>
      </c>
      <c r="DM125" s="852">
        <f>COUNT(T125:AJ125)</f>
        <v>0</v>
      </c>
      <c r="DN125" s="852">
        <f>COUNT(AL125:BB125)</f>
        <v>1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283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7">
        <f>COUNT(B126:R126)</f>
        <v>0</v>
      </c>
      <c r="DM126" s="852">
        <f>COUNT(T126:AJ126)</f>
        <v>0</v>
      </c>
      <c r="DN126" s="852">
        <f>COUNT(AL126:BB126)</f>
        <v>1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313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7">
        <f>COUNT(B127:R127)</f>
        <v>0</v>
      </c>
      <c r="DM127" s="852">
        <f>COUNT(T127:AJ127)</f>
        <v>0</v>
      </c>
      <c r="DN127" s="852">
        <f>COUNT(AL127:BB127)</f>
        <v>1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314</v>
      </c>
      <c r="B128" s="901" t="str">
        <f>IF(B125="","",B124*B125*B126*B127)</f>
        <v/>
      </c>
      <c r="C128" s="901" t="str">
        <f>IF(C125="","",C124*C125*C126*C127)</f>
        <v/>
      </c>
      <c r="D128" s="901" t="str">
        <f t="shared" ref="D128:J128" si="278">IF(D125="","",D124*D125*D126*D127)</f>
        <v/>
      </c>
      <c r="E128" s="901" t="str">
        <f t="shared" si="278"/>
        <v/>
      </c>
      <c r="F128" s="901" t="str">
        <f t="shared" si="278"/>
        <v/>
      </c>
      <c r="G128" s="901" t="str">
        <f t="shared" si="278"/>
        <v/>
      </c>
      <c r="H128" s="901" t="str">
        <f t="shared" si="278"/>
        <v/>
      </c>
      <c r="I128" s="901" t="str">
        <f t="shared" si="278"/>
        <v/>
      </c>
      <c r="J128" s="901" t="str">
        <f t="shared" si="278"/>
        <v/>
      </c>
      <c r="K128" s="901" t="str">
        <f t="shared" ref="K128:R128" si="279">IF(K125="","",K124*K125*K126*K127)</f>
        <v/>
      </c>
      <c r="L128" s="901" t="str">
        <f t="shared" si="279"/>
        <v/>
      </c>
      <c r="M128" s="901" t="str">
        <f t="shared" si="279"/>
        <v/>
      </c>
      <c r="N128" s="901" t="str">
        <f t="shared" si="279"/>
        <v/>
      </c>
      <c r="O128" s="901" t="str">
        <f t="shared" si="279"/>
        <v/>
      </c>
      <c r="P128" s="901" t="str">
        <f t="shared" si="279"/>
        <v/>
      </c>
      <c r="Q128" s="901" t="str">
        <f t="shared" si="279"/>
        <v/>
      </c>
      <c r="R128" s="901" t="str">
        <f t="shared" si="279"/>
        <v/>
      </c>
      <c r="S128" s="889"/>
      <c r="T128" s="901" t="str">
        <f t="shared" ref="T128:AB128" si="280">IF(T125="","",T124*T125*T126*T127)</f>
        <v/>
      </c>
      <c r="U128" s="901" t="str">
        <f t="shared" si="280"/>
        <v/>
      </c>
      <c r="V128" s="901" t="str">
        <f t="shared" si="280"/>
        <v/>
      </c>
      <c r="W128" s="901" t="str">
        <f t="shared" si="280"/>
        <v/>
      </c>
      <c r="X128" s="901" t="str">
        <f t="shared" si="280"/>
        <v/>
      </c>
      <c r="Y128" s="901" t="str">
        <f t="shared" si="280"/>
        <v/>
      </c>
      <c r="Z128" s="901" t="str">
        <f t="shared" si="280"/>
        <v/>
      </c>
      <c r="AA128" s="901" t="str">
        <f t="shared" si="280"/>
        <v/>
      </c>
      <c r="AB128" s="901" t="str">
        <f t="shared" si="280"/>
        <v/>
      </c>
      <c r="AC128" s="901" t="str">
        <f t="shared" ref="AC128:AJ128" si="281">IF(AC125="","",AC124*AC125*AC126*AC127)</f>
        <v/>
      </c>
      <c r="AD128" s="901" t="str">
        <f t="shared" si="281"/>
        <v/>
      </c>
      <c r="AE128" s="901" t="str">
        <f t="shared" si="281"/>
        <v/>
      </c>
      <c r="AF128" s="901" t="str">
        <f t="shared" si="281"/>
        <v/>
      </c>
      <c r="AG128" s="901" t="str">
        <f t="shared" si="281"/>
        <v/>
      </c>
      <c r="AH128" s="901" t="str">
        <f t="shared" si="281"/>
        <v/>
      </c>
      <c r="AI128" s="901" t="str">
        <f t="shared" si="281"/>
        <v/>
      </c>
      <c r="AJ128" s="901" t="str">
        <f t="shared" si="281"/>
        <v/>
      </c>
      <c r="AK128" s="889"/>
      <c r="AL128" s="901" t="str">
        <f t="shared" ref="AL128:AT128" si="282">IF(AL125="","",AL124*AL125*AL126*AL127)</f>
        <v/>
      </c>
      <c r="AM128" s="901" t="str">
        <f t="shared" si="282"/>
        <v/>
      </c>
      <c r="AN128" s="901" t="str">
        <f t="shared" si="282"/>
        <v/>
      </c>
      <c r="AO128" s="901">
        <f t="shared" si="282"/>
        <v>200</v>
      </c>
      <c r="AP128" s="901" t="str">
        <f t="shared" si="282"/>
        <v/>
      </c>
      <c r="AQ128" s="901" t="str">
        <f t="shared" si="282"/>
        <v/>
      </c>
      <c r="AR128" s="901" t="str">
        <f t="shared" si="282"/>
        <v/>
      </c>
      <c r="AS128" s="901" t="str">
        <f t="shared" si="282"/>
        <v/>
      </c>
      <c r="AT128" s="901" t="str">
        <f t="shared" si="282"/>
        <v/>
      </c>
      <c r="AU128" s="901" t="str">
        <f t="shared" ref="AU128:BB128" si="283">IF(AU125="","",AU124*AU125*AU126*AU127)</f>
        <v/>
      </c>
      <c r="AV128" s="901" t="str">
        <f t="shared" si="283"/>
        <v/>
      </c>
      <c r="AW128" s="901" t="str">
        <f t="shared" si="283"/>
        <v/>
      </c>
      <c r="AX128" s="901" t="str">
        <f t="shared" si="283"/>
        <v/>
      </c>
      <c r="AY128" s="901" t="str">
        <f t="shared" si="283"/>
        <v/>
      </c>
      <c r="AZ128" s="901" t="str">
        <f t="shared" si="283"/>
        <v/>
      </c>
      <c r="BA128" s="901" t="str">
        <f t="shared" si="283"/>
        <v/>
      </c>
      <c r="BB128" s="901" t="str">
        <f t="shared" si="283"/>
        <v/>
      </c>
      <c r="BC128" s="889"/>
      <c r="BD128" s="901" t="str">
        <f t="shared" ref="BD128:BL128" si="284">IF(BD125="","",BD124*BD125*BD126*BD127)</f>
        <v/>
      </c>
      <c r="BE128" s="901" t="str">
        <f t="shared" si="284"/>
        <v/>
      </c>
      <c r="BF128" s="901" t="str">
        <f t="shared" si="284"/>
        <v/>
      </c>
      <c r="BG128" s="901" t="str">
        <f t="shared" si="284"/>
        <v/>
      </c>
      <c r="BH128" s="901" t="str">
        <f t="shared" si="284"/>
        <v/>
      </c>
      <c r="BI128" s="901" t="str">
        <f t="shared" si="284"/>
        <v/>
      </c>
      <c r="BJ128" s="901" t="str">
        <f t="shared" si="284"/>
        <v/>
      </c>
      <c r="BK128" s="901" t="str">
        <f t="shared" si="284"/>
        <v/>
      </c>
      <c r="BL128" s="901" t="str">
        <f t="shared" si="284"/>
        <v/>
      </c>
      <c r="BM128" s="901" t="str">
        <f>IF(BM125="","",BM124*BM125*BM126*BM127)</f>
        <v/>
      </c>
      <c r="BN128" s="901" t="str">
        <f>IF(BN125="","",BN124*BN125*BN126*BN127)</f>
        <v/>
      </c>
      <c r="BO128" s="901" t="str">
        <f t="shared" ref="BO128:BT128" si="285">IF(BO125="","",BO124*BO125*BO126*BO127)</f>
        <v/>
      </c>
      <c r="BP128" s="901" t="str">
        <f t="shared" si="285"/>
        <v/>
      </c>
      <c r="BQ128" s="901" t="str">
        <f t="shared" si="285"/>
        <v/>
      </c>
      <c r="BR128" s="901" t="str">
        <f t="shared" si="285"/>
        <v/>
      </c>
      <c r="BS128" s="901" t="str">
        <f t="shared" si="285"/>
        <v/>
      </c>
      <c r="BT128" s="901" t="str">
        <f t="shared" si="285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7">
        <f>COUNT(B128:R128)</f>
        <v>0</v>
      </c>
      <c r="DM128" s="852">
        <f>COUNT(T128:AJ128)</f>
        <v>0</v>
      </c>
      <c r="DN128" s="852">
        <f>COUNT(AL128:BB128)</f>
        <v>1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449</v>
      </c>
      <c r="B129" s="674"/>
      <c r="C129" s="674"/>
      <c r="D129" s="674"/>
      <c r="E129" s="674"/>
      <c r="F129" s="674"/>
      <c r="G129" s="674"/>
      <c r="H129" s="674"/>
      <c r="I129" s="674"/>
      <c r="J129" s="674"/>
      <c r="K129" s="674"/>
      <c r="L129" s="674"/>
      <c r="M129" s="674"/>
      <c r="N129" s="674"/>
      <c r="O129" s="674"/>
      <c r="P129" s="674"/>
      <c r="Q129" s="674"/>
      <c r="R129" s="674"/>
      <c r="S129" s="889"/>
      <c r="T129" s="674"/>
      <c r="U129" s="674"/>
      <c r="V129" s="674"/>
      <c r="W129" s="674"/>
      <c r="X129" s="674"/>
      <c r="Y129" s="674"/>
      <c r="Z129" s="674"/>
      <c r="AA129" s="674"/>
      <c r="AB129" s="674"/>
      <c r="AC129" s="674"/>
      <c r="AD129" s="674"/>
      <c r="AE129" s="674"/>
      <c r="AF129" s="674"/>
      <c r="AG129" s="674"/>
      <c r="AH129" s="674"/>
      <c r="AI129" s="674"/>
      <c r="AJ129" s="674"/>
      <c r="AK129" s="889"/>
      <c r="AL129" s="674"/>
      <c r="AM129" s="674"/>
      <c r="AN129" s="674"/>
      <c r="AO129" s="674"/>
      <c r="AP129" s="674"/>
      <c r="AQ129" s="674"/>
      <c r="AR129" s="674"/>
      <c r="AS129" s="674"/>
      <c r="AT129" s="674"/>
      <c r="AU129" s="674"/>
      <c r="AV129" s="674"/>
      <c r="AW129" s="674"/>
      <c r="AX129" s="674"/>
      <c r="AY129" s="674"/>
      <c r="AZ129" s="674"/>
      <c r="BA129" s="674"/>
      <c r="BB129" s="674"/>
      <c r="BC129" s="889"/>
      <c r="BD129" s="674"/>
      <c r="BE129" s="674"/>
      <c r="BF129" s="674"/>
      <c r="BG129" s="674"/>
      <c r="BH129" s="674"/>
      <c r="BI129" s="674"/>
      <c r="BJ129" s="674"/>
      <c r="BK129" s="674"/>
      <c r="BL129" s="674"/>
      <c r="BM129" s="674"/>
      <c r="BN129" s="674"/>
      <c r="BO129" s="674"/>
      <c r="BP129" s="674"/>
      <c r="BQ129" s="674"/>
      <c r="BR129" s="674"/>
      <c r="BS129" s="674"/>
      <c r="BT129" s="674"/>
      <c r="BU129" s="889"/>
      <c r="BV129" s="674"/>
      <c r="BW129" s="674"/>
      <c r="BX129" s="674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295</v>
      </c>
      <c r="B130" s="674"/>
      <c r="C130" s="674"/>
      <c r="D130" s="674"/>
      <c r="E130" s="674"/>
      <c r="F130" s="674"/>
      <c r="G130" s="674"/>
      <c r="H130" s="674"/>
      <c r="I130" s="674"/>
      <c r="J130" s="674"/>
      <c r="K130" s="674"/>
      <c r="L130" s="674"/>
      <c r="M130" s="674"/>
      <c r="N130" s="674"/>
      <c r="O130" s="674"/>
      <c r="P130" s="674"/>
      <c r="Q130" s="674"/>
      <c r="R130" s="674"/>
      <c r="S130" s="889"/>
      <c r="T130" s="674"/>
      <c r="U130" s="674"/>
      <c r="V130" s="674"/>
      <c r="W130" s="674"/>
      <c r="X130" s="674"/>
      <c r="Y130" s="674"/>
      <c r="Z130" s="674"/>
      <c r="AA130" s="674"/>
      <c r="AB130" s="674"/>
      <c r="AC130" s="674"/>
      <c r="AD130" s="674"/>
      <c r="AE130" s="674"/>
      <c r="AF130" s="674"/>
      <c r="AG130" s="674"/>
      <c r="AH130" s="674"/>
      <c r="AI130" s="674"/>
      <c r="AJ130" s="674"/>
      <c r="AK130" s="889"/>
      <c r="AL130" s="674"/>
      <c r="AM130" s="674"/>
      <c r="AN130" s="674"/>
      <c r="AO130" s="674"/>
      <c r="AP130" s="674"/>
      <c r="AQ130" s="674"/>
      <c r="AR130" s="674"/>
      <c r="AS130" s="674"/>
      <c r="AT130" s="674"/>
      <c r="AU130" s="674"/>
      <c r="AV130" s="674"/>
      <c r="AW130" s="674"/>
      <c r="AX130" s="674"/>
      <c r="AY130" s="674"/>
      <c r="AZ130" s="674"/>
      <c r="BA130" s="674"/>
      <c r="BB130" s="674"/>
      <c r="BC130" s="889"/>
      <c r="BD130" s="674"/>
      <c r="BE130" s="674"/>
      <c r="BF130" s="674"/>
      <c r="BG130" s="674"/>
      <c r="BH130" s="674"/>
      <c r="BI130" s="674"/>
      <c r="BJ130" s="674"/>
      <c r="BK130" s="674"/>
      <c r="BL130" s="674"/>
      <c r="BM130" s="674"/>
      <c r="BN130" s="674"/>
      <c r="BO130" s="674"/>
      <c r="BP130" s="674"/>
      <c r="BQ130" s="674"/>
      <c r="BR130" s="674"/>
      <c r="BS130" s="674"/>
      <c r="BT130" s="674"/>
      <c r="BU130" s="889"/>
      <c r="BV130" s="674"/>
      <c r="BW130" s="674"/>
      <c r="BX130" s="674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296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4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283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4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313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4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314</v>
      </c>
      <c r="B134" s="901" t="str">
        <f>IF(B131="","",B130*B131*B132*B133)</f>
        <v/>
      </c>
      <c r="C134" s="901" t="str">
        <f>IF(C131="","",C130*C131*C132*C133)</f>
        <v/>
      </c>
      <c r="D134" s="901" t="str">
        <f t="shared" ref="D134:J134" si="290">IF(D131="","",D130*D131*D132*D133)</f>
        <v/>
      </c>
      <c r="E134" s="901" t="str">
        <f t="shared" si="290"/>
        <v/>
      </c>
      <c r="F134" s="901" t="str">
        <f t="shared" si="290"/>
        <v/>
      </c>
      <c r="G134" s="901" t="str">
        <f t="shared" si="290"/>
        <v/>
      </c>
      <c r="H134" s="901" t="str">
        <f t="shared" si="290"/>
        <v/>
      </c>
      <c r="I134" s="901" t="str">
        <f t="shared" si="290"/>
        <v/>
      </c>
      <c r="J134" s="901" t="str">
        <f t="shared" si="290"/>
        <v/>
      </c>
      <c r="K134" s="901" t="str">
        <f t="shared" ref="K134:R134" si="291">IF(K131="","",K130*K131*K132*K133)</f>
        <v/>
      </c>
      <c r="L134" s="901" t="str">
        <f t="shared" si="291"/>
        <v/>
      </c>
      <c r="M134" s="901" t="str">
        <f t="shared" si="291"/>
        <v/>
      </c>
      <c r="N134" s="901" t="str">
        <f t="shared" si="291"/>
        <v/>
      </c>
      <c r="O134" s="901" t="str">
        <f t="shared" si="291"/>
        <v/>
      </c>
      <c r="P134" s="901" t="str">
        <f t="shared" si="291"/>
        <v/>
      </c>
      <c r="Q134" s="901" t="str">
        <f t="shared" si="291"/>
        <v/>
      </c>
      <c r="R134" s="901" t="str">
        <f t="shared" si="291"/>
        <v/>
      </c>
      <c r="S134" s="889"/>
      <c r="T134" s="901" t="str">
        <f t="shared" ref="T134:AB134" si="292">IF(T131="","",T130*T131*T132*T133)</f>
        <v/>
      </c>
      <c r="U134" s="901" t="str">
        <f t="shared" si="292"/>
        <v/>
      </c>
      <c r="V134" s="901" t="str">
        <f t="shared" si="292"/>
        <v/>
      </c>
      <c r="W134" s="901" t="str">
        <f t="shared" si="292"/>
        <v/>
      </c>
      <c r="X134" s="901" t="str">
        <f t="shared" si="292"/>
        <v/>
      </c>
      <c r="Y134" s="901" t="str">
        <f t="shared" si="292"/>
        <v/>
      </c>
      <c r="Z134" s="901" t="str">
        <f t="shared" si="292"/>
        <v/>
      </c>
      <c r="AA134" s="901" t="str">
        <f t="shared" si="292"/>
        <v/>
      </c>
      <c r="AB134" s="901" t="str">
        <f t="shared" si="292"/>
        <v/>
      </c>
      <c r="AC134" s="901" t="str">
        <f t="shared" ref="AC134:AJ134" si="293">IF(AC131="","",AC130*AC131*AC132*AC133)</f>
        <v/>
      </c>
      <c r="AD134" s="901" t="str">
        <f t="shared" si="293"/>
        <v/>
      </c>
      <c r="AE134" s="901" t="str">
        <f t="shared" si="293"/>
        <v/>
      </c>
      <c r="AF134" s="901" t="str">
        <f t="shared" si="293"/>
        <v/>
      </c>
      <c r="AG134" s="901" t="str">
        <f t="shared" si="293"/>
        <v/>
      </c>
      <c r="AH134" s="901" t="str">
        <f t="shared" si="293"/>
        <v/>
      </c>
      <c r="AI134" s="901" t="str">
        <f t="shared" si="293"/>
        <v/>
      </c>
      <c r="AJ134" s="901" t="str">
        <f t="shared" si="293"/>
        <v/>
      </c>
      <c r="AK134" s="889"/>
      <c r="AL134" s="901" t="str">
        <f t="shared" ref="AL134:AT134" si="294">IF(AL131="","",AL130*AL131*AL132*AL133)</f>
        <v/>
      </c>
      <c r="AM134" s="901" t="str">
        <f t="shared" si="294"/>
        <v/>
      </c>
      <c r="AN134" s="901" t="str">
        <f t="shared" si="294"/>
        <v/>
      </c>
      <c r="AO134" s="901" t="str">
        <f t="shared" si="294"/>
        <v/>
      </c>
      <c r="AP134" s="901" t="str">
        <f t="shared" si="294"/>
        <v/>
      </c>
      <c r="AQ134" s="901" t="str">
        <f t="shared" si="294"/>
        <v/>
      </c>
      <c r="AR134" s="901" t="str">
        <f t="shared" si="294"/>
        <v/>
      </c>
      <c r="AS134" s="901" t="str">
        <f t="shared" si="294"/>
        <v/>
      </c>
      <c r="AT134" s="901" t="str">
        <f t="shared" si="294"/>
        <v/>
      </c>
      <c r="AU134" s="901" t="str">
        <f t="shared" ref="AU134:BB134" si="295">IF(AU131="","",AU130*AU131*AU132*AU133)</f>
        <v/>
      </c>
      <c r="AV134" s="901" t="str">
        <f t="shared" si="295"/>
        <v/>
      </c>
      <c r="AW134" s="901" t="str">
        <f t="shared" si="295"/>
        <v/>
      </c>
      <c r="AX134" s="901" t="str">
        <f t="shared" si="295"/>
        <v/>
      </c>
      <c r="AY134" s="901" t="str">
        <f t="shared" si="295"/>
        <v/>
      </c>
      <c r="AZ134" s="901" t="str">
        <f t="shared" si="295"/>
        <v/>
      </c>
      <c r="BA134" s="901" t="str">
        <f t="shared" si="295"/>
        <v/>
      </c>
      <c r="BB134" s="901" t="str">
        <f t="shared" si="295"/>
        <v/>
      </c>
      <c r="BC134" s="889"/>
      <c r="BD134" s="901" t="str">
        <f t="shared" ref="BD134:BL134" si="296">IF(BD131="","",BD130*BD131*BD132*BD133)</f>
        <v/>
      </c>
      <c r="BE134" s="901" t="str">
        <f t="shared" si="296"/>
        <v/>
      </c>
      <c r="BF134" s="901" t="str">
        <f t="shared" si="296"/>
        <v/>
      </c>
      <c r="BG134" s="901" t="str">
        <f t="shared" si="296"/>
        <v/>
      </c>
      <c r="BH134" s="901" t="str">
        <f t="shared" si="296"/>
        <v/>
      </c>
      <c r="BI134" s="901" t="str">
        <f t="shared" si="296"/>
        <v/>
      </c>
      <c r="BJ134" s="901" t="str">
        <f t="shared" si="296"/>
        <v/>
      </c>
      <c r="BK134" s="901" t="str">
        <f t="shared" si="296"/>
        <v/>
      </c>
      <c r="BL134" s="901" t="str">
        <f t="shared" si="296"/>
        <v/>
      </c>
      <c r="BM134" s="901" t="str">
        <f>IF(BM131="","",BM130*BM131*BM132*BM133)</f>
        <v/>
      </c>
      <c r="BN134" s="901" t="str">
        <f t="shared" ref="BN134:BT134" si="297">IF(BN131="","",BN130*BN131*BN132*BN133)</f>
        <v/>
      </c>
      <c r="BO134" s="901" t="str">
        <f t="shared" si="297"/>
        <v/>
      </c>
      <c r="BP134" s="901" t="str">
        <f t="shared" si="297"/>
        <v/>
      </c>
      <c r="BQ134" s="901" t="str">
        <f t="shared" si="297"/>
        <v/>
      </c>
      <c r="BR134" s="901" t="str">
        <f t="shared" si="297"/>
        <v/>
      </c>
      <c r="BS134" s="901" t="str">
        <f t="shared" si="297"/>
        <v/>
      </c>
      <c r="BT134" s="901" t="str">
        <f t="shared" si="297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450</v>
      </c>
      <c r="B135" s="674"/>
      <c r="C135" s="674"/>
      <c r="D135" s="674"/>
      <c r="E135" s="674"/>
      <c r="F135" s="674"/>
      <c r="G135" s="674"/>
      <c r="H135" s="674"/>
      <c r="I135" s="674"/>
      <c r="J135" s="674"/>
      <c r="K135" s="674"/>
      <c r="L135" s="674"/>
      <c r="M135" s="674"/>
      <c r="N135" s="674"/>
      <c r="O135" s="674"/>
      <c r="P135" s="674"/>
      <c r="Q135" s="674"/>
      <c r="R135" s="674"/>
      <c r="S135" s="889"/>
      <c r="T135" s="674"/>
      <c r="U135" s="674"/>
      <c r="V135" s="674"/>
      <c r="W135" s="674"/>
      <c r="X135" s="674"/>
      <c r="Y135" s="674"/>
      <c r="Z135" s="674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889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889"/>
      <c r="BD135" s="674"/>
      <c r="BE135" s="674"/>
      <c r="BF135" s="674"/>
      <c r="BG135" s="674"/>
      <c r="BH135" s="674"/>
      <c r="BI135" s="674"/>
      <c r="BJ135" s="674"/>
      <c r="BK135" s="674"/>
      <c r="BL135" s="674"/>
      <c r="BM135" s="674"/>
      <c r="BN135" s="674"/>
      <c r="BO135" s="674"/>
      <c r="BP135" s="674"/>
      <c r="BQ135" s="674"/>
      <c r="BR135" s="674"/>
      <c r="BS135" s="674"/>
      <c r="BT135" s="674"/>
      <c r="BU135" s="889"/>
      <c r="BV135" s="674"/>
      <c r="BW135" s="674"/>
      <c r="BX135" s="674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295</v>
      </c>
      <c r="B136" s="674"/>
      <c r="C136" s="674"/>
      <c r="D136" s="674"/>
      <c r="E136" s="674"/>
      <c r="F136" s="674"/>
      <c r="G136" s="674"/>
      <c r="H136" s="674"/>
      <c r="I136" s="674"/>
      <c r="J136" s="674"/>
      <c r="K136" s="674"/>
      <c r="L136" s="674"/>
      <c r="M136" s="674"/>
      <c r="N136" s="674"/>
      <c r="O136" s="674"/>
      <c r="P136" s="674"/>
      <c r="Q136" s="674"/>
      <c r="R136" s="674"/>
      <c r="S136" s="889"/>
      <c r="T136" s="674"/>
      <c r="U136" s="674"/>
      <c r="V136" s="674"/>
      <c r="W136" s="674"/>
      <c r="X136" s="674"/>
      <c r="Y136" s="674"/>
      <c r="Z136" s="674"/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889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889"/>
      <c r="BD136" s="674"/>
      <c r="BE136" s="674"/>
      <c r="BF136" s="674"/>
      <c r="BG136" s="674"/>
      <c r="BH136" s="674"/>
      <c r="BI136" s="674"/>
      <c r="BJ136" s="674"/>
      <c r="BK136" s="674"/>
      <c r="BL136" s="674"/>
      <c r="BM136" s="674"/>
      <c r="BN136" s="674"/>
      <c r="BO136" s="674"/>
      <c r="BP136" s="674"/>
      <c r="BQ136" s="674"/>
      <c r="BR136" s="674"/>
      <c r="BS136" s="674"/>
      <c r="BT136" s="674"/>
      <c r="BU136" s="889"/>
      <c r="BV136" s="674"/>
      <c r="BW136" s="674"/>
      <c r="BX136" s="674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296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4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283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4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313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4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314</v>
      </c>
      <c r="B140" s="901" t="str">
        <f>IF(B137="","",B136*B137*B138*B139)</f>
        <v/>
      </c>
      <c r="C140" s="901" t="str">
        <f>IF(C137="","",C136*C137*C138*C139)</f>
        <v/>
      </c>
      <c r="D140" s="901" t="str">
        <f t="shared" ref="D140:J140" si="302">IF(D137="","",D136*D137*D138*D139)</f>
        <v/>
      </c>
      <c r="E140" s="901" t="str">
        <f t="shared" si="302"/>
        <v/>
      </c>
      <c r="F140" s="901" t="str">
        <f t="shared" si="302"/>
        <v/>
      </c>
      <c r="G140" s="901" t="str">
        <f t="shared" si="302"/>
        <v/>
      </c>
      <c r="H140" s="901" t="str">
        <f t="shared" si="302"/>
        <v/>
      </c>
      <c r="I140" s="901" t="str">
        <f t="shared" si="302"/>
        <v/>
      </c>
      <c r="J140" s="901" t="str">
        <f t="shared" si="302"/>
        <v/>
      </c>
      <c r="K140" s="901" t="str">
        <f t="shared" ref="K140:R140" si="303">IF(K137="","",K136*K137*K138*K139)</f>
        <v/>
      </c>
      <c r="L140" s="901" t="str">
        <f t="shared" si="303"/>
        <v/>
      </c>
      <c r="M140" s="901" t="str">
        <f t="shared" si="303"/>
        <v/>
      </c>
      <c r="N140" s="901" t="str">
        <f t="shared" si="303"/>
        <v/>
      </c>
      <c r="O140" s="901" t="str">
        <f t="shared" si="303"/>
        <v/>
      </c>
      <c r="P140" s="901" t="str">
        <f t="shared" si="303"/>
        <v/>
      </c>
      <c r="Q140" s="901" t="str">
        <f t="shared" si="303"/>
        <v/>
      </c>
      <c r="R140" s="901" t="str">
        <f t="shared" si="303"/>
        <v/>
      </c>
      <c r="S140" s="889"/>
      <c r="T140" s="901" t="str">
        <f t="shared" ref="T140:AB140" si="304">IF(T137="","",T136*T137*T138*T139)</f>
        <v/>
      </c>
      <c r="U140" s="901" t="str">
        <f t="shared" si="304"/>
        <v/>
      </c>
      <c r="V140" s="901" t="str">
        <f t="shared" si="304"/>
        <v/>
      </c>
      <c r="W140" s="901" t="str">
        <f t="shared" si="304"/>
        <v/>
      </c>
      <c r="X140" s="901" t="str">
        <f t="shared" si="304"/>
        <v/>
      </c>
      <c r="Y140" s="901" t="str">
        <f t="shared" si="304"/>
        <v/>
      </c>
      <c r="Z140" s="901" t="str">
        <f t="shared" si="304"/>
        <v/>
      </c>
      <c r="AA140" s="901" t="str">
        <f t="shared" si="304"/>
        <v/>
      </c>
      <c r="AB140" s="901" t="str">
        <f t="shared" si="304"/>
        <v/>
      </c>
      <c r="AC140" s="901" t="str">
        <f t="shared" ref="AC140:AJ140" si="305">IF(AC137="","",AC136*AC137*AC138*AC139)</f>
        <v/>
      </c>
      <c r="AD140" s="901" t="str">
        <f t="shared" si="305"/>
        <v/>
      </c>
      <c r="AE140" s="901" t="str">
        <f t="shared" si="305"/>
        <v/>
      </c>
      <c r="AF140" s="901" t="str">
        <f t="shared" si="305"/>
        <v/>
      </c>
      <c r="AG140" s="901" t="str">
        <f t="shared" si="305"/>
        <v/>
      </c>
      <c r="AH140" s="901" t="str">
        <f t="shared" si="305"/>
        <v/>
      </c>
      <c r="AI140" s="901" t="str">
        <f t="shared" si="305"/>
        <v/>
      </c>
      <c r="AJ140" s="901" t="str">
        <f t="shared" si="305"/>
        <v/>
      </c>
      <c r="AK140" s="889"/>
      <c r="AL140" s="901" t="str">
        <f t="shared" ref="AL140:AS140" si="306">IF(AL137="","",AL136*AL137*AL138*AL139)</f>
        <v/>
      </c>
      <c r="AM140" s="901" t="str">
        <f t="shared" si="306"/>
        <v/>
      </c>
      <c r="AN140" s="901" t="str">
        <f t="shared" si="306"/>
        <v/>
      </c>
      <c r="AO140" s="901" t="str">
        <f t="shared" si="306"/>
        <v/>
      </c>
      <c r="AP140" s="901" t="str">
        <f t="shared" si="306"/>
        <v/>
      </c>
      <c r="AQ140" s="901" t="str">
        <f t="shared" si="306"/>
        <v/>
      </c>
      <c r="AR140" s="901" t="str">
        <f t="shared" si="306"/>
        <v/>
      </c>
      <c r="AS140" s="901" t="str">
        <f t="shared" si="306"/>
        <v/>
      </c>
      <c r="AT140" s="901" t="str">
        <f>IF(AT137="","",AT136*AT137*AT138*AT139)</f>
        <v/>
      </c>
      <c r="AU140" s="901" t="str">
        <f t="shared" ref="AU140:BB140" si="307">IF(AU137="","",AU136*AU137*AU138*AU139)</f>
        <v/>
      </c>
      <c r="AV140" s="901" t="str">
        <f t="shared" si="307"/>
        <v/>
      </c>
      <c r="AW140" s="901" t="str">
        <f t="shared" si="307"/>
        <v/>
      </c>
      <c r="AX140" s="901" t="str">
        <f t="shared" si="307"/>
        <v/>
      </c>
      <c r="AY140" s="901" t="str">
        <f t="shared" si="307"/>
        <v/>
      </c>
      <c r="AZ140" s="901" t="str">
        <f t="shared" si="307"/>
        <v/>
      </c>
      <c r="BA140" s="901" t="str">
        <f t="shared" si="307"/>
        <v/>
      </c>
      <c r="BB140" s="901" t="str">
        <f t="shared" si="307"/>
        <v/>
      </c>
      <c r="BC140" s="889"/>
      <c r="BD140" s="901" t="str">
        <f t="shared" ref="BD140:BL140" si="308">IF(BD137="","",BD136*BD137*BD138*BD139)</f>
        <v/>
      </c>
      <c r="BE140" s="901" t="str">
        <f t="shared" si="308"/>
        <v/>
      </c>
      <c r="BF140" s="901" t="str">
        <f t="shared" si="308"/>
        <v/>
      </c>
      <c r="BG140" s="901" t="str">
        <f t="shared" si="308"/>
        <v/>
      </c>
      <c r="BH140" s="901" t="str">
        <f t="shared" si="308"/>
        <v/>
      </c>
      <c r="BI140" s="901" t="str">
        <f t="shared" si="308"/>
        <v/>
      </c>
      <c r="BJ140" s="901" t="str">
        <f t="shared" si="308"/>
        <v/>
      </c>
      <c r="BK140" s="901" t="str">
        <f t="shared" si="308"/>
        <v/>
      </c>
      <c r="BL140" s="901" t="str">
        <f t="shared" si="308"/>
        <v/>
      </c>
      <c r="BM140" s="901" t="str">
        <f t="shared" ref="BM140:BT140" si="309">IF(BM137="","",BM136*BM137*BM138*BM139)</f>
        <v/>
      </c>
      <c r="BN140" s="901" t="str">
        <f t="shared" si="309"/>
        <v/>
      </c>
      <c r="BO140" s="901" t="str">
        <f t="shared" si="309"/>
        <v/>
      </c>
      <c r="BP140" s="901" t="str">
        <f t="shared" si="309"/>
        <v/>
      </c>
      <c r="BQ140" s="901" t="str">
        <f t="shared" si="309"/>
        <v/>
      </c>
      <c r="BR140" s="901" t="str">
        <f t="shared" si="309"/>
        <v/>
      </c>
      <c r="BS140" s="901" t="str">
        <f t="shared" si="309"/>
        <v/>
      </c>
      <c r="BT140" s="901" t="str">
        <f t="shared" si="309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451</v>
      </c>
      <c r="B141" s="674"/>
      <c r="C141" s="674"/>
      <c r="D141" s="674"/>
      <c r="E141" s="674"/>
      <c r="F141" s="674"/>
      <c r="G141" s="674"/>
      <c r="H141" s="674"/>
      <c r="I141" s="674"/>
      <c r="J141" s="674"/>
      <c r="K141" s="674"/>
      <c r="L141" s="674"/>
      <c r="M141" s="674"/>
      <c r="N141" s="674"/>
      <c r="O141" s="674"/>
      <c r="P141" s="674"/>
      <c r="Q141" s="674"/>
      <c r="R141" s="674"/>
      <c r="S141" s="889"/>
      <c r="T141" s="674"/>
      <c r="U141" s="674"/>
      <c r="V141" s="674"/>
      <c r="W141" s="674"/>
      <c r="X141" s="674"/>
      <c r="Y141" s="674"/>
      <c r="Z141" s="674"/>
      <c r="AA141" s="674"/>
      <c r="AB141" s="674"/>
      <c r="AC141" s="674"/>
      <c r="AD141" s="674"/>
      <c r="AE141" s="674"/>
      <c r="AF141" s="674"/>
      <c r="AG141" s="674"/>
      <c r="AH141" s="674"/>
      <c r="AI141" s="674"/>
      <c r="AJ141" s="674"/>
      <c r="AK141" s="889"/>
      <c r="AL141" s="674"/>
      <c r="AM141" s="674"/>
      <c r="AN141" s="674"/>
      <c r="AO141" s="674"/>
      <c r="AP141" s="674"/>
      <c r="AQ141" s="674"/>
      <c r="AR141" s="674"/>
      <c r="AS141" s="674"/>
      <c r="AT141" s="674"/>
      <c r="AU141" s="674"/>
      <c r="AV141" s="674"/>
      <c r="AW141" s="674"/>
      <c r="AX141" s="674"/>
      <c r="AY141" s="674"/>
      <c r="AZ141" s="674"/>
      <c r="BA141" s="674"/>
      <c r="BB141" s="674"/>
      <c r="BC141" s="889"/>
      <c r="BD141" s="674"/>
      <c r="BE141" s="674"/>
      <c r="BF141" s="674"/>
      <c r="BG141" s="674"/>
      <c r="BH141" s="674"/>
      <c r="BI141" s="674"/>
      <c r="BJ141" s="674"/>
      <c r="BK141" s="674"/>
      <c r="BL141" s="674"/>
      <c r="BM141" s="674"/>
      <c r="BN141" s="674"/>
      <c r="BO141" s="674"/>
      <c r="BP141" s="674"/>
      <c r="BQ141" s="674"/>
      <c r="BR141" s="674"/>
      <c r="BS141" s="674"/>
      <c r="BT141" s="674"/>
      <c r="BU141" s="889"/>
      <c r="BV141" s="674"/>
      <c r="BW141" s="674"/>
      <c r="BX141" s="674"/>
      <c r="BY141" s="674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295</v>
      </c>
      <c r="B142" s="674"/>
      <c r="C142" s="674"/>
      <c r="D142" s="674"/>
      <c r="E142" s="674"/>
      <c r="F142" s="674"/>
      <c r="G142" s="674"/>
      <c r="H142" s="674"/>
      <c r="I142" s="674"/>
      <c r="J142" s="674"/>
      <c r="K142" s="674"/>
      <c r="L142" s="674"/>
      <c r="M142" s="674"/>
      <c r="N142" s="674"/>
      <c r="O142" s="674"/>
      <c r="P142" s="674"/>
      <c r="Q142" s="674"/>
      <c r="R142" s="674"/>
      <c r="S142" s="889"/>
      <c r="T142" s="674"/>
      <c r="U142" s="674"/>
      <c r="V142" s="674"/>
      <c r="W142" s="674"/>
      <c r="X142" s="674"/>
      <c r="Y142" s="674"/>
      <c r="Z142" s="674"/>
      <c r="AA142" s="674"/>
      <c r="AB142" s="674"/>
      <c r="AC142" s="674"/>
      <c r="AD142" s="674"/>
      <c r="AE142" s="674"/>
      <c r="AF142" s="674"/>
      <c r="AG142" s="674"/>
      <c r="AH142" s="674"/>
      <c r="AI142" s="674"/>
      <c r="AJ142" s="674"/>
      <c r="AK142" s="889"/>
      <c r="AL142" s="674"/>
      <c r="AM142" s="674"/>
      <c r="AN142" s="674"/>
      <c r="AO142" s="674"/>
      <c r="AP142" s="674"/>
      <c r="AQ142" s="674"/>
      <c r="AR142" s="674"/>
      <c r="AS142" s="674"/>
      <c r="AT142" s="674"/>
      <c r="AU142" s="674"/>
      <c r="AV142" s="674"/>
      <c r="AW142" s="674"/>
      <c r="AX142" s="674"/>
      <c r="AY142" s="674"/>
      <c r="AZ142" s="674"/>
      <c r="BA142" s="674"/>
      <c r="BB142" s="674"/>
      <c r="BC142" s="889"/>
      <c r="BD142" s="674"/>
      <c r="BE142" s="674"/>
      <c r="BF142" s="674"/>
      <c r="BG142" s="674"/>
      <c r="BH142" s="674"/>
      <c r="BI142" s="674"/>
      <c r="BJ142" s="674"/>
      <c r="BK142" s="674"/>
      <c r="BL142" s="674"/>
      <c r="BM142" s="674"/>
      <c r="BN142" s="674"/>
      <c r="BO142" s="674"/>
      <c r="BP142" s="674"/>
      <c r="BQ142" s="674"/>
      <c r="BR142" s="674"/>
      <c r="BS142" s="674"/>
      <c r="BT142" s="674"/>
      <c r="BU142" s="889"/>
      <c r="BV142" s="674"/>
      <c r="BW142" s="674"/>
      <c r="BX142" s="674"/>
      <c r="BY142" s="674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296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4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283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4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313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4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314</v>
      </c>
      <c r="B146" s="901" t="str">
        <f>IF(B143="","",B142*B143*B144*B145)</f>
        <v/>
      </c>
      <c r="C146" s="901" t="str">
        <f>IF(C143="","",C142*C143*C144*C145)</f>
        <v/>
      </c>
      <c r="D146" s="901" t="str">
        <f t="shared" ref="D146:J146" si="314">IF(D143="","",D142*D143*D144*D145)</f>
        <v/>
      </c>
      <c r="E146" s="901" t="str">
        <f t="shared" si="314"/>
        <v/>
      </c>
      <c r="F146" s="901" t="str">
        <f t="shared" si="314"/>
        <v/>
      </c>
      <c r="G146" s="901" t="str">
        <f t="shared" si="314"/>
        <v/>
      </c>
      <c r="H146" s="901" t="str">
        <f t="shared" si="314"/>
        <v/>
      </c>
      <c r="I146" s="901" t="str">
        <f t="shared" si="314"/>
        <v/>
      </c>
      <c r="J146" s="901" t="str">
        <f t="shared" si="314"/>
        <v/>
      </c>
      <c r="K146" s="901" t="str">
        <f t="shared" ref="K146:R146" si="315">IF(K143="","",K142*K143*K144*K145)</f>
        <v/>
      </c>
      <c r="L146" s="901" t="str">
        <f t="shared" si="315"/>
        <v/>
      </c>
      <c r="M146" s="901" t="str">
        <f t="shared" si="315"/>
        <v/>
      </c>
      <c r="N146" s="901" t="str">
        <f t="shared" si="315"/>
        <v/>
      </c>
      <c r="O146" s="901" t="str">
        <f t="shared" si="315"/>
        <v/>
      </c>
      <c r="P146" s="901" t="str">
        <f t="shared" si="315"/>
        <v/>
      </c>
      <c r="Q146" s="901" t="str">
        <f t="shared" si="315"/>
        <v/>
      </c>
      <c r="R146" s="901" t="str">
        <f t="shared" si="315"/>
        <v/>
      </c>
      <c r="S146" s="889"/>
      <c r="T146" s="901" t="str">
        <f t="shared" ref="T146:AB146" si="316">IF(T143="","",T142*T143*T144*T145)</f>
        <v/>
      </c>
      <c r="U146" s="901" t="str">
        <f t="shared" si="316"/>
        <v/>
      </c>
      <c r="V146" s="901" t="str">
        <f t="shared" si="316"/>
        <v/>
      </c>
      <c r="W146" s="901" t="str">
        <f t="shared" si="316"/>
        <v/>
      </c>
      <c r="X146" s="901" t="str">
        <f t="shared" si="316"/>
        <v/>
      </c>
      <c r="Y146" s="901" t="str">
        <f t="shared" si="316"/>
        <v/>
      </c>
      <c r="Z146" s="901" t="str">
        <f t="shared" si="316"/>
        <v/>
      </c>
      <c r="AA146" s="901" t="str">
        <f t="shared" si="316"/>
        <v/>
      </c>
      <c r="AB146" s="901" t="str">
        <f t="shared" si="316"/>
        <v/>
      </c>
      <c r="AC146" s="901" t="str">
        <f t="shared" ref="AC146:AJ146" si="317">IF(AC143="","",AC142*AC143*AC144*AC145)</f>
        <v/>
      </c>
      <c r="AD146" s="901" t="str">
        <f t="shared" si="317"/>
        <v/>
      </c>
      <c r="AE146" s="901" t="str">
        <f t="shared" si="317"/>
        <v/>
      </c>
      <c r="AF146" s="901" t="str">
        <f t="shared" si="317"/>
        <v/>
      </c>
      <c r="AG146" s="901" t="str">
        <f t="shared" si="317"/>
        <v/>
      </c>
      <c r="AH146" s="901" t="str">
        <f t="shared" si="317"/>
        <v/>
      </c>
      <c r="AI146" s="901" t="str">
        <f t="shared" si="317"/>
        <v/>
      </c>
      <c r="AJ146" s="901" t="str">
        <f t="shared" si="317"/>
        <v/>
      </c>
      <c r="AK146" s="889"/>
      <c r="AL146" s="901" t="str">
        <f t="shared" ref="AL146:AS146" si="318">IF(AL143="","",AL142*AL143*AL144*AL145)</f>
        <v/>
      </c>
      <c r="AM146" s="901" t="str">
        <f t="shared" si="318"/>
        <v/>
      </c>
      <c r="AN146" s="901" t="str">
        <f t="shared" si="318"/>
        <v/>
      </c>
      <c r="AO146" s="901" t="str">
        <f t="shared" si="318"/>
        <v/>
      </c>
      <c r="AP146" s="901" t="str">
        <f t="shared" si="318"/>
        <v/>
      </c>
      <c r="AQ146" s="901" t="str">
        <f t="shared" si="318"/>
        <v/>
      </c>
      <c r="AR146" s="901" t="str">
        <f t="shared" si="318"/>
        <v/>
      </c>
      <c r="AS146" s="901" t="str">
        <f t="shared" si="318"/>
        <v/>
      </c>
      <c r="AT146" s="901" t="str">
        <f>IF(AT143="","",AT142*AT143*AT144*AT145)</f>
        <v/>
      </c>
      <c r="AU146" s="901" t="str">
        <f t="shared" ref="AU146:BB146" si="319">IF(AU143="","",AU142*AU143*AU144*AU145)</f>
        <v/>
      </c>
      <c r="AV146" s="901" t="str">
        <f t="shared" si="319"/>
        <v/>
      </c>
      <c r="AW146" s="901" t="str">
        <f t="shared" si="319"/>
        <v/>
      </c>
      <c r="AX146" s="901" t="str">
        <f t="shared" si="319"/>
        <v/>
      </c>
      <c r="AY146" s="901" t="str">
        <f t="shared" si="319"/>
        <v/>
      </c>
      <c r="AZ146" s="901" t="str">
        <f t="shared" si="319"/>
        <v/>
      </c>
      <c r="BA146" s="901" t="str">
        <f t="shared" si="319"/>
        <v/>
      </c>
      <c r="BB146" s="901" t="str">
        <f t="shared" si="319"/>
        <v/>
      </c>
      <c r="BC146" s="889"/>
      <c r="BD146" s="901" t="str">
        <f t="shared" ref="BD146:BL146" si="320">IF(BD143="","",BD142*BD143*BD144*BD145)</f>
        <v/>
      </c>
      <c r="BE146" s="901" t="str">
        <f t="shared" si="320"/>
        <v/>
      </c>
      <c r="BF146" s="901" t="str">
        <f t="shared" si="320"/>
        <v/>
      </c>
      <c r="BG146" s="901" t="str">
        <f t="shared" si="320"/>
        <v/>
      </c>
      <c r="BH146" s="901" t="str">
        <f t="shared" si="320"/>
        <v/>
      </c>
      <c r="BI146" s="901" t="str">
        <f t="shared" si="320"/>
        <v/>
      </c>
      <c r="BJ146" s="901" t="str">
        <f t="shared" si="320"/>
        <v/>
      </c>
      <c r="BK146" s="901" t="str">
        <f t="shared" si="320"/>
        <v/>
      </c>
      <c r="BL146" s="901" t="str">
        <f t="shared" si="320"/>
        <v/>
      </c>
      <c r="BM146" s="901" t="str">
        <f t="shared" ref="BM146:BT146" si="321">IF(BM143="","",BM142*BM143*BM144*BM145)</f>
        <v/>
      </c>
      <c r="BN146" s="901" t="str">
        <f t="shared" si="321"/>
        <v/>
      </c>
      <c r="BO146" s="901" t="str">
        <f t="shared" si="321"/>
        <v/>
      </c>
      <c r="BP146" s="901" t="str">
        <f t="shared" si="321"/>
        <v/>
      </c>
      <c r="BQ146" s="901" t="str">
        <f t="shared" si="321"/>
        <v/>
      </c>
      <c r="BR146" s="901" t="str">
        <f t="shared" si="321"/>
        <v/>
      </c>
      <c r="BS146" s="901" t="str">
        <f t="shared" si="321"/>
        <v/>
      </c>
      <c r="BT146" s="901" t="str">
        <f t="shared" si="321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435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889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889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889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889"/>
      <c r="BV147" s="674"/>
      <c r="BW147" s="674"/>
      <c r="BX147" s="674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295</v>
      </c>
      <c r="B148" s="674"/>
      <c r="C148" s="674"/>
      <c r="D148" s="674"/>
      <c r="E148" s="674"/>
      <c r="F148" s="674"/>
      <c r="G148" s="674"/>
      <c r="H148" s="674"/>
      <c r="I148" s="674"/>
      <c r="J148" s="674"/>
      <c r="K148" s="674"/>
      <c r="L148" s="674"/>
      <c r="M148" s="674"/>
      <c r="N148" s="674"/>
      <c r="O148" s="674"/>
      <c r="P148" s="674"/>
      <c r="Q148" s="674"/>
      <c r="R148" s="674"/>
      <c r="S148" s="889"/>
      <c r="T148" s="674"/>
      <c r="U148" s="674"/>
      <c r="V148" s="674"/>
      <c r="W148" s="674"/>
      <c r="X148" s="674"/>
      <c r="Y148" s="674"/>
      <c r="Z148" s="674"/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889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889"/>
      <c r="BD148" s="674"/>
      <c r="BE148" s="674"/>
      <c r="BF148" s="674"/>
      <c r="BG148" s="674"/>
      <c r="BH148" s="674"/>
      <c r="BI148" s="674"/>
      <c r="BJ148" s="674"/>
      <c r="BK148" s="674"/>
      <c r="BL148" s="674"/>
      <c r="BM148" s="674"/>
      <c r="BN148" s="674"/>
      <c r="BO148" s="674"/>
      <c r="BP148" s="674"/>
      <c r="BQ148" s="674"/>
      <c r="BR148" s="674"/>
      <c r="BS148" s="674"/>
      <c r="BT148" s="674"/>
      <c r="BU148" s="889"/>
      <c r="BV148" s="674"/>
      <c r="BW148" s="674"/>
      <c r="BX148" s="674"/>
      <c r="BY148" s="299"/>
      <c r="BZ148" s="895" t="str">
        <f t="shared" ref="BZ148:BZ153" si="322">IF(DL148&lt;3,"",(SUM(B148:R148)-MIN(B148:R148)-MAX(B148:R148))/(DL148-2))</f>
        <v/>
      </c>
      <c r="CA148" s="895" t="str">
        <f t="shared" ref="CA148:CA153" si="323">IF(DM148&lt;3,"",(SUM(T148:AJ148)-MIN(T148:AJ148)-MAX(T148:AJ148))/(DM148-2))</f>
        <v/>
      </c>
      <c r="CB148" s="895" t="str">
        <f t="shared" ref="CB148:CB153" si="324">IF(DN148&lt;3,"",(SUM(AL148:BB148)-MIN(AL148:BB148)-MAX(AL148:BB148))/(DN148-2))</f>
        <v/>
      </c>
      <c r="CC148" s="896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345">COUNT(B148:R148)</f>
        <v>0</v>
      </c>
      <c r="DM148" s="852">
        <f t="shared" ref="DM148:DM153" si="346">COUNT(T148:AJ148)</f>
        <v>0</v>
      </c>
      <c r="DN148" s="852">
        <f t="shared" ref="DN148:DN153" si="347">COUNT(AL148:BB148)</f>
        <v>0</v>
      </c>
      <c r="DO148" s="853">
        <f t="shared" ref="DO148:DO153" si="348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296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4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322"/>
        <v/>
      </c>
      <c r="CA149" s="895" t="str">
        <f t="shared" si="323"/>
        <v/>
      </c>
      <c r="CB149" s="895" t="str">
        <f t="shared" si="324"/>
        <v/>
      </c>
      <c r="CC149" s="896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7">
        <f t="shared" si="345"/>
        <v>0</v>
      </c>
      <c r="DM149" s="852">
        <f t="shared" si="346"/>
        <v>0</v>
      </c>
      <c r="DN149" s="852">
        <f t="shared" si="347"/>
        <v>0</v>
      </c>
      <c r="DO149" s="853">
        <f t="shared" si="348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283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4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322"/>
        <v/>
      </c>
      <c r="CA150" s="895" t="str">
        <f t="shared" si="323"/>
        <v/>
      </c>
      <c r="CB150" s="895" t="str">
        <f t="shared" si="324"/>
        <v/>
      </c>
      <c r="CC150" s="896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7">
        <f t="shared" si="345"/>
        <v>0</v>
      </c>
      <c r="DM150" s="852">
        <f t="shared" si="346"/>
        <v>0</v>
      </c>
      <c r="DN150" s="852">
        <f t="shared" si="347"/>
        <v>0</v>
      </c>
      <c r="DO150" s="853">
        <f t="shared" si="348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313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4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322"/>
        <v/>
      </c>
      <c r="CA151" s="895" t="str">
        <f t="shared" si="323"/>
        <v/>
      </c>
      <c r="CB151" s="895" t="str">
        <f t="shared" si="324"/>
        <v/>
      </c>
      <c r="CC151" s="896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7">
        <f t="shared" si="345"/>
        <v>0</v>
      </c>
      <c r="DM151" s="852">
        <f t="shared" si="346"/>
        <v>0</v>
      </c>
      <c r="DN151" s="852">
        <f t="shared" si="347"/>
        <v>0</v>
      </c>
      <c r="DO151" s="853">
        <f t="shared" si="348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 thickBot="1">
      <c r="A152" s="900" t="s">
        <v>314</v>
      </c>
      <c r="B152" s="901" t="str">
        <f>IF(B149="","",B148*B149*B150*B151)</f>
        <v/>
      </c>
      <c r="C152" s="901" t="str">
        <f>IF(C149="","",C148*C149*C150*C151)</f>
        <v/>
      </c>
      <c r="D152" s="901" t="str">
        <f t="shared" ref="D152:J152" si="349">IF(D149="","",D148*D149*D150*D151)</f>
        <v/>
      </c>
      <c r="E152" s="901" t="str">
        <f t="shared" si="349"/>
        <v/>
      </c>
      <c r="F152" s="901" t="str">
        <f t="shared" si="349"/>
        <v/>
      </c>
      <c r="G152" s="901" t="str">
        <f t="shared" si="349"/>
        <v/>
      </c>
      <c r="H152" s="901" t="str">
        <f t="shared" si="349"/>
        <v/>
      </c>
      <c r="I152" s="901" t="str">
        <f t="shared" si="349"/>
        <v/>
      </c>
      <c r="J152" s="901" t="str">
        <f t="shared" si="349"/>
        <v/>
      </c>
      <c r="K152" s="901" t="str">
        <f t="shared" ref="K152:R152" si="350">IF(K149="","",K148*K149*K150*K151)</f>
        <v/>
      </c>
      <c r="L152" s="901" t="str">
        <f t="shared" si="350"/>
        <v/>
      </c>
      <c r="M152" s="901" t="str">
        <f t="shared" si="350"/>
        <v/>
      </c>
      <c r="N152" s="901" t="str">
        <f t="shared" si="350"/>
        <v/>
      </c>
      <c r="O152" s="901" t="str">
        <f t="shared" si="350"/>
        <v/>
      </c>
      <c r="P152" s="901" t="str">
        <f t="shared" si="350"/>
        <v/>
      </c>
      <c r="Q152" s="901" t="str">
        <f t="shared" si="350"/>
        <v/>
      </c>
      <c r="R152" s="901" t="str">
        <f t="shared" si="350"/>
        <v/>
      </c>
      <c r="S152" s="889"/>
      <c r="T152" s="901" t="str">
        <f t="shared" ref="T152:AB152" si="351">IF(T149="","",T148*T149*T150*T151)</f>
        <v/>
      </c>
      <c r="U152" s="901" t="str">
        <f t="shared" si="351"/>
        <v/>
      </c>
      <c r="V152" s="901" t="str">
        <f t="shared" si="351"/>
        <v/>
      </c>
      <c r="W152" s="901" t="str">
        <f t="shared" si="351"/>
        <v/>
      </c>
      <c r="X152" s="901" t="str">
        <f t="shared" si="351"/>
        <v/>
      </c>
      <c r="Y152" s="901" t="str">
        <f t="shared" si="351"/>
        <v/>
      </c>
      <c r="Z152" s="901" t="str">
        <f t="shared" si="351"/>
        <v/>
      </c>
      <c r="AA152" s="901" t="str">
        <f t="shared" si="351"/>
        <v/>
      </c>
      <c r="AB152" s="901" t="str">
        <f t="shared" si="351"/>
        <v/>
      </c>
      <c r="AC152" s="901" t="str">
        <f t="shared" ref="AC152:AJ152" si="352">IF(AC149="","",AC148*AC149*AC150*AC151)</f>
        <v/>
      </c>
      <c r="AD152" s="901" t="str">
        <f t="shared" si="352"/>
        <v/>
      </c>
      <c r="AE152" s="901" t="str">
        <f t="shared" si="352"/>
        <v/>
      </c>
      <c r="AF152" s="901" t="str">
        <f t="shared" si="352"/>
        <v/>
      </c>
      <c r="AG152" s="901" t="str">
        <f t="shared" si="352"/>
        <v/>
      </c>
      <c r="AH152" s="901" t="str">
        <f t="shared" si="352"/>
        <v/>
      </c>
      <c r="AI152" s="901" t="str">
        <f t="shared" si="352"/>
        <v/>
      </c>
      <c r="AJ152" s="901" t="str">
        <f t="shared" si="352"/>
        <v/>
      </c>
      <c r="AK152" s="889"/>
      <c r="AL152" s="901" t="str">
        <f t="shared" ref="AL152:AT152" si="353">IF(AL149="","",AL148*AL149*AL150*AL151)</f>
        <v/>
      </c>
      <c r="AM152" s="901" t="str">
        <f t="shared" si="353"/>
        <v/>
      </c>
      <c r="AN152" s="901" t="str">
        <f t="shared" si="353"/>
        <v/>
      </c>
      <c r="AO152" s="901" t="str">
        <f t="shared" si="353"/>
        <v/>
      </c>
      <c r="AP152" s="901" t="str">
        <f t="shared" si="353"/>
        <v/>
      </c>
      <c r="AQ152" s="901" t="str">
        <f t="shared" si="353"/>
        <v/>
      </c>
      <c r="AR152" s="901" t="str">
        <f t="shared" si="353"/>
        <v/>
      </c>
      <c r="AS152" s="901" t="str">
        <f t="shared" si="353"/>
        <v/>
      </c>
      <c r="AT152" s="901" t="str">
        <f t="shared" si="353"/>
        <v/>
      </c>
      <c r="AU152" s="901" t="str">
        <f t="shared" ref="AU152:BB152" si="354">IF(AU149="","",AU148*AU149*AU150*AU151)</f>
        <v/>
      </c>
      <c r="AV152" s="901" t="str">
        <f t="shared" si="354"/>
        <v/>
      </c>
      <c r="AW152" s="901" t="str">
        <f t="shared" si="354"/>
        <v/>
      </c>
      <c r="AX152" s="901" t="str">
        <f t="shared" si="354"/>
        <v/>
      </c>
      <c r="AY152" s="901" t="str">
        <f t="shared" si="354"/>
        <v/>
      </c>
      <c r="AZ152" s="901" t="str">
        <f t="shared" si="354"/>
        <v/>
      </c>
      <c r="BA152" s="901" t="str">
        <f t="shared" si="354"/>
        <v/>
      </c>
      <c r="BB152" s="901" t="str">
        <f t="shared" si="354"/>
        <v/>
      </c>
      <c r="BC152" s="889"/>
      <c r="BD152" s="901" t="str">
        <f t="shared" ref="BD152:BL152" si="355">IF(BD149="","",BD148*BD149*BD150*BD151)</f>
        <v/>
      </c>
      <c r="BE152" s="901" t="str">
        <f t="shared" si="355"/>
        <v/>
      </c>
      <c r="BF152" s="901" t="str">
        <f t="shared" si="355"/>
        <v/>
      </c>
      <c r="BG152" s="901" t="str">
        <f t="shared" si="355"/>
        <v/>
      </c>
      <c r="BH152" s="901" t="str">
        <f t="shared" si="355"/>
        <v/>
      </c>
      <c r="BI152" s="901" t="str">
        <f t="shared" si="355"/>
        <v/>
      </c>
      <c r="BJ152" s="901" t="str">
        <f t="shared" si="355"/>
        <v/>
      </c>
      <c r="BK152" s="901" t="str">
        <f t="shared" si="355"/>
        <v/>
      </c>
      <c r="BL152" s="901" t="str">
        <f t="shared" si="355"/>
        <v/>
      </c>
      <c r="BM152" s="901" t="str">
        <f t="shared" ref="BM152:BT152" si="356">IF(BM149="","",BM148*BM149*BM150*BM151)</f>
        <v/>
      </c>
      <c r="BN152" s="901" t="str">
        <f t="shared" si="356"/>
        <v/>
      </c>
      <c r="BO152" s="901" t="str">
        <f t="shared" si="356"/>
        <v/>
      </c>
      <c r="BP152" s="901" t="str">
        <f t="shared" si="356"/>
        <v/>
      </c>
      <c r="BQ152" s="901" t="str">
        <f t="shared" si="356"/>
        <v/>
      </c>
      <c r="BR152" s="901" t="str">
        <f t="shared" si="356"/>
        <v/>
      </c>
      <c r="BS152" s="901" t="str">
        <f t="shared" si="356"/>
        <v/>
      </c>
      <c r="BT152" s="901" t="str">
        <f t="shared" si="3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322"/>
        <v/>
      </c>
      <c r="CA152" s="895" t="str">
        <f t="shared" si="323"/>
        <v/>
      </c>
      <c r="CB152" s="895" t="str">
        <f t="shared" si="324"/>
        <v/>
      </c>
      <c r="CC152" s="896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7">
        <f t="shared" si="345"/>
        <v>0</v>
      </c>
      <c r="DM152" s="852">
        <f t="shared" si="346"/>
        <v>0</v>
      </c>
      <c r="DN152" s="852">
        <f t="shared" si="347"/>
        <v>0</v>
      </c>
      <c r="DO152" s="853">
        <f t="shared" si="348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 thickBot="1">
      <c r="A153" s="854" t="s">
        <v>452</v>
      </c>
      <c r="B153" s="908">
        <f>SUM(B128,B134,B140,B146,B152)</f>
        <v>0</v>
      </c>
      <c r="C153" s="908">
        <f>SUM(C128,C134,C140,C146,C152)</f>
        <v>0</v>
      </c>
      <c r="D153" s="908">
        <f t="shared" ref="D153:J153" si="357">SUM(D128,D134,D140,D146,D152)</f>
        <v>0</v>
      </c>
      <c r="E153" s="908">
        <f t="shared" si="357"/>
        <v>0</v>
      </c>
      <c r="F153" s="908">
        <f t="shared" si="357"/>
        <v>0</v>
      </c>
      <c r="G153" s="908">
        <f t="shared" si="357"/>
        <v>0</v>
      </c>
      <c r="H153" s="908">
        <f t="shared" si="357"/>
        <v>0</v>
      </c>
      <c r="I153" s="908">
        <f t="shared" si="357"/>
        <v>0</v>
      </c>
      <c r="J153" s="908">
        <f t="shared" si="357"/>
        <v>0</v>
      </c>
      <c r="K153" s="908">
        <f t="shared" ref="K153:R153" si="358">SUM(K128,K134,K140,K146,K152)</f>
        <v>0</v>
      </c>
      <c r="L153" s="908">
        <f t="shared" si="358"/>
        <v>0</v>
      </c>
      <c r="M153" s="908">
        <f t="shared" si="358"/>
        <v>0</v>
      </c>
      <c r="N153" s="908">
        <f t="shared" si="358"/>
        <v>0</v>
      </c>
      <c r="O153" s="908">
        <f t="shared" si="358"/>
        <v>0</v>
      </c>
      <c r="P153" s="908">
        <f t="shared" si="358"/>
        <v>0</v>
      </c>
      <c r="Q153" s="908">
        <f t="shared" si="358"/>
        <v>0</v>
      </c>
      <c r="R153" s="908">
        <f t="shared" si="358"/>
        <v>0</v>
      </c>
      <c r="S153" s="909"/>
      <c r="T153" s="908">
        <f t="shared" ref="T153:AB153" si="359">SUM(T128,T134,T140,T146,T152)</f>
        <v>0</v>
      </c>
      <c r="U153" s="908">
        <f t="shared" si="359"/>
        <v>0</v>
      </c>
      <c r="V153" s="908">
        <f t="shared" si="359"/>
        <v>0</v>
      </c>
      <c r="W153" s="908">
        <f t="shared" si="359"/>
        <v>0</v>
      </c>
      <c r="X153" s="908">
        <f t="shared" si="359"/>
        <v>0</v>
      </c>
      <c r="Y153" s="908">
        <f t="shared" si="359"/>
        <v>0</v>
      </c>
      <c r="Z153" s="908">
        <f t="shared" si="359"/>
        <v>0</v>
      </c>
      <c r="AA153" s="908">
        <f t="shared" si="359"/>
        <v>0</v>
      </c>
      <c r="AB153" s="908">
        <f t="shared" si="359"/>
        <v>0</v>
      </c>
      <c r="AC153" s="908">
        <f t="shared" ref="AC153:AJ153" si="360">SUM(AC128,AC134,AC140,AC146,AC152)</f>
        <v>0</v>
      </c>
      <c r="AD153" s="908">
        <f t="shared" si="360"/>
        <v>0</v>
      </c>
      <c r="AE153" s="908">
        <f t="shared" si="360"/>
        <v>0</v>
      </c>
      <c r="AF153" s="908">
        <f t="shared" si="360"/>
        <v>0</v>
      </c>
      <c r="AG153" s="908">
        <f t="shared" si="360"/>
        <v>0</v>
      </c>
      <c r="AH153" s="908">
        <f t="shared" si="360"/>
        <v>0</v>
      </c>
      <c r="AI153" s="908">
        <f t="shared" si="360"/>
        <v>0</v>
      </c>
      <c r="AJ153" s="908">
        <f t="shared" si="360"/>
        <v>0</v>
      </c>
      <c r="AK153" s="909"/>
      <c r="AL153" s="908">
        <f t="shared" ref="AL153:AT153" si="361">SUM(AL128,AL134,AL140,AL146,AL152)</f>
        <v>0</v>
      </c>
      <c r="AM153" s="908">
        <f t="shared" si="361"/>
        <v>0</v>
      </c>
      <c r="AN153" s="908">
        <f t="shared" si="361"/>
        <v>0</v>
      </c>
      <c r="AO153" s="908">
        <f t="shared" si="361"/>
        <v>200</v>
      </c>
      <c r="AP153" s="908">
        <f t="shared" si="361"/>
        <v>0</v>
      </c>
      <c r="AQ153" s="908">
        <f t="shared" si="361"/>
        <v>0</v>
      </c>
      <c r="AR153" s="908">
        <f t="shared" si="361"/>
        <v>0</v>
      </c>
      <c r="AS153" s="908">
        <f t="shared" si="361"/>
        <v>0</v>
      </c>
      <c r="AT153" s="908">
        <f t="shared" si="361"/>
        <v>0</v>
      </c>
      <c r="AU153" s="908">
        <f t="shared" ref="AU153:BB153" si="362">SUM(AU128,AU134,AU140,AU146,AU152)</f>
        <v>0</v>
      </c>
      <c r="AV153" s="908">
        <f t="shared" si="362"/>
        <v>0</v>
      </c>
      <c r="AW153" s="908">
        <f t="shared" si="362"/>
        <v>0</v>
      </c>
      <c r="AX153" s="908">
        <f t="shared" si="362"/>
        <v>0</v>
      </c>
      <c r="AY153" s="908">
        <f t="shared" si="362"/>
        <v>0</v>
      </c>
      <c r="AZ153" s="908">
        <f t="shared" si="362"/>
        <v>0</v>
      </c>
      <c r="BA153" s="908">
        <f t="shared" si="362"/>
        <v>0</v>
      </c>
      <c r="BB153" s="908">
        <f t="shared" si="362"/>
        <v>0</v>
      </c>
      <c r="BC153" s="909"/>
      <c r="BD153" s="908">
        <f t="shared" ref="BD153:BL153" si="363">SUM(BD128,BD134,BD140,BD146,BD152)</f>
        <v>0</v>
      </c>
      <c r="BE153" s="908">
        <f t="shared" si="363"/>
        <v>0</v>
      </c>
      <c r="BF153" s="908">
        <f t="shared" si="363"/>
        <v>0</v>
      </c>
      <c r="BG153" s="908">
        <f t="shared" si="363"/>
        <v>0</v>
      </c>
      <c r="BH153" s="908">
        <f t="shared" si="363"/>
        <v>0</v>
      </c>
      <c r="BI153" s="908">
        <f t="shared" si="363"/>
        <v>0</v>
      </c>
      <c r="BJ153" s="908">
        <f t="shared" si="363"/>
        <v>0</v>
      </c>
      <c r="BK153" s="908">
        <f t="shared" si="363"/>
        <v>0</v>
      </c>
      <c r="BL153" s="908">
        <f t="shared" si="363"/>
        <v>0</v>
      </c>
      <c r="BM153" s="908">
        <f t="shared" ref="BM153:BT153" si="364">SUM(BM128,BM134,BM140,BM146,BM152)</f>
        <v>0</v>
      </c>
      <c r="BN153" s="908">
        <f t="shared" si="364"/>
        <v>0</v>
      </c>
      <c r="BO153" s="908">
        <f t="shared" si="364"/>
        <v>0</v>
      </c>
      <c r="BP153" s="908">
        <f t="shared" si="364"/>
        <v>0</v>
      </c>
      <c r="BQ153" s="908">
        <f t="shared" si="364"/>
        <v>0</v>
      </c>
      <c r="BR153" s="908">
        <f t="shared" si="364"/>
        <v>0</v>
      </c>
      <c r="BS153" s="908">
        <f t="shared" si="364"/>
        <v>0</v>
      </c>
      <c r="BT153" s="908">
        <f t="shared" si="364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322"/>
        <v>0</v>
      </c>
      <c r="CA153" s="895">
        <f t="shared" si="323"/>
        <v>0</v>
      </c>
      <c r="CB153" s="895">
        <f t="shared" si="324"/>
        <v>0</v>
      </c>
      <c r="CC153" s="896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7">
        <f t="shared" si="345"/>
        <v>17</v>
      </c>
      <c r="DM153" s="852">
        <f t="shared" si="346"/>
        <v>17</v>
      </c>
      <c r="DN153" s="852">
        <f t="shared" si="347"/>
        <v>17</v>
      </c>
      <c r="DO153" s="853">
        <f t="shared" si="348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9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9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9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9"/>
      <c r="BV154" s="451"/>
      <c r="BW154" s="451"/>
      <c r="BX154" s="451"/>
      <c r="BY154" s="451"/>
      <c r="BZ154" s="910"/>
      <c r="CA154" s="910"/>
      <c r="CB154" s="910"/>
      <c r="CC154" s="911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2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2"/>
      <c r="DL154" s="913"/>
      <c r="DM154" s="913"/>
      <c r="DN154" s="913"/>
      <c r="DO154" s="912"/>
      <c r="DP154" s="451"/>
      <c r="DQ154" s="451"/>
      <c r="DR154" s="451"/>
      <c r="DS154" s="451"/>
      <c r="DT154" s="451"/>
      <c r="DU154" s="451"/>
      <c r="DV154" s="451"/>
      <c r="DW154" s="912"/>
      <c r="DX154" s="451"/>
      <c r="DY154" s="61"/>
    </row>
    <row r="155" spans="1:131" ht="12.75" customHeight="1">
      <c r="A155" s="891" t="s">
        <v>453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454</v>
      </c>
      <c r="B156" s="674"/>
      <c r="C156" s="674"/>
      <c r="D156" s="674"/>
      <c r="E156" s="674"/>
      <c r="F156" s="674"/>
      <c r="G156" s="674"/>
      <c r="H156" s="674"/>
      <c r="I156" s="674"/>
      <c r="J156" s="674"/>
      <c r="K156" s="674"/>
      <c r="L156" s="674"/>
      <c r="M156" s="674"/>
      <c r="N156" s="674"/>
      <c r="O156" s="674"/>
      <c r="P156" s="674"/>
      <c r="Q156" s="674"/>
      <c r="R156" s="674"/>
      <c r="S156" s="889"/>
      <c r="T156" s="674"/>
      <c r="U156" s="674"/>
      <c r="V156" s="674"/>
      <c r="W156" s="674"/>
      <c r="X156" s="674"/>
      <c r="Y156" s="674"/>
      <c r="Z156" s="674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889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889"/>
      <c r="BD156" s="674"/>
      <c r="BE156" s="674"/>
      <c r="BF156" s="674"/>
      <c r="BG156" s="674"/>
      <c r="BH156" s="674"/>
      <c r="BI156" s="674"/>
      <c r="BJ156" s="674"/>
      <c r="BK156" s="674"/>
      <c r="BL156" s="674"/>
      <c r="BM156" s="674"/>
      <c r="BN156" s="674"/>
      <c r="BO156" s="674"/>
      <c r="BP156" s="674"/>
      <c r="BQ156" s="674"/>
      <c r="BR156" s="674"/>
      <c r="BS156" s="674"/>
      <c r="BT156" s="674"/>
      <c r="BU156" s="889"/>
      <c r="BV156" s="674"/>
      <c r="BW156" s="674"/>
      <c r="BX156" s="674"/>
      <c r="BY156" s="674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295</v>
      </c>
      <c r="B157" s="674"/>
      <c r="C157" s="674"/>
      <c r="D157" s="674"/>
      <c r="E157" s="674"/>
      <c r="F157" s="674"/>
      <c r="G157" s="674"/>
      <c r="H157" s="674"/>
      <c r="I157" s="674"/>
      <c r="J157" s="674"/>
      <c r="K157" s="674"/>
      <c r="L157" s="674"/>
      <c r="M157" s="674"/>
      <c r="N157" s="674"/>
      <c r="O157" s="674"/>
      <c r="P157" s="674"/>
      <c r="Q157" s="674"/>
      <c r="R157" s="674"/>
      <c r="S157" s="889"/>
      <c r="T157" s="674"/>
      <c r="U157" s="674"/>
      <c r="V157" s="674"/>
      <c r="W157" s="674"/>
      <c r="X157" s="674"/>
      <c r="Y157" s="674"/>
      <c r="Z157" s="674"/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889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889"/>
      <c r="BD157" s="674"/>
      <c r="BE157" s="674"/>
      <c r="BF157" s="674"/>
      <c r="BG157" s="674"/>
      <c r="BH157" s="674"/>
      <c r="BI157" s="674"/>
      <c r="BJ157" s="674"/>
      <c r="BK157" s="674"/>
      <c r="BL157" s="674"/>
      <c r="BM157" s="674"/>
      <c r="BN157" s="674"/>
      <c r="BO157" s="674"/>
      <c r="BP157" s="674"/>
      <c r="BQ157" s="674"/>
      <c r="BR157" s="674"/>
      <c r="BS157" s="674"/>
      <c r="BT157" s="674"/>
      <c r="BU157" s="889"/>
      <c r="BV157" s="674"/>
      <c r="BW157" s="674"/>
      <c r="BX157" s="674"/>
      <c r="BY157" s="674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296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4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283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4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313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4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314</v>
      </c>
      <c r="B161" s="901" t="str">
        <f>IF(B158="","",B157*B158*B159*B160)</f>
        <v/>
      </c>
      <c r="C161" s="901" t="str">
        <f>IF(C158="","",C157*C158*C159*C160)</f>
        <v/>
      </c>
      <c r="D161" s="901" t="str">
        <f t="shared" ref="D161:J161" si="369">IF(D158="","",D157*D158*D159*D160)</f>
        <v/>
      </c>
      <c r="E161" s="901" t="str">
        <f t="shared" si="369"/>
        <v/>
      </c>
      <c r="F161" s="901" t="str">
        <f t="shared" si="369"/>
        <v/>
      </c>
      <c r="G161" s="901" t="str">
        <f t="shared" si="369"/>
        <v/>
      </c>
      <c r="H161" s="901" t="str">
        <f t="shared" si="369"/>
        <v/>
      </c>
      <c r="I161" s="901" t="str">
        <f t="shared" si="369"/>
        <v/>
      </c>
      <c r="J161" s="901" t="str">
        <f t="shared" si="369"/>
        <v/>
      </c>
      <c r="K161" s="901" t="str">
        <f t="shared" ref="K161:R161" si="370">IF(K158="","",K157*K158*K159*K160)</f>
        <v/>
      </c>
      <c r="L161" s="901" t="str">
        <f t="shared" si="370"/>
        <v/>
      </c>
      <c r="M161" s="901" t="str">
        <f t="shared" si="370"/>
        <v/>
      </c>
      <c r="N161" s="901" t="str">
        <f t="shared" si="370"/>
        <v/>
      </c>
      <c r="O161" s="901" t="str">
        <f t="shared" si="370"/>
        <v/>
      </c>
      <c r="P161" s="901" t="str">
        <f t="shared" si="370"/>
        <v/>
      </c>
      <c r="Q161" s="901" t="str">
        <f t="shared" si="370"/>
        <v/>
      </c>
      <c r="R161" s="901" t="str">
        <f t="shared" si="370"/>
        <v/>
      </c>
      <c r="S161" s="889"/>
      <c r="T161" s="901" t="str">
        <f t="shared" ref="T161:AB161" si="371">IF(T158="","",T157*T158*T159*T160)</f>
        <v/>
      </c>
      <c r="U161" s="901" t="str">
        <f t="shared" si="371"/>
        <v/>
      </c>
      <c r="V161" s="901" t="str">
        <f t="shared" si="371"/>
        <v/>
      </c>
      <c r="W161" s="901" t="str">
        <f t="shared" si="371"/>
        <v/>
      </c>
      <c r="X161" s="901" t="str">
        <f t="shared" si="371"/>
        <v/>
      </c>
      <c r="Y161" s="901" t="str">
        <f t="shared" si="371"/>
        <v/>
      </c>
      <c r="Z161" s="901" t="str">
        <f t="shared" si="371"/>
        <v/>
      </c>
      <c r="AA161" s="901" t="str">
        <f t="shared" si="371"/>
        <v/>
      </c>
      <c r="AB161" s="901" t="str">
        <f t="shared" si="371"/>
        <v/>
      </c>
      <c r="AC161" s="901" t="str">
        <f t="shared" ref="AC161:AJ161" si="372">IF(AC158="","",AC157*AC158*AC159*AC160)</f>
        <v/>
      </c>
      <c r="AD161" s="901" t="str">
        <f t="shared" si="372"/>
        <v/>
      </c>
      <c r="AE161" s="901" t="str">
        <f t="shared" si="372"/>
        <v/>
      </c>
      <c r="AF161" s="901" t="str">
        <f t="shared" si="372"/>
        <v/>
      </c>
      <c r="AG161" s="901" t="str">
        <f t="shared" si="372"/>
        <v/>
      </c>
      <c r="AH161" s="901" t="str">
        <f t="shared" si="372"/>
        <v/>
      </c>
      <c r="AI161" s="901" t="str">
        <f t="shared" si="372"/>
        <v/>
      </c>
      <c r="AJ161" s="901" t="str">
        <f t="shared" si="372"/>
        <v/>
      </c>
      <c r="AK161" s="889"/>
      <c r="AL161" s="901" t="str">
        <f t="shared" ref="AL161:AT161" si="373">IF(AL158="","",AL157*AL158*AL159*AL160)</f>
        <v/>
      </c>
      <c r="AM161" s="901" t="str">
        <f t="shared" si="373"/>
        <v/>
      </c>
      <c r="AN161" s="901" t="str">
        <f t="shared" si="373"/>
        <v/>
      </c>
      <c r="AO161" s="901" t="str">
        <f t="shared" si="373"/>
        <v/>
      </c>
      <c r="AP161" s="901" t="str">
        <f t="shared" si="373"/>
        <v/>
      </c>
      <c r="AQ161" s="901" t="str">
        <f t="shared" si="373"/>
        <v/>
      </c>
      <c r="AR161" s="901" t="str">
        <f t="shared" si="373"/>
        <v/>
      </c>
      <c r="AS161" s="901" t="str">
        <f t="shared" si="373"/>
        <v/>
      </c>
      <c r="AT161" s="901" t="str">
        <f t="shared" si="373"/>
        <v/>
      </c>
      <c r="AU161" s="901" t="str">
        <f t="shared" ref="AU161:BB161" si="374">IF(AU158="","",AU157*AU158*AU159*AU160)</f>
        <v/>
      </c>
      <c r="AV161" s="901" t="str">
        <f t="shared" si="374"/>
        <v/>
      </c>
      <c r="AW161" s="901" t="str">
        <f t="shared" si="374"/>
        <v/>
      </c>
      <c r="AX161" s="901" t="str">
        <f t="shared" si="374"/>
        <v/>
      </c>
      <c r="AY161" s="901" t="str">
        <f t="shared" si="374"/>
        <v/>
      </c>
      <c r="AZ161" s="901" t="str">
        <f t="shared" si="374"/>
        <v/>
      </c>
      <c r="BA161" s="901" t="str">
        <f t="shared" si="374"/>
        <v/>
      </c>
      <c r="BB161" s="901" t="str">
        <f t="shared" si="374"/>
        <v/>
      </c>
      <c r="BC161" s="889"/>
      <c r="BD161" s="901" t="str">
        <f t="shared" ref="BD161:BL161" si="375">IF(BD158="","",BD157*BD158*BD159*BD160)</f>
        <v/>
      </c>
      <c r="BE161" s="901" t="str">
        <f t="shared" si="375"/>
        <v/>
      </c>
      <c r="BF161" s="901" t="str">
        <f t="shared" si="375"/>
        <v/>
      </c>
      <c r="BG161" s="901" t="str">
        <f t="shared" si="375"/>
        <v/>
      </c>
      <c r="BH161" s="901" t="str">
        <f t="shared" si="375"/>
        <v/>
      </c>
      <c r="BI161" s="901" t="str">
        <f t="shared" si="375"/>
        <v/>
      </c>
      <c r="BJ161" s="901" t="str">
        <f t="shared" si="375"/>
        <v/>
      </c>
      <c r="BK161" s="901" t="str">
        <f t="shared" si="375"/>
        <v/>
      </c>
      <c r="BL161" s="901" t="str">
        <f t="shared" si="375"/>
        <v/>
      </c>
      <c r="BM161" s="901" t="str">
        <f t="shared" ref="BM161:BT161" si="376">IF(BM158="","",BM157*BM158*BM159*BM160)</f>
        <v/>
      </c>
      <c r="BN161" s="901" t="str">
        <f t="shared" si="376"/>
        <v/>
      </c>
      <c r="BO161" s="901" t="str">
        <f t="shared" si="376"/>
        <v/>
      </c>
      <c r="BP161" s="901" t="str">
        <f t="shared" si="376"/>
        <v/>
      </c>
      <c r="BQ161" s="901" t="str">
        <f t="shared" si="376"/>
        <v/>
      </c>
      <c r="BR161" s="901" t="str">
        <f t="shared" si="376"/>
        <v/>
      </c>
      <c r="BS161" s="901" t="str">
        <f t="shared" si="376"/>
        <v/>
      </c>
      <c r="BT161" s="901" t="str">
        <f t="shared" si="376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455</v>
      </c>
      <c r="B162" s="674"/>
      <c r="C162" s="674"/>
      <c r="D162" s="674"/>
      <c r="E162" s="674"/>
      <c r="F162" s="674"/>
      <c r="G162" s="674"/>
      <c r="H162" s="674"/>
      <c r="I162" s="674"/>
      <c r="J162" s="674"/>
      <c r="K162" s="674"/>
      <c r="L162" s="674"/>
      <c r="M162" s="674"/>
      <c r="N162" s="674"/>
      <c r="O162" s="674"/>
      <c r="P162" s="674"/>
      <c r="Q162" s="674"/>
      <c r="R162" s="674"/>
      <c r="S162" s="889"/>
      <c r="T162" s="674"/>
      <c r="U162" s="674"/>
      <c r="V162" s="674"/>
      <c r="W162" s="674"/>
      <c r="X162" s="674"/>
      <c r="Y162" s="674"/>
      <c r="Z162" s="674"/>
      <c r="AA162" s="674"/>
      <c r="AB162" s="674"/>
      <c r="AC162" s="674"/>
      <c r="AD162" s="674"/>
      <c r="AE162" s="674"/>
      <c r="AF162" s="674"/>
      <c r="AG162" s="674"/>
      <c r="AH162" s="674"/>
      <c r="AI162" s="674"/>
      <c r="AJ162" s="674"/>
      <c r="AK162" s="889"/>
      <c r="AL162" s="674"/>
      <c r="AM162" s="674"/>
      <c r="AN162" s="674"/>
      <c r="AO162" s="674"/>
      <c r="AP162" s="674"/>
      <c r="AQ162" s="674"/>
      <c r="AR162" s="674"/>
      <c r="AS162" s="674"/>
      <c r="AT162" s="674"/>
      <c r="AU162" s="674"/>
      <c r="AV162" s="674"/>
      <c r="AW162" s="674"/>
      <c r="AX162" s="674"/>
      <c r="AY162" s="674"/>
      <c r="AZ162" s="674"/>
      <c r="BA162" s="674"/>
      <c r="BB162" s="674"/>
      <c r="BC162" s="889"/>
      <c r="BD162" s="674"/>
      <c r="BE162" s="674"/>
      <c r="BF162" s="674"/>
      <c r="BG162" s="674"/>
      <c r="BH162" s="674"/>
      <c r="BI162" s="674"/>
      <c r="BJ162" s="674"/>
      <c r="BK162" s="674"/>
      <c r="BL162" s="674"/>
      <c r="BM162" s="674"/>
      <c r="BN162" s="674"/>
      <c r="BO162" s="674"/>
      <c r="BP162" s="674"/>
      <c r="BQ162" s="674"/>
      <c r="BR162" s="674"/>
      <c r="BS162" s="674"/>
      <c r="BT162" s="674"/>
      <c r="BU162" s="889"/>
      <c r="BV162" s="674"/>
      <c r="BW162" s="674"/>
      <c r="BX162" s="674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295</v>
      </c>
      <c r="B163" s="674"/>
      <c r="C163" s="674"/>
      <c r="D163" s="674"/>
      <c r="E163" s="674"/>
      <c r="F163" s="674"/>
      <c r="G163" s="674"/>
      <c r="H163" s="674"/>
      <c r="I163" s="674"/>
      <c r="J163" s="674"/>
      <c r="K163" s="674"/>
      <c r="L163" s="674"/>
      <c r="M163" s="674"/>
      <c r="N163" s="674"/>
      <c r="O163" s="674"/>
      <c r="P163" s="674"/>
      <c r="Q163" s="674"/>
      <c r="R163" s="674"/>
      <c r="S163" s="889"/>
      <c r="T163" s="674"/>
      <c r="U163" s="674"/>
      <c r="V163" s="674"/>
      <c r="W163" s="674"/>
      <c r="X163" s="674"/>
      <c r="Y163" s="674"/>
      <c r="Z163" s="674"/>
      <c r="AA163" s="674"/>
      <c r="AB163" s="674"/>
      <c r="AC163" s="674"/>
      <c r="AD163" s="674"/>
      <c r="AE163" s="674"/>
      <c r="AF163" s="674"/>
      <c r="AG163" s="674"/>
      <c r="AH163" s="674"/>
      <c r="AI163" s="674"/>
      <c r="AJ163" s="674"/>
      <c r="AK163" s="889"/>
      <c r="AL163" s="674"/>
      <c r="AM163" s="674"/>
      <c r="AN163" s="674"/>
      <c r="AO163" s="674"/>
      <c r="AP163" s="674"/>
      <c r="AQ163" s="674"/>
      <c r="AR163" s="674"/>
      <c r="AS163" s="674"/>
      <c r="AT163" s="674"/>
      <c r="AU163" s="674"/>
      <c r="AV163" s="674"/>
      <c r="AW163" s="674"/>
      <c r="AX163" s="674"/>
      <c r="AY163" s="674"/>
      <c r="AZ163" s="674"/>
      <c r="BA163" s="674"/>
      <c r="BB163" s="674"/>
      <c r="BC163" s="889"/>
      <c r="BD163" s="674">
        <v>10</v>
      </c>
      <c r="BE163" s="674"/>
      <c r="BF163" s="674"/>
      <c r="BG163" s="674"/>
      <c r="BH163" s="674"/>
      <c r="BI163" s="674"/>
      <c r="BJ163" s="674"/>
      <c r="BK163" s="674"/>
      <c r="BL163" s="674"/>
      <c r="BM163" s="674"/>
      <c r="BN163" s="674"/>
      <c r="BO163" s="674"/>
      <c r="BP163" s="674"/>
      <c r="BQ163" s="674"/>
      <c r="BR163" s="674"/>
      <c r="BS163" s="674"/>
      <c r="BT163" s="674"/>
      <c r="BU163" s="889"/>
      <c r="BV163" s="674"/>
      <c r="BW163" s="674"/>
      <c r="BX163" s="674"/>
      <c r="BY163" s="299"/>
      <c r="BZ163" s="895" t="str">
        <f>IF(DL163&lt;3,"",(SUM(B163:R163)-MIN(B163:R163)-MAX(B163:R163))/(DL163-2))</f>
        <v/>
      </c>
      <c r="CA163" s="895" t="str">
        <f>IF(DM163&lt;3,"",(SUM(T163:AJ163)-MIN(T163:AJ163)-MAX(T163:AJ163))/(DM163-2))</f>
        <v/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7">
        <f>COUNT(B163:R163)</f>
        <v>0</v>
      </c>
      <c r="DM163" s="852">
        <f>COUNT(T163:AJ163)</f>
        <v>0</v>
      </c>
      <c r="DN163" s="852">
        <f>COUNT(AL163:BB163)</f>
        <v>0</v>
      </c>
      <c r="DO163" s="853">
        <f>COUNT(BD163:BT163)</f>
        <v>1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296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4"/>
      <c r="AV164" s="299"/>
      <c r="AW164" s="299"/>
      <c r="AX164" s="299"/>
      <c r="AY164" s="299"/>
      <c r="AZ164" s="299"/>
      <c r="BA164" s="299"/>
      <c r="BB164" s="299"/>
      <c r="BC164" s="889"/>
      <c r="BD164" s="674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/>
      <c r="BW164" s="299"/>
      <c r="BX164" s="299"/>
      <c r="BY164" s="299"/>
      <c r="BZ164" s="895" t="str">
        <f>IF(DL164&lt;3,"",(SUM(B164:R164)-MIN(B164:R164)-MAX(B164:R164))/(DL164-2))</f>
        <v/>
      </c>
      <c r="CA164" s="895" t="str">
        <f>IF(DM164&lt;3,"",(SUM(T164:AJ164)-MIN(T164:AJ164)-MAX(T164:AJ164))/(DM164-2))</f>
        <v/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7">
        <f>COUNT(B164:R164)</f>
        <v>0</v>
      </c>
      <c r="DM164" s="852">
        <f>COUNT(T164:AJ164)</f>
        <v>0</v>
      </c>
      <c r="DN164" s="852">
        <f>COUNT(AL164:BB164)</f>
        <v>0</v>
      </c>
      <c r="DO164" s="853">
        <f>COUNT(BD164:BT164)</f>
        <v>1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283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4"/>
      <c r="AV165" s="299"/>
      <c r="AW165" s="299"/>
      <c r="AX165" s="299"/>
      <c r="AY165" s="299"/>
      <c r="AZ165" s="299"/>
      <c r="BA165" s="299"/>
      <c r="BB165" s="299"/>
      <c r="BC165" s="889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/>
      <c r="BW165" s="299"/>
      <c r="BX165" s="299"/>
      <c r="BY165" s="299"/>
      <c r="BZ165" s="895" t="str">
        <f>IF(DL165&lt;3,"",(SUM(B165:R165)-MIN(B165:R165)-MAX(B165:R165))/(DL165-2))</f>
        <v/>
      </c>
      <c r="CA165" s="895" t="str">
        <f>IF(DM165&lt;3,"",(SUM(T165:AJ165)-MIN(T165:AJ165)-MAX(T165:AJ165))/(DM165-2))</f>
        <v/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7">
        <f>COUNT(B165:R165)</f>
        <v>0</v>
      </c>
      <c r="DM165" s="852">
        <f>COUNT(T165:AJ165)</f>
        <v>0</v>
      </c>
      <c r="DN165" s="852">
        <f>COUNT(AL165:BB165)</f>
        <v>0</v>
      </c>
      <c r="DO165" s="853">
        <f>COUNT(BD165:BT165)</f>
        <v>1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313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4"/>
      <c r="AV166" s="299"/>
      <c r="AW166" s="299"/>
      <c r="AX166" s="299"/>
      <c r="AY166" s="299"/>
      <c r="AZ166" s="299"/>
      <c r="BA166" s="299"/>
      <c r="BB166" s="299"/>
      <c r="BC166" s="889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/>
      <c r="BW166" s="299"/>
      <c r="BX166" s="299"/>
      <c r="BY166" s="299"/>
      <c r="BZ166" s="895" t="str">
        <f>IF(DL166&lt;3,"",(SUM(B166:R166)-MIN(B166:R166)-MAX(B166:R166))/(DL166-2))</f>
        <v/>
      </c>
      <c r="CA166" s="895" t="str">
        <f>IF(DM166&lt;3,"",(SUM(T166:AJ166)-MIN(T166:AJ166)-MAX(T166:AJ166))/(DM166-2))</f>
        <v/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7">
        <f>COUNT(B166:R166)</f>
        <v>0</v>
      </c>
      <c r="DM166" s="852">
        <f>COUNT(T166:AJ166)</f>
        <v>0</v>
      </c>
      <c r="DN166" s="852">
        <f>COUNT(AL166:BB166)</f>
        <v>0</v>
      </c>
      <c r="DO166" s="853">
        <f>COUNT(BD166:BT166)</f>
        <v>1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314</v>
      </c>
      <c r="B167" s="901" t="str">
        <f>IF(B164="","",B163*B164*B165*B166)</f>
        <v/>
      </c>
      <c r="C167" s="901" t="str">
        <f>IF(C164="","",C163*C164*C165*C166)</f>
        <v/>
      </c>
      <c r="D167" s="901" t="str">
        <f t="shared" ref="D167:J167" si="381">IF(D164="","",D163*D164*D165*D166)</f>
        <v/>
      </c>
      <c r="E167" s="901" t="str">
        <f t="shared" si="381"/>
        <v/>
      </c>
      <c r="F167" s="901" t="str">
        <f t="shared" si="381"/>
        <v/>
      </c>
      <c r="G167" s="901" t="str">
        <f t="shared" si="381"/>
        <v/>
      </c>
      <c r="H167" s="901" t="str">
        <f t="shared" si="381"/>
        <v/>
      </c>
      <c r="I167" s="901" t="str">
        <f t="shared" si="381"/>
        <v/>
      </c>
      <c r="J167" s="901" t="str">
        <f t="shared" si="381"/>
        <v/>
      </c>
      <c r="K167" s="901" t="str">
        <f t="shared" ref="K167:R167" si="382">IF(K164="","",K163*K164*K165*K166)</f>
        <v/>
      </c>
      <c r="L167" s="901" t="str">
        <f t="shared" si="382"/>
        <v/>
      </c>
      <c r="M167" s="901" t="str">
        <f t="shared" si="382"/>
        <v/>
      </c>
      <c r="N167" s="901" t="str">
        <f t="shared" si="382"/>
        <v/>
      </c>
      <c r="O167" s="901" t="str">
        <f t="shared" si="382"/>
        <v/>
      </c>
      <c r="P167" s="901" t="str">
        <f t="shared" si="382"/>
        <v/>
      </c>
      <c r="Q167" s="901" t="str">
        <f t="shared" si="382"/>
        <v/>
      </c>
      <c r="R167" s="901" t="str">
        <f t="shared" si="382"/>
        <v/>
      </c>
      <c r="S167" s="889"/>
      <c r="T167" s="901" t="str">
        <f t="shared" ref="T167:AB167" si="383">IF(T164="","",T163*T164*T165*T166)</f>
        <v/>
      </c>
      <c r="U167" s="901" t="str">
        <f t="shared" si="383"/>
        <v/>
      </c>
      <c r="V167" s="901" t="str">
        <f t="shared" si="383"/>
        <v/>
      </c>
      <c r="W167" s="901" t="str">
        <f t="shared" si="383"/>
        <v/>
      </c>
      <c r="X167" s="901" t="str">
        <f t="shared" si="383"/>
        <v/>
      </c>
      <c r="Y167" s="901" t="str">
        <f t="shared" si="383"/>
        <v/>
      </c>
      <c r="Z167" s="901" t="str">
        <f t="shared" si="383"/>
        <v/>
      </c>
      <c r="AA167" s="901" t="str">
        <f t="shared" si="383"/>
        <v/>
      </c>
      <c r="AB167" s="901" t="str">
        <f t="shared" si="383"/>
        <v/>
      </c>
      <c r="AC167" s="901" t="str">
        <f t="shared" ref="AC167:AJ167" si="384">IF(AC164="","",AC163*AC164*AC165*AC166)</f>
        <v/>
      </c>
      <c r="AD167" s="901" t="str">
        <f t="shared" si="384"/>
        <v/>
      </c>
      <c r="AE167" s="901" t="str">
        <f t="shared" si="384"/>
        <v/>
      </c>
      <c r="AF167" s="901" t="str">
        <f t="shared" si="384"/>
        <v/>
      </c>
      <c r="AG167" s="901" t="str">
        <f t="shared" si="384"/>
        <v/>
      </c>
      <c r="AH167" s="901" t="str">
        <f t="shared" si="384"/>
        <v/>
      </c>
      <c r="AI167" s="901" t="str">
        <f t="shared" si="384"/>
        <v/>
      </c>
      <c r="AJ167" s="901" t="str">
        <f t="shared" si="384"/>
        <v/>
      </c>
      <c r="AK167" s="889"/>
      <c r="AL167" s="901" t="str">
        <f t="shared" ref="AL167:AT167" si="385">IF(AL164="","",AL163*AL164*AL165*AL166)</f>
        <v/>
      </c>
      <c r="AM167" s="901" t="str">
        <f t="shared" si="385"/>
        <v/>
      </c>
      <c r="AN167" s="901" t="str">
        <f t="shared" si="385"/>
        <v/>
      </c>
      <c r="AO167" s="901" t="str">
        <f t="shared" si="385"/>
        <v/>
      </c>
      <c r="AP167" s="901" t="str">
        <f t="shared" si="385"/>
        <v/>
      </c>
      <c r="AQ167" s="901" t="str">
        <f t="shared" si="385"/>
        <v/>
      </c>
      <c r="AR167" s="901" t="str">
        <f t="shared" si="385"/>
        <v/>
      </c>
      <c r="AS167" s="901" t="str">
        <f t="shared" si="385"/>
        <v/>
      </c>
      <c r="AT167" s="901" t="str">
        <f t="shared" si="385"/>
        <v/>
      </c>
      <c r="AU167" s="901" t="str">
        <f t="shared" ref="AU167:BB167" si="386">IF(AU164="","",AU163*AU164*AU165*AU166)</f>
        <v/>
      </c>
      <c r="AV167" s="901" t="str">
        <f t="shared" si="386"/>
        <v/>
      </c>
      <c r="AW167" s="901" t="str">
        <f t="shared" si="386"/>
        <v/>
      </c>
      <c r="AX167" s="901" t="str">
        <f t="shared" si="386"/>
        <v/>
      </c>
      <c r="AY167" s="901" t="str">
        <f t="shared" si="386"/>
        <v/>
      </c>
      <c r="AZ167" s="901" t="str">
        <f t="shared" si="386"/>
        <v/>
      </c>
      <c r="BA167" s="901" t="str">
        <f t="shared" si="386"/>
        <v/>
      </c>
      <c r="BB167" s="901" t="str">
        <f t="shared" si="386"/>
        <v/>
      </c>
      <c r="BC167" s="889"/>
      <c r="BD167" s="901">
        <f t="shared" ref="BD167:BL167" si="387">IF(BD164="","",BD163*BD164*BD165*BD166)</f>
        <v>12000</v>
      </c>
      <c r="BE167" s="901" t="str">
        <f t="shared" si="387"/>
        <v/>
      </c>
      <c r="BF167" s="901" t="str">
        <f t="shared" si="387"/>
        <v/>
      </c>
      <c r="BG167" s="901" t="str">
        <f t="shared" si="387"/>
        <v/>
      </c>
      <c r="BH167" s="901" t="str">
        <f t="shared" si="387"/>
        <v/>
      </c>
      <c r="BI167" s="901" t="str">
        <f t="shared" si="387"/>
        <v/>
      </c>
      <c r="BJ167" s="901" t="str">
        <f t="shared" si="387"/>
        <v/>
      </c>
      <c r="BK167" s="901" t="str">
        <f t="shared" si="387"/>
        <v/>
      </c>
      <c r="BL167" s="901" t="str">
        <f t="shared" si="387"/>
        <v/>
      </c>
      <c r="BM167" s="901" t="str">
        <f t="shared" ref="BM167:BT167" si="388">IF(BM164="","",BM163*BM164*BM165*BM166)</f>
        <v/>
      </c>
      <c r="BN167" s="901" t="str">
        <f t="shared" si="388"/>
        <v/>
      </c>
      <c r="BO167" s="901" t="str">
        <f t="shared" si="388"/>
        <v/>
      </c>
      <c r="BP167" s="901" t="str">
        <f t="shared" si="388"/>
        <v/>
      </c>
      <c r="BQ167" s="901" t="str">
        <f t="shared" si="388"/>
        <v/>
      </c>
      <c r="BR167" s="901" t="str">
        <f t="shared" si="388"/>
        <v/>
      </c>
      <c r="BS167" s="901" t="str">
        <f t="shared" si="388"/>
        <v/>
      </c>
      <c r="BT167" s="901" t="str">
        <f t="shared" si="388"/>
        <v/>
      </c>
      <c r="BU167" s="889"/>
      <c r="BV167" s="901" t="str">
        <f>IF(BV164="","",BV163*BV164*BV165*BV166)</f>
        <v/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 t="str">
        <f>IF(DM167&lt;3,"",(SUM(T167:AJ167)-MIN(T167:AJ167)-MAX(T167:AJ167))/(DM167-2))</f>
        <v/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7">
        <f>COUNT(B167:R167)</f>
        <v>0</v>
      </c>
      <c r="DM167" s="852">
        <f>COUNT(T167:AJ167)</f>
        <v>0</v>
      </c>
      <c r="DN167" s="852">
        <f>COUNT(AL167:BB167)</f>
        <v>0</v>
      </c>
      <c r="DO167" s="853">
        <f>COUNT(BD167:BT167)</f>
        <v>1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456</v>
      </c>
      <c r="B168" s="674"/>
      <c r="C168" s="674"/>
      <c r="D168" s="674"/>
      <c r="E168" s="674"/>
      <c r="F168" s="674"/>
      <c r="G168" s="674"/>
      <c r="H168" s="674"/>
      <c r="I168" s="674"/>
      <c r="J168" s="674"/>
      <c r="K168" s="674"/>
      <c r="L168" s="674"/>
      <c r="M168" s="674"/>
      <c r="N168" s="674"/>
      <c r="O168" s="674"/>
      <c r="P168" s="674"/>
      <c r="Q168" s="674"/>
      <c r="R168" s="674"/>
      <c r="S168" s="889"/>
      <c r="T168" s="674"/>
      <c r="U168" s="674"/>
      <c r="V168" s="674"/>
      <c r="W168" s="674"/>
      <c r="X168" s="674"/>
      <c r="Y168" s="674"/>
      <c r="Z168" s="674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889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889"/>
      <c r="BD168" s="674"/>
      <c r="BE168" s="674"/>
      <c r="BF168" s="674"/>
      <c r="BG168" s="674"/>
      <c r="BH168" s="674"/>
      <c r="BI168" s="674"/>
      <c r="BJ168" s="674"/>
      <c r="BK168" s="674"/>
      <c r="BL168" s="674"/>
      <c r="BM168" s="674"/>
      <c r="BN168" s="674"/>
      <c r="BO168" s="674"/>
      <c r="BP168" s="674"/>
      <c r="BQ168" s="674"/>
      <c r="BR168" s="674"/>
      <c r="BS168" s="674"/>
      <c r="BT168" s="674"/>
      <c r="BU168" s="889"/>
      <c r="BV168" s="674"/>
      <c r="BW168" s="674"/>
      <c r="BX168" s="674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295</v>
      </c>
      <c r="B169" s="674"/>
      <c r="C169" s="674"/>
      <c r="D169" s="674"/>
      <c r="E169" s="674"/>
      <c r="F169" s="674"/>
      <c r="G169" s="674"/>
      <c r="H169" s="674"/>
      <c r="I169" s="674"/>
      <c r="J169" s="674"/>
      <c r="K169" s="674"/>
      <c r="L169" s="674"/>
      <c r="M169" s="674"/>
      <c r="N169" s="674"/>
      <c r="O169" s="674"/>
      <c r="P169" s="674"/>
      <c r="Q169" s="674"/>
      <c r="R169" s="674"/>
      <c r="S169" s="889"/>
      <c r="T169" s="674"/>
      <c r="U169" s="674"/>
      <c r="V169" s="674"/>
      <c r="W169" s="674"/>
      <c r="X169" s="674"/>
      <c r="Y169" s="674"/>
      <c r="Z169" s="674"/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889"/>
      <c r="AL169" s="674">
        <v>1</v>
      </c>
      <c r="AM169" s="674"/>
      <c r="AN169" s="674">
        <v>1</v>
      </c>
      <c r="AO169" s="674"/>
      <c r="AP169" s="674"/>
      <c r="AQ169" s="674"/>
      <c r="AR169" s="674"/>
      <c r="AS169" s="674">
        <v>1</v>
      </c>
      <c r="AT169" s="674">
        <v>1</v>
      </c>
      <c r="AU169" s="674"/>
      <c r="AV169" s="674"/>
      <c r="AW169" s="674"/>
      <c r="AX169" s="674"/>
      <c r="AY169" s="674"/>
      <c r="AZ169" s="674"/>
      <c r="BA169" s="674"/>
      <c r="BB169" s="674"/>
      <c r="BC169" s="889"/>
      <c r="BD169" s="674"/>
      <c r="BE169" s="674"/>
      <c r="BF169" s="674"/>
      <c r="BG169" s="674"/>
      <c r="BH169" s="674"/>
      <c r="BI169" s="674"/>
      <c r="BJ169" s="674"/>
      <c r="BK169" s="674"/>
      <c r="BL169" s="674"/>
      <c r="BM169" s="674"/>
      <c r="BN169" s="674"/>
      <c r="BO169" s="674"/>
      <c r="BP169" s="674"/>
      <c r="BQ169" s="674"/>
      <c r="BR169" s="674"/>
      <c r="BS169" s="674"/>
      <c r="BT169" s="674"/>
      <c r="BU169" s="889"/>
      <c r="BV169" s="674"/>
      <c r="BW169" s="674"/>
      <c r="BX169" s="674">
        <v>1</v>
      </c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>
        <f>IF(DN169&lt;3,"",(SUM(AL169:BB169)-MIN(AL169:BB169)-MAX(AL169:BB169))/(DN169-2))</f>
        <v>1</v>
      </c>
      <c r="CC169" s="896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7">
        <f>COUNT(B169:R169)</f>
        <v>0</v>
      </c>
      <c r="DM169" s="852">
        <f>COUNT(T169:AJ169)</f>
        <v>0</v>
      </c>
      <c r="DN169" s="852">
        <f>COUNT(AL169:BB169)</f>
        <v>4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296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>
        <v>1</v>
      </c>
      <c r="AM170" s="299"/>
      <c r="AN170" s="674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4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>
        <v>1</v>
      </c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>
        <f>IF(DN170&lt;3,"",(SUM(AL170:BB170)-MIN(AL170:BB170)-MAX(AL170:BB170))/(DN170-2))</f>
        <v>1</v>
      </c>
      <c r="CC170" s="896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7">
        <f>COUNT(B170:R170)</f>
        <v>0</v>
      </c>
      <c r="DM170" s="852">
        <f>COUNT(T170:AJ170)</f>
        <v>0</v>
      </c>
      <c r="DN170" s="852">
        <f>COUNT(AL170:BB170)</f>
        <v>4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283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>
        <v>12</v>
      </c>
      <c r="AM171" s="299"/>
      <c r="AN171" s="674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4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>
        <v>12</v>
      </c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>
        <f>IF(DN171&lt;3,"",(SUM(AL171:BB171)-MIN(AL171:BB171)-MAX(AL171:BB171))/(DN171-2))</f>
        <v>12</v>
      </c>
      <c r="CC171" s="896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7">
        <f>COUNT(B171:R171)</f>
        <v>0</v>
      </c>
      <c r="DM171" s="852">
        <f>COUNT(T171:AJ171)</f>
        <v>0</v>
      </c>
      <c r="DN171" s="852">
        <f>COUNT(AL171:BB171)</f>
        <v>4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313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>
        <v>166.66</v>
      </c>
      <c r="AM172" s="299"/>
      <c r="AN172" s="674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4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>
        <v>120</v>
      </c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>
        <f>IF(DN172&lt;3,"",(SUM(AL172:BB172)-MIN(AL172:BB172)-MAX(AL172:BB172))/(DN172-2))</f>
        <v>143.32999999999996</v>
      </c>
      <c r="CC172" s="896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7">
        <f>COUNT(B172:R172)</f>
        <v>0</v>
      </c>
      <c r="DM172" s="852">
        <f>COUNT(T172:AJ172)</f>
        <v>0</v>
      </c>
      <c r="DN172" s="852">
        <f>COUNT(AL172:BB172)</f>
        <v>4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314</v>
      </c>
      <c r="B173" s="901" t="str">
        <f>IF(B170="","",B169*B170*B171*B172)</f>
        <v/>
      </c>
      <c r="C173" s="901" t="str">
        <f>IF(C170="","",C169*C170*C171*C172)</f>
        <v/>
      </c>
      <c r="D173" s="901" t="str">
        <f t="shared" ref="D173:J173" si="393">IF(D170="","",D169*D170*D171*D172)</f>
        <v/>
      </c>
      <c r="E173" s="901" t="str">
        <f t="shared" si="393"/>
        <v/>
      </c>
      <c r="F173" s="901" t="str">
        <f t="shared" si="393"/>
        <v/>
      </c>
      <c r="G173" s="901" t="str">
        <f t="shared" si="393"/>
        <v/>
      </c>
      <c r="H173" s="901" t="str">
        <f t="shared" si="393"/>
        <v/>
      </c>
      <c r="I173" s="901" t="str">
        <f t="shared" si="393"/>
        <v/>
      </c>
      <c r="J173" s="901" t="str">
        <f t="shared" si="393"/>
        <v/>
      </c>
      <c r="K173" s="901" t="str">
        <f t="shared" ref="K173:R173" si="394">IF(K170="","",K169*K170*K171*K172)</f>
        <v/>
      </c>
      <c r="L173" s="901" t="str">
        <f t="shared" si="394"/>
        <v/>
      </c>
      <c r="M173" s="901" t="str">
        <f t="shared" si="394"/>
        <v/>
      </c>
      <c r="N173" s="901" t="str">
        <f t="shared" si="394"/>
        <v/>
      </c>
      <c r="O173" s="901" t="str">
        <f t="shared" si="394"/>
        <v/>
      </c>
      <c r="P173" s="901" t="str">
        <f t="shared" si="394"/>
        <v/>
      </c>
      <c r="Q173" s="901" t="str">
        <f t="shared" si="394"/>
        <v/>
      </c>
      <c r="R173" s="901" t="str">
        <f t="shared" si="394"/>
        <v/>
      </c>
      <c r="S173" s="889"/>
      <c r="T173" s="901" t="str">
        <f t="shared" ref="T173:AB173" si="395">IF(T170="","",T169*T170*T171*T172)</f>
        <v/>
      </c>
      <c r="U173" s="901" t="str">
        <f t="shared" si="395"/>
        <v/>
      </c>
      <c r="V173" s="901" t="str">
        <f t="shared" si="395"/>
        <v/>
      </c>
      <c r="W173" s="901" t="str">
        <f t="shared" si="395"/>
        <v/>
      </c>
      <c r="X173" s="901" t="str">
        <f t="shared" si="395"/>
        <v/>
      </c>
      <c r="Y173" s="901" t="str">
        <f t="shared" si="395"/>
        <v/>
      </c>
      <c r="Z173" s="901" t="str">
        <f t="shared" si="395"/>
        <v/>
      </c>
      <c r="AA173" s="901" t="str">
        <f t="shared" si="395"/>
        <v/>
      </c>
      <c r="AB173" s="901" t="str">
        <f t="shared" si="395"/>
        <v/>
      </c>
      <c r="AC173" s="901" t="str">
        <f t="shared" ref="AC173:AJ173" si="396">IF(AC170="","",AC169*AC170*AC171*AC172)</f>
        <v/>
      </c>
      <c r="AD173" s="901" t="str">
        <f t="shared" si="396"/>
        <v/>
      </c>
      <c r="AE173" s="901" t="str">
        <f t="shared" si="396"/>
        <v/>
      </c>
      <c r="AF173" s="901" t="str">
        <f t="shared" si="396"/>
        <v/>
      </c>
      <c r="AG173" s="901" t="str">
        <f t="shared" si="396"/>
        <v/>
      </c>
      <c r="AH173" s="901" t="str">
        <f t="shared" si="396"/>
        <v/>
      </c>
      <c r="AI173" s="901" t="str">
        <f t="shared" si="396"/>
        <v/>
      </c>
      <c r="AJ173" s="901" t="str">
        <f t="shared" si="396"/>
        <v/>
      </c>
      <c r="AK173" s="889"/>
      <c r="AL173" s="901">
        <f t="shared" ref="AL173:AT173" si="397">IF(AL170="","",AL169*AL170*AL171*AL172)</f>
        <v>1999.92</v>
      </c>
      <c r="AM173" s="901" t="str">
        <f t="shared" si="397"/>
        <v/>
      </c>
      <c r="AN173" s="901">
        <f t="shared" si="397"/>
        <v>2400</v>
      </c>
      <c r="AO173" s="901" t="str">
        <f t="shared" si="397"/>
        <v/>
      </c>
      <c r="AP173" s="901" t="str">
        <f t="shared" si="397"/>
        <v/>
      </c>
      <c r="AQ173" s="901" t="str">
        <f t="shared" si="397"/>
        <v/>
      </c>
      <c r="AR173" s="901" t="str">
        <f t="shared" si="397"/>
        <v/>
      </c>
      <c r="AS173" s="901">
        <f t="shared" si="397"/>
        <v>1800</v>
      </c>
      <c r="AT173" s="901">
        <f t="shared" si="397"/>
        <v>999.59999999999991</v>
      </c>
      <c r="AU173" s="901" t="str">
        <f t="shared" ref="AU173:BB173" si="398">IF(AU170="","",AU169*AU170*AU171*AU172)</f>
        <v/>
      </c>
      <c r="AV173" s="901" t="str">
        <f t="shared" si="398"/>
        <v/>
      </c>
      <c r="AW173" s="901" t="str">
        <f t="shared" si="398"/>
        <v/>
      </c>
      <c r="AX173" s="901" t="str">
        <f t="shared" si="398"/>
        <v/>
      </c>
      <c r="AY173" s="901" t="str">
        <f t="shared" si="398"/>
        <v/>
      </c>
      <c r="AZ173" s="901" t="str">
        <f t="shared" si="398"/>
        <v/>
      </c>
      <c r="BA173" s="901" t="str">
        <f t="shared" si="398"/>
        <v/>
      </c>
      <c r="BB173" s="901" t="str">
        <f t="shared" si="398"/>
        <v/>
      </c>
      <c r="BC173" s="889"/>
      <c r="BD173" s="901" t="str">
        <f t="shared" ref="BD173:BL173" si="399">IF(BD170="","",BD169*BD170*BD171*BD172)</f>
        <v/>
      </c>
      <c r="BE173" s="901" t="str">
        <f t="shared" si="399"/>
        <v/>
      </c>
      <c r="BF173" s="901" t="str">
        <f t="shared" si="399"/>
        <v/>
      </c>
      <c r="BG173" s="901" t="str">
        <f t="shared" si="399"/>
        <v/>
      </c>
      <c r="BH173" s="901" t="str">
        <f t="shared" si="399"/>
        <v/>
      </c>
      <c r="BI173" s="901" t="str">
        <f t="shared" si="399"/>
        <v/>
      </c>
      <c r="BJ173" s="901" t="str">
        <f t="shared" si="399"/>
        <v/>
      </c>
      <c r="BK173" s="901" t="str">
        <f t="shared" si="399"/>
        <v/>
      </c>
      <c r="BL173" s="901" t="str">
        <f t="shared" si="399"/>
        <v/>
      </c>
      <c r="BM173" s="901" t="str">
        <f t="shared" ref="BM173:BT173" si="400">IF(BM170="","",BM169*BM170*BM171*BM172)</f>
        <v/>
      </c>
      <c r="BN173" s="901" t="str">
        <f t="shared" si="400"/>
        <v/>
      </c>
      <c r="BO173" s="901" t="str">
        <f t="shared" si="400"/>
        <v/>
      </c>
      <c r="BP173" s="901" t="str">
        <f t="shared" si="400"/>
        <v/>
      </c>
      <c r="BQ173" s="901" t="str">
        <f t="shared" si="400"/>
        <v/>
      </c>
      <c r="BR173" s="901" t="str">
        <f t="shared" si="400"/>
        <v/>
      </c>
      <c r="BS173" s="901" t="str">
        <f t="shared" si="400"/>
        <v/>
      </c>
      <c r="BT173" s="901" t="str">
        <f t="shared" si="400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>
        <f>IF(BX170="","",BX169*BX170*BX171*BX172)</f>
        <v>1440</v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>
        <f>IF(DN173&lt;3,"",(SUM(AL173:BB173)-MIN(AL173:BB173)-MAX(AL173:BB173))/(DN173-2))</f>
        <v>1899.96</v>
      </c>
      <c r="CC173" s="896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7">
        <f>COUNT(B173:R173)</f>
        <v>0</v>
      </c>
      <c r="DM173" s="852">
        <f>COUNT(T173:AJ173)</f>
        <v>0</v>
      </c>
      <c r="DN173" s="852">
        <f>COUNT(AL173:BB173)</f>
        <v>4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840</v>
      </c>
      <c r="B174" s="674"/>
      <c r="C174" s="674"/>
      <c r="D174" s="674"/>
      <c r="E174" s="674"/>
      <c r="F174" s="674"/>
      <c r="G174" s="674"/>
      <c r="H174" s="674"/>
      <c r="I174" s="674"/>
      <c r="J174" s="674"/>
      <c r="K174" s="674"/>
      <c r="L174" s="674"/>
      <c r="M174" s="674"/>
      <c r="N174" s="674"/>
      <c r="O174" s="674"/>
      <c r="P174" s="674"/>
      <c r="Q174" s="674"/>
      <c r="R174" s="674"/>
      <c r="S174" s="889"/>
      <c r="T174" s="674"/>
      <c r="U174" s="674"/>
      <c r="V174" s="674"/>
      <c r="W174" s="674"/>
      <c r="X174" s="674"/>
      <c r="Y174" s="674"/>
      <c r="Z174" s="674"/>
      <c r="AA174" s="674"/>
      <c r="AB174" s="674"/>
      <c r="AC174" s="674"/>
      <c r="AD174" s="674"/>
      <c r="AE174" s="674"/>
      <c r="AF174" s="674"/>
      <c r="AG174" s="674"/>
      <c r="AH174" s="674"/>
      <c r="AI174" s="674"/>
      <c r="AJ174" s="674"/>
      <c r="AK174" s="889"/>
      <c r="AL174" s="674"/>
      <c r="AM174" s="674"/>
      <c r="AN174" s="674"/>
      <c r="AO174" s="674"/>
      <c r="AP174" s="674"/>
      <c r="AQ174" s="674"/>
      <c r="AR174" s="674"/>
      <c r="AS174" s="674"/>
      <c r="AT174" s="674"/>
      <c r="AU174" s="674"/>
      <c r="AV174" s="674"/>
      <c r="AW174" s="674"/>
      <c r="AX174" s="674"/>
      <c r="AY174" s="674"/>
      <c r="AZ174" s="674"/>
      <c r="BA174" s="674"/>
      <c r="BB174" s="674"/>
      <c r="BC174" s="889"/>
      <c r="BD174" s="674"/>
      <c r="BE174" s="674"/>
      <c r="BF174" s="674"/>
      <c r="BG174" s="674"/>
      <c r="BH174" s="674"/>
      <c r="BI174" s="674" t="s">
        <v>849</v>
      </c>
      <c r="BJ174" s="674"/>
      <c r="BK174" s="674"/>
      <c r="BL174" s="674"/>
      <c r="BM174" s="674"/>
      <c r="BN174" s="674"/>
      <c r="BO174" s="674"/>
      <c r="BP174" s="674"/>
      <c r="BQ174" s="674"/>
      <c r="BR174" s="674"/>
      <c r="BS174" s="674"/>
      <c r="BT174" s="674"/>
      <c r="BU174" s="889"/>
      <c r="BV174" s="674"/>
      <c r="BW174" s="674"/>
      <c r="BX174" s="674"/>
      <c r="BY174" s="674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295</v>
      </c>
      <c r="B175" s="674">
        <v>1</v>
      </c>
      <c r="C175" s="674"/>
      <c r="D175" s="674">
        <v>1</v>
      </c>
      <c r="E175" s="674"/>
      <c r="F175" s="674"/>
      <c r="G175" s="674"/>
      <c r="H175" s="674"/>
      <c r="I175" s="674">
        <v>1</v>
      </c>
      <c r="J175" s="674">
        <v>1</v>
      </c>
      <c r="K175" s="674"/>
      <c r="L175" s="674"/>
      <c r="M175" s="674"/>
      <c r="N175" s="674"/>
      <c r="O175" s="674"/>
      <c r="P175" s="674"/>
      <c r="Q175" s="674"/>
      <c r="R175" s="674"/>
      <c r="S175" s="889"/>
      <c r="T175" s="674"/>
      <c r="U175" s="674"/>
      <c r="V175" s="674">
        <v>1</v>
      </c>
      <c r="W175" s="674">
        <v>1</v>
      </c>
      <c r="X175" s="674"/>
      <c r="Y175" s="674"/>
      <c r="Z175" s="674"/>
      <c r="AA175" s="674">
        <v>1</v>
      </c>
      <c r="AB175" s="674">
        <v>1</v>
      </c>
      <c r="AC175" s="674"/>
      <c r="AD175" s="674"/>
      <c r="AE175" s="674"/>
      <c r="AF175" s="674"/>
      <c r="AG175" s="674"/>
      <c r="AH175" s="674"/>
      <c r="AI175" s="674"/>
      <c r="AJ175" s="674"/>
      <c r="AK175" s="889"/>
      <c r="AL175" s="674"/>
      <c r="AM175" s="674"/>
      <c r="AN175" s="674"/>
      <c r="AO175" s="674"/>
      <c r="AP175" s="674"/>
      <c r="AQ175" s="674"/>
      <c r="AR175" s="674"/>
      <c r="AS175" s="674">
        <v>6</v>
      </c>
      <c r="AT175" s="674"/>
      <c r="AU175" s="674"/>
      <c r="AV175" s="674"/>
      <c r="AW175" s="674"/>
      <c r="AX175" s="674"/>
      <c r="AY175" s="674"/>
      <c r="AZ175" s="674"/>
      <c r="BA175" s="674"/>
      <c r="BB175" s="674"/>
      <c r="BC175" s="889"/>
      <c r="BD175" s="674"/>
      <c r="BE175" s="674"/>
      <c r="BF175" s="674"/>
      <c r="BG175" s="674">
        <v>5</v>
      </c>
      <c r="BH175" s="674"/>
      <c r="BI175" s="674">
        <v>1</v>
      </c>
      <c r="BJ175" s="674"/>
      <c r="BK175" s="674"/>
      <c r="BL175" s="674">
        <v>1</v>
      </c>
      <c r="BM175" s="674"/>
      <c r="BN175" s="674"/>
      <c r="BO175" s="674"/>
      <c r="BP175" s="674"/>
      <c r="BQ175" s="674"/>
      <c r="BR175" s="674"/>
      <c r="BS175" s="674"/>
      <c r="BT175" s="674"/>
      <c r="BU175" s="889"/>
      <c r="BV175" s="674">
        <v>1</v>
      </c>
      <c r="BW175" s="674">
        <v>1</v>
      </c>
      <c r="BX175" s="674">
        <v>1</v>
      </c>
      <c r="BY175" s="674">
        <v>1</v>
      </c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7">
        <f>COUNT(B175:R175)</f>
        <v>4</v>
      </c>
      <c r="DM175" s="852">
        <f>COUNT(T175:AJ175)</f>
        <v>4</v>
      </c>
      <c r="DN175" s="852">
        <f>COUNT(AL175:BB175)</f>
        <v>1</v>
      </c>
      <c r="DO175" s="853">
        <f>COUNT(BD175:BT175)</f>
        <v>3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296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4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1</v>
      </c>
      <c r="BW176" s="299">
        <v>1</v>
      </c>
      <c r="BX176" s="299">
        <v>1</v>
      </c>
      <c r="BY176" s="299">
        <v>1</v>
      </c>
      <c r="BZ176" s="895">
        <f>IF(DL176&lt;3,"",(SUM(B176:R176)-MIN(B176:R176)-MAX(B176:R176))/(DL176-2))</f>
        <v>1.5</v>
      </c>
      <c r="CA176" s="895">
        <f>IF(DM176&lt;3,"",(SUM(T176:AJ176)-MIN(T176:AJ176)-MAX(T176:AJ176))/(DM176-2))</f>
        <v>1</v>
      </c>
      <c r="CB176" s="895" t="str">
        <f>IF(DN176&lt;3,"",(SUM(AL176:BB176)-MIN(AL176:BB176)-MAX(AL176:BB176))/(DN176-2))</f>
        <v/>
      </c>
      <c r="CC176" s="896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7">
        <f>COUNT(B176:R176)</f>
        <v>4</v>
      </c>
      <c r="DM176" s="852">
        <f>COUNT(T176:AJ176)</f>
        <v>4</v>
      </c>
      <c r="DN176" s="852">
        <f>COUNT(AL176:BB176)</f>
        <v>1</v>
      </c>
      <c r="DO176" s="853">
        <f>COUNT(BD176:BT176)</f>
        <v>3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283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4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3</v>
      </c>
      <c r="BW177" s="299">
        <v>4</v>
      </c>
      <c r="BX177" s="299">
        <v>5</v>
      </c>
      <c r="BY177" s="299">
        <v>5</v>
      </c>
      <c r="BZ177" s="895">
        <f>IF(DL177&lt;3,"",(SUM(B177:R177)-MIN(B177:R177)-MAX(B177:R177))/(DL177-2))</f>
        <v>3</v>
      </c>
      <c r="CA177" s="895">
        <f>IF(DM177&lt;3,"",(SUM(T177:AJ177)-MIN(T177:AJ177)-MAX(T177:AJ177))/(DM177-2))</f>
        <v>8</v>
      </c>
      <c r="CB177" s="895" t="str">
        <f>IF(DN177&lt;3,"",(SUM(AL177:BB177)-MIN(AL177:BB177)-MAX(AL177:BB177))/(DN177-2))</f>
        <v/>
      </c>
      <c r="CC177" s="896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7">
        <f>COUNT(B177:R177)</f>
        <v>4</v>
      </c>
      <c r="DM177" s="852">
        <f>COUNT(T177:AJ177)</f>
        <v>4</v>
      </c>
      <c r="DN177" s="852">
        <f>COUNT(AL177:BB177)</f>
        <v>1</v>
      </c>
      <c r="DO177" s="853">
        <f>COUNT(BD177:BT177)</f>
        <v>3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313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4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16</v>
      </c>
      <c r="BW178" s="299">
        <v>25</v>
      </c>
      <c r="BX178" s="299">
        <v>50</v>
      </c>
      <c r="BY178" s="299">
        <v>150</v>
      </c>
      <c r="BZ178" s="895">
        <f>IF(DL178&lt;3,"",(SUM(B178:R178)-MIN(B178:R178)-MAX(B178:R178))/(DL178-2))</f>
        <v>16</v>
      </c>
      <c r="CA178" s="895">
        <f>IF(DM178&lt;3,"",(SUM(T178:AJ178)-MIN(T178:AJ178)-MAX(T178:AJ178))/(DM178-2))</f>
        <v>37.5</v>
      </c>
      <c r="CB178" s="895" t="str">
        <f>IF(DN178&lt;3,"",(SUM(AL178:BB178)-MIN(AL178:BB178)-MAX(AL178:BB178))/(DN178-2))</f>
        <v/>
      </c>
      <c r="CC178" s="896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7">
        <f>COUNT(B178:R178)</f>
        <v>4</v>
      </c>
      <c r="DM178" s="852">
        <f>COUNT(T178:AJ178)</f>
        <v>4</v>
      </c>
      <c r="DN178" s="852">
        <f>COUNT(AL178:BB178)</f>
        <v>1</v>
      </c>
      <c r="DO178" s="853">
        <f>COUNT(BD178:BT178)</f>
        <v>3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314</v>
      </c>
      <c r="B179" s="901">
        <f>IF(B176="","",B175*B176*B177*B178)</f>
        <v>60</v>
      </c>
      <c r="C179" s="901" t="str">
        <f>IF(C176="","",C175*C176*C177*C178)</f>
        <v/>
      </c>
      <c r="D179" s="901">
        <f t="shared" ref="D179:J179" si="405">IF(D176="","",D175*D176*D177*D178)</f>
        <v>60</v>
      </c>
      <c r="E179" s="901" t="str">
        <f t="shared" si="405"/>
        <v/>
      </c>
      <c r="F179" s="901" t="str">
        <f t="shared" si="405"/>
        <v/>
      </c>
      <c r="G179" s="901" t="str">
        <f t="shared" si="405"/>
        <v/>
      </c>
      <c r="H179" s="901" t="str">
        <f t="shared" si="405"/>
        <v/>
      </c>
      <c r="I179" s="901">
        <f t="shared" si="405"/>
        <v>180</v>
      </c>
      <c r="J179" s="901">
        <f t="shared" si="405"/>
        <v>150</v>
      </c>
      <c r="K179" s="901" t="str">
        <f t="shared" ref="K179:R179" si="406">IF(K176="","",K175*K176*K177*K178)</f>
        <v/>
      </c>
      <c r="L179" s="901" t="str">
        <f t="shared" si="406"/>
        <v/>
      </c>
      <c r="M179" s="901" t="str">
        <f t="shared" si="406"/>
        <v/>
      </c>
      <c r="N179" s="901" t="str">
        <f t="shared" si="406"/>
        <v/>
      </c>
      <c r="O179" s="901" t="str">
        <f t="shared" si="406"/>
        <v/>
      </c>
      <c r="P179" s="901" t="str">
        <f t="shared" si="406"/>
        <v/>
      </c>
      <c r="Q179" s="901" t="str">
        <f t="shared" si="406"/>
        <v/>
      </c>
      <c r="R179" s="901" t="str">
        <f t="shared" si="406"/>
        <v/>
      </c>
      <c r="S179" s="889"/>
      <c r="T179" s="901" t="str">
        <f t="shared" ref="T179:AB179" si="407">IF(T176="","",T175*T176*T177*T178)</f>
        <v/>
      </c>
      <c r="U179" s="901" t="str">
        <f t="shared" si="407"/>
        <v/>
      </c>
      <c r="V179" s="901">
        <f t="shared" si="407"/>
        <v>90</v>
      </c>
      <c r="W179" s="901">
        <f t="shared" si="407"/>
        <v>300</v>
      </c>
      <c r="X179" s="901" t="str">
        <f t="shared" si="407"/>
        <v/>
      </c>
      <c r="Y179" s="901" t="str">
        <f t="shared" si="407"/>
        <v/>
      </c>
      <c r="Z179" s="901" t="str">
        <f t="shared" si="407"/>
        <v/>
      </c>
      <c r="AA179" s="901">
        <f t="shared" si="407"/>
        <v>200</v>
      </c>
      <c r="AB179" s="901">
        <f t="shared" si="407"/>
        <v>300</v>
      </c>
      <c r="AC179" s="901" t="str">
        <f t="shared" ref="AC179:AJ179" si="408">IF(AC176="","",AC175*AC176*AC177*AC178)</f>
        <v/>
      </c>
      <c r="AD179" s="901" t="str">
        <f t="shared" si="408"/>
        <v/>
      </c>
      <c r="AE179" s="901" t="str">
        <f t="shared" si="408"/>
        <v/>
      </c>
      <c r="AF179" s="901" t="str">
        <f t="shared" si="408"/>
        <v/>
      </c>
      <c r="AG179" s="901" t="str">
        <f t="shared" si="408"/>
        <v/>
      </c>
      <c r="AH179" s="901" t="str">
        <f t="shared" si="408"/>
        <v/>
      </c>
      <c r="AI179" s="901" t="str">
        <f t="shared" si="408"/>
        <v/>
      </c>
      <c r="AJ179" s="901" t="str">
        <f t="shared" si="408"/>
        <v/>
      </c>
      <c r="AK179" s="889"/>
      <c r="AL179" s="901" t="str">
        <f t="shared" ref="AL179:AT179" si="409">IF(AL176="","",AL175*AL176*AL177*AL178)</f>
        <v/>
      </c>
      <c r="AM179" s="901" t="str">
        <f t="shared" si="409"/>
        <v/>
      </c>
      <c r="AN179" s="901" t="str">
        <f t="shared" si="409"/>
        <v/>
      </c>
      <c r="AO179" s="901" t="str">
        <f t="shared" si="409"/>
        <v/>
      </c>
      <c r="AP179" s="901" t="str">
        <f t="shared" si="409"/>
        <v/>
      </c>
      <c r="AQ179" s="901" t="str">
        <f t="shared" si="409"/>
        <v/>
      </c>
      <c r="AR179" s="901" t="str">
        <f t="shared" si="409"/>
        <v/>
      </c>
      <c r="AS179" s="901">
        <f t="shared" si="409"/>
        <v>1500</v>
      </c>
      <c r="AT179" s="901" t="str">
        <f t="shared" si="409"/>
        <v/>
      </c>
      <c r="AU179" s="901" t="str">
        <f t="shared" ref="AU179:BB179" si="410">IF(AU176="","",AU175*AU176*AU177*AU178)</f>
        <v/>
      </c>
      <c r="AV179" s="901" t="str">
        <f t="shared" si="410"/>
        <v/>
      </c>
      <c r="AW179" s="901" t="str">
        <f t="shared" si="410"/>
        <v/>
      </c>
      <c r="AX179" s="901" t="str">
        <f t="shared" si="410"/>
        <v/>
      </c>
      <c r="AY179" s="901" t="str">
        <f t="shared" si="410"/>
        <v/>
      </c>
      <c r="AZ179" s="901" t="str">
        <f t="shared" si="410"/>
        <v/>
      </c>
      <c r="BA179" s="901" t="str">
        <f t="shared" si="410"/>
        <v/>
      </c>
      <c r="BB179" s="901" t="str">
        <f t="shared" si="410"/>
        <v/>
      </c>
      <c r="BC179" s="889"/>
      <c r="BD179" s="901" t="str">
        <f t="shared" ref="BD179:BL179" si="411">IF(BD176="","",BD175*BD176*BD177*BD178)</f>
        <v/>
      </c>
      <c r="BE179" s="901" t="str">
        <f t="shared" si="411"/>
        <v/>
      </c>
      <c r="BF179" s="901" t="str">
        <f t="shared" si="411"/>
        <v/>
      </c>
      <c r="BG179" s="901">
        <f t="shared" si="411"/>
        <v>750</v>
      </c>
      <c r="BH179" s="901" t="str">
        <f t="shared" si="411"/>
        <v/>
      </c>
      <c r="BI179" s="901">
        <f t="shared" si="411"/>
        <v>1200</v>
      </c>
      <c r="BJ179" s="901" t="str">
        <f t="shared" si="411"/>
        <v/>
      </c>
      <c r="BK179" s="901" t="str">
        <f t="shared" si="411"/>
        <v/>
      </c>
      <c r="BL179" s="901">
        <f t="shared" si="411"/>
        <v>600</v>
      </c>
      <c r="BM179" s="901" t="str">
        <f>IF(BM176="","",BM175*BM176*BM177*BM178)</f>
        <v/>
      </c>
      <c r="BN179" s="901" t="str">
        <f t="shared" ref="BN179:BT179" si="412">IF(BN176="","",BN175*BN176*BN177*BN178)</f>
        <v/>
      </c>
      <c r="BO179" s="901" t="str">
        <f t="shared" si="412"/>
        <v/>
      </c>
      <c r="BP179" s="901" t="str">
        <f t="shared" si="412"/>
        <v/>
      </c>
      <c r="BQ179" s="901" t="str">
        <f t="shared" si="412"/>
        <v/>
      </c>
      <c r="BR179" s="901" t="str">
        <f t="shared" si="412"/>
        <v/>
      </c>
      <c r="BS179" s="901" t="str">
        <f t="shared" si="412"/>
        <v/>
      </c>
      <c r="BT179" s="901" t="str">
        <f t="shared" si="412"/>
        <v/>
      </c>
      <c r="BU179" s="889"/>
      <c r="BV179" s="901">
        <f>IF(BV176="","",BV175*BV176*BV177*BV178)</f>
        <v>48</v>
      </c>
      <c r="BW179" s="901">
        <f>IF(BW176="","",BW175*BW176*BW177*BW178)</f>
        <v>100</v>
      </c>
      <c r="BX179" s="901">
        <f>IF(BX176="","",BX175*BX176*BX177*BX178)</f>
        <v>250</v>
      </c>
      <c r="BY179" s="901">
        <f>IF(BY176="","",BY175*BY176*BY177*BY178)</f>
        <v>750</v>
      </c>
      <c r="BZ179" s="895">
        <f>IF(DL179&lt;3,"",(SUM(B179:R179)-MIN(B179:R179)-MAX(B179:R179))/(DL179-2))</f>
        <v>105</v>
      </c>
      <c r="CA179" s="895">
        <f>IF(DM179&lt;3,"",(SUM(T179:AJ179)-MIN(T179:AJ179)-MAX(T179:AJ179))/(DM179-2))</f>
        <v>250</v>
      </c>
      <c r="CB179" s="895" t="str">
        <f>IF(DN179&lt;3,"",(SUM(AL179:BB179)-MIN(AL179:BB179)-MAX(AL179:BB179))/(DN179-2))</f>
        <v/>
      </c>
      <c r="CC179" s="896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7">
        <f>COUNT(B179:R179)</f>
        <v>4</v>
      </c>
      <c r="DM179" s="852">
        <f>COUNT(T179:AJ179)</f>
        <v>4</v>
      </c>
      <c r="DN179" s="852">
        <f>COUNT(AL179:BB179)</f>
        <v>1</v>
      </c>
      <c r="DO179" s="853">
        <f>COUNT(BD179:BT179)</f>
        <v>3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842</v>
      </c>
      <c r="B180" s="674"/>
      <c r="C180" s="674"/>
      <c r="D180" s="674"/>
      <c r="E180" s="674"/>
      <c r="F180" s="674"/>
      <c r="G180" s="674"/>
      <c r="H180" s="674"/>
      <c r="I180" s="674"/>
      <c r="J180" s="674"/>
      <c r="K180" s="674"/>
      <c r="L180" s="674"/>
      <c r="M180" s="674"/>
      <c r="N180" s="674"/>
      <c r="O180" s="674"/>
      <c r="P180" s="674"/>
      <c r="Q180" s="674"/>
      <c r="R180" s="674"/>
      <c r="S180" s="889"/>
      <c r="T180" s="674"/>
      <c r="U180" s="674"/>
      <c r="V180" s="674"/>
      <c r="W180" s="674"/>
      <c r="X180" s="674"/>
      <c r="Y180" s="674" t="s">
        <v>849</v>
      </c>
      <c r="Z180" s="674"/>
      <c r="AA180" s="674"/>
      <c r="AB180" s="674"/>
      <c r="AC180" s="674"/>
      <c r="AD180" s="674"/>
      <c r="AE180" s="674"/>
      <c r="AF180" s="674"/>
      <c r="AG180" s="674"/>
      <c r="AH180" s="674"/>
      <c r="AI180" s="674"/>
      <c r="AJ180" s="674"/>
      <c r="AK180" s="889"/>
      <c r="AL180" s="674"/>
      <c r="AM180" s="674"/>
      <c r="AN180" s="674"/>
      <c r="AO180" s="674"/>
      <c r="AP180" s="674"/>
      <c r="AQ180" s="674"/>
      <c r="AR180" s="674"/>
      <c r="AS180" s="674"/>
      <c r="AT180" s="674"/>
      <c r="AU180" s="674"/>
      <c r="AV180" s="674"/>
      <c r="AW180" s="674"/>
      <c r="AX180" s="674"/>
      <c r="AY180" s="674"/>
      <c r="AZ180" s="674"/>
      <c r="BA180" s="674"/>
      <c r="BB180" s="674"/>
      <c r="BC180" s="889"/>
      <c r="BD180" s="674"/>
      <c r="BE180" s="674"/>
      <c r="BF180" s="674"/>
      <c r="BG180" s="674"/>
      <c r="BH180" s="674"/>
      <c r="BI180" s="674"/>
      <c r="BJ180" s="674"/>
      <c r="BK180" s="674"/>
      <c r="BL180" s="674"/>
      <c r="BM180" s="674"/>
      <c r="BN180" s="674"/>
      <c r="BO180" s="674"/>
      <c r="BP180" s="674"/>
      <c r="BQ180" s="674"/>
      <c r="BR180" s="674"/>
      <c r="BS180" s="674"/>
      <c r="BT180" s="674"/>
      <c r="BU180" s="889"/>
      <c r="BV180" s="674"/>
      <c r="BW180" s="674"/>
      <c r="BX180" s="674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295</v>
      </c>
      <c r="B181" s="674"/>
      <c r="C181" s="674">
        <v>1</v>
      </c>
      <c r="D181" s="674"/>
      <c r="E181" s="674">
        <v>1</v>
      </c>
      <c r="F181" s="674">
        <v>1</v>
      </c>
      <c r="G181" s="674">
        <v>1</v>
      </c>
      <c r="H181" s="674"/>
      <c r="I181" s="674">
        <v>1</v>
      </c>
      <c r="J181" s="674">
        <v>1</v>
      </c>
      <c r="K181" s="674"/>
      <c r="L181" s="674"/>
      <c r="M181" s="674"/>
      <c r="N181" s="674"/>
      <c r="O181" s="674"/>
      <c r="P181" s="674"/>
      <c r="Q181" s="674"/>
      <c r="R181" s="674"/>
      <c r="S181" s="889"/>
      <c r="T181" s="674">
        <v>1</v>
      </c>
      <c r="U181" s="674"/>
      <c r="V181" s="674">
        <v>1</v>
      </c>
      <c r="W181" s="674">
        <v>1</v>
      </c>
      <c r="X181" s="674">
        <v>1</v>
      </c>
      <c r="Y181" s="674">
        <v>1</v>
      </c>
      <c r="Z181" s="674"/>
      <c r="AA181" s="674"/>
      <c r="AB181" s="674">
        <v>1</v>
      </c>
      <c r="AC181" s="674"/>
      <c r="AD181" s="674"/>
      <c r="AE181" s="674"/>
      <c r="AF181" s="674"/>
      <c r="AG181" s="674"/>
      <c r="AH181" s="674"/>
      <c r="AI181" s="674"/>
      <c r="AJ181" s="674"/>
      <c r="AK181" s="889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889"/>
      <c r="BD181" s="674"/>
      <c r="BE181" s="674"/>
      <c r="BF181" s="674">
        <v>1</v>
      </c>
      <c r="BG181" s="674"/>
      <c r="BH181" s="674"/>
      <c r="BI181" s="674">
        <v>4</v>
      </c>
      <c r="BJ181" s="674">
        <v>1</v>
      </c>
      <c r="BK181" s="674"/>
      <c r="BL181" s="674">
        <v>1</v>
      </c>
      <c r="BM181" s="674"/>
      <c r="BN181" s="674"/>
      <c r="BO181" s="674"/>
      <c r="BP181" s="674"/>
      <c r="BQ181" s="674"/>
      <c r="BR181" s="674"/>
      <c r="BS181" s="674"/>
      <c r="BT181" s="674"/>
      <c r="BU181" s="889"/>
      <c r="BV181" s="674">
        <v>1</v>
      </c>
      <c r="BW181" s="674">
        <v>1</v>
      </c>
      <c r="BX181" s="674">
        <v>1</v>
      </c>
      <c r="BY181" s="299">
        <v>1</v>
      </c>
      <c r="BZ181" s="895">
        <f>IF(DL181&lt;3,"",(SUM(B181:R181)-MIN(B181:R181)-MAX(B181:R181))/(DL181-2))</f>
        <v>1</v>
      </c>
      <c r="CA181" s="895">
        <f>IF(DM181&lt;3,"",(SUM(T181:AJ181)-MIN(T181:AJ181)-MAX(T181:AJ181))/(DM181-2))</f>
        <v>1</v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7">
        <f>COUNT(B181:R181)</f>
        <v>6</v>
      </c>
      <c r="DM181" s="852">
        <f>COUNT(T181:AJ181)</f>
        <v>6</v>
      </c>
      <c r="DN181" s="852">
        <f>COUNT(AL181:BB181)</f>
        <v>0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296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9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4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2</v>
      </c>
      <c r="BW182" s="299">
        <v>1</v>
      </c>
      <c r="BX182" s="299">
        <v>2</v>
      </c>
      <c r="BY182" s="299">
        <v>3</v>
      </c>
      <c r="BZ182" s="895">
        <f>IF(DL182&lt;3,"",(SUM(B182:R182)-MIN(B182:R182)-MAX(B182:R182))/(DL182-2))</f>
        <v>2.75</v>
      </c>
      <c r="CA182" s="895">
        <f>IF(DM182&lt;3,"",(SUM(T182:AJ182)-MIN(T182:AJ182)-MAX(T182:AJ182))/(DM182-2))</f>
        <v>1</v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7">
        <f>COUNT(B182:R182)</f>
        <v>6</v>
      </c>
      <c r="DM182" s="852">
        <f>COUNT(T182:AJ182)</f>
        <v>6</v>
      </c>
      <c r="DN182" s="852">
        <f>COUNT(AL182:BB182)</f>
        <v>0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283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9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4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4</v>
      </c>
      <c r="BW183" s="299">
        <v>12</v>
      </c>
      <c r="BX183" s="299">
        <v>12</v>
      </c>
      <c r="BY183" s="299">
        <v>12</v>
      </c>
      <c r="BZ183" s="895">
        <f>IF(DL183&lt;3,"",(SUM(B183:R183)-MIN(B183:R183)-MAX(B183:R183))/(DL183-2))</f>
        <v>4.25</v>
      </c>
      <c r="CA183" s="895">
        <f>IF(DM183&lt;3,"",(SUM(T183:AJ183)-MIN(T183:AJ183)-MAX(T183:AJ183))/(DM183-2))</f>
        <v>11.5</v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7">
        <f>COUNT(B183:R183)</f>
        <v>6</v>
      </c>
      <c r="DM183" s="852">
        <f>COUNT(T183:AJ183)</f>
        <v>6</v>
      </c>
      <c r="DN183" s="852">
        <f>COUNT(AL183:BB183)</f>
        <v>0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313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9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4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25</v>
      </c>
      <c r="BX184" s="299">
        <v>25</v>
      </c>
      <c r="BY184" s="299">
        <v>25</v>
      </c>
      <c r="BZ184" s="895">
        <f>IF(DL184&lt;3,"",(SUM(B184:R184)-MIN(B184:R184)-MAX(B184:R184))/(DL184-2))</f>
        <v>26.25</v>
      </c>
      <c r="CA184" s="895">
        <f>IF(DM184&lt;3,"",(SUM(T184:AJ184)-MIN(T184:AJ184)-MAX(T184:AJ184))/(DM184-2))</f>
        <v>43.75</v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7">
        <f>COUNT(B184:R184)</f>
        <v>6</v>
      </c>
      <c r="DM184" s="852">
        <f>COUNT(T184:AJ184)</f>
        <v>6</v>
      </c>
      <c r="DN184" s="852">
        <f>COUNT(AL184:BB184)</f>
        <v>0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314</v>
      </c>
      <c r="B185" s="901" t="str">
        <f>IF(B182="","",B181*B182*B183*B184)</f>
        <v/>
      </c>
      <c r="C185" s="901">
        <f>IF(C182="","",C181*C182*C183*C184)</f>
        <v>60</v>
      </c>
      <c r="D185" s="901" t="str">
        <f t="shared" ref="D185:J185" si="417">IF(D182="","",D181*D182*D183*D184)</f>
        <v/>
      </c>
      <c r="E185" s="901">
        <f t="shared" si="417"/>
        <v>200</v>
      </c>
      <c r="F185" s="901">
        <f t="shared" si="417"/>
        <v>250</v>
      </c>
      <c r="G185" s="901">
        <f t="shared" si="417"/>
        <v>80</v>
      </c>
      <c r="H185" s="901" t="str">
        <f t="shared" si="417"/>
        <v/>
      </c>
      <c r="I185" s="901">
        <f t="shared" si="417"/>
        <v>700</v>
      </c>
      <c r="J185" s="901">
        <f t="shared" si="417"/>
        <v>600</v>
      </c>
      <c r="K185" s="901" t="str">
        <f t="shared" ref="K185:R185" si="418">IF(K182="","",K181*K182*K183*K184)</f>
        <v/>
      </c>
      <c r="L185" s="901" t="str">
        <f t="shared" si="418"/>
        <v/>
      </c>
      <c r="M185" s="901" t="str">
        <f t="shared" si="418"/>
        <v/>
      </c>
      <c r="N185" s="901" t="str">
        <f t="shared" si="418"/>
        <v/>
      </c>
      <c r="O185" s="901" t="str">
        <f t="shared" si="418"/>
        <v/>
      </c>
      <c r="P185" s="901" t="str">
        <f t="shared" si="418"/>
        <v/>
      </c>
      <c r="Q185" s="901" t="str">
        <f t="shared" si="418"/>
        <v/>
      </c>
      <c r="R185" s="901" t="str">
        <f t="shared" si="418"/>
        <v/>
      </c>
      <c r="S185" s="889"/>
      <c r="T185" s="901">
        <f t="shared" ref="T185:AB185" si="419">IF(T182="","",T181*T182*T183*T184)</f>
        <v>2000</v>
      </c>
      <c r="U185" s="901" t="str">
        <f t="shared" si="419"/>
        <v/>
      </c>
      <c r="V185" s="901">
        <f t="shared" si="419"/>
        <v>300</v>
      </c>
      <c r="W185" s="901">
        <f t="shared" si="419"/>
        <v>300</v>
      </c>
      <c r="X185" s="901">
        <f t="shared" si="419"/>
        <v>1500</v>
      </c>
      <c r="Y185" s="901">
        <f t="shared" si="419"/>
        <v>1200</v>
      </c>
      <c r="Z185" s="901" t="str">
        <f t="shared" si="419"/>
        <v/>
      </c>
      <c r="AA185" s="901" t="str">
        <f t="shared" si="419"/>
        <v/>
      </c>
      <c r="AB185" s="901">
        <f t="shared" si="419"/>
        <v>30</v>
      </c>
      <c r="AC185" s="901" t="str">
        <f t="shared" ref="AC185:AJ185" si="420">IF(AC182="","",AC181*AC182*AC183*AC184)</f>
        <v/>
      </c>
      <c r="AD185" s="901" t="str">
        <f t="shared" si="420"/>
        <v/>
      </c>
      <c r="AE185" s="901" t="str">
        <f t="shared" si="420"/>
        <v/>
      </c>
      <c r="AF185" s="901" t="str">
        <f t="shared" si="420"/>
        <v/>
      </c>
      <c r="AG185" s="901" t="str">
        <f t="shared" si="420"/>
        <v/>
      </c>
      <c r="AH185" s="901" t="str">
        <f t="shared" si="420"/>
        <v/>
      </c>
      <c r="AI185" s="901" t="str">
        <f t="shared" si="420"/>
        <v/>
      </c>
      <c r="AJ185" s="901" t="str">
        <f t="shared" si="420"/>
        <v/>
      </c>
      <c r="AK185" s="889"/>
      <c r="AL185" s="901" t="str">
        <f t="shared" ref="AL185:AT185" si="421">IF(AL182="","",AL181*AL182*AL183*AL184)</f>
        <v/>
      </c>
      <c r="AM185" s="901" t="str">
        <f t="shared" si="421"/>
        <v/>
      </c>
      <c r="AN185" s="901" t="str">
        <f t="shared" si="421"/>
        <v/>
      </c>
      <c r="AO185" s="901" t="str">
        <f t="shared" si="421"/>
        <v/>
      </c>
      <c r="AP185" s="901" t="str">
        <f t="shared" si="421"/>
        <v/>
      </c>
      <c r="AQ185" s="901" t="str">
        <f t="shared" si="421"/>
        <v/>
      </c>
      <c r="AR185" s="901" t="str">
        <f t="shared" si="421"/>
        <v/>
      </c>
      <c r="AS185" s="901" t="str">
        <f t="shared" si="421"/>
        <v/>
      </c>
      <c r="AT185" s="901" t="str">
        <f t="shared" si="421"/>
        <v/>
      </c>
      <c r="AU185" s="901" t="str">
        <f t="shared" ref="AU185:BB185" si="422">IF(AU182="","",AU181*AU182*AU183*AU184)</f>
        <v/>
      </c>
      <c r="AV185" s="901" t="str">
        <f t="shared" si="422"/>
        <v/>
      </c>
      <c r="AW185" s="901" t="str">
        <f t="shared" si="422"/>
        <v/>
      </c>
      <c r="AX185" s="901" t="str">
        <f t="shared" si="422"/>
        <v/>
      </c>
      <c r="AY185" s="901" t="str">
        <f t="shared" si="422"/>
        <v/>
      </c>
      <c r="AZ185" s="901" t="str">
        <f t="shared" si="422"/>
        <v/>
      </c>
      <c r="BA185" s="901" t="str">
        <f t="shared" si="422"/>
        <v/>
      </c>
      <c r="BB185" s="901" t="str">
        <f t="shared" si="422"/>
        <v/>
      </c>
      <c r="BC185" s="889"/>
      <c r="BD185" s="901" t="str">
        <f t="shared" ref="BD185:BL185" si="423">IF(BD182="","",BD181*BD182*BD183*BD184)</f>
        <v/>
      </c>
      <c r="BE185" s="901" t="str">
        <f t="shared" si="423"/>
        <v/>
      </c>
      <c r="BF185" s="901">
        <f t="shared" si="423"/>
        <v>9600</v>
      </c>
      <c r="BG185" s="901" t="str">
        <f t="shared" si="423"/>
        <v/>
      </c>
      <c r="BH185" s="901" t="str">
        <f t="shared" si="423"/>
        <v/>
      </c>
      <c r="BI185" s="901">
        <f t="shared" si="423"/>
        <v>1200</v>
      </c>
      <c r="BJ185" s="901">
        <f t="shared" si="423"/>
        <v>720</v>
      </c>
      <c r="BK185" s="901" t="str">
        <f t="shared" si="423"/>
        <v/>
      </c>
      <c r="BL185" s="901">
        <f t="shared" si="423"/>
        <v>1000</v>
      </c>
      <c r="BM185" s="901" t="str">
        <f>IF(BM182="","",BM181*BM182*BM183*BM184)</f>
        <v/>
      </c>
      <c r="BN185" s="901" t="str">
        <f t="shared" ref="BN185:BT185" si="424">IF(BN182="","",BN181*BN182*BN183*BN184)</f>
        <v/>
      </c>
      <c r="BO185" s="901" t="str">
        <f t="shared" si="424"/>
        <v/>
      </c>
      <c r="BP185" s="901" t="str">
        <f t="shared" si="424"/>
        <v/>
      </c>
      <c r="BQ185" s="901" t="str">
        <f t="shared" si="424"/>
        <v/>
      </c>
      <c r="BR185" s="901" t="str">
        <f t="shared" si="424"/>
        <v/>
      </c>
      <c r="BS185" s="901" t="str">
        <f t="shared" si="424"/>
        <v/>
      </c>
      <c r="BT185" s="901" t="str">
        <f t="shared" si="424"/>
        <v/>
      </c>
      <c r="BU185" s="889"/>
      <c r="BV185" s="901">
        <f>IF(BV182="","",BV181*BV182*BV183*BV184)</f>
        <v>80</v>
      </c>
      <c r="BW185" s="901">
        <f>IF(BW182="","",BW181*BW182*BW183*BW184)</f>
        <v>300</v>
      </c>
      <c r="BX185" s="901">
        <f>IF(BX182="","",BX181*BX182*BX183*BX184)</f>
        <v>600</v>
      </c>
      <c r="BY185" s="765">
        <f>IF(BY182="","",BY181*BY182*BY183*BY184)</f>
        <v>900</v>
      </c>
      <c r="BZ185" s="895">
        <f>IF(DL185&lt;3,"",(SUM(B185:R185)-MIN(B185:R185)-MAX(B185:R185))/(DL185-2))</f>
        <v>282.5</v>
      </c>
      <c r="CA185" s="895">
        <f>IF(DM185&lt;3,"",(SUM(T185:AJ185)-MIN(T185:AJ185)-MAX(T185:AJ185))/(DM185-2))</f>
        <v>825</v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7">
        <f>COUNT(B185:R185)</f>
        <v>6</v>
      </c>
      <c r="DM185" s="852">
        <f>COUNT(T185:AJ185)</f>
        <v>6</v>
      </c>
      <c r="DN185" s="852">
        <f>COUNT(AL185:BB185)</f>
        <v>0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457</v>
      </c>
      <c r="B186" s="674"/>
      <c r="C186" s="674"/>
      <c r="D186" s="674"/>
      <c r="E186" s="674"/>
      <c r="F186" s="674"/>
      <c r="G186" s="674"/>
      <c r="H186" s="674"/>
      <c r="I186" s="674"/>
      <c r="J186" s="674"/>
      <c r="K186" s="674"/>
      <c r="L186" s="674"/>
      <c r="M186" s="674"/>
      <c r="N186" s="674"/>
      <c r="O186" s="674"/>
      <c r="P186" s="674"/>
      <c r="Q186" s="674"/>
      <c r="R186" s="674"/>
      <c r="S186" s="889"/>
      <c r="T186" s="674"/>
      <c r="U186" s="674"/>
      <c r="V186" s="674"/>
      <c r="W186" s="674"/>
      <c r="X186" s="674"/>
      <c r="Y186" s="674"/>
      <c r="Z186" s="674"/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889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889"/>
      <c r="BD186" s="674"/>
      <c r="BE186" s="674"/>
      <c r="BF186" s="674"/>
      <c r="BG186" s="674"/>
      <c r="BH186" s="674"/>
      <c r="BI186" s="674"/>
      <c r="BJ186" s="674"/>
      <c r="BK186" s="674"/>
      <c r="BL186" s="674"/>
      <c r="BM186" s="674"/>
      <c r="BN186" s="674"/>
      <c r="BO186" s="674"/>
      <c r="BP186" s="674"/>
      <c r="BQ186" s="674"/>
      <c r="BR186" s="674"/>
      <c r="BS186" s="674"/>
      <c r="BT186" s="674"/>
      <c r="BU186" s="889"/>
      <c r="BV186" s="674"/>
      <c r="BW186" s="674"/>
      <c r="BX186" s="674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295</v>
      </c>
      <c r="B187" s="674"/>
      <c r="C187" s="674"/>
      <c r="D187" s="674"/>
      <c r="E187" s="674"/>
      <c r="F187" s="674"/>
      <c r="G187" s="674"/>
      <c r="H187" s="674"/>
      <c r="I187" s="674"/>
      <c r="J187" s="674"/>
      <c r="K187" s="674"/>
      <c r="L187" s="674"/>
      <c r="M187" s="674"/>
      <c r="N187" s="674"/>
      <c r="O187" s="674"/>
      <c r="P187" s="674"/>
      <c r="Q187" s="674"/>
      <c r="R187" s="674"/>
      <c r="S187" s="889"/>
      <c r="T187" s="674"/>
      <c r="U187" s="674"/>
      <c r="V187" s="674"/>
      <c r="W187" s="674"/>
      <c r="X187" s="674"/>
      <c r="Y187" s="674"/>
      <c r="Z187" s="674"/>
      <c r="AA187" s="674">
        <v>1</v>
      </c>
      <c r="AB187" s="674"/>
      <c r="AC187" s="674"/>
      <c r="AD187" s="674"/>
      <c r="AE187" s="674"/>
      <c r="AF187" s="674"/>
      <c r="AG187" s="674"/>
      <c r="AH187" s="674"/>
      <c r="AI187" s="674"/>
      <c r="AJ187" s="674"/>
      <c r="AK187" s="889"/>
      <c r="AL187" s="674"/>
      <c r="AM187" s="674"/>
      <c r="AN187" s="674"/>
      <c r="AO187" s="674"/>
      <c r="AP187" s="674"/>
      <c r="AQ187" s="674"/>
      <c r="AR187" s="674"/>
      <c r="AS187" s="674"/>
      <c r="AT187" s="674"/>
      <c r="AU187" s="674"/>
      <c r="AV187" s="674"/>
      <c r="AW187" s="674"/>
      <c r="AX187" s="674"/>
      <c r="AY187" s="674"/>
      <c r="AZ187" s="674"/>
      <c r="BA187" s="674"/>
      <c r="BB187" s="674"/>
      <c r="BC187" s="889"/>
      <c r="BD187" s="674"/>
      <c r="BE187" s="674"/>
      <c r="BF187" s="674"/>
      <c r="BG187" s="674"/>
      <c r="BH187" s="674"/>
      <c r="BI187" s="674"/>
      <c r="BJ187" s="674"/>
      <c r="BK187" s="674"/>
      <c r="BL187" s="674"/>
      <c r="BM187" s="674"/>
      <c r="BN187" s="674"/>
      <c r="BO187" s="674"/>
      <c r="BP187" s="674"/>
      <c r="BQ187" s="674"/>
      <c r="BR187" s="674"/>
      <c r="BS187" s="674"/>
      <c r="BT187" s="674"/>
      <c r="BU187" s="889"/>
      <c r="BV187" s="674"/>
      <c r="BW187" s="674"/>
      <c r="BX187" s="674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7">
        <f>COUNT(B187:R187)</f>
        <v>0</v>
      </c>
      <c r="DM187" s="852">
        <f>COUNT(T187:AJ187)</f>
        <v>1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296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4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7">
        <f>COUNT(B188:R188)</f>
        <v>0</v>
      </c>
      <c r="DM188" s="852">
        <f>COUNT(T188:AJ188)</f>
        <v>1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283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4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7">
        <f>COUNT(B189:R189)</f>
        <v>0</v>
      </c>
      <c r="DM189" s="852">
        <f>COUNT(T189:AJ189)</f>
        <v>1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313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4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7">
        <f>COUNT(B190:R190)</f>
        <v>0</v>
      </c>
      <c r="DM190" s="852">
        <f>COUNT(T190:AJ190)</f>
        <v>1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314</v>
      </c>
      <c r="B191" s="901" t="str">
        <f t="shared" ref="B191:K191" si="429">IF(B188="","",B187*B188*B189*B190)</f>
        <v/>
      </c>
      <c r="C191" s="901" t="str">
        <f t="shared" si="429"/>
        <v/>
      </c>
      <c r="D191" s="901" t="str">
        <f t="shared" si="429"/>
        <v/>
      </c>
      <c r="E191" s="901" t="str">
        <f t="shared" si="429"/>
        <v/>
      </c>
      <c r="F191" s="901" t="str">
        <f t="shared" si="429"/>
        <v/>
      </c>
      <c r="G191" s="901" t="str">
        <f t="shared" si="429"/>
        <v/>
      </c>
      <c r="H191" s="901" t="str">
        <f t="shared" si="429"/>
        <v/>
      </c>
      <c r="I191" s="901" t="str">
        <f t="shared" si="429"/>
        <v/>
      </c>
      <c r="J191" s="901" t="str">
        <f t="shared" si="429"/>
        <v/>
      </c>
      <c r="K191" s="901" t="str">
        <f t="shared" si="429"/>
        <v/>
      </c>
      <c r="L191" s="901" t="str">
        <f t="shared" ref="L191:R191" si="430">IF(L188="","",L187*L188*L189*L190)</f>
        <v/>
      </c>
      <c r="M191" s="901" t="str">
        <f t="shared" si="430"/>
        <v/>
      </c>
      <c r="N191" s="901" t="str">
        <f t="shared" si="430"/>
        <v/>
      </c>
      <c r="O191" s="901" t="str">
        <f t="shared" si="430"/>
        <v/>
      </c>
      <c r="P191" s="901" t="str">
        <f t="shared" si="430"/>
        <v/>
      </c>
      <c r="Q191" s="901" t="str">
        <f t="shared" si="430"/>
        <v/>
      </c>
      <c r="R191" s="901" t="str">
        <f t="shared" si="430"/>
        <v/>
      </c>
      <c r="S191" s="889"/>
      <c r="T191" s="901" t="str">
        <f t="shared" ref="T191:AB191" si="431">IF(T188="","",T187*T188*T189*T190)</f>
        <v/>
      </c>
      <c r="U191" s="901" t="str">
        <f t="shared" si="431"/>
        <v/>
      </c>
      <c r="V191" s="901" t="str">
        <f t="shared" si="431"/>
        <v/>
      </c>
      <c r="W191" s="901" t="str">
        <f t="shared" si="431"/>
        <v/>
      </c>
      <c r="X191" s="901" t="str">
        <f t="shared" si="431"/>
        <v/>
      </c>
      <c r="Y191" s="901" t="str">
        <f t="shared" si="431"/>
        <v/>
      </c>
      <c r="Z191" s="901" t="str">
        <f t="shared" si="431"/>
        <v/>
      </c>
      <c r="AA191" s="901">
        <f t="shared" si="431"/>
        <v>600</v>
      </c>
      <c r="AB191" s="901" t="str">
        <f t="shared" si="431"/>
        <v/>
      </c>
      <c r="AC191" s="901" t="str">
        <f t="shared" ref="AC191:AJ191" si="432">IF(AC188="","",AC187*AC188*AC189*AC190)</f>
        <v/>
      </c>
      <c r="AD191" s="901" t="str">
        <f t="shared" si="432"/>
        <v/>
      </c>
      <c r="AE191" s="901" t="str">
        <f t="shared" si="432"/>
        <v/>
      </c>
      <c r="AF191" s="901" t="str">
        <f t="shared" si="432"/>
        <v/>
      </c>
      <c r="AG191" s="901" t="str">
        <f t="shared" si="432"/>
        <v/>
      </c>
      <c r="AH191" s="901" t="str">
        <f t="shared" si="432"/>
        <v/>
      </c>
      <c r="AI191" s="901" t="str">
        <f t="shared" si="432"/>
        <v/>
      </c>
      <c r="AJ191" s="901" t="str">
        <f t="shared" si="432"/>
        <v/>
      </c>
      <c r="AK191" s="889"/>
      <c r="AL191" s="901" t="str">
        <f t="shared" ref="AL191:AT191" si="433">IF(AL188="","",AL187*AL188*AL189*AL190)</f>
        <v/>
      </c>
      <c r="AM191" s="901" t="str">
        <f t="shared" si="433"/>
        <v/>
      </c>
      <c r="AN191" s="901" t="str">
        <f t="shared" si="433"/>
        <v/>
      </c>
      <c r="AO191" s="901" t="str">
        <f t="shared" si="433"/>
        <v/>
      </c>
      <c r="AP191" s="901" t="str">
        <f t="shared" si="433"/>
        <v/>
      </c>
      <c r="AQ191" s="901" t="str">
        <f t="shared" si="433"/>
        <v/>
      </c>
      <c r="AR191" s="901" t="str">
        <f t="shared" si="433"/>
        <v/>
      </c>
      <c r="AS191" s="901" t="str">
        <f t="shared" si="433"/>
        <v/>
      </c>
      <c r="AT191" s="901" t="str">
        <f t="shared" si="433"/>
        <v/>
      </c>
      <c r="AU191" s="901" t="str">
        <f t="shared" ref="AU191:BB191" si="434">IF(AU188="","",AU187*AU188*AU189*AU190)</f>
        <v/>
      </c>
      <c r="AV191" s="901" t="str">
        <f t="shared" si="434"/>
        <v/>
      </c>
      <c r="AW191" s="901" t="str">
        <f t="shared" si="434"/>
        <v/>
      </c>
      <c r="AX191" s="901" t="str">
        <f t="shared" si="434"/>
        <v/>
      </c>
      <c r="AY191" s="901" t="str">
        <f t="shared" si="434"/>
        <v/>
      </c>
      <c r="AZ191" s="901" t="str">
        <f t="shared" si="434"/>
        <v/>
      </c>
      <c r="BA191" s="901" t="str">
        <f t="shared" si="434"/>
        <v/>
      </c>
      <c r="BB191" s="901" t="str">
        <f t="shared" si="434"/>
        <v/>
      </c>
      <c r="BC191" s="889"/>
      <c r="BD191" s="901" t="str">
        <f t="shared" ref="BD191:BL191" si="435">IF(BD188="","",BD187*BD188*BD189*BD190)</f>
        <v/>
      </c>
      <c r="BE191" s="901" t="str">
        <f t="shared" si="435"/>
        <v/>
      </c>
      <c r="BF191" s="901" t="str">
        <f t="shared" si="435"/>
        <v/>
      </c>
      <c r="BG191" s="901" t="str">
        <f t="shared" si="435"/>
        <v/>
      </c>
      <c r="BH191" s="901" t="str">
        <f t="shared" si="435"/>
        <v/>
      </c>
      <c r="BI191" s="901" t="str">
        <f t="shared" si="435"/>
        <v/>
      </c>
      <c r="BJ191" s="901" t="str">
        <f t="shared" si="435"/>
        <v/>
      </c>
      <c r="BK191" s="901" t="str">
        <f t="shared" si="435"/>
        <v/>
      </c>
      <c r="BL191" s="901" t="str">
        <f t="shared" si="435"/>
        <v/>
      </c>
      <c r="BM191" s="901" t="str">
        <f t="shared" ref="BM191:BT191" si="436">IF(BM188="","",BM187*BM188*BM189*BM190)</f>
        <v/>
      </c>
      <c r="BN191" s="901" t="str">
        <f t="shared" si="436"/>
        <v/>
      </c>
      <c r="BO191" s="901" t="str">
        <f t="shared" si="436"/>
        <v/>
      </c>
      <c r="BP191" s="901" t="str">
        <f t="shared" si="436"/>
        <v/>
      </c>
      <c r="BQ191" s="901" t="str">
        <f t="shared" si="436"/>
        <v/>
      </c>
      <c r="BR191" s="901" t="str">
        <f t="shared" si="436"/>
        <v/>
      </c>
      <c r="BS191" s="901" t="str">
        <f t="shared" si="436"/>
        <v/>
      </c>
      <c r="BT191" s="901" t="str">
        <f t="shared" si="436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7">
        <f>COUNT(B191:R191)</f>
        <v>0</v>
      </c>
      <c r="DM191" s="852">
        <f>COUNT(T191:AJ191)</f>
        <v>1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853</v>
      </c>
      <c r="B192" s="674"/>
      <c r="C192" s="674"/>
      <c r="D192" s="674"/>
      <c r="E192" s="674"/>
      <c r="F192" s="674"/>
      <c r="G192" s="674"/>
      <c r="H192" s="674"/>
      <c r="I192" s="674"/>
      <c r="J192" s="674"/>
      <c r="K192" s="674"/>
      <c r="L192" s="674"/>
      <c r="M192" s="674"/>
      <c r="N192" s="674"/>
      <c r="O192" s="674"/>
      <c r="P192" s="674"/>
      <c r="Q192" s="674"/>
      <c r="R192" s="674"/>
      <c r="S192" s="889"/>
      <c r="T192" s="674"/>
      <c r="U192" s="674"/>
      <c r="V192" s="674"/>
      <c r="W192" s="674"/>
      <c r="X192" s="674"/>
      <c r="Y192" s="674"/>
      <c r="Z192" s="674"/>
      <c r="AA192" s="674"/>
      <c r="AB192" s="674"/>
      <c r="AC192" s="674"/>
      <c r="AD192" s="674"/>
      <c r="AE192" s="674"/>
      <c r="AF192" s="674"/>
      <c r="AG192" s="674"/>
      <c r="AH192" s="674"/>
      <c r="AI192" s="674"/>
      <c r="AJ192" s="674"/>
      <c r="AK192" s="889"/>
      <c r="AL192" s="674"/>
      <c r="AM192" s="674"/>
      <c r="AN192" s="674"/>
      <c r="AO192" s="674"/>
      <c r="AP192" s="674"/>
      <c r="AQ192" s="674"/>
      <c r="AR192" s="674"/>
      <c r="AS192" s="674"/>
      <c r="AT192" s="674"/>
      <c r="AU192" s="674"/>
      <c r="AV192" s="674"/>
      <c r="AW192" s="674"/>
      <c r="AX192" s="674"/>
      <c r="AY192" s="674"/>
      <c r="AZ192" s="674"/>
      <c r="BA192" s="674"/>
      <c r="BB192" s="674"/>
      <c r="BC192" s="889"/>
      <c r="BD192" s="674"/>
      <c r="BE192" s="674"/>
      <c r="BF192" s="674"/>
      <c r="BG192" s="674"/>
      <c r="BH192" s="674"/>
      <c r="BI192" s="674"/>
      <c r="BJ192" s="674"/>
      <c r="BK192" s="674"/>
      <c r="BL192" s="674"/>
      <c r="BM192" s="674"/>
      <c r="BN192" s="674"/>
      <c r="BO192" s="674"/>
      <c r="BP192" s="674"/>
      <c r="BQ192" s="674"/>
      <c r="BR192" s="674"/>
      <c r="BS192" s="674"/>
      <c r="BT192" s="674"/>
      <c r="BU192" s="889"/>
      <c r="BV192" s="674"/>
      <c r="BW192" s="674"/>
      <c r="BX192" s="674"/>
      <c r="BY192" s="674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295</v>
      </c>
      <c r="B193" s="674"/>
      <c r="C193" s="674"/>
      <c r="D193" s="674"/>
      <c r="E193" s="674"/>
      <c r="F193" s="674"/>
      <c r="G193" s="674"/>
      <c r="H193" s="674"/>
      <c r="I193" s="674"/>
      <c r="J193" s="674"/>
      <c r="K193" s="674"/>
      <c r="L193" s="674"/>
      <c r="M193" s="674"/>
      <c r="N193" s="674"/>
      <c r="O193" s="674"/>
      <c r="P193" s="674"/>
      <c r="Q193" s="674"/>
      <c r="R193" s="674"/>
      <c r="S193" s="889"/>
      <c r="T193" s="674"/>
      <c r="U193" s="674">
        <v>1</v>
      </c>
      <c r="V193" s="674"/>
      <c r="W193" s="674"/>
      <c r="X193" s="674">
        <v>1</v>
      </c>
      <c r="Y193" s="674">
        <v>1</v>
      </c>
      <c r="Z193" s="674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889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889"/>
      <c r="BD193" s="674"/>
      <c r="BE193" s="674"/>
      <c r="BF193" s="674"/>
      <c r="BG193" s="674"/>
      <c r="BH193" s="674"/>
      <c r="BI193" s="674"/>
      <c r="BJ193" s="674"/>
      <c r="BK193" s="674"/>
      <c r="BL193" s="674"/>
      <c r="BM193" s="674"/>
      <c r="BN193" s="674"/>
      <c r="BO193" s="674"/>
      <c r="BP193" s="674"/>
      <c r="BQ193" s="674"/>
      <c r="BR193" s="674"/>
      <c r="BS193" s="674"/>
      <c r="BT193" s="674"/>
      <c r="BU193" s="889"/>
      <c r="BV193" s="674"/>
      <c r="BW193" s="674">
        <v>1</v>
      </c>
      <c r="BX193" s="674"/>
      <c r="BY193" s="674"/>
      <c r="BZ193" s="895" t="str">
        <f>IF(DL193&lt;3,"",(SUM(B193:R193)-MIN(B193:R193)-MAX(B193:R193))/(DL193-2))</f>
        <v/>
      </c>
      <c r="CA193" s="895">
        <f>IF(DM193&lt;3,"",(SUM(T193:AJ193)-MIN(T193:AJ193)-MAX(T193:AJ193))/(DM193-2))</f>
        <v>1</v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7">
        <f>COUNT(B193:R193)</f>
        <v>0</v>
      </c>
      <c r="DM193" s="852">
        <f>COUNT(T193:AJ193)</f>
        <v>3</v>
      </c>
      <c r="DN193" s="852">
        <f>COUNT(AL193:BB193)</f>
        <v>0</v>
      </c>
      <c r="DO193" s="853">
        <f>COUNT(BD193:BT193)</f>
        <v>0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296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4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>
        <f>IF(DM194&lt;3,"",(SUM(T194:AJ194)-MIN(T194:AJ194)-MAX(T194:AJ194))/(DM194-2))</f>
        <v>10</v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7">
        <f>COUNT(B194:R194)</f>
        <v>0</v>
      </c>
      <c r="DM194" s="852">
        <f>COUNT(T194:AJ194)</f>
        <v>3</v>
      </c>
      <c r="DN194" s="852">
        <f>COUNT(AL194:BB194)</f>
        <v>0</v>
      </c>
      <c r="DO194" s="853">
        <f>COUNT(BD194:BT194)</f>
        <v>0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283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4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4</v>
      </c>
      <c r="BX195" s="299"/>
      <c r="BY195" s="299"/>
      <c r="BZ195" s="895" t="str">
        <f>IF(DL195&lt;3,"",(SUM(B195:R195)-MIN(B195:R195)-MAX(B195:R195))/(DL195-2))</f>
        <v/>
      </c>
      <c r="CA195" s="895">
        <f>IF(DM195&lt;3,"",(SUM(T195:AJ195)-MIN(T195:AJ195)-MAX(T195:AJ195))/(DM195-2))</f>
        <v>4</v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7">
        <f>COUNT(B195:R195)</f>
        <v>0</v>
      </c>
      <c r="DM195" s="852">
        <f>COUNT(T195:AJ195)</f>
        <v>3</v>
      </c>
      <c r="DN195" s="852">
        <f>COUNT(AL195:BB195)</f>
        <v>0</v>
      </c>
      <c r="DO195" s="853">
        <f>COUNT(BD195:BT195)</f>
        <v>0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313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4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5</v>
      </c>
      <c r="BX196" s="299"/>
      <c r="BY196" s="299"/>
      <c r="BZ196" s="895" t="str">
        <f>IF(DL196&lt;3,"",(SUM(B196:R196)-MIN(B196:R196)-MAX(B196:R196))/(DL196-2))</f>
        <v/>
      </c>
      <c r="CA196" s="895">
        <f>IF(DM196&lt;3,"",(SUM(T196:AJ196)-MIN(T196:AJ196)-MAX(T196:AJ196))/(DM196-2))</f>
        <v>30</v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7">
        <f>COUNT(B196:R196)</f>
        <v>0</v>
      </c>
      <c r="DM196" s="852">
        <f>COUNT(T196:AJ196)</f>
        <v>3</v>
      </c>
      <c r="DN196" s="852">
        <f>COUNT(AL196:BB196)</f>
        <v>0</v>
      </c>
      <c r="DO196" s="853">
        <f>COUNT(BD196:BT196)</f>
        <v>0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314</v>
      </c>
      <c r="B197" s="901" t="str">
        <f>IF(B194="","",B193*B194*B195*B196)</f>
        <v/>
      </c>
      <c r="C197" s="901" t="str">
        <f>IF(C194="","",C193*C194*C195*C196)</f>
        <v/>
      </c>
      <c r="D197" s="901" t="str">
        <f t="shared" ref="D197:J197" si="441">IF(D194="","",D193*D194*D195*D196)</f>
        <v/>
      </c>
      <c r="E197" s="901" t="str">
        <f t="shared" si="441"/>
        <v/>
      </c>
      <c r="F197" s="901" t="str">
        <f t="shared" si="441"/>
        <v/>
      </c>
      <c r="G197" s="901" t="str">
        <f t="shared" si="441"/>
        <v/>
      </c>
      <c r="H197" s="901" t="str">
        <f t="shared" si="441"/>
        <v/>
      </c>
      <c r="I197" s="901" t="str">
        <f t="shared" si="441"/>
        <v/>
      </c>
      <c r="J197" s="901" t="str">
        <f t="shared" si="441"/>
        <v/>
      </c>
      <c r="K197" s="901" t="str">
        <f t="shared" ref="K197:R197" si="442">IF(K194="","",K193*K194*K195*K196)</f>
        <v/>
      </c>
      <c r="L197" s="901" t="str">
        <f t="shared" si="442"/>
        <v/>
      </c>
      <c r="M197" s="901" t="str">
        <f t="shared" si="442"/>
        <v/>
      </c>
      <c r="N197" s="901" t="str">
        <f t="shared" si="442"/>
        <v/>
      </c>
      <c r="O197" s="901" t="str">
        <f t="shared" si="442"/>
        <v/>
      </c>
      <c r="P197" s="901" t="str">
        <f t="shared" si="442"/>
        <v/>
      </c>
      <c r="Q197" s="901" t="str">
        <f t="shared" si="442"/>
        <v/>
      </c>
      <c r="R197" s="901" t="str">
        <f t="shared" si="442"/>
        <v/>
      </c>
      <c r="S197" s="889"/>
      <c r="T197" s="901" t="str">
        <f t="shared" ref="T197:AB197" si="443">IF(T194="","",T193*T194*T195*T196)</f>
        <v/>
      </c>
      <c r="U197" s="901">
        <f t="shared" si="443"/>
        <v>300</v>
      </c>
      <c r="V197" s="901" t="str">
        <f t="shared" si="443"/>
        <v/>
      </c>
      <c r="W197" s="901" t="str">
        <f t="shared" si="443"/>
        <v/>
      </c>
      <c r="X197" s="901">
        <f t="shared" si="443"/>
        <v>1200</v>
      </c>
      <c r="Y197" s="901">
        <f t="shared" si="443"/>
        <v>200</v>
      </c>
      <c r="Z197" s="901" t="str">
        <f t="shared" si="443"/>
        <v/>
      </c>
      <c r="AA197" s="901" t="str">
        <f t="shared" si="443"/>
        <v/>
      </c>
      <c r="AB197" s="901" t="str">
        <f t="shared" si="443"/>
        <v/>
      </c>
      <c r="AC197" s="901" t="str">
        <f t="shared" ref="AC197:AJ197" si="444">IF(AC194="","",AC193*AC194*AC195*AC196)</f>
        <v/>
      </c>
      <c r="AD197" s="901" t="str">
        <f t="shared" si="444"/>
        <v/>
      </c>
      <c r="AE197" s="901" t="str">
        <f t="shared" si="444"/>
        <v/>
      </c>
      <c r="AF197" s="901" t="str">
        <f t="shared" si="444"/>
        <v/>
      </c>
      <c r="AG197" s="901" t="str">
        <f t="shared" si="444"/>
        <v/>
      </c>
      <c r="AH197" s="901" t="str">
        <f t="shared" si="444"/>
        <v/>
      </c>
      <c r="AI197" s="901" t="str">
        <f t="shared" si="444"/>
        <v/>
      </c>
      <c r="AJ197" s="901" t="str">
        <f t="shared" si="444"/>
        <v/>
      </c>
      <c r="AK197" s="889"/>
      <c r="AL197" s="901" t="str">
        <f t="shared" ref="AL197:AT197" si="445">IF(AL194="","",AL193*AL194*AL195*AL196)</f>
        <v/>
      </c>
      <c r="AM197" s="901" t="str">
        <f t="shared" si="445"/>
        <v/>
      </c>
      <c r="AN197" s="901" t="str">
        <f t="shared" si="445"/>
        <v/>
      </c>
      <c r="AO197" s="901" t="str">
        <f t="shared" si="445"/>
        <v/>
      </c>
      <c r="AP197" s="901" t="str">
        <f t="shared" si="445"/>
        <v/>
      </c>
      <c r="AQ197" s="901" t="str">
        <f t="shared" si="445"/>
        <v/>
      </c>
      <c r="AR197" s="901" t="str">
        <f t="shared" si="445"/>
        <v/>
      </c>
      <c r="AS197" s="901" t="str">
        <f t="shared" si="445"/>
        <v/>
      </c>
      <c r="AT197" s="901" t="str">
        <f t="shared" si="445"/>
        <v/>
      </c>
      <c r="AU197" s="901" t="str">
        <f t="shared" ref="AU197:BB197" si="446">IF(AU194="","",AU193*AU194*AU195*AU196)</f>
        <v/>
      </c>
      <c r="AV197" s="901" t="str">
        <f t="shared" si="446"/>
        <v/>
      </c>
      <c r="AW197" s="901" t="str">
        <f t="shared" si="446"/>
        <v/>
      </c>
      <c r="AX197" s="901" t="str">
        <f t="shared" si="446"/>
        <v/>
      </c>
      <c r="AY197" s="901" t="str">
        <f t="shared" si="446"/>
        <v/>
      </c>
      <c r="AZ197" s="901" t="str">
        <f t="shared" si="446"/>
        <v/>
      </c>
      <c r="BA197" s="901" t="str">
        <f t="shared" si="446"/>
        <v/>
      </c>
      <c r="BB197" s="901" t="str">
        <f t="shared" si="446"/>
        <v/>
      </c>
      <c r="BC197" s="889"/>
      <c r="BD197" s="901" t="str">
        <f t="shared" ref="BD197:BL197" si="447">IF(BD194="","",BD193*BD194*BD195*BD196)</f>
        <v/>
      </c>
      <c r="BE197" s="901" t="str">
        <f t="shared" si="447"/>
        <v/>
      </c>
      <c r="BF197" s="901" t="str">
        <f t="shared" si="447"/>
        <v/>
      </c>
      <c r="BG197" s="901" t="str">
        <f t="shared" si="447"/>
        <v/>
      </c>
      <c r="BH197" s="901" t="str">
        <f t="shared" si="447"/>
        <v/>
      </c>
      <c r="BI197" s="901" t="str">
        <f t="shared" si="447"/>
        <v/>
      </c>
      <c r="BJ197" s="901" t="str">
        <f t="shared" si="447"/>
        <v/>
      </c>
      <c r="BK197" s="901" t="str">
        <f t="shared" si="447"/>
        <v/>
      </c>
      <c r="BL197" s="901" t="str">
        <f t="shared" si="447"/>
        <v/>
      </c>
      <c r="BM197" s="901" t="str">
        <f t="shared" ref="BM197:BT197" si="448">IF(BM194="","",BM193*BM194*BM195*BM196)</f>
        <v/>
      </c>
      <c r="BN197" s="901" t="str">
        <f t="shared" si="448"/>
        <v/>
      </c>
      <c r="BO197" s="901" t="str">
        <f t="shared" si="448"/>
        <v/>
      </c>
      <c r="BP197" s="901" t="str">
        <f t="shared" si="448"/>
        <v/>
      </c>
      <c r="BQ197" s="901" t="str">
        <f t="shared" si="448"/>
        <v/>
      </c>
      <c r="BR197" s="901" t="str">
        <f t="shared" si="448"/>
        <v/>
      </c>
      <c r="BS197" s="901" t="str">
        <f t="shared" si="448"/>
        <v/>
      </c>
      <c r="BT197" s="901" t="str">
        <f t="shared" si="448"/>
        <v/>
      </c>
      <c r="BU197" s="889"/>
      <c r="BV197" s="901" t="str">
        <f>IF(BV194="","",BV193*BV194*BV195*BV196)</f>
        <v/>
      </c>
      <c r="BW197" s="901">
        <f>IF(BW194="","",BW193*BW194*BW195*BW196)</f>
        <v>200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>
        <f>IF(DM197&lt;3,"",(SUM(T197:AJ197)-MIN(T197:AJ197)-MAX(T197:AJ197))/(DM197-2))</f>
        <v>300</v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7">
        <f>COUNT(B197:R197)</f>
        <v>0</v>
      </c>
      <c r="DM197" s="852">
        <f>COUNT(T197:AJ197)</f>
        <v>3</v>
      </c>
      <c r="DN197" s="852">
        <f>COUNT(AL197:BB197)</f>
        <v>0</v>
      </c>
      <c r="DO197" s="853">
        <f>COUNT(BD197:BT197)</f>
        <v>0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850</v>
      </c>
      <c r="B198" s="674"/>
      <c r="C198" s="674"/>
      <c r="D198" s="674"/>
      <c r="E198" s="674"/>
      <c r="F198" s="674"/>
      <c r="G198" s="674"/>
      <c r="H198" s="674"/>
      <c r="I198" s="674"/>
      <c r="J198" s="674"/>
      <c r="K198" s="674"/>
      <c r="L198" s="674"/>
      <c r="M198" s="674"/>
      <c r="N198" s="674"/>
      <c r="O198" s="674"/>
      <c r="P198" s="674"/>
      <c r="Q198" s="674"/>
      <c r="R198" s="674"/>
      <c r="S198" s="889"/>
      <c r="T198" s="674"/>
      <c r="U198" s="674"/>
      <c r="V198" s="674"/>
      <c r="W198" s="674"/>
      <c r="X198" s="674"/>
      <c r="Y198" s="674"/>
      <c r="Z198" s="674"/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889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889"/>
      <c r="BD198" s="674"/>
      <c r="BE198" s="674"/>
      <c r="BF198" s="674"/>
      <c r="BG198" s="674"/>
      <c r="BH198" s="674"/>
      <c r="BI198" s="674"/>
      <c r="BJ198" s="674"/>
      <c r="BK198" s="674"/>
      <c r="BL198" s="674"/>
      <c r="BM198" s="674"/>
      <c r="BN198" s="674"/>
      <c r="BO198" s="674"/>
      <c r="BP198" s="674"/>
      <c r="BQ198" s="674"/>
      <c r="BR198" s="674"/>
      <c r="BS198" s="674"/>
      <c r="BT198" s="674"/>
      <c r="BU198" s="889"/>
      <c r="BV198" s="674"/>
      <c r="BW198" s="674"/>
      <c r="BX198" s="674"/>
      <c r="BY198" s="674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295</v>
      </c>
      <c r="B199" s="674">
        <v>1</v>
      </c>
      <c r="C199" s="674">
        <v>1</v>
      </c>
      <c r="D199" s="674"/>
      <c r="E199" s="674"/>
      <c r="F199" s="674"/>
      <c r="G199" s="674">
        <v>1</v>
      </c>
      <c r="H199" s="674"/>
      <c r="I199" s="674"/>
      <c r="J199" s="674"/>
      <c r="K199" s="674"/>
      <c r="L199" s="674"/>
      <c r="M199" s="674"/>
      <c r="N199" s="674"/>
      <c r="O199" s="674"/>
      <c r="P199" s="674"/>
      <c r="Q199" s="674"/>
      <c r="R199" s="674"/>
      <c r="S199" s="889"/>
      <c r="T199" s="674">
        <v>1</v>
      </c>
      <c r="U199" s="674">
        <v>1</v>
      </c>
      <c r="V199" s="674"/>
      <c r="W199" s="674">
        <v>1</v>
      </c>
      <c r="X199" s="674">
        <v>1</v>
      </c>
      <c r="Y199" s="674">
        <v>4</v>
      </c>
      <c r="Z199" s="674"/>
      <c r="AA199" s="674"/>
      <c r="AB199" s="674"/>
      <c r="AC199" s="674"/>
      <c r="AD199" s="674"/>
      <c r="AE199" s="674"/>
      <c r="AF199" s="674"/>
      <c r="AG199" s="674"/>
      <c r="AH199" s="674"/>
      <c r="AI199" s="674"/>
      <c r="AJ199" s="674"/>
      <c r="AK199" s="889"/>
      <c r="AL199" s="674"/>
      <c r="AM199" s="674"/>
      <c r="AN199" s="674"/>
      <c r="AO199" s="674"/>
      <c r="AP199" s="674"/>
      <c r="AQ199" s="674"/>
      <c r="AR199" s="674"/>
      <c r="AS199" s="674"/>
      <c r="AT199" s="674"/>
      <c r="AU199" s="674"/>
      <c r="AV199" s="674"/>
      <c r="AW199" s="674"/>
      <c r="AX199" s="674"/>
      <c r="AY199" s="674"/>
      <c r="AZ199" s="674"/>
      <c r="BA199" s="674"/>
      <c r="BB199" s="674"/>
      <c r="BC199" s="889"/>
      <c r="BD199" s="674">
        <v>5</v>
      </c>
      <c r="BE199" s="674"/>
      <c r="BF199" s="1533">
        <v>4</v>
      </c>
      <c r="BG199" s="674"/>
      <c r="BH199" s="674"/>
      <c r="BI199" s="674">
        <v>1</v>
      </c>
      <c r="BJ199" s="674"/>
      <c r="BK199" s="674"/>
      <c r="BL199" s="674"/>
      <c r="BM199" s="674"/>
      <c r="BN199" s="674"/>
      <c r="BO199" s="674"/>
      <c r="BP199" s="674"/>
      <c r="BQ199" s="674"/>
      <c r="BR199" s="674"/>
      <c r="BS199" s="674"/>
      <c r="BT199" s="674"/>
      <c r="BU199" s="889"/>
      <c r="BV199" s="674">
        <v>1</v>
      </c>
      <c r="BW199" s="674">
        <v>1</v>
      </c>
      <c r="BX199" s="674">
        <v>5</v>
      </c>
      <c r="BY199" s="674"/>
      <c r="BZ199" s="895">
        <f>IF(DL199&lt;3,"",(SUM(B199:R199)-MIN(B199:R199)-MAX(B199:R199))/(DL199-2))</f>
        <v>1</v>
      </c>
      <c r="CA199" s="895">
        <f>IF(DM199&lt;3,"",(SUM(T199:AJ199)-MIN(T199:AJ199)-MAX(T199:AJ199))/(DM199-2))</f>
        <v>1</v>
      </c>
      <c r="CB199" s="895" t="str">
        <f>IF(DN199&lt;3,"",(SUM(AL199:BB199)-MIN(AL199:BB199)-MAX(AL199:BB199))/(DN199-2))</f>
        <v/>
      </c>
      <c r="CC199" s="896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7">
        <f>COUNT(B199:R199)</f>
        <v>3</v>
      </c>
      <c r="DM199" s="852">
        <f>COUNT(T199:AJ199)</f>
        <v>5</v>
      </c>
      <c r="DN199" s="852">
        <f>COUNT(AL199:BB199)</f>
        <v>0</v>
      </c>
      <c r="DO199" s="853">
        <f>COUNT(BD199:BT199)</f>
        <v>3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296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4"/>
      <c r="AV200" s="299"/>
      <c r="AW200" s="299"/>
      <c r="AX200" s="299"/>
      <c r="AY200" s="299"/>
      <c r="AZ200" s="299"/>
      <c r="BA200" s="299"/>
      <c r="BB200" s="299"/>
      <c r="BC200" s="889"/>
      <c r="BD200" s="299">
        <v>1</v>
      </c>
      <c r="BE200" s="299"/>
      <c r="BF200" s="1533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>
        <v>1</v>
      </c>
      <c r="BW200" s="299">
        <v>1</v>
      </c>
      <c r="BX200" s="299">
        <v>1</v>
      </c>
      <c r="BY200" s="299"/>
      <c r="BZ200" s="895">
        <f>IF(DL200&lt;3,"",(SUM(B200:R200)-MIN(B200:R200)-MAX(B200:R200))/(DL200-2))</f>
        <v>5</v>
      </c>
      <c r="CA200" s="895">
        <f>IF(DM200&lt;3,"",(SUM(T200:AJ200)-MIN(T200:AJ200)-MAX(T200:AJ200))/(DM200-2))</f>
        <v>1</v>
      </c>
      <c r="CB200" s="895" t="str">
        <f>IF(DN200&lt;3,"",(SUM(AL200:BB200)-MIN(AL200:BB200)-MAX(AL200:BB200))/(DN200-2))</f>
        <v/>
      </c>
      <c r="CC200" s="896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7">
        <f>COUNT(B200:R200)</f>
        <v>3</v>
      </c>
      <c r="DM200" s="852">
        <f>COUNT(T200:AJ200)</f>
        <v>5</v>
      </c>
      <c r="DN200" s="852">
        <f>COUNT(AL200:BB200)</f>
        <v>0</v>
      </c>
      <c r="DO200" s="853">
        <f>COUNT(BD200:BT200)</f>
        <v>3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283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4"/>
      <c r="AV201" s="299"/>
      <c r="AW201" s="299"/>
      <c r="AX201" s="299"/>
      <c r="AY201" s="299"/>
      <c r="AZ201" s="299"/>
      <c r="BA201" s="299"/>
      <c r="BB201" s="299"/>
      <c r="BC201" s="889"/>
      <c r="BD201" s="299">
        <v>4</v>
      </c>
      <c r="BE201" s="299"/>
      <c r="BF201" s="1533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>
        <v>2</v>
      </c>
      <c r="BW201" s="299">
        <v>12</v>
      </c>
      <c r="BX201" s="299">
        <v>4</v>
      </c>
      <c r="BY201" s="299"/>
      <c r="BZ201" s="895">
        <f>IF(DL201&lt;3,"",(SUM(B201:R201)-MIN(B201:R201)-MAX(B201:R201))/(DL201-2))</f>
        <v>8</v>
      </c>
      <c r="CA201" s="895">
        <f>IF(DM201&lt;3,"",(SUM(T201:AJ201)-MIN(T201:AJ201)-MAX(T201:AJ201))/(DM201-2))</f>
        <v>12</v>
      </c>
      <c r="CB201" s="895" t="str">
        <f>IF(DN201&lt;3,"",(SUM(AL201:BB201)-MIN(AL201:BB201)-MAX(AL201:BB201))/(DN201-2))</f>
        <v/>
      </c>
      <c r="CC201" s="896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7">
        <f>COUNT(B201:R201)</f>
        <v>3</v>
      </c>
      <c r="DM201" s="852">
        <f>COUNT(T201:AJ201)</f>
        <v>5</v>
      </c>
      <c r="DN201" s="852">
        <f>COUNT(AL201:BB201)</f>
        <v>0</v>
      </c>
      <c r="DO201" s="853">
        <f>COUNT(BD201:BT201)</f>
        <v>3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313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4"/>
      <c r="AV202" s="299"/>
      <c r="AW202" s="299"/>
      <c r="AX202" s="299"/>
      <c r="AY202" s="299"/>
      <c r="AZ202" s="299"/>
      <c r="BA202" s="299"/>
      <c r="BB202" s="299"/>
      <c r="BC202" s="889"/>
      <c r="BD202" s="299">
        <v>30</v>
      </c>
      <c r="BE202" s="299"/>
      <c r="BF202" s="1533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>
        <v>10</v>
      </c>
      <c r="BW202" s="299">
        <v>11</v>
      </c>
      <c r="BX202" s="299">
        <v>30</v>
      </c>
      <c r="BY202" s="299"/>
      <c r="BZ202" s="895">
        <f>IF(DL202&lt;3,"",(SUM(B202:R202)-MIN(B202:R202)-MAX(B202:R202))/(DL202-2))</f>
        <v>2</v>
      </c>
      <c r="CA202" s="895">
        <f>IF(DM202&lt;3,"",(SUM(T202:AJ202)-MIN(T202:AJ202)-MAX(T202:AJ202))/(DM202-2))</f>
        <v>12.766666666666666</v>
      </c>
      <c r="CB202" s="895" t="str">
        <f>IF(DN202&lt;3,"",(SUM(AL202:BB202)-MIN(AL202:BB202)-MAX(AL202:BB202))/(DN202-2))</f>
        <v/>
      </c>
      <c r="CC202" s="896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7">
        <f>COUNT(B202:R202)</f>
        <v>3</v>
      </c>
      <c r="DM202" s="852">
        <f>COUNT(T202:AJ202)</f>
        <v>5</v>
      </c>
      <c r="DN202" s="852">
        <f>COUNT(AL202:BB202)</f>
        <v>0</v>
      </c>
      <c r="DO202" s="853">
        <f>COUNT(BD202:BT202)</f>
        <v>3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314</v>
      </c>
      <c r="B203" s="901">
        <f>IF(B200="","",B199*B200*B201*B202)</f>
        <v>25</v>
      </c>
      <c r="C203" s="901">
        <f>IF(C200="","",C199*C200*C201*C202)</f>
        <v>100</v>
      </c>
      <c r="D203" s="901" t="str">
        <f t="shared" ref="D203:J203" si="453">IF(D200="","",D199*D200*D201*D202)</f>
        <v/>
      </c>
      <c r="E203" s="901" t="str">
        <f t="shared" si="453"/>
        <v/>
      </c>
      <c r="F203" s="901" t="str">
        <f t="shared" si="453"/>
        <v/>
      </c>
      <c r="G203" s="901">
        <f t="shared" si="453"/>
        <v>64</v>
      </c>
      <c r="H203" s="901" t="str">
        <f t="shared" si="453"/>
        <v/>
      </c>
      <c r="I203" s="901" t="str">
        <f t="shared" si="453"/>
        <v/>
      </c>
      <c r="J203" s="901" t="str">
        <f t="shared" si="453"/>
        <v/>
      </c>
      <c r="K203" s="901" t="str">
        <f t="shared" ref="K203:R203" si="454">IF(K200="","",K199*K200*K201*K202)</f>
        <v/>
      </c>
      <c r="L203" s="901" t="str">
        <f t="shared" si="454"/>
        <v/>
      </c>
      <c r="M203" s="901" t="str">
        <f t="shared" si="454"/>
        <v/>
      </c>
      <c r="N203" s="901" t="str">
        <f t="shared" si="454"/>
        <v/>
      </c>
      <c r="O203" s="901" t="str">
        <f t="shared" si="454"/>
        <v/>
      </c>
      <c r="P203" s="901" t="str">
        <f t="shared" si="454"/>
        <v/>
      </c>
      <c r="Q203" s="901" t="str">
        <f t="shared" si="454"/>
        <v/>
      </c>
      <c r="R203" s="901" t="str">
        <f t="shared" si="454"/>
        <v/>
      </c>
      <c r="S203" s="889"/>
      <c r="T203" s="901">
        <f t="shared" ref="T203:AB203" si="455">IF(T200="","",T199*T200*T201*T202)</f>
        <v>129.60000000000002</v>
      </c>
      <c r="U203" s="901">
        <f t="shared" si="455"/>
        <v>450</v>
      </c>
      <c r="V203" s="901" t="str">
        <f t="shared" si="455"/>
        <v/>
      </c>
      <c r="W203" s="901">
        <f t="shared" si="455"/>
        <v>30</v>
      </c>
      <c r="X203" s="901">
        <f t="shared" si="455"/>
        <v>192</v>
      </c>
      <c r="Y203" s="901">
        <f t="shared" si="455"/>
        <v>1200</v>
      </c>
      <c r="Z203" s="901" t="str">
        <f t="shared" si="455"/>
        <v/>
      </c>
      <c r="AA203" s="901" t="str">
        <f t="shared" si="455"/>
        <v/>
      </c>
      <c r="AB203" s="901" t="str">
        <f t="shared" si="455"/>
        <v/>
      </c>
      <c r="AC203" s="901" t="str">
        <f t="shared" ref="AC203:AJ203" si="456">IF(AC200="","",AC199*AC200*AC201*AC202)</f>
        <v/>
      </c>
      <c r="AD203" s="901" t="str">
        <f t="shared" si="456"/>
        <v/>
      </c>
      <c r="AE203" s="901" t="str">
        <f t="shared" si="456"/>
        <v/>
      </c>
      <c r="AF203" s="901" t="str">
        <f t="shared" si="456"/>
        <v/>
      </c>
      <c r="AG203" s="901" t="str">
        <f t="shared" si="456"/>
        <v/>
      </c>
      <c r="AH203" s="901" t="str">
        <f t="shared" si="456"/>
        <v/>
      </c>
      <c r="AI203" s="901" t="str">
        <f t="shared" si="456"/>
        <v/>
      </c>
      <c r="AJ203" s="901" t="str">
        <f t="shared" si="456"/>
        <v/>
      </c>
      <c r="AK203" s="889"/>
      <c r="AL203" s="901" t="str">
        <f t="shared" ref="AL203:AT203" si="457">IF(AL200="","",AL199*AL200*AL201*AL202)</f>
        <v/>
      </c>
      <c r="AM203" s="901" t="str">
        <f t="shared" si="457"/>
        <v/>
      </c>
      <c r="AN203" s="901" t="str">
        <f t="shared" si="457"/>
        <v/>
      </c>
      <c r="AO203" s="901" t="str">
        <f t="shared" si="457"/>
        <v/>
      </c>
      <c r="AP203" s="901" t="str">
        <f t="shared" si="457"/>
        <v/>
      </c>
      <c r="AQ203" s="901" t="str">
        <f t="shared" si="457"/>
        <v/>
      </c>
      <c r="AR203" s="901" t="str">
        <f t="shared" si="457"/>
        <v/>
      </c>
      <c r="AS203" s="901" t="str">
        <f t="shared" si="457"/>
        <v/>
      </c>
      <c r="AT203" s="901" t="str">
        <f t="shared" si="457"/>
        <v/>
      </c>
      <c r="AU203" s="901" t="str">
        <f t="shared" ref="AU203:BB203" si="458">IF(AU200="","",AU199*AU200*AU201*AU202)</f>
        <v/>
      </c>
      <c r="AV203" s="901" t="str">
        <f t="shared" si="458"/>
        <v/>
      </c>
      <c r="AW203" s="901" t="str">
        <f t="shared" si="458"/>
        <v/>
      </c>
      <c r="AX203" s="901" t="str">
        <f t="shared" si="458"/>
        <v/>
      </c>
      <c r="AY203" s="901" t="str">
        <f t="shared" si="458"/>
        <v/>
      </c>
      <c r="AZ203" s="901" t="str">
        <f t="shared" si="458"/>
        <v/>
      </c>
      <c r="BA203" s="901" t="str">
        <f t="shared" si="458"/>
        <v/>
      </c>
      <c r="BB203" s="901" t="str">
        <f t="shared" si="458"/>
        <v/>
      </c>
      <c r="BC203" s="889"/>
      <c r="BD203" s="901">
        <f t="shared" ref="BD203:BL203" si="459">IF(BD200="","",BD199*BD200*BD201*BD202)</f>
        <v>600</v>
      </c>
      <c r="BE203" s="901" t="str">
        <f t="shared" si="459"/>
        <v/>
      </c>
      <c r="BF203" s="901">
        <f t="shared" si="459"/>
        <v>1824</v>
      </c>
      <c r="BG203" s="901" t="str">
        <f t="shared" si="459"/>
        <v/>
      </c>
      <c r="BH203" s="901" t="str">
        <f t="shared" si="459"/>
        <v/>
      </c>
      <c r="BI203" s="901">
        <f t="shared" si="459"/>
        <v>288</v>
      </c>
      <c r="BJ203" s="901" t="str">
        <f t="shared" si="459"/>
        <v/>
      </c>
      <c r="BK203" s="901" t="str">
        <f t="shared" si="459"/>
        <v/>
      </c>
      <c r="BL203" s="901" t="str">
        <f t="shared" si="459"/>
        <v/>
      </c>
      <c r="BM203" s="901" t="str">
        <f t="shared" ref="BM203:BT203" si="460">IF(BM200="","",BM199*BM200*BM201*BM202)</f>
        <v/>
      </c>
      <c r="BN203" s="901" t="str">
        <f t="shared" si="460"/>
        <v/>
      </c>
      <c r="BO203" s="901" t="str">
        <f t="shared" si="460"/>
        <v/>
      </c>
      <c r="BP203" s="901" t="str">
        <f t="shared" si="460"/>
        <v/>
      </c>
      <c r="BQ203" s="901" t="str">
        <f t="shared" si="460"/>
        <v/>
      </c>
      <c r="BR203" s="901" t="str">
        <f t="shared" si="460"/>
        <v/>
      </c>
      <c r="BS203" s="901" t="str">
        <f t="shared" si="460"/>
        <v/>
      </c>
      <c r="BT203" s="901" t="str">
        <f t="shared" si="460"/>
        <v/>
      </c>
      <c r="BU203" s="889"/>
      <c r="BV203" s="901">
        <f>IF(BV200="","",BV199*BV200*BV201*BV202)</f>
        <v>20</v>
      </c>
      <c r="BW203" s="901">
        <f>IF(BW200="","",BW199*BW200*BW201*BW202)</f>
        <v>132</v>
      </c>
      <c r="BX203" s="901">
        <f>IF(BX200="","",BX199*BX200*BX201*BX202)</f>
        <v>600</v>
      </c>
      <c r="BY203" s="765" t="str">
        <f>IF(BY200="","",BY199*BY200*BY201*BY202)</f>
        <v/>
      </c>
      <c r="BZ203" s="895">
        <f>IF(DL203&lt;3,"",(SUM(B203:R203)-MIN(B203:R203)-MAX(B203:R203))/(DL203-2))</f>
        <v>64</v>
      </c>
      <c r="CA203" s="895">
        <f>IF(DM203&lt;3,"",(SUM(T203:AJ203)-MIN(T203:AJ203)-MAX(T203:AJ203))/(DM203-2))</f>
        <v>257.2</v>
      </c>
      <c r="CB203" s="895" t="str">
        <f>IF(DN203&lt;3,"",(SUM(AL203:BB203)-MIN(AL203:BB203)-MAX(AL203:BB203))/(DN203-2))</f>
        <v/>
      </c>
      <c r="CC203" s="896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7">
        <f>COUNT(B203:R203)</f>
        <v>3</v>
      </c>
      <c r="DM203" s="852">
        <f>COUNT(T203:AJ203)</f>
        <v>5</v>
      </c>
      <c r="DN203" s="852">
        <f>COUNT(AL203:BB203)</f>
        <v>0</v>
      </c>
      <c r="DO203" s="853">
        <f>COUNT(BD203:BT203)</f>
        <v>3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458</v>
      </c>
      <c r="B204" s="674"/>
      <c r="C204" s="674"/>
      <c r="D204" s="674"/>
      <c r="E204" s="674"/>
      <c r="F204" s="674"/>
      <c r="G204" s="674"/>
      <c r="H204" s="674"/>
      <c r="I204" s="674"/>
      <c r="J204" s="674"/>
      <c r="K204" s="674"/>
      <c r="L204" s="674"/>
      <c r="M204" s="674"/>
      <c r="N204" s="674"/>
      <c r="O204" s="674"/>
      <c r="P204" s="674"/>
      <c r="Q204" s="674"/>
      <c r="R204" s="674"/>
      <c r="S204" s="889"/>
      <c r="T204" s="674"/>
      <c r="U204" s="674"/>
      <c r="V204" s="674"/>
      <c r="W204" s="674"/>
      <c r="X204" s="674"/>
      <c r="Y204" s="674"/>
      <c r="Z204" s="674"/>
      <c r="AA204" s="674"/>
      <c r="AB204" s="674"/>
      <c r="AC204" s="674"/>
      <c r="AD204" s="674"/>
      <c r="AE204" s="674"/>
      <c r="AF204" s="674"/>
      <c r="AG204" s="674"/>
      <c r="AH204" s="674"/>
      <c r="AI204" s="674"/>
      <c r="AJ204" s="674"/>
      <c r="AK204" s="889"/>
      <c r="AL204" s="674"/>
      <c r="AM204" s="674"/>
      <c r="AN204" s="674"/>
      <c r="AO204" s="674"/>
      <c r="AP204" s="674"/>
      <c r="AQ204" s="674"/>
      <c r="AR204" s="674"/>
      <c r="AS204" s="674"/>
      <c r="AT204" s="674"/>
      <c r="AU204" s="674"/>
      <c r="AV204" s="674"/>
      <c r="AW204" s="674"/>
      <c r="AX204" s="674"/>
      <c r="AY204" s="674"/>
      <c r="AZ204" s="674"/>
      <c r="BA204" s="674"/>
      <c r="BB204" s="674"/>
      <c r="BC204" s="889"/>
      <c r="BD204" s="674"/>
      <c r="BE204" s="674"/>
      <c r="BF204" s="674"/>
      <c r="BG204" s="674"/>
      <c r="BH204" s="674"/>
      <c r="BI204" s="674"/>
      <c r="BJ204" s="674"/>
      <c r="BK204" s="674"/>
      <c r="BL204" s="674"/>
      <c r="BM204" s="674"/>
      <c r="BN204" s="674"/>
      <c r="BO204" s="674"/>
      <c r="BP204" s="674"/>
      <c r="BQ204" s="674"/>
      <c r="BR204" s="674"/>
      <c r="BS204" s="674"/>
      <c r="BT204" s="674"/>
      <c r="BU204" s="889"/>
      <c r="BV204" s="674"/>
      <c r="BW204" s="674"/>
      <c r="BX204" s="674"/>
      <c r="BY204" s="674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295</v>
      </c>
      <c r="B205" s="674">
        <v>1</v>
      </c>
      <c r="C205" s="674"/>
      <c r="D205" s="674">
        <v>1</v>
      </c>
      <c r="E205" s="674"/>
      <c r="F205" s="674">
        <v>1</v>
      </c>
      <c r="G205" s="674"/>
      <c r="H205" s="674"/>
      <c r="I205" s="674">
        <v>1</v>
      </c>
      <c r="J205" s="674">
        <v>1</v>
      </c>
      <c r="K205" s="674"/>
      <c r="L205" s="674"/>
      <c r="M205" s="674"/>
      <c r="N205" s="674"/>
      <c r="O205" s="674"/>
      <c r="P205" s="299"/>
      <c r="Q205" s="299"/>
      <c r="R205" s="299"/>
      <c r="S205" s="889"/>
      <c r="T205" s="674">
        <v>1</v>
      </c>
      <c r="U205" s="674">
        <v>1</v>
      </c>
      <c r="V205" s="674">
        <v>1</v>
      </c>
      <c r="W205" s="674">
        <v>1</v>
      </c>
      <c r="X205" s="674">
        <v>1</v>
      </c>
      <c r="Y205" s="674">
        <v>1</v>
      </c>
      <c r="Z205" s="674"/>
      <c r="AA205" s="674">
        <v>1</v>
      </c>
      <c r="AB205" s="674">
        <v>1</v>
      </c>
      <c r="AC205" s="674"/>
      <c r="AD205" s="674"/>
      <c r="AE205" s="299"/>
      <c r="AF205" s="299"/>
      <c r="AG205" s="674"/>
      <c r="AH205" s="674"/>
      <c r="AI205" s="299"/>
      <c r="AJ205" s="299"/>
      <c r="AK205" s="889"/>
      <c r="AL205" s="674"/>
      <c r="AM205" s="674"/>
      <c r="AN205" s="674"/>
      <c r="AO205" s="674"/>
      <c r="AP205" s="674"/>
      <c r="AQ205" s="674"/>
      <c r="AR205" s="674"/>
      <c r="AS205" s="674"/>
      <c r="AT205" s="674"/>
      <c r="AU205" s="674"/>
      <c r="AV205" s="674"/>
      <c r="AW205" s="674"/>
      <c r="AX205" s="674"/>
      <c r="AY205" s="299"/>
      <c r="AZ205" s="674"/>
      <c r="BA205" s="299"/>
      <c r="BB205" s="299"/>
      <c r="BC205" s="889"/>
      <c r="BD205" s="674"/>
      <c r="BE205" s="674"/>
      <c r="BF205" s="674"/>
      <c r="BG205" s="674"/>
      <c r="BH205" s="674">
        <v>1</v>
      </c>
      <c r="BI205" s="674">
        <v>1</v>
      </c>
      <c r="BJ205" s="674"/>
      <c r="BK205" s="674"/>
      <c r="BL205" s="674"/>
      <c r="BM205" s="674"/>
      <c r="BN205" s="674"/>
      <c r="BO205" s="674"/>
      <c r="BP205" s="674"/>
      <c r="BQ205" s="674"/>
      <c r="BR205" s="674"/>
      <c r="BS205" s="674"/>
      <c r="BT205" s="674"/>
      <c r="BU205" s="889"/>
      <c r="BV205" s="674">
        <v>1</v>
      </c>
      <c r="BW205" s="674">
        <v>1</v>
      </c>
      <c r="BX205" s="674"/>
      <c r="BY205" s="674"/>
      <c r="BZ205" s="895">
        <f t="shared" ref="BZ205:BZ210" si="461">IF(DL205&lt;3,"",(SUM(B205:R205)-MIN(B205:R205)-MAX(B205:R205))/(DL205-2))</f>
        <v>1</v>
      </c>
      <c r="CA205" s="895">
        <f t="shared" ref="CA205:CA210" si="462">IF(DM205&lt;3,"",(SUM(T205:AJ205)-MIN(T205:AJ205)-MAX(T205:AJ205))/(DM205-2))</f>
        <v>1</v>
      </c>
      <c r="CB205" s="895" t="str">
        <f t="shared" ref="CB205:CB210" si="463">IF(DN205&lt;3,"",(SUM(AL205:BB205)-MIN(AL205:BB205)-MAX(AL205:BB205))/(DN205-2))</f>
        <v/>
      </c>
      <c r="CC205" s="896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484">COUNT(B205:R205)</f>
        <v>5</v>
      </c>
      <c r="DM205" s="852">
        <f t="shared" ref="DM205:DM210" si="485">COUNT(T205:AJ205)</f>
        <v>8</v>
      </c>
      <c r="DN205" s="852">
        <f t="shared" ref="DN205:DN210" si="486">COUNT(AL205:BB205)</f>
        <v>0</v>
      </c>
      <c r="DO205" s="853">
        <f t="shared" ref="DO205:DO210" si="487">COUNT(BD205:BT205)</f>
        <v>2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296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4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3</v>
      </c>
      <c r="BW206" s="299">
        <v>5</v>
      </c>
      <c r="BX206" s="299"/>
      <c r="BY206" s="299"/>
      <c r="BZ206" s="895">
        <f t="shared" si="461"/>
        <v>5.333333333333333</v>
      </c>
      <c r="CA206" s="895">
        <f t="shared" si="462"/>
        <v>4.166666666666667</v>
      </c>
      <c r="CB206" s="895" t="str">
        <f t="shared" si="463"/>
        <v/>
      </c>
      <c r="CC206" s="896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7">
        <f t="shared" si="484"/>
        <v>5</v>
      </c>
      <c r="DM206" s="852">
        <f t="shared" si="485"/>
        <v>8</v>
      </c>
      <c r="DN206" s="852">
        <f t="shared" si="486"/>
        <v>0</v>
      </c>
      <c r="DO206" s="853">
        <f t="shared" si="487"/>
        <v>2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283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4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2</v>
      </c>
      <c r="BW207" s="299">
        <v>3</v>
      </c>
      <c r="BX207" s="299"/>
      <c r="BY207" s="299"/>
      <c r="BZ207" s="895">
        <f t="shared" si="461"/>
        <v>2.3333333333333335</v>
      </c>
      <c r="CA207" s="895">
        <f t="shared" si="462"/>
        <v>5.833333333333333</v>
      </c>
      <c r="CB207" s="895" t="str">
        <f t="shared" si="463"/>
        <v/>
      </c>
      <c r="CC207" s="896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7">
        <f t="shared" si="484"/>
        <v>5</v>
      </c>
      <c r="DM207" s="852">
        <f t="shared" si="485"/>
        <v>8</v>
      </c>
      <c r="DN207" s="852">
        <f t="shared" si="486"/>
        <v>0</v>
      </c>
      <c r="DO207" s="853">
        <f t="shared" si="487"/>
        <v>2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313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4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4</v>
      </c>
      <c r="BW208" s="299">
        <v>5</v>
      </c>
      <c r="BX208" s="299"/>
      <c r="BY208" s="299"/>
      <c r="BZ208" s="895">
        <f t="shared" si="461"/>
        <v>7</v>
      </c>
      <c r="CA208" s="895">
        <f t="shared" si="462"/>
        <v>5.5</v>
      </c>
      <c r="CB208" s="895" t="str">
        <f t="shared" si="463"/>
        <v/>
      </c>
      <c r="CC208" s="896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7">
        <f t="shared" si="484"/>
        <v>5</v>
      </c>
      <c r="DM208" s="852">
        <f t="shared" si="485"/>
        <v>8</v>
      </c>
      <c r="DN208" s="852">
        <f t="shared" si="486"/>
        <v>0</v>
      </c>
      <c r="DO208" s="853">
        <f t="shared" si="487"/>
        <v>2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 thickBot="1">
      <c r="A209" s="900" t="s">
        <v>314</v>
      </c>
      <c r="B209" s="901">
        <f>IF(B206="","",B205*B206*B207*B208)</f>
        <v>54</v>
      </c>
      <c r="C209" s="901" t="str">
        <f>IF(C206="","",C205*C206*C207*C208)</f>
        <v/>
      </c>
      <c r="D209" s="901">
        <f t="shared" ref="D209:J209" si="488">IF(D206="","",D205*D206*D207*D208)</f>
        <v>200</v>
      </c>
      <c r="E209" s="901" t="str">
        <f t="shared" si="488"/>
        <v/>
      </c>
      <c r="F209" s="901">
        <f t="shared" si="488"/>
        <v>12</v>
      </c>
      <c r="G209" s="901" t="str">
        <f t="shared" si="488"/>
        <v/>
      </c>
      <c r="H209" s="901" t="str">
        <f t="shared" si="488"/>
        <v/>
      </c>
      <c r="I209" s="901">
        <f t="shared" si="488"/>
        <v>150</v>
      </c>
      <c r="J209" s="901">
        <f t="shared" si="488"/>
        <v>72</v>
      </c>
      <c r="K209" s="901" t="str">
        <f t="shared" ref="K209:R209" si="489">IF(K206="","",K205*K206*K207*K208)</f>
        <v/>
      </c>
      <c r="L209" s="901" t="str">
        <f t="shared" si="489"/>
        <v/>
      </c>
      <c r="M209" s="901" t="str">
        <f t="shared" si="489"/>
        <v/>
      </c>
      <c r="N209" s="901" t="str">
        <f t="shared" si="489"/>
        <v/>
      </c>
      <c r="O209" s="901" t="str">
        <f t="shared" si="489"/>
        <v/>
      </c>
      <c r="P209" s="901" t="str">
        <f t="shared" si="489"/>
        <v/>
      </c>
      <c r="Q209" s="901" t="str">
        <f t="shared" si="489"/>
        <v/>
      </c>
      <c r="R209" s="901" t="str">
        <f t="shared" si="489"/>
        <v/>
      </c>
      <c r="S209" s="889"/>
      <c r="T209" s="901">
        <f t="shared" ref="T209:AB209" si="490">IF(T206="","",T205*T206*T207*T208)</f>
        <v>399.96</v>
      </c>
      <c r="U209" s="901">
        <f t="shared" si="490"/>
        <v>480</v>
      </c>
      <c r="V209" s="901">
        <f t="shared" si="490"/>
        <v>75</v>
      </c>
      <c r="W209" s="901">
        <f t="shared" si="490"/>
        <v>10</v>
      </c>
      <c r="X209" s="901">
        <f t="shared" si="490"/>
        <v>100</v>
      </c>
      <c r="Y209" s="901">
        <f t="shared" si="490"/>
        <v>288</v>
      </c>
      <c r="Z209" s="901" t="str">
        <f t="shared" si="490"/>
        <v/>
      </c>
      <c r="AA209" s="901">
        <f t="shared" si="490"/>
        <v>50</v>
      </c>
      <c r="AB209" s="901">
        <f t="shared" si="490"/>
        <v>20</v>
      </c>
      <c r="AC209" s="901" t="str">
        <f t="shared" ref="AC209:AJ209" si="491">IF(AC206="","",AC205*AC206*AC207*AC208)</f>
        <v/>
      </c>
      <c r="AD209" s="901" t="str">
        <f t="shared" si="491"/>
        <v/>
      </c>
      <c r="AE209" s="901" t="str">
        <f t="shared" si="491"/>
        <v/>
      </c>
      <c r="AF209" s="901" t="str">
        <f t="shared" si="491"/>
        <v/>
      </c>
      <c r="AG209" s="901" t="str">
        <f t="shared" si="491"/>
        <v/>
      </c>
      <c r="AH209" s="901" t="str">
        <f t="shared" si="491"/>
        <v/>
      </c>
      <c r="AI209" s="901" t="str">
        <f t="shared" si="491"/>
        <v/>
      </c>
      <c r="AJ209" s="901" t="str">
        <f t="shared" si="491"/>
        <v/>
      </c>
      <c r="AK209" s="889"/>
      <c r="AL209" s="901" t="str">
        <f t="shared" ref="AL209:AT209" si="492">IF(AL206="","",AL205*AL206*AL207*AL208)</f>
        <v/>
      </c>
      <c r="AM209" s="901" t="str">
        <f t="shared" si="492"/>
        <v/>
      </c>
      <c r="AN209" s="901" t="str">
        <f t="shared" si="492"/>
        <v/>
      </c>
      <c r="AO209" s="901" t="str">
        <f t="shared" si="492"/>
        <v/>
      </c>
      <c r="AP209" s="901" t="str">
        <f t="shared" si="492"/>
        <v/>
      </c>
      <c r="AQ209" s="901" t="str">
        <f t="shared" si="492"/>
        <v/>
      </c>
      <c r="AR209" s="901" t="str">
        <f t="shared" si="492"/>
        <v/>
      </c>
      <c r="AS209" s="901" t="str">
        <f t="shared" si="492"/>
        <v/>
      </c>
      <c r="AT209" s="901" t="str">
        <f t="shared" si="492"/>
        <v/>
      </c>
      <c r="AU209" s="901" t="str">
        <f t="shared" ref="AU209:BB209" si="493">IF(AU206="","",AU205*AU206*AU207*AU208)</f>
        <v/>
      </c>
      <c r="AV209" s="901" t="str">
        <f t="shared" si="493"/>
        <v/>
      </c>
      <c r="AW209" s="901" t="str">
        <f t="shared" si="493"/>
        <v/>
      </c>
      <c r="AX209" s="901" t="str">
        <f t="shared" si="493"/>
        <v/>
      </c>
      <c r="AY209" s="901" t="str">
        <f t="shared" si="493"/>
        <v/>
      </c>
      <c r="AZ209" s="901" t="str">
        <f t="shared" si="493"/>
        <v/>
      </c>
      <c r="BA209" s="901" t="str">
        <f t="shared" si="493"/>
        <v/>
      </c>
      <c r="BB209" s="901" t="str">
        <f t="shared" si="493"/>
        <v/>
      </c>
      <c r="BC209" s="889"/>
      <c r="BD209" s="901" t="str">
        <f t="shared" ref="BD209:BL209" si="494">IF(BD206="","",BD205*BD206*BD207*BD208)</f>
        <v/>
      </c>
      <c r="BE209" s="901" t="str">
        <f t="shared" si="494"/>
        <v/>
      </c>
      <c r="BF209" s="901" t="str">
        <f t="shared" si="494"/>
        <v/>
      </c>
      <c r="BG209" s="901" t="str">
        <f t="shared" si="494"/>
        <v/>
      </c>
      <c r="BH209" s="901">
        <f t="shared" si="494"/>
        <v>300</v>
      </c>
      <c r="BI209" s="901">
        <f t="shared" si="494"/>
        <v>200</v>
      </c>
      <c r="BJ209" s="901" t="str">
        <f t="shared" si="494"/>
        <v/>
      </c>
      <c r="BK209" s="901" t="str">
        <f t="shared" si="494"/>
        <v/>
      </c>
      <c r="BL209" s="901" t="str">
        <f t="shared" si="494"/>
        <v/>
      </c>
      <c r="BM209" s="901" t="str">
        <f t="shared" ref="BM209:BT209" si="495">IF(BM206="","",BM205*BM206*BM207*BM208)</f>
        <v/>
      </c>
      <c r="BN209" s="901" t="str">
        <f t="shared" si="495"/>
        <v/>
      </c>
      <c r="BO209" s="901" t="str">
        <f t="shared" si="495"/>
        <v/>
      </c>
      <c r="BP209" s="901" t="str">
        <f t="shared" si="495"/>
        <v/>
      </c>
      <c r="BQ209" s="901" t="str">
        <f t="shared" si="495"/>
        <v/>
      </c>
      <c r="BR209" s="901" t="str">
        <f t="shared" si="495"/>
        <v/>
      </c>
      <c r="BS209" s="901" t="str">
        <f t="shared" si="495"/>
        <v/>
      </c>
      <c r="BT209" s="901" t="str">
        <f t="shared" si="495"/>
        <v/>
      </c>
      <c r="BU209" s="889"/>
      <c r="BV209" s="901">
        <f>IF(BV206="","",BV205*BV206*BV207*BV208)</f>
        <v>24</v>
      </c>
      <c r="BW209" s="901">
        <f>IF(BW206="","",BW205*BW206*BW207*BW208)</f>
        <v>75</v>
      </c>
      <c r="BX209" s="901" t="str">
        <f>IF(BX206="","",BX205*BX206*BX207*BX208)</f>
        <v/>
      </c>
      <c r="BY209" s="765" t="str">
        <f>IF(BY206="","",BY205*BY206*BY207*BY208)</f>
        <v/>
      </c>
      <c r="BZ209" s="895">
        <f t="shared" si="461"/>
        <v>92</v>
      </c>
      <c r="CA209" s="895">
        <f t="shared" si="462"/>
        <v>155.49333333333334</v>
      </c>
      <c r="CB209" s="895" t="str">
        <f t="shared" si="463"/>
        <v/>
      </c>
      <c r="CC209" s="896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7">
        <f t="shared" si="484"/>
        <v>5</v>
      </c>
      <c r="DM209" s="852">
        <f t="shared" si="485"/>
        <v>8</v>
      </c>
      <c r="DN209" s="852">
        <f t="shared" si="486"/>
        <v>0</v>
      </c>
      <c r="DO209" s="853">
        <f t="shared" si="487"/>
        <v>2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 thickBot="1">
      <c r="A210" s="854" t="s">
        <v>459</v>
      </c>
      <c r="B210" s="908">
        <f>SUM(B161,B167,B173,B179,B185,B191,B197,B203,B209)</f>
        <v>139</v>
      </c>
      <c r="C210" s="908">
        <f>SUM(C161,C167,C173,C179,C185,C191,C197,C203,C209)</f>
        <v>160</v>
      </c>
      <c r="D210" s="908">
        <f t="shared" ref="D210:J210" si="496">SUM(D161,D167,D173,D179,D185,D191,D197,D203,D209)</f>
        <v>260</v>
      </c>
      <c r="E210" s="908">
        <f t="shared" si="496"/>
        <v>200</v>
      </c>
      <c r="F210" s="908">
        <f t="shared" si="496"/>
        <v>262</v>
      </c>
      <c r="G210" s="908">
        <f t="shared" si="496"/>
        <v>144</v>
      </c>
      <c r="H210" s="908">
        <f t="shared" si="496"/>
        <v>0</v>
      </c>
      <c r="I210" s="908">
        <f t="shared" si="496"/>
        <v>1030</v>
      </c>
      <c r="J210" s="908">
        <f t="shared" si="496"/>
        <v>822</v>
      </c>
      <c r="K210" s="908">
        <f t="shared" ref="K210:R210" si="497">SUM(K161,K167,K173,K179,K185,K191,K197,K203,K209)</f>
        <v>0</v>
      </c>
      <c r="L210" s="908">
        <f t="shared" si="497"/>
        <v>0</v>
      </c>
      <c r="M210" s="908">
        <f t="shared" si="497"/>
        <v>0</v>
      </c>
      <c r="N210" s="908">
        <f t="shared" si="497"/>
        <v>0</v>
      </c>
      <c r="O210" s="908">
        <f t="shared" si="497"/>
        <v>0</v>
      </c>
      <c r="P210" s="908">
        <f t="shared" si="497"/>
        <v>0</v>
      </c>
      <c r="Q210" s="908">
        <f t="shared" si="497"/>
        <v>0</v>
      </c>
      <c r="R210" s="908">
        <f t="shared" si="497"/>
        <v>0</v>
      </c>
      <c r="S210" s="909"/>
      <c r="T210" s="908">
        <f t="shared" ref="T210:AB210" si="498">SUM(T161,T167,T173,T179,T185,T191,T197,T203,T209)</f>
        <v>2529.56</v>
      </c>
      <c r="U210" s="908">
        <f t="shared" si="498"/>
        <v>1230</v>
      </c>
      <c r="V210" s="908">
        <f t="shared" si="498"/>
        <v>465</v>
      </c>
      <c r="W210" s="908">
        <f t="shared" si="498"/>
        <v>640</v>
      </c>
      <c r="X210" s="908">
        <f t="shared" si="498"/>
        <v>2992</v>
      </c>
      <c r="Y210" s="908">
        <f t="shared" si="498"/>
        <v>2888</v>
      </c>
      <c r="Z210" s="908">
        <f t="shared" si="498"/>
        <v>0</v>
      </c>
      <c r="AA210" s="908">
        <f t="shared" si="498"/>
        <v>850</v>
      </c>
      <c r="AB210" s="908">
        <f t="shared" si="498"/>
        <v>350</v>
      </c>
      <c r="AC210" s="908">
        <f t="shared" ref="AC210:AJ210" si="499">SUM(AC161,AC167,AC173,AC179,AC185,AC191,AC197,AC203,AC209)</f>
        <v>0</v>
      </c>
      <c r="AD210" s="908">
        <f t="shared" si="499"/>
        <v>0</v>
      </c>
      <c r="AE210" s="908">
        <f t="shared" si="499"/>
        <v>0</v>
      </c>
      <c r="AF210" s="908">
        <f t="shared" si="499"/>
        <v>0</v>
      </c>
      <c r="AG210" s="908">
        <f t="shared" si="499"/>
        <v>0</v>
      </c>
      <c r="AH210" s="908">
        <f t="shared" si="499"/>
        <v>0</v>
      </c>
      <c r="AI210" s="908">
        <f t="shared" si="499"/>
        <v>0</v>
      </c>
      <c r="AJ210" s="908">
        <f t="shared" si="499"/>
        <v>0</v>
      </c>
      <c r="AK210" s="909"/>
      <c r="AL210" s="908">
        <f t="shared" ref="AL210:AT210" si="500">SUM(AL161,AL167,AL173,AL179,AL185,AL191,AL197,AL203,AL209)</f>
        <v>1999.92</v>
      </c>
      <c r="AM210" s="908">
        <f t="shared" si="500"/>
        <v>0</v>
      </c>
      <c r="AN210" s="908">
        <f t="shared" si="500"/>
        <v>2400</v>
      </c>
      <c r="AO210" s="908">
        <f t="shared" si="500"/>
        <v>0</v>
      </c>
      <c r="AP210" s="908">
        <f t="shared" si="500"/>
        <v>0</v>
      </c>
      <c r="AQ210" s="908">
        <f t="shared" si="500"/>
        <v>0</v>
      </c>
      <c r="AR210" s="908">
        <f t="shared" si="500"/>
        <v>0</v>
      </c>
      <c r="AS210" s="908">
        <f t="shared" si="500"/>
        <v>3300</v>
      </c>
      <c r="AT210" s="908">
        <f t="shared" si="500"/>
        <v>999.59999999999991</v>
      </c>
      <c r="AU210" s="908">
        <f t="shared" ref="AU210:BB210" si="501">SUM(AU161,AU167,AU173,AU179,AU185,AU191,AU197,AU203,AU209)</f>
        <v>0</v>
      </c>
      <c r="AV210" s="908">
        <f t="shared" si="501"/>
        <v>0</v>
      </c>
      <c r="AW210" s="908">
        <f t="shared" si="501"/>
        <v>0</v>
      </c>
      <c r="AX210" s="908">
        <f t="shared" si="501"/>
        <v>0</v>
      </c>
      <c r="AY210" s="908">
        <f t="shared" si="501"/>
        <v>0</v>
      </c>
      <c r="AZ210" s="908">
        <f t="shared" si="501"/>
        <v>0</v>
      </c>
      <c r="BA210" s="908">
        <f t="shared" si="501"/>
        <v>0</v>
      </c>
      <c r="BB210" s="908">
        <f t="shared" si="501"/>
        <v>0</v>
      </c>
      <c r="BC210" s="909"/>
      <c r="BD210" s="908">
        <f t="shared" ref="BD210:BL210" si="502">SUM(BD161,BD167,BD173,BD179,BD185,BD191,BD197,BD203,BD209)</f>
        <v>12600</v>
      </c>
      <c r="BE210" s="908">
        <f t="shared" si="502"/>
        <v>0</v>
      </c>
      <c r="BF210" s="908">
        <f t="shared" si="502"/>
        <v>11424</v>
      </c>
      <c r="BG210" s="908">
        <f t="shared" si="502"/>
        <v>750</v>
      </c>
      <c r="BH210" s="908">
        <f t="shared" si="502"/>
        <v>300</v>
      </c>
      <c r="BI210" s="908">
        <f t="shared" si="502"/>
        <v>2888</v>
      </c>
      <c r="BJ210" s="908">
        <f t="shared" si="502"/>
        <v>720</v>
      </c>
      <c r="BK210" s="908">
        <f t="shared" si="502"/>
        <v>0</v>
      </c>
      <c r="BL210" s="908">
        <f t="shared" si="502"/>
        <v>1600</v>
      </c>
      <c r="BM210" s="908">
        <f t="shared" ref="BM210:BT210" si="503">SUM(BM161,BM167,BM173,BM179,BM185,BM191,BM197,BM203,BM209)</f>
        <v>0</v>
      </c>
      <c r="BN210" s="908">
        <f t="shared" si="503"/>
        <v>0</v>
      </c>
      <c r="BO210" s="908">
        <f t="shared" si="503"/>
        <v>0</v>
      </c>
      <c r="BP210" s="908">
        <f t="shared" si="503"/>
        <v>0</v>
      </c>
      <c r="BQ210" s="908">
        <f t="shared" si="503"/>
        <v>0</v>
      </c>
      <c r="BR210" s="908">
        <f t="shared" si="503"/>
        <v>0</v>
      </c>
      <c r="BS210" s="908">
        <f t="shared" si="503"/>
        <v>0</v>
      </c>
      <c r="BT210" s="908">
        <f t="shared" si="503"/>
        <v>0</v>
      </c>
      <c r="BU210" s="909"/>
      <c r="BV210" s="908">
        <f>SUM(BV161,BV167,BV173,BV179,BV185,BV191,BV197,BV203,BV209)</f>
        <v>172</v>
      </c>
      <c r="BW210" s="908">
        <f>SUM(BW161,BW167,BW173,BW179,BW185,BW191,BW197,BW203,BW209)</f>
        <v>807</v>
      </c>
      <c r="BX210" s="908">
        <f>SUM(BX161,BX167,BX173,BX179,BX185,BX191,BX197,BX203,BX209)</f>
        <v>2890</v>
      </c>
      <c r="BY210" s="908">
        <f>SUM(BY161,BY167,BY173,BY179,BY185,BY191,BY197,BY203,BY209)</f>
        <v>1650</v>
      </c>
      <c r="BZ210" s="895">
        <f t="shared" si="461"/>
        <v>132.46666666666667</v>
      </c>
      <c r="CA210" s="895">
        <f t="shared" si="462"/>
        <v>596.83733333333328</v>
      </c>
      <c r="CB210" s="895">
        <f t="shared" si="463"/>
        <v>359.96800000000002</v>
      </c>
      <c r="CC210" s="896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7">
        <f t="shared" si="484"/>
        <v>17</v>
      </c>
      <c r="DM210" s="852">
        <f t="shared" si="485"/>
        <v>17</v>
      </c>
      <c r="DN210" s="852">
        <f t="shared" si="486"/>
        <v>17</v>
      </c>
      <c r="DO210" s="853">
        <f t="shared" si="487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9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9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9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9"/>
      <c r="BV211" s="451"/>
      <c r="BW211" s="451"/>
      <c r="BX211" s="451"/>
      <c r="BY211" s="451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1" t="s">
        <v>460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3" t="s">
        <v>461</v>
      </c>
      <c r="B213" s="674"/>
      <c r="C213" s="674"/>
      <c r="D213" s="674"/>
      <c r="E213" s="674"/>
      <c r="F213" s="674"/>
      <c r="G213" s="674"/>
      <c r="H213" s="674"/>
      <c r="I213" s="674"/>
      <c r="J213" s="674"/>
      <c r="K213" s="674"/>
      <c r="L213" s="674"/>
      <c r="M213" s="674"/>
      <c r="N213" s="674"/>
      <c r="O213" s="674"/>
      <c r="P213" s="674"/>
      <c r="Q213" s="674"/>
      <c r="R213" s="674"/>
      <c r="S213" s="889"/>
      <c r="T213" s="674"/>
      <c r="U213" s="674"/>
      <c r="V213" s="674"/>
      <c r="W213" s="674"/>
      <c r="X213" s="674"/>
      <c r="Y213" s="674"/>
      <c r="Z213" s="674"/>
      <c r="AA213" s="674"/>
      <c r="AB213" s="674"/>
      <c r="AC213" s="674"/>
      <c r="AD213" s="674"/>
      <c r="AE213" s="674"/>
      <c r="AF213" s="674"/>
      <c r="AG213" s="674"/>
      <c r="AH213" s="674"/>
      <c r="AI213" s="674"/>
      <c r="AJ213" s="674"/>
      <c r="AK213" s="889"/>
      <c r="AL213" s="674"/>
      <c r="AM213" s="674"/>
      <c r="AN213" s="674"/>
      <c r="AO213" s="674"/>
      <c r="AP213" s="674"/>
      <c r="AQ213" s="674"/>
      <c r="AR213" s="674"/>
      <c r="AS213" s="674"/>
      <c r="AT213" s="674"/>
      <c r="AU213" s="674"/>
      <c r="AV213" s="674"/>
      <c r="AW213" s="674"/>
      <c r="AX213" s="674"/>
      <c r="AY213" s="674"/>
      <c r="AZ213" s="674"/>
      <c r="BA213" s="674"/>
      <c r="BB213" s="674"/>
      <c r="BC213" s="889"/>
      <c r="BD213" s="674"/>
      <c r="BE213" s="674"/>
      <c r="BF213" s="674"/>
      <c r="BG213" s="674"/>
      <c r="BH213" s="674"/>
      <c r="BI213" s="674"/>
      <c r="BJ213" s="674"/>
      <c r="BK213" s="674"/>
      <c r="BL213" s="674"/>
      <c r="BM213" s="674"/>
      <c r="BN213" s="674"/>
      <c r="BO213" s="674"/>
      <c r="BP213" s="674"/>
      <c r="BQ213" s="674"/>
      <c r="BR213" s="674"/>
      <c r="BS213" s="674"/>
      <c r="BT213" s="674"/>
      <c r="BU213" s="889"/>
      <c r="BV213" s="674"/>
      <c r="BW213" s="674"/>
      <c r="BX213" s="674"/>
      <c r="BY213" s="674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1"/>
    </row>
    <row r="214" spans="1:131" ht="12.75" customHeight="1">
      <c r="A214" s="894" t="s">
        <v>295</v>
      </c>
      <c r="B214" s="674"/>
      <c r="C214" s="674"/>
      <c r="D214" s="674"/>
      <c r="E214" s="674"/>
      <c r="F214" s="674"/>
      <c r="G214" s="674"/>
      <c r="H214" s="674"/>
      <c r="I214" s="674"/>
      <c r="J214" s="674"/>
      <c r="K214" s="674"/>
      <c r="L214" s="674"/>
      <c r="M214" s="674"/>
      <c r="N214" s="674"/>
      <c r="O214" s="674"/>
      <c r="P214" s="674"/>
      <c r="Q214" s="674"/>
      <c r="R214" s="674"/>
      <c r="S214" s="889"/>
      <c r="T214" s="674"/>
      <c r="U214" s="674"/>
      <c r="V214" s="674"/>
      <c r="W214" s="674"/>
      <c r="X214" s="674"/>
      <c r="Y214" s="674"/>
      <c r="Z214" s="674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889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889"/>
      <c r="BD214" s="674"/>
      <c r="BE214" s="674"/>
      <c r="BF214" s="674"/>
      <c r="BG214" s="674"/>
      <c r="BH214" s="674"/>
      <c r="BI214" s="674"/>
      <c r="BJ214" s="674"/>
      <c r="BK214" s="674"/>
      <c r="BL214" s="674"/>
      <c r="BM214" s="674"/>
      <c r="BN214" s="674"/>
      <c r="BO214" s="674"/>
      <c r="BP214" s="674"/>
      <c r="BQ214" s="674"/>
      <c r="BR214" s="674"/>
      <c r="BS214" s="674"/>
      <c r="BT214" s="674"/>
      <c r="BU214" s="889"/>
      <c r="BV214" s="674"/>
      <c r="BW214" s="674"/>
      <c r="BX214" s="674"/>
      <c r="BY214" s="674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1"/>
    </row>
    <row r="215" spans="1:131" ht="12.75" customHeight="1">
      <c r="A215" s="894" t="s">
        <v>296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4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1"/>
    </row>
    <row r="216" spans="1:131" ht="12.75" customHeight="1">
      <c r="A216" s="894" t="s">
        <v>283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4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1"/>
    </row>
    <row r="217" spans="1:131" ht="12.75" customHeight="1">
      <c r="A217" s="894" t="s">
        <v>313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4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1"/>
    </row>
    <row r="218" spans="1:131" ht="12.75" customHeight="1">
      <c r="A218" s="900" t="s">
        <v>314</v>
      </c>
      <c r="B218" s="901" t="str">
        <f>IF(B215="","",B214*B215*B216*B217)</f>
        <v/>
      </c>
      <c r="C218" s="901" t="str">
        <f>IF(C215="","",C214*C215*C216*C217)</f>
        <v/>
      </c>
      <c r="D218" s="901" t="str">
        <f t="shared" ref="D218:J218" si="508">IF(D215="","",D214*D215*D216*D217)</f>
        <v/>
      </c>
      <c r="E218" s="901" t="str">
        <f t="shared" si="508"/>
        <v/>
      </c>
      <c r="F218" s="901" t="str">
        <f t="shared" si="508"/>
        <v/>
      </c>
      <c r="G218" s="901" t="str">
        <f t="shared" si="508"/>
        <v/>
      </c>
      <c r="H218" s="901" t="str">
        <f t="shared" si="508"/>
        <v/>
      </c>
      <c r="I218" s="901" t="str">
        <f t="shared" si="508"/>
        <v/>
      </c>
      <c r="J218" s="901" t="str">
        <f t="shared" si="508"/>
        <v/>
      </c>
      <c r="K218" s="901" t="str">
        <f t="shared" ref="K218:R218" si="509">IF(K215="","",K214*K215*K216*K217)</f>
        <v/>
      </c>
      <c r="L218" s="901" t="str">
        <f t="shared" si="509"/>
        <v/>
      </c>
      <c r="M218" s="901" t="str">
        <f t="shared" si="509"/>
        <v/>
      </c>
      <c r="N218" s="901" t="str">
        <f t="shared" si="509"/>
        <v/>
      </c>
      <c r="O218" s="901" t="str">
        <f t="shared" si="509"/>
        <v/>
      </c>
      <c r="P218" s="901" t="str">
        <f t="shared" si="509"/>
        <v/>
      </c>
      <c r="Q218" s="901" t="str">
        <f t="shared" si="509"/>
        <v/>
      </c>
      <c r="R218" s="901" t="str">
        <f t="shared" si="509"/>
        <v/>
      </c>
      <c r="S218" s="889"/>
      <c r="T218" s="901" t="str">
        <f t="shared" ref="T218:AB218" si="510">IF(T215="","",T214*T215*T216*T217)</f>
        <v/>
      </c>
      <c r="U218" s="901" t="str">
        <f t="shared" si="510"/>
        <v/>
      </c>
      <c r="V218" s="901" t="str">
        <f t="shared" si="510"/>
        <v/>
      </c>
      <c r="W218" s="901" t="str">
        <f t="shared" si="510"/>
        <v/>
      </c>
      <c r="X218" s="901" t="str">
        <f t="shared" si="510"/>
        <v/>
      </c>
      <c r="Y218" s="901" t="str">
        <f t="shared" si="510"/>
        <v/>
      </c>
      <c r="Z218" s="901" t="str">
        <f t="shared" si="510"/>
        <v/>
      </c>
      <c r="AA218" s="901" t="str">
        <f t="shared" si="510"/>
        <v/>
      </c>
      <c r="AB218" s="901" t="str">
        <f t="shared" si="510"/>
        <v/>
      </c>
      <c r="AC218" s="901" t="str">
        <f t="shared" ref="AC218:AJ218" si="511">IF(AC215="","",AC214*AC215*AC216*AC217)</f>
        <v/>
      </c>
      <c r="AD218" s="901" t="str">
        <f t="shared" si="511"/>
        <v/>
      </c>
      <c r="AE218" s="901" t="str">
        <f t="shared" si="511"/>
        <v/>
      </c>
      <c r="AF218" s="901" t="str">
        <f t="shared" si="511"/>
        <v/>
      </c>
      <c r="AG218" s="901" t="str">
        <f t="shared" si="511"/>
        <v/>
      </c>
      <c r="AH218" s="901" t="str">
        <f t="shared" si="511"/>
        <v/>
      </c>
      <c r="AI218" s="901" t="str">
        <f t="shared" si="511"/>
        <v/>
      </c>
      <c r="AJ218" s="901" t="str">
        <f t="shared" si="511"/>
        <v/>
      </c>
      <c r="AK218" s="889"/>
      <c r="AL218" s="901" t="str">
        <f t="shared" ref="AL218:AT218" si="512">IF(AL215="","",AL214*AL215*AL216*AL217)</f>
        <v/>
      </c>
      <c r="AM218" s="901" t="str">
        <f t="shared" si="512"/>
        <v/>
      </c>
      <c r="AN218" s="901" t="str">
        <f t="shared" si="512"/>
        <v/>
      </c>
      <c r="AO218" s="901" t="str">
        <f t="shared" si="512"/>
        <v/>
      </c>
      <c r="AP218" s="901" t="str">
        <f t="shared" si="512"/>
        <v/>
      </c>
      <c r="AQ218" s="901" t="str">
        <f t="shared" si="512"/>
        <v/>
      </c>
      <c r="AR218" s="901" t="str">
        <f t="shared" si="512"/>
        <v/>
      </c>
      <c r="AS218" s="901" t="str">
        <f t="shared" si="512"/>
        <v/>
      </c>
      <c r="AT218" s="901" t="str">
        <f t="shared" si="512"/>
        <v/>
      </c>
      <c r="AU218" s="901" t="str">
        <f t="shared" ref="AU218:BB218" si="513">IF(AU215="","",AU214*AU215*AU216*AU217)</f>
        <v/>
      </c>
      <c r="AV218" s="901" t="str">
        <f t="shared" si="513"/>
        <v/>
      </c>
      <c r="AW218" s="901" t="str">
        <f t="shared" si="513"/>
        <v/>
      </c>
      <c r="AX218" s="901" t="str">
        <f t="shared" si="513"/>
        <v/>
      </c>
      <c r="AY218" s="901" t="str">
        <f t="shared" si="513"/>
        <v/>
      </c>
      <c r="AZ218" s="901" t="str">
        <f t="shared" si="513"/>
        <v/>
      </c>
      <c r="BA218" s="901" t="str">
        <f t="shared" si="513"/>
        <v/>
      </c>
      <c r="BB218" s="901" t="str">
        <f t="shared" si="513"/>
        <v/>
      </c>
      <c r="BC218" s="889"/>
      <c r="BD218" s="901" t="str">
        <f t="shared" ref="BD218:BL218" si="514">IF(BD215="","",BD214*BD215*BD216*BD217)</f>
        <v/>
      </c>
      <c r="BE218" s="901" t="str">
        <f t="shared" si="514"/>
        <v/>
      </c>
      <c r="BF218" s="901" t="str">
        <f t="shared" si="514"/>
        <v/>
      </c>
      <c r="BG218" s="901" t="str">
        <f t="shared" si="514"/>
        <v/>
      </c>
      <c r="BH218" s="901" t="str">
        <f t="shared" si="514"/>
        <v/>
      </c>
      <c r="BI218" s="901" t="str">
        <f t="shared" si="514"/>
        <v/>
      </c>
      <c r="BJ218" s="901" t="str">
        <f t="shared" si="514"/>
        <v/>
      </c>
      <c r="BK218" s="901" t="str">
        <f t="shared" si="514"/>
        <v/>
      </c>
      <c r="BL218" s="901" t="str">
        <f t="shared" si="514"/>
        <v/>
      </c>
      <c r="BM218" s="901" t="str">
        <f t="shared" ref="BM218:BT218" si="515">IF(BM215="","",BM214*BM215*BM216*BM217)</f>
        <v/>
      </c>
      <c r="BN218" s="901" t="str">
        <f t="shared" si="515"/>
        <v/>
      </c>
      <c r="BO218" s="901" t="str">
        <f t="shared" si="515"/>
        <v/>
      </c>
      <c r="BP218" s="901" t="str">
        <f t="shared" si="515"/>
        <v/>
      </c>
      <c r="BQ218" s="901" t="str">
        <f t="shared" si="515"/>
        <v/>
      </c>
      <c r="BR218" s="901" t="str">
        <f t="shared" si="515"/>
        <v/>
      </c>
      <c r="BS218" s="901" t="str">
        <f t="shared" si="515"/>
        <v/>
      </c>
      <c r="BT218" s="901" t="str">
        <f t="shared" si="515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1"/>
    </row>
    <row r="219" spans="1:131" ht="12.75" customHeight="1">
      <c r="A219" s="893" t="s">
        <v>462</v>
      </c>
      <c r="B219" s="674"/>
      <c r="C219" s="674"/>
      <c r="D219" s="674"/>
      <c r="E219" s="674"/>
      <c r="F219" s="674"/>
      <c r="G219" s="674"/>
      <c r="H219" s="674"/>
      <c r="I219" s="674"/>
      <c r="J219" s="674"/>
      <c r="K219" s="674"/>
      <c r="L219" s="674"/>
      <c r="M219" s="674"/>
      <c r="N219" s="674"/>
      <c r="O219" s="674"/>
      <c r="P219" s="674"/>
      <c r="Q219" s="674"/>
      <c r="R219" s="674"/>
      <c r="S219" s="889"/>
      <c r="T219" s="674"/>
      <c r="U219" s="674"/>
      <c r="V219" s="674"/>
      <c r="W219" s="674"/>
      <c r="X219" s="674"/>
      <c r="Y219" s="674"/>
      <c r="Z219" s="674"/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889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889"/>
      <c r="BD219" s="674"/>
      <c r="BE219" s="674"/>
      <c r="BF219" s="674"/>
      <c r="BG219" s="674"/>
      <c r="BH219" s="674"/>
      <c r="BI219" s="674"/>
      <c r="BJ219" s="674"/>
      <c r="BK219" s="674"/>
      <c r="BL219" s="674"/>
      <c r="BM219" s="674"/>
      <c r="BN219" s="674"/>
      <c r="BO219" s="674"/>
      <c r="BP219" s="674"/>
      <c r="BQ219" s="674"/>
      <c r="BR219" s="674"/>
      <c r="BS219" s="674"/>
      <c r="BT219" s="674"/>
      <c r="BU219" s="889"/>
      <c r="BV219" s="674"/>
      <c r="BW219" s="674"/>
      <c r="BX219" s="674"/>
      <c r="BY219" s="674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1"/>
    </row>
    <row r="220" spans="1:131" ht="12.75" customHeight="1">
      <c r="A220" s="894" t="s">
        <v>295</v>
      </c>
      <c r="B220" s="674">
        <v>1</v>
      </c>
      <c r="C220" s="674"/>
      <c r="D220" s="674"/>
      <c r="E220" s="674"/>
      <c r="F220" s="674"/>
      <c r="G220" s="674"/>
      <c r="H220" s="674"/>
      <c r="I220" s="674"/>
      <c r="J220" s="674"/>
      <c r="K220" s="674"/>
      <c r="L220" s="674"/>
      <c r="M220" s="674"/>
      <c r="N220" s="674"/>
      <c r="O220" s="674"/>
      <c r="P220" s="674"/>
      <c r="Q220" s="674"/>
      <c r="R220" s="674"/>
      <c r="S220" s="889"/>
      <c r="T220" s="674"/>
      <c r="U220" s="674"/>
      <c r="V220" s="674"/>
      <c r="W220" s="674"/>
      <c r="X220" s="674"/>
      <c r="Y220" s="674"/>
      <c r="Z220" s="674"/>
      <c r="AA220" s="674">
        <v>1</v>
      </c>
      <c r="AB220" s="674"/>
      <c r="AC220" s="674"/>
      <c r="AD220" s="674"/>
      <c r="AE220" s="674"/>
      <c r="AF220" s="674"/>
      <c r="AG220" s="674"/>
      <c r="AH220" s="674"/>
      <c r="AI220" s="674"/>
      <c r="AJ220" s="674"/>
      <c r="AK220" s="889"/>
      <c r="AL220" s="674">
        <v>1</v>
      </c>
      <c r="AM220" s="674"/>
      <c r="AN220" s="674"/>
      <c r="AO220" s="674"/>
      <c r="AP220" s="674">
        <v>1</v>
      </c>
      <c r="AQ220" s="674"/>
      <c r="AR220" s="674"/>
      <c r="AS220" s="674">
        <v>1</v>
      </c>
      <c r="AT220" s="674">
        <v>1</v>
      </c>
      <c r="AU220" s="674"/>
      <c r="AV220" s="674"/>
      <c r="AW220" s="674"/>
      <c r="AX220" s="674"/>
      <c r="AY220" s="674"/>
      <c r="AZ220" s="674"/>
      <c r="BA220" s="674"/>
      <c r="BB220" s="674"/>
      <c r="BC220" s="889"/>
      <c r="BD220" s="674">
        <v>1</v>
      </c>
      <c r="BE220" s="674"/>
      <c r="BF220" s="674"/>
      <c r="BG220" s="674">
        <v>1</v>
      </c>
      <c r="BH220" s="674">
        <v>1</v>
      </c>
      <c r="BI220" s="674"/>
      <c r="BJ220" s="674"/>
      <c r="BK220" s="674"/>
      <c r="BL220" s="674">
        <v>1</v>
      </c>
      <c r="BM220" s="674"/>
      <c r="BN220" s="674"/>
      <c r="BO220" s="674"/>
      <c r="BP220" s="674"/>
      <c r="BQ220" s="674"/>
      <c r="BR220" s="674"/>
      <c r="BS220" s="674"/>
      <c r="BT220" s="674"/>
      <c r="BU220" s="889"/>
      <c r="BV220" s="674"/>
      <c r="BW220" s="674"/>
      <c r="BX220" s="674">
        <v>1</v>
      </c>
      <c r="BY220" s="674">
        <v>1</v>
      </c>
      <c r="BZ220" s="895" t="str">
        <f>IF(DL220&lt;3,"",(SUM(B220:R220)-MIN(B220:R220)-MAX(B220:R220))/(DL220-2))</f>
        <v/>
      </c>
      <c r="CA220" s="895" t="str">
        <f>IF(DM220&lt;3,"",(SUM(T220:AJ220)-MIN(T220:AJ220)-MAX(T220:AJ220))/(DM220-2))</f>
        <v/>
      </c>
      <c r="CB220" s="895">
        <f>IF(DN220&lt;3,"",(SUM(AL220:BB220)-MIN(AL220:BB220)-MAX(AL220:BB220))/(DN220-2))</f>
        <v>1</v>
      </c>
      <c r="CC220" s="896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7">
        <f>COUNT(B220:R220)</f>
        <v>1</v>
      </c>
      <c r="DM220" s="852">
        <f>COUNT(T220:AJ220)</f>
        <v>1</v>
      </c>
      <c r="DN220" s="852">
        <f>COUNT(AL220:BB220)</f>
        <v>4</v>
      </c>
      <c r="DO220" s="853">
        <f>COUNT(BD220:BT220)</f>
        <v>4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1"/>
    </row>
    <row r="221" spans="1:131" ht="12.75" customHeight="1">
      <c r="A221" s="894" t="s">
        <v>296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4"/>
      <c r="R221" s="299"/>
      <c r="S221" s="889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4"/>
      <c r="AV221" s="299"/>
      <c r="AW221" s="299"/>
      <c r="AX221" s="674"/>
      <c r="AY221" s="674"/>
      <c r="AZ221" s="674"/>
      <c r="BA221" s="299"/>
      <c r="BB221" s="299"/>
      <c r="BC221" s="889"/>
      <c r="BD221" s="674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4"/>
      <c r="BP221" s="299"/>
      <c r="BQ221" s="674"/>
      <c r="BR221" s="299"/>
      <c r="BS221" s="299"/>
      <c r="BT221" s="674"/>
      <c r="BU221" s="889"/>
      <c r="BV221" s="299"/>
      <c r="BW221" s="299"/>
      <c r="BX221" s="299">
        <v>1</v>
      </c>
      <c r="BY221" s="299">
        <v>1</v>
      </c>
      <c r="BZ221" s="895" t="str">
        <f>IF(DL221&lt;3,"",(SUM(B221:R221)-MIN(B221:R221)-MAX(B221:R221))/(DL221-2))</f>
        <v/>
      </c>
      <c r="CA221" s="895" t="str">
        <f>IF(DM221&lt;3,"",(SUM(T221:AJ221)-MIN(T221:AJ221)-MAX(T221:AJ221))/(DM221-2))</f>
        <v/>
      </c>
      <c r="CB221" s="895">
        <f>IF(DN221&lt;3,"",(SUM(AL221:BB221)-MIN(AL221:BB221)-MAX(AL221:BB221))/(DN221-2))</f>
        <v>1</v>
      </c>
      <c r="CC221" s="896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7">
        <f>COUNT(B221:R221)</f>
        <v>1</v>
      </c>
      <c r="DM221" s="852">
        <f>COUNT(T221:AJ221)</f>
        <v>1</v>
      </c>
      <c r="DN221" s="852">
        <f>COUNT(AL221:BB221)</f>
        <v>4</v>
      </c>
      <c r="DO221" s="853">
        <f>COUNT(BD221:BT221)</f>
        <v>4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1"/>
    </row>
    <row r="222" spans="1:131" ht="12.75" customHeight="1">
      <c r="A222" s="894" t="s">
        <v>283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4"/>
      <c r="R222" s="299"/>
      <c r="S222" s="889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4"/>
      <c r="AV222" s="299"/>
      <c r="AW222" s="299"/>
      <c r="AX222" s="674"/>
      <c r="AY222" s="674"/>
      <c r="AZ222" s="674"/>
      <c r="BA222" s="299"/>
      <c r="BB222" s="299"/>
      <c r="BC222" s="889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4"/>
      <c r="BP222" s="299"/>
      <c r="BQ222" s="674"/>
      <c r="BR222" s="299"/>
      <c r="BS222" s="299"/>
      <c r="BT222" s="674"/>
      <c r="BU222" s="889"/>
      <c r="BV222" s="299"/>
      <c r="BW222" s="299"/>
      <c r="BX222" s="299">
        <v>12</v>
      </c>
      <c r="BY222" s="299">
        <v>12</v>
      </c>
      <c r="BZ222" s="895" t="str">
        <f>IF(DL222&lt;3,"",(SUM(B222:R222)-MIN(B222:R222)-MAX(B222:R222))/(DL222-2))</f>
        <v/>
      </c>
      <c r="CA222" s="895" t="str">
        <f>IF(DM222&lt;3,"",(SUM(T222:AJ222)-MIN(T222:AJ222)-MAX(T222:AJ222))/(DM222-2))</f>
        <v/>
      </c>
      <c r="CB222" s="895">
        <f>IF(DN222&lt;3,"",(SUM(AL222:BB222)-MIN(AL222:BB222)-MAX(AL222:BB222))/(DN222-2))</f>
        <v>12</v>
      </c>
      <c r="CC222" s="896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7">
        <f>COUNT(B222:R222)</f>
        <v>1</v>
      </c>
      <c r="DM222" s="852">
        <f>COUNT(T222:AJ222)</f>
        <v>1</v>
      </c>
      <c r="DN222" s="852">
        <f>COUNT(AL222:BB222)</f>
        <v>4</v>
      </c>
      <c r="DO222" s="853">
        <f>COUNT(BD222:BT222)</f>
        <v>4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1"/>
    </row>
    <row r="223" spans="1:131" ht="12.75" customHeight="1">
      <c r="A223" s="894" t="s">
        <v>327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4"/>
      <c r="R223" s="299"/>
      <c r="S223" s="889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4"/>
      <c r="AV223" s="299"/>
      <c r="AW223" s="299"/>
      <c r="AX223" s="674"/>
      <c r="AY223" s="674"/>
      <c r="AZ223" s="674"/>
      <c r="BA223" s="299"/>
      <c r="BB223" s="299"/>
      <c r="BC223" s="889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4"/>
      <c r="BP223" s="299"/>
      <c r="BQ223" s="674"/>
      <c r="BR223" s="299"/>
      <c r="BS223" s="299"/>
      <c r="BT223" s="674"/>
      <c r="BU223" s="889"/>
      <c r="BV223" s="299"/>
      <c r="BW223" s="299"/>
      <c r="BX223" s="299">
        <v>250</v>
      </c>
      <c r="BY223" s="299">
        <v>167</v>
      </c>
      <c r="BZ223" s="895" t="str">
        <f>IF(DL223&lt;3,"",(SUM(B223:R223)-MIN(B223:R223)-MAX(B223:R223))/(DL223-2))</f>
        <v/>
      </c>
      <c r="CA223" s="895" t="str">
        <f>IF(DM223&lt;3,"",(SUM(T223:AJ223)-MIN(T223:AJ223)-MAX(T223:AJ223))/(DM223-2))</f>
        <v/>
      </c>
      <c r="CB223" s="895">
        <f>IF(DN223&lt;3,"",(SUM(AL223:BB223)-MIN(AL223:BB223)-MAX(AL223:BB223))/(DN223-2))</f>
        <v>250</v>
      </c>
      <c r="CC223" s="896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7">
        <f>COUNT(B223:R223)</f>
        <v>1</v>
      </c>
      <c r="DM223" s="852">
        <f>COUNT(T223:AJ223)</f>
        <v>1</v>
      </c>
      <c r="DN223" s="852">
        <f>COUNT(AL223:BB223)</f>
        <v>4</v>
      </c>
      <c r="DO223" s="853">
        <f>COUNT(BD223:BT223)</f>
        <v>4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1"/>
    </row>
    <row r="224" spans="1:131" ht="12.75" customHeight="1">
      <c r="A224" s="900" t="s">
        <v>314</v>
      </c>
      <c r="B224" s="901">
        <f>IF(B221="","",B220*B221*B222*B223)</f>
        <v>240</v>
      </c>
      <c r="C224" s="901" t="str">
        <f>IF(C221="","",C220*C221*C222*C223)</f>
        <v/>
      </c>
      <c r="D224" s="901" t="str">
        <f t="shared" ref="D224:J224" si="520">IF(D221="","",D220*D221*D222*D223)</f>
        <v/>
      </c>
      <c r="E224" s="901" t="str">
        <f t="shared" si="520"/>
        <v/>
      </c>
      <c r="F224" s="901" t="str">
        <f t="shared" si="520"/>
        <v/>
      </c>
      <c r="G224" s="901" t="str">
        <f t="shared" si="520"/>
        <v/>
      </c>
      <c r="H224" s="901" t="str">
        <f t="shared" si="520"/>
        <v/>
      </c>
      <c r="I224" s="901" t="str">
        <f t="shared" si="520"/>
        <v/>
      </c>
      <c r="J224" s="901" t="str">
        <f t="shared" si="520"/>
        <v/>
      </c>
      <c r="K224" s="901" t="str">
        <f t="shared" ref="K224:R224" si="521">IF(K221="","",K220*K221*K222*K223)</f>
        <v/>
      </c>
      <c r="L224" s="901" t="str">
        <f t="shared" si="521"/>
        <v/>
      </c>
      <c r="M224" s="901" t="str">
        <f t="shared" si="521"/>
        <v/>
      </c>
      <c r="N224" s="901" t="str">
        <f t="shared" si="521"/>
        <v/>
      </c>
      <c r="O224" s="901" t="str">
        <f t="shared" si="521"/>
        <v/>
      </c>
      <c r="P224" s="901" t="str">
        <f t="shared" si="521"/>
        <v/>
      </c>
      <c r="Q224" s="901" t="str">
        <f t="shared" si="521"/>
        <v/>
      </c>
      <c r="R224" s="901" t="str">
        <f t="shared" si="521"/>
        <v/>
      </c>
      <c r="S224" s="889"/>
      <c r="T224" s="901" t="str">
        <f t="shared" ref="T224:AB224" si="522">IF(T221="","",T220*T221*T222*T223)</f>
        <v/>
      </c>
      <c r="U224" s="901" t="str">
        <f t="shared" si="522"/>
        <v/>
      </c>
      <c r="V224" s="901" t="str">
        <f t="shared" si="522"/>
        <v/>
      </c>
      <c r="W224" s="901" t="str">
        <f t="shared" si="522"/>
        <v/>
      </c>
      <c r="X224" s="901" t="str">
        <f t="shared" si="522"/>
        <v/>
      </c>
      <c r="Y224" s="901" t="str">
        <f t="shared" si="522"/>
        <v/>
      </c>
      <c r="Z224" s="901" t="str">
        <f t="shared" si="522"/>
        <v/>
      </c>
      <c r="AA224" s="901">
        <f t="shared" si="522"/>
        <v>10</v>
      </c>
      <c r="AB224" s="901" t="str">
        <f t="shared" si="522"/>
        <v/>
      </c>
      <c r="AC224" s="901" t="str">
        <f t="shared" ref="AC224:AJ224" si="523">IF(AC221="","",AC220*AC221*AC222*AC223)</f>
        <v/>
      </c>
      <c r="AD224" s="901" t="str">
        <f t="shared" si="523"/>
        <v/>
      </c>
      <c r="AE224" s="901" t="str">
        <f t="shared" si="523"/>
        <v/>
      </c>
      <c r="AF224" s="901" t="str">
        <f t="shared" si="523"/>
        <v/>
      </c>
      <c r="AG224" s="901" t="str">
        <f t="shared" si="523"/>
        <v/>
      </c>
      <c r="AH224" s="901" t="str">
        <f t="shared" si="523"/>
        <v/>
      </c>
      <c r="AI224" s="901" t="str">
        <f t="shared" si="523"/>
        <v/>
      </c>
      <c r="AJ224" s="901" t="str">
        <f t="shared" si="523"/>
        <v/>
      </c>
      <c r="AK224" s="889"/>
      <c r="AL224" s="901">
        <f t="shared" ref="AL224:AT224" si="524">IF(AL221="","",AL220*AL221*AL222*AL223)</f>
        <v>3000</v>
      </c>
      <c r="AM224" s="901" t="str">
        <f t="shared" si="524"/>
        <v/>
      </c>
      <c r="AN224" s="901" t="str">
        <f t="shared" si="524"/>
        <v/>
      </c>
      <c r="AO224" s="901" t="str">
        <f t="shared" si="524"/>
        <v/>
      </c>
      <c r="AP224" s="901">
        <f t="shared" si="524"/>
        <v>3000</v>
      </c>
      <c r="AQ224" s="901" t="str">
        <f t="shared" si="524"/>
        <v/>
      </c>
      <c r="AR224" s="901" t="str">
        <f t="shared" si="524"/>
        <v/>
      </c>
      <c r="AS224" s="901">
        <f t="shared" si="524"/>
        <v>2499.96</v>
      </c>
      <c r="AT224" s="901">
        <f t="shared" si="524"/>
        <v>3000</v>
      </c>
      <c r="AU224" s="901" t="str">
        <f t="shared" ref="AU224:BB224" si="525">IF(AU221="","",AU220*AU221*AU222*AU223)</f>
        <v/>
      </c>
      <c r="AV224" s="901" t="str">
        <f t="shared" si="525"/>
        <v/>
      </c>
      <c r="AW224" s="901" t="str">
        <f t="shared" si="525"/>
        <v/>
      </c>
      <c r="AX224" s="901" t="str">
        <f t="shared" si="525"/>
        <v/>
      </c>
      <c r="AY224" s="901" t="str">
        <f t="shared" si="525"/>
        <v/>
      </c>
      <c r="AZ224" s="901" t="str">
        <f t="shared" si="525"/>
        <v/>
      </c>
      <c r="BA224" s="901" t="str">
        <f t="shared" si="525"/>
        <v/>
      </c>
      <c r="BB224" s="901" t="str">
        <f t="shared" si="525"/>
        <v/>
      </c>
      <c r="BC224" s="889"/>
      <c r="BD224" s="901">
        <f t="shared" ref="BD224:BL224" si="526">IF(BD221="","",BD220*BD221*BD222*BD223)</f>
        <v>800</v>
      </c>
      <c r="BE224" s="901" t="str">
        <f t="shared" si="526"/>
        <v/>
      </c>
      <c r="BF224" s="901" t="str">
        <f t="shared" si="526"/>
        <v/>
      </c>
      <c r="BG224" s="901">
        <f t="shared" si="526"/>
        <v>1999.92</v>
      </c>
      <c r="BH224" s="901">
        <f t="shared" si="526"/>
        <v>2000</v>
      </c>
      <c r="BI224" s="901" t="str">
        <f t="shared" si="526"/>
        <v/>
      </c>
      <c r="BJ224" s="901" t="str">
        <f t="shared" si="526"/>
        <v/>
      </c>
      <c r="BK224" s="901" t="str">
        <f t="shared" si="526"/>
        <v/>
      </c>
      <c r="BL224" s="901">
        <f t="shared" si="526"/>
        <v>1999.92</v>
      </c>
      <c r="BM224" s="901" t="str">
        <f t="shared" ref="BM224:BT224" si="527">IF(BM221="","",BM220*BM221*BM222*BM223)</f>
        <v/>
      </c>
      <c r="BN224" s="901" t="str">
        <f t="shared" si="527"/>
        <v/>
      </c>
      <c r="BO224" s="901" t="str">
        <f t="shared" si="527"/>
        <v/>
      </c>
      <c r="BP224" s="901" t="str">
        <f t="shared" si="527"/>
        <v/>
      </c>
      <c r="BQ224" s="901" t="str">
        <f t="shared" si="527"/>
        <v/>
      </c>
      <c r="BR224" s="901" t="str">
        <f t="shared" si="527"/>
        <v/>
      </c>
      <c r="BS224" s="901" t="str">
        <f t="shared" si="527"/>
        <v/>
      </c>
      <c r="BT224" s="901" t="str">
        <f t="shared" si="527"/>
        <v/>
      </c>
      <c r="BU224" s="889"/>
      <c r="BV224" s="901" t="str">
        <f>IF(BV221="","",BV220*BV221*BV222*BV223)</f>
        <v/>
      </c>
      <c r="BW224" s="901" t="str">
        <f>IF(BW221="","",BW220*BW221*BW222*BW223)</f>
        <v/>
      </c>
      <c r="BX224" s="901">
        <f>IF(BX221="","",BX220*BX221*BX222*BX223)</f>
        <v>3000</v>
      </c>
      <c r="BY224" s="765">
        <f>IF(BY221="","",BY220*BY221*BY222*BY223)</f>
        <v>2004</v>
      </c>
      <c r="BZ224" s="895" t="str">
        <f>IF(DL224&lt;3,"",(SUM(B224:R224)-MIN(B224:R224)-MAX(B224:R224))/(DL224-2))</f>
        <v/>
      </c>
      <c r="CA224" s="895" t="str">
        <f>IF(DM224&lt;3,"",(SUM(T224:AJ224)-MIN(T224:AJ224)-MAX(T224:AJ224))/(DM224-2))</f>
        <v/>
      </c>
      <c r="CB224" s="895">
        <f>IF(DN224&lt;3,"",(SUM(AL224:BB224)-MIN(AL224:BB224)-MAX(AL224:BB224))/(DN224-2))</f>
        <v>3000</v>
      </c>
      <c r="CC224" s="896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7">
        <f>COUNT(B224:R224)</f>
        <v>1</v>
      </c>
      <c r="DM224" s="852">
        <f>COUNT(T224:AJ224)</f>
        <v>1</v>
      </c>
      <c r="DN224" s="852">
        <f>COUNT(AL224:BB224)</f>
        <v>4</v>
      </c>
      <c r="DO224" s="853">
        <f>COUNT(BD224:BT224)</f>
        <v>4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1"/>
    </row>
    <row r="225" spans="1:129" ht="12.75" customHeight="1">
      <c r="A225" s="893" t="s">
        <v>463</v>
      </c>
      <c r="B225" s="674"/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4"/>
      <c r="P225" s="674"/>
      <c r="Q225" s="674"/>
      <c r="R225" s="674"/>
      <c r="S225" s="889"/>
      <c r="T225" s="674"/>
      <c r="U225" s="674"/>
      <c r="V225" s="674"/>
      <c r="W225" s="674"/>
      <c r="X225" s="674"/>
      <c r="Y225" s="674"/>
      <c r="Z225" s="674"/>
      <c r="AA225" s="674"/>
      <c r="AB225" s="674"/>
      <c r="AC225" s="674"/>
      <c r="AD225" s="674"/>
      <c r="AE225" s="674"/>
      <c r="AF225" s="674"/>
      <c r="AG225" s="674"/>
      <c r="AH225" s="674"/>
      <c r="AI225" s="674"/>
      <c r="AJ225" s="674"/>
      <c r="AK225" s="889"/>
      <c r="AL225" s="674"/>
      <c r="AM225" s="674"/>
      <c r="AN225" s="674"/>
      <c r="AO225" s="674"/>
      <c r="AP225" s="674"/>
      <c r="AQ225" s="674"/>
      <c r="AR225" s="674"/>
      <c r="AS225" s="674"/>
      <c r="AT225" s="674"/>
      <c r="AU225" s="674"/>
      <c r="AV225" s="674"/>
      <c r="AW225" s="674"/>
      <c r="AX225" s="674"/>
      <c r="AY225" s="674"/>
      <c r="AZ225" s="674"/>
      <c r="BA225" s="674"/>
      <c r="BB225" s="674"/>
      <c r="BC225" s="889"/>
      <c r="BD225" s="674"/>
      <c r="BE225" s="674"/>
      <c r="BF225" s="674"/>
      <c r="BG225" s="674"/>
      <c r="BH225" s="674"/>
      <c r="BI225" s="674"/>
      <c r="BJ225" s="674"/>
      <c r="BK225" s="674"/>
      <c r="BL225" s="674"/>
      <c r="BM225" s="674"/>
      <c r="BN225" s="674"/>
      <c r="BO225" s="674"/>
      <c r="BP225" s="674"/>
      <c r="BQ225" s="674"/>
      <c r="BR225" s="674"/>
      <c r="BS225" s="674"/>
      <c r="BT225" s="674"/>
      <c r="BU225" s="889"/>
      <c r="BV225" s="674"/>
      <c r="BW225" s="674"/>
      <c r="BX225" s="674"/>
      <c r="BY225" s="674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1"/>
    </row>
    <row r="226" spans="1:129" ht="12.75" customHeight="1">
      <c r="A226" s="894" t="s">
        <v>295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889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889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889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889"/>
      <c r="BV226" s="674"/>
      <c r="BW226" s="674"/>
      <c r="BX226" s="674"/>
      <c r="BY226" s="674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1"/>
    </row>
    <row r="227" spans="1:129" ht="12.75" customHeight="1">
      <c r="A227" s="894" t="s">
        <v>296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4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1"/>
    </row>
    <row r="228" spans="1:129" ht="12.75" customHeight="1">
      <c r="A228" s="894" t="s">
        <v>283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4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1"/>
    </row>
    <row r="229" spans="1:129" ht="12.75" customHeight="1">
      <c r="A229" s="894" t="s">
        <v>313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4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1"/>
    </row>
    <row r="230" spans="1:129" ht="12.75" customHeight="1">
      <c r="A230" s="900" t="s">
        <v>314</v>
      </c>
      <c r="B230" s="901" t="str">
        <f t="shared" ref="B230:K230" si="532">IF(B227="","",B226*B227*B228*B229)</f>
        <v/>
      </c>
      <c r="C230" s="901" t="str">
        <f t="shared" si="532"/>
        <v/>
      </c>
      <c r="D230" s="901" t="str">
        <f t="shared" si="532"/>
        <v/>
      </c>
      <c r="E230" s="901" t="str">
        <f t="shared" si="532"/>
        <v/>
      </c>
      <c r="F230" s="901" t="str">
        <f t="shared" si="532"/>
        <v/>
      </c>
      <c r="G230" s="901" t="str">
        <f t="shared" si="532"/>
        <v/>
      </c>
      <c r="H230" s="901" t="str">
        <f t="shared" si="532"/>
        <v/>
      </c>
      <c r="I230" s="901" t="str">
        <f t="shared" si="532"/>
        <v/>
      </c>
      <c r="J230" s="901" t="str">
        <f t="shared" si="532"/>
        <v/>
      </c>
      <c r="K230" s="901" t="str">
        <f t="shared" si="532"/>
        <v/>
      </c>
      <c r="L230" s="901" t="str">
        <f t="shared" ref="L230:R230" si="533">IF(L227="","",L226*L227*L228*L229)</f>
        <v/>
      </c>
      <c r="M230" s="901" t="str">
        <f t="shared" si="533"/>
        <v/>
      </c>
      <c r="N230" s="901" t="str">
        <f t="shared" si="533"/>
        <v/>
      </c>
      <c r="O230" s="901" t="str">
        <f t="shared" si="533"/>
        <v/>
      </c>
      <c r="P230" s="901" t="str">
        <f t="shared" si="533"/>
        <v/>
      </c>
      <c r="Q230" s="901" t="str">
        <f t="shared" si="533"/>
        <v/>
      </c>
      <c r="R230" s="901" t="str">
        <f t="shared" si="533"/>
        <v/>
      </c>
      <c r="S230" s="889"/>
      <c r="T230" s="901" t="str">
        <f t="shared" ref="T230:AB230" si="534">IF(T227="","",T226*T227*T228*T229)</f>
        <v/>
      </c>
      <c r="U230" s="901" t="str">
        <f t="shared" si="534"/>
        <v/>
      </c>
      <c r="V230" s="901" t="str">
        <f t="shared" si="534"/>
        <v/>
      </c>
      <c r="W230" s="901" t="str">
        <f t="shared" si="534"/>
        <v/>
      </c>
      <c r="X230" s="901" t="str">
        <f t="shared" si="534"/>
        <v/>
      </c>
      <c r="Y230" s="901" t="str">
        <f t="shared" si="534"/>
        <v/>
      </c>
      <c r="Z230" s="901" t="str">
        <f t="shared" si="534"/>
        <v/>
      </c>
      <c r="AA230" s="901" t="str">
        <f t="shared" si="534"/>
        <v/>
      </c>
      <c r="AB230" s="901" t="str">
        <f t="shared" si="534"/>
        <v/>
      </c>
      <c r="AC230" s="901" t="str">
        <f t="shared" ref="AC230:AJ230" si="535">IF(AC227="","",AC226*AC227*AC228*AC229)</f>
        <v/>
      </c>
      <c r="AD230" s="901" t="str">
        <f t="shared" si="535"/>
        <v/>
      </c>
      <c r="AE230" s="901" t="str">
        <f t="shared" si="535"/>
        <v/>
      </c>
      <c r="AF230" s="901" t="str">
        <f t="shared" si="535"/>
        <v/>
      </c>
      <c r="AG230" s="901" t="str">
        <f t="shared" si="535"/>
        <v/>
      </c>
      <c r="AH230" s="901" t="str">
        <f t="shared" si="535"/>
        <v/>
      </c>
      <c r="AI230" s="901" t="str">
        <f t="shared" si="535"/>
        <v/>
      </c>
      <c r="AJ230" s="901" t="str">
        <f t="shared" si="535"/>
        <v/>
      </c>
      <c r="AK230" s="889"/>
      <c r="AL230" s="901" t="str">
        <f t="shared" ref="AL230:AS230" si="536">IF(AL227="","",AL226*AL227*AL228*AL229)</f>
        <v/>
      </c>
      <c r="AM230" s="901" t="str">
        <f t="shared" si="536"/>
        <v/>
      </c>
      <c r="AN230" s="901" t="str">
        <f t="shared" si="536"/>
        <v/>
      </c>
      <c r="AO230" s="901" t="str">
        <f t="shared" si="536"/>
        <v/>
      </c>
      <c r="AP230" s="901" t="str">
        <f t="shared" si="536"/>
        <v/>
      </c>
      <c r="AQ230" s="901" t="str">
        <f t="shared" si="536"/>
        <v/>
      </c>
      <c r="AR230" s="901" t="str">
        <f t="shared" si="536"/>
        <v/>
      </c>
      <c r="AS230" s="901" t="str">
        <f t="shared" si="536"/>
        <v/>
      </c>
      <c r="AT230" s="901" t="str">
        <f>IF(AT227="","",AT226*AT227*AT228*AT229)</f>
        <v/>
      </c>
      <c r="AU230" s="901" t="str">
        <f t="shared" ref="AU230:BB230" si="537">IF(AU227="","",AU226*AU227*AU228*AU229)</f>
        <v/>
      </c>
      <c r="AV230" s="901" t="str">
        <f t="shared" si="537"/>
        <v/>
      </c>
      <c r="AW230" s="901" t="str">
        <f t="shared" si="537"/>
        <v/>
      </c>
      <c r="AX230" s="901" t="str">
        <f t="shared" si="537"/>
        <v/>
      </c>
      <c r="AY230" s="901" t="str">
        <f t="shared" si="537"/>
        <v/>
      </c>
      <c r="AZ230" s="901" t="str">
        <f t="shared" si="537"/>
        <v/>
      </c>
      <c r="BA230" s="901" t="str">
        <f t="shared" si="537"/>
        <v/>
      </c>
      <c r="BB230" s="901" t="str">
        <f t="shared" si="537"/>
        <v/>
      </c>
      <c r="BC230" s="889"/>
      <c r="BD230" s="901" t="str">
        <f t="shared" ref="BD230:BL230" si="538">IF(BD227="","",BD226*BD227*BD228*BD229)</f>
        <v/>
      </c>
      <c r="BE230" s="901" t="str">
        <f t="shared" si="538"/>
        <v/>
      </c>
      <c r="BF230" s="901" t="str">
        <f t="shared" si="538"/>
        <v/>
      </c>
      <c r="BG230" s="901" t="str">
        <f t="shared" si="538"/>
        <v/>
      </c>
      <c r="BH230" s="901" t="str">
        <f t="shared" si="538"/>
        <v/>
      </c>
      <c r="BI230" s="901" t="str">
        <f t="shared" si="538"/>
        <v/>
      </c>
      <c r="BJ230" s="901" t="str">
        <f t="shared" si="538"/>
        <v/>
      </c>
      <c r="BK230" s="901" t="str">
        <f t="shared" si="538"/>
        <v/>
      </c>
      <c r="BL230" s="901" t="str">
        <f t="shared" si="538"/>
        <v/>
      </c>
      <c r="BM230" s="901" t="str">
        <f t="shared" ref="BM230:BT230" si="539">IF(BM227="","",BM226*BM227*BM228*BM229)</f>
        <v/>
      </c>
      <c r="BN230" s="901" t="str">
        <f t="shared" si="539"/>
        <v/>
      </c>
      <c r="BO230" s="901" t="str">
        <f t="shared" si="539"/>
        <v/>
      </c>
      <c r="BP230" s="901" t="str">
        <f t="shared" si="539"/>
        <v/>
      </c>
      <c r="BQ230" s="901" t="str">
        <f t="shared" si="539"/>
        <v/>
      </c>
      <c r="BR230" s="901" t="str">
        <f t="shared" si="539"/>
        <v/>
      </c>
      <c r="BS230" s="901" t="str">
        <f t="shared" si="539"/>
        <v/>
      </c>
      <c r="BT230" s="901" t="str">
        <f t="shared" si="539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1"/>
    </row>
    <row r="231" spans="1:129" ht="12.75" customHeight="1">
      <c r="A231" s="893" t="s">
        <v>464</v>
      </c>
      <c r="B231" s="674"/>
      <c r="C231" s="674"/>
      <c r="D231" s="674"/>
      <c r="E231" s="674"/>
      <c r="F231" s="674"/>
      <c r="G231" s="674"/>
      <c r="H231" s="674"/>
      <c r="I231" s="674"/>
      <c r="J231" s="674"/>
      <c r="K231" s="674"/>
      <c r="L231" s="674"/>
      <c r="M231" s="674"/>
      <c r="N231" s="674"/>
      <c r="O231" s="674"/>
      <c r="P231" s="674"/>
      <c r="Q231" s="674"/>
      <c r="R231" s="674"/>
      <c r="S231" s="889"/>
      <c r="T231" s="674"/>
      <c r="U231" s="674"/>
      <c r="V231" s="674"/>
      <c r="W231" s="674"/>
      <c r="X231" s="674"/>
      <c r="Y231" s="674"/>
      <c r="Z231" s="674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889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889"/>
      <c r="BD231" s="674"/>
      <c r="BE231" s="674"/>
      <c r="BF231" s="674"/>
      <c r="BG231" s="674"/>
      <c r="BH231" s="674"/>
      <c r="BI231" s="674"/>
      <c r="BJ231" s="674"/>
      <c r="BK231" s="674"/>
      <c r="BL231" s="674"/>
      <c r="BM231" s="674"/>
      <c r="BN231" s="674"/>
      <c r="BO231" s="674"/>
      <c r="BP231" s="674"/>
      <c r="BQ231" s="674"/>
      <c r="BR231" s="674"/>
      <c r="BS231" s="674"/>
      <c r="BT231" s="674"/>
      <c r="BU231" s="889"/>
      <c r="BV231" s="674"/>
      <c r="BW231" s="674"/>
      <c r="BX231" s="674"/>
      <c r="BY231" s="674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1"/>
    </row>
    <row r="232" spans="1:129" ht="12.75" customHeight="1">
      <c r="A232" s="894" t="s">
        <v>295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889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889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889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889"/>
      <c r="BV232" s="674"/>
      <c r="BW232" s="674"/>
      <c r="BX232" s="674"/>
      <c r="BY232" s="674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7">
        <f>COUNT(B232:R232)</f>
        <v>0</v>
      </c>
      <c r="DM232" s="852">
        <f>COUNT(T232:AJ232)</f>
        <v>0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1"/>
    </row>
    <row r="233" spans="1:129" ht="12.75" customHeight="1">
      <c r="A233" s="894" t="s">
        <v>296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4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7">
        <f>COUNT(B233:R233)</f>
        <v>0</v>
      </c>
      <c r="DM233" s="852">
        <f>COUNT(T233:AJ233)</f>
        <v>0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1"/>
    </row>
    <row r="234" spans="1:129" ht="12.75" customHeight="1">
      <c r="A234" s="894" t="s">
        <v>283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4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7">
        <f>COUNT(B234:R234)</f>
        <v>0</v>
      </c>
      <c r="DM234" s="852">
        <f>COUNT(T234:AJ234)</f>
        <v>0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1"/>
    </row>
    <row r="235" spans="1:129" ht="12.75" customHeight="1">
      <c r="A235" s="894" t="s">
        <v>313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4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7">
        <f>COUNT(B235:R235)</f>
        <v>0</v>
      </c>
      <c r="DM235" s="852">
        <f>COUNT(T235:AJ235)</f>
        <v>0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1"/>
    </row>
    <row r="236" spans="1:129" ht="12.75" customHeight="1">
      <c r="A236" s="900" t="s">
        <v>314</v>
      </c>
      <c r="B236" s="901" t="str">
        <f t="shared" ref="B236:K236" si="544">IF(B233="","",B232*B233*B234*B235)</f>
        <v/>
      </c>
      <c r="C236" s="901" t="str">
        <f t="shared" si="544"/>
        <v/>
      </c>
      <c r="D236" s="901" t="str">
        <f t="shared" si="544"/>
        <v/>
      </c>
      <c r="E236" s="901" t="str">
        <f t="shared" si="544"/>
        <v/>
      </c>
      <c r="F236" s="901" t="str">
        <f t="shared" si="544"/>
        <v/>
      </c>
      <c r="G236" s="901" t="str">
        <f t="shared" si="544"/>
        <v/>
      </c>
      <c r="H236" s="901" t="str">
        <f t="shared" si="544"/>
        <v/>
      </c>
      <c r="I236" s="901" t="str">
        <f t="shared" si="544"/>
        <v/>
      </c>
      <c r="J236" s="901" t="str">
        <f t="shared" si="544"/>
        <v/>
      </c>
      <c r="K236" s="901" t="str">
        <f t="shared" si="544"/>
        <v/>
      </c>
      <c r="L236" s="901" t="str">
        <f t="shared" ref="L236:R236" si="545">IF(L233="","",L232*L233*L234*L235)</f>
        <v/>
      </c>
      <c r="M236" s="901" t="str">
        <f t="shared" si="545"/>
        <v/>
      </c>
      <c r="N236" s="901" t="str">
        <f t="shared" si="545"/>
        <v/>
      </c>
      <c r="O236" s="901" t="str">
        <f t="shared" si="545"/>
        <v/>
      </c>
      <c r="P236" s="901" t="str">
        <f t="shared" si="545"/>
        <v/>
      </c>
      <c r="Q236" s="901" t="str">
        <f t="shared" si="545"/>
        <v/>
      </c>
      <c r="R236" s="901" t="str">
        <f t="shared" si="545"/>
        <v/>
      </c>
      <c r="S236" s="889"/>
      <c r="T236" s="901" t="str">
        <f t="shared" ref="T236:AB236" si="546">IF(T233="","",T232*T233*T234*T235)</f>
        <v/>
      </c>
      <c r="U236" s="901" t="str">
        <f t="shared" si="546"/>
        <v/>
      </c>
      <c r="V236" s="901" t="str">
        <f t="shared" si="546"/>
        <v/>
      </c>
      <c r="W236" s="901" t="str">
        <f t="shared" si="546"/>
        <v/>
      </c>
      <c r="X236" s="901" t="str">
        <f t="shared" si="546"/>
        <v/>
      </c>
      <c r="Y236" s="901" t="str">
        <f t="shared" si="546"/>
        <v/>
      </c>
      <c r="Z236" s="901" t="str">
        <f t="shared" si="546"/>
        <v/>
      </c>
      <c r="AA236" s="901" t="str">
        <f t="shared" si="546"/>
        <v/>
      </c>
      <c r="AB236" s="901" t="str">
        <f t="shared" si="546"/>
        <v/>
      </c>
      <c r="AC236" s="901" t="str">
        <f t="shared" ref="AC236:AJ236" si="547">IF(AC233="","",AC232*AC233*AC234*AC235)</f>
        <v/>
      </c>
      <c r="AD236" s="901" t="str">
        <f t="shared" si="547"/>
        <v/>
      </c>
      <c r="AE236" s="901" t="str">
        <f t="shared" si="547"/>
        <v/>
      </c>
      <c r="AF236" s="901" t="str">
        <f t="shared" si="547"/>
        <v/>
      </c>
      <c r="AG236" s="901" t="str">
        <f t="shared" si="547"/>
        <v/>
      </c>
      <c r="AH236" s="901" t="str">
        <f t="shared" si="547"/>
        <v/>
      </c>
      <c r="AI236" s="901" t="str">
        <f t="shared" si="547"/>
        <v/>
      </c>
      <c r="AJ236" s="901" t="str">
        <f t="shared" si="547"/>
        <v/>
      </c>
      <c r="AK236" s="889"/>
      <c r="AL236" s="901" t="str">
        <f t="shared" ref="AL236:AS236" si="548">IF(AL233="","",AL232*AL233*AL234*AL235)</f>
        <v/>
      </c>
      <c r="AM236" s="901" t="str">
        <f t="shared" si="548"/>
        <v/>
      </c>
      <c r="AN236" s="901" t="str">
        <f t="shared" si="548"/>
        <v/>
      </c>
      <c r="AO236" s="901" t="str">
        <f t="shared" si="548"/>
        <v/>
      </c>
      <c r="AP236" s="901" t="str">
        <f t="shared" si="548"/>
        <v/>
      </c>
      <c r="AQ236" s="901" t="str">
        <f t="shared" si="548"/>
        <v/>
      </c>
      <c r="AR236" s="901" t="str">
        <f t="shared" si="548"/>
        <v/>
      </c>
      <c r="AS236" s="901" t="str">
        <f t="shared" si="548"/>
        <v/>
      </c>
      <c r="AT236" s="901" t="str">
        <f>IF(AT233="","",AT232*AT233*AT234*AT235)</f>
        <v/>
      </c>
      <c r="AU236" s="901" t="str">
        <f t="shared" ref="AU236:BB236" si="549">IF(AU233="","",AU232*AU233*AU234*AU235)</f>
        <v/>
      </c>
      <c r="AV236" s="901" t="str">
        <f t="shared" si="549"/>
        <v/>
      </c>
      <c r="AW236" s="901" t="str">
        <f t="shared" si="549"/>
        <v/>
      </c>
      <c r="AX236" s="901" t="str">
        <f t="shared" si="549"/>
        <v/>
      </c>
      <c r="AY236" s="901" t="str">
        <f t="shared" si="549"/>
        <v/>
      </c>
      <c r="AZ236" s="901" t="str">
        <f t="shared" si="549"/>
        <v/>
      </c>
      <c r="BA236" s="901" t="str">
        <f t="shared" si="549"/>
        <v/>
      </c>
      <c r="BB236" s="901" t="str">
        <f t="shared" si="549"/>
        <v/>
      </c>
      <c r="BC236" s="889"/>
      <c r="BD236" s="901" t="str">
        <f t="shared" ref="BD236:BL236" si="550">IF(BD233="","",BD232*BD233*BD234*BD235)</f>
        <v/>
      </c>
      <c r="BE236" s="901" t="str">
        <f t="shared" si="550"/>
        <v/>
      </c>
      <c r="BF236" s="901" t="str">
        <f t="shared" si="550"/>
        <v/>
      </c>
      <c r="BG236" s="901" t="str">
        <f t="shared" si="550"/>
        <v/>
      </c>
      <c r="BH236" s="901" t="str">
        <f t="shared" si="550"/>
        <v/>
      </c>
      <c r="BI236" s="901" t="str">
        <f t="shared" si="550"/>
        <v/>
      </c>
      <c r="BJ236" s="901" t="str">
        <f t="shared" si="550"/>
        <v/>
      </c>
      <c r="BK236" s="901" t="str">
        <f t="shared" si="550"/>
        <v/>
      </c>
      <c r="BL236" s="901" t="str">
        <f t="shared" si="550"/>
        <v/>
      </c>
      <c r="BM236" s="901" t="str">
        <f t="shared" ref="BM236:BT236" si="551">IF(BM233="","",BM232*BM233*BM234*BM235)</f>
        <v/>
      </c>
      <c r="BN236" s="901" t="str">
        <f t="shared" si="551"/>
        <v/>
      </c>
      <c r="BO236" s="901" t="str">
        <f t="shared" si="551"/>
        <v/>
      </c>
      <c r="BP236" s="901" t="str">
        <f t="shared" si="551"/>
        <v/>
      </c>
      <c r="BQ236" s="901" t="str">
        <f t="shared" si="551"/>
        <v/>
      </c>
      <c r="BR236" s="901" t="str">
        <f t="shared" si="551"/>
        <v/>
      </c>
      <c r="BS236" s="901" t="str">
        <f t="shared" si="551"/>
        <v/>
      </c>
      <c r="BT236" s="901" t="str">
        <f t="shared" si="551"/>
        <v/>
      </c>
      <c r="BU236" s="889"/>
      <c r="BV236" s="901" t="str">
        <f>IF(BV233="","",BV232*BV233*BV234*BV235)</f>
        <v/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7">
        <f>COUNT(B236:R236)</f>
        <v>0</v>
      </c>
      <c r="DM236" s="852">
        <f>COUNT(T236:AJ236)</f>
        <v>0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1"/>
    </row>
    <row r="237" spans="1:129" ht="12.75" customHeight="1">
      <c r="A237" s="893" t="s">
        <v>465</v>
      </c>
      <c r="B237" s="674"/>
      <c r="C237" s="674"/>
      <c r="D237" s="674"/>
      <c r="E237" s="674"/>
      <c r="F237" s="674"/>
      <c r="G237" s="674"/>
      <c r="H237" s="674"/>
      <c r="I237" s="674"/>
      <c r="J237" s="674"/>
      <c r="K237" s="674"/>
      <c r="L237" s="674"/>
      <c r="M237" s="674"/>
      <c r="N237" s="674"/>
      <c r="O237" s="674"/>
      <c r="P237" s="674"/>
      <c r="Q237" s="674"/>
      <c r="R237" s="674"/>
      <c r="S237" s="889"/>
      <c r="T237" s="674"/>
      <c r="U237" s="674"/>
      <c r="V237" s="674"/>
      <c r="W237" s="674"/>
      <c r="X237" s="674"/>
      <c r="Y237" s="674"/>
      <c r="Z237" s="674"/>
      <c r="AA237" s="674"/>
      <c r="AB237" s="674"/>
      <c r="AC237" s="674"/>
      <c r="AD237" s="674"/>
      <c r="AE237" s="674"/>
      <c r="AF237" s="674"/>
      <c r="AG237" s="674"/>
      <c r="AH237" s="674"/>
      <c r="AI237" s="674"/>
      <c r="AJ237" s="674"/>
      <c r="AK237" s="889"/>
      <c r="AL237" s="674"/>
      <c r="AM237" s="674"/>
      <c r="AN237" s="674"/>
      <c r="AO237" s="674"/>
      <c r="AP237" s="674"/>
      <c r="AQ237" s="674"/>
      <c r="AR237" s="674"/>
      <c r="AS237" s="674"/>
      <c r="AT237" s="674"/>
      <c r="AU237" s="674"/>
      <c r="AV237" s="674"/>
      <c r="AW237" s="674"/>
      <c r="AX237" s="674"/>
      <c r="AY237" s="674"/>
      <c r="AZ237" s="674"/>
      <c r="BA237" s="674"/>
      <c r="BB237" s="674"/>
      <c r="BC237" s="889"/>
      <c r="BD237" s="674"/>
      <c r="BE237" s="674"/>
      <c r="BF237" s="674"/>
      <c r="BG237" s="674"/>
      <c r="BH237" s="674"/>
      <c r="BI237" s="674"/>
      <c r="BJ237" s="674"/>
      <c r="BK237" s="674"/>
      <c r="BL237" s="674"/>
      <c r="BM237" s="674"/>
      <c r="BN237" s="674"/>
      <c r="BO237" s="674"/>
      <c r="BP237" s="674"/>
      <c r="BQ237" s="674"/>
      <c r="BR237" s="674"/>
      <c r="BS237" s="674"/>
      <c r="BT237" s="674"/>
      <c r="BU237" s="889"/>
      <c r="BV237" s="674"/>
      <c r="BW237" s="674"/>
      <c r="BX237" s="674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1"/>
    </row>
    <row r="238" spans="1:129" ht="12.75" customHeight="1">
      <c r="A238" s="894" t="s">
        <v>295</v>
      </c>
      <c r="B238" s="674"/>
      <c r="C238" s="674"/>
      <c r="D238" s="674"/>
      <c r="E238" s="674"/>
      <c r="F238" s="674"/>
      <c r="G238" s="674"/>
      <c r="H238" s="674"/>
      <c r="I238" s="674"/>
      <c r="J238" s="674"/>
      <c r="K238" s="674"/>
      <c r="L238" s="674"/>
      <c r="M238" s="674"/>
      <c r="N238" s="674"/>
      <c r="O238" s="674"/>
      <c r="P238" s="674"/>
      <c r="Q238" s="674"/>
      <c r="R238" s="674"/>
      <c r="S238" s="889"/>
      <c r="T238" s="674"/>
      <c r="U238" s="674"/>
      <c r="V238" s="674"/>
      <c r="W238" s="674"/>
      <c r="X238" s="674"/>
      <c r="Y238" s="674"/>
      <c r="Z238" s="674"/>
      <c r="AA238" s="674"/>
      <c r="AB238" s="674"/>
      <c r="AC238" s="674"/>
      <c r="AD238" s="674"/>
      <c r="AE238" s="674"/>
      <c r="AF238" s="674"/>
      <c r="AG238" s="674"/>
      <c r="AH238" s="674"/>
      <c r="AI238" s="674"/>
      <c r="AJ238" s="674"/>
      <c r="AK238" s="889"/>
      <c r="AL238" s="674"/>
      <c r="AM238" s="674"/>
      <c r="AN238" s="674"/>
      <c r="AO238" s="674"/>
      <c r="AP238" s="674"/>
      <c r="AQ238" s="674"/>
      <c r="AR238" s="674"/>
      <c r="AS238" s="674"/>
      <c r="AT238" s="674"/>
      <c r="AU238" s="674"/>
      <c r="AV238" s="674"/>
      <c r="AW238" s="674"/>
      <c r="AX238" s="674"/>
      <c r="AY238" s="674"/>
      <c r="AZ238" s="674"/>
      <c r="BA238" s="674"/>
      <c r="BB238" s="674"/>
      <c r="BC238" s="889"/>
      <c r="BD238" s="674"/>
      <c r="BE238" s="674"/>
      <c r="BF238" s="674"/>
      <c r="BG238" s="674"/>
      <c r="BH238" s="674"/>
      <c r="BI238" s="674"/>
      <c r="BJ238" s="674"/>
      <c r="BK238" s="674"/>
      <c r="BL238" s="674"/>
      <c r="BM238" s="674"/>
      <c r="BN238" s="674"/>
      <c r="BO238" s="674"/>
      <c r="BP238" s="674"/>
      <c r="BQ238" s="674"/>
      <c r="BR238" s="674"/>
      <c r="BS238" s="674"/>
      <c r="BT238" s="674"/>
      <c r="BU238" s="889"/>
      <c r="BV238" s="674"/>
      <c r="BW238" s="674"/>
      <c r="BX238" s="674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7">
        <f>COUNT(B238:R238)</f>
        <v>0</v>
      </c>
      <c r="DM238" s="852">
        <f>COUNT(T238:AJ238)</f>
        <v>0</v>
      </c>
      <c r="DN238" s="852">
        <f>COUNT(AL238:BB238)</f>
        <v>0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1"/>
    </row>
    <row r="239" spans="1:129" ht="12.75" customHeight="1">
      <c r="A239" s="894" t="s">
        <v>296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4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7">
        <f>COUNT(B239:R239)</f>
        <v>0</v>
      </c>
      <c r="DM239" s="852">
        <f>COUNT(T239:AJ239)</f>
        <v>0</v>
      </c>
      <c r="DN239" s="852">
        <f>COUNT(AL239:BB239)</f>
        <v>0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1"/>
    </row>
    <row r="240" spans="1:129" ht="12.75" customHeight="1">
      <c r="A240" s="894" t="s">
        <v>283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4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7">
        <f>COUNT(B240:R240)</f>
        <v>0</v>
      </c>
      <c r="DM240" s="852">
        <f>COUNT(T240:AJ240)</f>
        <v>0</v>
      </c>
      <c r="DN240" s="852">
        <f>COUNT(AL240:BB240)</f>
        <v>0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1"/>
    </row>
    <row r="241" spans="1:129" ht="12.75" customHeight="1">
      <c r="A241" s="894" t="s">
        <v>313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4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7">
        <f>COUNT(B241:R241)</f>
        <v>0</v>
      </c>
      <c r="DM241" s="852">
        <f>COUNT(T241:AJ241)</f>
        <v>0</v>
      </c>
      <c r="DN241" s="852">
        <f>COUNT(AL241:BB241)</f>
        <v>0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1"/>
    </row>
    <row r="242" spans="1:129" ht="12.75" customHeight="1">
      <c r="A242" s="900" t="s">
        <v>314</v>
      </c>
      <c r="B242" s="901" t="str">
        <f t="shared" ref="B242:K242" si="556">IF(B239="","",B238*B239*B240*B241)</f>
        <v/>
      </c>
      <c r="C242" s="901" t="str">
        <f t="shared" si="556"/>
        <v/>
      </c>
      <c r="D242" s="901" t="str">
        <f t="shared" si="556"/>
        <v/>
      </c>
      <c r="E242" s="901" t="str">
        <f t="shared" si="556"/>
        <v/>
      </c>
      <c r="F242" s="901" t="str">
        <f t="shared" si="556"/>
        <v/>
      </c>
      <c r="G242" s="901" t="str">
        <f t="shared" si="556"/>
        <v/>
      </c>
      <c r="H242" s="901" t="str">
        <f t="shared" si="556"/>
        <v/>
      </c>
      <c r="I242" s="901" t="str">
        <f t="shared" si="556"/>
        <v/>
      </c>
      <c r="J242" s="901" t="str">
        <f t="shared" si="556"/>
        <v/>
      </c>
      <c r="K242" s="901" t="str">
        <f t="shared" si="556"/>
        <v/>
      </c>
      <c r="L242" s="901" t="str">
        <f t="shared" ref="L242:R242" si="557">IF(L239="","",L238*L239*L240*L241)</f>
        <v/>
      </c>
      <c r="M242" s="901" t="str">
        <f t="shared" si="557"/>
        <v/>
      </c>
      <c r="N242" s="901" t="str">
        <f t="shared" si="557"/>
        <v/>
      </c>
      <c r="O242" s="901" t="str">
        <f t="shared" si="557"/>
        <v/>
      </c>
      <c r="P242" s="901" t="str">
        <f t="shared" si="557"/>
        <v/>
      </c>
      <c r="Q242" s="901" t="str">
        <f t="shared" si="557"/>
        <v/>
      </c>
      <c r="R242" s="901" t="str">
        <f t="shared" si="557"/>
        <v/>
      </c>
      <c r="S242" s="889"/>
      <c r="T242" s="901" t="str">
        <f t="shared" ref="T242:AB242" si="558">IF(T239="","",T238*T239*T240*T241)</f>
        <v/>
      </c>
      <c r="U242" s="901" t="str">
        <f t="shared" si="558"/>
        <v/>
      </c>
      <c r="V242" s="901" t="str">
        <f t="shared" si="558"/>
        <v/>
      </c>
      <c r="W242" s="901" t="str">
        <f t="shared" si="558"/>
        <v/>
      </c>
      <c r="X242" s="901" t="str">
        <f t="shared" si="558"/>
        <v/>
      </c>
      <c r="Y242" s="901" t="str">
        <f t="shared" si="558"/>
        <v/>
      </c>
      <c r="Z242" s="901" t="str">
        <f t="shared" si="558"/>
        <v/>
      </c>
      <c r="AA242" s="901" t="str">
        <f t="shared" si="558"/>
        <v/>
      </c>
      <c r="AB242" s="901" t="str">
        <f t="shared" si="558"/>
        <v/>
      </c>
      <c r="AC242" s="901" t="str">
        <f t="shared" ref="AC242:AJ242" si="559">IF(AC239="","",AC238*AC239*AC240*AC241)</f>
        <v/>
      </c>
      <c r="AD242" s="901" t="str">
        <f t="shared" si="559"/>
        <v/>
      </c>
      <c r="AE242" s="901" t="str">
        <f t="shared" si="559"/>
        <v/>
      </c>
      <c r="AF242" s="901" t="str">
        <f t="shared" si="559"/>
        <v/>
      </c>
      <c r="AG242" s="901" t="str">
        <f t="shared" si="559"/>
        <v/>
      </c>
      <c r="AH242" s="901" t="str">
        <f t="shared" si="559"/>
        <v/>
      </c>
      <c r="AI242" s="901" t="str">
        <f t="shared" si="559"/>
        <v/>
      </c>
      <c r="AJ242" s="901" t="str">
        <f t="shared" si="559"/>
        <v/>
      </c>
      <c r="AK242" s="889"/>
      <c r="AL242" s="901" t="str">
        <f t="shared" ref="AL242:AT242" si="560">IF(AL239="","",AL238*AL239*AL240*AL241)</f>
        <v/>
      </c>
      <c r="AM242" s="901" t="str">
        <f t="shared" si="560"/>
        <v/>
      </c>
      <c r="AN242" s="901" t="str">
        <f t="shared" si="560"/>
        <v/>
      </c>
      <c r="AO242" s="901" t="str">
        <f t="shared" si="560"/>
        <v/>
      </c>
      <c r="AP242" s="901" t="str">
        <f t="shared" si="560"/>
        <v/>
      </c>
      <c r="AQ242" s="901" t="str">
        <f t="shared" si="560"/>
        <v/>
      </c>
      <c r="AR242" s="901" t="str">
        <f t="shared" si="560"/>
        <v/>
      </c>
      <c r="AS242" s="901" t="str">
        <f t="shared" si="560"/>
        <v/>
      </c>
      <c r="AT242" s="901" t="str">
        <f t="shared" si="560"/>
        <v/>
      </c>
      <c r="AU242" s="901" t="str">
        <f t="shared" ref="AU242:BB242" si="561">IF(AU239="","",AU238*AU239*AU240*AU241)</f>
        <v/>
      </c>
      <c r="AV242" s="901" t="str">
        <f t="shared" si="561"/>
        <v/>
      </c>
      <c r="AW242" s="901" t="str">
        <f t="shared" si="561"/>
        <v/>
      </c>
      <c r="AX242" s="901" t="str">
        <f t="shared" si="561"/>
        <v/>
      </c>
      <c r="AY242" s="901" t="str">
        <f t="shared" si="561"/>
        <v/>
      </c>
      <c r="AZ242" s="901" t="str">
        <f t="shared" si="561"/>
        <v/>
      </c>
      <c r="BA242" s="901" t="str">
        <f t="shared" si="561"/>
        <v/>
      </c>
      <c r="BB242" s="901" t="str">
        <f t="shared" si="561"/>
        <v/>
      </c>
      <c r="BC242" s="889"/>
      <c r="BD242" s="901" t="str">
        <f t="shared" ref="BD242:BL242" si="562">IF(BD239="","",BD238*BD239*BD240*BD241)</f>
        <v/>
      </c>
      <c r="BE242" s="901" t="str">
        <f t="shared" si="562"/>
        <v/>
      </c>
      <c r="BF242" s="901" t="str">
        <f t="shared" si="562"/>
        <v/>
      </c>
      <c r="BG242" s="901" t="str">
        <f t="shared" si="562"/>
        <v/>
      </c>
      <c r="BH242" s="901" t="str">
        <f t="shared" si="562"/>
        <v/>
      </c>
      <c r="BI242" s="901" t="str">
        <f t="shared" si="562"/>
        <v/>
      </c>
      <c r="BJ242" s="901" t="str">
        <f t="shared" si="562"/>
        <v/>
      </c>
      <c r="BK242" s="901" t="str">
        <f t="shared" si="562"/>
        <v/>
      </c>
      <c r="BL242" s="901" t="str">
        <f t="shared" si="562"/>
        <v/>
      </c>
      <c r="BM242" s="901" t="str">
        <f>IF(BM239="","",BM238*BM239*BM240*BM241)</f>
        <v/>
      </c>
      <c r="BN242" s="901" t="str">
        <f>IF(BN239="","",BN238*BN239*BN240*BN241)</f>
        <v/>
      </c>
      <c r="BO242" s="901" t="str">
        <f t="shared" ref="BO242:BT242" si="563">IF(BO239="","",BO238*BO239*BO240*BO241)</f>
        <v/>
      </c>
      <c r="BP242" s="901" t="str">
        <f t="shared" si="563"/>
        <v/>
      </c>
      <c r="BQ242" s="901" t="str">
        <f t="shared" si="563"/>
        <v/>
      </c>
      <c r="BR242" s="901" t="str">
        <f t="shared" si="563"/>
        <v/>
      </c>
      <c r="BS242" s="901" t="str">
        <f t="shared" si="563"/>
        <v/>
      </c>
      <c r="BT242" s="901" t="str">
        <f t="shared" si="563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7">
        <f>COUNT(B242:R242)</f>
        <v>0</v>
      </c>
      <c r="DM242" s="852">
        <f>COUNT(T242:AJ242)</f>
        <v>0</v>
      </c>
      <c r="DN242" s="852">
        <f>COUNT(AL242:BB242)</f>
        <v>0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1"/>
    </row>
    <row r="243" spans="1:129" ht="12.75" customHeight="1">
      <c r="A243" s="893" t="s">
        <v>841</v>
      </c>
      <c r="B243" s="674"/>
      <c r="C243" s="674"/>
      <c r="D243" s="674"/>
      <c r="E243" s="674"/>
      <c r="F243" s="674"/>
      <c r="G243" s="674"/>
      <c r="H243" s="674"/>
      <c r="I243" s="674"/>
      <c r="J243" s="674"/>
      <c r="K243" s="674"/>
      <c r="L243" s="674"/>
      <c r="M243" s="674"/>
      <c r="N243" s="674"/>
      <c r="O243" s="674"/>
      <c r="P243" s="674"/>
      <c r="Q243" s="674"/>
      <c r="R243" s="674"/>
      <c r="S243" s="889"/>
      <c r="T243" s="674"/>
      <c r="U243" s="674"/>
      <c r="V243" s="674"/>
      <c r="W243" s="674"/>
      <c r="X243" s="674"/>
      <c r="Y243" s="674"/>
      <c r="Z243" s="674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889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889"/>
      <c r="BD243" s="674"/>
      <c r="BE243" s="674"/>
      <c r="BF243" s="674"/>
      <c r="BG243" s="674"/>
      <c r="BH243" s="674"/>
      <c r="BI243" s="674"/>
      <c r="BJ243" s="674"/>
      <c r="BK243" s="674"/>
      <c r="BL243" s="674"/>
      <c r="BM243" s="674"/>
      <c r="BN243" s="674"/>
      <c r="BO243" s="674"/>
      <c r="BP243" s="674"/>
      <c r="BQ243" s="674"/>
      <c r="BR243" s="674"/>
      <c r="BS243" s="674"/>
      <c r="BT243" s="674"/>
      <c r="BU243" s="889"/>
      <c r="BV243" s="674"/>
      <c r="BW243" s="674"/>
      <c r="BX243" s="674"/>
      <c r="BY243" s="674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1"/>
    </row>
    <row r="244" spans="1:129" ht="12.75" customHeight="1">
      <c r="A244" s="894" t="s">
        <v>295</v>
      </c>
      <c r="B244" s="674"/>
      <c r="C244" s="674"/>
      <c r="D244" s="674"/>
      <c r="E244" s="674"/>
      <c r="F244" s="674"/>
      <c r="G244" s="674"/>
      <c r="H244" s="674"/>
      <c r="I244" s="674"/>
      <c r="J244" s="674"/>
      <c r="K244" s="674"/>
      <c r="L244" s="674"/>
      <c r="M244" s="674"/>
      <c r="N244" s="674"/>
      <c r="O244" s="674"/>
      <c r="P244" s="674"/>
      <c r="Q244" s="674"/>
      <c r="R244" s="674"/>
      <c r="S244" s="889"/>
      <c r="T244" s="674"/>
      <c r="U244" s="674"/>
      <c r="V244" s="674"/>
      <c r="W244" s="674"/>
      <c r="X244" s="674"/>
      <c r="Y244" s="674"/>
      <c r="Z244" s="674"/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889"/>
      <c r="AL244" s="674"/>
      <c r="AM244" s="674"/>
      <c r="AN244" s="674"/>
      <c r="AO244" s="674"/>
      <c r="AP244" s="674"/>
      <c r="AQ244" s="674"/>
      <c r="AR244" s="674"/>
      <c r="AS244" s="674"/>
      <c r="AT244" s="674">
        <v>1</v>
      </c>
      <c r="AU244" s="674"/>
      <c r="AV244" s="674"/>
      <c r="AW244" s="674"/>
      <c r="AX244" s="674"/>
      <c r="AY244" s="674"/>
      <c r="AZ244" s="674"/>
      <c r="BA244" s="674"/>
      <c r="BB244" s="674"/>
      <c r="BC244" s="889"/>
      <c r="BD244" s="674"/>
      <c r="BE244" s="674"/>
      <c r="BF244" s="674"/>
      <c r="BG244" s="674">
        <v>1</v>
      </c>
      <c r="BH244" s="674">
        <v>1</v>
      </c>
      <c r="BI244" s="674"/>
      <c r="BJ244" s="674"/>
      <c r="BK244" s="674">
        <v>3</v>
      </c>
      <c r="BL244" s="674">
        <v>1</v>
      </c>
      <c r="BM244" s="674"/>
      <c r="BN244" s="674"/>
      <c r="BO244" s="674"/>
      <c r="BP244" s="674"/>
      <c r="BQ244" s="674"/>
      <c r="BR244" s="674"/>
      <c r="BS244" s="674"/>
      <c r="BT244" s="674"/>
      <c r="BU244" s="889"/>
      <c r="BV244" s="674"/>
      <c r="BW244" s="674"/>
      <c r="BX244" s="674"/>
      <c r="BY244" s="674">
        <v>1</v>
      </c>
      <c r="BZ244" s="895" t="str">
        <f t="shared" ref="BZ244:BZ249" si="564">IF(DL244&lt;3,"",(SUM(B244:R244)-MIN(B244:R244)-MAX(B244:R244))/(DL244-2))</f>
        <v/>
      </c>
      <c r="CA244" s="895" t="str">
        <f t="shared" ref="CA244:CA249" si="565">IF(DM244&lt;3,"",(SUM(T244:AJ244)-MIN(T244:AJ244)-MAX(T244:AJ244))/(DM244-2))</f>
        <v/>
      </c>
      <c r="CB244" s="895" t="str">
        <f t="shared" ref="CB244:CB249" si="566">IF(DN244&lt;3,"",(SUM(AL244:BB244)-MIN(AL244:BB244)-MAX(AL244:BB244))/(DN244-2))</f>
        <v/>
      </c>
      <c r="CC244" s="896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587">COUNT(B244:R244)</f>
        <v>0</v>
      </c>
      <c r="DM244" s="852">
        <f t="shared" ref="DM244:DM249" si="588">COUNT(T244:AJ244)</f>
        <v>0</v>
      </c>
      <c r="DN244" s="852">
        <f t="shared" ref="DN244:DN249" si="589">COUNT(AL244:BB244)</f>
        <v>1</v>
      </c>
      <c r="DO244" s="853">
        <f t="shared" ref="DO244:DO249" si="590">COUNT(BD244:BT244)</f>
        <v>4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1"/>
    </row>
    <row r="245" spans="1:129" ht="12.75" customHeight="1">
      <c r="A245" s="894" t="s">
        <v>296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4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/>
      <c r="BW245" s="299"/>
      <c r="BX245" s="299"/>
      <c r="BY245" s="299">
        <v>1</v>
      </c>
      <c r="BZ245" s="895" t="str">
        <f t="shared" si="564"/>
        <v/>
      </c>
      <c r="CA245" s="895" t="str">
        <f t="shared" si="565"/>
        <v/>
      </c>
      <c r="CB245" s="895" t="str">
        <f t="shared" si="566"/>
        <v/>
      </c>
      <c r="CC245" s="896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7">
        <f t="shared" si="587"/>
        <v>0</v>
      </c>
      <c r="DM245" s="852">
        <f t="shared" si="588"/>
        <v>0</v>
      </c>
      <c r="DN245" s="852">
        <f t="shared" si="589"/>
        <v>1</v>
      </c>
      <c r="DO245" s="853">
        <f t="shared" si="590"/>
        <v>4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1"/>
    </row>
    <row r="246" spans="1:129" ht="12.75" customHeight="1">
      <c r="A246" s="894" t="s">
        <v>283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4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/>
      <c r="BW246" s="299"/>
      <c r="BX246" s="299"/>
      <c r="BY246" s="299">
        <v>1</v>
      </c>
      <c r="BZ246" s="895" t="str">
        <f t="shared" si="564"/>
        <v/>
      </c>
      <c r="CA246" s="895" t="str">
        <f t="shared" si="565"/>
        <v/>
      </c>
      <c r="CB246" s="895" t="str">
        <f t="shared" si="566"/>
        <v/>
      </c>
      <c r="CC246" s="896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7">
        <f t="shared" si="587"/>
        <v>0</v>
      </c>
      <c r="DM246" s="852">
        <f t="shared" si="588"/>
        <v>0</v>
      </c>
      <c r="DN246" s="852">
        <f t="shared" si="589"/>
        <v>1</v>
      </c>
      <c r="DO246" s="853">
        <f t="shared" si="590"/>
        <v>4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1"/>
    </row>
    <row r="247" spans="1:129" ht="12.75" customHeight="1">
      <c r="A247" s="894" t="s">
        <v>313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4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/>
      <c r="BW247" s="299"/>
      <c r="BX247" s="299"/>
      <c r="BY247" s="299">
        <v>1600</v>
      </c>
      <c r="BZ247" s="895" t="str">
        <f t="shared" si="564"/>
        <v/>
      </c>
      <c r="CA247" s="895" t="str">
        <f t="shared" si="565"/>
        <v/>
      </c>
      <c r="CB247" s="895" t="str">
        <f t="shared" si="566"/>
        <v/>
      </c>
      <c r="CC247" s="896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7">
        <f t="shared" si="587"/>
        <v>0</v>
      </c>
      <c r="DM247" s="852">
        <f t="shared" si="588"/>
        <v>0</v>
      </c>
      <c r="DN247" s="852">
        <f t="shared" si="589"/>
        <v>1</v>
      </c>
      <c r="DO247" s="853">
        <f t="shared" si="590"/>
        <v>4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1"/>
    </row>
    <row r="248" spans="1:129" ht="14" customHeight="1" thickBot="1">
      <c r="A248" s="900" t="s">
        <v>314</v>
      </c>
      <c r="B248" s="901" t="str">
        <f>IF(B245="","",B244*B245*B246*B247)</f>
        <v/>
      </c>
      <c r="C248" s="901" t="str">
        <f>IF(C245="","",C244*C245*C246*C247)</f>
        <v/>
      </c>
      <c r="D248" s="901" t="str">
        <f t="shared" ref="D248:J248" si="591">IF(D245="","",D244*D245*D246*D247)</f>
        <v/>
      </c>
      <c r="E248" s="901" t="str">
        <f t="shared" si="591"/>
        <v/>
      </c>
      <c r="F248" s="901" t="str">
        <f t="shared" si="591"/>
        <v/>
      </c>
      <c r="G248" s="901" t="str">
        <f t="shared" si="591"/>
        <v/>
      </c>
      <c r="H248" s="901" t="str">
        <f t="shared" si="591"/>
        <v/>
      </c>
      <c r="I248" s="901" t="str">
        <f t="shared" si="591"/>
        <v/>
      </c>
      <c r="J248" s="901" t="str">
        <f t="shared" si="591"/>
        <v/>
      </c>
      <c r="K248" s="901" t="str">
        <f t="shared" ref="K248:R248" si="592">IF(K245="","",K244*K245*K246*K247)</f>
        <v/>
      </c>
      <c r="L248" s="901" t="str">
        <f t="shared" si="592"/>
        <v/>
      </c>
      <c r="M248" s="901" t="str">
        <f t="shared" si="592"/>
        <v/>
      </c>
      <c r="N248" s="901" t="str">
        <f t="shared" si="592"/>
        <v/>
      </c>
      <c r="O248" s="901" t="str">
        <f t="shared" si="592"/>
        <v/>
      </c>
      <c r="P248" s="901" t="str">
        <f t="shared" si="592"/>
        <v/>
      </c>
      <c r="Q248" s="901" t="str">
        <f t="shared" si="592"/>
        <v/>
      </c>
      <c r="R248" s="901" t="str">
        <f t="shared" si="592"/>
        <v/>
      </c>
      <c r="S248" s="889"/>
      <c r="T248" s="901" t="str">
        <f t="shared" ref="T248:AB248" si="593">IF(T245="","",T244*T245*T246*T247)</f>
        <v/>
      </c>
      <c r="U248" s="901" t="str">
        <f t="shared" si="593"/>
        <v/>
      </c>
      <c r="V248" s="901" t="str">
        <f t="shared" si="593"/>
        <v/>
      </c>
      <c r="W248" s="901" t="str">
        <f t="shared" si="593"/>
        <v/>
      </c>
      <c r="X248" s="901" t="str">
        <f t="shared" si="593"/>
        <v/>
      </c>
      <c r="Y248" s="901" t="str">
        <f t="shared" si="593"/>
        <v/>
      </c>
      <c r="Z248" s="901" t="str">
        <f t="shared" si="593"/>
        <v/>
      </c>
      <c r="AA248" s="901" t="str">
        <f t="shared" si="593"/>
        <v/>
      </c>
      <c r="AB248" s="901" t="str">
        <f t="shared" si="593"/>
        <v/>
      </c>
      <c r="AC248" s="901" t="str">
        <f t="shared" ref="AC248:AJ248" si="594">IF(AC245="","",AC244*AC245*AC246*AC247)</f>
        <v/>
      </c>
      <c r="AD248" s="901" t="str">
        <f t="shared" si="594"/>
        <v/>
      </c>
      <c r="AE248" s="901" t="str">
        <f t="shared" si="594"/>
        <v/>
      </c>
      <c r="AF248" s="901" t="str">
        <f t="shared" si="594"/>
        <v/>
      </c>
      <c r="AG248" s="901" t="str">
        <f t="shared" si="594"/>
        <v/>
      </c>
      <c r="AH248" s="901" t="str">
        <f t="shared" si="594"/>
        <v/>
      </c>
      <c r="AI248" s="901" t="str">
        <f t="shared" si="594"/>
        <v/>
      </c>
      <c r="AJ248" s="901" t="str">
        <f t="shared" si="594"/>
        <v/>
      </c>
      <c r="AK248" s="889"/>
      <c r="AL248" s="901" t="str">
        <f t="shared" ref="AL248:AT248" si="595">IF(AL245="","",AL244*AL245*AL246*AL247)</f>
        <v/>
      </c>
      <c r="AM248" s="901" t="str">
        <f t="shared" si="595"/>
        <v/>
      </c>
      <c r="AN248" s="901" t="str">
        <f t="shared" si="595"/>
        <v/>
      </c>
      <c r="AO248" s="901" t="str">
        <f t="shared" si="595"/>
        <v/>
      </c>
      <c r="AP248" s="901" t="str">
        <f t="shared" si="595"/>
        <v/>
      </c>
      <c r="AQ248" s="901" t="str">
        <f t="shared" si="595"/>
        <v/>
      </c>
      <c r="AR248" s="901" t="str">
        <f t="shared" si="595"/>
        <v/>
      </c>
      <c r="AS248" s="901" t="str">
        <f t="shared" si="595"/>
        <v/>
      </c>
      <c r="AT248" s="901">
        <f t="shared" si="595"/>
        <v>3499.92</v>
      </c>
      <c r="AU248" s="901" t="str">
        <f t="shared" ref="AU248:BB248" si="596">IF(AU245="","",AU244*AU245*AU246*AU247)</f>
        <v/>
      </c>
      <c r="AV248" s="901" t="str">
        <f t="shared" si="596"/>
        <v/>
      </c>
      <c r="AW248" s="901" t="str">
        <f t="shared" si="596"/>
        <v/>
      </c>
      <c r="AX248" s="901" t="str">
        <f t="shared" si="596"/>
        <v/>
      </c>
      <c r="AY248" s="901" t="str">
        <f t="shared" si="596"/>
        <v/>
      </c>
      <c r="AZ248" s="901" t="str">
        <f t="shared" si="596"/>
        <v/>
      </c>
      <c r="BA248" s="901" t="str">
        <f t="shared" si="596"/>
        <v/>
      </c>
      <c r="BB248" s="901" t="str">
        <f t="shared" si="596"/>
        <v/>
      </c>
      <c r="BC248" s="889"/>
      <c r="BD248" s="901" t="str">
        <f t="shared" ref="BD248:BL248" si="597">IF(BD245="","",BD244*BD245*BD246*BD247)</f>
        <v/>
      </c>
      <c r="BE248" s="901" t="str">
        <f t="shared" si="597"/>
        <v/>
      </c>
      <c r="BF248" s="901" t="str">
        <f t="shared" si="597"/>
        <v/>
      </c>
      <c r="BG248" s="901">
        <f t="shared" si="597"/>
        <v>1600</v>
      </c>
      <c r="BH248" s="901">
        <f t="shared" si="597"/>
        <v>1400</v>
      </c>
      <c r="BI248" s="901" t="str">
        <f t="shared" si="597"/>
        <v/>
      </c>
      <c r="BJ248" s="901" t="str">
        <f t="shared" si="597"/>
        <v/>
      </c>
      <c r="BK248" s="901">
        <f t="shared" si="597"/>
        <v>1599.8999999999999</v>
      </c>
      <c r="BL248" s="901">
        <f t="shared" si="597"/>
        <v>1600</v>
      </c>
      <c r="BM248" s="901" t="str">
        <f t="shared" ref="BM248:BT248" si="598">IF(BM245="","",BM244*BM245*BM246*BM247)</f>
        <v/>
      </c>
      <c r="BN248" s="901" t="str">
        <f t="shared" si="598"/>
        <v/>
      </c>
      <c r="BO248" s="901" t="str">
        <f t="shared" si="598"/>
        <v/>
      </c>
      <c r="BP248" s="901" t="str">
        <f t="shared" si="598"/>
        <v/>
      </c>
      <c r="BQ248" s="901" t="str">
        <f t="shared" si="598"/>
        <v/>
      </c>
      <c r="BR248" s="901" t="str">
        <f t="shared" si="598"/>
        <v/>
      </c>
      <c r="BS248" s="901" t="str">
        <f t="shared" si="598"/>
        <v/>
      </c>
      <c r="BT248" s="901" t="str">
        <f t="shared" si="598"/>
        <v/>
      </c>
      <c r="BU248" s="889"/>
      <c r="BV248" s="901" t="str">
        <f>IF(BV245="","",BV244*BV245*BV246*BV247)</f>
        <v/>
      </c>
      <c r="BW248" s="901" t="str">
        <f>IF(BW245="","",BW244*BW245*BW246*BW247)</f>
        <v/>
      </c>
      <c r="BX248" s="901" t="str">
        <f>IF(BX245="","",BX244*BX245*BX246*BX247)</f>
        <v/>
      </c>
      <c r="BY248" s="765">
        <f>IF(BY245="","",BY244*BY245*BY246*BY247)</f>
        <v>1600</v>
      </c>
      <c r="BZ248" s="895" t="str">
        <f t="shared" si="564"/>
        <v/>
      </c>
      <c r="CA248" s="895" t="str">
        <f t="shared" si="565"/>
        <v/>
      </c>
      <c r="CB248" s="895" t="str">
        <f t="shared" si="566"/>
        <v/>
      </c>
      <c r="CC248" s="896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7">
        <f t="shared" si="587"/>
        <v>0</v>
      </c>
      <c r="DM248" s="852">
        <f t="shared" si="588"/>
        <v>0</v>
      </c>
      <c r="DN248" s="852">
        <f t="shared" si="589"/>
        <v>1</v>
      </c>
      <c r="DO248" s="853">
        <f t="shared" si="590"/>
        <v>4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1"/>
    </row>
    <row r="249" spans="1:129" ht="14" customHeight="1" thickBot="1">
      <c r="A249" s="854" t="s">
        <v>466</v>
      </c>
      <c r="B249" s="923">
        <f>SUM(B218,B224,B230,B236,B242,B248)</f>
        <v>240</v>
      </c>
      <c r="C249" s="923">
        <f t="shared" ref="C249:R249" si="599">SUM(C218,C224,C230,C236,C242,C248)</f>
        <v>0</v>
      </c>
      <c r="D249" s="923">
        <f t="shared" si="599"/>
        <v>0</v>
      </c>
      <c r="E249" s="923">
        <f t="shared" si="599"/>
        <v>0</v>
      </c>
      <c r="F249" s="923">
        <f t="shared" si="599"/>
        <v>0</v>
      </c>
      <c r="G249" s="923">
        <f t="shared" si="599"/>
        <v>0</v>
      </c>
      <c r="H249" s="923">
        <f t="shared" si="599"/>
        <v>0</v>
      </c>
      <c r="I249" s="923">
        <f t="shared" si="599"/>
        <v>0</v>
      </c>
      <c r="J249" s="923">
        <f t="shared" si="599"/>
        <v>0</v>
      </c>
      <c r="K249" s="923">
        <f t="shared" si="599"/>
        <v>0</v>
      </c>
      <c r="L249" s="923">
        <f t="shared" si="599"/>
        <v>0</v>
      </c>
      <c r="M249" s="923">
        <f t="shared" si="599"/>
        <v>0</v>
      </c>
      <c r="N249" s="923">
        <f t="shared" si="599"/>
        <v>0</v>
      </c>
      <c r="O249" s="923">
        <f t="shared" si="599"/>
        <v>0</v>
      </c>
      <c r="P249" s="923">
        <f t="shared" si="599"/>
        <v>0</v>
      </c>
      <c r="Q249" s="923">
        <f t="shared" si="599"/>
        <v>0</v>
      </c>
      <c r="R249" s="923">
        <f t="shared" si="599"/>
        <v>0</v>
      </c>
      <c r="S249" s="909"/>
      <c r="T249" s="923">
        <f>SUM(T218,T224,T230,T236,T242,T248)</f>
        <v>0</v>
      </c>
      <c r="U249" s="923">
        <f t="shared" ref="U249" si="600">SUM(U218,U224,U230,U236,U242,U248)</f>
        <v>0</v>
      </c>
      <c r="V249" s="923">
        <f t="shared" ref="V249" si="601">SUM(V218,V224,V230,V236,V242,V248)</f>
        <v>0</v>
      </c>
      <c r="W249" s="923">
        <f t="shared" ref="W249" si="602">SUM(W218,W224,W230,W236,W242,W248)</f>
        <v>0</v>
      </c>
      <c r="X249" s="923">
        <f t="shared" ref="X249" si="603">SUM(X218,X224,X230,X236,X242,X248)</f>
        <v>0</v>
      </c>
      <c r="Y249" s="923">
        <f t="shared" ref="Y249" si="604">SUM(Y218,Y224,Y230,Y236,Y242,Y248)</f>
        <v>0</v>
      </c>
      <c r="Z249" s="923">
        <f t="shared" ref="Z249" si="605">SUM(Z218,Z224,Z230,Z236,Z242,Z248)</f>
        <v>0</v>
      </c>
      <c r="AA249" s="923">
        <f t="shared" ref="AA249" si="606">SUM(AA218,AA224,AA230,AA236,AA242,AA248)</f>
        <v>10</v>
      </c>
      <c r="AB249" s="923">
        <f t="shared" ref="AB249" si="607">SUM(AB218,AB224,AB230,AB236,AB242,AB248)</f>
        <v>0</v>
      </c>
      <c r="AC249" s="923">
        <f t="shared" ref="AC249" si="608">SUM(AC218,AC224,AC230,AC236,AC242,AC248)</f>
        <v>0</v>
      </c>
      <c r="AD249" s="923">
        <f t="shared" ref="AD249" si="609">SUM(AD218,AD224,AD230,AD236,AD242,AD248)</f>
        <v>0</v>
      </c>
      <c r="AE249" s="923">
        <f t="shared" ref="AE249" si="610">SUM(AE218,AE224,AE230,AE236,AE242,AE248)</f>
        <v>0</v>
      </c>
      <c r="AF249" s="923">
        <f t="shared" ref="AF249" si="611">SUM(AF218,AF224,AF230,AF236,AF242,AF248)</f>
        <v>0</v>
      </c>
      <c r="AG249" s="923">
        <f t="shared" ref="AG249" si="612">SUM(AG218,AG224,AG230,AG236,AG242,AG248)</f>
        <v>0</v>
      </c>
      <c r="AH249" s="923">
        <f t="shared" ref="AH249" si="613">SUM(AH218,AH224,AH230,AH236,AH242,AH248)</f>
        <v>0</v>
      </c>
      <c r="AI249" s="923">
        <f t="shared" ref="AI249" si="614">SUM(AI218,AI224,AI230,AI236,AI242,AI248)</f>
        <v>0</v>
      </c>
      <c r="AJ249" s="923">
        <f t="shared" ref="AJ249" si="615">SUM(AJ218,AJ224,AJ230,AJ236,AJ242,AJ248)</f>
        <v>0</v>
      </c>
      <c r="AK249" s="909"/>
      <c r="AL249" s="923">
        <f>SUM(AL218,AL224,AL230,AL236,AL242,AL248)</f>
        <v>3000</v>
      </c>
      <c r="AM249" s="923">
        <f t="shared" ref="AM249" si="616">SUM(AM218,AM224,AM230,AM236,AM242,AM248)</f>
        <v>0</v>
      </c>
      <c r="AN249" s="923">
        <f t="shared" ref="AN249" si="617">SUM(AN218,AN224,AN230,AN236,AN242,AN248)</f>
        <v>0</v>
      </c>
      <c r="AO249" s="923">
        <f t="shared" ref="AO249" si="618">SUM(AO218,AO224,AO230,AO236,AO242,AO248)</f>
        <v>0</v>
      </c>
      <c r="AP249" s="923">
        <f t="shared" ref="AP249" si="619">SUM(AP218,AP224,AP230,AP236,AP242,AP248)</f>
        <v>3000</v>
      </c>
      <c r="AQ249" s="923">
        <f t="shared" ref="AQ249" si="620">SUM(AQ218,AQ224,AQ230,AQ236,AQ242,AQ248)</f>
        <v>0</v>
      </c>
      <c r="AR249" s="923">
        <f t="shared" ref="AR249" si="621">SUM(AR218,AR224,AR230,AR236,AR242,AR248)</f>
        <v>0</v>
      </c>
      <c r="AS249" s="923">
        <f t="shared" ref="AS249" si="622">SUM(AS218,AS224,AS230,AS236,AS242,AS248)</f>
        <v>2499.96</v>
      </c>
      <c r="AT249" s="923">
        <f t="shared" ref="AT249" si="623">SUM(AT218,AT224,AT230,AT236,AT242,AT248)</f>
        <v>6499.92</v>
      </c>
      <c r="AU249" s="923">
        <f t="shared" ref="AU249" si="624">SUM(AU218,AU224,AU230,AU236,AU242,AU248)</f>
        <v>0</v>
      </c>
      <c r="AV249" s="923">
        <f t="shared" ref="AV249" si="625">SUM(AV218,AV224,AV230,AV236,AV242,AV248)</f>
        <v>0</v>
      </c>
      <c r="AW249" s="923">
        <f t="shared" ref="AW249" si="626">SUM(AW218,AW224,AW230,AW236,AW242,AW248)</f>
        <v>0</v>
      </c>
      <c r="AX249" s="923">
        <f t="shared" ref="AX249" si="627">SUM(AX218,AX224,AX230,AX236,AX242,AX248)</f>
        <v>0</v>
      </c>
      <c r="AY249" s="923">
        <f t="shared" ref="AY249" si="628">SUM(AY218,AY224,AY230,AY236,AY242,AY248)</f>
        <v>0</v>
      </c>
      <c r="AZ249" s="923">
        <f t="shared" ref="AZ249" si="629">SUM(AZ218,AZ224,AZ230,AZ236,AZ242,AZ248)</f>
        <v>0</v>
      </c>
      <c r="BA249" s="923">
        <f t="shared" ref="BA249" si="630">SUM(BA218,BA224,BA230,BA236,BA242,BA248)</f>
        <v>0</v>
      </c>
      <c r="BB249" s="923">
        <f t="shared" ref="BB249" si="631">SUM(BB218,BB224,BB230,BB236,BB242,BB248)</f>
        <v>0</v>
      </c>
      <c r="BC249" s="909"/>
      <c r="BD249" s="923">
        <f>SUM(BD218,BD224,BD230,BD236,BD242,BD248)</f>
        <v>800</v>
      </c>
      <c r="BE249" s="923">
        <f t="shared" ref="BE249" si="632">SUM(BE218,BE224,BE230,BE236,BE242,BE248)</f>
        <v>0</v>
      </c>
      <c r="BF249" s="923">
        <f t="shared" ref="BF249" si="633">SUM(BF218,BF224,BF230,BF236,BF242,BF248)</f>
        <v>0</v>
      </c>
      <c r="BG249" s="923">
        <f t="shared" ref="BG249" si="634">SUM(BG218,BG224,BG230,BG236,BG242,BG248)</f>
        <v>3599.92</v>
      </c>
      <c r="BH249" s="923">
        <f t="shared" ref="BH249" si="635">SUM(BH218,BH224,BH230,BH236,BH242,BH248)</f>
        <v>3400</v>
      </c>
      <c r="BI249" s="923">
        <f t="shared" ref="BI249" si="636">SUM(BI218,BI224,BI230,BI236,BI242,BI248)</f>
        <v>0</v>
      </c>
      <c r="BJ249" s="923">
        <f t="shared" ref="BJ249" si="637">SUM(BJ218,BJ224,BJ230,BJ236,BJ242,BJ248)</f>
        <v>0</v>
      </c>
      <c r="BK249" s="923">
        <f t="shared" ref="BK249" si="638">SUM(BK218,BK224,BK230,BK236,BK242,BK248)</f>
        <v>1599.8999999999999</v>
      </c>
      <c r="BL249" s="923">
        <f t="shared" ref="BL249" si="639">SUM(BL218,BL224,BL230,BL236,BL242,BL248)</f>
        <v>3599.92</v>
      </c>
      <c r="BM249" s="923">
        <f t="shared" ref="BM249" si="640">SUM(BM218,BM224,BM230,BM236,BM242,BM248)</f>
        <v>0</v>
      </c>
      <c r="BN249" s="923">
        <f t="shared" ref="BN249" si="641">SUM(BN218,BN224,BN230,BN236,BN242,BN248)</f>
        <v>0</v>
      </c>
      <c r="BO249" s="923">
        <f t="shared" ref="BO249" si="642">SUM(BO218,BO224,BO230,BO236,BO242,BO248)</f>
        <v>0</v>
      </c>
      <c r="BP249" s="923">
        <f t="shared" ref="BP249" si="643">SUM(BP218,BP224,BP230,BP236,BP242,BP248)</f>
        <v>0</v>
      </c>
      <c r="BQ249" s="923">
        <f t="shared" ref="BQ249" si="644">SUM(BQ218,BQ224,BQ230,BQ236,BQ242,BQ248)</f>
        <v>0</v>
      </c>
      <c r="BR249" s="923">
        <f t="shared" ref="BR249" si="645">SUM(BR218,BR224,BR230,BR236,BR242,BR248)</f>
        <v>0</v>
      </c>
      <c r="BS249" s="923">
        <f t="shared" ref="BS249" si="646">SUM(BS218,BS224,BS230,BS236,BS242,BS248)</f>
        <v>0</v>
      </c>
      <c r="BT249" s="923">
        <f t="shared" ref="BT249" si="647">SUM(BT218,BT224,BT230,BT236,BT242,BT248)</f>
        <v>0</v>
      </c>
      <c r="BU249" s="909"/>
      <c r="BV249" s="923">
        <f t="shared" ref="BV249" si="648">SUM(BV218,BV224,BV230,BV236,BV242,BV248)</f>
        <v>0</v>
      </c>
      <c r="BW249" s="923">
        <f t="shared" ref="BW249" si="649">SUM(BW218,BW224,BW230,BW236,BW242,BW248)</f>
        <v>0</v>
      </c>
      <c r="BX249" s="923">
        <f t="shared" ref="BX249" si="650">SUM(BX218,BX224,BX230,BX236,BX242,BX248)</f>
        <v>3000</v>
      </c>
      <c r="BY249" s="923">
        <f t="shared" ref="BY249" si="651">SUM(BY218,BY224,BY230,BY236,BY242,BY248)</f>
        <v>3604</v>
      </c>
      <c r="BZ249" s="895">
        <f t="shared" si="564"/>
        <v>0</v>
      </c>
      <c r="CA249" s="895">
        <f t="shared" si="565"/>
        <v>0</v>
      </c>
      <c r="CB249" s="895">
        <f t="shared" si="566"/>
        <v>566.66399999999999</v>
      </c>
      <c r="CC249" s="896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7">
        <f t="shared" si="587"/>
        <v>17</v>
      </c>
      <c r="DM249" s="852">
        <f t="shared" si="588"/>
        <v>17</v>
      </c>
      <c r="DN249" s="852">
        <f t="shared" si="589"/>
        <v>17</v>
      </c>
      <c r="DO249" s="853">
        <f t="shared" si="590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9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9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9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9"/>
      <c r="BV250" s="451"/>
      <c r="BW250" s="451"/>
      <c r="BX250" s="451"/>
      <c r="BY250" s="451"/>
      <c r="BZ250" s="910"/>
      <c r="CA250" s="910"/>
      <c r="CB250" s="910"/>
      <c r="CC250" s="911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2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4"/>
      <c r="DM250" s="913"/>
      <c r="DN250" s="913"/>
      <c r="DO250" s="912"/>
      <c r="DP250" s="451"/>
      <c r="DQ250" s="451"/>
      <c r="DR250" s="451"/>
      <c r="DS250" s="451"/>
      <c r="DT250" s="451"/>
      <c r="DU250" s="451"/>
      <c r="DV250" s="451"/>
      <c r="DW250" s="912"/>
      <c r="DX250" s="451"/>
      <c r="DY250" s="61"/>
    </row>
    <row r="251" spans="1:129" ht="12.75" customHeight="1">
      <c r="A251" s="891" t="s">
        <v>467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2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4"/>
      <c r="DM251" s="913"/>
      <c r="DN251" s="913"/>
      <c r="DO251" s="912"/>
      <c r="DP251" s="451"/>
      <c r="DQ251" s="451"/>
      <c r="DR251" s="451"/>
      <c r="DS251" s="451"/>
      <c r="DT251" s="451"/>
      <c r="DU251" s="451"/>
      <c r="DV251" s="451"/>
      <c r="DW251" s="912"/>
      <c r="DX251" s="451"/>
      <c r="DY251" s="61"/>
    </row>
    <row r="252" spans="1:129" ht="12.75" customHeight="1">
      <c r="A252" s="893" t="s">
        <v>695</v>
      </c>
      <c r="B252" s="674"/>
      <c r="C252" s="674"/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889"/>
      <c r="T252" s="674"/>
      <c r="U252" s="674"/>
      <c r="V252" s="674"/>
      <c r="W252" s="674"/>
      <c r="X252" s="674"/>
      <c r="Y252" s="674"/>
      <c r="Z252" s="674"/>
      <c r="AA252" s="674"/>
      <c r="AB252" s="674"/>
      <c r="AC252" s="674"/>
      <c r="AD252" s="674"/>
      <c r="AE252" s="674"/>
      <c r="AF252" s="674"/>
      <c r="AG252" s="674"/>
      <c r="AH252" s="674"/>
      <c r="AI252" s="674"/>
      <c r="AJ252" s="674"/>
      <c r="AK252" s="889"/>
      <c r="AL252" s="674"/>
      <c r="AM252" s="674"/>
      <c r="AN252" s="674"/>
      <c r="AO252" s="674"/>
      <c r="AP252" s="674"/>
      <c r="AQ252" s="674"/>
      <c r="AR252" s="674"/>
      <c r="AS252" s="674"/>
      <c r="AT252" s="674"/>
      <c r="AU252" s="674"/>
      <c r="AV252" s="674"/>
      <c r="AW252" s="674"/>
      <c r="AX252" s="674"/>
      <c r="AY252" s="674"/>
      <c r="AZ252" s="674"/>
      <c r="BA252" s="674"/>
      <c r="BB252" s="674"/>
      <c r="BC252" s="889"/>
      <c r="BD252" s="674"/>
      <c r="BE252" s="674"/>
      <c r="BF252" s="674"/>
      <c r="BG252" s="674"/>
      <c r="BH252" s="674"/>
      <c r="BI252" s="674"/>
      <c r="BJ252" s="674"/>
      <c r="BK252" s="674"/>
      <c r="BL252" s="674"/>
      <c r="BM252" s="674"/>
      <c r="BN252" s="674"/>
      <c r="BO252" s="674"/>
      <c r="BP252" s="674"/>
      <c r="BQ252" s="674"/>
      <c r="BR252" s="674"/>
      <c r="BS252" s="674"/>
      <c r="BT252" s="674"/>
      <c r="BU252" s="889"/>
      <c r="BV252" s="674"/>
      <c r="BW252" s="674"/>
      <c r="BX252" s="674"/>
      <c r="BY252" s="674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1"/>
    </row>
    <row r="253" spans="1:129" ht="12.75" customHeight="1">
      <c r="A253" s="894" t="s">
        <v>295</v>
      </c>
      <c r="B253" s="674"/>
      <c r="C253" s="674"/>
      <c r="D253" s="674"/>
      <c r="E253" s="674"/>
      <c r="F253" s="674"/>
      <c r="G253" s="674"/>
      <c r="H253" s="674"/>
      <c r="I253" s="674"/>
      <c r="J253" s="674"/>
      <c r="K253" s="299"/>
      <c r="L253" s="299"/>
      <c r="M253" s="299"/>
      <c r="N253" s="299"/>
      <c r="O253" s="299"/>
      <c r="P253" s="299"/>
      <c r="Q253" s="299"/>
      <c r="R253" s="299"/>
      <c r="S253" s="889"/>
      <c r="T253" s="674"/>
      <c r="U253" s="674"/>
      <c r="V253" s="674"/>
      <c r="W253" s="674"/>
      <c r="X253" s="674"/>
      <c r="Y253" s="674"/>
      <c r="Z253" s="674"/>
      <c r="AA253" s="674"/>
      <c r="AB253" s="674"/>
      <c r="AC253" s="674"/>
      <c r="AD253" s="674"/>
      <c r="AE253" s="674"/>
      <c r="AF253" s="674"/>
      <c r="AG253" s="299"/>
      <c r="AH253" s="299"/>
      <c r="AI253" s="299"/>
      <c r="AJ253" s="674"/>
      <c r="AK253" s="889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299"/>
      <c r="AZ253" s="299"/>
      <c r="BA253" s="299"/>
      <c r="BB253" s="299"/>
      <c r="BC253" s="889"/>
      <c r="BD253" s="674"/>
      <c r="BE253" s="674"/>
      <c r="BF253" s="674"/>
      <c r="BG253" s="674"/>
      <c r="BH253" s="674"/>
      <c r="BI253" s="674"/>
      <c r="BJ253" s="674"/>
      <c r="BK253" s="674"/>
      <c r="BL253" s="674"/>
      <c r="BM253" s="674"/>
      <c r="BN253" s="674"/>
      <c r="BO253" s="299"/>
      <c r="BP253" s="674"/>
      <c r="BQ253" s="299"/>
      <c r="BR253" s="674"/>
      <c r="BS253" s="299"/>
      <c r="BT253" s="299"/>
      <c r="BU253" s="889"/>
      <c r="BV253" s="1421"/>
      <c r="BW253" s="1421"/>
      <c r="BX253" s="1421"/>
      <c r="BY253" s="1421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1"/>
    </row>
    <row r="254" spans="1:129" ht="12.75" customHeight="1">
      <c r="A254" s="894" t="s">
        <v>296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4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1"/>
    </row>
    <row r="255" spans="1:129" ht="12.75" customHeight="1">
      <c r="A255" s="894" t="s">
        <v>283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4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1"/>
    </row>
    <row r="256" spans="1:129" ht="12.75" customHeight="1">
      <c r="A256" s="894" t="s">
        <v>313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4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5"/>
      <c r="BW256" s="615"/>
      <c r="BX256" s="615"/>
      <c r="BY256" s="615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1"/>
    </row>
    <row r="257" spans="1:129" ht="12.75" customHeight="1">
      <c r="A257" s="900" t="s">
        <v>314</v>
      </c>
      <c r="B257" s="901" t="str">
        <f t="shared" ref="B257:K257" si="656">IF(B254="","",B253*B254*B255*B256)</f>
        <v/>
      </c>
      <c r="C257" s="901" t="str">
        <f t="shared" si="656"/>
        <v/>
      </c>
      <c r="D257" s="901" t="str">
        <f t="shared" si="656"/>
        <v/>
      </c>
      <c r="E257" s="901" t="str">
        <f t="shared" si="656"/>
        <v/>
      </c>
      <c r="F257" s="901" t="str">
        <f t="shared" si="656"/>
        <v/>
      </c>
      <c r="G257" s="901" t="str">
        <f t="shared" si="656"/>
        <v/>
      </c>
      <c r="H257" s="901" t="str">
        <f t="shared" si="656"/>
        <v/>
      </c>
      <c r="I257" s="901" t="str">
        <f t="shared" si="656"/>
        <v/>
      </c>
      <c r="J257" s="901" t="str">
        <f t="shared" si="656"/>
        <v/>
      </c>
      <c r="K257" s="901" t="str">
        <f t="shared" si="656"/>
        <v/>
      </c>
      <c r="L257" s="901" t="str">
        <f t="shared" ref="L257:R257" si="657">IF(L254="","",L253*L254*L255*L256)</f>
        <v/>
      </c>
      <c r="M257" s="901" t="str">
        <f t="shared" si="657"/>
        <v/>
      </c>
      <c r="N257" s="901" t="str">
        <f t="shared" si="657"/>
        <v/>
      </c>
      <c r="O257" s="901" t="str">
        <f t="shared" si="657"/>
        <v/>
      </c>
      <c r="P257" s="901" t="str">
        <f t="shared" si="657"/>
        <v/>
      </c>
      <c r="Q257" s="901" t="str">
        <f t="shared" si="657"/>
        <v/>
      </c>
      <c r="R257" s="901" t="str">
        <f t="shared" si="657"/>
        <v/>
      </c>
      <c r="S257" s="889"/>
      <c r="T257" s="901" t="str">
        <f t="shared" ref="T257:Z257" si="658">IF(T254="","",T253*T254*T255*T256)</f>
        <v/>
      </c>
      <c r="U257" s="901" t="str">
        <f t="shared" si="658"/>
        <v/>
      </c>
      <c r="V257" s="901" t="str">
        <f t="shared" si="658"/>
        <v/>
      </c>
      <c r="W257" s="901" t="str">
        <f t="shared" si="658"/>
        <v/>
      </c>
      <c r="X257" s="901" t="str">
        <f t="shared" si="658"/>
        <v/>
      </c>
      <c r="Y257" s="901" t="str">
        <f t="shared" si="658"/>
        <v/>
      </c>
      <c r="Z257" s="901" t="str">
        <f t="shared" si="658"/>
        <v/>
      </c>
      <c r="AA257" s="901" t="str">
        <f>IF(AA254="","",AA253*AA254*AA255*AA256)</f>
        <v/>
      </c>
      <c r="AB257" s="901" t="str">
        <f>IF(AB254="","",AB253*AB254*AB255*AB256)</f>
        <v/>
      </c>
      <c r="AC257" s="901" t="str">
        <f t="shared" ref="AC257:AJ257" si="659">IF(AC254="","",AC253*AC254*AC255*AC256)</f>
        <v/>
      </c>
      <c r="AD257" s="901" t="str">
        <f t="shared" si="659"/>
        <v/>
      </c>
      <c r="AE257" s="901" t="str">
        <f t="shared" si="659"/>
        <v/>
      </c>
      <c r="AF257" s="901" t="str">
        <f t="shared" si="659"/>
        <v/>
      </c>
      <c r="AG257" s="901" t="str">
        <f t="shared" si="659"/>
        <v/>
      </c>
      <c r="AH257" s="901" t="str">
        <f t="shared" si="659"/>
        <v/>
      </c>
      <c r="AI257" s="901" t="str">
        <f t="shared" si="659"/>
        <v/>
      </c>
      <c r="AJ257" s="901" t="str">
        <f t="shared" si="659"/>
        <v/>
      </c>
      <c r="AK257" s="889"/>
      <c r="AL257" s="901" t="str">
        <f t="shared" ref="AL257:AR257" si="660">IF(AL254="","",AL253*AL254*AL255*AL256)</f>
        <v/>
      </c>
      <c r="AM257" s="901" t="str">
        <f t="shared" si="660"/>
        <v/>
      </c>
      <c r="AN257" s="901" t="str">
        <f t="shared" si="660"/>
        <v/>
      </c>
      <c r="AO257" s="901" t="str">
        <f t="shared" si="660"/>
        <v/>
      </c>
      <c r="AP257" s="901" t="str">
        <f t="shared" si="660"/>
        <v/>
      </c>
      <c r="AQ257" s="901" t="str">
        <f t="shared" si="660"/>
        <v/>
      </c>
      <c r="AR257" s="901" t="str">
        <f t="shared" si="660"/>
        <v/>
      </c>
      <c r="AS257" s="901" t="str">
        <f>IF(AS254="","",AS253*AS254*AS255*AS256)</f>
        <v/>
      </c>
      <c r="AT257" s="901" t="str">
        <f>IF(AT254="","",AT253*AT254*AT255*AT256)</f>
        <v/>
      </c>
      <c r="AU257" s="901" t="str">
        <f t="shared" ref="AU257:BB257" si="661">IF(AU254="","",AU253*AU254*AU255*AU256)</f>
        <v/>
      </c>
      <c r="AV257" s="901" t="str">
        <f t="shared" si="661"/>
        <v/>
      </c>
      <c r="AW257" s="901" t="str">
        <f t="shared" si="661"/>
        <v/>
      </c>
      <c r="AX257" s="901" t="str">
        <f t="shared" si="661"/>
        <v/>
      </c>
      <c r="AY257" s="901" t="str">
        <f t="shared" si="661"/>
        <v/>
      </c>
      <c r="AZ257" s="901" t="str">
        <f t="shared" si="661"/>
        <v/>
      </c>
      <c r="BA257" s="901" t="str">
        <f t="shared" si="661"/>
        <v/>
      </c>
      <c r="BB257" s="901" t="str">
        <f t="shared" si="661"/>
        <v/>
      </c>
      <c r="BC257" s="889"/>
      <c r="BD257" s="901" t="str">
        <f t="shared" ref="BD257:BK257" si="662">IF(BD254="","",BD253*BD254*BD255*BD256)</f>
        <v/>
      </c>
      <c r="BE257" s="901" t="str">
        <f t="shared" si="662"/>
        <v/>
      </c>
      <c r="BF257" s="901" t="str">
        <f t="shared" si="662"/>
        <v/>
      </c>
      <c r="BG257" s="901" t="str">
        <f t="shared" si="662"/>
        <v/>
      </c>
      <c r="BH257" s="901" t="str">
        <f t="shared" si="662"/>
        <v/>
      </c>
      <c r="BI257" s="901" t="str">
        <f t="shared" si="662"/>
        <v/>
      </c>
      <c r="BJ257" s="901" t="str">
        <f t="shared" si="662"/>
        <v/>
      </c>
      <c r="BK257" s="901" t="str">
        <f t="shared" si="662"/>
        <v/>
      </c>
      <c r="BL257" s="901" t="str">
        <f>IF(BL254="","",BL253*BL254*BL255*BL256)</f>
        <v/>
      </c>
      <c r="BM257" s="901" t="str">
        <f t="shared" ref="BM257:BT257" si="663">IF(BM254="","",BM253*BM254*BM255*BM256)</f>
        <v/>
      </c>
      <c r="BN257" s="901" t="str">
        <f t="shared" si="663"/>
        <v/>
      </c>
      <c r="BO257" s="901" t="str">
        <f t="shared" si="663"/>
        <v/>
      </c>
      <c r="BP257" s="901" t="str">
        <f t="shared" si="663"/>
        <v/>
      </c>
      <c r="BQ257" s="901" t="str">
        <f t="shared" si="663"/>
        <v/>
      </c>
      <c r="BR257" s="901" t="str">
        <f t="shared" si="663"/>
        <v/>
      </c>
      <c r="BS257" s="901" t="str">
        <f t="shared" si="663"/>
        <v/>
      </c>
      <c r="BT257" s="901" t="str">
        <f t="shared" si="663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1"/>
    </row>
    <row r="258" spans="1:129" ht="12.75" customHeight="1">
      <c r="A258" s="893" t="s">
        <v>696</v>
      </c>
      <c r="B258" s="674"/>
      <c r="C258" s="674"/>
      <c r="D258" s="674"/>
      <c r="E258" s="674"/>
      <c r="F258" s="674"/>
      <c r="G258" s="674"/>
      <c r="H258" s="674"/>
      <c r="I258" s="674"/>
      <c r="J258" s="674"/>
      <c r="K258" s="674"/>
      <c r="L258" s="674"/>
      <c r="M258" s="674"/>
      <c r="N258" s="674"/>
      <c r="O258" s="674"/>
      <c r="P258" s="674"/>
      <c r="Q258" s="674"/>
      <c r="R258" s="674"/>
      <c r="S258" s="889"/>
      <c r="T258" s="674"/>
      <c r="U258" s="674"/>
      <c r="V258" s="674"/>
      <c r="W258" s="674"/>
      <c r="X258" s="674"/>
      <c r="Y258" s="674"/>
      <c r="Z258" s="674"/>
      <c r="AA258" s="674"/>
      <c r="AB258" s="674"/>
      <c r="AC258" s="674"/>
      <c r="AD258" s="674"/>
      <c r="AE258" s="674"/>
      <c r="AF258" s="674"/>
      <c r="AG258" s="674"/>
      <c r="AH258" s="674"/>
      <c r="AI258" s="674"/>
      <c r="AJ258" s="674"/>
      <c r="AK258" s="889"/>
      <c r="AL258" s="674"/>
      <c r="AM258" s="674"/>
      <c r="AN258" s="674"/>
      <c r="AO258" s="674"/>
      <c r="AP258" s="674"/>
      <c r="AQ258" s="674"/>
      <c r="AR258" s="674"/>
      <c r="AS258" s="674"/>
      <c r="AT258" s="674"/>
      <c r="AU258" s="674"/>
      <c r="AV258" s="674"/>
      <c r="AW258" s="674"/>
      <c r="AX258" s="674"/>
      <c r="AY258" s="674"/>
      <c r="AZ258" s="674"/>
      <c r="BA258" s="674"/>
      <c r="BB258" s="674"/>
      <c r="BC258" s="889"/>
      <c r="BD258" s="674"/>
      <c r="BE258" s="674"/>
      <c r="BF258" s="674"/>
      <c r="BG258" s="674"/>
      <c r="BH258" s="674"/>
      <c r="BI258" s="674"/>
      <c r="BJ258" s="674"/>
      <c r="BK258" s="674"/>
      <c r="BL258" s="674"/>
      <c r="BM258" s="674"/>
      <c r="BN258" s="674"/>
      <c r="BO258" s="674"/>
      <c r="BP258" s="674"/>
      <c r="BQ258" s="674"/>
      <c r="BR258" s="674"/>
      <c r="BS258" s="674"/>
      <c r="BT258" s="674"/>
      <c r="BU258" s="889"/>
      <c r="BV258" s="674"/>
      <c r="BW258" s="674"/>
      <c r="BX258" s="674"/>
      <c r="BY258" s="674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1"/>
    </row>
    <row r="259" spans="1:129" ht="12.75" customHeight="1">
      <c r="A259" s="894" t="s">
        <v>295</v>
      </c>
      <c r="B259" s="674"/>
      <c r="C259" s="674"/>
      <c r="D259" s="674"/>
      <c r="E259" s="674"/>
      <c r="F259" s="674"/>
      <c r="G259" s="674"/>
      <c r="H259" s="674"/>
      <c r="I259" s="674"/>
      <c r="J259" s="674"/>
      <c r="K259" s="674"/>
      <c r="L259" s="674"/>
      <c r="M259" s="674"/>
      <c r="N259" s="674"/>
      <c r="O259" s="674"/>
      <c r="P259" s="299"/>
      <c r="Q259" s="299"/>
      <c r="R259" s="299"/>
      <c r="S259" s="889"/>
      <c r="T259" s="674"/>
      <c r="U259" s="674"/>
      <c r="V259" s="674"/>
      <c r="W259" s="674"/>
      <c r="X259" s="674"/>
      <c r="Y259" s="674"/>
      <c r="Z259" s="674"/>
      <c r="AA259" s="674"/>
      <c r="AB259" s="674"/>
      <c r="AC259" s="674"/>
      <c r="AD259" s="674"/>
      <c r="AE259" s="674"/>
      <c r="AF259" s="299"/>
      <c r="AG259" s="299"/>
      <c r="AH259" s="299"/>
      <c r="AI259" s="299"/>
      <c r="AJ259" s="299"/>
      <c r="AK259" s="889"/>
      <c r="AL259" s="674"/>
      <c r="AM259" s="674"/>
      <c r="AN259" s="674"/>
      <c r="AO259" s="674"/>
      <c r="AP259" s="674"/>
      <c r="AQ259" s="674"/>
      <c r="AR259" s="674"/>
      <c r="AS259" s="674"/>
      <c r="AT259" s="674"/>
      <c r="AU259" s="674"/>
      <c r="AV259" s="674"/>
      <c r="AW259" s="674"/>
      <c r="AX259" s="674"/>
      <c r="AY259" s="299"/>
      <c r="AZ259" s="674"/>
      <c r="BA259" s="299"/>
      <c r="BB259" s="299"/>
      <c r="BC259" s="889"/>
      <c r="BD259" s="674"/>
      <c r="BE259" s="674"/>
      <c r="BF259" s="674"/>
      <c r="BG259" s="674"/>
      <c r="BH259" s="674"/>
      <c r="BI259" s="674"/>
      <c r="BJ259" s="674"/>
      <c r="BK259" s="674"/>
      <c r="BL259" s="674"/>
      <c r="BM259" s="674"/>
      <c r="BN259" s="674"/>
      <c r="BO259" s="674"/>
      <c r="BP259" s="674"/>
      <c r="BQ259" s="674"/>
      <c r="BR259" s="674"/>
      <c r="BS259" s="674"/>
      <c r="BT259" s="674"/>
      <c r="BU259" s="889"/>
      <c r="BV259" s="1423"/>
      <c r="BW259" s="1423"/>
      <c r="BX259" s="1423"/>
      <c r="BY259" s="1423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1"/>
    </row>
    <row r="260" spans="1:129" ht="12.75" customHeight="1">
      <c r="A260" s="894" t="s">
        <v>296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4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1"/>
    </row>
    <row r="261" spans="1:129" ht="12.75" customHeight="1">
      <c r="A261" s="894" t="s">
        <v>283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4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1"/>
    </row>
    <row r="262" spans="1:129" ht="12.75" customHeight="1">
      <c r="A262" s="894" t="s">
        <v>313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4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6"/>
      <c r="BW262" s="656"/>
      <c r="BX262" s="656"/>
      <c r="BY262" s="656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1"/>
    </row>
    <row r="263" spans="1:129" ht="12.75" customHeight="1">
      <c r="A263" s="900" t="s">
        <v>314</v>
      </c>
      <c r="B263" s="901" t="str">
        <f>IF(B260="","",B259*B260*B261*B262)</f>
        <v/>
      </c>
      <c r="C263" s="901" t="str">
        <f>IF(C260="","",C259*C260*C261*C262)</f>
        <v/>
      </c>
      <c r="D263" s="901" t="str">
        <f t="shared" ref="D263:J263" si="668">IF(D260="","",D259*D260*D261*D262)</f>
        <v/>
      </c>
      <c r="E263" s="901" t="str">
        <f t="shared" si="668"/>
        <v/>
      </c>
      <c r="F263" s="901" t="str">
        <f t="shared" si="668"/>
        <v/>
      </c>
      <c r="G263" s="901" t="str">
        <f t="shared" si="668"/>
        <v/>
      </c>
      <c r="H263" s="901" t="str">
        <f t="shared" si="668"/>
        <v/>
      </c>
      <c r="I263" s="901" t="str">
        <f t="shared" si="668"/>
        <v/>
      </c>
      <c r="J263" s="901" t="str">
        <f t="shared" si="668"/>
        <v/>
      </c>
      <c r="K263" s="901" t="str">
        <f t="shared" ref="K263:R263" si="669">IF(K260="","",K259*K260*K261*K262)</f>
        <v/>
      </c>
      <c r="L263" s="901" t="str">
        <f t="shared" si="669"/>
        <v/>
      </c>
      <c r="M263" s="901" t="str">
        <f t="shared" si="669"/>
        <v/>
      </c>
      <c r="N263" s="901" t="str">
        <f t="shared" si="669"/>
        <v/>
      </c>
      <c r="O263" s="901" t="str">
        <f t="shared" si="669"/>
        <v/>
      </c>
      <c r="P263" s="901" t="str">
        <f t="shared" si="669"/>
        <v/>
      </c>
      <c r="Q263" s="901" t="str">
        <f t="shared" si="669"/>
        <v/>
      </c>
      <c r="R263" s="901" t="str">
        <f t="shared" si="669"/>
        <v/>
      </c>
      <c r="S263" s="889"/>
      <c r="T263" s="901" t="str">
        <f t="shared" ref="T263:Z263" si="670">IF(T260="","",T259*T260*T261*T262)</f>
        <v/>
      </c>
      <c r="U263" s="901" t="str">
        <f t="shared" si="670"/>
        <v/>
      </c>
      <c r="V263" s="901" t="str">
        <f t="shared" si="670"/>
        <v/>
      </c>
      <c r="W263" s="901" t="str">
        <f t="shared" si="670"/>
        <v/>
      </c>
      <c r="X263" s="901" t="str">
        <f t="shared" si="670"/>
        <v/>
      </c>
      <c r="Y263" s="901" t="str">
        <f t="shared" si="670"/>
        <v/>
      </c>
      <c r="Z263" s="901" t="str">
        <f t="shared" si="670"/>
        <v/>
      </c>
      <c r="AA263" s="901" t="str">
        <f>IF(AA260="","",AA259*AA260*AA261*AA262)</f>
        <v/>
      </c>
      <c r="AB263" s="901" t="str">
        <f>IF(AB260="","",AB259*AB260*AB261*AB262)</f>
        <v/>
      </c>
      <c r="AC263" s="901" t="str">
        <f t="shared" ref="AC263:AJ263" si="671">IF(AC260="","",AC259*AC260*AC261*AC262)</f>
        <v/>
      </c>
      <c r="AD263" s="901" t="str">
        <f t="shared" si="671"/>
        <v/>
      </c>
      <c r="AE263" s="901" t="str">
        <f t="shared" si="671"/>
        <v/>
      </c>
      <c r="AF263" s="901" t="str">
        <f t="shared" si="671"/>
        <v/>
      </c>
      <c r="AG263" s="901" t="str">
        <f t="shared" si="671"/>
        <v/>
      </c>
      <c r="AH263" s="901" t="str">
        <f t="shared" si="671"/>
        <v/>
      </c>
      <c r="AI263" s="901" t="str">
        <f t="shared" si="671"/>
        <v/>
      </c>
      <c r="AJ263" s="901" t="str">
        <f t="shared" si="671"/>
        <v/>
      </c>
      <c r="AK263" s="889"/>
      <c r="AL263" s="901" t="str">
        <f t="shared" ref="AL263:AR263" si="672">IF(AL260="","",AL259*AL260*AL261*AL262)</f>
        <v/>
      </c>
      <c r="AM263" s="901" t="str">
        <f t="shared" si="672"/>
        <v/>
      </c>
      <c r="AN263" s="901" t="str">
        <f t="shared" si="672"/>
        <v/>
      </c>
      <c r="AO263" s="901" t="str">
        <f t="shared" si="672"/>
        <v/>
      </c>
      <c r="AP263" s="901" t="str">
        <f t="shared" si="672"/>
        <v/>
      </c>
      <c r="AQ263" s="901" t="str">
        <f t="shared" si="672"/>
        <v/>
      </c>
      <c r="AR263" s="901" t="str">
        <f t="shared" si="672"/>
        <v/>
      </c>
      <c r="AS263" s="901" t="str">
        <f>IF(AS260="","",AS259*AS260*AS261*AS262)</f>
        <v/>
      </c>
      <c r="AT263" s="901" t="str">
        <f>IF(AT260="","",AT259*AT260*AT261*AT262)</f>
        <v/>
      </c>
      <c r="AU263" s="901" t="str">
        <f t="shared" ref="AU263:BB263" si="673">IF(AU260="","",AU259*AU260*AU261*AU262)</f>
        <v/>
      </c>
      <c r="AV263" s="901" t="str">
        <f t="shared" si="673"/>
        <v/>
      </c>
      <c r="AW263" s="901" t="str">
        <f t="shared" si="673"/>
        <v/>
      </c>
      <c r="AX263" s="901" t="str">
        <f t="shared" si="673"/>
        <v/>
      </c>
      <c r="AY263" s="901" t="str">
        <f t="shared" si="673"/>
        <v/>
      </c>
      <c r="AZ263" s="901" t="str">
        <f t="shared" si="673"/>
        <v/>
      </c>
      <c r="BA263" s="901" t="str">
        <f t="shared" si="673"/>
        <v/>
      </c>
      <c r="BB263" s="901" t="str">
        <f t="shared" si="673"/>
        <v/>
      </c>
      <c r="BC263" s="889"/>
      <c r="BD263" s="901" t="str">
        <f t="shared" ref="BD263:BK263" si="674">IF(BD260="","",BD259*BD260*BD261*BD262)</f>
        <v/>
      </c>
      <c r="BE263" s="901" t="str">
        <f t="shared" si="674"/>
        <v/>
      </c>
      <c r="BF263" s="901" t="str">
        <f t="shared" si="674"/>
        <v/>
      </c>
      <c r="BG263" s="901" t="str">
        <f t="shared" si="674"/>
        <v/>
      </c>
      <c r="BH263" s="901" t="str">
        <f t="shared" si="674"/>
        <v/>
      </c>
      <c r="BI263" s="901" t="str">
        <f t="shared" si="674"/>
        <v/>
      </c>
      <c r="BJ263" s="901" t="str">
        <f t="shared" si="674"/>
        <v/>
      </c>
      <c r="BK263" s="901" t="str">
        <f t="shared" si="674"/>
        <v/>
      </c>
      <c r="BL263" s="901" t="str">
        <f>IF(BL260="","",BL259*BL260*BL261*BL262)</f>
        <v/>
      </c>
      <c r="BM263" s="901" t="str">
        <f t="shared" ref="BM263:BT263" si="675">IF(BM260="","",BM259*BM260*BM261*BM262)</f>
        <v/>
      </c>
      <c r="BN263" s="901" t="str">
        <f t="shared" si="675"/>
        <v/>
      </c>
      <c r="BO263" s="901" t="str">
        <f t="shared" si="675"/>
        <v/>
      </c>
      <c r="BP263" s="901" t="str">
        <f t="shared" si="675"/>
        <v/>
      </c>
      <c r="BQ263" s="901" t="str">
        <f t="shared" si="675"/>
        <v/>
      </c>
      <c r="BR263" s="901" t="str">
        <f t="shared" si="675"/>
        <v/>
      </c>
      <c r="BS263" s="901" t="str">
        <f t="shared" si="675"/>
        <v/>
      </c>
      <c r="BT263" s="901" t="str">
        <f t="shared" si="675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1"/>
    </row>
    <row r="264" spans="1:129" ht="12.75" customHeight="1">
      <c r="A264" s="893" t="s">
        <v>469</v>
      </c>
      <c r="B264" s="674"/>
      <c r="C264" s="674"/>
      <c r="D264" s="674"/>
      <c r="E264" s="674"/>
      <c r="F264" s="674"/>
      <c r="G264" s="674"/>
      <c r="H264" s="674"/>
      <c r="I264" s="674"/>
      <c r="J264" s="674"/>
      <c r="K264" s="674"/>
      <c r="L264" s="674"/>
      <c r="M264" s="674"/>
      <c r="N264" s="674"/>
      <c r="O264" s="674"/>
      <c r="P264" s="674"/>
      <c r="Q264" s="674"/>
      <c r="R264" s="674"/>
      <c r="S264" s="889"/>
      <c r="T264" s="674"/>
      <c r="U264" s="674"/>
      <c r="V264" s="674"/>
      <c r="W264" s="674"/>
      <c r="X264" s="674"/>
      <c r="Y264" s="674"/>
      <c r="Z264" s="674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889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889"/>
      <c r="BD264" s="674"/>
      <c r="BE264" s="674"/>
      <c r="BF264" s="674"/>
      <c r="BG264" s="674"/>
      <c r="BH264" s="674"/>
      <c r="BI264" s="674"/>
      <c r="BJ264" s="674"/>
      <c r="BK264" s="674"/>
      <c r="BL264" s="674"/>
      <c r="BM264" s="674"/>
      <c r="BN264" s="674"/>
      <c r="BO264" s="674"/>
      <c r="BP264" s="674"/>
      <c r="BQ264" s="674"/>
      <c r="BR264" s="674"/>
      <c r="BS264" s="674"/>
      <c r="BT264" s="674"/>
      <c r="BU264" s="889"/>
      <c r="BV264" s="674"/>
      <c r="BW264" s="674"/>
      <c r="BX264" s="674"/>
      <c r="BY264" s="674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1"/>
    </row>
    <row r="265" spans="1:129" ht="12.75" customHeight="1">
      <c r="A265" s="894" t="s">
        <v>295</v>
      </c>
      <c r="B265" s="674"/>
      <c r="C265" s="674"/>
      <c r="D265" s="674"/>
      <c r="E265" s="674"/>
      <c r="F265" s="674"/>
      <c r="G265" s="674"/>
      <c r="H265" s="674"/>
      <c r="I265" s="674"/>
      <c r="J265" s="674"/>
      <c r="K265" s="674"/>
      <c r="L265" s="674"/>
      <c r="M265" s="674"/>
      <c r="N265" s="674"/>
      <c r="O265" s="674"/>
      <c r="P265" s="674"/>
      <c r="Q265" s="674"/>
      <c r="R265" s="674"/>
      <c r="S265" s="889"/>
      <c r="T265" s="674"/>
      <c r="U265" s="674"/>
      <c r="V265" s="674"/>
      <c r="W265" s="674"/>
      <c r="X265" s="674"/>
      <c r="Y265" s="674"/>
      <c r="Z265" s="674"/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889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889"/>
      <c r="BD265" s="674"/>
      <c r="BE265" s="674"/>
      <c r="BF265" s="674"/>
      <c r="BG265" s="674"/>
      <c r="BH265" s="674"/>
      <c r="BI265" s="674"/>
      <c r="BJ265" s="674"/>
      <c r="BK265" s="674"/>
      <c r="BL265" s="674"/>
      <c r="BM265" s="674"/>
      <c r="BN265" s="674"/>
      <c r="BO265" s="674"/>
      <c r="BP265" s="674"/>
      <c r="BQ265" s="674"/>
      <c r="BR265" s="674"/>
      <c r="BS265" s="674"/>
      <c r="BT265" s="674"/>
      <c r="BU265" s="889"/>
      <c r="BV265" s="674"/>
      <c r="BW265" s="674"/>
      <c r="BX265" s="674"/>
      <c r="BY265" s="674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1"/>
    </row>
    <row r="266" spans="1:129" ht="12.75" customHeight="1">
      <c r="A266" s="894" t="s">
        <v>296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4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1"/>
    </row>
    <row r="267" spans="1:129" ht="12.75" customHeight="1">
      <c r="A267" s="894" t="s">
        <v>283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4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1"/>
    </row>
    <row r="268" spans="1:129" ht="12.75" customHeight="1">
      <c r="A268" s="894" t="s">
        <v>313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4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1"/>
    </row>
    <row r="269" spans="1:129" ht="12.75" customHeight="1">
      <c r="A269" s="900" t="s">
        <v>314</v>
      </c>
      <c r="B269" s="901" t="str">
        <f t="shared" ref="B269:J269" si="680">IF(B266="","",B265*B266*B267*B268)</f>
        <v/>
      </c>
      <c r="C269" s="901" t="str">
        <f t="shared" si="680"/>
        <v/>
      </c>
      <c r="D269" s="901" t="str">
        <f t="shared" si="680"/>
        <v/>
      </c>
      <c r="E269" s="901" t="str">
        <f t="shared" si="680"/>
        <v/>
      </c>
      <c r="F269" s="901" t="str">
        <f t="shared" si="680"/>
        <v/>
      </c>
      <c r="G269" s="901" t="str">
        <f t="shared" si="680"/>
        <v/>
      </c>
      <c r="H269" s="901" t="str">
        <f t="shared" si="680"/>
        <v/>
      </c>
      <c r="I269" s="901" t="str">
        <f t="shared" si="680"/>
        <v/>
      </c>
      <c r="J269" s="901" t="str">
        <f t="shared" si="680"/>
        <v/>
      </c>
      <c r="K269" s="901" t="str">
        <f t="shared" ref="K269:R269" si="681">IF(K266="","",K265*K266*K267*K268)</f>
        <v/>
      </c>
      <c r="L269" s="901" t="str">
        <f t="shared" si="681"/>
        <v/>
      </c>
      <c r="M269" s="901" t="str">
        <f t="shared" si="681"/>
        <v/>
      </c>
      <c r="N269" s="901" t="str">
        <f t="shared" si="681"/>
        <v/>
      </c>
      <c r="O269" s="901" t="str">
        <f t="shared" si="681"/>
        <v/>
      </c>
      <c r="P269" s="901" t="str">
        <f t="shared" si="681"/>
        <v/>
      </c>
      <c r="Q269" s="901" t="str">
        <f t="shared" si="681"/>
        <v/>
      </c>
      <c r="R269" s="901" t="str">
        <f t="shared" si="681"/>
        <v/>
      </c>
      <c r="S269" s="889"/>
      <c r="T269" s="901" t="str">
        <f t="shared" ref="T269:Z269" si="682">IF(T266="","",T265*T266*T267*T268)</f>
        <v/>
      </c>
      <c r="U269" s="901" t="str">
        <f t="shared" si="682"/>
        <v/>
      </c>
      <c r="V269" s="901" t="str">
        <f t="shared" si="682"/>
        <v/>
      </c>
      <c r="W269" s="901" t="str">
        <f t="shared" si="682"/>
        <v/>
      </c>
      <c r="X269" s="901" t="str">
        <f t="shared" si="682"/>
        <v/>
      </c>
      <c r="Y269" s="901" t="str">
        <f t="shared" si="682"/>
        <v/>
      </c>
      <c r="Z269" s="901" t="str">
        <f t="shared" si="682"/>
        <v/>
      </c>
      <c r="AA269" s="901" t="str">
        <f>IF(AA266="","",AA265*AA266*AA267*AA268)</f>
        <v/>
      </c>
      <c r="AB269" s="901" t="str">
        <f>IF(AB266="","",AB265*AB266*AB267*AB268)</f>
        <v/>
      </c>
      <c r="AC269" s="901" t="str">
        <f t="shared" ref="AC269:AJ269" si="683">IF(AC266="","",AC265*AC266*AC267*AC268)</f>
        <v/>
      </c>
      <c r="AD269" s="901" t="str">
        <f t="shared" si="683"/>
        <v/>
      </c>
      <c r="AE269" s="901" t="str">
        <f t="shared" si="683"/>
        <v/>
      </c>
      <c r="AF269" s="901" t="str">
        <f t="shared" si="683"/>
        <v/>
      </c>
      <c r="AG269" s="901" t="str">
        <f t="shared" si="683"/>
        <v/>
      </c>
      <c r="AH269" s="901" t="str">
        <f t="shared" si="683"/>
        <v/>
      </c>
      <c r="AI269" s="901" t="str">
        <f t="shared" si="683"/>
        <v/>
      </c>
      <c r="AJ269" s="901" t="str">
        <f t="shared" si="683"/>
        <v/>
      </c>
      <c r="AK269" s="889"/>
      <c r="AL269" s="901" t="str">
        <f t="shared" ref="AL269:AR269" si="684">IF(AL266="","",AL265*AL266*AL267*AL268)</f>
        <v/>
      </c>
      <c r="AM269" s="901" t="str">
        <f t="shared" si="684"/>
        <v/>
      </c>
      <c r="AN269" s="901" t="str">
        <f t="shared" si="684"/>
        <v/>
      </c>
      <c r="AO269" s="901" t="str">
        <f t="shared" si="684"/>
        <v/>
      </c>
      <c r="AP269" s="901" t="str">
        <f t="shared" si="684"/>
        <v/>
      </c>
      <c r="AQ269" s="901" t="str">
        <f t="shared" si="684"/>
        <v/>
      </c>
      <c r="AR269" s="901" t="str">
        <f t="shared" si="684"/>
        <v/>
      </c>
      <c r="AS269" s="901" t="str">
        <f>IF(AS266="","",AS265*AS266*AS267*AS268)</f>
        <v/>
      </c>
      <c r="AT269" s="901" t="str">
        <f>IF(AT266="","",AT265*AT266*AT267*AT268)</f>
        <v/>
      </c>
      <c r="AU269" s="901" t="str">
        <f t="shared" ref="AU269:BB269" si="685">IF(AU266="","",AU265*AU266*AU267*AU268)</f>
        <v/>
      </c>
      <c r="AV269" s="901" t="str">
        <f t="shared" si="685"/>
        <v/>
      </c>
      <c r="AW269" s="901" t="str">
        <f t="shared" si="685"/>
        <v/>
      </c>
      <c r="AX269" s="901" t="str">
        <f t="shared" si="685"/>
        <v/>
      </c>
      <c r="AY269" s="901" t="str">
        <f t="shared" si="685"/>
        <v/>
      </c>
      <c r="AZ269" s="901" t="str">
        <f t="shared" si="685"/>
        <v/>
      </c>
      <c r="BA269" s="901" t="str">
        <f t="shared" si="685"/>
        <v/>
      </c>
      <c r="BB269" s="901" t="str">
        <f t="shared" si="685"/>
        <v/>
      </c>
      <c r="BC269" s="889"/>
      <c r="BD269" s="901" t="str">
        <f t="shared" ref="BD269:BK269" si="686">IF(BD266="","",BD265*BD266*BD267*BD268)</f>
        <v/>
      </c>
      <c r="BE269" s="901" t="str">
        <f t="shared" si="686"/>
        <v/>
      </c>
      <c r="BF269" s="901" t="str">
        <f t="shared" si="686"/>
        <v/>
      </c>
      <c r="BG269" s="901" t="str">
        <f t="shared" si="686"/>
        <v/>
      </c>
      <c r="BH269" s="901" t="str">
        <f t="shared" si="686"/>
        <v/>
      </c>
      <c r="BI269" s="901" t="str">
        <f t="shared" si="686"/>
        <v/>
      </c>
      <c r="BJ269" s="901" t="str">
        <f t="shared" si="686"/>
        <v/>
      </c>
      <c r="BK269" s="901" t="str">
        <f t="shared" si="686"/>
        <v/>
      </c>
      <c r="BL269" s="901" t="str">
        <f>IF(BL266="","",BL265*BL266*BL267*BL268)</f>
        <v/>
      </c>
      <c r="BM269" s="901" t="str">
        <f>IF(BM266="","",BM265*BM266*BM267*BM268)</f>
        <v/>
      </c>
      <c r="BN269" s="901" t="str">
        <f>IF(BN266="","",BN265*BN266*BN267*BN268)</f>
        <v/>
      </c>
      <c r="BO269" s="901" t="str">
        <f t="shared" ref="BO269:BT269" si="687">IF(BO266="","",BO265*BO266*BO267*BO268)</f>
        <v/>
      </c>
      <c r="BP269" s="901" t="str">
        <f t="shared" si="687"/>
        <v/>
      </c>
      <c r="BQ269" s="901" t="str">
        <f t="shared" si="687"/>
        <v/>
      </c>
      <c r="BR269" s="901" t="str">
        <f t="shared" si="687"/>
        <v/>
      </c>
      <c r="BS269" s="901" t="str">
        <f t="shared" si="687"/>
        <v/>
      </c>
      <c r="BT269" s="901" t="str">
        <f t="shared" si="687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1"/>
    </row>
    <row r="270" spans="1:129" ht="12.75" customHeight="1">
      <c r="A270" s="893" t="s">
        <v>697</v>
      </c>
      <c r="B270" s="674"/>
      <c r="C270" s="674"/>
      <c r="D270" s="674"/>
      <c r="E270" s="674"/>
      <c r="F270" s="674"/>
      <c r="G270" s="674"/>
      <c r="H270" s="674"/>
      <c r="I270" s="674"/>
      <c r="J270" s="674"/>
      <c r="K270" s="674"/>
      <c r="L270" s="674"/>
      <c r="M270" s="674"/>
      <c r="N270" s="674"/>
      <c r="O270" s="674"/>
      <c r="P270" s="674"/>
      <c r="Q270" s="674"/>
      <c r="R270" s="674"/>
      <c r="S270" s="889"/>
      <c r="T270" s="674"/>
      <c r="U270" s="674"/>
      <c r="V270" s="674"/>
      <c r="W270" s="674"/>
      <c r="X270" s="674"/>
      <c r="Y270" s="674"/>
      <c r="Z270" s="674"/>
      <c r="AA270" s="674"/>
      <c r="AB270" s="674"/>
      <c r="AC270" s="674"/>
      <c r="AD270" s="674"/>
      <c r="AE270" s="674"/>
      <c r="AF270" s="674"/>
      <c r="AG270" s="674"/>
      <c r="AH270" s="674"/>
      <c r="AI270" s="674"/>
      <c r="AJ270" s="674"/>
      <c r="AK270" s="889"/>
      <c r="AL270" s="674"/>
      <c r="AM270" s="674"/>
      <c r="AN270" s="674"/>
      <c r="AO270" s="674"/>
      <c r="AP270" s="674"/>
      <c r="AQ270" s="674"/>
      <c r="AR270" s="674"/>
      <c r="AS270" s="674"/>
      <c r="AT270" s="674"/>
      <c r="AU270" s="674"/>
      <c r="AV270" s="674"/>
      <c r="AW270" s="674"/>
      <c r="AX270" s="674"/>
      <c r="AY270" s="674"/>
      <c r="AZ270" s="674"/>
      <c r="BA270" s="674"/>
      <c r="BB270" s="674"/>
      <c r="BC270" s="889"/>
      <c r="BD270" s="674"/>
      <c r="BE270" s="674"/>
      <c r="BF270" s="674"/>
      <c r="BG270" s="674"/>
      <c r="BH270" s="674"/>
      <c r="BI270" s="674"/>
      <c r="BJ270" s="674"/>
      <c r="BK270" s="674"/>
      <c r="BL270" s="674"/>
      <c r="BM270" s="674"/>
      <c r="BN270" s="674"/>
      <c r="BO270" s="674"/>
      <c r="BP270" s="674"/>
      <c r="BQ270" s="674"/>
      <c r="BR270" s="674"/>
      <c r="BS270" s="674"/>
      <c r="BT270" s="674"/>
      <c r="BU270" s="889"/>
      <c r="BV270" s="674"/>
      <c r="BW270" s="674"/>
      <c r="BX270" s="674"/>
      <c r="BY270" s="674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1"/>
    </row>
    <row r="271" spans="1:129" ht="12.75" customHeight="1">
      <c r="A271" s="894" t="s">
        <v>295</v>
      </c>
      <c r="B271" s="674"/>
      <c r="C271" s="674"/>
      <c r="D271" s="674"/>
      <c r="E271" s="674"/>
      <c r="F271" s="674"/>
      <c r="G271" s="674"/>
      <c r="H271" s="674"/>
      <c r="I271" s="674"/>
      <c r="J271" s="674"/>
      <c r="K271" s="674"/>
      <c r="L271" s="674"/>
      <c r="M271" s="674"/>
      <c r="N271" s="674"/>
      <c r="O271" s="674"/>
      <c r="P271" s="674"/>
      <c r="Q271" s="674"/>
      <c r="R271" s="674"/>
      <c r="S271" s="889"/>
      <c r="T271" s="674"/>
      <c r="U271" s="674"/>
      <c r="V271" s="674"/>
      <c r="W271" s="674"/>
      <c r="X271" s="674"/>
      <c r="Y271" s="674"/>
      <c r="Z271" s="674"/>
      <c r="AA271" s="674"/>
      <c r="AB271" s="674"/>
      <c r="AC271" s="674"/>
      <c r="AD271" s="674"/>
      <c r="AE271" s="674"/>
      <c r="AF271" s="674"/>
      <c r="AG271" s="674"/>
      <c r="AH271" s="674"/>
      <c r="AI271" s="674"/>
      <c r="AJ271" s="674"/>
      <c r="AK271" s="889"/>
      <c r="AL271" s="674"/>
      <c r="AM271" s="674"/>
      <c r="AN271" s="674"/>
      <c r="AO271" s="674"/>
      <c r="AP271" s="674"/>
      <c r="AQ271" s="674"/>
      <c r="AR271" s="674"/>
      <c r="AS271" s="674"/>
      <c r="AT271" s="674"/>
      <c r="AU271" s="674"/>
      <c r="AV271" s="674"/>
      <c r="AW271" s="674"/>
      <c r="AX271" s="674"/>
      <c r="AY271" s="674"/>
      <c r="AZ271" s="674"/>
      <c r="BA271" s="674"/>
      <c r="BB271" s="674"/>
      <c r="BC271" s="889"/>
      <c r="BD271" s="674"/>
      <c r="BE271" s="674"/>
      <c r="BF271" s="674"/>
      <c r="BG271" s="674"/>
      <c r="BH271" s="674"/>
      <c r="BI271" s="674"/>
      <c r="BJ271" s="674"/>
      <c r="BK271" s="674"/>
      <c r="BL271" s="674"/>
      <c r="BM271" s="674"/>
      <c r="BN271" s="674"/>
      <c r="BO271" s="674"/>
      <c r="BP271" s="674"/>
      <c r="BQ271" s="674"/>
      <c r="BR271" s="674"/>
      <c r="BS271" s="674"/>
      <c r="BT271" s="674"/>
      <c r="BU271" s="889"/>
      <c r="BV271" s="1422"/>
      <c r="BW271" s="1422"/>
      <c r="BX271" s="1422"/>
      <c r="BY271" s="1422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1"/>
    </row>
    <row r="272" spans="1:129" ht="12.75" customHeight="1">
      <c r="A272" s="894" t="s">
        <v>296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4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1"/>
    </row>
    <row r="273" spans="1:129" ht="12.75" customHeight="1">
      <c r="A273" s="894" t="s">
        <v>283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4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1"/>
    </row>
    <row r="274" spans="1:129" ht="12.75" customHeight="1">
      <c r="A274" s="894" t="s">
        <v>313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4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5"/>
      <c r="BW274" s="615"/>
      <c r="BX274" s="615"/>
      <c r="BY274" s="615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1"/>
    </row>
    <row r="275" spans="1:129" ht="12.75" customHeight="1">
      <c r="A275" s="900" t="s">
        <v>314</v>
      </c>
      <c r="B275" s="901" t="str">
        <f t="shared" ref="B275:J275" si="692">IF(B272="","",B271*B272*B273*B274)</f>
        <v/>
      </c>
      <c r="C275" s="901" t="str">
        <f t="shared" si="692"/>
        <v/>
      </c>
      <c r="D275" s="901" t="str">
        <f t="shared" si="692"/>
        <v/>
      </c>
      <c r="E275" s="901" t="str">
        <f t="shared" si="692"/>
        <v/>
      </c>
      <c r="F275" s="901" t="str">
        <f t="shared" si="692"/>
        <v/>
      </c>
      <c r="G275" s="901" t="str">
        <f t="shared" si="692"/>
        <v/>
      </c>
      <c r="H275" s="901" t="str">
        <f t="shared" si="692"/>
        <v/>
      </c>
      <c r="I275" s="901" t="str">
        <f t="shared" si="692"/>
        <v/>
      </c>
      <c r="J275" s="901" t="str">
        <f t="shared" si="692"/>
        <v/>
      </c>
      <c r="K275" s="901" t="str">
        <f t="shared" ref="K275:R275" si="693">IF(K272="","",K271*K272*K273*K274)</f>
        <v/>
      </c>
      <c r="L275" s="901" t="str">
        <f t="shared" si="693"/>
        <v/>
      </c>
      <c r="M275" s="901" t="str">
        <f t="shared" si="693"/>
        <v/>
      </c>
      <c r="N275" s="901" t="str">
        <f t="shared" si="693"/>
        <v/>
      </c>
      <c r="O275" s="901" t="str">
        <f t="shared" si="693"/>
        <v/>
      </c>
      <c r="P275" s="901" t="str">
        <f t="shared" si="693"/>
        <v/>
      </c>
      <c r="Q275" s="901" t="str">
        <f t="shared" si="693"/>
        <v/>
      </c>
      <c r="R275" s="901" t="str">
        <f t="shared" si="693"/>
        <v/>
      </c>
      <c r="S275" s="889"/>
      <c r="T275" s="901" t="str">
        <f t="shared" ref="T275:Z275" si="694">IF(T272="","",T271*T272*T273*T274)</f>
        <v/>
      </c>
      <c r="U275" s="901" t="str">
        <f t="shared" si="694"/>
        <v/>
      </c>
      <c r="V275" s="901" t="str">
        <f t="shared" si="694"/>
        <v/>
      </c>
      <c r="W275" s="901" t="str">
        <f t="shared" si="694"/>
        <v/>
      </c>
      <c r="X275" s="901" t="str">
        <f t="shared" si="694"/>
        <v/>
      </c>
      <c r="Y275" s="901" t="str">
        <f t="shared" si="694"/>
        <v/>
      </c>
      <c r="Z275" s="901" t="str">
        <f t="shared" si="694"/>
        <v/>
      </c>
      <c r="AA275" s="901" t="str">
        <f>IF(AA272="","",AA271*AA272*AA273*AA274)</f>
        <v/>
      </c>
      <c r="AB275" s="901" t="str">
        <f>IF(AB272="","",AB271*AB272*AB273*AB274)</f>
        <v/>
      </c>
      <c r="AC275" s="901" t="str">
        <f t="shared" ref="AC275:AJ275" si="695">IF(AC272="","",AC271*AC272*AC273*AC274)</f>
        <v/>
      </c>
      <c r="AD275" s="901" t="str">
        <f t="shared" si="695"/>
        <v/>
      </c>
      <c r="AE275" s="901" t="str">
        <f t="shared" si="695"/>
        <v/>
      </c>
      <c r="AF275" s="901" t="str">
        <f t="shared" si="695"/>
        <v/>
      </c>
      <c r="AG275" s="901" t="str">
        <f t="shared" si="695"/>
        <v/>
      </c>
      <c r="AH275" s="901" t="str">
        <f t="shared" si="695"/>
        <v/>
      </c>
      <c r="AI275" s="901" t="str">
        <f t="shared" si="695"/>
        <v/>
      </c>
      <c r="AJ275" s="901" t="str">
        <f t="shared" si="695"/>
        <v/>
      </c>
      <c r="AK275" s="889"/>
      <c r="AL275" s="901" t="str">
        <f t="shared" ref="AL275:AR275" si="696">IF(AL272="","",AL271*AL272*AL273*AL274)</f>
        <v/>
      </c>
      <c r="AM275" s="901" t="str">
        <f t="shared" si="696"/>
        <v/>
      </c>
      <c r="AN275" s="901" t="str">
        <f t="shared" si="696"/>
        <v/>
      </c>
      <c r="AO275" s="901" t="str">
        <f t="shared" si="696"/>
        <v/>
      </c>
      <c r="AP275" s="901" t="str">
        <f t="shared" si="696"/>
        <v/>
      </c>
      <c r="AQ275" s="901" t="str">
        <f t="shared" si="696"/>
        <v/>
      </c>
      <c r="AR275" s="901" t="str">
        <f t="shared" si="696"/>
        <v/>
      </c>
      <c r="AS275" s="901" t="str">
        <f>IF(AS272="","",AS271*AS272*AS273*AS274)</f>
        <v/>
      </c>
      <c r="AT275" s="901" t="str">
        <f>IF(AT272="","",AT271*AT272*AT273*AT274)</f>
        <v/>
      </c>
      <c r="AU275" s="901" t="str">
        <f t="shared" ref="AU275:BB275" si="697">IF(AU272="","",AU271*AU272*AU273*AU274)</f>
        <v/>
      </c>
      <c r="AV275" s="901" t="str">
        <f t="shared" si="697"/>
        <v/>
      </c>
      <c r="AW275" s="901" t="str">
        <f t="shared" si="697"/>
        <v/>
      </c>
      <c r="AX275" s="901" t="str">
        <f t="shared" si="697"/>
        <v/>
      </c>
      <c r="AY275" s="901" t="str">
        <f t="shared" si="697"/>
        <v/>
      </c>
      <c r="AZ275" s="901" t="str">
        <f t="shared" si="697"/>
        <v/>
      </c>
      <c r="BA275" s="901" t="str">
        <f t="shared" si="697"/>
        <v/>
      </c>
      <c r="BB275" s="901" t="str">
        <f t="shared" si="697"/>
        <v/>
      </c>
      <c r="BC275" s="889"/>
      <c r="BD275" s="901" t="str">
        <f t="shared" ref="BD275:BK275" si="698">IF(BD272="","",BD271*BD272*BD273*BD274)</f>
        <v/>
      </c>
      <c r="BE275" s="901" t="str">
        <f t="shared" si="698"/>
        <v/>
      </c>
      <c r="BF275" s="901" t="str">
        <f t="shared" si="698"/>
        <v/>
      </c>
      <c r="BG275" s="901" t="str">
        <f t="shared" si="698"/>
        <v/>
      </c>
      <c r="BH275" s="901" t="str">
        <f t="shared" si="698"/>
        <v/>
      </c>
      <c r="BI275" s="901" t="str">
        <f t="shared" si="698"/>
        <v/>
      </c>
      <c r="BJ275" s="901" t="str">
        <f t="shared" si="698"/>
        <v/>
      </c>
      <c r="BK275" s="901" t="str">
        <f t="shared" si="698"/>
        <v/>
      </c>
      <c r="BL275" s="901" t="str">
        <f>IF(BL272="","",BL271*BL272*BL273*BL274)</f>
        <v/>
      </c>
      <c r="BM275" s="901" t="str">
        <f>IF(BM272="","",BM271*BM272*BM273*BM274)</f>
        <v/>
      </c>
      <c r="BN275" s="901" t="str">
        <f t="shared" ref="BN275:BT275" si="699">IF(BN272="","",BN271*BN272*BN273*BN274)</f>
        <v/>
      </c>
      <c r="BO275" s="901" t="str">
        <f t="shared" si="699"/>
        <v/>
      </c>
      <c r="BP275" s="901" t="str">
        <f t="shared" si="699"/>
        <v/>
      </c>
      <c r="BQ275" s="901" t="str">
        <f t="shared" si="699"/>
        <v/>
      </c>
      <c r="BR275" s="901" t="str">
        <f t="shared" si="699"/>
        <v/>
      </c>
      <c r="BS275" s="901" t="str">
        <f t="shared" si="699"/>
        <v/>
      </c>
      <c r="BT275" s="901" t="str">
        <f t="shared" si="699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1"/>
    </row>
    <row r="276" spans="1:129" ht="12.75" customHeight="1">
      <c r="A276" s="893" t="s">
        <v>698</v>
      </c>
      <c r="B276" s="674"/>
      <c r="C276" s="674"/>
      <c r="D276" s="674"/>
      <c r="E276" s="674"/>
      <c r="F276" s="674"/>
      <c r="G276" s="674"/>
      <c r="H276" s="674"/>
      <c r="I276" s="674"/>
      <c r="J276" s="674"/>
      <c r="K276" s="674"/>
      <c r="L276" s="674"/>
      <c r="M276" s="674"/>
      <c r="N276" s="674"/>
      <c r="O276" s="674"/>
      <c r="P276" s="674"/>
      <c r="Q276" s="674"/>
      <c r="R276" s="674"/>
      <c r="S276" s="889"/>
      <c r="T276" s="674"/>
      <c r="U276" s="674"/>
      <c r="V276" s="674"/>
      <c r="W276" s="674"/>
      <c r="X276" s="674"/>
      <c r="Y276" s="674"/>
      <c r="Z276" s="674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889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889"/>
      <c r="BD276" s="674"/>
      <c r="BE276" s="674"/>
      <c r="BF276" s="674"/>
      <c r="BG276" s="674"/>
      <c r="BH276" s="674"/>
      <c r="BI276" s="674"/>
      <c r="BJ276" s="674"/>
      <c r="BK276" s="674"/>
      <c r="BL276" s="674"/>
      <c r="BM276" s="674"/>
      <c r="BN276" s="674"/>
      <c r="BO276" s="674"/>
      <c r="BP276" s="674"/>
      <c r="BQ276" s="674"/>
      <c r="BR276" s="674"/>
      <c r="BS276" s="674"/>
      <c r="BT276" s="674"/>
      <c r="BU276" s="889"/>
      <c r="BV276" s="674"/>
      <c r="BW276" s="674"/>
      <c r="BX276" s="674"/>
      <c r="BY276" s="674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1"/>
    </row>
    <row r="277" spans="1:129" ht="12.75" customHeight="1">
      <c r="A277" s="894" t="s">
        <v>295</v>
      </c>
      <c r="B277" s="674"/>
      <c r="C277" s="674"/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889"/>
      <c r="T277" s="674"/>
      <c r="U277" s="674"/>
      <c r="V277" s="674"/>
      <c r="W277" s="674"/>
      <c r="X277" s="674"/>
      <c r="Y277" s="674"/>
      <c r="Z277" s="674"/>
      <c r="AA277" s="674"/>
      <c r="AB277" s="674"/>
      <c r="AC277" s="674"/>
      <c r="AD277" s="674"/>
      <c r="AE277" s="674"/>
      <c r="AF277" s="674"/>
      <c r="AG277" s="674"/>
      <c r="AH277" s="674"/>
      <c r="AI277" s="674"/>
      <c r="AJ277" s="674"/>
      <c r="AK277" s="889"/>
      <c r="AL277" s="674"/>
      <c r="AM277" s="674"/>
      <c r="AN277" s="674"/>
      <c r="AO277" s="674"/>
      <c r="AP277" s="674"/>
      <c r="AQ277" s="674"/>
      <c r="AR277" s="674"/>
      <c r="AS277" s="674"/>
      <c r="AT277" s="674"/>
      <c r="AU277" s="674"/>
      <c r="AV277" s="674"/>
      <c r="AW277" s="674"/>
      <c r="AX277" s="674"/>
      <c r="AY277" s="674"/>
      <c r="AZ277" s="674"/>
      <c r="BA277" s="674"/>
      <c r="BB277" s="674"/>
      <c r="BC277" s="889"/>
      <c r="BD277" s="674"/>
      <c r="BE277" s="674"/>
      <c r="BF277" s="674"/>
      <c r="BG277" s="674"/>
      <c r="BH277" s="674"/>
      <c r="BI277" s="674"/>
      <c r="BJ277" s="674"/>
      <c r="BK277" s="674"/>
      <c r="BL277" s="674"/>
      <c r="BM277" s="674"/>
      <c r="BN277" s="674"/>
      <c r="BO277" s="674"/>
      <c r="BP277" s="674"/>
      <c r="BQ277" s="674"/>
      <c r="BR277" s="674"/>
      <c r="BS277" s="674"/>
      <c r="BT277" s="674"/>
      <c r="BU277" s="889"/>
      <c r="BV277" s="1423"/>
      <c r="BW277" s="1423"/>
      <c r="BX277" s="1423"/>
      <c r="BY277" s="1423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1"/>
    </row>
    <row r="278" spans="1:129" ht="12.75" customHeight="1">
      <c r="A278" s="894" t="s">
        <v>296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4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1"/>
    </row>
    <row r="279" spans="1:129" ht="12.75" customHeight="1">
      <c r="A279" s="894" t="s">
        <v>283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4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1"/>
    </row>
    <row r="280" spans="1:129" ht="12.75" customHeight="1">
      <c r="A280" s="894" t="s">
        <v>313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4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6"/>
      <c r="BW280" s="656"/>
      <c r="BX280" s="656"/>
      <c r="BY280" s="656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1"/>
    </row>
    <row r="281" spans="1:129" ht="12.75" customHeight="1">
      <c r="A281" s="900" t="s">
        <v>314</v>
      </c>
      <c r="B281" s="901" t="str">
        <f t="shared" ref="B281:J281" si="704">IF(B278="","",B277*B278*B279*B280)</f>
        <v/>
      </c>
      <c r="C281" s="901" t="str">
        <f t="shared" si="704"/>
        <v/>
      </c>
      <c r="D281" s="901" t="str">
        <f t="shared" si="704"/>
        <v/>
      </c>
      <c r="E281" s="901" t="str">
        <f t="shared" si="704"/>
        <v/>
      </c>
      <c r="F281" s="901" t="str">
        <f t="shared" si="704"/>
        <v/>
      </c>
      <c r="G281" s="901" t="str">
        <f t="shared" si="704"/>
        <v/>
      </c>
      <c r="H281" s="901" t="str">
        <f t="shared" si="704"/>
        <v/>
      </c>
      <c r="I281" s="901" t="str">
        <f t="shared" si="704"/>
        <v/>
      </c>
      <c r="J281" s="901" t="str">
        <f t="shared" si="704"/>
        <v/>
      </c>
      <c r="K281" s="901" t="str">
        <f t="shared" ref="K281:R281" si="705">IF(K278="","",K277*K278*K279*K280)</f>
        <v/>
      </c>
      <c r="L281" s="901" t="str">
        <f t="shared" si="705"/>
        <v/>
      </c>
      <c r="M281" s="901" t="str">
        <f t="shared" si="705"/>
        <v/>
      </c>
      <c r="N281" s="901" t="str">
        <f t="shared" si="705"/>
        <v/>
      </c>
      <c r="O281" s="901" t="str">
        <f t="shared" si="705"/>
        <v/>
      </c>
      <c r="P281" s="901" t="str">
        <f t="shared" si="705"/>
        <v/>
      </c>
      <c r="Q281" s="901" t="str">
        <f t="shared" si="705"/>
        <v/>
      </c>
      <c r="R281" s="901" t="str">
        <f t="shared" si="705"/>
        <v/>
      </c>
      <c r="S281" s="889"/>
      <c r="T281" s="901" t="str">
        <f t="shared" ref="T281:Z281" si="706">IF(T278="","",T277*T278*T279*T280)</f>
        <v/>
      </c>
      <c r="U281" s="901" t="str">
        <f t="shared" si="706"/>
        <v/>
      </c>
      <c r="V281" s="901" t="str">
        <f t="shared" si="706"/>
        <v/>
      </c>
      <c r="W281" s="901" t="str">
        <f t="shared" si="706"/>
        <v/>
      </c>
      <c r="X281" s="901" t="str">
        <f t="shared" si="706"/>
        <v/>
      </c>
      <c r="Y281" s="901" t="str">
        <f t="shared" si="706"/>
        <v/>
      </c>
      <c r="Z281" s="901" t="str">
        <f t="shared" si="706"/>
        <v/>
      </c>
      <c r="AA281" s="901" t="str">
        <f>IF(AA278="","",AA277*AA278*AA279*AA280)</f>
        <v/>
      </c>
      <c r="AB281" s="901" t="str">
        <f>IF(AB278="","",AB277*AB278*AB279*AB280)</f>
        <v/>
      </c>
      <c r="AC281" s="901" t="str">
        <f t="shared" ref="AC281:AJ281" si="707">IF(AC278="","",AC277*AC278*AC279*AC280)</f>
        <v/>
      </c>
      <c r="AD281" s="901" t="str">
        <f t="shared" si="707"/>
        <v/>
      </c>
      <c r="AE281" s="901" t="str">
        <f t="shared" si="707"/>
        <v/>
      </c>
      <c r="AF281" s="901" t="str">
        <f t="shared" si="707"/>
        <v/>
      </c>
      <c r="AG281" s="901" t="str">
        <f t="shared" si="707"/>
        <v/>
      </c>
      <c r="AH281" s="901" t="str">
        <f t="shared" si="707"/>
        <v/>
      </c>
      <c r="AI281" s="901" t="str">
        <f t="shared" si="707"/>
        <v/>
      </c>
      <c r="AJ281" s="901" t="str">
        <f t="shared" si="707"/>
        <v/>
      </c>
      <c r="AK281" s="889"/>
      <c r="AL281" s="901" t="str">
        <f t="shared" ref="AL281:AR281" si="708">IF(AL278="","",AL277*AL278*AL279*AL280)</f>
        <v/>
      </c>
      <c r="AM281" s="901" t="str">
        <f t="shared" si="708"/>
        <v/>
      </c>
      <c r="AN281" s="901" t="str">
        <f t="shared" si="708"/>
        <v/>
      </c>
      <c r="AO281" s="901" t="str">
        <f t="shared" si="708"/>
        <v/>
      </c>
      <c r="AP281" s="901" t="str">
        <f t="shared" si="708"/>
        <v/>
      </c>
      <c r="AQ281" s="901" t="str">
        <f t="shared" si="708"/>
        <v/>
      </c>
      <c r="AR281" s="901" t="str">
        <f t="shared" si="708"/>
        <v/>
      </c>
      <c r="AS281" s="901" t="str">
        <f>IF(AS278="","",AS277*AS278*AS279*AS280)</f>
        <v/>
      </c>
      <c r="AT281" s="901" t="str">
        <f>IF(AT278="","",AT277*AT278*AT279*AT280)</f>
        <v/>
      </c>
      <c r="AU281" s="901" t="str">
        <f t="shared" ref="AU281:BB281" si="709">IF(AU278="","",AU277*AU278*AU279*AU280)</f>
        <v/>
      </c>
      <c r="AV281" s="901" t="str">
        <f t="shared" si="709"/>
        <v/>
      </c>
      <c r="AW281" s="901" t="str">
        <f t="shared" si="709"/>
        <v/>
      </c>
      <c r="AX281" s="901" t="str">
        <f t="shared" si="709"/>
        <v/>
      </c>
      <c r="AY281" s="901" t="str">
        <f t="shared" si="709"/>
        <v/>
      </c>
      <c r="AZ281" s="901" t="str">
        <f t="shared" si="709"/>
        <v/>
      </c>
      <c r="BA281" s="901" t="str">
        <f t="shared" si="709"/>
        <v/>
      </c>
      <c r="BB281" s="901" t="str">
        <f t="shared" si="709"/>
        <v/>
      </c>
      <c r="BC281" s="889"/>
      <c r="BD281" s="901" t="str">
        <f t="shared" ref="BD281:BK281" si="710">IF(BD278="","",BD277*BD278*BD279*BD280)</f>
        <v/>
      </c>
      <c r="BE281" s="901" t="str">
        <f t="shared" si="710"/>
        <v/>
      </c>
      <c r="BF281" s="901" t="str">
        <f t="shared" si="710"/>
        <v/>
      </c>
      <c r="BG281" s="901" t="str">
        <f t="shared" si="710"/>
        <v/>
      </c>
      <c r="BH281" s="901" t="str">
        <f t="shared" si="710"/>
        <v/>
      </c>
      <c r="BI281" s="901" t="str">
        <f t="shared" si="710"/>
        <v/>
      </c>
      <c r="BJ281" s="901" t="str">
        <f t="shared" si="710"/>
        <v/>
      </c>
      <c r="BK281" s="901" t="str">
        <f t="shared" si="710"/>
        <v/>
      </c>
      <c r="BL281" s="901" t="str">
        <f>IF(BL278="","",BL277*BL278*BL279*BL280)</f>
        <v/>
      </c>
      <c r="BM281" s="901" t="str">
        <f t="shared" ref="BM281:BT281" si="711">IF(BM278="","",BM277*BM278*BM279*BM280)</f>
        <v/>
      </c>
      <c r="BN281" s="901" t="str">
        <f t="shared" si="711"/>
        <v/>
      </c>
      <c r="BO281" s="901" t="str">
        <f t="shared" si="711"/>
        <v/>
      </c>
      <c r="BP281" s="901" t="str">
        <f t="shared" si="711"/>
        <v/>
      </c>
      <c r="BQ281" s="901" t="str">
        <f t="shared" si="711"/>
        <v/>
      </c>
      <c r="BR281" s="901" t="str">
        <f t="shared" si="711"/>
        <v/>
      </c>
      <c r="BS281" s="901" t="str">
        <f t="shared" si="711"/>
        <v/>
      </c>
      <c r="BT281" s="901" t="str">
        <f t="shared" si="711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1"/>
    </row>
    <row r="282" spans="1:129" ht="12.75" customHeight="1">
      <c r="A282" s="893" t="s">
        <v>699</v>
      </c>
      <c r="B282" s="674"/>
      <c r="C282" s="674"/>
      <c r="D282" s="674"/>
      <c r="E282" s="674"/>
      <c r="F282" s="674"/>
      <c r="G282" s="674"/>
      <c r="H282" s="674"/>
      <c r="I282" s="674"/>
      <c r="J282" s="674"/>
      <c r="K282" s="674"/>
      <c r="L282" s="674"/>
      <c r="M282" s="674"/>
      <c r="N282" s="674"/>
      <c r="O282" s="674"/>
      <c r="P282" s="674"/>
      <c r="Q282" s="674"/>
      <c r="R282" s="674"/>
      <c r="S282" s="889"/>
      <c r="T282" s="674"/>
      <c r="U282" s="674"/>
      <c r="V282" s="674"/>
      <c r="W282" s="674"/>
      <c r="X282" s="674"/>
      <c r="Y282" s="674"/>
      <c r="Z282" s="674"/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889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889"/>
      <c r="BD282" s="674"/>
      <c r="BE282" s="674"/>
      <c r="BF282" s="674"/>
      <c r="BG282" s="674"/>
      <c r="BH282" s="674"/>
      <c r="BI282" s="674"/>
      <c r="BJ282" s="674"/>
      <c r="BK282" s="674"/>
      <c r="BL282" s="674"/>
      <c r="BM282" s="674"/>
      <c r="BN282" s="674"/>
      <c r="BO282" s="674"/>
      <c r="BP282" s="674"/>
      <c r="BQ282" s="674"/>
      <c r="BR282" s="674"/>
      <c r="BS282" s="674"/>
      <c r="BT282" s="674"/>
      <c r="BU282" s="889"/>
      <c r="BV282" s="674"/>
      <c r="BW282" s="674"/>
      <c r="BX282" s="674"/>
      <c r="BY282" s="674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1"/>
    </row>
    <row r="283" spans="1:129" ht="12.75" customHeight="1">
      <c r="A283" s="894" t="s">
        <v>295</v>
      </c>
      <c r="B283" s="674"/>
      <c r="C283" s="674"/>
      <c r="D283" s="674"/>
      <c r="E283" s="674"/>
      <c r="F283" s="674"/>
      <c r="G283" s="674"/>
      <c r="H283" s="674"/>
      <c r="I283" s="674"/>
      <c r="J283" s="674"/>
      <c r="K283" s="674"/>
      <c r="L283" s="674"/>
      <c r="M283" s="674"/>
      <c r="N283" s="674"/>
      <c r="O283" s="674"/>
      <c r="P283" s="674"/>
      <c r="Q283" s="674"/>
      <c r="R283" s="674"/>
      <c r="S283" s="889"/>
      <c r="T283" s="674"/>
      <c r="U283" s="674"/>
      <c r="V283" s="674"/>
      <c r="W283" s="674"/>
      <c r="X283" s="674"/>
      <c r="Y283" s="674"/>
      <c r="Z283" s="674"/>
      <c r="AA283" s="674"/>
      <c r="AB283" s="674"/>
      <c r="AC283" s="674"/>
      <c r="AD283" s="674"/>
      <c r="AE283" s="674"/>
      <c r="AF283" s="674"/>
      <c r="AG283" s="674"/>
      <c r="AH283" s="674"/>
      <c r="AI283" s="674"/>
      <c r="AJ283" s="674"/>
      <c r="AK283" s="889"/>
      <c r="AL283" s="674"/>
      <c r="AM283" s="674"/>
      <c r="AN283" s="674"/>
      <c r="AO283" s="674"/>
      <c r="AP283" s="674"/>
      <c r="AQ283" s="674"/>
      <c r="AR283" s="674"/>
      <c r="AS283" s="674"/>
      <c r="AT283" s="674"/>
      <c r="AU283" s="674"/>
      <c r="AV283" s="674"/>
      <c r="AW283" s="674"/>
      <c r="AX283" s="674"/>
      <c r="AY283" s="674"/>
      <c r="AZ283" s="674"/>
      <c r="BA283" s="674"/>
      <c r="BB283" s="674"/>
      <c r="BC283" s="889"/>
      <c r="BD283" s="674"/>
      <c r="BE283" s="674"/>
      <c r="BF283" s="674"/>
      <c r="BG283" s="674"/>
      <c r="BH283" s="674"/>
      <c r="BI283" s="674"/>
      <c r="BJ283" s="674"/>
      <c r="BK283" s="674"/>
      <c r="BL283" s="674"/>
      <c r="BM283" s="674"/>
      <c r="BN283" s="674"/>
      <c r="BO283" s="674"/>
      <c r="BP283" s="674"/>
      <c r="BQ283" s="674"/>
      <c r="BR283" s="674"/>
      <c r="BS283" s="674"/>
      <c r="BT283" s="674"/>
      <c r="BU283" s="889"/>
      <c r="BV283" s="674"/>
      <c r="BW283" s="674"/>
      <c r="BX283" s="674"/>
      <c r="BY283" s="674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1"/>
    </row>
    <row r="284" spans="1:129" ht="12.75" customHeight="1">
      <c r="A284" s="894" t="s">
        <v>296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4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1"/>
    </row>
    <row r="285" spans="1:129" ht="12.75" customHeight="1">
      <c r="A285" s="894" t="s">
        <v>283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4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1"/>
    </row>
    <row r="286" spans="1:129" ht="12.75" customHeight="1">
      <c r="A286" s="894" t="s">
        <v>313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4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1"/>
    </row>
    <row r="287" spans="1:129" ht="12.75" customHeight="1">
      <c r="A287" s="900" t="s">
        <v>314</v>
      </c>
      <c r="B287" s="901" t="str">
        <f t="shared" ref="B287:J287" si="716">IF(B284="","",B283*B284*B285*B286)</f>
        <v/>
      </c>
      <c r="C287" s="901" t="str">
        <f t="shared" si="716"/>
        <v/>
      </c>
      <c r="D287" s="901" t="str">
        <f t="shared" si="716"/>
        <v/>
      </c>
      <c r="E287" s="901" t="str">
        <f t="shared" si="716"/>
        <v/>
      </c>
      <c r="F287" s="901" t="str">
        <f t="shared" si="716"/>
        <v/>
      </c>
      <c r="G287" s="901" t="str">
        <f t="shared" si="716"/>
        <v/>
      </c>
      <c r="H287" s="901" t="str">
        <f t="shared" si="716"/>
        <v/>
      </c>
      <c r="I287" s="901" t="str">
        <f t="shared" si="716"/>
        <v/>
      </c>
      <c r="J287" s="901" t="str">
        <f t="shared" si="716"/>
        <v/>
      </c>
      <c r="K287" s="901" t="str">
        <f t="shared" ref="K287:R287" si="717">IF(K284="","",K283*K284*K285*K286)</f>
        <v/>
      </c>
      <c r="L287" s="901" t="str">
        <f t="shared" si="717"/>
        <v/>
      </c>
      <c r="M287" s="901" t="str">
        <f t="shared" si="717"/>
        <v/>
      </c>
      <c r="N287" s="901" t="str">
        <f t="shared" si="717"/>
        <v/>
      </c>
      <c r="O287" s="901" t="str">
        <f t="shared" si="717"/>
        <v/>
      </c>
      <c r="P287" s="901" t="str">
        <f t="shared" si="717"/>
        <v/>
      </c>
      <c r="Q287" s="901" t="str">
        <f t="shared" si="717"/>
        <v/>
      </c>
      <c r="R287" s="901" t="str">
        <f t="shared" si="717"/>
        <v/>
      </c>
      <c r="S287" s="889"/>
      <c r="T287" s="901" t="str">
        <f t="shared" ref="T287:Z287" si="718">IF(T284="","",T283*T284*T285*T286)</f>
        <v/>
      </c>
      <c r="U287" s="901" t="str">
        <f t="shared" si="718"/>
        <v/>
      </c>
      <c r="V287" s="901" t="str">
        <f t="shared" si="718"/>
        <v/>
      </c>
      <c r="W287" s="901" t="str">
        <f t="shared" si="718"/>
        <v/>
      </c>
      <c r="X287" s="901" t="str">
        <f t="shared" si="718"/>
        <v/>
      </c>
      <c r="Y287" s="901" t="str">
        <f t="shared" si="718"/>
        <v/>
      </c>
      <c r="Z287" s="901" t="str">
        <f t="shared" si="718"/>
        <v/>
      </c>
      <c r="AA287" s="901" t="str">
        <f>IF(AA284="","",AA283*AA284*AA285*AA286)</f>
        <v/>
      </c>
      <c r="AB287" s="901" t="str">
        <f>IF(AB284="","",AB283*AB284*AB285*AB286)</f>
        <v/>
      </c>
      <c r="AC287" s="901" t="str">
        <f t="shared" ref="AC287:AJ287" si="719">IF(AC284="","",AC283*AC284*AC285*AC286)</f>
        <v/>
      </c>
      <c r="AD287" s="901" t="str">
        <f t="shared" si="719"/>
        <v/>
      </c>
      <c r="AE287" s="901" t="str">
        <f t="shared" si="719"/>
        <v/>
      </c>
      <c r="AF287" s="901" t="str">
        <f t="shared" si="719"/>
        <v/>
      </c>
      <c r="AG287" s="901" t="str">
        <f t="shared" si="719"/>
        <v/>
      </c>
      <c r="AH287" s="901" t="str">
        <f t="shared" si="719"/>
        <v/>
      </c>
      <c r="AI287" s="901" t="str">
        <f t="shared" si="719"/>
        <v/>
      </c>
      <c r="AJ287" s="901" t="str">
        <f t="shared" si="719"/>
        <v/>
      </c>
      <c r="AK287" s="889"/>
      <c r="AL287" s="901" t="str">
        <f t="shared" ref="AL287:AR287" si="720">IF(AL284="","",AL283*AL284*AL285*AL286)</f>
        <v/>
      </c>
      <c r="AM287" s="901" t="str">
        <f t="shared" si="720"/>
        <v/>
      </c>
      <c r="AN287" s="901" t="str">
        <f t="shared" si="720"/>
        <v/>
      </c>
      <c r="AO287" s="901" t="str">
        <f t="shared" si="720"/>
        <v/>
      </c>
      <c r="AP287" s="901" t="str">
        <f t="shared" si="720"/>
        <v/>
      </c>
      <c r="AQ287" s="901" t="str">
        <f t="shared" si="720"/>
        <v/>
      </c>
      <c r="AR287" s="901" t="str">
        <f t="shared" si="720"/>
        <v/>
      </c>
      <c r="AS287" s="901" t="str">
        <f>IF(AS284="","",AS283*AS284*AS285*AS286)</f>
        <v/>
      </c>
      <c r="AT287" s="901" t="str">
        <f>IF(AT284="","",AT283*AT284*AT285*AT286)</f>
        <v/>
      </c>
      <c r="AU287" s="901" t="str">
        <f t="shared" ref="AU287:BB287" si="721">IF(AU284="","",AU283*AU284*AU285*AU286)</f>
        <v/>
      </c>
      <c r="AV287" s="901" t="str">
        <f t="shared" si="721"/>
        <v/>
      </c>
      <c r="AW287" s="901" t="str">
        <f t="shared" si="721"/>
        <v/>
      </c>
      <c r="AX287" s="901" t="str">
        <f t="shared" si="721"/>
        <v/>
      </c>
      <c r="AY287" s="901" t="str">
        <f t="shared" si="721"/>
        <v/>
      </c>
      <c r="AZ287" s="901" t="str">
        <f t="shared" si="721"/>
        <v/>
      </c>
      <c r="BA287" s="901" t="str">
        <f t="shared" si="721"/>
        <v/>
      </c>
      <c r="BB287" s="901" t="str">
        <f t="shared" si="721"/>
        <v/>
      </c>
      <c r="BC287" s="889"/>
      <c r="BD287" s="901" t="str">
        <f t="shared" ref="BD287:BK287" si="722">IF(BD284="","",BD283*BD284*BD285*BD286)</f>
        <v/>
      </c>
      <c r="BE287" s="901" t="str">
        <f t="shared" si="722"/>
        <v/>
      </c>
      <c r="BF287" s="901" t="str">
        <f t="shared" si="722"/>
        <v/>
      </c>
      <c r="BG287" s="901" t="str">
        <f t="shared" si="722"/>
        <v/>
      </c>
      <c r="BH287" s="901" t="str">
        <f t="shared" si="722"/>
        <v/>
      </c>
      <c r="BI287" s="901" t="str">
        <f t="shared" si="722"/>
        <v/>
      </c>
      <c r="BJ287" s="901" t="str">
        <f t="shared" si="722"/>
        <v/>
      </c>
      <c r="BK287" s="901" t="str">
        <f t="shared" si="722"/>
        <v/>
      </c>
      <c r="BL287" s="901" t="str">
        <f>IF(BL284="","",BL283*BL284*BL285*BL286)</f>
        <v/>
      </c>
      <c r="BM287" s="901" t="str">
        <f t="shared" ref="BM287:BT287" si="723">IF(BM284="","",BM283*BM284*BM285*BM286)</f>
        <v/>
      </c>
      <c r="BN287" s="901" t="str">
        <f t="shared" si="723"/>
        <v/>
      </c>
      <c r="BO287" s="901" t="str">
        <f t="shared" si="723"/>
        <v/>
      </c>
      <c r="BP287" s="901" t="str">
        <f t="shared" si="723"/>
        <v/>
      </c>
      <c r="BQ287" s="901" t="str">
        <f t="shared" si="723"/>
        <v/>
      </c>
      <c r="BR287" s="901" t="str">
        <f t="shared" si="723"/>
        <v/>
      </c>
      <c r="BS287" s="901" t="str">
        <f t="shared" si="723"/>
        <v/>
      </c>
      <c r="BT287" s="901" t="str">
        <f t="shared" si="723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1"/>
    </row>
    <row r="288" spans="1:129" ht="12.75" customHeight="1">
      <c r="A288" s="893" t="s">
        <v>700</v>
      </c>
      <c r="B288" s="674"/>
      <c r="C288" s="674"/>
      <c r="D288" s="674"/>
      <c r="E288" s="674"/>
      <c r="F288" s="674"/>
      <c r="G288" s="674"/>
      <c r="H288" s="674"/>
      <c r="I288" s="674"/>
      <c r="J288" s="674"/>
      <c r="K288" s="674"/>
      <c r="L288" s="674"/>
      <c r="M288" s="674"/>
      <c r="N288" s="674"/>
      <c r="O288" s="674"/>
      <c r="P288" s="674"/>
      <c r="Q288" s="674"/>
      <c r="R288" s="674"/>
      <c r="S288" s="889"/>
      <c r="T288" s="674"/>
      <c r="U288" s="674"/>
      <c r="V288" s="674"/>
      <c r="W288" s="674"/>
      <c r="X288" s="674"/>
      <c r="Y288" s="674"/>
      <c r="Z288" s="674"/>
      <c r="AA288" s="674"/>
      <c r="AB288" s="674"/>
      <c r="AC288" s="674"/>
      <c r="AD288" s="674"/>
      <c r="AE288" s="674"/>
      <c r="AF288" s="674"/>
      <c r="AG288" s="674"/>
      <c r="AH288" s="674"/>
      <c r="AI288" s="674"/>
      <c r="AJ288" s="674"/>
      <c r="AK288" s="889"/>
      <c r="AL288" s="674"/>
      <c r="AM288" s="674"/>
      <c r="AN288" s="674"/>
      <c r="AO288" s="674"/>
      <c r="AP288" s="674"/>
      <c r="AQ288" s="674"/>
      <c r="AR288" s="674"/>
      <c r="AS288" s="674"/>
      <c r="AT288" s="674"/>
      <c r="AU288" s="674"/>
      <c r="AV288" s="674"/>
      <c r="AW288" s="674"/>
      <c r="AX288" s="674"/>
      <c r="AY288" s="674"/>
      <c r="AZ288" s="674"/>
      <c r="BA288" s="674"/>
      <c r="BB288" s="674"/>
      <c r="BC288" s="889"/>
      <c r="BD288" s="674"/>
      <c r="BE288" s="674"/>
      <c r="BF288" s="674"/>
      <c r="BG288" s="674"/>
      <c r="BH288" s="674"/>
      <c r="BI288" s="674"/>
      <c r="BJ288" s="674"/>
      <c r="BK288" s="674"/>
      <c r="BL288" s="674"/>
      <c r="BM288" s="674"/>
      <c r="BN288" s="674"/>
      <c r="BO288" s="674"/>
      <c r="BP288" s="674"/>
      <c r="BQ288" s="674"/>
      <c r="BR288" s="674"/>
      <c r="BS288" s="674"/>
      <c r="BT288" s="674"/>
      <c r="BU288" s="889"/>
      <c r="BV288" s="674"/>
      <c r="BW288" s="674"/>
      <c r="BX288" s="674"/>
      <c r="BY288" s="674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1"/>
    </row>
    <row r="289" spans="1:129" ht="12.75" customHeight="1">
      <c r="A289" s="894" t="s">
        <v>295</v>
      </c>
      <c r="B289" s="674"/>
      <c r="C289" s="674"/>
      <c r="D289" s="674"/>
      <c r="E289" s="674"/>
      <c r="F289" s="674"/>
      <c r="G289" s="674"/>
      <c r="H289" s="674"/>
      <c r="I289" s="674"/>
      <c r="J289" s="674"/>
      <c r="K289" s="674"/>
      <c r="L289" s="674"/>
      <c r="M289" s="674"/>
      <c r="N289" s="674"/>
      <c r="O289" s="674"/>
      <c r="P289" s="674"/>
      <c r="Q289" s="674"/>
      <c r="R289" s="674"/>
      <c r="S289" s="889"/>
      <c r="T289" s="674"/>
      <c r="U289" s="674"/>
      <c r="V289" s="674"/>
      <c r="W289" s="674"/>
      <c r="X289" s="674"/>
      <c r="Y289" s="674"/>
      <c r="Z289" s="674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889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889"/>
      <c r="BD289" s="674"/>
      <c r="BE289" s="674"/>
      <c r="BF289" s="674"/>
      <c r="BG289" s="674"/>
      <c r="BH289" s="674"/>
      <c r="BI289" s="674"/>
      <c r="BJ289" s="674"/>
      <c r="BK289" s="674"/>
      <c r="BL289" s="674"/>
      <c r="BM289" s="674"/>
      <c r="BN289" s="674"/>
      <c r="BO289" s="674"/>
      <c r="BP289" s="674"/>
      <c r="BQ289" s="674"/>
      <c r="BR289" s="674"/>
      <c r="BS289" s="674"/>
      <c r="BT289" s="674"/>
      <c r="BU289" s="889"/>
      <c r="BV289" s="674"/>
      <c r="BW289" s="674"/>
      <c r="BX289" s="674"/>
      <c r="BY289" s="674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1"/>
    </row>
    <row r="290" spans="1:129" ht="12.75" customHeight="1">
      <c r="A290" s="894" t="s">
        <v>296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4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1"/>
    </row>
    <row r="291" spans="1:129" ht="12.75" customHeight="1">
      <c r="A291" s="894" t="s">
        <v>283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4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1"/>
    </row>
    <row r="292" spans="1:129" ht="12.75" customHeight="1">
      <c r="A292" s="894" t="s">
        <v>313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4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1"/>
    </row>
    <row r="293" spans="1:129" ht="12.75" customHeight="1">
      <c r="A293" s="900" t="s">
        <v>314</v>
      </c>
      <c r="B293" s="901" t="str">
        <f t="shared" ref="B293:J293" si="728">IF(B290="","",B289*B290*B291*B292)</f>
        <v/>
      </c>
      <c r="C293" s="901" t="str">
        <f t="shared" si="728"/>
        <v/>
      </c>
      <c r="D293" s="901" t="str">
        <f t="shared" si="728"/>
        <v/>
      </c>
      <c r="E293" s="901" t="str">
        <f t="shared" si="728"/>
        <v/>
      </c>
      <c r="F293" s="901" t="str">
        <f t="shared" si="728"/>
        <v/>
      </c>
      <c r="G293" s="901" t="str">
        <f t="shared" si="728"/>
        <v/>
      </c>
      <c r="H293" s="901" t="str">
        <f t="shared" si="728"/>
        <v/>
      </c>
      <c r="I293" s="901" t="str">
        <f t="shared" si="728"/>
        <v/>
      </c>
      <c r="J293" s="901" t="str">
        <f t="shared" si="728"/>
        <v/>
      </c>
      <c r="K293" s="901" t="str">
        <f t="shared" ref="K293:R293" si="729">IF(K290="","",K289*K290*K291*K292)</f>
        <v/>
      </c>
      <c r="L293" s="901" t="str">
        <f t="shared" si="729"/>
        <v/>
      </c>
      <c r="M293" s="901" t="str">
        <f t="shared" si="729"/>
        <v/>
      </c>
      <c r="N293" s="901" t="str">
        <f t="shared" si="729"/>
        <v/>
      </c>
      <c r="O293" s="901" t="str">
        <f t="shared" si="729"/>
        <v/>
      </c>
      <c r="P293" s="901" t="str">
        <f t="shared" si="729"/>
        <v/>
      </c>
      <c r="Q293" s="901" t="str">
        <f t="shared" si="729"/>
        <v/>
      </c>
      <c r="R293" s="901" t="str">
        <f t="shared" si="729"/>
        <v/>
      </c>
      <c r="S293" s="889"/>
      <c r="T293" s="901" t="str">
        <f t="shared" ref="T293:Z293" si="730">IF(T290="","",T289*T290*T291*T292)</f>
        <v/>
      </c>
      <c r="U293" s="901" t="str">
        <f t="shared" si="730"/>
        <v/>
      </c>
      <c r="V293" s="901" t="str">
        <f t="shared" si="730"/>
        <v/>
      </c>
      <c r="W293" s="901" t="str">
        <f t="shared" si="730"/>
        <v/>
      </c>
      <c r="X293" s="901" t="str">
        <f t="shared" si="730"/>
        <v/>
      </c>
      <c r="Y293" s="901" t="str">
        <f t="shared" si="730"/>
        <v/>
      </c>
      <c r="Z293" s="901" t="str">
        <f t="shared" si="730"/>
        <v/>
      </c>
      <c r="AA293" s="901" t="str">
        <f>IF(AA290="","",AA289*AA290*AA291*AA292)</f>
        <v/>
      </c>
      <c r="AB293" s="901" t="str">
        <f>IF(AB290="","",AB289*AB290*AB291*AB292)</f>
        <v/>
      </c>
      <c r="AC293" s="901" t="str">
        <f t="shared" ref="AC293:AJ293" si="731">IF(AC290="","",AC289*AC290*AC291*AC292)</f>
        <v/>
      </c>
      <c r="AD293" s="901" t="str">
        <f t="shared" si="731"/>
        <v/>
      </c>
      <c r="AE293" s="901" t="str">
        <f t="shared" si="731"/>
        <v/>
      </c>
      <c r="AF293" s="901" t="str">
        <f t="shared" si="731"/>
        <v/>
      </c>
      <c r="AG293" s="901" t="str">
        <f t="shared" si="731"/>
        <v/>
      </c>
      <c r="AH293" s="901" t="str">
        <f t="shared" si="731"/>
        <v/>
      </c>
      <c r="AI293" s="901" t="str">
        <f t="shared" si="731"/>
        <v/>
      </c>
      <c r="AJ293" s="901" t="str">
        <f t="shared" si="731"/>
        <v/>
      </c>
      <c r="AK293" s="889"/>
      <c r="AL293" s="901" t="str">
        <f t="shared" ref="AL293:AR293" si="732">IF(AL290="","",AL289*AL290*AL291*AL292)</f>
        <v/>
      </c>
      <c r="AM293" s="901" t="str">
        <f t="shared" si="732"/>
        <v/>
      </c>
      <c r="AN293" s="901" t="str">
        <f t="shared" si="732"/>
        <v/>
      </c>
      <c r="AO293" s="901" t="str">
        <f t="shared" si="732"/>
        <v/>
      </c>
      <c r="AP293" s="901" t="str">
        <f t="shared" si="732"/>
        <v/>
      </c>
      <c r="AQ293" s="901" t="str">
        <f t="shared" si="732"/>
        <v/>
      </c>
      <c r="AR293" s="901" t="str">
        <f t="shared" si="732"/>
        <v/>
      </c>
      <c r="AS293" s="901" t="str">
        <f>IF(AS290="","",AS289*AS290*AS291*AS292)</f>
        <v/>
      </c>
      <c r="AT293" s="901" t="str">
        <f>IF(AT290="","",AT289*AT290*AT291*AT292)</f>
        <v/>
      </c>
      <c r="AU293" s="901" t="str">
        <f t="shared" ref="AU293:BB293" si="733">IF(AU290="","",AU289*AU290*AU291*AU292)</f>
        <v/>
      </c>
      <c r="AV293" s="901" t="str">
        <f t="shared" si="733"/>
        <v/>
      </c>
      <c r="AW293" s="901" t="str">
        <f t="shared" si="733"/>
        <v/>
      </c>
      <c r="AX293" s="901" t="str">
        <f t="shared" si="733"/>
        <v/>
      </c>
      <c r="AY293" s="901" t="str">
        <f t="shared" si="733"/>
        <v/>
      </c>
      <c r="AZ293" s="901" t="str">
        <f t="shared" si="733"/>
        <v/>
      </c>
      <c r="BA293" s="901" t="str">
        <f t="shared" si="733"/>
        <v/>
      </c>
      <c r="BB293" s="901" t="str">
        <f t="shared" si="733"/>
        <v/>
      </c>
      <c r="BC293" s="889"/>
      <c r="BD293" s="901" t="str">
        <f t="shared" ref="BD293:BK293" si="734">IF(BD290="","",BD289*BD290*BD291*BD292)</f>
        <v/>
      </c>
      <c r="BE293" s="901" t="str">
        <f t="shared" si="734"/>
        <v/>
      </c>
      <c r="BF293" s="901" t="str">
        <f t="shared" si="734"/>
        <v/>
      </c>
      <c r="BG293" s="901" t="str">
        <f t="shared" si="734"/>
        <v/>
      </c>
      <c r="BH293" s="901" t="str">
        <f t="shared" si="734"/>
        <v/>
      </c>
      <c r="BI293" s="901" t="str">
        <f t="shared" si="734"/>
        <v/>
      </c>
      <c r="BJ293" s="901" t="str">
        <f t="shared" si="734"/>
        <v/>
      </c>
      <c r="BK293" s="901" t="str">
        <f t="shared" si="734"/>
        <v/>
      </c>
      <c r="BL293" s="901" t="str">
        <f>IF(BL290="","",BL289*BL290*BL291*BL292)</f>
        <v/>
      </c>
      <c r="BM293" s="901" t="str">
        <f t="shared" ref="BM293:BT293" si="735">IF(BM290="","",BM289*BM290*BM291*BM292)</f>
        <v/>
      </c>
      <c r="BN293" s="901" t="str">
        <f t="shared" si="735"/>
        <v/>
      </c>
      <c r="BO293" s="901" t="str">
        <f t="shared" si="735"/>
        <v/>
      </c>
      <c r="BP293" s="901" t="str">
        <f t="shared" si="735"/>
        <v/>
      </c>
      <c r="BQ293" s="901" t="str">
        <f t="shared" si="735"/>
        <v/>
      </c>
      <c r="BR293" s="901" t="str">
        <f t="shared" si="735"/>
        <v/>
      </c>
      <c r="BS293" s="901" t="str">
        <f t="shared" si="735"/>
        <v/>
      </c>
      <c r="BT293" s="901" t="str">
        <f t="shared" si="735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1"/>
    </row>
    <row r="294" spans="1:129" ht="12.75" customHeight="1">
      <c r="A294" s="893" t="s">
        <v>435</v>
      </c>
      <c r="B294" s="674"/>
      <c r="C294" s="674"/>
      <c r="D294" s="674"/>
      <c r="E294" s="674"/>
      <c r="F294" s="674"/>
      <c r="G294" s="674"/>
      <c r="H294" s="674"/>
      <c r="I294" s="674"/>
      <c r="J294" s="674"/>
      <c r="K294" s="674"/>
      <c r="L294" s="674"/>
      <c r="M294" s="674"/>
      <c r="N294" s="674"/>
      <c r="O294" s="674"/>
      <c r="P294" s="674"/>
      <c r="Q294" s="674"/>
      <c r="R294" s="674"/>
      <c r="S294" s="889"/>
      <c r="T294" s="674"/>
      <c r="U294" s="674"/>
      <c r="V294" s="674"/>
      <c r="W294" s="674"/>
      <c r="X294" s="674"/>
      <c r="Y294" s="674"/>
      <c r="Z294" s="674"/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889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889"/>
      <c r="BD294" s="674"/>
      <c r="BE294" s="674"/>
      <c r="BF294" s="674"/>
      <c r="BG294" s="674"/>
      <c r="BH294" s="674"/>
      <c r="BI294" s="674"/>
      <c r="BJ294" s="674"/>
      <c r="BK294" s="674"/>
      <c r="BL294" s="674"/>
      <c r="BM294" s="674"/>
      <c r="BN294" s="674"/>
      <c r="BO294" s="674"/>
      <c r="BP294" s="674"/>
      <c r="BQ294" s="674"/>
      <c r="BR294" s="674"/>
      <c r="BS294" s="674"/>
      <c r="BT294" s="674"/>
      <c r="BU294" s="889"/>
      <c r="BV294" s="674"/>
      <c r="BW294" s="674"/>
      <c r="BX294" s="674"/>
      <c r="BY294" s="674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1"/>
    </row>
    <row r="295" spans="1:129" ht="12.75" customHeight="1">
      <c r="A295" s="894" t="s">
        <v>295</v>
      </c>
      <c r="B295" s="674"/>
      <c r="C295" s="674"/>
      <c r="D295" s="674"/>
      <c r="E295" s="674"/>
      <c r="F295" s="674"/>
      <c r="G295" s="674"/>
      <c r="H295" s="674"/>
      <c r="I295" s="674"/>
      <c r="J295" s="674"/>
      <c r="K295" s="674"/>
      <c r="L295" s="674"/>
      <c r="M295" s="674"/>
      <c r="N295" s="674"/>
      <c r="O295" s="674"/>
      <c r="P295" s="674"/>
      <c r="Q295" s="674"/>
      <c r="R295" s="674"/>
      <c r="S295" s="889"/>
      <c r="T295" s="674"/>
      <c r="U295" s="674"/>
      <c r="V295" s="674"/>
      <c r="W295" s="674"/>
      <c r="X295" s="674"/>
      <c r="Y295" s="674"/>
      <c r="Z295" s="674"/>
      <c r="AA295" s="674"/>
      <c r="AB295" s="674"/>
      <c r="AC295" s="674"/>
      <c r="AD295" s="674"/>
      <c r="AE295" s="674"/>
      <c r="AF295" s="674"/>
      <c r="AG295" s="674"/>
      <c r="AH295" s="674"/>
      <c r="AI295" s="674"/>
      <c r="AJ295" s="674"/>
      <c r="AK295" s="889"/>
      <c r="AL295" s="674"/>
      <c r="AM295" s="674"/>
      <c r="AN295" s="674"/>
      <c r="AO295" s="674"/>
      <c r="AP295" s="674"/>
      <c r="AQ295" s="674"/>
      <c r="AR295" s="674"/>
      <c r="AS295" s="674"/>
      <c r="AT295" s="674"/>
      <c r="AU295" s="674"/>
      <c r="AV295" s="674"/>
      <c r="AW295" s="674"/>
      <c r="AX295" s="674"/>
      <c r="AY295" s="674"/>
      <c r="AZ295" s="674"/>
      <c r="BA295" s="674"/>
      <c r="BB295" s="674"/>
      <c r="BC295" s="889"/>
      <c r="BD295" s="674"/>
      <c r="BE295" s="674"/>
      <c r="BF295" s="674"/>
      <c r="BG295" s="674"/>
      <c r="BH295" s="674"/>
      <c r="BI295" s="674"/>
      <c r="BJ295" s="674"/>
      <c r="BK295" s="674"/>
      <c r="BL295" s="674"/>
      <c r="BM295" s="674"/>
      <c r="BN295" s="674"/>
      <c r="BO295" s="674"/>
      <c r="BP295" s="674"/>
      <c r="BQ295" s="674"/>
      <c r="BR295" s="674"/>
      <c r="BS295" s="674"/>
      <c r="BT295" s="674"/>
      <c r="BU295" s="889"/>
      <c r="BV295" s="674"/>
      <c r="BW295" s="674"/>
      <c r="BX295" s="674"/>
      <c r="BY295" s="674"/>
      <c r="BZ295" s="895" t="str">
        <f t="shared" ref="BZ295:BZ300" si="736">IF(DL295&lt;3,"",(SUM(B295:R295)-MIN(B295:R295)-MAX(B295:R295))/(DL295-2))</f>
        <v/>
      </c>
      <c r="CA295" s="895" t="str">
        <f t="shared" ref="CA295:CA300" si="737">IF(DM295&lt;3,"",(SUM(T295:AJ295)-MIN(T295:AJ295)-MAX(T295:AJ295))/(DM295-2))</f>
        <v/>
      </c>
      <c r="CB295" s="895" t="str">
        <f t="shared" ref="CB295:CB300" si="738">IF(DN295&lt;3,"",(SUM(AL295:BB295)-MIN(AL295:BB295)-MAX(AL295:BB295))/(DN295-2))</f>
        <v/>
      </c>
      <c r="CC295" s="896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759">COUNT(B295:R295)</f>
        <v>0</v>
      </c>
      <c r="DM295" s="852">
        <f t="shared" ref="DM295:DM300" si="760">COUNT(T295:AJ295)</f>
        <v>0</v>
      </c>
      <c r="DN295" s="852">
        <f t="shared" ref="DN295:DN300" si="761">COUNT(AL295:BB295)</f>
        <v>0</v>
      </c>
      <c r="DO295" s="853">
        <f t="shared" ref="DO295:DO300" si="762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1"/>
    </row>
    <row r="296" spans="1:129" ht="12.75" customHeight="1">
      <c r="A296" s="894" t="s">
        <v>296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4"/>
      <c r="AV296" s="674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736"/>
        <v/>
      </c>
      <c r="CA296" s="895" t="str">
        <f t="shared" si="737"/>
        <v/>
      </c>
      <c r="CB296" s="895" t="str">
        <f t="shared" si="738"/>
        <v/>
      </c>
      <c r="CC296" s="896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7">
        <f t="shared" si="759"/>
        <v>0</v>
      </c>
      <c r="DM296" s="852">
        <f t="shared" si="760"/>
        <v>0</v>
      </c>
      <c r="DN296" s="852">
        <f t="shared" si="761"/>
        <v>0</v>
      </c>
      <c r="DO296" s="853">
        <f t="shared" si="762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1"/>
    </row>
    <row r="297" spans="1:129" ht="12.75" customHeight="1">
      <c r="A297" s="894" t="s">
        <v>283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4"/>
      <c r="AV297" s="674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736"/>
        <v/>
      </c>
      <c r="CA297" s="895" t="str">
        <f t="shared" si="737"/>
        <v/>
      </c>
      <c r="CB297" s="895" t="str">
        <f t="shared" si="738"/>
        <v/>
      </c>
      <c r="CC297" s="896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7">
        <f t="shared" si="759"/>
        <v>0</v>
      </c>
      <c r="DM297" s="852">
        <f t="shared" si="760"/>
        <v>0</v>
      </c>
      <c r="DN297" s="852">
        <f t="shared" si="761"/>
        <v>0</v>
      </c>
      <c r="DO297" s="853">
        <f t="shared" si="762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1"/>
    </row>
    <row r="298" spans="1:129" ht="12.75" customHeight="1">
      <c r="A298" s="894" t="s">
        <v>313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4"/>
      <c r="AV298" s="674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736"/>
        <v/>
      </c>
      <c r="CA298" s="895" t="str">
        <f t="shared" si="737"/>
        <v/>
      </c>
      <c r="CB298" s="895" t="str">
        <f t="shared" si="738"/>
        <v/>
      </c>
      <c r="CC298" s="896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7">
        <f t="shared" si="759"/>
        <v>0</v>
      </c>
      <c r="DM298" s="852">
        <f t="shared" si="760"/>
        <v>0</v>
      </c>
      <c r="DN298" s="852">
        <f t="shared" si="761"/>
        <v>0</v>
      </c>
      <c r="DO298" s="853">
        <f t="shared" si="762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1"/>
    </row>
    <row r="299" spans="1:129" ht="14" customHeight="1" thickBot="1">
      <c r="A299" s="900" t="s">
        <v>314</v>
      </c>
      <c r="B299" s="901" t="str">
        <f>IF(B296="","",B295*B296*B297*B298)</f>
        <v/>
      </c>
      <c r="C299" s="901" t="str">
        <f>IF(C296="","",C295*C296*C297*C298)</f>
        <v/>
      </c>
      <c r="D299" s="901" t="str">
        <f t="shared" ref="D299:J299" si="763">IF(D296="","",D295*D296*D297*D298)</f>
        <v/>
      </c>
      <c r="E299" s="901" t="str">
        <f t="shared" si="763"/>
        <v/>
      </c>
      <c r="F299" s="901" t="str">
        <f t="shared" si="763"/>
        <v/>
      </c>
      <c r="G299" s="901" t="str">
        <f t="shared" si="763"/>
        <v/>
      </c>
      <c r="H299" s="901" t="str">
        <f t="shared" si="763"/>
        <v/>
      </c>
      <c r="I299" s="901" t="str">
        <f t="shared" si="763"/>
        <v/>
      </c>
      <c r="J299" s="901" t="str">
        <f t="shared" si="763"/>
        <v/>
      </c>
      <c r="K299" s="901" t="str">
        <f t="shared" ref="K299:R299" si="764">IF(K296="","",K295*K296*K297*K298)</f>
        <v/>
      </c>
      <c r="L299" s="901" t="str">
        <f t="shared" si="764"/>
        <v/>
      </c>
      <c r="M299" s="901" t="str">
        <f t="shared" si="764"/>
        <v/>
      </c>
      <c r="N299" s="901" t="str">
        <f t="shared" si="764"/>
        <v/>
      </c>
      <c r="O299" s="901" t="str">
        <f t="shared" si="764"/>
        <v/>
      </c>
      <c r="P299" s="901" t="str">
        <f t="shared" si="764"/>
        <v/>
      </c>
      <c r="Q299" s="901" t="str">
        <f t="shared" si="764"/>
        <v/>
      </c>
      <c r="R299" s="901" t="str">
        <f t="shared" si="764"/>
        <v/>
      </c>
      <c r="S299" s="889"/>
      <c r="T299" s="901" t="str">
        <f t="shared" ref="T299:AB299" si="765">IF(T296="","",T295*T296*T297*T298)</f>
        <v/>
      </c>
      <c r="U299" s="901" t="str">
        <f t="shared" si="765"/>
        <v/>
      </c>
      <c r="V299" s="901" t="str">
        <f t="shared" si="765"/>
        <v/>
      </c>
      <c r="W299" s="901" t="str">
        <f t="shared" si="765"/>
        <v/>
      </c>
      <c r="X299" s="901" t="str">
        <f t="shared" si="765"/>
        <v/>
      </c>
      <c r="Y299" s="901" t="str">
        <f t="shared" si="765"/>
        <v/>
      </c>
      <c r="Z299" s="901" t="str">
        <f t="shared" si="765"/>
        <v/>
      </c>
      <c r="AA299" s="901" t="str">
        <f t="shared" si="765"/>
        <v/>
      </c>
      <c r="AB299" s="901" t="str">
        <f t="shared" si="765"/>
        <v/>
      </c>
      <c r="AC299" s="901" t="str">
        <f t="shared" ref="AC299:AJ299" si="766">IF(AC296="","",AC295*AC296*AC297*AC298)</f>
        <v/>
      </c>
      <c r="AD299" s="901" t="str">
        <f t="shared" si="766"/>
        <v/>
      </c>
      <c r="AE299" s="901" t="str">
        <f t="shared" si="766"/>
        <v/>
      </c>
      <c r="AF299" s="901" t="str">
        <f t="shared" si="766"/>
        <v/>
      </c>
      <c r="AG299" s="901" t="str">
        <f t="shared" si="766"/>
        <v/>
      </c>
      <c r="AH299" s="901" t="str">
        <f t="shared" si="766"/>
        <v/>
      </c>
      <c r="AI299" s="901" t="str">
        <f t="shared" si="766"/>
        <v/>
      </c>
      <c r="AJ299" s="901" t="str">
        <f t="shared" si="766"/>
        <v/>
      </c>
      <c r="AK299" s="889"/>
      <c r="AL299" s="901" t="str">
        <f t="shared" ref="AL299:AR299" si="767">IF(AL296="","",AL295*AL296*AL297*AL298)</f>
        <v/>
      </c>
      <c r="AM299" s="901" t="str">
        <f t="shared" si="767"/>
        <v/>
      </c>
      <c r="AN299" s="901" t="str">
        <f t="shared" si="767"/>
        <v/>
      </c>
      <c r="AO299" s="901" t="str">
        <f t="shared" si="767"/>
        <v/>
      </c>
      <c r="AP299" s="901" t="str">
        <f t="shared" si="767"/>
        <v/>
      </c>
      <c r="AQ299" s="901" t="str">
        <f t="shared" si="767"/>
        <v/>
      </c>
      <c r="AR299" s="901" t="str">
        <f t="shared" si="767"/>
        <v/>
      </c>
      <c r="AS299" s="901" t="str">
        <f>IF(AS296="","",AS295*AS296*AS297*AS298)</f>
        <v/>
      </c>
      <c r="AT299" s="901" t="str">
        <f>IF(AT296="","",AT295*AT296*AT297*AT298)</f>
        <v/>
      </c>
      <c r="AU299" s="901" t="str">
        <f t="shared" ref="AU299:BB299" si="768">IF(AU296="","",AU295*AU296*AU297*AU298)</f>
        <v/>
      </c>
      <c r="AV299" s="901" t="str">
        <f t="shared" si="768"/>
        <v/>
      </c>
      <c r="AW299" s="901" t="str">
        <f t="shared" si="768"/>
        <v/>
      </c>
      <c r="AX299" s="901" t="str">
        <f t="shared" si="768"/>
        <v/>
      </c>
      <c r="AY299" s="901" t="str">
        <f t="shared" si="768"/>
        <v/>
      </c>
      <c r="AZ299" s="901" t="str">
        <f t="shared" si="768"/>
        <v/>
      </c>
      <c r="BA299" s="901" t="str">
        <f t="shared" si="768"/>
        <v/>
      </c>
      <c r="BB299" s="901" t="str">
        <f t="shared" si="768"/>
        <v/>
      </c>
      <c r="BC299" s="889"/>
      <c r="BD299" s="901" t="str">
        <f t="shared" ref="BD299:BL299" si="769">IF(BD296="","",BD295*BD296*BD297*BD298)</f>
        <v/>
      </c>
      <c r="BE299" s="901" t="str">
        <f t="shared" si="769"/>
        <v/>
      </c>
      <c r="BF299" s="901" t="str">
        <f t="shared" si="769"/>
        <v/>
      </c>
      <c r="BG299" s="901" t="str">
        <f t="shared" si="769"/>
        <v/>
      </c>
      <c r="BH299" s="901" t="str">
        <f t="shared" si="769"/>
        <v/>
      </c>
      <c r="BI299" s="901" t="str">
        <f t="shared" si="769"/>
        <v/>
      </c>
      <c r="BJ299" s="901" t="str">
        <f t="shared" si="769"/>
        <v/>
      </c>
      <c r="BK299" s="901" t="str">
        <f t="shared" si="769"/>
        <v/>
      </c>
      <c r="BL299" s="901" t="str">
        <f t="shared" si="769"/>
        <v/>
      </c>
      <c r="BM299" s="901" t="str">
        <f t="shared" ref="BM299:BT299" si="770">IF(BM296="","",BM295*BM296*BM297*BM298)</f>
        <v/>
      </c>
      <c r="BN299" s="901" t="str">
        <f t="shared" si="770"/>
        <v/>
      </c>
      <c r="BO299" s="901" t="str">
        <f t="shared" si="770"/>
        <v/>
      </c>
      <c r="BP299" s="901" t="str">
        <f t="shared" si="770"/>
        <v/>
      </c>
      <c r="BQ299" s="901" t="str">
        <f t="shared" si="770"/>
        <v/>
      </c>
      <c r="BR299" s="901" t="str">
        <f t="shared" si="770"/>
        <v/>
      </c>
      <c r="BS299" s="901" t="str">
        <f t="shared" si="770"/>
        <v/>
      </c>
      <c r="BT299" s="901" t="str">
        <f t="shared" si="770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736"/>
        <v/>
      </c>
      <c r="CA299" s="895" t="str">
        <f t="shared" si="737"/>
        <v/>
      </c>
      <c r="CB299" s="895" t="str">
        <f t="shared" si="738"/>
        <v/>
      </c>
      <c r="CC299" s="896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7">
        <f t="shared" si="759"/>
        <v>0</v>
      </c>
      <c r="DM299" s="852">
        <f t="shared" si="760"/>
        <v>0</v>
      </c>
      <c r="DN299" s="852">
        <f t="shared" si="761"/>
        <v>0</v>
      </c>
      <c r="DO299" s="853">
        <f t="shared" si="762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1"/>
    </row>
    <row r="300" spans="1:129" ht="14" customHeight="1" thickBot="1">
      <c r="A300" s="854" t="s">
        <v>470</v>
      </c>
      <c r="B300" s="923">
        <v>0</v>
      </c>
      <c r="C300" s="923">
        <f>SUM(C257,C263,C269,C275,C281,C287,C293,C299)</f>
        <v>0</v>
      </c>
      <c r="D300" s="923">
        <f>SUM(D257,D263,D269,D275,D281,D287,D293,D299)</f>
        <v>0</v>
      </c>
      <c r="E300" s="923">
        <f>SUM(E257,E263,E269,E275,E281,E287,E293,E299)</f>
        <v>0</v>
      </c>
      <c r="F300" s="923">
        <f>SUM(F257,F263,F269,F275,F281,F287,F293,F299)</f>
        <v>0</v>
      </c>
      <c r="G300" s="923">
        <f>SUM(G257,G263,G269,G275,G281,G287,G293,G299)</f>
        <v>0</v>
      </c>
      <c r="H300" s="923">
        <v>0</v>
      </c>
      <c r="I300" s="923">
        <v>0</v>
      </c>
      <c r="J300" s="923">
        <v>0</v>
      </c>
      <c r="K300" s="923">
        <f t="shared" ref="K300:R300" si="771">SUM(K257,K263,K269,K275,K281,K287,K293,K299)</f>
        <v>0</v>
      </c>
      <c r="L300" s="923">
        <f t="shared" si="771"/>
        <v>0</v>
      </c>
      <c r="M300" s="923">
        <f t="shared" si="771"/>
        <v>0</v>
      </c>
      <c r="N300" s="923">
        <f t="shared" si="771"/>
        <v>0</v>
      </c>
      <c r="O300" s="923">
        <f t="shared" si="771"/>
        <v>0</v>
      </c>
      <c r="P300" s="923">
        <f t="shared" si="771"/>
        <v>0</v>
      </c>
      <c r="Q300" s="923">
        <f t="shared" si="771"/>
        <v>0</v>
      </c>
      <c r="R300" s="923">
        <f t="shared" si="771"/>
        <v>0</v>
      </c>
      <c r="S300" s="909"/>
      <c r="T300" s="923">
        <v>0</v>
      </c>
      <c r="U300" s="923">
        <f>SUM(U257,U263,U269,U275,U281,U287,U293,U299)</f>
        <v>0</v>
      </c>
      <c r="V300" s="923">
        <f>SUM(V257,V263,V269,V275,V281,V287,V293,V299)</f>
        <v>0</v>
      </c>
      <c r="W300" s="923">
        <f>SUM(W257,W263,W269,W275,W281,W287,W293,W299)</f>
        <v>0</v>
      </c>
      <c r="X300" s="923">
        <f>SUM(X257,X263,X269,X275,X281,X287,X293,X299)</f>
        <v>0</v>
      </c>
      <c r="Y300" s="923">
        <f>SUM(Y257,Y263,Y269,Y275,Y281,Y287,Y293,Y299)</f>
        <v>0</v>
      </c>
      <c r="Z300" s="923">
        <v>0</v>
      </c>
      <c r="AA300" s="923">
        <f>SUM(AA257,AA263,AA269,AA275,AA281,AA287,AA293,AA299)</f>
        <v>0</v>
      </c>
      <c r="AB300" s="923">
        <f>SUM(AB257,AB263,AB269,AB275,AB281,AB287,AB293,AB299)</f>
        <v>0</v>
      </c>
      <c r="AC300" s="923">
        <f t="shared" ref="AC300:AJ300" si="772">SUM(AC257,AC263,AC269,AC275,AC281,AC287,AC293,AC299)</f>
        <v>0</v>
      </c>
      <c r="AD300" s="923">
        <f t="shared" si="772"/>
        <v>0</v>
      </c>
      <c r="AE300" s="923">
        <f t="shared" si="772"/>
        <v>0</v>
      </c>
      <c r="AF300" s="923">
        <f t="shared" si="772"/>
        <v>0</v>
      </c>
      <c r="AG300" s="923">
        <f t="shared" si="772"/>
        <v>0</v>
      </c>
      <c r="AH300" s="923">
        <f t="shared" si="772"/>
        <v>0</v>
      </c>
      <c r="AI300" s="923">
        <f t="shared" si="772"/>
        <v>0</v>
      </c>
      <c r="AJ300" s="923">
        <f t="shared" si="772"/>
        <v>0</v>
      </c>
      <c r="AK300" s="909"/>
      <c r="AL300" s="923">
        <v>0</v>
      </c>
      <c r="AM300" s="923">
        <v>0</v>
      </c>
      <c r="AN300" s="923">
        <v>0</v>
      </c>
      <c r="AO300" s="923">
        <f>SUM(AO257,AO263,AO269,AO275,AO281,AO287,AO293,AO299)</f>
        <v>0</v>
      </c>
      <c r="AP300" s="923">
        <f>SUM(AP257,AP263,AP269,AP275,AP281,AP287,AP293,AP299)</f>
        <v>0</v>
      </c>
      <c r="AQ300" s="923">
        <v>0</v>
      </c>
      <c r="AR300" s="923">
        <v>0</v>
      </c>
      <c r="AS300" s="923">
        <f>SUM(AS257,AS263,AS269,AS275,AS281,AS287,AS293,AS299)</f>
        <v>0</v>
      </c>
      <c r="AT300" s="923">
        <f>SUM(AT257,AT263,AT269,AT275,AT281,AT287,AT293,AT299)</f>
        <v>0</v>
      </c>
      <c r="AU300" s="923">
        <f t="shared" ref="AU300:BB300" si="773">SUM(AU257,AU263,AU269,AU275,AU281,AU287,AU293,AU299)</f>
        <v>0</v>
      </c>
      <c r="AV300" s="923">
        <f t="shared" si="773"/>
        <v>0</v>
      </c>
      <c r="AW300" s="923">
        <f t="shared" si="773"/>
        <v>0</v>
      </c>
      <c r="AX300" s="923">
        <f t="shared" si="773"/>
        <v>0</v>
      </c>
      <c r="AY300" s="923">
        <f t="shared" si="773"/>
        <v>0</v>
      </c>
      <c r="AZ300" s="923">
        <f t="shared" si="773"/>
        <v>0</v>
      </c>
      <c r="BA300" s="923">
        <f t="shared" si="773"/>
        <v>0</v>
      </c>
      <c r="BB300" s="923">
        <f t="shared" si="773"/>
        <v>0</v>
      </c>
      <c r="BC300" s="909"/>
      <c r="BD300" s="923">
        <v>0</v>
      </c>
      <c r="BE300" s="923">
        <v>0</v>
      </c>
      <c r="BF300" s="923">
        <v>0</v>
      </c>
      <c r="BG300" s="923">
        <f>SUM(BG257,BG263,BG269,BG275,BG281,BG287,BG293,BG299)</f>
        <v>0</v>
      </c>
      <c r="BH300" s="923">
        <f>SUM(BH257,BH263,BH269,BH275,BH281,BH287,BH293,BH299)</f>
        <v>0</v>
      </c>
      <c r="BI300" s="923">
        <v>0</v>
      </c>
      <c r="BJ300" s="923">
        <v>0</v>
      </c>
      <c r="BK300" s="923">
        <f>SUM(BK257,BK263,BK269,BK275,BK281,BK287,BK293,BK299)</f>
        <v>0</v>
      </c>
      <c r="BL300" s="923">
        <f>SUM(BL257,BL263,BL269,BL275,BL281,BL287,BL293,BL299)</f>
        <v>0</v>
      </c>
      <c r="BM300" s="923">
        <f t="shared" ref="BM300:BT300" si="774">SUM(BM257,BM263,BM269,BM275,BM281,BM287,BM293,BM299)</f>
        <v>0</v>
      </c>
      <c r="BN300" s="923">
        <f t="shared" si="774"/>
        <v>0</v>
      </c>
      <c r="BO300" s="923">
        <f t="shared" si="774"/>
        <v>0</v>
      </c>
      <c r="BP300" s="923">
        <f t="shared" si="774"/>
        <v>0</v>
      </c>
      <c r="BQ300" s="923">
        <f t="shared" si="774"/>
        <v>0</v>
      </c>
      <c r="BR300" s="923">
        <f t="shared" si="774"/>
        <v>0</v>
      </c>
      <c r="BS300" s="923">
        <f t="shared" si="774"/>
        <v>0</v>
      </c>
      <c r="BT300" s="923">
        <f t="shared" si="774"/>
        <v>0</v>
      </c>
      <c r="BU300" s="909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5">
        <f t="shared" si="736"/>
        <v>0</v>
      </c>
      <c r="CA300" s="895">
        <f t="shared" si="737"/>
        <v>0</v>
      </c>
      <c r="CB300" s="895">
        <f t="shared" si="738"/>
        <v>0</v>
      </c>
      <c r="CC300" s="896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7">
        <f t="shared" si="759"/>
        <v>17</v>
      </c>
      <c r="DM300" s="852">
        <f t="shared" si="760"/>
        <v>17</v>
      </c>
      <c r="DN300" s="852">
        <f t="shared" si="761"/>
        <v>17</v>
      </c>
      <c r="DO300" s="853">
        <f t="shared" si="762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9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9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9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9"/>
      <c r="BV301" s="451"/>
      <c r="BW301" s="451"/>
      <c r="BX301" s="451"/>
      <c r="BY301" s="451"/>
      <c r="BZ301" s="910"/>
      <c r="CA301" s="910"/>
      <c r="CB301" s="910"/>
      <c r="CC301" s="911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7"/>
      <c r="CU301" s="852"/>
      <c r="CV301" s="852"/>
      <c r="CW301" s="853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7"/>
      <c r="DM301" s="852"/>
      <c r="DN301" s="852"/>
      <c r="DO301" s="853"/>
      <c r="DP301" s="451"/>
      <c r="DQ301" s="451"/>
      <c r="DR301" s="451"/>
      <c r="DS301" s="451"/>
      <c r="DT301" s="451"/>
      <c r="DU301" s="451"/>
      <c r="DV301" s="451"/>
      <c r="DW301" s="912"/>
      <c r="DX301" s="451"/>
      <c r="DY301" s="61"/>
    </row>
    <row r="302" spans="1:129" ht="12.75" customHeight="1">
      <c r="A302" s="891" t="s">
        <v>471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2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7"/>
      <c r="DM302" s="852"/>
      <c r="DN302" s="852"/>
      <c r="DO302" s="853"/>
      <c r="DP302" s="451"/>
      <c r="DQ302" s="451"/>
      <c r="DR302" s="451"/>
      <c r="DS302" s="451"/>
      <c r="DT302" s="451"/>
      <c r="DU302" s="451"/>
      <c r="DV302" s="451"/>
      <c r="DW302" s="912"/>
      <c r="DX302" s="451"/>
      <c r="DY302" s="61"/>
    </row>
    <row r="303" spans="1:129" ht="12.75" customHeight="1">
      <c r="A303" s="893" t="s">
        <v>472</v>
      </c>
      <c r="B303" s="674"/>
      <c r="C303" s="674"/>
      <c r="D303" s="674"/>
      <c r="E303" s="674"/>
      <c r="F303" s="674"/>
      <c r="G303" s="674"/>
      <c r="H303" s="674"/>
      <c r="I303" s="674"/>
      <c r="J303" s="674"/>
      <c r="K303" s="674"/>
      <c r="L303" s="674"/>
      <c r="M303" s="674"/>
      <c r="N303" s="674"/>
      <c r="O303" s="674"/>
      <c r="P303" s="674"/>
      <c r="Q303" s="674"/>
      <c r="R303" s="674"/>
      <c r="S303" s="889"/>
      <c r="T303" s="674"/>
      <c r="U303" s="674"/>
      <c r="V303" s="674"/>
      <c r="W303" s="674"/>
      <c r="X303" s="674"/>
      <c r="Y303" s="674"/>
      <c r="Z303" s="674"/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889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889"/>
      <c r="BD303" s="674"/>
      <c r="BE303" s="674"/>
      <c r="BF303" s="674"/>
      <c r="BG303" s="674"/>
      <c r="BH303" s="674"/>
      <c r="BI303" s="674"/>
      <c r="BJ303" s="674"/>
      <c r="BK303" s="674"/>
      <c r="BL303" s="674"/>
      <c r="BM303" s="674"/>
      <c r="BN303" s="674"/>
      <c r="BO303" s="674"/>
      <c r="BP303" s="674"/>
      <c r="BQ303" s="674"/>
      <c r="BR303" s="674"/>
      <c r="BS303" s="674"/>
      <c r="BT303" s="674"/>
      <c r="BU303" s="889"/>
      <c r="BV303" s="674"/>
      <c r="BW303" s="674"/>
      <c r="BX303" s="674"/>
      <c r="BY303" s="674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1"/>
    </row>
    <row r="304" spans="1:129" ht="12.75" customHeight="1">
      <c r="A304" s="894" t="s">
        <v>295</v>
      </c>
      <c r="B304" s="674"/>
      <c r="C304" s="674"/>
      <c r="D304" s="674"/>
      <c r="E304" s="674"/>
      <c r="F304" s="674"/>
      <c r="G304" s="674"/>
      <c r="H304" s="674"/>
      <c r="I304" s="674"/>
      <c r="J304" s="674"/>
      <c r="K304" s="674"/>
      <c r="L304" s="674"/>
      <c r="M304" s="674"/>
      <c r="N304" s="674"/>
      <c r="O304" s="674"/>
      <c r="P304" s="299"/>
      <c r="Q304" s="299"/>
      <c r="R304" s="299"/>
      <c r="S304" s="889"/>
      <c r="T304" s="674"/>
      <c r="U304" s="674"/>
      <c r="V304" s="674"/>
      <c r="W304" s="674"/>
      <c r="X304" s="674"/>
      <c r="Y304" s="674"/>
      <c r="Z304" s="674"/>
      <c r="AA304" s="674"/>
      <c r="AB304" s="674"/>
      <c r="AC304" s="674"/>
      <c r="AD304" s="674"/>
      <c r="AE304" s="674"/>
      <c r="AF304" s="299"/>
      <c r="AG304" s="299"/>
      <c r="AH304" s="299"/>
      <c r="AI304" s="299"/>
      <c r="AJ304" s="299"/>
      <c r="AK304" s="889"/>
      <c r="AL304" s="674"/>
      <c r="AM304" s="674"/>
      <c r="AN304" s="674"/>
      <c r="AO304" s="674"/>
      <c r="AP304" s="674"/>
      <c r="AQ304" s="674"/>
      <c r="AR304" s="674"/>
      <c r="AS304" s="674"/>
      <c r="AT304" s="674"/>
      <c r="AU304" s="674"/>
      <c r="AV304" s="674"/>
      <c r="AW304" s="674"/>
      <c r="AX304" s="674"/>
      <c r="AY304" s="299"/>
      <c r="AZ304" s="674"/>
      <c r="BA304" s="299"/>
      <c r="BB304" s="299"/>
      <c r="BC304" s="889"/>
      <c r="BD304" s="674"/>
      <c r="BE304" s="674"/>
      <c r="BF304" s="674"/>
      <c r="BG304" s="674"/>
      <c r="BH304" s="674"/>
      <c r="BI304" s="674"/>
      <c r="BJ304" s="674"/>
      <c r="BK304" s="674"/>
      <c r="BL304" s="674"/>
      <c r="BM304" s="674"/>
      <c r="BN304" s="674"/>
      <c r="BO304" s="674"/>
      <c r="BP304" s="674"/>
      <c r="BQ304" s="674"/>
      <c r="BR304" s="674"/>
      <c r="BS304" s="674"/>
      <c r="BT304" s="674"/>
      <c r="BU304" s="889"/>
      <c r="BV304" s="674"/>
      <c r="BW304" s="674"/>
      <c r="BX304" s="674"/>
      <c r="BY304" s="674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1"/>
    </row>
    <row r="305" spans="1:129" ht="12.75" customHeight="1">
      <c r="A305" s="894" t="s">
        <v>296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4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1"/>
    </row>
    <row r="306" spans="1:129" ht="12.75" customHeight="1">
      <c r="A306" s="894" t="s">
        <v>283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4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1"/>
    </row>
    <row r="307" spans="1:129" ht="12.75" customHeight="1">
      <c r="A307" s="894" t="s">
        <v>313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4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1"/>
    </row>
    <row r="308" spans="1:129" ht="12.75" customHeight="1">
      <c r="A308" s="900" t="s">
        <v>314</v>
      </c>
      <c r="B308" s="901" t="str">
        <f>IF(B305="","",B304*B305*B306*B307)</f>
        <v/>
      </c>
      <c r="C308" s="901" t="str">
        <f>IF(C305="","",C304*C305*C306*C307)</f>
        <v/>
      </c>
      <c r="D308" s="901" t="str">
        <f t="shared" ref="D308:J308" si="779">IF(D305="","",D304*D305*D306*D307)</f>
        <v/>
      </c>
      <c r="E308" s="901" t="str">
        <f t="shared" si="779"/>
        <v/>
      </c>
      <c r="F308" s="901" t="str">
        <f t="shared" si="779"/>
        <v/>
      </c>
      <c r="G308" s="901" t="str">
        <f t="shared" si="779"/>
        <v/>
      </c>
      <c r="H308" s="901" t="str">
        <f t="shared" si="779"/>
        <v/>
      </c>
      <c r="I308" s="901" t="str">
        <f t="shared" si="779"/>
        <v/>
      </c>
      <c r="J308" s="901" t="str">
        <f t="shared" si="779"/>
        <v/>
      </c>
      <c r="K308" s="901" t="str">
        <f t="shared" ref="K308:R308" si="780">IF(K305="","",K304*K305*K306*K307)</f>
        <v/>
      </c>
      <c r="L308" s="901" t="str">
        <f t="shared" si="780"/>
        <v/>
      </c>
      <c r="M308" s="901" t="str">
        <f t="shared" si="780"/>
        <v/>
      </c>
      <c r="N308" s="901" t="str">
        <f t="shared" si="780"/>
        <v/>
      </c>
      <c r="O308" s="901" t="str">
        <f t="shared" si="780"/>
        <v/>
      </c>
      <c r="P308" s="901" t="str">
        <f t="shared" si="780"/>
        <v/>
      </c>
      <c r="Q308" s="901" t="str">
        <f t="shared" si="780"/>
        <v/>
      </c>
      <c r="R308" s="901" t="str">
        <f t="shared" si="780"/>
        <v/>
      </c>
      <c r="S308" s="889"/>
      <c r="T308" s="901" t="str">
        <f t="shared" ref="T308:Z308" si="781">IF(T305="","",T304*T305*T306*T307)</f>
        <v/>
      </c>
      <c r="U308" s="901" t="str">
        <f t="shared" si="781"/>
        <v/>
      </c>
      <c r="V308" s="901" t="str">
        <f t="shared" si="781"/>
        <v/>
      </c>
      <c r="W308" s="901" t="str">
        <f t="shared" si="781"/>
        <v/>
      </c>
      <c r="X308" s="901" t="str">
        <f t="shared" si="781"/>
        <v/>
      </c>
      <c r="Y308" s="901" t="str">
        <f t="shared" si="781"/>
        <v/>
      </c>
      <c r="Z308" s="901" t="str">
        <f t="shared" si="781"/>
        <v/>
      </c>
      <c r="AA308" s="901" t="str">
        <f>IF(AA305="","",AA304*AA305*AA306*AA307)</f>
        <v/>
      </c>
      <c r="AB308" s="901" t="str">
        <f>IF(AB305="","",AB304*AB305*AB306*AB307)</f>
        <v/>
      </c>
      <c r="AC308" s="901" t="str">
        <f t="shared" ref="AC308:AJ308" si="782">IF(AC305="","",AC304*AC305*AC306*AC307)</f>
        <v/>
      </c>
      <c r="AD308" s="901" t="str">
        <f t="shared" si="782"/>
        <v/>
      </c>
      <c r="AE308" s="901" t="str">
        <f t="shared" si="782"/>
        <v/>
      </c>
      <c r="AF308" s="901" t="str">
        <f t="shared" si="782"/>
        <v/>
      </c>
      <c r="AG308" s="901" t="str">
        <f t="shared" si="782"/>
        <v/>
      </c>
      <c r="AH308" s="901" t="str">
        <f t="shared" si="782"/>
        <v/>
      </c>
      <c r="AI308" s="901" t="str">
        <f t="shared" si="782"/>
        <v/>
      </c>
      <c r="AJ308" s="901" t="str">
        <f t="shared" si="782"/>
        <v/>
      </c>
      <c r="AK308" s="889"/>
      <c r="AL308" s="901" t="str">
        <f t="shared" ref="AL308:AR308" si="783">IF(AL305="","",AL304*AL305*AL306*AL307)</f>
        <v/>
      </c>
      <c r="AM308" s="901" t="str">
        <f t="shared" si="783"/>
        <v/>
      </c>
      <c r="AN308" s="901" t="str">
        <f t="shared" si="783"/>
        <v/>
      </c>
      <c r="AO308" s="901" t="str">
        <f t="shared" si="783"/>
        <v/>
      </c>
      <c r="AP308" s="901" t="str">
        <f t="shared" si="783"/>
        <v/>
      </c>
      <c r="AQ308" s="901" t="str">
        <f t="shared" si="783"/>
        <v/>
      </c>
      <c r="AR308" s="901" t="str">
        <f t="shared" si="783"/>
        <v/>
      </c>
      <c r="AS308" s="901" t="str">
        <f>IF(AS305="","",AS304*AS305*AS306*AS307)</f>
        <v/>
      </c>
      <c r="AT308" s="901" t="str">
        <f>IF(AT305="","",AT304*AT305*AT306*AT307)</f>
        <v/>
      </c>
      <c r="AU308" s="901" t="str">
        <f t="shared" ref="AU308:BB308" si="784">IF(AU305="","",AU304*AU305*AU306*AU307)</f>
        <v/>
      </c>
      <c r="AV308" s="901" t="str">
        <f t="shared" si="784"/>
        <v/>
      </c>
      <c r="AW308" s="901" t="str">
        <f t="shared" si="784"/>
        <v/>
      </c>
      <c r="AX308" s="901" t="str">
        <f t="shared" si="784"/>
        <v/>
      </c>
      <c r="AY308" s="901" t="str">
        <f t="shared" si="784"/>
        <v/>
      </c>
      <c r="AZ308" s="901" t="str">
        <f t="shared" si="784"/>
        <v/>
      </c>
      <c r="BA308" s="901" t="str">
        <f t="shared" si="784"/>
        <v/>
      </c>
      <c r="BB308" s="901" t="str">
        <f t="shared" si="784"/>
        <v/>
      </c>
      <c r="BC308" s="889"/>
      <c r="BD308" s="901" t="str">
        <f t="shared" ref="BD308:BJ308" si="785">IF(BD305="","",BD304*BD305*BD306*BD307)</f>
        <v/>
      </c>
      <c r="BE308" s="901" t="str">
        <f t="shared" si="785"/>
        <v/>
      </c>
      <c r="BF308" s="901" t="str">
        <f t="shared" si="785"/>
        <v/>
      </c>
      <c r="BG308" s="901" t="str">
        <f t="shared" si="785"/>
        <v/>
      </c>
      <c r="BH308" s="901" t="str">
        <f t="shared" si="785"/>
        <v/>
      </c>
      <c r="BI308" s="901" t="str">
        <f t="shared" si="785"/>
        <v/>
      </c>
      <c r="BJ308" s="901" t="str">
        <f t="shared" si="785"/>
        <v/>
      </c>
      <c r="BK308" s="901" t="str">
        <f>IF(BK305="","",BK304*BK305*BK306*BK307)</f>
        <v/>
      </c>
      <c r="BL308" s="901" t="str">
        <f>IF(BL305="","",BL304*BL305*BL306*BL307)</f>
        <v/>
      </c>
      <c r="BM308" s="901" t="str">
        <f t="shared" ref="BM308:BT308" si="786">IF(BM305="","",BM304*BM305*BM306*BM307)</f>
        <v/>
      </c>
      <c r="BN308" s="901" t="str">
        <f t="shared" si="786"/>
        <v/>
      </c>
      <c r="BO308" s="901" t="str">
        <f t="shared" si="786"/>
        <v/>
      </c>
      <c r="BP308" s="901" t="str">
        <f t="shared" si="786"/>
        <v/>
      </c>
      <c r="BQ308" s="901" t="str">
        <f t="shared" si="786"/>
        <v/>
      </c>
      <c r="BR308" s="901" t="str">
        <f t="shared" si="786"/>
        <v/>
      </c>
      <c r="BS308" s="901" t="str">
        <f t="shared" si="786"/>
        <v/>
      </c>
      <c r="BT308" s="901" t="str">
        <f t="shared" si="786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1"/>
    </row>
    <row r="309" spans="1:129" ht="12.75" customHeight="1">
      <c r="A309" s="893" t="s">
        <v>473</v>
      </c>
      <c r="B309" s="674"/>
      <c r="C309" s="674"/>
      <c r="D309" s="674"/>
      <c r="E309" s="674"/>
      <c r="F309" s="674"/>
      <c r="G309" s="674"/>
      <c r="H309" s="674"/>
      <c r="I309" s="674"/>
      <c r="J309" s="674"/>
      <c r="K309" s="674"/>
      <c r="L309" s="674"/>
      <c r="M309" s="674"/>
      <c r="N309" s="674"/>
      <c r="O309" s="674"/>
      <c r="P309" s="674"/>
      <c r="Q309" s="674"/>
      <c r="R309" s="674"/>
      <c r="S309" s="889"/>
      <c r="T309" s="674"/>
      <c r="U309" s="674"/>
      <c r="V309" s="674"/>
      <c r="W309" s="674"/>
      <c r="X309" s="674"/>
      <c r="Y309" s="674"/>
      <c r="Z309" s="674"/>
      <c r="AA309" s="674"/>
      <c r="AB309" s="674"/>
      <c r="AC309" s="674"/>
      <c r="AD309" s="674"/>
      <c r="AE309" s="674"/>
      <c r="AF309" s="674"/>
      <c r="AG309" s="674"/>
      <c r="AH309" s="674"/>
      <c r="AI309" s="674"/>
      <c r="AJ309" s="674"/>
      <c r="AK309" s="889"/>
      <c r="AL309" s="674"/>
      <c r="AM309" s="674"/>
      <c r="AN309" s="674"/>
      <c r="AO309" s="674"/>
      <c r="AP309" s="674"/>
      <c r="AQ309" s="674"/>
      <c r="AR309" s="674"/>
      <c r="AS309" s="674"/>
      <c r="AT309" s="674"/>
      <c r="AU309" s="674"/>
      <c r="AV309" s="674"/>
      <c r="AW309" s="674"/>
      <c r="AX309" s="674"/>
      <c r="AY309" s="674"/>
      <c r="AZ309" s="674"/>
      <c r="BA309" s="674"/>
      <c r="BB309" s="674"/>
      <c r="BC309" s="889"/>
      <c r="BD309" s="674"/>
      <c r="BE309" s="674"/>
      <c r="BF309" s="674"/>
      <c r="BG309" s="674"/>
      <c r="BH309" s="674"/>
      <c r="BI309" s="674"/>
      <c r="BJ309" s="674"/>
      <c r="BK309" s="674"/>
      <c r="BL309" s="674"/>
      <c r="BM309" s="674"/>
      <c r="BN309" s="674"/>
      <c r="BO309" s="674"/>
      <c r="BP309" s="674"/>
      <c r="BQ309" s="674"/>
      <c r="BR309" s="674"/>
      <c r="BS309" s="674"/>
      <c r="BT309" s="674"/>
      <c r="BU309" s="889"/>
      <c r="BV309" s="674"/>
      <c r="BW309" s="674"/>
      <c r="BX309" s="674"/>
      <c r="BY309" s="674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1"/>
    </row>
    <row r="310" spans="1:129" ht="12.75" customHeight="1">
      <c r="A310" s="894" t="s">
        <v>295</v>
      </c>
      <c r="B310" s="674"/>
      <c r="C310" s="674"/>
      <c r="D310" s="674"/>
      <c r="E310" s="674"/>
      <c r="F310" s="674"/>
      <c r="G310" s="674"/>
      <c r="H310" s="674"/>
      <c r="I310" s="674"/>
      <c r="J310" s="674"/>
      <c r="K310" s="674"/>
      <c r="L310" s="674"/>
      <c r="M310" s="674"/>
      <c r="N310" s="674"/>
      <c r="O310" s="674"/>
      <c r="P310" s="674"/>
      <c r="Q310" s="674"/>
      <c r="R310" s="674"/>
      <c r="S310" s="889"/>
      <c r="T310" s="674"/>
      <c r="U310" s="674"/>
      <c r="V310" s="674"/>
      <c r="W310" s="674"/>
      <c r="X310" s="674"/>
      <c r="Y310" s="674"/>
      <c r="Z310" s="674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889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889"/>
      <c r="BD310" s="674"/>
      <c r="BE310" s="674"/>
      <c r="BF310" s="674"/>
      <c r="BG310" s="674"/>
      <c r="BH310" s="674"/>
      <c r="BI310" s="674"/>
      <c r="BJ310" s="674"/>
      <c r="BK310" s="674"/>
      <c r="BL310" s="674"/>
      <c r="BM310" s="674"/>
      <c r="BN310" s="674"/>
      <c r="BO310" s="674"/>
      <c r="BP310" s="674"/>
      <c r="BQ310" s="674"/>
      <c r="BR310" s="674"/>
      <c r="BS310" s="674"/>
      <c r="BT310" s="674"/>
      <c r="BU310" s="889"/>
      <c r="BV310" s="674"/>
      <c r="BW310" s="674"/>
      <c r="BX310" s="674"/>
      <c r="BY310" s="674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1"/>
    </row>
    <row r="311" spans="1:129" ht="12.75" customHeight="1">
      <c r="A311" s="894" t="s">
        <v>296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4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1"/>
    </row>
    <row r="312" spans="1:129" ht="12.75" customHeight="1">
      <c r="A312" s="894" t="s">
        <v>283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4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1"/>
    </row>
    <row r="313" spans="1:129" ht="12.75" customHeight="1">
      <c r="A313" s="894" t="s">
        <v>313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4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1"/>
    </row>
    <row r="314" spans="1:129" ht="12.75" customHeight="1">
      <c r="A314" s="900" t="s">
        <v>314</v>
      </c>
      <c r="B314" s="901" t="str">
        <f>IF(B311="","",B310*B311*B312*B313)</f>
        <v/>
      </c>
      <c r="C314" s="901" t="str">
        <f>IF(C311="","",C310*C311*C312*C313)</f>
        <v/>
      </c>
      <c r="D314" s="901" t="str">
        <f t="shared" ref="D314:J314" si="791">IF(D311="","",D310*D311*D312*D313)</f>
        <v/>
      </c>
      <c r="E314" s="901" t="str">
        <f t="shared" si="791"/>
        <v/>
      </c>
      <c r="F314" s="901" t="str">
        <f t="shared" si="791"/>
        <v/>
      </c>
      <c r="G314" s="901" t="str">
        <f t="shared" si="791"/>
        <v/>
      </c>
      <c r="H314" s="901" t="str">
        <f t="shared" si="791"/>
        <v/>
      </c>
      <c r="I314" s="901" t="str">
        <f t="shared" si="791"/>
        <v/>
      </c>
      <c r="J314" s="901" t="str">
        <f t="shared" si="791"/>
        <v/>
      </c>
      <c r="K314" s="901" t="str">
        <f t="shared" ref="K314:R314" si="792">IF(K311="","",K310*K311*K312*K313)</f>
        <v/>
      </c>
      <c r="L314" s="901" t="str">
        <f t="shared" si="792"/>
        <v/>
      </c>
      <c r="M314" s="901" t="str">
        <f t="shared" si="792"/>
        <v/>
      </c>
      <c r="N314" s="901" t="str">
        <f t="shared" si="792"/>
        <v/>
      </c>
      <c r="O314" s="901" t="str">
        <f t="shared" si="792"/>
        <v/>
      </c>
      <c r="P314" s="901" t="str">
        <f t="shared" si="792"/>
        <v/>
      </c>
      <c r="Q314" s="901" t="str">
        <f t="shared" si="792"/>
        <v/>
      </c>
      <c r="R314" s="901" t="str">
        <f t="shared" si="792"/>
        <v/>
      </c>
      <c r="S314" s="889"/>
      <c r="T314" s="901" t="str">
        <f t="shared" ref="T314:Z314" si="793">IF(T311="","",T310*T311*T312*T313)</f>
        <v/>
      </c>
      <c r="U314" s="901" t="str">
        <f t="shared" si="793"/>
        <v/>
      </c>
      <c r="V314" s="901" t="str">
        <f t="shared" si="793"/>
        <v/>
      </c>
      <c r="W314" s="901" t="str">
        <f t="shared" si="793"/>
        <v/>
      </c>
      <c r="X314" s="901" t="str">
        <f t="shared" si="793"/>
        <v/>
      </c>
      <c r="Y314" s="901" t="str">
        <f t="shared" si="793"/>
        <v/>
      </c>
      <c r="Z314" s="901" t="str">
        <f t="shared" si="793"/>
        <v/>
      </c>
      <c r="AA314" s="901" t="str">
        <f>IF(AA311="","",AA310*AA311*AA312*AA313)</f>
        <v/>
      </c>
      <c r="AB314" s="901" t="str">
        <f>IF(AB311="","",AB310*AB311*AB312*AB313)</f>
        <v/>
      </c>
      <c r="AC314" s="901" t="str">
        <f t="shared" ref="AC314:AJ314" si="794">IF(AC311="","",AC310*AC311*AC312*AC313)</f>
        <v/>
      </c>
      <c r="AD314" s="901" t="str">
        <f t="shared" si="794"/>
        <v/>
      </c>
      <c r="AE314" s="901" t="str">
        <f t="shared" si="794"/>
        <v/>
      </c>
      <c r="AF314" s="901" t="str">
        <f t="shared" si="794"/>
        <v/>
      </c>
      <c r="AG314" s="901" t="str">
        <f t="shared" si="794"/>
        <v/>
      </c>
      <c r="AH314" s="901" t="str">
        <f t="shared" si="794"/>
        <v/>
      </c>
      <c r="AI314" s="901" t="str">
        <f t="shared" si="794"/>
        <v/>
      </c>
      <c r="AJ314" s="901" t="str">
        <f t="shared" si="794"/>
        <v/>
      </c>
      <c r="AK314" s="889"/>
      <c r="AL314" s="901" t="str">
        <f t="shared" ref="AL314:AR314" si="795">IF(AL311="","",AL310*AL311*AL312*AL313)</f>
        <v/>
      </c>
      <c r="AM314" s="901" t="str">
        <f t="shared" si="795"/>
        <v/>
      </c>
      <c r="AN314" s="901" t="str">
        <f t="shared" si="795"/>
        <v/>
      </c>
      <c r="AO314" s="901" t="str">
        <f t="shared" si="795"/>
        <v/>
      </c>
      <c r="AP314" s="901" t="str">
        <f t="shared" si="795"/>
        <v/>
      </c>
      <c r="AQ314" s="901" t="str">
        <f t="shared" si="795"/>
        <v/>
      </c>
      <c r="AR314" s="901" t="str">
        <f t="shared" si="795"/>
        <v/>
      </c>
      <c r="AS314" s="901" t="str">
        <f>IF(AS311="","",AS310*AS311*AS312*AS313)</f>
        <v/>
      </c>
      <c r="AT314" s="901" t="str">
        <f>IF(AT311="","",AT310*AT311*AT312*AT313)</f>
        <v/>
      </c>
      <c r="AU314" s="901" t="str">
        <f t="shared" ref="AU314:BB314" si="796">IF(AU311="","",AU310*AU311*AU312*AU313)</f>
        <v/>
      </c>
      <c r="AV314" s="901" t="str">
        <f t="shared" si="796"/>
        <v/>
      </c>
      <c r="AW314" s="901" t="str">
        <f t="shared" si="796"/>
        <v/>
      </c>
      <c r="AX314" s="901" t="str">
        <f t="shared" si="796"/>
        <v/>
      </c>
      <c r="AY314" s="901" t="str">
        <f t="shared" si="796"/>
        <v/>
      </c>
      <c r="AZ314" s="901" t="str">
        <f t="shared" si="796"/>
        <v/>
      </c>
      <c r="BA314" s="901" t="str">
        <f t="shared" si="796"/>
        <v/>
      </c>
      <c r="BB314" s="901" t="str">
        <f t="shared" si="796"/>
        <v/>
      </c>
      <c r="BC314" s="889"/>
      <c r="BD314" s="901" t="str">
        <f t="shared" ref="BD314:BJ314" si="797">IF(BD311="","",BD310*BD311*BD312*BD313)</f>
        <v/>
      </c>
      <c r="BE314" s="901" t="str">
        <f t="shared" si="797"/>
        <v/>
      </c>
      <c r="BF314" s="901" t="str">
        <f t="shared" si="797"/>
        <v/>
      </c>
      <c r="BG314" s="901" t="str">
        <f t="shared" si="797"/>
        <v/>
      </c>
      <c r="BH314" s="901" t="str">
        <f t="shared" si="797"/>
        <v/>
      </c>
      <c r="BI314" s="901" t="str">
        <f t="shared" si="797"/>
        <v/>
      </c>
      <c r="BJ314" s="901" t="str">
        <f t="shared" si="797"/>
        <v/>
      </c>
      <c r="BK314" s="901" t="str">
        <f>IF(BK311="","",BK310*BK311*BK312*BK313)</f>
        <v/>
      </c>
      <c r="BL314" s="901" t="str">
        <f>IF(BL311="","",BL310*BL311*BL312*BL313)</f>
        <v/>
      </c>
      <c r="BM314" s="901" t="str">
        <f t="shared" ref="BM314:BT314" si="798">IF(BM311="","",BM310*BM311*BM312*BM313)</f>
        <v/>
      </c>
      <c r="BN314" s="901" t="str">
        <f t="shared" si="798"/>
        <v/>
      </c>
      <c r="BO314" s="901" t="str">
        <f t="shared" si="798"/>
        <v/>
      </c>
      <c r="BP314" s="901" t="str">
        <f t="shared" si="798"/>
        <v/>
      </c>
      <c r="BQ314" s="901" t="str">
        <f t="shared" si="798"/>
        <v/>
      </c>
      <c r="BR314" s="901" t="str">
        <f t="shared" si="798"/>
        <v/>
      </c>
      <c r="BS314" s="901" t="str">
        <f t="shared" si="798"/>
        <v/>
      </c>
      <c r="BT314" s="901" t="str">
        <f t="shared" si="798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1"/>
    </row>
    <row r="315" spans="1:129" ht="12.75" customHeight="1">
      <c r="A315" s="893" t="s">
        <v>435</v>
      </c>
      <c r="B315" s="674"/>
      <c r="C315" s="674"/>
      <c r="D315" s="674"/>
      <c r="E315" s="674"/>
      <c r="F315" s="674"/>
      <c r="G315" s="674"/>
      <c r="H315" s="674"/>
      <c r="I315" s="674"/>
      <c r="J315" s="674"/>
      <c r="K315" s="674"/>
      <c r="L315" s="674"/>
      <c r="M315" s="674"/>
      <c r="N315" s="674"/>
      <c r="O315" s="674"/>
      <c r="P315" s="674"/>
      <c r="Q315" s="674"/>
      <c r="R315" s="674"/>
      <c r="S315" s="889"/>
      <c r="T315" s="674"/>
      <c r="U315" s="674"/>
      <c r="V315" s="674"/>
      <c r="W315" s="674"/>
      <c r="X315" s="674"/>
      <c r="Y315" s="674"/>
      <c r="Z315" s="674"/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889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889"/>
      <c r="BD315" s="674"/>
      <c r="BE315" s="674"/>
      <c r="BF315" s="674"/>
      <c r="BG315" s="674"/>
      <c r="BH315" s="674"/>
      <c r="BI315" s="674"/>
      <c r="BJ315" s="674"/>
      <c r="BK315" s="674"/>
      <c r="BL315" s="674"/>
      <c r="BM315" s="674"/>
      <c r="BN315" s="674"/>
      <c r="BO315" s="674"/>
      <c r="BP315" s="674"/>
      <c r="BQ315" s="674"/>
      <c r="BR315" s="674"/>
      <c r="BS315" s="674"/>
      <c r="BT315" s="674"/>
      <c r="BU315" s="889"/>
      <c r="BV315" s="674"/>
      <c r="BW315" s="674"/>
      <c r="BX315" s="674"/>
      <c r="BY315" s="674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1"/>
    </row>
    <row r="316" spans="1:129" ht="12.75" customHeight="1">
      <c r="A316" s="894" t="s">
        <v>295</v>
      </c>
      <c r="B316" s="674"/>
      <c r="C316" s="674"/>
      <c r="D316" s="674"/>
      <c r="E316" s="674"/>
      <c r="F316" s="674"/>
      <c r="G316" s="674"/>
      <c r="H316" s="674"/>
      <c r="I316" s="674"/>
      <c r="J316" s="674"/>
      <c r="K316" s="674"/>
      <c r="L316" s="674"/>
      <c r="M316" s="674"/>
      <c r="N316" s="674"/>
      <c r="O316" s="674"/>
      <c r="P316" s="674"/>
      <c r="Q316" s="674"/>
      <c r="R316" s="674"/>
      <c r="S316" s="889"/>
      <c r="T316" s="674"/>
      <c r="U316" s="674"/>
      <c r="V316" s="674"/>
      <c r="W316" s="674"/>
      <c r="X316" s="674"/>
      <c r="Y316" s="674"/>
      <c r="Z316" s="674"/>
      <c r="AA316" s="674"/>
      <c r="AB316" s="674"/>
      <c r="AC316" s="674"/>
      <c r="AD316" s="674"/>
      <c r="AE316" s="674"/>
      <c r="AF316" s="674"/>
      <c r="AG316" s="674"/>
      <c r="AH316" s="674"/>
      <c r="AI316" s="674"/>
      <c r="AJ316" s="674"/>
      <c r="AK316" s="889"/>
      <c r="AL316" s="674"/>
      <c r="AM316" s="674"/>
      <c r="AN316" s="674"/>
      <c r="AO316" s="674"/>
      <c r="AP316" s="674"/>
      <c r="AQ316" s="674"/>
      <c r="AR316" s="674"/>
      <c r="AS316" s="674"/>
      <c r="AT316" s="674"/>
      <c r="AU316" s="674"/>
      <c r="AV316" s="674"/>
      <c r="AW316" s="674"/>
      <c r="AX316" s="674"/>
      <c r="AY316" s="674"/>
      <c r="AZ316" s="674"/>
      <c r="BA316" s="674"/>
      <c r="BB316" s="674"/>
      <c r="BC316" s="889"/>
      <c r="BD316" s="674"/>
      <c r="BE316" s="674"/>
      <c r="BF316" s="674"/>
      <c r="BG316" s="674"/>
      <c r="BH316" s="674"/>
      <c r="BI316" s="674"/>
      <c r="BJ316" s="674"/>
      <c r="BK316" s="674"/>
      <c r="BL316" s="674"/>
      <c r="BM316" s="674"/>
      <c r="BN316" s="674"/>
      <c r="BO316" s="674"/>
      <c r="BP316" s="674"/>
      <c r="BQ316" s="674"/>
      <c r="BR316" s="674"/>
      <c r="BS316" s="674"/>
      <c r="BT316" s="674"/>
      <c r="BU316" s="889"/>
      <c r="BV316" s="674"/>
      <c r="BW316" s="674"/>
      <c r="BX316" s="674"/>
      <c r="BY316" s="674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1"/>
    </row>
    <row r="317" spans="1:129" ht="12.75" customHeight="1">
      <c r="A317" s="894" t="s">
        <v>296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4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1"/>
    </row>
    <row r="318" spans="1:129" ht="12.75" customHeight="1">
      <c r="A318" s="894" t="s">
        <v>283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4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1"/>
    </row>
    <row r="319" spans="1:129" ht="12.75" customHeight="1">
      <c r="A319" s="894" t="s">
        <v>313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4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1"/>
    </row>
    <row r="320" spans="1:129" ht="12.75" customHeight="1">
      <c r="A320" s="900" t="s">
        <v>314</v>
      </c>
      <c r="B320" s="901" t="str">
        <f>IF(B317="","",B316*B317*B318*B319)</f>
        <v/>
      </c>
      <c r="C320" s="901" t="str">
        <f>IF(C317="","",C316*C317*C318*C319)</f>
        <v/>
      </c>
      <c r="D320" s="901" t="str">
        <f t="shared" ref="D320:J320" si="803">IF(D317="","",D316*D317*D318*D319)</f>
        <v/>
      </c>
      <c r="E320" s="901" t="str">
        <f t="shared" si="803"/>
        <v/>
      </c>
      <c r="F320" s="901" t="str">
        <f t="shared" si="803"/>
        <v/>
      </c>
      <c r="G320" s="901" t="str">
        <f t="shared" si="803"/>
        <v/>
      </c>
      <c r="H320" s="901" t="str">
        <f t="shared" si="803"/>
        <v/>
      </c>
      <c r="I320" s="901" t="str">
        <f t="shared" si="803"/>
        <v/>
      </c>
      <c r="J320" s="901" t="str">
        <f t="shared" si="803"/>
        <v/>
      </c>
      <c r="K320" s="901" t="str">
        <f t="shared" ref="K320:R320" si="804">IF(K317="","",K316*K317*K318*K319)</f>
        <v/>
      </c>
      <c r="L320" s="901" t="str">
        <f t="shared" si="804"/>
        <v/>
      </c>
      <c r="M320" s="901" t="str">
        <f t="shared" si="804"/>
        <v/>
      </c>
      <c r="N320" s="901" t="str">
        <f t="shared" si="804"/>
        <v/>
      </c>
      <c r="O320" s="901" t="str">
        <f t="shared" si="804"/>
        <v/>
      </c>
      <c r="P320" s="901" t="str">
        <f t="shared" si="804"/>
        <v/>
      </c>
      <c r="Q320" s="901" t="str">
        <f t="shared" si="804"/>
        <v/>
      </c>
      <c r="R320" s="901" t="str">
        <f t="shared" si="804"/>
        <v/>
      </c>
      <c r="S320" s="889"/>
      <c r="T320" s="901" t="str">
        <f t="shared" ref="T320:Z320" si="805">IF(T317="","",T316*T317*T318*T319)</f>
        <v/>
      </c>
      <c r="U320" s="901" t="str">
        <f t="shared" si="805"/>
        <v/>
      </c>
      <c r="V320" s="901" t="str">
        <f t="shared" si="805"/>
        <v/>
      </c>
      <c r="W320" s="901" t="str">
        <f t="shared" si="805"/>
        <v/>
      </c>
      <c r="X320" s="901" t="str">
        <f t="shared" si="805"/>
        <v/>
      </c>
      <c r="Y320" s="901" t="str">
        <f t="shared" si="805"/>
        <v/>
      </c>
      <c r="Z320" s="901" t="str">
        <f t="shared" si="805"/>
        <v/>
      </c>
      <c r="AA320" s="901" t="str">
        <f>IF(AA317="","",AA316*AA317*AA318*AA319)</f>
        <v/>
      </c>
      <c r="AB320" s="901" t="str">
        <f>IF(AB317="","",AB316*AB317*AB318*AB319)</f>
        <v/>
      </c>
      <c r="AC320" s="901" t="str">
        <f t="shared" ref="AC320:AJ320" si="806">IF(AC317="","",AC316*AC317*AC318*AC319)</f>
        <v/>
      </c>
      <c r="AD320" s="901" t="str">
        <f t="shared" si="806"/>
        <v/>
      </c>
      <c r="AE320" s="901" t="str">
        <f t="shared" si="806"/>
        <v/>
      </c>
      <c r="AF320" s="901" t="str">
        <f t="shared" si="806"/>
        <v/>
      </c>
      <c r="AG320" s="901" t="str">
        <f t="shared" si="806"/>
        <v/>
      </c>
      <c r="AH320" s="901" t="str">
        <f t="shared" si="806"/>
        <v/>
      </c>
      <c r="AI320" s="901" t="str">
        <f t="shared" si="806"/>
        <v/>
      </c>
      <c r="AJ320" s="901" t="str">
        <f t="shared" si="806"/>
        <v/>
      </c>
      <c r="AK320" s="889"/>
      <c r="AL320" s="901" t="str">
        <f t="shared" ref="AL320:AR320" si="807">IF(AL317="","",AL316*AL317*AL318*AL319)</f>
        <v/>
      </c>
      <c r="AM320" s="901" t="str">
        <f t="shared" si="807"/>
        <v/>
      </c>
      <c r="AN320" s="901" t="str">
        <f t="shared" si="807"/>
        <v/>
      </c>
      <c r="AO320" s="901" t="str">
        <f t="shared" si="807"/>
        <v/>
      </c>
      <c r="AP320" s="901" t="str">
        <f t="shared" si="807"/>
        <v/>
      </c>
      <c r="AQ320" s="901" t="str">
        <f t="shared" si="807"/>
        <v/>
      </c>
      <c r="AR320" s="901" t="str">
        <f t="shared" si="807"/>
        <v/>
      </c>
      <c r="AS320" s="901" t="str">
        <f>IF(AS317="","",AS316*AS317*AS318*AS319)</f>
        <v/>
      </c>
      <c r="AT320" s="901" t="str">
        <f>IF(AT317="","",AT316*AT317*AT318*AT319)</f>
        <v/>
      </c>
      <c r="AU320" s="901" t="str">
        <f t="shared" ref="AU320:BB320" si="808">IF(AU317="","",AU316*AU317*AU318*AU319)</f>
        <v/>
      </c>
      <c r="AV320" s="901" t="str">
        <f t="shared" si="808"/>
        <v/>
      </c>
      <c r="AW320" s="901" t="str">
        <f t="shared" si="808"/>
        <v/>
      </c>
      <c r="AX320" s="901" t="str">
        <f t="shared" si="808"/>
        <v/>
      </c>
      <c r="AY320" s="901" t="str">
        <f t="shared" si="808"/>
        <v/>
      </c>
      <c r="AZ320" s="901" t="str">
        <f t="shared" si="808"/>
        <v/>
      </c>
      <c r="BA320" s="901" t="str">
        <f t="shared" si="808"/>
        <v/>
      </c>
      <c r="BB320" s="901" t="str">
        <f t="shared" si="808"/>
        <v/>
      </c>
      <c r="BC320" s="889"/>
      <c r="BD320" s="901" t="str">
        <f t="shared" ref="BD320:BK320" si="809">IF(BD317="","",BD316*BD317*BD318*BD319)</f>
        <v/>
      </c>
      <c r="BE320" s="901" t="str">
        <f t="shared" si="809"/>
        <v/>
      </c>
      <c r="BF320" s="901" t="str">
        <f t="shared" si="809"/>
        <v/>
      </c>
      <c r="BG320" s="901" t="str">
        <f t="shared" si="809"/>
        <v/>
      </c>
      <c r="BH320" s="901" t="str">
        <f t="shared" si="809"/>
        <v/>
      </c>
      <c r="BI320" s="901" t="str">
        <f t="shared" si="809"/>
        <v/>
      </c>
      <c r="BJ320" s="901" t="str">
        <f t="shared" si="809"/>
        <v/>
      </c>
      <c r="BK320" s="901" t="str">
        <f t="shared" si="809"/>
        <v/>
      </c>
      <c r="BL320" s="901" t="str">
        <f>IF(BL317="","",BL316*BL317*BL318*BL319)</f>
        <v/>
      </c>
      <c r="BM320" s="901" t="str">
        <f t="shared" ref="BM320:BT320" si="810">IF(BM317="","",BM316*BM317*BM318*BM319)</f>
        <v/>
      </c>
      <c r="BN320" s="901" t="str">
        <f t="shared" si="810"/>
        <v/>
      </c>
      <c r="BO320" s="901" t="str">
        <f t="shared" si="810"/>
        <v/>
      </c>
      <c r="BP320" s="901" t="str">
        <f t="shared" si="810"/>
        <v/>
      </c>
      <c r="BQ320" s="901" t="str">
        <f t="shared" si="810"/>
        <v/>
      </c>
      <c r="BR320" s="901" t="str">
        <f t="shared" si="810"/>
        <v/>
      </c>
      <c r="BS320" s="901" t="str">
        <f t="shared" si="810"/>
        <v/>
      </c>
      <c r="BT320" s="901" t="str">
        <f t="shared" si="810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1"/>
    </row>
    <row r="321" spans="1:256" ht="12.75" customHeight="1">
      <c r="A321" s="893" t="s">
        <v>435</v>
      </c>
      <c r="B321" s="674"/>
      <c r="C321" s="674"/>
      <c r="D321" s="674"/>
      <c r="E321" s="674"/>
      <c r="F321" s="674"/>
      <c r="G321" s="674"/>
      <c r="H321" s="674"/>
      <c r="I321" s="674"/>
      <c r="J321" s="674"/>
      <c r="K321" s="674"/>
      <c r="L321" s="674"/>
      <c r="M321" s="674"/>
      <c r="N321" s="674"/>
      <c r="O321" s="674"/>
      <c r="P321" s="674"/>
      <c r="Q321" s="674"/>
      <c r="R321" s="674"/>
      <c r="S321" s="889"/>
      <c r="T321" s="674"/>
      <c r="U321" s="674"/>
      <c r="V321" s="674"/>
      <c r="W321" s="674"/>
      <c r="X321" s="674"/>
      <c r="Y321" s="674"/>
      <c r="Z321" s="674"/>
      <c r="AA321" s="674"/>
      <c r="AB321" s="674"/>
      <c r="AC321" s="674"/>
      <c r="AD321" s="674"/>
      <c r="AE321" s="674"/>
      <c r="AF321" s="674"/>
      <c r="AG321" s="674"/>
      <c r="AH321" s="674"/>
      <c r="AI321" s="674"/>
      <c r="AJ321" s="674"/>
      <c r="AK321" s="889"/>
      <c r="AL321" s="674"/>
      <c r="AM321" s="674"/>
      <c r="AN321" s="674"/>
      <c r="AO321" s="674"/>
      <c r="AP321" s="674"/>
      <c r="AQ321" s="674"/>
      <c r="AR321" s="674"/>
      <c r="AS321" s="674"/>
      <c r="AT321" s="674"/>
      <c r="AU321" s="674"/>
      <c r="AV321" s="674"/>
      <c r="AW321" s="674"/>
      <c r="AX321" s="674"/>
      <c r="AY321" s="674"/>
      <c r="AZ321" s="674"/>
      <c r="BA321" s="674"/>
      <c r="BB321" s="674"/>
      <c r="BC321" s="889"/>
      <c r="BD321" s="674"/>
      <c r="BE321" s="674"/>
      <c r="BF321" s="674"/>
      <c r="BG321" s="674"/>
      <c r="BH321" s="674"/>
      <c r="BI321" s="674"/>
      <c r="BJ321" s="674"/>
      <c r="BK321" s="674"/>
      <c r="BL321" s="674"/>
      <c r="BM321" s="674"/>
      <c r="BN321" s="674"/>
      <c r="BO321" s="674"/>
      <c r="BP321" s="674"/>
      <c r="BQ321" s="674"/>
      <c r="BR321" s="674"/>
      <c r="BS321" s="674"/>
      <c r="BT321" s="674"/>
      <c r="BU321" s="889"/>
      <c r="BV321" s="674"/>
      <c r="BW321" s="674"/>
      <c r="BX321" s="674"/>
      <c r="BY321" s="674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1"/>
    </row>
    <row r="322" spans="1:256" ht="12.75" customHeight="1">
      <c r="A322" s="894" t="s">
        <v>295</v>
      </c>
      <c r="B322" s="674"/>
      <c r="C322" s="674"/>
      <c r="D322" s="674"/>
      <c r="E322" s="674"/>
      <c r="F322" s="674"/>
      <c r="G322" s="674"/>
      <c r="H322" s="674"/>
      <c r="I322" s="674"/>
      <c r="J322" s="674"/>
      <c r="K322" s="674"/>
      <c r="L322" s="674"/>
      <c r="M322" s="674"/>
      <c r="N322" s="674"/>
      <c r="O322" s="674"/>
      <c r="P322" s="674"/>
      <c r="Q322" s="674"/>
      <c r="R322" s="674"/>
      <c r="S322" s="889"/>
      <c r="T322" s="674"/>
      <c r="U322" s="674"/>
      <c r="V322" s="674"/>
      <c r="W322" s="674"/>
      <c r="X322" s="674"/>
      <c r="Y322" s="674"/>
      <c r="Z322" s="674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889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889"/>
      <c r="BD322" s="674"/>
      <c r="BE322" s="674"/>
      <c r="BF322" s="674"/>
      <c r="BG322" s="674"/>
      <c r="BH322" s="674"/>
      <c r="BI322" s="674"/>
      <c r="BJ322" s="674"/>
      <c r="BK322" s="674"/>
      <c r="BL322" s="674"/>
      <c r="BM322" s="674"/>
      <c r="BN322" s="674"/>
      <c r="BO322" s="674"/>
      <c r="BP322" s="674"/>
      <c r="BQ322" s="674"/>
      <c r="BR322" s="674"/>
      <c r="BS322" s="674"/>
      <c r="BT322" s="674"/>
      <c r="BU322" s="889"/>
      <c r="BV322" s="674"/>
      <c r="BW322" s="674"/>
      <c r="BX322" s="674"/>
      <c r="BY322" s="674"/>
      <c r="BZ322" s="895" t="str">
        <f t="shared" ref="BZ322:BZ327" si="811">IF(DL322&lt;3,"",(SUM(B322:R322)-MIN(B322:R322)-MAX(B322:R322))/(DL322-2))</f>
        <v/>
      </c>
      <c r="CA322" s="895" t="str">
        <f t="shared" ref="CA322:CA327" si="812">IF(DM322&lt;3,"",(SUM(T322:AJ322)-MIN(T322:AJ322)-MAX(T322:AJ322))/(DM322-2))</f>
        <v/>
      </c>
      <c r="CB322" s="895" t="str">
        <f t="shared" ref="CB322:CB327" si="813">IF(DN322&lt;3,"",(SUM(AL322:BB322)-MIN(AL322:BB322)-MAX(AL322:BB322))/(DN322-2))</f>
        <v/>
      </c>
      <c r="CC322" s="896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834">COUNT(B322:R322)</f>
        <v>0</v>
      </c>
      <c r="DM322" s="852">
        <f t="shared" ref="DM322:DM327" si="835">COUNT(T322:AJ322)</f>
        <v>0</v>
      </c>
      <c r="DN322" s="852">
        <f t="shared" ref="DN322:DN327" si="836">COUNT(AL322:BB322)</f>
        <v>0</v>
      </c>
      <c r="DO322" s="853">
        <f t="shared" ref="DO322:DO327" si="837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1"/>
    </row>
    <row r="323" spans="1:256" ht="12.75" customHeight="1">
      <c r="A323" s="894" t="s">
        <v>296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4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811"/>
        <v/>
      </c>
      <c r="CA323" s="895" t="str">
        <f t="shared" si="812"/>
        <v/>
      </c>
      <c r="CB323" s="895" t="str">
        <f t="shared" si="813"/>
        <v/>
      </c>
      <c r="CC323" s="896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7">
        <f t="shared" si="834"/>
        <v>0</v>
      </c>
      <c r="DM323" s="852">
        <f t="shared" si="835"/>
        <v>0</v>
      </c>
      <c r="DN323" s="852">
        <f t="shared" si="836"/>
        <v>0</v>
      </c>
      <c r="DO323" s="853">
        <f t="shared" si="837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1"/>
    </row>
    <row r="324" spans="1:256" ht="12.75" customHeight="1">
      <c r="A324" s="894" t="s">
        <v>283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4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811"/>
        <v/>
      </c>
      <c r="CA324" s="895" t="str">
        <f t="shared" si="812"/>
        <v/>
      </c>
      <c r="CB324" s="895" t="str">
        <f t="shared" si="813"/>
        <v/>
      </c>
      <c r="CC324" s="896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7">
        <f t="shared" si="834"/>
        <v>0</v>
      </c>
      <c r="DM324" s="852">
        <f t="shared" si="835"/>
        <v>0</v>
      </c>
      <c r="DN324" s="852">
        <f t="shared" si="836"/>
        <v>0</v>
      </c>
      <c r="DO324" s="853">
        <f t="shared" si="837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1"/>
    </row>
    <row r="325" spans="1:256" ht="12.75" customHeight="1">
      <c r="A325" s="894" t="s">
        <v>313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4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811"/>
        <v/>
      </c>
      <c r="CA325" s="895" t="str">
        <f t="shared" si="812"/>
        <v/>
      </c>
      <c r="CB325" s="895" t="str">
        <f t="shared" si="813"/>
        <v/>
      </c>
      <c r="CC325" s="896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7">
        <f t="shared" si="834"/>
        <v>0</v>
      </c>
      <c r="DM325" s="852">
        <f t="shared" si="835"/>
        <v>0</v>
      </c>
      <c r="DN325" s="852">
        <f t="shared" si="836"/>
        <v>0</v>
      </c>
      <c r="DO325" s="853">
        <f t="shared" si="837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1"/>
    </row>
    <row r="326" spans="1:256" ht="14" customHeight="1" thickBot="1">
      <c r="A326" s="900" t="s">
        <v>314</v>
      </c>
      <c r="B326" s="901" t="str">
        <f>IF(B323="","",B322*B323*B324*B325)</f>
        <v/>
      </c>
      <c r="C326" s="901" t="str">
        <f t="shared" ref="C326:J326" si="838">IF(C323="","",C322*C323*C324*C325)</f>
        <v/>
      </c>
      <c r="D326" s="901" t="str">
        <f t="shared" si="838"/>
        <v/>
      </c>
      <c r="E326" s="901" t="str">
        <f t="shared" si="838"/>
        <v/>
      </c>
      <c r="F326" s="901" t="str">
        <f t="shared" si="838"/>
        <v/>
      </c>
      <c r="G326" s="901" t="str">
        <f t="shared" si="838"/>
        <v/>
      </c>
      <c r="H326" s="901" t="str">
        <f t="shared" si="838"/>
        <v/>
      </c>
      <c r="I326" s="901" t="str">
        <f t="shared" si="838"/>
        <v/>
      </c>
      <c r="J326" s="901" t="str">
        <f t="shared" si="838"/>
        <v/>
      </c>
      <c r="K326" s="901" t="str">
        <f t="shared" ref="K326:R326" si="839">IF(K323="","",K322*K323*K324*K325)</f>
        <v/>
      </c>
      <c r="L326" s="901" t="str">
        <f t="shared" si="839"/>
        <v/>
      </c>
      <c r="M326" s="901" t="str">
        <f t="shared" si="839"/>
        <v/>
      </c>
      <c r="N326" s="901" t="str">
        <f t="shared" si="839"/>
        <v/>
      </c>
      <c r="O326" s="901" t="str">
        <f t="shared" si="839"/>
        <v/>
      </c>
      <c r="P326" s="901" t="str">
        <f t="shared" si="839"/>
        <v/>
      </c>
      <c r="Q326" s="901" t="str">
        <f t="shared" si="839"/>
        <v/>
      </c>
      <c r="R326" s="901" t="str">
        <f t="shared" si="839"/>
        <v/>
      </c>
      <c r="S326" s="889"/>
      <c r="T326" s="901" t="str">
        <f t="shared" ref="T326:Z326" si="840">IF(T323="","",T322*T323*T324*T325)</f>
        <v/>
      </c>
      <c r="U326" s="901" t="str">
        <f t="shared" si="840"/>
        <v/>
      </c>
      <c r="V326" s="901" t="str">
        <f t="shared" si="840"/>
        <v/>
      </c>
      <c r="W326" s="901" t="str">
        <f t="shared" si="840"/>
        <v/>
      </c>
      <c r="X326" s="901" t="str">
        <f t="shared" si="840"/>
        <v/>
      </c>
      <c r="Y326" s="901" t="str">
        <f t="shared" si="840"/>
        <v/>
      </c>
      <c r="Z326" s="901" t="str">
        <f t="shared" si="840"/>
        <v/>
      </c>
      <c r="AA326" s="901" t="str">
        <f>IF(AA323="","",AA322*AA323*AA324*AA325)</f>
        <v/>
      </c>
      <c r="AB326" s="901" t="str">
        <f>IF(AB323="","",AB322*AB323*AB324*AB325)</f>
        <v/>
      </c>
      <c r="AC326" s="901" t="str">
        <f t="shared" ref="AC326:AJ326" si="841">IF(AC323="","",AC322*AC323*AC324*AC325)</f>
        <v/>
      </c>
      <c r="AD326" s="901" t="str">
        <f t="shared" si="841"/>
        <v/>
      </c>
      <c r="AE326" s="901" t="str">
        <f t="shared" si="841"/>
        <v/>
      </c>
      <c r="AF326" s="901" t="str">
        <f t="shared" si="841"/>
        <v/>
      </c>
      <c r="AG326" s="901" t="str">
        <f t="shared" si="841"/>
        <v/>
      </c>
      <c r="AH326" s="901" t="str">
        <f t="shared" si="841"/>
        <v/>
      </c>
      <c r="AI326" s="901" t="str">
        <f t="shared" si="841"/>
        <v/>
      </c>
      <c r="AJ326" s="901" t="str">
        <f t="shared" si="841"/>
        <v/>
      </c>
      <c r="AK326" s="889"/>
      <c r="AL326" s="901" t="str">
        <f t="shared" ref="AL326:AR326" si="842">IF(AL323="","",AL322*AL323*AL324*AL325)</f>
        <v/>
      </c>
      <c r="AM326" s="901" t="str">
        <f t="shared" si="842"/>
        <v/>
      </c>
      <c r="AN326" s="901" t="str">
        <f t="shared" si="842"/>
        <v/>
      </c>
      <c r="AO326" s="901" t="str">
        <f t="shared" si="842"/>
        <v/>
      </c>
      <c r="AP326" s="901" t="str">
        <f t="shared" si="842"/>
        <v/>
      </c>
      <c r="AQ326" s="901" t="str">
        <f t="shared" si="842"/>
        <v/>
      </c>
      <c r="AR326" s="901" t="str">
        <f t="shared" si="842"/>
        <v/>
      </c>
      <c r="AS326" s="901" t="str">
        <f>IF(AS323="","",AS322*AS323*AS324*AS325)</f>
        <v/>
      </c>
      <c r="AT326" s="901" t="str">
        <f>IF(AT323="","",AT322*AT323*AT324*AT325)</f>
        <v/>
      </c>
      <c r="AU326" s="901" t="str">
        <f t="shared" ref="AU326:BB326" si="843">IF(AU323="","",AU322*AU323*AU324*AU325)</f>
        <v/>
      </c>
      <c r="AV326" s="901" t="str">
        <f t="shared" si="843"/>
        <v/>
      </c>
      <c r="AW326" s="901" t="str">
        <f t="shared" si="843"/>
        <v/>
      </c>
      <c r="AX326" s="901" t="str">
        <f t="shared" si="843"/>
        <v/>
      </c>
      <c r="AY326" s="901" t="str">
        <f t="shared" si="843"/>
        <v/>
      </c>
      <c r="AZ326" s="901" t="str">
        <f t="shared" si="843"/>
        <v/>
      </c>
      <c r="BA326" s="901" t="str">
        <f t="shared" si="843"/>
        <v/>
      </c>
      <c r="BB326" s="901" t="str">
        <f t="shared" si="843"/>
        <v/>
      </c>
      <c r="BC326" s="889"/>
      <c r="BD326" s="901" t="str">
        <f t="shared" ref="BD326:BL326" si="844">IF(BD323="","",BD322*BD323*BD324*BD325)</f>
        <v/>
      </c>
      <c r="BE326" s="901" t="str">
        <f t="shared" si="844"/>
        <v/>
      </c>
      <c r="BF326" s="901" t="str">
        <f t="shared" si="844"/>
        <v/>
      </c>
      <c r="BG326" s="901" t="str">
        <f t="shared" si="844"/>
        <v/>
      </c>
      <c r="BH326" s="901" t="str">
        <f t="shared" si="844"/>
        <v/>
      </c>
      <c r="BI326" s="901" t="str">
        <f t="shared" si="844"/>
        <v/>
      </c>
      <c r="BJ326" s="901" t="str">
        <f t="shared" si="844"/>
        <v/>
      </c>
      <c r="BK326" s="901" t="str">
        <f t="shared" si="844"/>
        <v/>
      </c>
      <c r="BL326" s="901" t="str">
        <f t="shared" si="844"/>
        <v/>
      </c>
      <c r="BM326" s="901" t="str">
        <f t="shared" ref="BM326:BT326" si="845">IF(BM323="","",BM322*BM323*BM324*BM325)</f>
        <v/>
      </c>
      <c r="BN326" s="901" t="str">
        <f t="shared" si="845"/>
        <v/>
      </c>
      <c r="BO326" s="901" t="str">
        <f t="shared" si="845"/>
        <v/>
      </c>
      <c r="BP326" s="901" t="str">
        <f t="shared" si="845"/>
        <v/>
      </c>
      <c r="BQ326" s="901" t="str">
        <f t="shared" si="845"/>
        <v/>
      </c>
      <c r="BR326" s="901" t="str">
        <f t="shared" si="845"/>
        <v/>
      </c>
      <c r="BS326" s="901" t="str">
        <f t="shared" si="845"/>
        <v/>
      </c>
      <c r="BT326" s="901" t="str">
        <f t="shared" si="845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811"/>
        <v/>
      </c>
      <c r="CA326" s="895" t="str">
        <f t="shared" si="812"/>
        <v/>
      </c>
      <c r="CB326" s="895" t="str">
        <f t="shared" si="813"/>
        <v/>
      </c>
      <c r="CC326" s="896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7">
        <f t="shared" si="834"/>
        <v>0</v>
      </c>
      <c r="DM326" s="852">
        <f t="shared" si="835"/>
        <v>0</v>
      </c>
      <c r="DN326" s="852">
        <f t="shared" si="836"/>
        <v>0</v>
      </c>
      <c r="DO326" s="853">
        <f t="shared" si="837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1"/>
    </row>
    <row r="327" spans="1:256" ht="14" customHeight="1" thickBot="1">
      <c r="A327" s="907" t="s">
        <v>474</v>
      </c>
      <c r="B327" s="908">
        <f t="shared" ref="B327:R327" si="846">SUM(B308,B314,B320,B326)</f>
        <v>0</v>
      </c>
      <c r="C327" s="908">
        <f t="shared" si="846"/>
        <v>0</v>
      </c>
      <c r="D327" s="908">
        <f t="shared" si="846"/>
        <v>0</v>
      </c>
      <c r="E327" s="908">
        <f t="shared" si="846"/>
        <v>0</v>
      </c>
      <c r="F327" s="908">
        <f t="shared" si="846"/>
        <v>0</v>
      </c>
      <c r="G327" s="908">
        <f t="shared" si="846"/>
        <v>0</v>
      </c>
      <c r="H327" s="908">
        <f t="shared" si="846"/>
        <v>0</v>
      </c>
      <c r="I327" s="908">
        <f t="shared" si="846"/>
        <v>0</v>
      </c>
      <c r="J327" s="908">
        <f t="shared" si="846"/>
        <v>0</v>
      </c>
      <c r="K327" s="908">
        <f t="shared" si="846"/>
        <v>0</v>
      </c>
      <c r="L327" s="908">
        <f t="shared" si="846"/>
        <v>0</v>
      </c>
      <c r="M327" s="908">
        <f t="shared" si="846"/>
        <v>0</v>
      </c>
      <c r="N327" s="908">
        <f t="shared" si="846"/>
        <v>0</v>
      </c>
      <c r="O327" s="908">
        <f t="shared" si="846"/>
        <v>0</v>
      </c>
      <c r="P327" s="908">
        <f t="shared" si="846"/>
        <v>0</v>
      </c>
      <c r="Q327" s="908">
        <f t="shared" si="846"/>
        <v>0</v>
      </c>
      <c r="R327" s="908">
        <f t="shared" si="846"/>
        <v>0</v>
      </c>
      <c r="S327" s="909"/>
      <c r="T327" s="908">
        <f t="shared" ref="T327:AJ327" si="847">SUM(T308,T314,T320,T326)</f>
        <v>0</v>
      </c>
      <c r="U327" s="908">
        <f t="shared" si="847"/>
        <v>0</v>
      </c>
      <c r="V327" s="908">
        <f t="shared" si="847"/>
        <v>0</v>
      </c>
      <c r="W327" s="908">
        <f t="shared" si="847"/>
        <v>0</v>
      </c>
      <c r="X327" s="908">
        <f t="shared" si="847"/>
        <v>0</v>
      </c>
      <c r="Y327" s="908">
        <f t="shared" si="847"/>
        <v>0</v>
      </c>
      <c r="Z327" s="908">
        <f t="shared" si="847"/>
        <v>0</v>
      </c>
      <c r="AA327" s="908">
        <f t="shared" si="847"/>
        <v>0</v>
      </c>
      <c r="AB327" s="908">
        <f t="shared" si="847"/>
        <v>0</v>
      </c>
      <c r="AC327" s="908">
        <f t="shared" si="847"/>
        <v>0</v>
      </c>
      <c r="AD327" s="908">
        <f t="shared" si="847"/>
        <v>0</v>
      </c>
      <c r="AE327" s="908">
        <f t="shared" si="847"/>
        <v>0</v>
      </c>
      <c r="AF327" s="908">
        <f t="shared" si="847"/>
        <v>0</v>
      </c>
      <c r="AG327" s="908">
        <f t="shared" si="847"/>
        <v>0</v>
      </c>
      <c r="AH327" s="908">
        <f t="shared" si="847"/>
        <v>0</v>
      </c>
      <c r="AI327" s="908">
        <f t="shared" si="847"/>
        <v>0</v>
      </c>
      <c r="AJ327" s="908">
        <f t="shared" si="847"/>
        <v>0</v>
      </c>
      <c r="AK327" s="909"/>
      <c r="AL327" s="908">
        <f t="shared" ref="AL327:BB327" si="848">SUM(AL308,AL314,AL320,AL326)</f>
        <v>0</v>
      </c>
      <c r="AM327" s="908">
        <f t="shared" si="848"/>
        <v>0</v>
      </c>
      <c r="AN327" s="908">
        <f t="shared" si="848"/>
        <v>0</v>
      </c>
      <c r="AO327" s="908">
        <f t="shared" si="848"/>
        <v>0</v>
      </c>
      <c r="AP327" s="908">
        <f t="shared" si="848"/>
        <v>0</v>
      </c>
      <c r="AQ327" s="908">
        <f t="shared" si="848"/>
        <v>0</v>
      </c>
      <c r="AR327" s="908">
        <f t="shared" si="848"/>
        <v>0</v>
      </c>
      <c r="AS327" s="908">
        <f t="shared" si="848"/>
        <v>0</v>
      </c>
      <c r="AT327" s="908">
        <f t="shared" si="848"/>
        <v>0</v>
      </c>
      <c r="AU327" s="908">
        <f t="shared" si="848"/>
        <v>0</v>
      </c>
      <c r="AV327" s="908">
        <f t="shared" si="848"/>
        <v>0</v>
      </c>
      <c r="AW327" s="908">
        <f t="shared" si="848"/>
        <v>0</v>
      </c>
      <c r="AX327" s="908">
        <f t="shared" si="848"/>
        <v>0</v>
      </c>
      <c r="AY327" s="908">
        <f t="shared" si="848"/>
        <v>0</v>
      </c>
      <c r="AZ327" s="908">
        <f t="shared" si="848"/>
        <v>0</v>
      </c>
      <c r="BA327" s="908">
        <f t="shared" si="848"/>
        <v>0</v>
      </c>
      <c r="BB327" s="908">
        <f t="shared" si="848"/>
        <v>0</v>
      </c>
      <c r="BC327" s="909"/>
      <c r="BD327" s="908">
        <f t="shared" ref="BD327:BT327" si="849">SUM(BD308,BD314,BD320,BD326)</f>
        <v>0</v>
      </c>
      <c r="BE327" s="908">
        <f t="shared" si="849"/>
        <v>0</v>
      </c>
      <c r="BF327" s="908">
        <f t="shared" si="849"/>
        <v>0</v>
      </c>
      <c r="BG327" s="908">
        <f t="shared" si="849"/>
        <v>0</v>
      </c>
      <c r="BH327" s="908">
        <f t="shared" si="849"/>
        <v>0</v>
      </c>
      <c r="BI327" s="908">
        <f t="shared" si="849"/>
        <v>0</v>
      </c>
      <c r="BJ327" s="908">
        <f t="shared" si="849"/>
        <v>0</v>
      </c>
      <c r="BK327" s="908">
        <f t="shared" si="849"/>
        <v>0</v>
      </c>
      <c r="BL327" s="908">
        <f t="shared" si="849"/>
        <v>0</v>
      </c>
      <c r="BM327" s="908">
        <f t="shared" si="849"/>
        <v>0</v>
      </c>
      <c r="BN327" s="908">
        <f t="shared" si="849"/>
        <v>0</v>
      </c>
      <c r="BO327" s="908">
        <f t="shared" si="849"/>
        <v>0</v>
      </c>
      <c r="BP327" s="908">
        <f t="shared" si="849"/>
        <v>0</v>
      </c>
      <c r="BQ327" s="908">
        <f t="shared" si="849"/>
        <v>0</v>
      </c>
      <c r="BR327" s="908">
        <f t="shared" si="849"/>
        <v>0</v>
      </c>
      <c r="BS327" s="908">
        <f t="shared" si="849"/>
        <v>0</v>
      </c>
      <c r="BT327" s="908">
        <f t="shared" si="849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811"/>
        <v>0</v>
      </c>
      <c r="CA327" s="895">
        <f t="shared" si="812"/>
        <v>0</v>
      </c>
      <c r="CB327" s="895">
        <f t="shared" si="813"/>
        <v>0</v>
      </c>
      <c r="CC327" s="896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7">
        <f t="shared" si="834"/>
        <v>17</v>
      </c>
      <c r="DM327" s="852">
        <f t="shared" si="835"/>
        <v>17</v>
      </c>
      <c r="DN327" s="852">
        <f t="shared" si="836"/>
        <v>17</v>
      </c>
      <c r="DO327" s="853">
        <f t="shared" si="837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BV13" sqref="BV13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475</v>
      </c>
      <c r="B1" s="61"/>
      <c r="C1" s="61"/>
      <c r="D1" s="1443" t="s">
        <v>722</v>
      </c>
      <c r="E1" s="1444"/>
      <c r="F1" s="1444"/>
      <c r="G1" s="1441">
        <f>'Data 1'!$G$1</f>
        <v>2100</v>
      </c>
      <c r="H1" s="1442" t="str">
        <f>'Data 1'!$H$1</f>
        <v>kcal</v>
      </c>
      <c r="I1" s="459"/>
      <c r="J1" s="1469" t="s">
        <v>728</v>
      </c>
      <c r="K1" s="1470">
        <f>'Data 1'!$K$1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73"/>
      <c r="DR2" s="473"/>
      <c r="DS2" s="928"/>
      <c r="DT2" s="46"/>
      <c r="DU2" s="46"/>
      <c r="DV2" s="47"/>
      <c r="DW2" s="47"/>
    </row>
    <row r="3" spans="1:127" ht="14" customHeight="1">
      <c r="A3" s="854" t="s">
        <v>33</v>
      </c>
      <c r="B3" s="855" t="str">
        <f>'Data 1'!B3</f>
        <v>V Poor</v>
      </c>
      <c r="C3" s="855" t="str">
        <f>'Data 1'!C3</f>
        <v>V Poor</v>
      </c>
      <c r="D3" s="855" t="str">
        <f>'Data 1'!D3</f>
        <v>V Poor</v>
      </c>
      <c r="E3" s="855" t="str">
        <f>'Data 1'!E3</f>
        <v>V Poor</v>
      </c>
      <c r="F3" s="855" t="str">
        <f>'Data 1'!F3</f>
        <v>V Poor</v>
      </c>
      <c r="G3" s="855" t="str">
        <f>'Data 1'!G3</f>
        <v>V Poor</v>
      </c>
      <c r="H3" s="855" t="str">
        <f>'Data 1'!H3</f>
        <v>V Poor</v>
      </c>
      <c r="I3" s="855" t="str">
        <f>'Data 1'!I3</f>
        <v>V Poor</v>
      </c>
      <c r="J3" s="855" t="str">
        <f>'Data 1'!J3</f>
        <v>V Poor</v>
      </c>
      <c r="K3" s="855" t="str">
        <f>'Data 1'!K3</f>
        <v>V Poor</v>
      </c>
      <c r="L3" s="855" t="str">
        <f>'Data 1'!L3</f>
        <v>V Poor</v>
      </c>
      <c r="M3" s="855" t="str">
        <f>'Data 1'!M3</f>
        <v>V Poor</v>
      </c>
      <c r="N3" s="855" t="str">
        <f>'Data 1'!N3</f>
        <v>V Poor</v>
      </c>
      <c r="O3" s="855" t="str">
        <f>'Data 1'!O3</f>
        <v>V Poor</v>
      </c>
      <c r="P3" s="855" t="str">
        <f>'Data 1'!P3</f>
        <v>V Poor</v>
      </c>
      <c r="Q3" s="855" t="str">
        <f>'Data 1'!Q3</f>
        <v>V Poor</v>
      </c>
      <c r="R3" s="855" t="str">
        <f>'Data 1'!R3</f>
        <v>V Poor</v>
      </c>
      <c r="S3" s="868"/>
      <c r="T3" s="855" t="str">
        <f>'Data 1'!T3</f>
        <v>Poor</v>
      </c>
      <c r="U3" s="855" t="str">
        <f>'Data 1'!U3</f>
        <v>Poor</v>
      </c>
      <c r="V3" s="855" t="str">
        <f>'Data 1'!V3</f>
        <v>Poor</v>
      </c>
      <c r="W3" s="855" t="str">
        <f>'Data 1'!W3</f>
        <v>Poor</v>
      </c>
      <c r="X3" s="855" t="str">
        <f>'Data 1'!X3</f>
        <v>Poor</v>
      </c>
      <c r="Y3" s="855" t="str">
        <f>'Data 1'!Y3</f>
        <v>Poor</v>
      </c>
      <c r="Z3" s="855" t="str">
        <f>'Data 1'!Z3</f>
        <v>Poor</v>
      </c>
      <c r="AA3" s="855" t="str">
        <f>'Data 1'!AA3</f>
        <v>Poor</v>
      </c>
      <c r="AB3" s="855" t="str">
        <f>'Data 1'!AB3</f>
        <v>Poor</v>
      </c>
      <c r="AC3" s="855" t="str">
        <f>'Data 1'!AC3</f>
        <v>Poor</v>
      </c>
      <c r="AD3" s="855" t="str">
        <f>'Data 1'!AD3</f>
        <v>Poor</v>
      </c>
      <c r="AE3" s="855" t="str">
        <f>'Data 1'!AE3</f>
        <v>Poor</v>
      </c>
      <c r="AF3" s="855" t="str">
        <f>'Data 1'!AF3</f>
        <v>Poor</v>
      </c>
      <c r="AG3" s="855" t="str">
        <f>'Data 1'!AG3</f>
        <v>Poor</v>
      </c>
      <c r="AH3" s="855" t="str">
        <f>'Data 1'!AH3</f>
        <v>Poor</v>
      </c>
      <c r="AI3" s="855" t="str">
        <f>'Data 1'!AI3</f>
        <v>Poor</v>
      </c>
      <c r="AJ3" s="855" t="str">
        <f>'Data 1'!AJ3</f>
        <v>Poor</v>
      </c>
      <c r="AK3" s="868"/>
      <c r="AL3" s="855" t="str">
        <f>'Data 1'!AL3</f>
        <v>Middle</v>
      </c>
      <c r="AM3" s="855" t="str">
        <f>'Data 1'!AM3</f>
        <v>Middle</v>
      </c>
      <c r="AN3" s="855" t="str">
        <f>'Data 1'!AN3</f>
        <v>Middle</v>
      </c>
      <c r="AO3" s="855" t="str">
        <f>'Data 1'!AO3</f>
        <v>Middle</v>
      </c>
      <c r="AP3" s="855" t="str">
        <f>'Data 1'!AP3</f>
        <v>Middle</v>
      </c>
      <c r="AQ3" s="855" t="str">
        <f>'Data 1'!AQ3</f>
        <v>Middle</v>
      </c>
      <c r="AR3" s="855" t="str">
        <f>'Data 1'!AR3</f>
        <v>Middle</v>
      </c>
      <c r="AS3" s="855" t="str">
        <f>'Data 1'!AS3</f>
        <v>Middle</v>
      </c>
      <c r="AT3" s="855" t="str">
        <f>'Data 1'!AT3</f>
        <v>Middle</v>
      </c>
      <c r="AU3" s="855" t="str">
        <f>'Data 1'!AU3</f>
        <v>Middle</v>
      </c>
      <c r="AV3" s="855" t="str">
        <f>'Data 1'!AV3</f>
        <v>Middle</v>
      </c>
      <c r="AW3" s="855" t="str">
        <f>'Data 1'!AW3</f>
        <v>Middle</v>
      </c>
      <c r="AX3" s="855" t="str">
        <f>'Data 1'!AX3</f>
        <v>Middle</v>
      </c>
      <c r="AY3" s="855" t="str">
        <f>'Data 1'!AY3</f>
        <v>Middle</v>
      </c>
      <c r="AZ3" s="855" t="str">
        <f>'Data 1'!AZ3</f>
        <v>Middle</v>
      </c>
      <c r="BA3" s="855" t="str">
        <f>'Data 1'!BA3</f>
        <v>Middle</v>
      </c>
      <c r="BB3" s="855" t="str">
        <f>'Data 1'!BB3</f>
        <v>Middle</v>
      </c>
      <c r="BC3" s="868"/>
      <c r="BD3" s="855" t="str">
        <f>'Data 1'!BD3</f>
        <v>B Off</v>
      </c>
      <c r="BE3" s="855" t="str">
        <f>'Data 1'!BE3</f>
        <v>B Off</v>
      </c>
      <c r="BF3" s="855" t="str">
        <f>'Data 1'!BF3</f>
        <v>B Off</v>
      </c>
      <c r="BG3" s="855" t="str">
        <f>'Data 1'!BG3</f>
        <v>B Off</v>
      </c>
      <c r="BH3" s="855" t="str">
        <f>'Data 1'!BH3</f>
        <v>B Off</v>
      </c>
      <c r="BI3" s="855" t="str">
        <f>'Data 1'!BI3</f>
        <v>B Off</v>
      </c>
      <c r="BJ3" s="855" t="str">
        <f>'Data 1'!BJ3</f>
        <v>B Off</v>
      </c>
      <c r="BK3" s="855" t="str">
        <f>'Data 1'!BK3</f>
        <v>B Off</v>
      </c>
      <c r="BL3" s="855" t="str">
        <f>'Data 1'!BL3</f>
        <v>B Off</v>
      </c>
      <c r="BM3" s="855" t="str">
        <f>'Data 1'!BM3</f>
        <v>B Off</v>
      </c>
      <c r="BN3" s="855" t="str">
        <f>'Data 1'!BN3</f>
        <v>B Off</v>
      </c>
      <c r="BO3" s="855" t="str">
        <f>'Data 1'!BO3</f>
        <v>B Off</v>
      </c>
      <c r="BP3" s="855" t="str">
        <f>'Data 1'!BP3</f>
        <v>B Off</v>
      </c>
      <c r="BQ3" s="855" t="str">
        <f>'Data 1'!BQ3</f>
        <v>B Off</v>
      </c>
      <c r="BR3" s="855" t="str">
        <f>'Data 1'!BR3</f>
        <v>B Off</v>
      </c>
      <c r="BS3" s="855" t="str">
        <f>'Data 1'!BS3</f>
        <v>B Off</v>
      </c>
      <c r="BT3" s="855" t="str">
        <f>'Data 1'!BT3</f>
        <v>B Off</v>
      </c>
      <c r="BU3" s="868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477</v>
      </c>
      <c r="DQ3" s="930"/>
      <c r="DR3" s="484"/>
      <c r="DS3" s="931"/>
      <c r="DT3" s="46"/>
      <c r="DU3" s="46"/>
      <c r="DV3" s="47"/>
      <c r="DW3" s="47"/>
    </row>
    <row r="4" spans="1:127" ht="26.25" customHeight="1">
      <c r="A4" s="866" t="s">
        <v>115</v>
      </c>
      <c r="B4" s="932" t="str">
        <f>IF(WB!T4="","",WB!T4)</f>
        <v>Kabompo</v>
      </c>
      <c r="C4" s="882" t="str">
        <f>IF(WB!U4="","",WB!U4)</f>
        <v>Kabompo</v>
      </c>
      <c r="D4" s="882" t="str">
        <f>IF(WB!V4="","",WB!V4)</f>
        <v>Kabompo</v>
      </c>
      <c r="E4" s="882" t="str">
        <f>IF(WB!W4="","",WB!W4)</f>
        <v>Kabompo</v>
      </c>
      <c r="F4" s="882" t="str">
        <f>IF(WB!X4="","",WB!X4)</f>
        <v>Kabompo</v>
      </c>
      <c r="G4" s="882" t="str">
        <f>IF(WB!Y4="","",WB!Y4)</f>
        <v>Kabompo</v>
      </c>
      <c r="H4" s="882" t="str">
        <f>IF(WB!Z4="","",WB!Z4)</f>
        <v>Kabompo</v>
      </c>
      <c r="I4" s="882" t="str">
        <f>IF(WB!AA4="","",WB!AA4)</f>
        <v>Kabompo</v>
      </c>
      <c r="J4" s="882" t="str">
        <f>IF(WB!AB4="","",WB!AB4)</f>
        <v>Kabompo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Kabompo</v>
      </c>
      <c r="U4" s="882" t="str">
        <f>IF(WB!AL4="","",WB!AL4)</f>
        <v>Kabompo</v>
      </c>
      <c r="V4" s="882" t="str">
        <f>IF(WB!AM4="","",WB!AM4)</f>
        <v>Kabompo</v>
      </c>
      <c r="W4" s="882" t="str">
        <f>IF(WB!AN4="","",WB!AN4)</f>
        <v>Kabompo</v>
      </c>
      <c r="X4" s="882" t="str">
        <f>IF(WB!AO4="","",WB!AO4)</f>
        <v>Kabompo</v>
      </c>
      <c r="Y4" s="882" t="str">
        <f>IF(WB!AP4="","",WB!AP4)</f>
        <v>Kabompo</v>
      </c>
      <c r="Z4" s="882" t="str">
        <f>IF(WB!AQ4="","",WB!AQ4)</f>
        <v>Kabompo</v>
      </c>
      <c r="AA4" s="882" t="str">
        <f>IF(WB!AR4="","",WB!AR4)</f>
        <v>Kabompo</v>
      </c>
      <c r="AB4" s="882" t="str">
        <f>IF(WB!AS4="","",WB!AS4)</f>
        <v>Kabompo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Kabompo</v>
      </c>
      <c r="AM4" s="882" t="str">
        <f>IF(WB!BC4="","",WB!BC4)</f>
        <v>Kabompo</v>
      </c>
      <c r="AN4" s="882" t="str">
        <f>IF(WB!BD4="","",WB!BD4)</f>
        <v>Kabompo</v>
      </c>
      <c r="AO4" s="882" t="str">
        <f>IF(WB!BE4="","",WB!BE4)</f>
        <v>Kabompo</v>
      </c>
      <c r="AP4" s="882" t="str">
        <f>IF(WB!BF4="","",WB!BF4)</f>
        <v>Kabompo</v>
      </c>
      <c r="AQ4" s="882" t="str">
        <f>IF(WB!BG4="","",WB!BG4)</f>
        <v>Kabompo</v>
      </c>
      <c r="AR4" s="882" t="str">
        <f>IF(WB!BH4="","",WB!BH4)</f>
        <v>Kabompo</v>
      </c>
      <c r="AS4" s="882" t="str">
        <f>IF(WB!BI4="","",WB!BI4)</f>
        <v>Kabompo</v>
      </c>
      <c r="AT4" s="882" t="str">
        <f>IF(WB!BJ4="","",WB!BJ4)</f>
        <v>Kabompo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Kabompo</v>
      </c>
      <c r="BE4" s="882" t="str">
        <f>IF(WB!BT4="","",WB!BT4)</f>
        <v>Kabompo</v>
      </c>
      <c r="BF4" s="882" t="str">
        <f>IF(WB!BU4="","",WB!BU4)</f>
        <v>Kabompo</v>
      </c>
      <c r="BG4" s="882" t="str">
        <f>IF(WB!BV4="","",WB!BV4)</f>
        <v>Kabompo</v>
      </c>
      <c r="BH4" s="882" t="str">
        <f>IF(WB!BW4="","",WB!BW4)</f>
        <v>Kabompo</v>
      </c>
      <c r="BI4" s="882" t="str">
        <f>IF(WB!BX4="","",WB!BX4)</f>
        <v>Kabompo</v>
      </c>
      <c r="BJ4" s="882" t="str">
        <f>IF(WB!BY4="","",WB!BY4)</f>
        <v>Kabompo</v>
      </c>
      <c r="BK4" s="882" t="str">
        <f>IF(WB!BZ4="","",WB!BZ4)</f>
        <v>Kabompo</v>
      </c>
      <c r="BL4" s="882" t="str">
        <f>IF(WB!CA4="","",WB!CA4)</f>
        <v>Kabompo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'Data 1'!BV4</f>
        <v>'Very Poor'</v>
      </c>
      <c r="BW4" s="869" t="str">
        <f>'Data 1'!BW4</f>
        <v>'Poor'</v>
      </c>
      <c r="BX4" s="869" t="str">
        <f>'Data 1'!BX4</f>
        <v>'Middle'</v>
      </c>
      <c r="BY4" s="933" t="str">
        <f>'Data 1'!BY4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1018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2"/>
      <c r="DV4" s="888"/>
    </row>
    <row r="5" spans="1:127" s="874" customFormat="1" ht="35.2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938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2"/>
      <c r="BZ6" s="885"/>
      <c r="CA6" s="885"/>
      <c r="CB6" s="885"/>
      <c r="CC6" s="886"/>
      <c r="CD6" s="1565" t="s">
        <v>47</v>
      </c>
      <c r="CE6" s="156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6" t="s">
        <v>48</v>
      </c>
      <c r="CT6" s="1566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946" t="s">
        <v>64</v>
      </c>
      <c r="B7" s="882">
        <f>IF(WB!T14="","",WB!T14)</f>
        <v>12</v>
      </c>
      <c r="C7" s="882">
        <f>IF(WB!U14="","",WB!U14)</f>
        <v>4</v>
      </c>
      <c r="D7" s="882">
        <f>IF(WB!V14="","",WB!V14)</f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v>5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948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0"/>
      <c r="DQ8" s="951"/>
      <c r="DR8" s="952"/>
      <c r="DS8" s="953"/>
      <c r="DT8" s="898"/>
      <c r="DU8" s="852"/>
      <c r="DV8" s="888"/>
      <c r="DW8" s="888"/>
    </row>
    <row r="9" spans="1:127" ht="14" customHeight="1" thickBot="1">
      <c r="A9" s="891" t="s">
        <v>478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4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4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4"/>
      <c r="BV9" s="892"/>
      <c r="BW9" s="892"/>
      <c r="BX9" s="892"/>
      <c r="BY9" s="955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98"/>
      <c r="DU9" s="852"/>
      <c r="DV9" s="888"/>
      <c r="DW9" s="888"/>
    </row>
    <row r="10" spans="1:127" ht="12.75" customHeight="1">
      <c r="A10" s="893" t="s">
        <v>964</v>
      </c>
      <c r="B10" s="960">
        <v>100</v>
      </c>
      <c r="C10" s="960">
        <v>100</v>
      </c>
      <c r="D10" s="960">
        <v>500</v>
      </c>
      <c r="E10" s="960">
        <v>160</v>
      </c>
      <c r="F10" s="960">
        <v>50</v>
      </c>
      <c r="G10" s="960">
        <v>100</v>
      </c>
      <c r="H10" s="960">
        <v>100</v>
      </c>
      <c r="I10" s="960">
        <v>200</v>
      </c>
      <c r="J10" s="960">
        <v>50</v>
      </c>
      <c r="K10" s="299"/>
      <c r="L10" s="299"/>
      <c r="M10" s="299"/>
      <c r="N10" s="299"/>
      <c r="O10" s="299"/>
      <c r="P10" s="299"/>
      <c r="Q10" s="299"/>
      <c r="R10" s="299"/>
      <c r="S10" s="961"/>
      <c r="T10" s="960">
        <v>150</v>
      </c>
      <c r="U10" s="960">
        <v>100</v>
      </c>
      <c r="V10" s="960">
        <v>100</v>
      </c>
      <c r="W10" s="960">
        <v>150</v>
      </c>
      <c r="X10" s="960">
        <v>100</v>
      </c>
      <c r="Y10" s="960">
        <v>100</v>
      </c>
      <c r="Z10" s="960">
        <v>150</v>
      </c>
      <c r="AA10" s="960">
        <v>150</v>
      </c>
      <c r="AB10" s="960">
        <v>100</v>
      </c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100</v>
      </c>
      <c r="AN10" s="960"/>
      <c r="AO10" s="960">
        <v>50</v>
      </c>
      <c r="AP10" s="960">
        <v>60</v>
      </c>
      <c r="AQ10" s="960">
        <v>150</v>
      </c>
      <c r="AR10" s="960">
        <v>100</v>
      </c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>
        <v>350</v>
      </c>
      <c r="BF10" s="960"/>
      <c r="BG10" s="960">
        <v>300</v>
      </c>
      <c r="BH10" s="960">
        <v>250</v>
      </c>
      <c r="BI10" s="960"/>
      <c r="BJ10" s="960">
        <v>200</v>
      </c>
      <c r="BK10" s="960">
        <v>180</v>
      </c>
      <c r="BL10" s="960">
        <v>100</v>
      </c>
      <c r="BM10" s="960"/>
      <c r="BN10" s="960"/>
      <c r="BO10" s="960"/>
      <c r="BP10" s="960"/>
      <c r="BQ10" s="960"/>
      <c r="BR10" s="960"/>
      <c r="BS10" s="960"/>
      <c r="BT10" s="960"/>
      <c r="BU10" s="961"/>
      <c r="BV10" s="960">
        <v>100</v>
      </c>
      <c r="BW10" s="960">
        <v>100</v>
      </c>
      <c r="BX10" s="960">
        <v>100</v>
      </c>
      <c r="BY10" s="960">
        <v>200</v>
      </c>
      <c r="BZ10" s="895">
        <f t="shared" ref="BZ10:BZ46" si="0">IF(DL10&lt;3,"",(SUM(B10:R10)-MIN(B10:R10)-MAX(B10:R10))/(DL10-2))</f>
        <v>115.71428571428571</v>
      </c>
      <c r="CA10" s="895">
        <f t="shared" ref="CA10:CA46" si="1">IF(DM10&lt;3,"",(SUM(T10:AJ10)-MIN(T10:AJ10)-MAX(T10:AJ10))/(DM10-2))</f>
        <v>121.42857142857143</v>
      </c>
      <c r="CB10" s="895">
        <f t="shared" ref="CB10:CB46" si="2">IF(DN10&lt;3,"",(SUM(AL10:BB10)-MIN(AL10:BB10)-MAX(AL10:BB10))/(DN10-2))</f>
        <v>86.666666666666671</v>
      </c>
      <c r="CC10" s="896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9</v>
      </c>
      <c r="DM10" s="852">
        <f t="shared" ref="DM10:DM46" si="24">COUNT(T10:AJ10)</f>
        <v>9</v>
      </c>
      <c r="DN10" s="852">
        <f t="shared" ref="DN10:DN46" si="25">COUNT(AL10:BB10)</f>
        <v>5</v>
      </c>
      <c r="DO10" s="852">
        <f t="shared" ref="DO10:DO46" si="26">COUNT(BD10:BT10)</f>
        <v>6</v>
      </c>
      <c r="DP10" s="962">
        <f>IF(SUM(BV10)&gt;0,BV10*'Exp factors'!C$21,"")</f>
        <v>125</v>
      </c>
      <c r="DQ10" s="963">
        <f>IF(SUM(BW10)&gt;0,BW10*'Exp factors'!D$21,"")</f>
        <v>125</v>
      </c>
      <c r="DR10" s="963">
        <f>IF(SUM(BX10)&gt;0,BX10*'Exp factors'!E$21,"")</f>
        <v>125</v>
      </c>
      <c r="DS10" s="964">
        <f>IF(SUM(BY10)&gt;0,BY10*'Exp factors'!F$21,"")</f>
        <v>250</v>
      </c>
      <c r="DT10" s="898"/>
      <c r="DU10" s="852"/>
      <c r="DV10" s="888"/>
      <c r="DW10" s="888"/>
    </row>
    <row r="11" spans="1:127" ht="12.75" customHeight="1">
      <c r="A11" s="965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6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6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6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6"/>
      <c r="BV11" s="287">
        <v>4130</v>
      </c>
      <c r="BW11" s="287">
        <v>4130</v>
      </c>
      <c r="BX11" s="287">
        <v>4130</v>
      </c>
      <c r="BY11" s="287">
        <v>4130</v>
      </c>
      <c r="BZ11" s="895">
        <f t="shared" si="0"/>
        <v>1480</v>
      </c>
      <c r="CA11" s="895">
        <f t="shared" si="1"/>
        <v>1480</v>
      </c>
      <c r="CB11" s="895">
        <f t="shared" si="2"/>
        <v>1480</v>
      </c>
      <c r="CC11" s="896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7">
        <f t="shared" si="23"/>
        <v>9</v>
      </c>
      <c r="DM11" s="852">
        <f t="shared" si="24"/>
        <v>9</v>
      </c>
      <c r="DN11" s="852">
        <f t="shared" si="25"/>
        <v>9</v>
      </c>
      <c r="DO11" s="852">
        <f t="shared" si="26"/>
        <v>9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251</v>
      </c>
      <c r="B12" s="688">
        <v>50</v>
      </c>
      <c r="C12" s="688">
        <v>50</v>
      </c>
      <c r="D12" s="688">
        <v>400</v>
      </c>
      <c r="E12" s="688">
        <v>120</v>
      </c>
      <c r="F12" s="688">
        <v>30</v>
      </c>
      <c r="G12" s="688">
        <v>50</v>
      </c>
      <c r="H12" s="688">
        <v>50</v>
      </c>
      <c r="I12" s="688">
        <v>150</v>
      </c>
      <c r="J12" s="688">
        <v>20</v>
      </c>
      <c r="K12" s="299"/>
      <c r="L12" s="299"/>
      <c r="M12" s="299"/>
      <c r="N12" s="299"/>
      <c r="O12" s="299"/>
      <c r="P12" s="299"/>
      <c r="Q12" s="299"/>
      <c r="R12" s="299"/>
      <c r="S12" s="966"/>
      <c r="T12" s="688">
        <v>100</v>
      </c>
      <c r="U12" s="688">
        <v>50</v>
      </c>
      <c r="V12" s="688">
        <v>50</v>
      </c>
      <c r="W12" s="688">
        <v>50</v>
      </c>
      <c r="X12" s="688">
        <v>60</v>
      </c>
      <c r="Y12" s="688">
        <v>50</v>
      </c>
      <c r="Z12" s="688">
        <v>50</v>
      </c>
      <c r="AA12" s="688">
        <v>50</v>
      </c>
      <c r="AB12" s="688">
        <v>50</v>
      </c>
      <c r="AC12" s="688"/>
      <c r="AD12" s="688"/>
      <c r="AE12" s="688"/>
      <c r="AF12" s="688"/>
      <c r="AG12" s="688"/>
      <c r="AH12" s="688"/>
      <c r="AI12" s="688"/>
      <c r="AJ12" s="688"/>
      <c r="AK12" s="966"/>
      <c r="AL12" s="688"/>
      <c r="AM12" s="688">
        <v>50</v>
      </c>
      <c r="AN12" s="688"/>
      <c r="AO12" s="688">
        <v>40</v>
      </c>
      <c r="AP12" s="688">
        <v>40</v>
      </c>
      <c r="AQ12" s="688">
        <v>100</v>
      </c>
      <c r="AR12" s="688">
        <v>80</v>
      </c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6"/>
      <c r="BD12" s="688"/>
      <c r="BE12" s="688">
        <v>250</v>
      </c>
      <c r="BF12" s="688"/>
      <c r="BG12" s="688">
        <v>180</v>
      </c>
      <c r="BH12" s="688">
        <v>180</v>
      </c>
      <c r="BI12" s="688"/>
      <c r="BJ12" s="688">
        <v>180</v>
      </c>
      <c r="BK12" s="688">
        <v>30</v>
      </c>
      <c r="BL12" s="688">
        <v>50</v>
      </c>
      <c r="BM12" s="688"/>
      <c r="BN12" s="688"/>
      <c r="BO12" s="688"/>
      <c r="BP12" s="688"/>
      <c r="BQ12" s="688"/>
      <c r="BR12" s="688"/>
      <c r="BS12" s="688"/>
      <c r="BT12" s="688"/>
      <c r="BU12" s="966"/>
      <c r="BV12" s="688">
        <v>85</v>
      </c>
      <c r="BW12" s="688">
        <v>80</v>
      </c>
      <c r="BX12" s="688">
        <v>70</v>
      </c>
      <c r="BY12" s="688">
        <v>100</v>
      </c>
      <c r="BZ12" s="895">
        <f t="shared" si="0"/>
        <v>71.428571428571431</v>
      </c>
      <c r="CA12" s="895">
        <f t="shared" si="1"/>
        <v>51.428571428571431</v>
      </c>
      <c r="CB12" s="895">
        <f t="shared" si="2"/>
        <v>56.666666666666664</v>
      </c>
      <c r="CC12" s="896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7">
        <f t="shared" si="23"/>
        <v>9</v>
      </c>
      <c r="DM12" s="852">
        <f t="shared" si="24"/>
        <v>9</v>
      </c>
      <c r="DN12" s="852">
        <f t="shared" si="25"/>
        <v>5</v>
      </c>
      <c r="DO12" s="852">
        <f t="shared" si="26"/>
        <v>6</v>
      </c>
      <c r="DP12" s="972">
        <f>IF(SUM(BV12)&gt;0,(BV10-DP15-SUM(BV15)*(DP15=""))*'Exp factors'!C$23,"")</f>
        <v>0</v>
      </c>
      <c r="DQ12" s="973">
        <f>IF(SUM(BW12)&gt;0,(BW10-DQ15-SUM(BW15)*(DQ15=""))*'Exp factors'!D$23,"")</f>
        <v>0</v>
      </c>
      <c r="DR12" s="973">
        <f>IF(SUM(BX12)&gt;0,(BX10-DR15-SUM(BX15)*(DR15=""))*'Exp factors'!E$23,"")</f>
        <v>0</v>
      </c>
      <c r="DS12" s="974">
        <f>IF(SUM(BY12)&gt;0,(BY10-DS15-SUM(BY15)*(DS15=""))*'Exp factors'!F$23,"")</f>
        <v>0</v>
      </c>
      <c r="DT12" s="970"/>
      <c r="DU12" s="61"/>
    </row>
    <row r="13" spans="1:127" ht="12.75" customHeight="1">
      <c r="A13" s="975" t="s">
        <v>182</v>
      </c>
      <c r="B13" s="711">
        <v>7.2</v>
      </c>
      <c r="C13" s="711">
        <v>7.2</v>
      </c>
      <c r="D13" s="711">
        <v>1.2</v>
      </c>
      <c r="E13" s="711">
        <v>5</v>
      </c>
      <c r="F13" s="711">
        <v>10</v>
      </c>
      <c r="G13" s="711">
        <v>10</v>
      </c>
      <c r="H13" s="711">
        <v>5.5</v>
      </c>
      <c r="I13" s="711">
        <v>6</v>
      </c>
      <c r="J13" s="711">
        <v>7</v>
      </c>
      <c r="K13" s="674"/>
      <c r="L13" s="674"/>
      <c r="M13" s="674"/>
      <c r="N13" s="674"/>
      <c r="O13" s="674"/>
      <c r="P13" s="674"/>
      <c r="Q13" s="674"/>
      <c r="R13" s="674"/>
      <c r="S13" s="966"/>
      <c r="T13" s="711">
        <v>6</v>
      </c>
      <c r="U13" s="711">
        <v>6</v>
      </c>
      <c r="V13" s="711">
        <v>6</v>
      </c>
      <c r="W13" s="711">
        <v>6</v>
      </c>
      <c r="X13" s="711">
        <v>5.5</v>
      </c>
      <c r="Y13" s="711">
        <v>6</v>
      </c>
      <c r="Z13" s="711">
        <v>6</v>
      </c>
      <c r="AA13" s="711">
        <v>6</v>
      </c>
      <c r="AB13" s="711">
        <v>6</v>
      </c>
      <c r="AC13" s="711"/>
      <c r="AD13" s="711"/>
      <c r="AE13" s="711"/>
      <c r="AF13" s="711"/>
      <c r="AG13" s="711"/>
      <c r="AH13" s="711"/>
      <c r="AI13" s="711"/>
      <c r="AJ13" s="711"/>
      <c r="AK13" s="966"/>
      <c r="AL13" s="711"/>
      <c r="AM13" s="711">
        <v>5.4</v>
      </c>
      <c r="AN13" s="711"/>
      <c r="AO13" s="711">
        <v>5</v>
      </c>
      <c r="AP13" s="711">
        <v>1.5</v>
      </c>
      <c r="AQ13" s="711">
        <v>10.8</v>
      </c>
      <c r="AR13" s="711">
        <v>2</v>
      </c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6"/>
      <c r="BD13" s="711"/>
      <c r="BE13" s="711">
        <v>11.111000000000001</v>
      </c>
      <c r="BF13" s="711"/>
      <c r="BG13" s="711">
        <v>11.111000000000001</v>
      </c>
      <c r="BH13" s="711">
        <v>11.111000000000001</v>
      </c>
      <c r="BI13" s="711"/>
      <c r="BJ13" s="711">
        <v>11.111000000000001</v>
      </c>
      <c r="BK13" s="711">
        <v>11.111000000000001</v>
      </c>
      <c r="BL13" s="711">
        <v>11.111000000000001</v>
      </c>
      <c r="BM13" s="711"/>
      <c r="BN13" s="711"/>
      <c r="BO13" s="711"/>
      <c r="BP13" s="711"/>
      <c r="BQ13" s="711"/>
      <c r="BR13" s="711"/>
      <c r="BS13" s="711"/>
      <c r="BT13" s="711"/>
      <c r="BU13" s="966"/>
      <c r="BV13" s="711">
        <v>5</v>
      </c>
      <c r="BW13" s="711">
        <v>5</v>
      </c>
      <c r="BX13" s="711">
        <v>5</v>
      </c>
      <c r="BY13" s="711">
        <v>5</v>
      </c>
      <c r="BZ13" s="895">
        <f t="shared" si="0"/>
        <v>6.8428571428571425</v>
      </c>
      <c r="CA13" s="895">
        <f t="shared" si="1"/>
        <v>6</v>
      </c>
      <c r="CB13" s="895">
        <f t="shared" si="2"/>
        <v>4.1333333333333337</v>
      </c>
      <c r="CC13" s="896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7">
        <f t="shared" si="23"/>
        <v>9</v>
      </c>
      <c r="DM13" s="852">
        <f t="shared" si="24"/>
        <v>9</v>
      </c>
      <c r="DN13" s="852">
        <f t="shared" si="25"/>
        <v>5</v>
      </c>
      <c r="DO13" s="852">
        <f t="shared" si="26"/>
        <v>6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184</v>
      </c>
      <c r="B14" s="765">
        <f t="shared" ref="B14:J14" si="27">IF(B12="","",B12*B13)</f>
        <v>360</v>
      </c>
      <c r="C14" s="765">
        <f t="shared" si="27"/>
        <v>360</v>
      </c>
      <c r="D14" s="765">
        <f t="shared" si="27"/>
        <v>480</v>
      </c>
      <c r="E14" s="765">
        <f t="shared" si="27"/>
        <v>600</v>
      </c>
      <c r="F14" s="765">
        <f t="shared" si="27"/>
        <v>300</v>
      </c>
      <c r="G14" s="765">
        <f t="shared" si="27"/>
        <v>500</v>
      </c>
      <c r="H14" s="765">
        <f t="shared" si="27"/>
        <v>275</v>
      </c>
      <c r="I14" s="765">
        <f t="shared" si="27"/>
        <v>900</v>
      </c>
      <c r="J14" s="765">
        <f t="shared" si="27"/>
        <v>140</v>
      </c>
      <c r="K14" s="765" t="str">
        <f t="shared" ref="K14:R14" si="28">IF(K12="","",K12*K13)</f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961"/>
      <c r="T14" s="765">
        <f t="shared" ref="T14:AB14" si="29">IF(T12="","",T12*T13)</f>
        <v>600</v>
      </c>
      <c r="U14" s="765">
        <f t="shared" si="29"/>
        <v>300</v>
      </c>
      <c r="V14" s="765">
        <f t="shared" si="29"/>
        <v>300</v>
      </c>
      <c r="W14" s="765">
        <f t="shared" si="29"/>
        <v>300</v>
      </c>
      <c r="X14" s="765">
        <f t="shared" si="29"/>
        <v>330</v>
      </c>
      <c r="Y14" s="765">
        <f t="shared" si="29"/>
        <v>300</v>
      </c>
      <c r="Z14" s="765">
        <f t="shared" si="29"/>
        <v>300</v>
      </c>
      <c r="AA14" s="765">
        <f t="shared" si="29"/>
        <v>300</v>
      </c>
      <c r="AB14" s="765">
        <f t="shared" si="29"/>
        <v>300</v>
      </c>
      <c r="AC14" s="765" t="str">
        <f t="shared" ref="AC14:AJ14" si="30">IF(AC12="","",AC12*AC13)</f>
        <v/>
      </c>
      <c r="AD14" s="765" t="str">
        <f t="shared" si="30"/>
        <v/>
      </c>
      <c r="AE14" s="765" t="str">
        <f t="shared" si="30"/>
        <v/>
      </c>
      <c r="AF14" s="765" t="str">
        <f t="shared" si="30"/>
        <v/>
      </c>
      <c r="AG14" s="765" t="str">
        <f t="shared" si="30"/>
        <v/>
      </c>
      <c r="AH14" s="765" t="str">
        <f t="shared" si="30"/>
        <v/>
      </c>
      <c r="AI14" s="765" t="str">
        <f t="shared" si="30"/>
        <v/>
      </c>
      <c r="AJ14" s="765" t="str">
        <f t="shared" si="30"/>
        <v/>
      </c>
      <c r="AK14" s="771"/>
      <c r="AL14" s="765" t="str">
        <f t="shared" ref="AL14:AT14" si="31">IF(AL12="","",AL12*AL13)</f>
        <v/>
      </c>
      <c r="AM14" s="765">
        <f t="shared" si="31"/>
        <v>270</v>
      </c>
      <c r="AN14" s="765" t="str">
        <f t="shared" si="31"/>
        <v/>
      </c>
      <c r="AO14" s="765">
        <f t="shared" si="31"/>
        <v>200</v>
      </c>
      <c r="AP14" s="765">
        <f t="shared" si="31"/>
        <v>60</v>
      </c>
      <c r="AQ14" s="765">
        <f t="shared" si="31"/>
        <v>1080</v>
      </c>
      <c r="AR14" s="765">
        <f t="shared" si="31"/>
        <v>160</v>
      </c>
      <c r="AS14" s="765" t="str">
        <f t="shared" si="31"/>
        <v/>
      </c>
      <c r="AT14" s="765" t="str">
        <f t="shared" si="31"/>
        <v/>
      </c>
      <c r="AU14" s="765" t="str">
        <f t="shared" ref="AU14:BB14" si="32">IF(AU12="","",AU12*AU13)</f>
        <v/>
      </c>
      <c r="AV14" s="765" t="str">
        <f t="shared" si="32"/>
        <v/>
      </c>
      <c r="AW14" s="765" t="str">
        <f t="shared" si="32"/>
        <v/>
      </c>
      <c r="AX14" s="765" t="str">
        <f t="shared" si="32"/>
        <v/>
      </c>
      <c r="AY14" s="765" t="str">
        <f t="shared" si="32"/>
        <v/>
      </c>
      <c r="AZ14" s="765" t="str">
        <f t="shared" si="32"/>
        <v/>
      </c>
      <c r="BA14" s="765" t="str">
        <f t="shared" si="32"/>
        <v/>
      </c>
      <c r="BB14" s="765" t="str">
        <f t="shared" si="32"/>
        <v/>
      </c>
      <c r="BC14" s="771"/>
      <c r="BD14" s="765" t="str">
        <f>IF(BD12="","",BD12*BD13)</f>
        <v/>
      </c>
      <c r="BE14" s="765">
        <f>IF(BE12="","",BE12*BE13)</f>
        <v>2777.75</v>
      </c>
      <c r="BF14" s="765" t="str">
        <f t="shared" ref="BF14:BL14" si="33">IF(BF12="","",BF12*BF13)</f>
        <v/>
      </c>
      <c r="BG14" s="765">
        <f t="shared" si="33"/>
        <v>1999.98</v>
      </c>
      <c r="BH14" s="765">
        <f t="shared" si="33"/>
        <v>1999.98</v>
      </c>
      <c r="BI14" s="765" t="str">
        <f t="shared" si="33"/>
        <v/>
      </c>
      <c r="BJ14" s="765">
        <f t="shared" si="33"/>
        <v>1999.98</v>
      </c>
      <c r="BK14" s="765">
        <f t="shared" si="33"/>
        <v>333.33000000000004</v>
      </c>
      <c r="BL14" s="765">
        <f t="shared" si="33"/>
        <v>555.55000000000007</v>
      </c>
      <c r="BM14" s="765" t="str">
        <f t="shared" ref="BM14:BT14" si="34">IF(BM12="","",BM12*BM13)</f>
        <v/>
      </c>
      <c r="BN14" s="765" t="str">
        <f t="shared" si="34"/>
        <v/>
      </c>
      <c r="BO14" s="765" t="str">
        <f t="shared" si="34"/>
        <v/>
      </c>
      <c r="BP14" s="765" t="str">
        <f t="shared" si="34"/>
        <v/>
      </c>
      <c r="BQ14" s="765" t="str">
        <f t="shared" si="34"/>
        <v/>
      </c>
      <c r="BR14" s="765" t="str">
        <f t="shared" si="34"/>
        <v/>
      </c>
      <c r="BS14" s="765" t="str">
        <f t="shared" si="34"/>
        <v/>
      </c>
      <c r="BT14" s="765" t="str">
        <f t="shared" si="34"/>
        <v/>
      </c>
      <c r="BU14" s="771"/>
      <c r="BV14" s="765">
        <f>IF(BV12="","",BV12*BV13)</f>
        <v>425</v>
      </c>
      <c r="BW14" s="765">
        <f>IF(BW12="","",BW12*BW13)</f>
        <v>400</v>
      </c>
      <c r="BX14" s="765">
        <f>IF(BX12="","",BX12*BX13)</f>
        <v>350</v>
      </c>
      <c r="BY14" s="765">
        <f>IF(BY12="","",BY12*BY13)</f>
        <v>500</v>
      </c>
      <c r="BZ14" s="895">
        <f t="shared" si="0"/>
        <v>410.71428571428572</v>
      </c>
      <c r="CA14" s="895">
        <f t="shared" si="1"/>
        <v>304.28571428571428</v>
      </c>
      <c r="CB14" s="895">
        <f t="shared" si="2"/>
        <v>210</v>
      </c>
      <c r="CC14" s="896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7">
        <f t="shared" si="23"/>
        <v>9</v>
      </c>
      <c r="DM14" s="852">
        <f t="shared" si="24"/>
        <v>9</v>
      </c>
      <c r="DN14" s="852">
        <f t="shared" si="25"/>
        <v>5</v>
      </c>
      <c r="DO14" s="852">
        <f t="shared" si="26"/>
        <v>6</v>
      </c>
      <c r="DP14" s="976">
        <f>IF(DP12="","",DP12*BV13)</f>
        <v>0</v>
      </c>
      <c r="DQ14" s="977">
        <f>IF(DQ12="","",DQ12*BW13)</f>
        <v>0</v>
      </c>
      <c r="DR14" s="977">
        <f>IF(DR12="","",DR12*BX13)</f>
        <v>0</v>
      </c>
      <c r="DS14" s="978">
        <f>IF(DS12="","",DS12*BY13)</f>
        <v>0</v>
      </c>
      <c r="DT14" s="970"/>
      <c r="DU14" s="61"/>
    </row>
    <row r="15" spans="1:127" ht="12.75" customHeight="1">
      <c r="A15" s="975" t="s">
        <v>252</v>
      </c>
      <c r="B15" s="648">
        <v>0</v>
      </c>
      <c r="C15" s="648">
        <v>0</v>
      </c>
      <c r="D15" s="648">
        <v>0</v>
      </c>
      <c r="E15" s="648">
        <v>0</v>
      </c>
      <c r="F15" s="648">
        <v>0</v>
      </c>
      <c r="G15" s="648">
        <v>0</v>
      </c>
      <c r="H15" s="648">
        <v>0</v>
      </c>
      <c r="I15" s="648">
        <v>0</v>
      </c>
      <c r="J15" s="648">
        <v>0</v>
      </c>
      <c r="K15" s="648"/>
      <c r="L15" s="648"/>
      <c r="M15" s="648"/>
      <c r="N15" s="648"/>
      <c r="O15" s="648"/>
      <c r="P15" s="648"/>
      <c r="Q15" s="648"/>
      <c r="R15" s="648"/>
      <c r="S15" s="961"/>
      <c r="T15" s="648">
        <v>0</v>
      </c>
      <c r="U15" s="648">
        <v>0</v>
      </c>
      <c r="V15" s="648">
        <v>0</v>
      </c>
      <c r="W15" s="648">
        <v>0</v>
      </c>
      <c r="X15" s="648">
        <v>0</v>
      </c>
      <c r="Y15" s="648">
        <v>0</v>
      </c>
      <c r="Z15" s="648">
        <v>0</v>
      </c>
      <c r="AA15" s="648">
        <v>0</v>
      </c>
      <c r="AB15" s="648">
        <v>0</v>
      </c>
      <c r="AC15" s="648"/>
      <c r="AD15" s="648"/>
      <c r="AE15" s="648"/>
      <c r="AF15" s="648"/>
      <c r="AG15" s="648"/>
      <c r="AH15" s="648"/>
      <c r="AI15" s="648"/>
      <c r="AJ15" s="648"/>
      <c r="AK15" s="961"/>
      <c r="AL15" s="648"/>
      <c r="AM15" s="648">
        <v>10</v>
      </c>
      <c r="AN15" s="648"/>
      <c r="AO15" s="648">
        <v>0</v>
      </c>
      <c r="AP15" s="648">
        <v>0</v>
      </c>
      <c r="AQ15" s="648">
        <v>0</v>
      </c>
      <c r="AR15" s="648">
        <v>0</v>
      </c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961"/>
      <c r="BD15" s="648"/>
      <c r="BE15" s="648">
        <v>0</v>
      </c>
      <c r="BF15" s="648"/>
      <c r="BG15" s="648">
        <v>0</v>
      </c>
      <c r="BH15" s="648">
        <v>0</v>
      </c>
      <c r="BI15" s="648"/>
      <c r="BJ15" s="648">
        <v>0</v>
      </c>
      <c r="BK15" s="648">
        <v>0</v>
      </c>
      <c r="BL15" s="648">
        <v>0</v>
      </c>
      <c r="BM15" s="648"/>
      <c r="BN15" s="648"/>
      <c r="BO15" s="648"/>
      <c r="BP15" s="648"/>
      <c r="BQ15" s="648"/>
      <c r="BR15" s="648"/>
      <c r="BS15" s="648"/>
      <c r="BT15" s="648"/>
      <c r="BU15" s="961"/>
      <c r="BV15" s="648">
        <v>0</v>
      </c>
      <c r="BW15" s="648">
        <v>0</v>
      </c>
      <c r="BX15" s="648">
        <v>0</v>
      </c>
      <c r="BY15" s="648">
        <v>0</v>
      </c>
      <c r="BZ15" s="895">
        <f t="shared" si="0"/>
        <v>0</v>
      </c>
      <c r="CA15" s="895">
        <f t="shared" si="1"/>
        <v>0</v>
      </c>
      <c r="CB15" s="895">
        <f t="shared" si="2"/>
        <v>0</v>
      </c>
      <c r="CC15" s="896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7">
        <f t="shared" si="23"/>
        <v>9</v>
      </c>
      <c r="DM15" s="852">
        <f t="shared" si="24"/>
        <v>9</v>
      </c>
      <c r="DN15" s="852">
        <f t="shared" si="25"/>
        <v>5</v>
      </c>
      <c r="DO15" s="852">
        <f t="shared" si="26"/>
        <v>6</v>
      </c>
      <c r="DP15" s="979"/>
      <c r="DQ15" s="299"/>
      <c r="DR15" s="299"/>
      <c r="DS15" s="980"/>
      <c r="DT15" s="970"/>
      <c r="DU15" s="61"/>
    </row>
    <row r="16" spans="1:127" ht="12.75" customHeight="1">
      <c r="A16" s="894" t="str">
        <f>$H$1 &amp; " (%)"</f>
        <v>kcal (%)</v>
      </c>
      <c r="B16" s="770">
        <f t="shared" ref="B16:J16" si="35">IF(B10="","",(B10-B12-B15)*B11/B$7/365/$G$1)</f>
        <v>8.0452272233094146E-3</v>
      </c>
      <c r="C16" s="770">
        <f t="shared" si="35"/>
        <v>2.4135681669928247E-2</v>
      </c>
      <c r="D16" s="770">
        <f t="shared" si="35"/>
        <v>3.8617090671885193E-2</v>
      </c>
      <c r="E16" s="770">
        <f t="shared" si="35"/>
        <v>2.5744727114590124E-2</v>
      </c>
      <c r="F16" s="770">
        <f t="shared" si="35"/>
        <v>7.7234181343770391E-3</v>
      </c>
      <c r="G16" s="770">
        <f t="shared" si="35"/>
        <v>2.4135681669928247E-2</v>
      </c>
      <c r="H16" s="770">
        <f t="shared" si="35"/>
        <v>2.4135681669928247E-2</v>
      </c>
      <c r="I16" s="770">
        <f t="shared" si="35"/>
        <v>1.9308545335942597E-2</v>
      </c>
      <c r="J16" s="770">
        <f t="shared" si="35"/>
        <v>1.9308545335942597E-2</v>
      </c>
      <c r="K16" s="770" t="str">
        <f t="shared" ref="K16:R16" si="36">IF(K10="","",(K10-K12-K15)*K11/K$7/365/$G$1)</f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1"/>
      <c r="T16" s="770">
        <f t="shared" ref="T16:Z16" si="37">IF(T10="","",(T10-T12-T15)*T11/T$7/365/$G$1)</f>
        <v>1.9308545335942597E-2</v>
      </c>
      <c r="U16" s="770">
        <f t="shared" si="37"/>
        <v>9.6542726679712983E-3</v>
      </c>
      <c r="V16" s="770">
        <f t="shared" si="37"/>
        <v>1.6090454446618829E-2</v>
      </c>
      <c r="W16" s="770">
        <f t="shared" si="37"/>
        <v>4.8271363339856495E-2</v>
      </c>
      <c r="X16" s="770">
        <f t="shared" si="37"/>
        <v>9.6542726679712983E-3</v>
      </c>
      <c r="Y16" s="770">
        <f t="shared" si="37"/>
        <v>1.2067840834964124E-2</v>
      </c>
      <c r="Z16" s="770">
        <f t="shared" si="37"/>
        <v>2.7583636194203707E-2</v>
      </c>
      <c r="AA16" s="770">
        <f>IF(AA10="","",(AA10-AA12-AA15)*AA11/AA$7/365/$G$1)</f>
        <v>2.7583636194203707E-2</v>
      </c>
      <c r="AB16" s="770">
        <f>IF(AB10="","",(AB10-AB12-AB15)*AB11/AB$7/365/$G$1)</f>
        <v>1.6090454446618829E-2</v>
      </c>
      <c r="AC16" s="770" t="str">
        <f t="shared" ref="AC16:AJ16" si="38">IF(AC10="","",(AC10-AC12-AC15)*AC11/AC$7/365/$G$1)</f>
        <v/>
      </c>
      <c r="AD16" s="770" t="str">
        <f t="shared" si="38"/>
        <v/>
      </c>
      <c r="AE16" s="770" t="str">
        <f t="shared" si="38"/>
        <v/>
      </c>
      <c r="AF16" s="770" t="str">
        <f t="shared" si="38"/>
        <v/>
      </c>
      <c r="AG16" s="770" t="str">
        <f t="shared" si="38"/>
        <v/>
      </c>
      <c r="AH16" s="770" t="str">
        <f t="shared" si="38"/>
        <v/>
      </c>
      <c r="AI16" s="770" t="str">
        <f t="shared" si="38"/>
        <v/>
      </c>
      <c r="AJ16" s="770" t="str">
        <f t="shared" si="38"/>
        <v/>
      </c>
      <c r="AK16" s="981"/>
      <c r="AL16" s="770" t="str">
        <f t="shared" ref="AL16:AT16" si="39">IF(AL10="","",(AL10-AL12-AL15)*AL11/AL$7/365/$G$1)</f>
        <v/>
      </c>
      <c r="AM16" s="770">
        <f t="shared" si="39"/>
        <v>1.9308545335942597E-2</v>
      </c>
      <c r="AN16" s="770" t="str">
        <f t="shared" si="39"/>
        <v/>
      </c>
      <c r="AO16" s="770">
        <f t="shared" si="39"/>
        <v>3.2180908893237655E-3</v>
      </c>
      <c r="AP16" s="770">
        <f t="shared" si="39"/>
        <v>6.436181778647531E-3</v>
      </c>
      <c r="AQ16" s="770">
        <f t="shared" si="39"/>
        <v>1.9308545335942597E-2</v>
      </c>
      <c r="AR16" s="770">
        <f t="shared" si="39"/>
        <v>9.6542726679712983E-3</v>
      </c>
      <c r="AS16" s="770" t="str">
        <f t="shared" si="39"/>
        <v/>
      </c>
      <c r="AT16" s="770" t="str">
        <f t="shared" si="39"/>
        <v/>
      </c>
      <c r="AU16" s="770" t="str">
        <f t="shared" ref="AU16:BB16" si="40">IF(AU10="","",(AU10-AU12-AU15)*AU11/AU$7/365/$G$1)</f>
        <v/>
      </c>
      <c r="AV16" s="770" t="str">
        <f t="shared" si="40"/>
        <v/>
      </c>
      <c r="AW16" s="770" t="str">
        <f t="shared" si="40"/>
        <v/>
      </c>
      <c r="AX16" s="770" t="str">
        <f t="shared" si="40"/>
        <v/>
      </c>
      <c r="AY16" s="770" t="str">
        <f t="shared" si="40"/>
        <v/>
      </c>
      <c r="AZ16" s="770" t="str">
        <f t="shared" si="40"/>
        <v/>
      </c>
      <c r="BA16" s="770" t="str">
        <f t="shared" si="40"/>
        <v/>
      </c>
      <c r="BB16" s="770" t="str">
        <f t="shared" si="40"/>
        <v/>
      </c>
      <c r="BC16" s="981"/>
      <c r="BD16" s="770" t="str">
        <f>IF(BD10="","",(BD10-BD12-BD15)*BD11/BD$7/365/$G$1)</f>
        <v/>
      </c>
      <c r="BE16" s="770">
        <f>IF(BE10="","",(BE10-BE12-BE15)*BE11/BE$7/365/$G$1)</f>
        <v>0.10776255707762557</v>
      </c>
      <c r="BF16" s="770" t="str">
        <f t="shared" ref="BF16:BL16" si="41">IF(BF10="","",(BF10-BF12-BF15)*BF11/BF$7/365/$G$1)</f>
        <v/>
      </c>
      <c r="BG16" s="770">
        <f t="shared" si="41"/>
        <v>8.0821917808219179E-2</v>
      </c>
      <c r="BH16" s="770">
        <f t="shared" si="41"/>
        <v>4.714611872146119E-2</v>
      </c>
      <c r="BI16" s="770" t="str">
        <f t="shared" si="41"/>
        <v/>
      </c>
      <c r="BJ16" s="770">
        <f t="shared" si="41"/>
        <v>2.6940639269406392E-2</v>
      </c>
      <c r="BK16" s="770">
        <f t="shared" si="41"/>
        <v>7.2407045009784732E-2</v>
      </c>
      <c r="BL16" s="770">
        <f t="shared" si="41"/>
        <v>3.3675799086757989E-2</v>
      </c>
      <c r="BM16" s="770" t="str">
        <f t="shared" ref="BM16:BT16" si="42">IF(BM10="","",(BM10-BM12-BM15)*BM11/BM$7/365/$G$1)</f>
        <v/>
      </c>
      <c r="BN16" s="770" t="str">
        <f t="shared" si="42"/>
        <v/>
      </c>
      <c r="BO16" s="770" t="str">
        <f t="shared" si="42"/>
        <v/>
      </c>
      <c r="BP16" s="770" t="str">
        <f t="shared" si="42"/>
        <v/>
      </c>
      <c r="BQ16" s="770" t="str">
        <f t="shared" si="42"/>
        <v/>
      </c>
      <c r="BR16" s="770" t="str">
        <f t="shared" si="42"/>
        <v/>
      </c>
      <c r="BS16" s="770" t="str">
        <f t="shared" si="42"/>
        <v/>
      </c>
      <c r="BT16" s="770" t="str">
        <f t="shared" si="42"/>
        <v/>
      </c>
      <c r="BU16" s="981"/>
      <c r="BV16" s="770">
        <f>IF(BV10="","",(BV10-BV12-BV15)*BV11/BV$7/365/$G$1)</f>
        <v>2.0205479452054795E-2</v>
      </c>
      <c r="BW16" s="770">
        <f>IF(BW10="","",(BW10-BW12-BW15)*BW11/BW$7/365/$G$1)</f>
        <v>1.796042617960426E-2</v>
      </c>
      <c r="BX16" s="770">
        <f>IF(BX10="","",(BX10-BX12-BX15)*BX11/BX$7/365/$G$1)</f>
        <v>2.3091976516634052E-2</v>
      </c>
      <c r="BY16" s="770">
        <f>IF(BY10="","",(BY10-BY12-BY15)*BY11/BY$7/365/$G$1)</f>
        <v>6.7351598173515978E-2</v>
      </c>
      <c r="BZ16" s="982">
        <f t="shared" si="0"/>
        <v>2.0687727145652781E-2</v>
      </c>
      <c r="CA16" s="982">
        <f t="shared" si="1"/>
        <v>1.833983430293187E-2</v>
      </c>
      <c r="CB16" s="982">
        <f t="shared" si="2"/>
        <v>1.1799666594187139E-2</v>
      </c>
      <c r="CC16" s="983">
        <f t="shared" si="3"/>
        <v>5.8512720156555773E-2</v>
      </c>
      <c r="CD16" s="628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9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7">
        <f t="shared" si="23"/>
        <v>9</v>
      </c>
      <c r="DM16" s="852">
        <f t="shared" si="24"/>
        <v>9</v>
      </c>
      <c r="DN16" s="852">
        <f t="shared" si="25"/>
        <v>5</v>
      </c>
      <c r="DO16" s="852">
        <f t="shared" si="26"/>
        <v>6</v>
      </c>
      <c r="DP16" s="984">
        <f>IF(DP10="","",(DP10+SUM(BV10)*(DP10="")-SUM(DP12)-DP15-SUM(BV15)*(DP15=""))*BV11/DP$7/365/$G$1)</f>
        <v>0.16837899543378998</v>
      </c>
      <c r="DQ16" s="770">
        <f>IF(DQ10="","",(DQ10+SUM(BW10)*(DQ10="")-SUM(DQ12)-DQ15-SUM(BW15)*(DQ15=""))*BW11/DQ$7/365/$G$1)</f>
        <v>0.11225266362252664</v>
      </c>
      <c r="DR16" s="770">
        <f>IF(DR10="","",(DR10+SUM(BX10)*(DR10="")-SUM(DR12)-DR15-SUM(BX15)*(DR15=""))*BX11/DR$7/365/$G$1)</f>
        <v>9.621656881930854E-2</v>
      </c>
      <c r="DS16" s="985">
        <f>IF(DS10="","",(DS10+SUM(BY10)*(DS10="")-SUM(DS12)-DS15-SUM(BY15)*(DS15=""))*BY11/DS$7/365/$G$1)</f>
        <v>0.16837899543378998</v>
      </c>
      <c r="DT16" s="970"/>
      <c r="DU16" s="61"/>
    </row>
    <row r="17" spans="1:125" ht="12.75" customHeight="1">
      <c r="A17" s="893" t="s">
        <v>837</v>
      </c>
      <c r="B17" s="960">
        <v>360</v>
      </c>
      <c r="C17" s="960">
        <v>500</v>
      </c>
      <c r="D17" s="960">
        <v>200</v>
      </c>
      <c r="E17" s="960"/>
      <c r="F17" s="960"/>
      <c r="G17" s="960"/>
      <c r="H17" s="960">
        <v>90</v>
      </c>
      <c r="I17" s="960">
        <v>160</v>
      </c>
      <c r="J17" s="960">
        <v>150</v>
      </c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100</v>
      </c>
      <c r="U17" s="960">
        <v>100</v>
      </c>
      <c r="V17" s="960">
        <v>100</v>
      </c>
      <c r="W17" s="960">
        <v>100</v>
      </c>
      <c r="X17" s="960">
        <v>150</v>
      </c>
      <c r="Y17" s="960">
        <v>50</v>
      </c>
      <c r="Z17" s="960">
        <v>0</v>
      </c>
      <c r="AA17" s="960">
        <v>100</v>
      </c>
      <c r="AB17" s="960">
        <v>100</v>
      </c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100</v>
      </c>
      <c r="AM17" s="960">
        <v>100</v>
      </c>
      <c r="AN17" s="960">
        <v>110</v>
      </c>
      <c r="AO17" s="960"/>
      <c r="AP17" s="960">
        <v>100</v>
      </c>
      <c r="AQ17" s="960">
        <v>100</v>
      </c>
      <c r="AR17" s="960">
        <v>60</v>
      </c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1350</v>
      </c>
      <c r="BH17" s="960">
        <v>810</v>
      </c>
      <c r="BI17" s="960">
        <v>900</v>
      </c>
      <c r="BJ17" s="960">
        <v>480</v>
      </c>
      <c r="BK17" s="960">
        <v>990</v>
      </c>
      <c r="BL17" s="960">
        <v>900</v>
      </c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200</v>
      </c>
      <c r="BW17" s="960">
        <v>100</v>
      </c>
      <c r="BX17" s="960">
        <v>100</v>
      </c>
      <c r="BY17" s="960">
        <v>900</v>
      </c>
      <c r="BZ17" s="895">
        <f t="shared" si="0"/>
        <v>217.5</v>
      </c>
      <c r="CA17" s="895">
        <f t="shared" si="1"/>
        <v>92.857142857142861</v>
      </c>
      <c r="CB17" s="895">
        <f t="shared" si="2"/>
        <v>100</v>
      </c>
      <c r="CC17" s="896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7">
        <f t="shared" si="23"/>
        <v>6</v>
      </c>
      <c r="DM17" s="852">
        <f t="shared" si="24"/>
        <v>9</v>
      </c>
      <c r="DN17" s="852">
        <f t="shared" si="25"/>
        <v>6</v>
      </c>
      <c r="DO17" s="852">
        <f t="shared" si="26"/>
        <v>6</v>
      </c>
      <c r="DP17" s="986">
        <f>IF(SUM(BV17)&gt;0,BV17*'Exp factors'!C$21,"")</f>
        <v>250</v>
      </c>
      <c r="DQ17" s="987">
        <f>IF(SUM(BW17)&gt;0,BW17*'Exp factors'!D$21,"")</f>
        <v>125</v>
      </c>
      <c r="DR17" s="987">
        <f>IF(SUM(BX17)&gt;0,BX17*'Exp factors'!E$21,"")</f>
        <v>125</v>
      </c>
      <c r="DS17" s="988">
        <f>IF(SUM(BY17)&gt;0,BY17*'Exp factors'!F$21,"")</f>
        <v>1125</v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8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6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6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110</v>
      </c>
      <c r="BW18" s="287">
        <v>110</v>
      </c>
      <c r="BX18" s="287">
        <v>110</v>
      </c>
      <c r="BY18" s="287">
        <v>110</v>
      </c>
      <c r="BZ18" s="895">
        <f t="shared" si="0"/>
        <v>110</v>
      </c>
      <c r="CA18" s="895">
        <f t="shared" si="1"/>
        <v>109.93142857142857</v>
      </c>
      <c r="CB18" s="895">
        <f t="shared" si="2"/>
        <v>109.93142857142857</v>
      </c>
      <c r="CC18" s="896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7">
        <f t="shared" si="23"/>
        <v>6</v>
      </c>
      <c r="DM18" s="852">
        <f t="shared" si="24"/>
        <v>9</v>
      </c>
      <c r="DN18" s="852">
        <f t="shared" si="25"/>
        <v>9</v>
      </c>
      <c r="DO18" s="852">
        <f t="shared" si="26"/>
        <v>9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251</v>
      </c>
      <c r="B19" s="688">
        <v>300</v>
      </c>
      <c r="C19" s="688">
        <v>450</v>
      </c>
      <c r="D19" s="688">
        <v>150</v>
      </c>
      <c r="E19" s="688"/>
      <c r="F19" s="688"/>
      <c r="G19" s="688"/>
      <c r="H19" s="688">
        <v>40</v>
      </c>
      <c r="I19" s="688">
        <v>100</v>
      </c>
      <c r="J19" s="688">
        <v>50</v>
      </c>
      <c r="K19" s="688"/>
      <c r="L19" s="688"/>
      <c r="M19" s="688"/>
      <c r="N19" s="688"/>
      <c r="O19" s="688"/>
      <c r="P19" s="688"/>
      <c r="Q19" s="688"/>
      <c r="R19" s="688"/>
      <c r="S19" s="966"/>
      <c r="T19" s="688">
        <v>50</v>
      </c>
      <c r="U19" s="688">
        <v>50</v>
      </c>
      <c r="V19" s="688">
        <v>50</v>
      </c>
      <c r="W19" s="688">
        <v>50</v>
      </c>
      <c r="X19" s="688">
        <v>50</v>
      </c>
      <c r="Y19" s="688">
        <v>50</v>
      </c>
      <c r="Z19" s="688">
        <v>0</v>
      </c>
      <c r="AA19" s="688">
        <v>50</v>
      </c>
      <c r="AB19" s="688">
        <v>50</v>
      </c>
      <c r="AC19" s="688"/>
      <c r="AD19" s="688"/>
      <c r="AE19" s="688"/>
      <c r="AF19" s="688"/>
      <c r="AG19" s="688"/>
      <c r="AH19" s="688"/>
      <c r="AI19" s="688"/>
      <c r="AJ19" s="688"/>
      <c r="AK19" s="966"/>
      <c r="AL19" s="688">
        <v>80</v>
      </c>
      <c r="AM19" s="688">
        <v>75</v>
      </c>
      <c r="AN19" s="688">
        <v>48</v>
      </c>
      <c r="AO19" s="688"/>
      <c r="AP19" s="688">
        <v>50</v>
      </c>
      <c r="AQ19" s="688">
        <v>100</v>
      </c>
      <c r="AR19" s="688">
        <v>40</v>
      </c>
      <c r="AS19" s="688"/>
      <c r="AT19" s="688"/>
      <c r="AU19" s="688"/>
      <c r="AV19" s="688"/>
      <c r="AW19" s="688"/>
      <c r="AX19" s="688"/>
      <c r="AY19" s="688"/>
      <c r="AZ19" s="688"/>
      <c r="BA19" s="688"/>
      <c r="BB19" s="688"/>
      <c r="BC19" s="966"/>
      <c r="BD19" s="688"/>
      <c r="BE19" s="688"/>
      <c r="BF19" s="688"/>
      <c r="BG19" s="688">
        <v>1080</v>
      </c>
      <c r="BH19" s="688">
        <v>540</v>
      </c>
      <c r="BI19" s="688">
        <v>720</v>
      </c>
      <c r="BJ19" s="688">
        <v>360</v>
      </c>
      <c r="BK19" s="688">
        <v>810</v>
      </c>
      <c r="BL19" s="688">
        <v>720</v>
      </c>
      <c r="BM19" s="688"/>
      <c r="BN19" s="688"/>
      <c r="BO19" s="688"/>
      <c r="BP19" s="688"/>
      <c r="BQ19" s="688"/>
      <c r="BR19" s="688"/>
      <c r="BS19" s="688"/>
      <c r="BT19" s="688"/>
      <c r="BU19" s="966"/>
      <c r="BV19" s="688">
        <v>180</v>
      </c>
      <c r="BW19" s="688">
        <v>50</v>
      </c>
      <c r="BX19" s="688">
        <v>60</v>
      </c>
      <c r="BY19" s="688">
        <v>720</v>
      </c>
      <c r="BZ19" s="895">
        <f t="shared" si="0"/>
        <v>150</v>
      </c>
      <c r="CA19" s="895">
        <f t="shared" si="1"/>
        <v>50</v>
      </c>
      <c r="CB19" s="895">
        <f t="shared" si="2"/>
        <v>63.25</v>
      </c>
      <c r="CC19" s="896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7">
        <f t="shared" si="23"/>
        <v>6</v>
      </c>
      <c r="DM19" s="852">
        <f t="shared" si="24"/>
        <v>9</v>
      </c>
      <c r="DN19" s="852">
        <f t="shared" si="25"/>
        <v>6</v>
      </c>
      <c r="DO19" s="852">
        <f t="shared" si="26"/>
        <v>6</v>
      </c>
      <c r="DP19" s="972">
        <f>IF(SUM(BV19)&gt;0,(BV17-DP22-SUM(BV22)*(DP22=""))*'Exp factors'!C$23,"")</f>
        <v>0</v>
      </c>
      <c r="DQ19" s="973">
        <f>IF(SUM(BW19)&gt;0,(BW17-DQ22-SUM(BW22)*(DQ22=""))*'Exp factors'!D$23,"")</f>
        <v>0</v>
      </c>
      <c r="DR19" s="973">
        <f>IF(SUM(BX19)&gt;0,(BX17-DR22-SUM(BX22)*(DR22=""))*'Exp factors'!E$23,"")</f>
        <v>0</v>
      </c>
      <c r="DS19" s="974">
        <f>IF(SUM(BY19)&gt;0,(BY17-DS22-SUM(BY22)*(DS22=""))*'Exp factors'!F$23,"")</f>
        <v>0</v>
      </c>
      <c r="DT19" s="970"/>
      <c r="DU19" s="61"/>
    </row>
    <row r="20" spans="1:125" ht="12.75" customHeight="1">
      <c r="A20" s="975" t="s">
        <v>182</v>
      </c>
      <c r="B20" s="711">
        <v>2.5</v>
      </c>
      <c r="C20" s="711">
        <v>0.8</v>
      </c>
      <c r="D20" s="711">
        <v>1.2</v>
      </c>
      <c r="E20" s="711"/>
      <c r="F20" s="711"/>
      <c r="G20" s="711"/>
      <c r="H20" s="711">
        <v>2.5</v>
      </c>
      <c r="I20" s="711">
        <v>2.5</v>
      </c>
      <c r="J20" s="711">
        <v>2.5</v>
      </c>
      <c r="K20" s="711"/>
      <c r="L20" s="711"/>
      <c r="M20" s="711"/>
      <c r="N20" s="711"/>
      <c r="O20" s="711"/>
      <c r="P20" s="711"/>
      <c r="Q20" s="711"/>
      <c r="R20" s="711"/>
      <c r="S20" s="966"/>
      <c r="T20" s="711">
        <v>1.4</v>
      </c>
      <c r="U20" s="711">
        <v>2.8</v>
      </c>
      <c r="V20" s="711">
        <v>1.4</v>
      </c>
      <c r="W20" s="711">
        <v>1</v>
      </c>
      <c r="X20" s="711">
        <v>5</v>
      </c>
      <c r="Y20" s="711">
        <v>1.4</v>
      </c>
      <c r="Z20" s="711">
        <v>0</v>
      </c>
      <c r="AA20" s="711">
        <v>1.4</v>
      </c>
      <c r="AB20" s="711">
        <v>1.4</v>
      </c>
      <c r="AC20" s="711"/>
      <c r="AD20" s="711"/>
      <c r="AE20" s="711"/>
      <c r="AF20" s="711"/>
      <c r="AG20" s="711"/>
      <c r="AH20" s="711"/>
      <c r="AI20" s="711"/>
      <c r="AJ20" s="711"/>
      <c r="AK20" s="966"/>
      <c r="AL20" s="711">
        <v>5</v>
      </c>
      <c r="AM20" s="711">
        <v>1.4</v>
      </c>
      <c r="AN20" s="711">
        <v>2.5</v>
      </c>
      <c r="AO20" s="711"/>
      <c r="AP20" s="711">
        <v>1.2</v>
      </c>
      <c r="AQ20" s="711">
        <v>1.8</v>
      </c>
      <c r="AR20" s="711">
        <v>3</v>
      </c>
      <c r="AS20" s="711"/>
      <c r="AT20" s="711"/>
      <c r="AU20" s="711"/>
      <c r="AV20" s="711"/>
      <c r="AW20" s="711"/>
      <c r="AX20" s="711"/>
      <c r="AY20" s="711"/>
      <c r="AZ20" s="711"/>
      <c r="BA20" s="711"/>
      <c r="BB20" s="711"/>
      <c r="BC20" s="966"/>
      <c r="BD20" s="711"/>
      <c r="BE20" s="711"/>
      <c r="BF20" s="711"/>
      <c r="BG20" s="711">
        <v>2.222</v>
      </c>
      <c r="BH20" s="711">
        <v>2.222</v>
      </c>
      <c r="BI20" s="711">
        <v>11.111000000000001</v>
      </c>
      <c r="BJ20" s="711">
        <v>3.3330000000000002</v>
      </c>
      <c r="BK20" s="711">
        <v>2.222</v>
      </c>
      <c r="BL20" s="711">
        <v>2.222</v>
      </c>
      <c r="BM20" s="711"/>
      <c r="BN20" s="711"/>
      <c r="BO20" s="711"/>
      <c r="BP20" s="711"/>
      <c r="BQ20" s="711"/>
      <c r="BR20" s="711"/>
      <c r="BS20" s="711"/>
      <c r="BT20" s="711"/>
      <c r="BU20" s="966"/>
      <c r="BV20" s="711">
        <v>2</v>
      </c>
      <c r="BW20" s="711">
        <v>2</v>
      </c>
      <c r="BX20" s="711">
        <v>2</v>
      </c>
      <c r="BY20" s="711">
        <v>2</v>
      </c>
      <c r="BZ20" s="895">
        <f t="shared" si="0"/>
        <v>2.1749999999999998</v>
      </c>
      <c r="CA20" s="895">
        <f t="shared" si="1"/>
        <v>1.5428571428571429</v>
      </c>
      <c r="CB20" s="895">
        <f t="shared" si="2"/>
        <v>2.1750000000000003</v>
      </c>
      <c r="CC20" s="896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7">
        <f t="shared" si="23"/>
        <v>6</v>
      </c>
      <c r="DM20" s="852">
        <f t="shared" si="24"/>
        <v>9</v>
      </c>
      <c r="DN20" s="852">
        <f t="shared" si="25"/>
        <v>6</v>
      </c>
      <c r="DO20" s="852">
        <f t="shared" si="26"/>
        <v>6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184</v>
      </c>
      <c r="B21" s="765">
        <f t="shared" ref="B21:J21" si="43">IF(B19="","",B19*B20)</f>
        <v>750</v>
      </c>
      <c r="C21" s="765">
        <f t="shared" si="43"/>
        <v>360</v>
      </c>
      <c r="D21" s="765">
        <f t="shared" si="43"/>
        <v>180</v>
      </c>
      <c r="E21" s="765" t="str">
        <f t="shared" si="43"/>
        <v/>
      </c>
      <c r="F21" s="765" t="str">
        <f t="shared" si="43"/>
        <v/>
      </c>
      <c r="G21" s="765" t="str">
        <f t="shared" si="43"/>
        <v/>
      </c>
      <c r="H21" s="765">
        <f t="shared" si="43"/>
        <v>100</v>
      </c>
      <c r="I21" s="765">
        <f t="shared" si="43"/>
        <v>250</v>
      </c>
      <c r="J21" s="765">
        <f t="shared" si="43"/>
        <v>125</v>
      </c>
      <c r="K21" s="765" t="str">
        <f t="shared" ref="K21:R21" si="44">IF(K19="","",K19*K20)</f>
        <v/>
      </c>
      <c r="L21" s="765" t="str">
        <f t="shared" si="44"/>
        <v/>
      </c>
      <c r="M21" s="765" t="str">
        <f t="shared" si="44"/>
        <v/>
      </c>
      <c r="N21" s="765" t="str">
        <f t="shared" si="44"/>
        <v/>
      </c>
      <c r="O21" s="765" t="str">
        <f t="shared" si="44"/>
        <v/>
      </c>
      <c r="P21" s="765" t="str">
        <f t="shared" si="44"/>
        <v/>
      </c>
      <c r="Q21" s="765" t="str">
        <f t="shared" si="44"/>
        <v/>
      </c>
      <c r="R21" s="765" t="str">
        <f t="shared" si="44"/>
        <v/>
      </c>
      <c r="S21" s="771"/>
      <c r="T21" s="765">
        <f t="shared" ref="T21:AB21" si="45">IF(T19="","",T19*T20)</f>
        <v>70</v>
      </c>
      <c r="U21" s="765">
        <f t="shared" si="45"/>
        <v>140</v>
      </c>
      <c r="V21" s="765">
        <f t="shared" si="45"/>
        <v>70</v>
      </c>
      <c r="W21" s="765">
        <f t="shared" si="45"/>
        <v>50</v>
      </c>
      <c r="X21" s="765">
        <f t="shared" si="45"/>
        <v>250</v>
      </c>
      <c r="Y21" s="765">
        <f t="shared" si="45"/>
        <v>70</v>
      </c>
      <c r="Z21" s="765">
        <f t="shared" si="45"/>
        <v>0</v>
      </c>
      <c r="AA21" s="765">
        <f t="shared" si="45"/>
        <v>70</v>
      </c>
      <c r="AB21" s="765">
        <f t="shared" si="45"/>
        <v>70</v>
      </c>
      <c r="AC21" s="765" t="str">
        <f t="shared" ref="AC21:AJ21" si="46">IF(AC19="","",AC19*AC20)</f>
        <v/>
      </c>
      <c r="AD21" s="765" t="str">
        <f t="shared" si="46"/>
        <v/>
      </c>
      <c r="AE21" s="765" t="str">
        <f t="shared" si="46"/>
        <v/>
      </c>
      <c r="AF21" s="765" t="str">
        <f t="shared" si="46"/>
        <v/>
      </c>
      <c r="AG21" s="765" t="str">
        <f t="shared" si="46"/>
        <v/>
      </c>
      <c r="AH21" s="765" t="str">
        <f t="shared" si="46"/>
        <v/>
      </c>
      <c r="AI21" s="765" t="str">
        <f t="shared" si="46"/>
        <v/>
      </c>
      <c r="AJ21" s="765" t="str">
        <f t="shared" si="46"/>
        <v/>
      </c>
      <c r="AK21" s="771"/>
      <c r="AL21" s="765">
        <f t="shared" ref="AL21:AT21" si="47">IF(AL19="","",AL19*AL20)</f>
        <v>400</v>
      </c>
      <c r="AM21" s="765">
        <f t="shared" si="47"/>
        <v>105</v>
      </c>
      <c r="AN21" s="765">
        <f t="shared" si="47"/>
        <v>120</v>
      </c>
      <c r="AO21" s="765" t="str">
        <f t="shared" si="47"/>
        <v/>
      </c>
      <c r="AP21" s="765">
        <f t="shared" si="47"/>
        <v>60</v>
      </c>
      <c r="AQ21" s="765">
        <f t="shared" si="47"/>
        <v>180</v>
      </c>
      <c r="AR21" s="765">
        <f t="shared" si="47"/>
        <v>120</v>
      </c>
      <c r="AS21" s="765" t="str">
        <f t="shared" si="47"/>
        <v/>
      </c>
      <c r="AT21" s="765" t="str">
        <f t="shared" si="47"/>
        <v/>
      </c>
      <c r="AU21" s="765" t="str">
        <f t="shared" ref="AU21:BB21" si="48">IF(AU19="","",AU19*AU20)</f>
        <v/>
      </c>
      <c r="AV21" s="765" t="str">
        <f t="shared" si="48"/>
        <v/>
      </c>
      <c r="AW21" s="765" t="str">
        <f t="shared" si="48"/>
        <v/>
      </c>
      <c r="AX21" s="765" t="str">
        <f t="shared" si="48"/>
        <v/>
      </c>
      <c r="AY21" s="765" t="str">
        <f t="shared" si="48"/>
        <v/>
      </c>
      <c r="AZ21" s="765" t="str">
        <f t="shared" si="48"/>
        <v/>
      </c>
      <c r="BA21" s="765" t="str">
        <f t="shared" si="48"/>
        <v/>
      </c>
      <c r="BB21" s="765" t="str">
        <f t="shared" si="48"/>
        <v/>
      </c>
      <c r="BC21" s="771"/>
      <c r="BD21" s="765" t="str">
        <f>IF(BD19="","",BD19*BD20)</f>
        <v/>
      </c>
      <c r="BE21" s="765" t="str">
        <f t="shared" ref="BE21:BL21" si="49">IF(BE19="","",BE19*BE20)</f>
        <v/>
      </c>
      <c r="BF21" s="765" t="str">
        <f t="shared" si="49"/>
        <v/>
      </c>
      <c r="BG21" s="765">
        <f t="shared" si="49"/>
        <v>2399.7599999999998</v>
      </c>
      <c r="BH21" s="765">
        <f t="shared" si="49"/>
        <v>1199.8799999999999</v>
      </c>
      <c r="BI21" s="765">
        <f t="shared" si="49"/>
        <v>7999.92</v>
      </c>
      <c r="BJ21" s="765">
        <f t="shared" si="49"/>
        <v>1199.8800000000001</v>
      </c>
      <c r="BK21" s="765">
        <f t="shared" si="49"/>
        <v>1799.82</v>
      </c>
      <c r="BL21" s="765">
        <f t="shared" si="49"/>
        <v>1599.84</v>
      </c>
      <c r="BM21" s="765" t="str">
        <f t="shared" ref="BM21:BT21" si="50">IF(BM19="","",BM19*BM20)</f>
        <v/>
      </c>
      <c r="BN21" s="765" t="str">
        <f t="shared" si="50"/>
        <v/>
      </c>
      <c r="BO21" s="765" t="str">
        <f t="shared" si="50"/>
        <v/>
      </c>
      <c r="BP21" s="765" t="str">
        <f t="shared" si="50"/>
        <v/>
      </c>
      <c r="BQ21" s="765" t="str">
        <f t="shared" si="50"/>
        <v/>
      </c>
      <c r="BR21" s="765" t="str">
        <f t="shared" si="50"/>
        <v/>
      </c>
      <c r="BS21" s="765" t="str">
        <f t="shared" si="50"/>
        <v/>
      </c>
      <c r="BT21" s="765" t="str">
        <f t="shared" si="50"/>
        <v/>
      </c>
      <c r="BU21" s="771"/>
      <c r="BV21" s="765">
        <f>IF(BV19="","",BV19*BV20)</f>
        <v>360</v>
      </c>
      <c r="BW21" s="765">
        <f>IF(BW19="","",BW19*BW20)</f>
        <v>100</v>
      </c>
      <c r="BX21" s="765">
        <f>IF(BX19="","",BX19*BX20)</f>
        <v>120</v>
      </c>
      <c r="BY21" s="765">
        <f>IF(BY19="","",BY19*BY20)</f>
        <v>1440</v>
      </c>
      <c r="BZ21" s="895">
        <f t="shared" si="0"/>
        <v>228.75</v>
      </c>
      <c r="CA21" s="895">
        <f t="shared" si="1"/>
        <v>77.142857142857139</v>
      </c>
      <c r="CB21" s="895">
        <f t="shared" si="2"/>
        <v>131.25</v>
      </c>
      <c r="CC21" s="896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7">
        <f t="shared" si="23"/>
        <v>6</v>
      </c>
      <c r="DM21" s="852">
        <f t="shared" si="24"/>
        <v>9</v>
      </c>
      <c r="DN21" s="852">
        <f t="shared" si="25"/>
        <v>6</v>
      </c>
      <c r="DO21" s="852">
        <f t="shared" si="26"/>
        <v>6</v>
      </c>
      <c r="DP21" s="976">
        <f>IF(DP19="","",DP19*BV20)</f>
        <v>0</v>
      </c>
      <c r="DQ21" s="977">
        <f>IF(DQ19="","",DQ19*BW20)</f>
        <v>0</v>
      </c>
      <c r="DR21" s="977">
        <f>IF(DR19="","",DR19*BX20)</f>
        <v>0</v>
      </c>
      <c r="DS21" s="978">
        <f>IF(DS19="","",DS19*BY20)</f>
        <v>0</v>
      </c>
      <c r="DT21" s="970"/>
      <c r="DU21" s="61"/>
    </row>
    <row r="22" spans="1:125" ht="12.75" customHeight="1">
      <c r="A22" s="975" t="s">
        <v>252</v>
      </c>
      <c r="B22" s="648">
        <v>0</v>
      </c>
      <c r="C22" s="648">
        <v>0</v>
      </c>
      <c r="D22" s="648">
        <v>0</v>
      </c>
      <c r="E22" s="648"/>
      <c r="F22" s="648"/>
      <c r="G22" s="648"/>
      <c r="H22" s="648">
        <v>0</v>
      </c>
      <c r="I22" s="648">
        <v>0</v>
      </c>
      <c r="J22" s="648">
        <v>0</v>
      </c>
      <c r="K22" s="648"/>
      <c r="L22" s="648"/>
      <c r="M22" s="648"/>
      <c r="N22" s="648"/>
      <c r="O22" s="648"/>
      <c r="P22" s="648"/>
      <c r="Q22" s="648"/>
      <c r="R22" s="648"/>
      <c r="S22" s="961"/>
      <c r="T22" s="648">
        <v>0</v>
      </c>
      <c r="U22" s="648">
        <v>0</v>
      </c>
      <c r="V22" s="648">
        <v>0</v>
      </c>
      <c r="W22" s="648">
        <v>0</v>
      </c>
      <c r="X22" s="648">
        <v>0</v>
      </c>
      <c r="Y22" s="648">
        <v>0</v>
      </c>
      <c r="Z22" s="648">
        <v>0</v>
      </c>
      <c r="AA22" s="648">
        <v>0</v>
      </c>
      <c r="AB22" s="648">
        <v>0</v>
      </c>
      <c r="AC22" s="648"/>
      <c r="AD22" s="648"/>
      <c r="AE22" s="648"/>
      <c r="AF22" s="648"/>
      <c r="AG22" s="648"/>
      <c r="AH22" s="648"/>
      <c r="AI22" s="648"/>
      <c r="AJ22" s="648"/>
      <c r="AK22" s="961"/>
      <c r="AL22" s="648">
        <v>0</v>
      </c>
      <c r="AM22" s="648">
        <v>0</v>
      </c>
      <c r="AN22" s="648">
        <v>0</v>
      </c>
      <c r="AO22" s="648"/>
      <c r="AP22" s="648">
        <v>0</v>
      </c>
      <c r="AQ22" s="648">
        <v>0</v>
      </c>
      <c r="AR22" s="648">
        <v>0</v>
      </c>
      <c r="AS22" s="648"/>
      <c r="AT22" s="648"/>
      <c r="AU22" s="648"/>
      <c r="AV22" s="648"/>
      <c r="AW22" s="648"/>
      <c r="AX22" s="648"/>
      <c r="AY22" s="648"/>
      <c r="AZ22" s="648"/>
      <c r="BA22" s="648"/>
      <c r="BB22" s="648"/>
      <c r="BC22" s="961"/>
      <c r="BD22" s="648"/>
      <c r="BE22" s="648"/>
      <c r="BF22" s="648"/>
      <c r="BG22" s="648">
        <v>0</v>
      </c>
      <c r="BH22" s="648">
        <v>0</v>
      </c>
      <c r="BI22" s="648">
        <v>0</v>
      </c>
      <c r="BJ22" s="648">
        <v>0</v>
      </c>
      <c r="BK22" s="648">
        <v>0</v>
      </c>
      <c r="BL22" s="648">
        <v>0</v>
      </c>
      <c r="BM22" s="648"/>
      <c r="BN22" s="648"/>
      <c r="BO22" s="648"/>
      <c r="BP22" s="648"/>
      <c r="BQ22" s="648"/>
      <c r="BR22" s="648"/>
      <c r="BS22" s="648"/>
      <c r="BT22" s="648"/>
      <c r="BU22" s="961"/>
      <c r="BV22" s="648">
        <v>0</v>
      </c>
      <c r="BW22" s="648">
        <v>0</v>
      </c>
      <c r="BX22" s="648">
        <v>0</v>
      </c>
      <c r="BY22" s="648">
        <v>0</v>
      </c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7">
        <f t="shared" si="23"/>
        <v>6</v>
      </c>
      <c r="DM22" s="852">
        <f t="shared" si="24"/>
        <v>9</v>
      </c>
      <c r="DN22" s="852">
        <f t="shared" si="25"/>
        <v>6</v>
      </c>
      <c r="DO22" s="852">
        <f t="shared" si="26"/>
        <v>6</v>
      </c>
      <c r="DP22" s="979"/>
      <c r="DQ22" s="299"/>
      <c r="DR22" s="299"/>
      <c r="DS22" s="980"/>
      <c r="DT22" s="970"/>
      <c r="DU22" s="61"/>
    </row>
    <row r="23" spans="1:125" ht="12.75" customHeight="1">
      <c r="A23" s="894" t="str">
        <f>$H$1 &amp; " (%)"</f>
        <v>kcal (%)</v>
      </c>
      <c r="B23" s="770">
        <f t="shared" ref="B23:J23" si="51">IF(B17="","",(B17-B19-B22)*B18/B$7/365/$G$1)</f>
        <v>7.1754729288975869E-4</v>
      </c>
      <c r="C23" s="770">
        <f t="shared" si="51"/>
        <v>1.7938682322243965E-3</v>
      </c>
      <c r="D23" s="770">
        <f t="shared" si="51"/>
        <v>1.4350945857795174E-3</v>
      </c>
      <c r="E23" s="770" t="str">
        <f t="shared" si="51"/>
        <v/>
      </c>
      <c r="F23" s="770" t="str">
        <f t="shared" si="51"/>
        <v/>
      </c>
      <c r="G23" s="770" t="str">
        <f t="shared" si="51"/>
        <v/>
      </c>
      <c r="H23" s="770">
        <f t="shared" si="51"/>
        <v>1.7938682322243965E-3</v>
      </c>
      <c r="I23" s="770">
        <f t="shared" si="51"/>
        <v>1.7221135029354207E-3</v>
      </c>
      <c r="J23" s="770">
        <f t="shared" si="51"/>
        <v>4.7836486192650574E-3</v>
      </c>
      <c r="K23" s="770" t="str">
        <f t="shared" ref="K23:R23" si="52">IF(K17="","",(K17-K19-K22)*K18/K$7/365/$G$1)</f>
        <v/>
      </c>
      <c r="L23" s="770" t="str">
        <f t="shared" si="52"/>
        <v/>
      </c>
      <c r="M23" s="770" t="str">
        <f t="shared" si="52"/>
        <v/>
      </c>
      <c r="N23" s="770" t="str">
        <f t="shared" si="52"/>
        <v/>
      </c>
      <c r="O23" s="770" t="str">
        <f t="shared" si="52"/>
        <v/>
      </c>
      <c r="P23" s="770" t="str">
        <f t="shared" si="52"/>
        <v/>
      </c>
      <c r="Q23" s="770" t="str">
        <f t="shared" si="52"/>
        <v/>
      </c>
      <c r="R23" s="770" t="str">
        <f t="shared" si="52"/>
        <v/>
      </c>
      <c r="S23" s="981"/>
      <c r="T23" s="770">
        <f t="shared" ref="T23:AB23" si="53">IF(T17="","",(T17-T19-T22)*T18/T$7/365/$G$1)</f>
        <v>1.4350945857795174E-3</v>
      </c>
      <c r="U23" s="770">
        <f t="shared" si="53"/>
        <v>7.1754729288975869E-4</v>
      </c>
      <c r="V23" s="770">
        <f t="shared" si="53"/>
        <v>1.1959121548162643E-3</v>
      </c>
      <c r="W23" s="770">
        <f t="shared" si="53"/>
        <v>1.7938682322243965E-3</v>
      </c>
      <c r="X23" s="770">
        <f t="shared" si="53"/>
        <v>1.7938682322243965E-3</v>
      </c>
      <c r="Y23" s="770">
        <f t="shared" si="53"/>
        <v>0</v>
      </c>
      <c r="Z23" s="770">
        <f t="shared" si="53"/>
        <v>0</v>
      </c>
      <c r="AA23" s="770">
        <f t="shared" si="53"/>
        <v>1.0250675612710836E-3</v>
      </c>
      <c r="AB23" s="770">
        <f t="shared" si="53"/>
        <v>1.1959121548162643E-3</v>
      </c>
      <c r="AC23" s="770" t="str">
        <f t="shared" ref="AC23:AJ23" si="54">IF(AC17="","",(AC17-AC19-AC22)*AC18/AC$7/365/$G$1)</f>
        <v/>
      </c>
      <c r="AD23" s="770" t="str">
        <f t="shared" si="54"/>
        <v/>
      </c>
      <c r="AE23" s="770" t="str">
        <f t="shared" si="54"/>
        <v/>
      </c>
      <c r="AF23" s="770" t="str">
        <f t="shared" si="54"/>
        <v/>
      </c>
      <c r="AG23" s="770" t="str">
        <f t="shared" si="54"/>
        <v/>
      </c>
      <c r="AH23" s="770" t="str">
        <f t="shared" si="54"/>
        <v/>
      </c>
      <c r="AI23" s="770" t="str">
        <f t="shared" si="54"/>
        <v/>
      </c>
      <c r="AJ23" s="770" t="str">
        <f t="shared" si="54"/>
        <v/>
      </c>
      <c r="AK23" s="981"/>
      <c r="AL23" s="770">
        <f t="shared" ref="AL23:AS23" si="55">IF(AL17="","",(AL17-AL19-AL22)*AL18/AL$7/365/$G$1)</f>
        <v>2.8701891715590347E-4</v>
      </c>
      <c r="AM23" s="770">
        <f t="shared" si="55"/>
        <v>8.9302022178734501E-4</v>
      </c>
      <c r="AN23" s="770">
        <f t="shared" si="55"/>
        <v>1.4829310719721679E-3</v>
      </c>
      <c r="AO23" s="770" t="str">
        <f t="shared" si="55"/>
        <v/>
      </c>
      <c r="AP23" s="770">
        <f t="shared" si="55"/>
        <v>1.1959121548162643E-3</v>
      </c>
      <c r="AQ23" s="770">
        <f t="shared" si="55"/>
        <v>0</v>
      </c>
      <c r="AR23" s="770">
        <f t="shared" si="55"/>
        <v>7.1754729288975869E-4</v>
      </c>
      <c r="AS23" s="770" t="str">
        <f t="shared" si="55"/>
        <v/>
      </c>
      <c r="AT23" s="770" t="str">
        <f>IF(AT17="","",(AT17-AT19-AT22)*AT18/AT$7/365/$G$1)</f>
        <v/>
      </c>
      <c r="AU23" s="770" t="str">
        <f t="shared" ref="AU23:BB23" si="56">IF(AU17="","",(AU17-AU19-AU22)*AU18/AU$7/365/$G$1)</f>
        <v/>
      </c>
      <c r="AV23" s="770" t="str">
        <f t="shared" si="56"/>
        <v/>
      </c>
      <c r="AW23" s="770" t="str">
        <f t="shared" si="56"/>
        <v/>
      </c>
      <c r="AX23" s="770" t="str">
        <f t="shared" si="56"/>
        <v/>
      </c>
      <c r="AY23" s="770" t="str">
        <f t="shared" si="56"/>
        <v/>
      </c>
      <c r="AZ23" s="770" t="str">
        <f t="shared" si="56"/>
        <v/>
      </c>
      <c r="BA23" s="770" t="str">
        <f t="shared" si="56"/>
        <v/>
      </c>
      <c r="BB23" s="770" t="str">
        <f t="shared" si="56"/>
        <v/>
      </c>
      <c r="BC23" s="981"/>
      <c r="BD23" s="770" t="str">
        <f t="shared" ref="BD23:BL23" si="57">IF(BD17="","",(BD17-BD19-BD22)*BD18/BD$7/365/$G$1)</f>
        <v/>
      </c>
      <c r="BE23" s="770" t="str">
        <f t="shared" si="57"/>
        <v/>
      </c>
      <c r="BF23" s="770" t="str">
        <f t="shared" si="57"/>
        <v/>
      </c>
      <c r="BG23" s="770">
        <f t="shared" si="57"/>
        <v>4.8434442270058713E-3</v>
      </c>
      <c r="BH23" s="770">
        <f t="shared" si="57"/>
        <v>4.8434442270058713E-3</v>
      </c>
      <c r="BI23" s="770">
        <f t="shared" si="57"/>
        <v>4.9650545149566676E-2</v>
      </c>
      <c r="BJ23" s="770">
        <f t="shared" si="57"/>
        <v>4.3052837573385521E-3</v>
      </c>
      <c r="BK23" s="770">
        <f t="shared" si="57"/>
        <v>6.4579256360078278E-3</v>
      </c>
      <c r="BL23" s="770">
        <f t="shared" si="57"/>
        <v>3.2289628180039139E-3</v>
      </c>
      <c r="BM23" s="770" t="str">
        <f t="shared" ref="BM23:BT23" si="58">IF(BM17="","",(BM17-BM19-BM22)*BM18/BM$7/365/$G$1)</f>
        <v/>
      </c>
      <c r="BN23" s="770" t="str">
        <f t="shared" si="58"/>
        <v/>
      </c>
      <c r="BO23" s="770" t="str">
        <f t="shared" si="58"/>
        <v/>
      </c>
      <c r="BP23" s="770" t="str">
        <f t="shared" si="58"/>
        <v/>
      </c>
      <c r="BQ23" s="770" t="str">
        <f t="shared" si="58"/>
        <v/>
      </c>
      <c r="BR23" s="770" t="str">
        <f t="shared" si="58"/>
        <v/>
      </c>
      <c r="BS23" s="770" t="str">
        <f t="shared" si="58"/>
        <v/>
      </c>
      <c r="BT23" s="770" t="str">
        <f t="shared" si="58"/>
        <v/>
      </c>
      <c r="BU23" s="981"/>
      <c r="BV23" s="770">
        <f>IF(BV17="","",(BV17-BV19-BV22)*BV18/BV$7/365/$G$1)</f>
        <v>7.1754729288975869E-4</v>
      </c>
      <c r="BW23" s="770">
        <f>IF(BW17="","",(BW17-BW19-BW22)*BW18/BW$7/365/$G$1)</f>
        <v>1.1959121548162643E-3</v>
      </c>
      <c r="BX23" s="770">
        <f>IF(BX17="","",(BX17-BX19-BX22)*BX18/BX$7/365/$G$1)</f>
        <v>8.2005404901686703E-4</v>
      </c>
      <c r="BY23" s="770">
        <f>IF(BY17="","",(BY17-BY19-BY22)*BY18/BY$7/365/$G$1)</f>
        <v>3.2289628180039139E-3</v>
      </c>
      <c r="BZ23" s="982">
        <f t="shared" si="0"/>
        <v>1.6862361382909328E-3</v>
      </c>
      <c r="CA23" s="982">
        <f t="shared" si="1"/>
        <v>1.0519145688281835E-3</v>
      </c>
      <c r="CB23" s="982">
        <f t="shared" si="2"/>
        <v>7.7337464666231794E-4</v>
      </c>
      <c r="CC23" s="983">
        <f t="shared" si="3"/>
        <v>5.1125244618395304E-3</v>
      </c>
      <c r="CD23" s="628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9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7">
        <f t="shared" si="23"/>
        <v>6</v>
      </c>
      <c r="DM23" s="852">
        <f t="shared" si="24"/>
        <v>9</v>
      </c>
      <c r="DN23" s="852">
        <f t="shared" si="25"/>
        <v>6</v>
      </c>
      <c r="DO23" s="852">
        <f t="shared" si="26"/>
        <v>6</v>
      </c>
      <c r="DP23" s="984">
        <f>IF(DP17="","",(DP17+SUM(BV17)*(DP17="")-SUM(DP19)-DP22-SUM(BV22)*(DP22=""))*BV18/DP$7/365/$G$1)</f>
        <v>8.9693411611219843E-3</v>
      </c>
      <c r="DQ23" s="770">
        <f>IF(DQ17="","",(DQ17+SUM(BW17)*(DQ17="")-SUM(DQ19)-DQ22-SUM(BW22)*(DQ22=""))*BW18/DQ$7/365/$G$1)</f>
        <v>2.9897803870406608E-3</v>
      </c>
      <c r="DR23" s="770">
        <f>IF(DR17="","",(DR17+SUM(BX17)*(DR17="")-SUM(DR19)-DR22-SUM(BX22)*(DR22=""))*BX18/DR$7/365/$G$1)</f>
        <v>2.5626689031777094E-3</v>
      </c>
      <c r="DS23" s="985">
        <f>IF(DS17="","",(DS17+SUM(BY17)*(DS17="")-SUM(DS19)-DS22-SUM(BY22)*(DS22=""))*BY18/DS$7/365/$G$1)</f>
        <v>2.0181017612524464E-2</v>
      </c>
      <c r="DT23" s="970"/>
      <c r="DU23" s="61"/>
    </row>
    <row r="24" spans="1:125" ht="12.75" customHeight="1">
      <c r="A24" s="893" t="s">
        <v>838</v>
      </c>
      <c r="B24" s="960"/>
      <c r="C24" s="960">
        <v>25</v>
      </c>
      <c r="D24" s="960"/>
      <c r="E24" s="960"/>
      <c r="F24" s="960"/>
      <c r="G24" s="960">
        <v>20</v>
      </c>
      <c r="H24" s="960"/>
      <c r="I24" s="960"/>
      <c r="J24" s="960">
        <v>2</v>
      </c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80</v>
      </c>
      <c r="V24" s="960">
        <v>20</v>
      </c>
      <c r="W24" s="960"/>
      <c r="X24" s="960">
        <v>60</v>
      </c>
      <c r="Y24" s="960">
        <v>60</v>
      </c>
      <c r="Z24" s="960">
        <v>60</v>
      </c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>
        <v>200</v>
      </c>
      <c r="AN24" s="960">
        <v>150</v>
      </c>
      <c r="AO24" s="960">
        <v>200</v>
      </c>
      <c r="AP24" s="960"/>
      <c r="AQ24" s="960">
        <v>140</v>
      </c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>
        <v>140</v>
      </c>
      <c r="BH24" s="960">
        <v>160</v>
      </c>
      <c r="BI24" s="960">
        <v>1080</v>
      </c>
      <c r="BJ24" s="960">
        <v>100</v>
      </c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20</v>
      </c>
      <c r="BW24" s="960">
        <v>60</v>
      </c>
      <c r="BX24" s="960">
        <v>150</v>
      </c>
      <c r="BY24" s="960">
        <v>160</v>
      </c>
      <c r="BZ24" s="895">
        <f t="shared" si="0"/>
        <v>20</v>
      </c>
      <c r="CA24" s="895">
        <f t="shared" si="1"/>
        <v>60</v>
      </c>
      <c r="CB24" s="895">
        <f t="shared" si="2"/>
        <v>175</v>
      </c>
      <c r="CC24" s="896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7">
        <f t="shared" si="23"/>
        <v>3</v>
      </c>
      <c r="DM24" s="852">
        <f t="shared" si="24"/>
        <v>5</v>
      </c>
      <c r="DN24" s="852">
        <f t="shared" si="25"/>
        <v>4</v>
      </c>
      <c r="DO24" s="852">
        <f t="shared" si="26"/>
        <v>4</v>
      </c>
      <c r="DP24" s="986">
        <f>IF(SUM(BV24)&gt;0,BV24*'Exp factors'!C$21,"")</f>
        <v>25</v>
      </c>
      <c r="DQ24" s="987">
        <f>IF(SUM(BW24)&gt;0,BW24*'Exp factors'!D$21,"")</f>
        <v>75</v>
      </c>
      <c r="DR24" s="987">
        <f>IF(SUM(BX24)&gt;0,BX24*'Exp factors'!E$21,"")</f>
        <v>187.5</v>
      </c>
      <c r="DS24" s="988">
        <f>IF(SUM(BY24)&gt;0,BY24*'Exp factors'!F$21,"")</f>
        <v>200</v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2850</v>
      </c>
      <c r="D25" s="287"/>
      <c r="E25" s="287"/>
      <c r="F25" s="287"/>
      <c r="G25" s="688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6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2850</v>
      </c>
      <c r="BW25" s="287">
        <v>2850</v>
      </c>
      <c r="BX25" s="287">
        <v>2850</v>
      </c>
      <c r="BY25" s="287">
        <v>2850</v>
      </c>
      <c r="BZ25" s="895">
        <f t="shared" si="0"/>
        <v>2850</v>
      </c>
      <c r="CA25" s="895">
        <f t="shared" si="1"/>
        <v>2850</v>
      </c>
      <c r="CB25" s="895">
        <f t="shared" si="2"/>
        <v>2850</v>
      </c>
      <c r="CC25" s="896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7">
        <f t="shared" si="23"/>
        <v>3</v>
      </c>
      <c r="DM25" s="852">
        <f t="shared" si="24"/>
        <v>9</v>
      </c>
      <c r="DN25" s="852">
        <f t="shared" si="25"/>
        <v>4</v>
      </c>
      <c r="DO25" s="852">
        <f t="shared" si="26"/>
        <v>9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251</v>
      </c>
      <c r="B26" s="688"/>
      <c r="C26" s="688">
        <v>0</v>
      </c>
      <c r="D26" s="688"/>
      <c r="E26" s="688"/>
      <c r="F26" s="688"/>
      <c r="G26" s="688">
        <v>0</v>
      </c>
      <c r="H26" s="688"/>
      <c r="I26" s="688"/>
      <c r="J26" s="688">
        <v>0</v>
      </c>
      <c r="K26" s="688"/>
      <c r="L26" s="688"/>
      <c r="M26" s="688"/>
      <c r="N26" s="688"/>
      <c r="O26" s="688"/>
      <c r="P26" s="688"/>
      <c r="Q26" s="688"/>
      <c r="R26" s="688"/>
      <c r="S26" s="966"/>
      <c r="T26" s="688"/>
      <c r="U26" s="688">
        <v>60</v>
      </c>
      <c r="V26" s="688">
        <v>0</v>
      </c>
      <c r="W26" s="688"/>
      <c r="X26" s="688">
        <v>20</v>
      </c>
      <c r="Y26" s="688">
        <v>40</v>
      </c>
      <c r="Z26" s="688">
        <v>40</v>
      </c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966"/>
      <c r="AL26" s="688"/>
      <c r="AM26" s="688">
        <v>180</v>
      </c>
      <c r="AN26" s="688">
        <v>140</v>
      </c>
      <c r="AO26" s="688">
        <v>150</v>
      </c>
      <c r="AP26" s="688"/>
      <c r="AQ26" s="688">
        <v>140</v>
      </c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966"/>
      <c r="BD26" s="688"/>
      <c r="BE26" s="688"/>
      <c r="BF26" s="688"/>
      <c r="BG26" s="688">
        <v>100</v>
      </c>
      <c r="BH26" s="688">
        <v>120</v>
      </c>
      <c r="BI26" s="688">
        <v>810</v>
      </c>
      <c r="BJ26" s="688">
        <v>80</v>
      </c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6"/>
      <c r="BV26" s="688">
        <v>0</v>
      </c>
      <c r="BW26" s="688">
        <v>40</v>
      </c>
      <c r="BX26" s="688">
        <v>140</v>
      </c>
      <c r="BY26" s="688">
        <v>100</v>
      </c>
      <c r="BZ26" s="895">
        <f t="shared" si="0"/>
        <v>0</v>
      </c>
      <c r="CA26" s="895">
        <f t="shared" si="1"/>
        <v>33.333333333333336</v>
      </c>
      <c r="CB26" s="895">
        <f t="shared" si="2"/>
        <v>145</v>
      </c>
      <c r="CC26" s="896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0</v>
      </c>
      <c r="CL26" s="156">
        <f t="shared" si="59"/>
        <v>0</v>
      </c>
      <c r="CM26" s="156">
        <f t="shared" si="59"/>
        <v>0</v>
      </c>
      <c r="CN26" s="90" t="str">
        <f t="shared" si="59"/>
        <v/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7">
        <f t="shared" si="23"/>
        <v>3</v>
      </c>
      <c r="DM26" s="852">
        <f t="shared" si="24"/>
        <v>5</v>
      </c>
      <c r="DN26" s="852">
        <f t="shared" si="25"/>
        <v>4</v>
      </c>
      <c r="DO26" s="852">
        <f t="shared" si="26"/>
        <v>4</v>
      </c>
      <c r="DP26" s="972" t="str">
        <f>IF(SUM(BV26)&gt;0,(BV24-DP29-SUM(BV29)*(DP29=""))*'Exp factors'!C$23,"")</f>
        <v/>
      </c>
      <c r="DQ26" s="973">
        <f>IF(SUM(BW26)&gt;0,(BW24-DQ29-SUM(BW29)*(DQ29=""))*'Exp factors'!D$23,"")</f>
        <v>0</v>
      </c>
      <c r="DR26" s="973">
        <f>IF(SUM(BX26)&gt;0,(BX24-DR29-SUM(BX29)*(DR29=""))*'Exp factors'!E$23,"")</f>
        <v>0</v>
      </c>
      <c r="DS26" s="974">
        <f>IF(SUM(BY26)&gt;0,(BY24-DS29-SUM(BY29)*(DS29=""))*'Exp factors'!F$23,"")</f>
        <v>0</v>
      </c>
      <c r="DT26" s="970"/>
      <c r="DU26" s="61"/>
    </row>
    <row r="27" spans="1:125" ht="12.75" customHeight="1">
      <c r="A27" s="975" t="s">
        <v>182</v>
      </c>
      <c r="B27" s="711"/>
      <c r="C27" s="711">
        <v>0</v>
      </c>
      <c r="D27" s="711"/>
      <c r="E27" s="711"/>
      <c r="F27" s="711"/>
      <c r="G27" s="711"/>
      <c r="H27" s="711"/>
      <c r="I27" s="711"/>
      <c r="J27" s="711">
        <v>0</v>
      </c>
      <c r="K27" s="711"/>
      <c r="L27" s="711"/>
      <c r="M27" s="711"/>
      <c r="N27" s="711"/>
      <c r="O27" s="711"/>
      <c r="P27" s="711"/>
      <c r="Q27" s="711"/>
      <c r="R27" s="711"/>
      <c r="S27" s="966"/>
      <c r="T27" s="711"/>
      <c r="U27" s="711">
        <v>7.5</v>
      </c>
      <c r="V27" s="711">
        <v>0</v>
      </c>
      <c r="W27" s="711"/>
      <c r="X27" s="711">
        <v>7.5</v>
      </c>
      <c r="Y27" s="711">
        <v>5</v>
      </c>
      <c r="Z27" s="711">
        <v>5</v>
      </c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6"/>
      <c r="AL27" s="711"/>
      <c r="AM27" s="711">
        <v>7.5</v>
      </c>
      <c r="AN27" s="711">
        <v>7.5</v>
      </c>
      <c r="AO27" s="711">
        <v>7.5</v>
      </c>
      <c r="AP27" s="711"/>
      <c r="AQ27" s="711">
        <v>7.5</v>
      </c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6"/>
      <c r="BD27" s="711"/>
      <c r="BE27" s="711"/>
      <c r="BF27" s="711"/>
      <c r="BG27" s="711">
        <v>7.5</v>
      </c>
      <c r="BH27" s="711">
        <v>7.5</v>
      </c>
      <c r="BI27" s="711">
        <v>2.222</v>
      </c>
      <c r="BJ27" s="711">
        <v>7.5</v>
      </c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6"/>
      <c r="BV27" s="711">
        <v>8</v>
      </c>
      <c r="BW27" s="711">
        <v>8</v>
      </c>
      <c r="BX27" s="711">
        <v>8</v>
      </c>
      <c r="BY27" s="711">
        <v>8</v>
      </c>
      <c r="BZ27" s="895" t="str">
        <f t="shared" si="0"/>
        <v/>
      </c>
      <c r="CA27" s="895">
        <f t="shared" si="1"/>
        <v>5.833333333333333</v>
      </c>
      <c r="CB27" s="895">
        <f t="shared" si="2"/>
        <v>7.5</v>
      </c>
      <c r="CC27" s="896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 t="str">
        <f t="shared" si="59"/>
        <v/>
      </c>
      <c r="CL27" s="156">
        <f t="shared" si="59"/>
        <v>0</v>
      </c>
      <c r="CM27" s="156">
        <f t="shared" si="59"/>
        <v>0</v>
      </c>
      <c r="CN27" s="90" t="str">
        <f t="shared" si="59"/>
        <v/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7">
        <f t="shared" si="23"/>
        <v>2</v>
      </c>
      <c r="DM27" s="852">
        <f t="shared" si="24"/>
        <v>5</v>
      </c>
      <c r="DN27" s="852">
        <f t="shared" si="25"/>
        <v>4</v>
      </c>
      <c r="DO27" s="852">
        <f t="shared" si="26"/>
        <v>4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184</v>
      </c>
      <c r="B28" s="765" t="str">
        <f t="shared" ref="B28:J28" si="60">IF(B26="","",B26*B27)</f>
        <v/>
      </c>
      <c r="C28" s="765">
        <f t="shared" si="60"/>
        <v>0</v>
      </c>
      <c r="D28" s="765" t="str">
        <f t="shared" si="60"/>
        <v/>
      </c>
      <c r="E28" s="765" t="str">
        <f t="shared" si="60"/>
        <v/>
      </c>
      <c r="F28" s="765" t="str">
        <f t="shared" si="60"/>
        <v/>
      </c>
      <c r="G28" s="765">
        <f t="shared" si="60"/>
        <v>0</v>
      </c>
      <c r="H28" s="765" t="str">
        <f t="shared" si="60"/>
        <v/>
      </c>
      <c r="I28" s="765" t="str">
        <f t="shared" si="60"/>
        <v/>
      </c>
      <c r="J28" s="765">
        <f t="shared" si="60"/>
        <v>0</v>
      </c>
      <c r="K28" s="765" t="str">
        <f t="shared" ref="K28:R28" si="61">IF(K26="","",K26*K27)</f>
        <v/>
      </c>
      <c r="L28" s="765" t="str">
        <f t="shared" si="61"/>
        <v/>
      </c>
      <c r="M28" s="765" t="str">
        <f t="shared" si="61"/>
        <v/>
      </c>
      <c r="N28" s="765" t="str">
        <f t="shared" si="61"/>
        <v/>
      </c>
      <c r="O28" s="765" t="str">
        <f t="shared" si="61"/>
        <v/>
      </c>
      <c r="P28" s="765" t="str">
        <f t="shared" si="61"/>
        <v/>
      </c>
      <c r="Q28" s="765" t="str">
        <f t="shared" si="61"/>
        <v/>
      </c>
      <c r="R28" s="765" t="str">
        <f t="shared" si="61"/>
        <v/>
      </c>
      <c r="S28" s="771"/>
      <c r="T28" s="765" t="str">
        <f t="shared" ref="T28:AB28" si="62">IF(T26="","",T26*T27)</f>
        <v/>
      </c>
      <c r="U28" s="765">
        <f t="shared" si="62"/>
        <v>450</v>
      </c>
      <c r="V28" s="765">
        <f t="shared" si="62"/>
        <v>0</v>
      </c>
      <c r="W28" s="765" t="str">
        <f t="shared" si="62"/>
        <v/>
      </c>
      <c r="X28" s="765">
        <f t="shared" si="62"/>
        <v>150</v>
      </c>
      <c r="Y28" s="765">
        <f t="shared" si="62"/>
        <v>200</v>
      </c>
      <c r="Z28" s="765">
        <f t="shared" si="62"/>
        <v>200</v>
      </c>
      <c r="AA28" s="765" t="str">
        <f t="shared" si="62"/>
        <v/>
      </c>
      <c r="AB28" s="765" t="str">
        <f t="shared" si="62"/>
        <v/>
      </c>
      <c r="AC28" s="765" t="str">
        <f t="shared" ref="AC28:AJ28" si="63">IF(AC26="","",AC26*AC27)</f>
        <v/>
      </c>
      <c r="AD28" s="765" t="str">
        <f t="shared" si="63"/>
        <v/>
      </c>
      <c r="AE28" s="765" t="str">
        <f t="shared" si="63"/>
        <v/>
      </c>
      <c r="AF28" s="765" t="str">
        <f t="shared" si="63"/>
        <v/>
      </c>
      <c r="AG28" s="765" t="str">
        <f t="shared" si="63"/>
        <v/>
      </c>
      <c r="AH28" s="765" t="str">
        <f t="shared" si="63"/>
        <v/>
      </c>
      <c r="AI28" s="765" t="str">
        <f t="shared" si="63"/>
        <v/>
      </c>
      <c r="AJ28" s="765" t="str">
        <f t="shared" si="63"/>
        <v/>
      </c>
      <c r="AK28" s="771"/>
      <c r="AL28" s="765" t="str">
        <f t="shared" ref="AL28:AT28" si="64">IF(AL26="","",AL26*AL27)</f>
        <v/>
      </c>
      <c r="AM28" s="765">
        <f t="shared" si="64"/>
        <v>1350</v>
      </c>
      <c r="AN28" s="765">
        <f t="shared" si="64"/>
        <v>1050</v>
      </c>
      <c r="AO28" s="765">
        <v>0</v>
      </c>
      <c r="AP28" s="765" t="str">
        <f>IF(AP26="","",AP26*AP27)</f>
        <v/>
      </c>
      <c r="AQ28" s="765">
        <f>IF(AQ26="","",AQ26*AQ27)</f>
        <v>1050</v>
      </c>
      <c r="AR28" s="765" t="str">
        <f t="shared" si="64"/>
        <v/>
      </c>
      <c r="AS28" s="765" t="str">
        <f t="shared" si="64"/>
        <v/>
      </c>
      <c r="AT28" s="765" t="str">
        <f t="shared" si="64"/>
        <v/>
      </c>
      <c r="AU28" s="765" t="str">
        <f t="shared" ref="AU28:BB28" si="65">IF(AU26="","",AU26*AU27)</f>
        <v/>
      </c>
      <c r="AV28" s="765" t="str">
        <f t="shared" si="65"/>
        <v/>
      </c>
      <c r="AW28" s="765" t="str">
        <f t="shared" si="65"/>
        <v/>
      </c>
      <c r="AX28" s="765" t="str">
        <f t="shared" si="65"/>
        <v/>
      </c>
      <c r="AY28" s="765" t="str">
        <f t="shared" si="65"/>
        <v/>
      </c>
      <c r="AZ28" s="765" t="str">
        <f t="shared" si="65"/>
        <v/>
      </c>
      <c r="BA28" s="765" t="str">
        <f t="shared" si="65"/>
        <v/>
      </c>
      <c r="BB28" s="765" t="str">
        <f t="shared" si="65"/>
        <v/>
      </c>
      <c r="BC28" s="771"/>
      <c r="BD28" s="765" t="str">
        <f t="shared" ref="BD28:BL28" si="66">IF(BD26="","",BD26*BD27)</f>
        <v/>
      </c>
      <c r="BE28" s="765" t="str">
        <f t="shared" si="66"/>
        <v/>
      </c>
      <c r="BF28" s="765" t="str">
        <f t="shared" si="66"/>
        <v/>
      </c>
      <c r="BG28" s="765">
        <f t="shared" si="66"/>
        <v>750</v>
      </c>
      <c r="BH28" s="765">
        <f t="shared" si="66"/>
        <v>900</v>
      </c>
      <c r="BI28" s="765">
        <f t="shared" si="66"/>
        <v>1799.82</v>
      </c>
      <c r="BJ28" s="765">
        <f t="shared" si="66"/>
        <v>600</v>
      </c>
      <c r="BK28" s="765" t="str">
        <f t="shared" si="66"/>
        <v/>
      </c>
      <c r="BL28" s="765" t="str">
        <f t="shared" si="66"/>
        <v/>
      </c>
      <c r="BM28" s="765" t="str">
        <f t="shared" ref="BM28:BT28" si="67">IF(BM26="","",BM26*BM27)</f>
        <v/>
      </c>
      <c r="BN28" s="765" t="str">
        <f t="shared" si="67"/>
        <v/>
      </c>
      <c r="BO28" s="765" t="str">
        <f t="shared" si="67"/>
        <v/>
      </c>
      <c r="BP28" s="765" t="str">
        <f t="shared" si="67"/>
        <v/>
      </c>
      <c r="BQ28" s="765" t="str">
        <f t="shared" si="67"/>
        <v/>
      </c>
      <c r="BR28" s="765" t="str">
        <f t="shared" si="67"/>
        <v/>
      </c>
      <c r="BS28" s="765" t="str">
        <f t="shared" si="67"/>
        <v/>
      </c>
      <c r="BT28" s="765" t="str">
        <f t="shared" si="67"/>
        <v/>
      </c>
      <c r="BU28" s="771"/>
      <c r="BV28" s="765">
        <f>IF(BV26="","",BV26*BV27)</f>
        <v>0</v>
      </c>
      <c r="BW28" s="765">
        <f>IF(BW26="","",BW26*BW27)</f>
        <v>320</v>
      </c>
      <c r="BX28" s="765">
        <f>IF(BX26="","",BX26*BX27)</f>
        <v>1120</v>
      </c>
      <c r="BY28" s="765">
        <f>IF(BY26="","",BY26*BY27)</f>
        <v>800</v>
      </c>
      <c r="BZ28" s="895">
        <f t="shared" si="0"/>
        <v>0</v>
      </c>
      <c r="CA28" s="895">
        <f t="shared" si="1"/>
        <v>183.33333333333334</v>
      </c>
      <c r="CB28" s="895">
        <f t="shared" si="2"/>
        <v>1050</v>
      </c>
      <c r="CC28" s="896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0</v>
      </c>
      <c r="CL28" s="156">
        <f t="shared" si="59"/>
        <v>0</v>
      </c>
      <c r="CM28" s="156">
        <f t="shared" si="59"/>
        <v>0</v>
      </c>
      <c r="CN28" s="90" t="str">
        <f t="shared" si="59"/>
        <v/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7">
        <f t="shared" si="23"/>
        <v>3</v>
      </c>
      <c r="DM28" s="852">
        <f t="shared" si="24"/>
        <v>5</v>
      </c>
      <c r="DN28" s="852">
        <f t="shared" si="25"/>
        <v>4</v>
      </c>
      <c r="DO28" s="852">
        <f t="shared" si="26"/>
        <v>4</v>
      </c>
      <c r="DP28" s="976" t="str">
        <f>IF(DP26="","",DP26*BV27)</f>
        <v/>
      </c>
      <c r="DQ28" s="977">
        <f>IF(DQ26="","",DQ26*BW27)</f>
        <v>0</v>
      </c>
      <c r="DR28" s="977">
        <f>IF(DR26="","",DR26*BX27)</f>
        <v>0</v>
      </c>
      <c r="DS28" s="978">
        <f>IF(DS26="","",DS26*BY27)</f>
        <v>0</v>
      </c>
      <c r="DT28" s="970"/>
      <c r="DU28" s="61"/>
    </row>
    <row r="29" spans="1:125" ht="12.75" customHeight="1">
      <c r="A29" s="975" t="s">
        <v>252</v>
      </c>
      <c r="B29" s="648"/>
      <c r="C29" s="648">
        <v>0</v>
      </c>
      <c r="D29" s="648"/>
      <c r="E29" s="648"/>
      <c r="F29" s="648"/>
      <c r="G29" s="648">
        <v>0</v>
      </c>
      <c r="H29" s="648"/>
      <c r="I29" s="648"/>
      <c r="J29" s="648">
        <v>0</v>
      </c>
      <c r="K29" s="648"/>
      <c r="L29" s="648"/>
      <c r="M29" s="648"/>
      <c r="N29" s="648"/>
      <c r="O29" s="648"/>
      <c r="P29" s="648"/>
      <c r="Q29" s="648"/>
      <c r="R29" s="648"/>
      <c r="S29" s="961"/>
      <c r="T29" s="648"/>
      <c r="U29" s="648">
        <v>0</v>
      </c>
      <c r="V29" s="648">
        <v>0</v>
      </c>
      <c r="W29" s="648"/>
      <c r="X29" s="648">
        <v>0</v>
      </c>
      <c r="Y29" s="648">
        <v>0</v>
      </c>
      <c r="Z29" s="648">
        <v>0</v>
      </c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961"/>
      <c r="AL29" s="648"/>
      <c r="AM29" s="648">
        <v>0</v>
      </c>
      <c r="AN29" s="648">
        <v>0</v>
      </c>
      <c r="AO29" s="648">
        <v>0</v>
      </c>
      <c r="AP29" s="648"/>
      <c r="AQ29" s="648">
        <v>0</v>
      </c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961"/>
      <c r="BD29" s="648"/>
      <c r="BE29" s="648"/>
      <c r="BF29" s="648"/>
      <c r="BG29" s="648">
        <v>0</v>
      </c>
      <c r="BH29" s="648">
        <v>0</v>
      </c>
      <c r="BI29" s="648">
        <v>0</v>
      </c>
      <c r="BJ29" s="648">
        <v>0</v>
      </c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961"/>
      <c r="BV29" s="648">
        <v>0</v>
      </c>
      <c r="BW29" s="648">
        <v>0</v>
      </c>
      <c r="BX29" s="648">
        <v>0</v>
      </c>
      <c r="BY29" s="648">
        <v>0</v>
      </c>
      <c r="BZ29" s="895">
        <f t="shared" si="0"/>
        <v>0</v>
      </c>
      <c r="CA29" s="895">
        <f t="shared" si="1"/>
        <v>0</v>
      </c>
      <c r="CB29" s="895">
        <f t="shared" si="2"/>
        <v>0</v>
      </c>
      <c r="CC29" s="896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 t="str">
        <f t="shared" si="59"/>
        <v/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7">
        <f t="shared" si="23"/>
        <v>3</v>
      </c>
      <c r="DM29" s="852">
        <f t="shared" si="24"/>
        <v>5</v>
      </c>
      <c r="DN29" s="852">
        <f t="shared" si="25"/>
        <v>4</v>
      </c>
      <c r="DO29" s="852">
        <f t="shared" si="26"/>
        <v>4</v>
      </c>
      <c r="DP29" s="979"/>
      <c r="DQ29" s="299"/>
      <c r="DR29" s="299"/>
      <c r="DS29" s="980"/>
      <c r="DT29" s="970"/>
      <c r="DU29" s="61"/>
    </row>
    <row r="30" spans="1:125" ht="12.75" customHeight="1">
      <c r="A30" s="894" t="str">
        <f>$H$1 &amp; " (%)"</f>
        <v>kcal (%)</v>
      </c>
      <c r="B30" s="770" t="str">
        <f t="shared" ref="B30:J30" si="68">IF(B24="","",(B24-B26-B29)*B25/B$7/365/$G$1)</f>
        <v/>
      </c>
      <c r="C30" s="770">
        <f t="shared" si="68"/>
        <v>2.3238747553816046E-2</v>
      </c>
      <c r="D30" s="770" t="str">
        <f t="shared" si="68"/>
        <v/>
      </c>
      <c r="E30" s="770" t="str">
        <f t="shared" si="68"/>
        <v/>
      </c>
      <c r="F30" s="770" t="str">
        <f t="shared" si="68"/>
        <v/>
      </c>
      <c r="G30" s="770">
        <f t="shared" si="68"/>
        <v>1.8590998043052837E-2</v>
      </c>
      <c r="H30" s="770" t="str">
        <f t="shared" si="68"/>
        <v/>
      </c>
      <c r="I30" s="770" t="str">
        <f t="shared" si="68"/>
        <v/>
      </c>
      <c r="J30" s="770">
        <f t="shared" si="68"/>
        <v>2.4874972820178301E-3</v>
      </c>
      <c r="K30" s="770" t="str">
        <f t="shared" ref="K30:R30" si="69">IF(K24="","",(K24-K26-K29)*K25/K$7/365/$G$1)</f>
        <v/>
      </c>
      <c r="L30" s="770" t="str">
        <f t="shared" si="69"/>
        <v/>
      </c>
      <c r="M30" s="770" t="str">
        <f t="shared" si="69"/>
        <v/>
      </c>
      <c r="N30" s="770" t="str">
        <f t="shared" si="69"/>
        <v/>
      </c>
      <c r="O30" s="770" t="str">
        <f t="shared" si="69"/>
        <v/>
      </c>
      <c r="P30" s="770" t="str">
        <f t="shared" si="69"/>
        <v/>
      </c>
      <c r="Q30" s="770" t="str">
        <f t="shared" si="69"/>
        <v/>
      </c>
      <c r="R30" s="770" t="str">
        <f t="shared" si="69"/>
        <v/>
      </c>
      <c r="S30" s="981"/>
      <c r="T30" s="770" t="str">
        <f t="shared" ref="T30:AB30" si="70">IF(T24="","",(T24-T26-T29)*T25/T$7/365/$G$1)</f>
        <v/>
      </c>
      <c r="U30" s="770">
        <f t="shared" si="70"/>
        <v>7.436399217221135E-3</v>
      </c>
      <c r="V30" s="770">
        <f t="shared" si="70"/>
        <v>1.2393998695368558E-2</v>
      </c>
      <c r="W30" s="770" t="str">
        <f t="shared" si="70"/>
        <v/>
      </c>
      <c r="X30" s="770">
        <f t="shared" si="70"/>
        <v>1.8590998043052837E-2</v>
      </c>
      <c r="Y30" s="770">
        <f t="shared" si="70"/>
        <v>9.2954990215264183E-3</v>
      </c>
      <c r="Z30" s="770">
        <f t="shared" si="70"/>
        <v>1.0623427453173051E-2</v>
      </c>
      <c r="AA30" s="770" t="str">
        <f t="shared" si="70"/>
        <v/>
      </c>
      <c r="AB30" s="770" t="str">
        <f t="shared" si="70"/>
        <v/>
      </c>
      <c r="AC30" s="770" t="str">
        <f t="shared" ref="AC30:AJ30" si="71">IF(AC24="","",(AC24-AC26-AC29)*AC25/AC$7/365/$G$1)</f>
        <v/>
      </c>
      <c r="AD30" s="770" t="str">
        <f t="shared" si="71"/>
        <v/>
      </c>
      <c r="AE30" s="770" t="str">
        <f t="shared" si="71"/>
        <v/>
      </c>
      <c r="AF30" s="770" t="str">
        <f t="shared" si="71"/>
        <v/>
      </c>
      <c r="AG30" s="770" t="str">
        <f t="shared" si="71"/>
        <v/>
      </c>
      <c r="AH30" s="770" t="str">
        <f t="shared" si="71"/>
        <v/>
      </c>
      <c r="AI30" s="770" t="str">
        <f t="shared" si="71"/>
        <v/>
      </c>
      <c r="AJ30" s="770" t="str">
        <f t="shared" si="71"/>
        <v/>
      </c>
      <c r="AK30" s="981"/>
      <c r="AL30" s="770" t="str">
        <f t="shared" ref="AL30:AT30" si="72">IF(AL24="","",(AL24-AL26-AL29)*AL25/AL$7/365/$G$1)</f>
        <v/>
      </c>
      <c r="AM30" s="770">
        <f t="shared" si="72"/>
        <v>1.8590998043052837E-2</v>
      </c>
      <c r="AN30" s="770">
        <f t="shared" si="72"/>
        <v>6.1969993476842788E-3</v>
      </c>
      <c r="AO30" s="770">
        <f t="shared" si="72"/>
        <v>3.0984996738421394E-2</v>
      </c>
      <c r="AP30" s="770" t="str">
        <f t="shared" si="72"/>
        <v/>
      </c>
      <c r="AQ30" s="770">
        <f t="shared" si="72"/>
        <v>0</v>
      </c>
      <c r="AR30" s="770" t="str">
        <f t="shared" si="72"/>
        <v/>
      </c>
      <c r="AS30" s="770" t="str">
        <f t="shared" si="72"/>
        <v/>
      </c>
      <c r="AT30" s="770" t="str">
        <f t="shared" si="72"/>
        <v/>
      </c>
      <c r="AU30" s="770" t="str">
        <f t="shared" ref="AU30:BB30" si="73">IF(AU24="","",(AU24-AU26-AU29)*AU25/AU$7/365/$G$1)</f>
        <v/>
      </c>
      <c r="AV30" s="770" t="str">
        <f t="shared" si="73"/>
        <v/>
      </c>
      <c r="AW30" s="770" t="str">
        <f t="shared" si="73"/>
        <v/>
      </c>
      <c r="AX30" s="770" t="str">
        <f t="shared" si="73"/>
        <v/>
      </c>
      <c r="AY30" s="770" t="str">
        <f t="shared" si="73"/>
        <v/>
      </c>
      <c r="AZ30" s="770" t="str">
        <f t="shared" si="73"/>
        <v/>
      </c>
      <c r="BA30" s="770" t="str">
        <f t="shared" si="73"/>
        <v/>
      </c>
      <c r="BB30" s="770" t="str">
        <f t="shared" si="73"/>
        <v/>
      </c>
      <c r="BC30" s="981"/>
      <c r="BD30" s="770" t="str">
        <f t="shared" ref="BD30:BL30" si="74">IF(BD24="","",(BD24-BD26-BD29)*BD25/BD$7/365/$G$1)</f>
        <v/>
      </c>
      <c r="BE30" s="770" t="str">
        <f t="shared" si="74"/>
        <v/>
      </c>
      <c r="BF30" s="770" t="str">
        <f t="shared" si="74"/>
        <v/>
      </c>
      <c r="BG30" s="770">
        <f t="shared" si="74"/>
        <v>1.8590998043052837E-2</v>
      </c>
      <c r="BH30" s="770">
        <f t="shared" si="74"/>
        <v>1.8590998043052837E-2</v>
      </c>
      <c r="BI30" s="770">
        <f t="shared" si="74"/>
        <v>0.14341627061783618</v>
      </c>
      <c r="BJ30" s="770">
        <f t="shared" si="74"/>
        <v>1.8590998043052837E-2</v>
      </c>
      <c r="BK30" s="770" t="str">
        <f t="shared" si="74"/>
        <v/>
      </c>
      <c r="BL30" s="770" t="str">
        <f t="shared" si="74"/>
        <v/>
      </c>
      <c r="BM30" s="770" t="str">
        <f t="shared" ref="BM30:BT30" si="75">IF(BM24="","",(BM24-BM26-BM29)*BM25/BM$7/365/$G$1)</f>
        <v/>
      </c>
      <c r="BN30" s="770" t="str">
        <f t="shared" si="75"/>
        <v/>
      </c>
      <c r="BO30" s="770" t="str">
        <f t="shared" si="75"/>
        <v/>
      </c>
      <c r="BP30" s="770" t="str">
        <f t="shared" si="75"/>
        <v/>
      </c>
      <c r="BQ30" s="770" t="str">
        <f t="shared" si="75"/>
        <v/>
      </c>
      <c r="BR30" s="770" t="str">
        <f t="shared" si="75"/>
        <v/>
      </c>
      <c r="BS30" s="770" t="str">
        <f t="shared" si="75"/>
        <v/>
      </c>
      <c r="BT30" s="770" t="str">
        <f t="shared" si="75"/>
        <v/>
      </c>
      <c r="BU30" s="981"/>
      <c r="BV30" s="770">
        <f>IF(BV24="","",(BV24-BV26-BV29)*BV25/BV$7/365/$G$1)</f>
        <v>1.8590998043052837E-2</v>
      </c>
      <c r="BW30" s="770">
        <f>IF(BW24="","",(BW24-BW26-BW29)*BW25/BW$7/365/$G$1)</f>
        <v>1.2393998695368558E-2</v>
      </c>
      <c r="BX30" s="770">
        <f>IF(BX24="","",(BX24-BX26-BX29)*BX25/BX$7/365/$G$1)</f>
        <v>5.3117137265865253E-3</v>
      </c>
      <c r="BY30" s="770">
        <f>IF(BY24="","",(BY24-BY26-BY29)*BY25/BY$7/365/$G$1)</f>
        <v>2.7886497064579255E-2</v>
      </c>
      <c r="BZ30" s="982">
        <f t="shared" si="0"/>
        <v>1.8590998043052837E-2</v>
      </c>
      <c r="CA30" s="982">
        <f t="shared" si="1"/>
        <v>1.0770975056689343E-2</v>
      </c>
      <c r="CB30" s="982">
        <f t="shared" si="2"/>
        <v>1.2393998695368558E-2</v>
      </c>
      <c r="CC30" s="983">
        <f t="shared" si="3"/>
        <v>1.8590998043052837E-2</v>
      </c>
      <c r="CD30" s="628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2.4874972820178301E-3</v>
      </c>
      <c r="CL30" s="544">
        <f t="shared" si="59"/>
        <v>1.8590998043052837E-2</v>
      </c>
      <c r="CM30" s="544">
        <f t="shared" si="59"/>
        <v>2.3238747553816046E-2</v>
      </c>
      <c r="CN30" s="543" t="str">
        <f t="shared" si="59"/>
        <v/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9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7">
        <f t="shared" si="23"/>
        <v>3</v>
      </c>
      <c r="DM30" s="852">
        <f t="shared" si="24"/>
        <v>5</v>
      </c>
      <c r="DN30" s="852">
        <f t="shared" si="25"/>
        <v>4</v>
      </c>
      <c r="DO30" s="852">
        <f t="shared" si="26"/>
        <v>4</v>
      </c>
      <c r="DP30" s="984">
        <f>IF(DP24="","",(DP24+SUM(BV24)*(DP24="")-SUM(DP26)-DP29-SUM(BV29)*(DP29=""))*BV25/DP$7/365/$G$1)</f>
        <v>2.3238747553816046E-2</v>
      </c>
      <c r="DQ30" s="770">
        <f>IF(DQ24="","",(DQ24+SUM(BW24)*(DQ24="")-SUM(DQ26)-DQ29-SUM(BW29)*(DQ29=""))*BW25/DQ$7/365/$G$1)</f>
        <v>4.6477495107632091E-2</v>
      </c>
      <c r="DR30" s="770">
        <f>IF(DR24="","",(DR24+SUM(BX24)*(DR24="")-SUM(DR26)-DR29-SUM(BX29)*(DR29=""))*BX25/DR$7/365/$G$1)</f>
        <v>9.9594632373497347E-2</v>
      </c>
      <c r="DS30" s="985">
        <f>IF(DS24="","",(DS24+SUM(BY24)*(DS24="")-SUM(DS26)-DS29-SUM(BY29)*(DS29=""))*BY25/DS$7/365/$G$1)</f>
        <v>9.2954990215264183E-2</v>
      </c>
      <c r="DT30" s="970"/>
      <c r="DU30" s="61"/>
    </row>
    <row r="31" spans="1:125" ht="12.75" customHeight="1">
      <c r="A31" s="893" t="s">
        <v>839</v>
      </c>
      <c r="B31" s="960"/>
      <c r="C31" s="960"/>
      <c r="D31" s="960">
        <v>200</v>
      </c>
      <c r="E31" s="960">
        <v>100</v>
      </c>
      <c r="F31" s="960">
        <v>50</v>
      </c>
      <c r="G31" s="960"/>
      <c r="H31" s="960">
        <v>60</v>
      </c>
      <c r="I31" s="960">
        <v>120</v>
      </c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>
        <v>100</v>
      </c>
      <c r="BW31" s="960"/>
      <c r="BX31" s="960"/>
      <c r="BY31" s="960"/>
      <c r="BZ31" s="895">
        <f t="shared" si="0"/>
        <v>93.333333333333329</v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>
        <f t="shared" si="59"/>
        <v>50</v>
      </c>
      <c r="CK31" s="156">
        <f t="shared" si="59"/>
        <v>60</v>
      </c>
      <c r="CL31" s="156">
        <f t="shared" si="59"/>
        <v>100</v>
      </c>
      <c r="CM31" s="156">
        <f t="shared" si="59"/>
        <v>120</v>
      </c>
      <c r="CN31" s="90">
        <f t="shared" si="59"/>
        <v>200</v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7">
        <f t="shared" si="23"/>
        <v>5</v>
      </c>
      <c r="DM31" s="852">
        <f t="shared" si="24"/>
        <v>0</v>
      </c>
      <c r="DN31" s="852">
        <f t="shared" si="25"/>
        <v>0</v>
      </c>
      <c r="DO31" s="852">
        <f t="shared" si="26"/>
        <v>0</v>
      </c>
      <c r="DP31" s="986">
        <f>IF(SUM(BV31)&gt;0,BV31*'Exp factors'!C$21,"")</f>
        <v>125</v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8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>
        <v>470</v>
      </c>
      <c r="BW32" s="287">
        <v>470</v>
      </c>
      <c r="BX32" s="287">
        <v>470</v>
      </c>
      <c r="BY32" s="287">
        <v>470</v>
      </c>
      <c r="BZ32" s="895">
        <f t="shared" si="0"/>
        <v>470</v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>
        <f t="shared" si="59"/>
        <v>470</v>
      </c>
      <c r="CJ32" s="90">
        <f t="shared" si="59"/>
        <v>470</v>
      </c>
      <c r="CK32" s="156">
        <f t="shared" si="59"/>
        <v>470</v>
      </c>
      <c r="CL32" s="156">
        <f t="shared" si="59"/>
        <v>470</v>
      </c>
      <c r="CM32" s="156">
        <f t="shared" si="59"/>
        <v>470</v>
      </c>
      <c r="CN32" s="90">
        <f t="shared" si="59"/>
        <v>470</v>
      </c>
      <c r="CO32" s="90">
        <f t="shared" si="59"/>
        <v>470</v>
      </c>
      <c r="CP32" s="90">
        <f t="shared" si="59"/>
        <v>470</v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7">
        <f t="shared" si="23"/>
        <v>8</v>
      </c>
      <c r="DM32" s="852">
        <f t="shared" si="24"/>
        <v>0</v>
      </c>
      <c r="DN32" s="852">
        <f t="shared" si="25"/>
        <v>0</v>
      </c>
      <c r="DO32" s="852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251</v>
      </c>
      <c r="B33" s="688"/>
      <c r="C33" s="688"/>
      <c r="D33" s="688">
        <v>0</v>
      </c>
      <c r="E33" s="688">
        <v>0</v>
      </c>
      <c r="F33" s="688">
        <v>0</v>
      </c>
      <c r="G33" s="688"/>
      <c r="H33" s="688">
        <v>0</v>
      </c>
      <c r="I33" s="688">
        <v>0</v>
      </c>
      <c r="J33" s="688"/>
      <c r="K33" s="688"/>
      <c r="L33" s="688"/>
      <c r="M33" s="688"/>
      <c r="N33" s="688"/>
      <c r="O33" s="688"/>
      <c r="P33" s="688"/>
      <c r="Q33" s="688"/>
      <c r="R33" s="688"/>
      <c r="S33" s="966"/>
      <c r="T33" s="688"/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6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6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6"/>
      <c r="BV33" s="688">
        <v>0</v>
      </c>
      <c r="BW33" s="688"/>
      <c r="BX33" s="688"/>
      <c r="BY33" s="688"/>
      <c r="BZ33" s="895">
        <f t="shared" si="0"/>
        <v>0</v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>
        <f t="shared" si="59"/>
        <v>0</v>
      </c>
      <c r="CK33" s="156">
        <f t="shared" si="59"/>
        <v>0</v>
      </c>
      <c r="CL33" s="156">
        <f t="shared" si="59"/>
        <v>0</v>
      </c>
      <c r="CM33" s="156">
        <f t="shared" si="59"/>
        <v>0</v>
      </c>
      <c r="CN33" s="90">
        <f t="shared" si="59"/>
        <v>0</v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7">
        <f t="shared" si="23"/>
        <v>5</v>
      </c>
      <c r="DM33" s="852">
        <f t="shared" si="24"/>
        <v>0</v>
      </c>
      <c r="DN33" s="852">
        <f t="shared" si="25"/>
        <v>0</v>
      </c>
      <c r="DO33" s="852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182</v>
      </c>
      <c r="B34" s="711"/>
      <c r="C34" s="711"/>
      <c r="D34" s="711">
        <v>0</v>
      </c>
      <c r="E34" s="711">
        <v>0</v>
      </c>
      <c r="F34" s="711">
        <v>0</v>
      </c>
      <c r="G34" s="711"/>
      <c r="H34" s="711">
        <v>0</v>
      </c>
      <c r="I34" s="711">
        <v>0</v>
      </c>
      <c r="J34" s="711"/>
      <c r="K34" s="711"/>
      <c r="L34" s="711"/>
      <c r="M34" s="711"/>
      <c r="N34" s="711"/>
      <c r="O34" s="711"/>
      <c r="P34" s="711"/>
      <c r="Q34" s="711"/>
      <c r="R34" s="711"/>
      <c r="S34" s="966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6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6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6"/>
      <c r="BV34" s="711">
        <v>0</v>
      </c>
      <c r="BW34" s="711"/>
      <c r="BX34" s="711"/>
      <c r="BY34" s="711"/>
      <c r="BZ34" s="895">
        <f t="shared" si="0"/>
        <v>0</v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>
        <f t="shared" si="59"/>
        <v>0</v>
      </c>
      <c r="CK34" s="156">
        <f t="shared" si="59"/>
        <v>0</v>
      </c>
      <c r="CL34" s="156">
        <f t="shared" si="59"/>
        <v>0</v>
      </c>
      <c r="CM34" s="156">
        <f t="shared" si="59"/>
        <v>0</v>
      </c>
      <c r="CN34" s="90">
        <f t="shared" si="59"/>
        <v>0</v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7">
        <f t="shared" si="23"/>
        <v>5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184</v>
      </c>
      <c r="B35" s="765" t="str">
        <f t="shared" ref="B35:J35" si="76">IF(B33="","",B33*B34)</f>
        <v/>
      </c>
      <c r="C35" s="765" t="str">
        <f t="shared" si="76"/>
        <v/>
      </c>
      <c r="D35" s="765">
        <f t="shared" si="76"/>
        <v>0</v>
      </c>
      <c r="E35" s="765">
        <f t="shared" si="76"/>
        <v>0</v>
      </c>
      <c r="F35" s="765">
        <f t="shared" si="76"/>
        <v>0</v>
      </c>
      <c r="G35" s="765" t="str">
        <f t="shared" si="76"/>
        <v/>
      </c>
      <c r="H35" s="765">
        <f t="shared" si="76"/>
        <v>0</v>
      </c>
      <c r="I35" s="765">
        <f t="shared" si="76"/>
        <v>0</v>
      </c>
      <c r="J35" s="765" t="str">
        <f t="shared" si="76"/>
        <v/>
      </c>
      <c r="K35" s="765" t="str">
        <f t="shared" ref="K35:R35" si="77">IF(K33="","",K33*K34)</f>
        <v/>
      </c>
      <c r="L35" s="765" t="str">
        <f t="shared" si="77"/>
        <v/>
      </c>
      <c r="M35" s="765" t="str">
        <f t="shared" si="77"/>
        <v/>
      </c>
      <c r="N35" s="765" t="str">
        <f t="shared" si="77"/>
        <v/>
      </c>
      <c r="O35" s="765" t="str">
        <f t="shared" si="77"/>
        <v/>
      </c>
      <c r="P35" s="765" t="str">
        <f t="shared" si="77"/>
        <v/>
      </c>
      <c r="Q35" s="765" t="str">
        <f t="shared" si="77"/>
        <v/>
      </c>
      <c r="R35" s="765" t="str">
        <f t="shared" si="77"/>
        <v/>
      </c>
      <c r="S35" s="771"/>
      <c r="T35" s="765" t="str">
        <f t="shared" ref="T35:AB35" si="78">IF(T33="","",T33*T34)</f>
        <v/>
      </c>
      <c r="U35" s="765" t="str">
        <f t="shared" si="78"/>
        <v/>
      </c>
      <c r="V35" s="765" t="str">
        <f t="shared" si="78"/>
        <v/>
      </c>
      <c r="W35" s="765" t="str">
        <f t="shared" si="78"/>
        <v/>
      </c>
      <c r="X35" s="765" t="str">
        <f t="shared" si="78"/>
        <v/>
      </c>
      <c r="Y35" s="765" t="str">
        <f t="shared" si="78"/>
        <v/>
      </c>
      <c r="Z35" s="765" t="str">
        <f t="shared" si="78"/>
        <v/>
      </c>
      <c r="AA35" s="765" t="str">
        <f t="shared" si="78"/>
        <v/>
      </c>
      <c r="AB35" s="765" t="str">
        <f t="shared" si="78"/>
        <v/>
      </c>
      <c r="AC35" s="765" t="str">
        <f t="shared" ref="AC35:AJ35" si="79">IF(AC33="","",AC33*AC34)</f>
        <v/>
      </c>
      <c r="AD35" s="765" t="str">
        <f t="shared" si="79"/>
        <v/>
      </c>
      <c r="AE35" s="765" t="str">
        <f t="shared" si="79"/>
        <v/>
      </c>
      <c r="AF35" s="765" t="str">
        <f t="shared" si="79"/>
        <v/>
      </c>
      <c r="AG35" s="765" t="str">
        <f t="shared" si="79"/>
        <v/>
      </c>
      <c r="AH35" s="765" t="str">
        <f t="shared" si="79"/>
        <v/>
      </c>
      <c r="AI35" s="765" t="str">
        <f t="shared" si="79"/>
        <v/>
      </c>
      <c r="AJ35" s="765" t="str">
        <f t="shared" si="79"/>
        <v/>
      </c>
      <c r="AK35" s="771"/>
      <c r="AL35" s="765" t="str">
        <f t="shared" ref="AL35:AT35" si="80">IF(AL33="","",AL33*AL34)</f>
        <v/>
      </c>
      <c r="AM35" s="765" t="str">
        <f t="shared" si="80"/>
        <v/>
      </c>
      <c r="AN35" s="765" t="str">
        <f t="shared" si="80"/>
        <v/>
      </c>
      <c r="AO35" s="765" t="str">
        <f t="shared" si="80"/>
        <v/>
      </c>
      <c r="AP35" s="765" t="str">
        <f t="shared" si="80"/>
        <v/>
      </c>
      <c r="AQ35" s="765" t="str">
        <f t="shared" si="80"/>
        <v/>
      </c>
      <c r="AR35" s="765" t="str">
        <f t="shared" si="80"/>
        <v/>
      </c>
      <c r="AS35" s="765" t="str">
        <f t="shared" si="80"/>
        <v/>
      </c>
      <c r="AT35" s="765" t="str">
        <f t="shared" si="80"/>
        <v/>
      </c>
      <c r="AU35" s="765" t="str">
        <f t="shared" ref="AU35:BB35" si="81">IF(AU33="","",AU33*AU34)</f>
        <v/>
      </c>
      <c r="AV35" s="765" t="str">
        <f t="shared" si="81"/>
        <v/>
      </c>
      <c r="AW35" s="765" t="str">
        <f t="shared" si="81"/>
        <v/>
      </c>
      <c r="AX35" s="765" t="str">
        <f t="shared" si="81"/>
        <v/>
      </c>
      <c r="AY35" s="765" t="str">
        <f t="shared" si="81"/>
        <v/>
      </c>
      <c r="AZ35" s="765" t="str">
        <f t="shared" si="81"/>
        <v/>
      </c>
      <c r="BA35" s="765" t="str">
        <f t="shared" si="81"/>
        <v/>
      </c>
      <c r="BB35" s="765" t="str">
        <f t="shared" si="81"/>
        <v/>
      </c>
      <c r="BC35" s="771"/>
      <c r="BD35" s="765" t="str">
        <f t="shared" ref="BD35:BK35" si="82">IF(BD33="","",BD33*BD34)</f>
        <v/>
      </c>
      <c r="BE35" s="765" t="str">
        <f t="shared" si="82"/>
        <v/>
      </c>
      <c r="BF35" s="765" t="str">
        <f t="shared" si="82"/>
        <v/>
      </c>
      <c r="BG35" s="765" t="str">
        <f t="shared" si="82"/>
        <v/>
      </c>
      <c r="BH35" s="765" t="str">
        <f t="shared" si="82"/>
        <v/>
      </c>
      <c r="BI35" s="765" t="str">
        <f t="shared" si="82"/>
        <v/>
      </c>
      <c r="BJ35" s="765" t="str">
        <f t="shared" si="82"/>
        <v/>
      </c>
      <c r="BK35" s="765" t="str">
        <f t="shared" si="82"/>
        <v/>
      </c>
      <c r="BL35" s="765" t="str">
        <f>IF(BL33="","",BL33*BL34)</f>
        <v/>
      </c>
      <c r="BM35" s="765" t="str">
        <f t="shared" ref="BM35:BT35" si="83">IF(BM33="","",BM33*BM34)</f>
        <v/>
      </c>
      <c r="BN35" s="765" t="str">
        <f t="shared" si="83"/>
        <v/>
      </c>
      <c r="BO35" s="765" t="str">
        <f t="shared" si="83"/>
        <v/>
      </c>
      <c r="BP35" s="765" t="str">
        <f t="shared" si="83"/>
        <v/>
      </c>
      <c r="BQ35" s="765" t="str">
        <f t="shared" si="83"/>
        <v/>
      </c>
      <c r="BR35" s="765" t="str">
        <f t="shared" si="83"/>
        <v/>
      </c>
      <c r="BS35" s="765" t="str">
        <f t="shared" si="83"/>
        <v/>
      </c>
      <c r="BT35" s="765" t="str">
        <f t="shared" si="83"/>
        <v/>
      </c>
      <c r="BU35" s="771"/>
      <c r="BV35" s="765">
        <f>IF(BV33="","",BV33*BV34)</f>
        <v>0</v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>
        <f t="shared" si="0"/>
        <v>0</v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>
        <f t="shared" si="59"/>
        <v>0</v>
      </c>
      <c r="CK35" s="156">
        <f t="shared" si="59"/>
        <v>0</v>
      </c>
      <c r="CL35" s="156">
        <f t="shared" si="59"/>
        <v>0</v>
      </c>
      <c r="CM35" s="156">
        <f t="shared" si="59"/>
        <v>0</v>
      </c>
      <c r="CN35" s="90">
        <f t="shared" si="59"/>
        <v>0</v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7">
        <f t="shared" si="23"/>
        <v>5</v>
      </c>
      <c r="DM35" s="852">
        <f t="shared" si="24"/>
        <v>0</v>
      </c>
      <c r="DN35" s="852">
        <f t="shared" si="25"/>
        <v>0</v>
      </c>
      <c r="DO35" s="852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252</v>
      </c>
      <c r="B36" s="648"/>
      <c r="C36" s="648"/>
      <c r="D36" s="648">
        <v>0</v>
      </c>
      <c r="E36" s="648">
        <v>0</v>
      </c>
      <c r="F36" s="648">
        <v>0</v>
      </c>
      <c r="G36" s="648"/>
      <c r="H36" s="648">
        <v>0</v>
      </c>
      <c r="I36" s="648">
        <v>0</v>
      </c>
      <c r="J36" s="648"/>
      <c r="K36" s="648"/>
      <c r="L36" s="648"/>
      <c r="M36" s="648"/>
      <c r="N36" s="648"/>
      <c r="O36" s="648"/>
      <c r="P36" s="648"/>
      <c r="Q36" s="648"/>
      <c r="R36" s="648"/>
      <c r="S36" s="961"/>
      <c r="T36" s="648"/>
      <c r="U36" s="648"/>
      <c r="V36" s="648"/>
      <c r="W36" s="648"/>
      <c r="X36" s="648"/>
      <c r="Y36" s="648"/>
      <c r="Z36" s="648"/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961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961"/>
      <c r="BD36" s="648"/>
      <c r="BE36" s="648"/>
      <c r="BF36" s="648"/>
      <c r="BG36" s="648"/>
      <c r="BH36" s="648"/>
      <c r="BI36" s="648"/>
      <c r="BJ36" s="648"/>
      <c r="BK36" s="648"/>
      <c r="BL36" s="648"/>
      <c r="BM36" s="648"/>
      <c r="BN36" s="648"/>
      <c r="BO36" s="648"/>
      <c r="BP36" s="648"/>
      <c r="BQ36" s="648"/>
      <c r="BR36" s="648"/>
      <c r="BS36" s="648"/>
      <c r="BT36" s="648"/>
      <c r="BU36" s="961"/>
      <c r="BV36" s="648">
        <v>0</v>
      </c>
      <c r="BW36" s="648"/>
      <c r="BX36" s="648"/>
      <c r="BY36" s="648"/>
      <c r="BZ36" s="895">
        <f t="shared" si="0"/>
        <v>0</v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>
        <f t="shared" si="59"/>
        <v>0</v>
      </c>
      <c r="CK36" s="156">
        <f t="shared" si="59"/>
        <v>0</v>
      </c>
      <c r="CL36" s="156">
        <f t="shared" si="59"/>
        <v>0</v>
      </c>
      <c r="CM36" s="156">
        <f t="shared" si="59"/>
        <v>0</v>
      </c>
      <c r="CN36" s="90">
        <f t="shared" si="59"/>
        <v>0</v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7">
        <f t="shared" si="23"/>
        <v>5</v>
      </c>
      <c r="DM36" s="852">
        <f t="shared" si="24"/>
        <v>0</v>
      </c>
      <c r="DN36" s="852">
        <f t="shared" si="25"/>
        <v>0</v>
      </c>
      <c r="DO36" s="852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4" t="str">
        <f>$H$1 &amp; " (%)"</f>
        <v>kcal (%)</v>
      </c>
      <c r="B37" s="770" t="str">
        <f t="shared" ref="B37:J37" si="84">IF(B31="","",(B31-B33-B36)*B32/B$7/365/$G$1)</f>
        <v/>
      </c>
      <c r="C37" s="770" t="str">
        <f t="shared" si="84"/>
        <v/>
      </c>
      <c r="D37" s="770">
        <f t="shared" si="84"/>
        <v>2.4527071102413568E-2</v>
      </c>
      <c r="E37" s="770">
        <f t="shared" si="84"/>
        <v>2.0439225918677972E-2</v>
      </c>
      <c r="F37" s="770">
        <f t="shared" si="84"/>
        <v>6.131767775603392E-3</v>
      </c>
      <c r="G37" s="770" t="str">
        <f t="shared" si="84"/>
        <v/>
      </c>
      <c r="H37" s="770">
        <f t="shared" si="84"/>
        <v>9.1976516634050889E-3</v>
      </c>
      <c r="I37" s="770">
        <f t="shared" si="84"/>
        <v>1.471624266144814E-2</v>
      </c>
      <c r="J37" s="770" t="str">
        <f t="shared" si="84"/>
        <v/>
      </c>
      <c r="K37" s="770" t="str">
        <f t="shared" ref="K37:R37" si="85">IF(K31="","",(K31-K33-K36)*K32/K$7/365/$G$1)</f>
        <v/>
      </c>
      <c r="L37" s="770" t="str">
        <f t="shared" si="85"/>
        <v/>
      </c>
      <c r="M37" s="770" t="str">
        <f t="shared" si="85"/>
        <v/>
      </c>
      <c r="N37" s="770" t="str">
        <f t="shared" si="85"/>
        <v/>
      </c>
      <c r="O37" s="770" t="str">
        <f t="shared" si="85"/>
        <v/>
      </c>
      <c r="P37" s="770" t="str">
        <f t="shared" si="85"/>
        <v/>
      </c>
      <c r="Q37" s="770" t="str">
        <f t="shared" si="85"/>
        <v/>
      </c>
      <c r="R37" s="770" t="str">
        <f t="shared" si="85"/>
        <v/>
      </c>
      <c r="S37" s="981"/>
      <c r="T37" s="770" t="str">
        <f t="shared" ref="T37:AB37" si="86">IF(T31="","",(T31-T33-T36)*T32/T$7/365/$G$1)</f>
        <v/>
      </c>
      <c r="U37" s="770" t="str">
        <f t="shared" si="86"/>
        <v/>
      </c>
      <c r="V37" s="770" t="str">
        <f t="shared" si="86"/>
        <v/>
      </c>
      <c r="W37" s="770" t="str">
        <f t="shared" si="86"/>
        <v/>
      </c>
      <c r="X37" s="770" t="str">
        <f t="shared" si="86"/>
        <v/>
      </c>
      <c r="Y37" s="770" t="str">
        <f t="shared" si="86"/>
        <v/>
      </c>
      <c r="Z37" s="770" t="str">
        <f t="shared" si="86"/>
        <v/>
      </c>
      <c r="AA37" s="770" t="str">
        <f t="shared" si="86"/>
        <v/>
      </c>
      <c r="AB37" s="770" t="str">
        <f t="shared" si="86"/>
        <v/>
      </c>
      <c r="AC37" s="770" t="str">
        <f t="shared" ref="AC37:AJ37" si="87">IF(AC31="","",(AC31-AC33-AC36)*AC32/AC$7/365/$G$1)</f>
        <v/>
      </c>
      <c r="AD37" s="770" t="str">
        <f t="shared" si="87"/>
        <v/>
      </c>
      <c r="AE37" s="770" t="str">
        <f t="shared" si="87"/>
        <v/>
      </c>
      <c r="AF37" s="770" t="str">
        <f t="shared" si="87"/>
        <v/>
      </c>
      <c r="AG37" s="770" t="str">
        <f t="shared" si="87"/>
        <v/>
      </c>
      <c r="AH37" s="770" t="str">
        <f t="shared" si="87"/>
        <v/>
      </c>
      <c r="AI37" s="770" t="str">
        <f t="shared" si="87"/>
        <v/>
      </c>
      <c r="AJ37" s="770" t="str">
        <f t="shared" si="87"/>
        <v/>
      </c>
      <c r="AK37" s="981"/>
      <c r="AL37" s="770" t="str">
        <f t="shared" ref="AL37:AT37" si="88">IF(AL31="","",(AL31-AL33-AL36)*AL32/AL$7/365/$G$1)</f>
        <v/>
      </c>
      <c r="AM37" s="770" t="str">
        <f t="shared" si="88"/>
        <v/>
      </c>
      <c r="AN37" s="770" t="str">
        <f t="shared" si="88"/>
        <v/>
      </c>
      <c r="AO37" s="770" t="str">
        <f t="shared" si="88"/>
        <v/>
      </c>
      <c r="AP37" s="770" t="str">
        <f t="shared" si="88"/>
        <v/>
      </c>
      <c r="AQ37" s="770" t="str">
        <f t="shared" si="88"/>
        <v/>
      </c>
      <c r="AR37" s="770" t="str">
        <f t="shared" si="88"/>
        <v/>
      </c>
      <c r="AS37" s="770" t="str">
        <f t="shared" si="88"/>
        <v/>
      </c>
      <c r="AT37" s="770" t="str">
        <f t="shared" si="88"/>
        <v/>
      </c>
      <c r="AU37" s="770" t="str">
        <f t="shared" ref="AU37:BB37" si="89">IF(AU31="","",(AU31-AU33-AU36)*AU32/AU$7/365/$G$1)</f>
        <v/>
      </c>
      <c r="AV37" s="770" t="str">
        <f t="shared" si="89"/>
        <v/>
      </c>
      <c r="AW37" s="770" t="str">
        <f t="shared" si="89"/>
        <v/>
      </c>
      <c r="AX37" s="770" t="str">
        <f t="shared" si="89"/>
        <v/>
      </c>
      <c r="AY37" s="770" t="str">
        <f t="shared" si="89"/>
        <v/>
      </c>
      <c r="AZ37" s="770" t="str">
        <f t="shared" si="89"/>
        <v/>
      </c>
      <c r="BA37" s="770" t="str">
        <f t="shared" si="89"/>
        <v/>
      </c>
      <c r="BB37" s="770" t="str">
        <f t="shared" si="89"/>
        <v/>
      </c>
      <c r="BC37" s="981"/>
      <c r="BD37" s="770" t="str">
        <f>IF(BD31="","",(BD31-BD33-BD36)*BD32/BD$7/365/$G$1)</f>
        <v/>
      </c>
      <c r="BE37" s="770" t="str">
        <f t="shared" ref="BE37:BL37" si="90">IF(BE31="","",(BE31-BE33-BE36)*BE32/BE$7/365/$G$1)</f>
        <v/>
      </c>
      <c r="BF37" s="770" t="str">
        <f t="shared" si="90"/>
        <v/>
      </c>
      <c r="BG37" s="770" t="str">
        <f t="shared" si="90"/>
        <v/>
      </c>
      <c r="BH37" s="770" t="str">
        <f t="shared" si="90"/>
        <v/>
      </c>
      <c r="BI37" s="770" t="str">
        <f t="shared" si="90"/>
        <v/>
      </c>
      <c r="BJ37" s="770" t="str">
        <f t="shared" si="90"/>
        <v/>
      </c>
      <c r="BK37" s="770" t="str">
        <f t="shared" si="90"/>
        <v/>
      </c>
      <c r="BL37" s="770" t="str">
        <f t="shared" si="90"/>
        <v/>
      </c>
      <c r="BM37" s="770" t="str">
        <f t="shared" ref="BM37:BT37" si="91">IF(BM31="","",(BM31-BM33-BM36)*BM32/BM$7/365/$G$1)</f>
        <v/>
      </c>
      <c r="BN37" s="770" t="str">
        <f t="shared" si="91"/>
        <v/>
      </c>
      <c r="BO37" s="770" t="str">
        <f t="shared" si="91"/>
        <v/>
      </c>
      <c r="BP37" s="770" t="str">
        <f t="shared" si="91"/>
        <v/>
      </c>
      <c r="BQ37" s="770" t="str">
        <f t="shared" si="91"/>
        <v/>
      </c>
      <c r="BR37" s="770" t="str">
        <f t="shared" si="91"/>
        <v/>
      </c>
      <c r="BS37" s="770" t="str">
        <f t="shared" si="91"/>
        <v/>
      </c>
      <c r="BT37" s="770" t="str">
        <f t="shared" si="91"/>
        <v/>
      </c>
      <c r="BU37" s="981"/>
      <c r="BV37" s="770">
        <f>IF(BV31="","",(BV31-BV33-BV36)*BV32/BV$7/365/$G$1)</f>
        <v>1.5329419439008481E-2</v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2">
        <f t="shared" si="0"/>
        <v>1.47843734145104E-2</v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8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>
        <f t="shared" si="59"/>
        <v>6.131767775603392E-3</v>
      </c>
      <c r="CK37" s="544">
        <f t="shared" si="59"/>
        <v>9.1976516634050889E-3</v>
      </c>
      <c r="CL37" s="544">
        <f t="shared" si="59"/>
        <v>1.471624266144814E-2</v>
      </c>
      <c r="CM37" s="544">
        <f t="shared" si="59"/>
        <v>2.0439225918677972E-2</v>
      </c>
      <c r="CN37" s="543">
        <f t="shared" si="59"/>
        <v>2.4527071102413568E-2</v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9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7">
        <f t="shared" si="23"/>
        <v>5</v>
      </c>
      <c r="DM37" s="852">
        <f t="shared" si="24"/>
        <v>0</v>
      </c>
      <c r="DN37" s="852">
        <f t="shared" si="25"/>
        <v>0</v>
      </c>
      <c r="DO37" s="852">
        <f t="shared" si="26"/>
        <v>0</v>
      </c>
      <c r="DP37" s="984">
        <f>IF(DP31="","",(DP31+SUM(BV31)*(DP31="")-SUM(DP33)-DP36-SUM(BV36)*(DP36=""))*BV32/DP$7/365/$G$1)</f>
        <v>1.9161774298760599E-2</v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3" t="s">
        <v>479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7">
        <f t="shared" si="23"/>
        <v>0</v>
      </c>
      <c r="DM38" s="852">
        <f t="shared" si="24"/>
        <v>0</v>
      </c>
      <c r="DN38" s="852">
        <f t="shared" si="25"/>
        <v>0</v>
      </c>
      <c r="DO38" s="852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7">
        <f t="shared" si="23"/>
        <v>0</v>
      </c>
      <c r="DM39" s="852">
        <f t="shared" si="24"/>
        <v>0</v>
      </c>
      <c r="DN39" s="852">
        <f t="shared" si="25"/>
        <v>0</v>
      </c>
      <c r="DO39" s="852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251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966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6"/>
      <c r="AL40" s="688"/>
      <c r="AM40" s="688"/>
      <c r="AN40" s="688"/>
      <c r="AO40" s="688"/>
      <c r="AP40" s="688"/>
      <c r="AQ40" s="688"/>
      <c r="AR40" s="688"/>
      <c r="AS40" s="688"/>
      <c r="AT40" s="688"/>
      <c r="AU40" s="688"/>
      <c r="AV40" s="688"/>
      <c r="AW40" s="688"/>
      <c r="AX40" s="688"/>
      <c r="AY40" s="688"/>
      <c r="AZ40" s="688"/>
      <c r="BA40" s="688"/>
      <c r="BB40" s="688"/>
      <c r="BC40" s="966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6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7">
        <f t="shared" si="23"/>
        <v>0</v>
      </c>
      <c r="DM40" s="852">
        <f t="shared" si="24"/>
        <v>0</v>
      </c>
      <c r="DN40" s="852">
        <f t="shared" si="25"/>
        <v>0</v>
      </c>
      <c r="DO40" s="852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182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6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6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966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6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0</v>
      </c>
      <c r="DO41" s="852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184</v>
      </c>
      <c r="B42" s="765"/>
      <c r="C42" s="765"/>
      <c r="D42" s="765"/>
      <c r="E42" s="765"/>
      <c r="F42" s="765"/>
      <c r="G42" s="765" t="str">
        <f>IF(G40="","",G40*G41)</f>
        <v/>
      </c>
      <c r="H42" s="765"/>
      <c r="I42" s="765"/>
      <c r="J42" s="765"/>
      <c r="K42" s="765" t="str">
        <f t="shared" ref="K42:R42" si="94">IF(K40="","",K40*K41)</f>
        <v/>
      </c>
      <c r="L42" s="765" t="str">
        <f t="shared" si="94"/>
        <v/>
      </c>
      <c r="M42" s="765" t="str">
        <f t="shared" si="94"/>
        <v/>
      </c>
      <c r="N42" s="765" t="str">
        <f t="shared" si="94"/>
        <v/>
      </c>
      <c r="O42" s="765" t="str">
        <f t="shared" si="94"/>
        <v/>
      </c>
      <c r="P42" s="765" t="str">
        <f t="shared" si="94"/>
        <v/>
      </c>
      <c r="Q42" s="765" t="str">
        <f t="shared" si="94"/>
        <v/>
      </c>
      <c r="R42" s="765" t="str">
        <f t="shared" si="94"/>
        <v/>
      </c>
      <c r="S42" s="771"/>
      <c r="T42" s="765"/>
      <c r="U42" s="765"/>
      <c r="V42" s="765"/>
      <c r="W42" s="765"/>
      <c r="X42" s="765"/>
      <c r="Y42" s="765"/>
      <c r="Z42" s="765"/>
      <c r="AA42" s="765"/>
      <c r="AB42" s="765"/>
      <c r="AC42" s="765" t="str">
        <f t="shared" ref="AC42:AJ42" si="95">IF(AC40="","",AC40*AC41)</f>
        <v/>
      </c>
      <c r="AD42" s="765" t="str">
        <f t="shared" si="95"/>
        <v/>
      </c>
      <c r="AE42" s="765" t="str">
        <f t="shared" si="95"/>
        <v/>
      </c>
      <c r="AF42" s="765" t="str">
        <f t="shared" si="95"/>
        <v/>
      </c>
      <c r="AG42" s="765" t="str">
        <f t="shared" si="95"/>
        <v/>
      </c>
      <c r="AH42" s="765" t="str">
        <f t="shared" si="95"/>
        <v/>
      </c>
      <c r="AI42" s="765" t="str">
        <f t="shared" si="95"/>
        <v/>
      </c>
      <c r="AJ42" s="765" t="str">
        <f t="shared" si="95"/>
        <v/>
      </c>
      <c r="AK42" s="771"/>
      <c r="AL42" s="765"/>
      <c r="AM42" s="765"/>
      <c r="AN42" s="765"/>
      <c r="AO42" s="765"/>
      <c r="AP42" s="765"/>
      <c r="AQ42" s="765"/>
      <c r="AR42" s="765"/>
      <c r="AS42" s="765"/>
      <c r="AT42" s="765"/>
      <c r="AU42" s="765" t="str">
        <f t="shared" ref="AU42:BB42" si="96">IF(AU40="","",AU40*AU41)</f>
        <v/>
      </c>
      <c r="AV42" s="765" t="str">
        <f t="shared" si="96"/>
        <v/>
      </c>
      <c r="AW42" s="765" t="str">
        <f t="shared" si="96"/>
        <v/>
      </c>
      <c r="AX42" s="765" t="str">
        <f t="shared" si="96"/>
        <v/>
      </c>
      <c r="AY42" s="765" t="str">
        <f t="shared" si="96"/>
        <v/>
      </c>
      <c r="AZ42" s="765" t="str">
        <f t="shared" si="96"/>
        <v/>
      </c>
      <c r="BA42" s="765" t="str">
        <f t="shared" si="96"/>
        <v/>
      </c>
      <c r="BB42" s="765" t="str">
        <f t="shared" si="96"/>
        <v/>
      </c>
      <c r="BC42" s="771"/>
      <c r="BD42" s="765" t="str">
        <f t="shared" ref="BD42:BL42" si="97">IF(BD40="","",BD40*BD41)</f>
        <v/>
      </c>
      <c r="BE42" s="765" t="str">
        <f t="shared" si="97"/>
        <v/>
      </c>
      <c r="BF42" s="765" t="str">
        <f t="shared" si="97"/>
        <v/>
      </c>
      <c r="BG42" s="765" t="str">
        <f t="shared" si="97"/>
        <v/>
      </c>
      <c r="BH42" s="765" t="str">
        <f t="shared" si="97"/>
        <v/>
      </c>
      <c r="BI42" s="765" t="str">
        <f t="shared" si="97"/>
        <v/>
      </c>
      <c r="BJ42" s="765" t="str">
        <f t="shared" si="97"/>
        <v/>
      </c>
      <c r="BK42" s="765" t="str">
        <f t="shared" si="97"/>
        <v/>
      </c>
      <c r="BL42" s="765" t="str">
        <f t="shared" si="97"/>
        <v/>
      </c>
      <c r="BM42" s="765" t="str">
        <f t="shared" ref="BM42:BT42" si="98">IF(BM40="","",BM40*BM41)</f>
        <v/>
      </c>
      <c r="BN42" s="765" t="str">
        <f t="shared" si="98"/>
        <v/>
      </c>
      <c r="BO42" s="765" t="str">
        <f t="shared" si="98"/>
        <v/>
      </c>
      <c r="BP42" s="765" t="str">
        <f t="shared" si="98"/>
        <v/>
      </c>
      <c r="BQ42" s="765" t="str">
        <f t="shared" si="98"/>
        <v/>
      </c>
      <c r="BR42" s="765" t="str">
        <f t="shared" si="98"/>
        <v/>
      </c>
      <c r="BS42" s="765" t="str">
        <f t="shared" si="98"/>
        <v/>
      </c>
      <c r="BT42" s="765" t="str">
        <f t="shared" si="98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7">
        <f t="shared" si="23"/>
        <v>0</v>
      </c>
      <c r="DM42" s="852">
        <f t="shared" si="24"/>
        <v>0</v>
      </c>
      <c r="DN42" s="852">
        <f t="shared" si="25"/>
        <v>0</v>
      </c>
      <c r="DO42" s="852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252</v>
      </c>
      <c r="B43" s="648"/>
      <c r="C43" s="648"/>
      <c r="D43" s="648"/>
      <c r="E43" s="648"/>
      <c r="F43" s="648"/>
      <c r="G43" s="648"/>
      <c r="H43" s="648"/>
      <c r="I43" s="648"/>
      <c r="J43" s="648"/>
      <c r="K43" s="648"/>
      <c r="L43" s="648"/>
      <c r="M43" s="648"/>
      <c r="N43" s="648"/>
      <c r="O43" s="648"/>
      <c r="P43" s="648"/>
      <c r="Q43" s="648"/>
      <c r="R43" s="648"/>
      <c r="S43" s="961"/>
      <c r="T43" s="648"/>
      <c r="U43" s="648"/>
      <c r="V43" s="648"/>
      <c r="W43" s="648"/>
      <c r="X43" s="648"/>
      <c r="Y43" s="648"/>
      <c r="Z43" s="648"/>
      <c r="AA43" s="648"/>
      <c r="AB43" s="648"/>
      <c r="AC43" s="648"/>
      <c r="AD43" s="648"/>
      <c r="AE43" s="648"/>
      <c r="AF43" s="648"/>
      <c r="AG43" s="648"/>
      <c r="AH43" s="648"/>
      <c r="AI43" s="648"/>
      <c r="AJ43" s="648"/>
      <c r="AK43" s="961"/>
      <c r="AL43" s="648"/>
      <c r="AM43" s="648"/>
      <c r="AN43" s="648"/>
      <c r="AO43" s="648"/>
      <c r="AP43" s="648"/>
      <c r="AQ43" s="648"/>
      <c r="AR43" s="648"/>
      <c r="AS43" s="648"/>
      <c r="AT43" s="648"/>
      <c r="AU43" s="648"/>
      <c r="AV43" s="648"/>
      <c r="AW43" s="648"/>
      <c r="AX43" s="648"/>
      <c r="AY43" s="648"/>
      <c r="AZ43" s="648"/>
      <c r="BA43" s="648"/>
      <c r="BB43" s="648"/>
      <c r="BC43" s="961"/>
      <c r="BD43" s="648"/>
      <c r="BE43" s="648"/>
      <c r="BF43" s="648"/>
      <c r="BG43" s="648"/>
      <c r="BH43" s="648"/>
      <c r="BI43" s="648"/>
      <c r="BJ43" s="648"/>
      <c r="BK43" s="648"/>
      <c r="BL43" s="648"/>
      <c r="BM43" s="648"/>
      <c r="BN43" s="648"/>
      <c r="BO43" s="648"/>
      <c r="BP43" s="648"/>
      <c r="BQ43" s="648"/>
      <c r="BR43" s="648"/>
      <c r="BS43" s="648"/>
      <c r="BT43" s="648"/>
      <c r="BU43" s="961"/>
      <c r="BV43" s="648"/>
      <c r="BW43" s="648"/>
      <c r="BX43" s="648"/>
      <c r="BY43" s="648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7">
        <f t="shared" si="23"/>
        <v>0</v>
      </c>
      <c r="DM43" s="852">
        <f t="shared" si="24"/>
        <v>0</v>
      </c>
      <c r="DN43" s="852">
        <f t="shared" si="25"/>
        <v>0</v>
      </c>
      <c r="DO43" s="852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 thickBot="1">
      <c r="A44" s="894" t="str">
        <f>$H$1 &amp; " (%)"</f>
        <v>kcal (%)</v>
      </c>
      <c r="B44" s="770" t="str">
        <f t="shared" ref="B44:J44" si="99">IF(B38="","",(B38-B40-B43)*B39/B$7/365/$G$1)</f>
        <v/>
      </c>
      <c r="C44" s="770" t="str">
        <f t="shared" si="99"/>
        <v/>
      </c>
      <c r="D44" s="770" t="str">
        <f t="shared" si="99"/>
        <v/>
      </c>
      <c r="E44" s="770" t="str">
        <f t="shared" si="99"/>
        <v/>
      </c>
      <c r="F44" s="770" t="str">
        <f t="shared" si="99"/>
        <v/>
      </c>
      <c r="G44" s="770" t="str">
        <f t="shared" si="99"/>
        <v/>
      </c>
      <c r="H44" s="770" t="str">
        <f t="shared" si="99"/>
        <v/>
      </c>
      <c r="I44" s="770" t="str">
        <f t="shared" si="99"/>
        <v/>
      </c>
      <c r="J44" s="770" t="str">
        <f t="shared" si="99"/>
        <v/>
      </c>
      <c r="K44" s="770" t="str">
        <f t="shared" ref="K44:R44" si="100">IF(K38="","",(K38-K40-K43)*K39/K$7/365/$G$1)</f>
        <v/>
      </c>
      <c r="L44" s="770" t="str">
        <f t="shared" si="100"/>
        <v/>
      </c>
      <c r="M44" s="770" t="str">
        <f t="shared" si="100"/>
        <v/>
      </c>
      <c r="N44" s="770" t="str">
        <f t="shared" si="100"/>
        <v/>
      </c>
      <c r="O44" s="770" t="str">
        <f t="shared" si="100"/>
        <v/>
      </c>
      <c r="P44" s="770" t="str">
        <f t="shared" si="100"/>
        <v/>
      </c>
      <c r="Q44" s="770" t="str">
        <f t="shared" si="100"/>
        <v/>
      </c>
      <c r="R44" s="770" t="str">
        <f t="shared" si="100"/>
        <v/>
      </c>
      <c r="S44" s="981"/>
      <c r="T44" s="770" t="str">
        <f t="shared" ref="T44:AB44" si="101">IF(T38="","",(T38-T40-T43)*T39/T$7/365/$G$1)</f>
        <v/>
      </c>
      <c r="U44" s="770" t="str">
        <f t="shared" si="101"/>
        <v/>
      </c>
      <c r="V44" s="770" t="str">
        <f t="shared" si="101"/>
        <v/>
      </c>
      <c r="W44" s="770" t="str">
        <f t="shared" si="101"/>
        <v/>
      </c>
      <c r="X44" s="770" t="str">
        <f t="shared" si="101"/>
        <v/>
      </c>
      <c r="Y44" s="770" t="str">
        <f t="shared" si="101"/>
        <v/>
      </c>
      <c r="Z44" s="770" t="str">
        <f t="shared" si="101"/>
        <v/>
      </c>
      <c r="AA44" s="770" t="str">
        <f t="shared" si="101"/>
        <v/>
      </c>
      <c r="AB44" s="770" t="str">
        <f t="shared" si="101"/>
        <v/>
      </c>
      <c r="AC44" s="770" t="str">
        <f t="shared" ref="AC44:AJ44" si="102">IF(AC38="","",(AC38-AC40-AC43)*AC39/AC$7/365/$G$1)</f>
        <v/>
      </c>
      <c r="AD44" s="770" t="str">
        <f t="shared" si="102"/>
        <v/>
      </c>
      <c r="AE44" s="770" t="str">
        <f t="shared" si="102"/>
        <v/>
      </c>
      <c r="AF44" s="770" t="str">
        <f t="shared" si="102"/>
        <v/>
      </c>
      <c r="AG44" s="770" t="str">
        <f t="shared" si="102"/>
        <v/>
      </c>
      <c r="AH44" s="770" t="str">
        <f t="shared" si="102"/>
        <v/>
      </c>
      <c r="AI44" s="770" t="str">
        <f t="shared" si="102"/>
        <v/>
      </c>
      <c r="AJ44" s="770" t="str">
        <f t="shared" si="102"/>
        <v/>
      </c>
      <c r="AK44" s="981"/>
      <c r="AL44" s="770" t="str">
        <f t="shared" ref="AL44:AT44" si="103">IF(AL38="","",(AL38-AL40-AL43)*AL39/AL$7/365/$G$1)</f>
        <v/>
      </c>
      <c r="AM44" s="770" t="str">
        <f t="shared" si="103"/>
        <v/>
      </c>
      <c r="AN44" s="770" t="str">
        <f t="shared" si="103"/>
        <v/>
      </c>
      <c r="AO44" s="770" t="str">
        <f t="shared" si="103"/>
        <v/>
      </c>
      <c r="AP44" s="770" t="str">
        <f t="shared" si="103"/>
        <v/>
      </c>
      <c r="AQ44" s="770" t="str">
        <f t="shared" si="103"/>
        <v/>
      </c>
      <c r="AR44" s="770" t="str">
        <f t="shared" si="103"/>
        <v/>
      </c>
      <c r="AS44" s="770" t="str">
        <f t="shared" si="103"/>
        <v/>
      </c>
      <c r="AT44" s="770" t="str">
        <f t="shared" si="103"/>
        <v/>
      </c>
      <c r="AU44" s="770" t="str">
        <f t="shared" ref="AU44:BB44" si="104">IF(AU38="","",(AU38-AU40-AU43)*AU39/AU$7/365/$G$1)</f>
        <v/>
      </c>
      <c r="AV44" s="770" t="str">
        <f t="shared" si="104"/>
        <v/>
      </c>
      <c r="AW44" s="770" t="str">
        <f t="shared" si="104"/>
        <v/>
      </c>
      <c r="AX44" s="770" t="str">
        <f t="shared" si="104"/>
        <v/>
      </c>
      <c r="AY44" s="770" t="str">
        <f t="shared" si="104"/>
        <v/>
      </c>
      <c r="AZ44" s="770" t="str">
        <f t="shared" si="104"/>
        <v/>
      </c>
      <c r="BA44" s="770" t="str">
        <f t="shared" si="104"/>
        <v/>
      </c>
      <c r="BB44" s="770" t="str">
        <f t="shared" si="104"/>
        <v/>
      </c>
      <c r="BC44" s="981"/>
      <c r="BD44" s="770" t="str">
        <f>IF(BD38="","",(BD38-BD40-BD43)*BD39/BD$7/365/$G$1)</f>
        <v/>
      </c>
      <c r="BE44" s="770" t="str">
        <f t="shared" ref="BE44:BL44" si="105">IF(BE38="","",(BE38-BE40-BE43)*BE39/BE$7/365/$G$1)</f>
        <v/>
      </c>
      <c r="BF44" s="770" t="str">
        <f t="shared" si="105"/>
        <v/>
      </c>
      <c r="BG44" s="770" t="str">
        <f t="shared" si="105"/>
        <v/>
      </c>
      <c r="BH44" s="770"/>
      <c r="BI44" s="770" t="str">
        <f t="shared" si="105"/>
        <v/>
      </c>
      <c r="BJ44" s="770" t="str">
        <f t="shared" si="105"/>
        <v/>
      </c>
      <c r="BK44" s="770" t="str">
        <f t="shared" si="105"/>
        <v/>
      </c>
      <c r="BL44" s="770" t="str">
        <f t="shared" si="105"/>
        <v/>
      </c>
      <c r="BM44" s="770" t="str">
        <f t="shared" ref="BM44:BT44" si="106">IF(BM38="","",(BM38-BM40-BM43)*BM39/BM$7/365/$G$1)</f>
        <v/>
      </c>
      <c r="BN44" s="770" t="str">
        <f t="shared" si="106"/>
        <v/>
      </c>
      <c r="BO44" s="770" t="str">
        <f t="shared" si="106"/>
        <v/>
      </c>
      <c r="BP44" s="770" t="str">
        <f t="shared" si="106"/>
        <v/>
      </c>
      <c r="BQ44" s="770" t="str">
        <f t="shared" si="106"/>
        <v/>
      </c>
      <c r="BR44" s="770" t="str">
        <f t="shared" si="106"/>
        <v/>
      </c>
      <c r="BS44" s="770" t="str">
        <f t="shared" si="106"/>
        <v/>
      </c>
      <c r="BT44" s="770" t="str">
        <f t="shared" si="106"/>
        <v/>
      </c>
      <c r="BU44" s="981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8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9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7">
        <f t="shared" si="23"/>
        <v>0</v>
      </c>
      <c r="DM44" s="852">
        <f t="shared" si="24"/>
        <v>0</v>
      </c>
      <c r="DN44" s="852">
        <f t="shared" si="25"/>
        <v>0</v>
      </c>
      <c r="DO44" s="852">
        <f t="shared" si="26"/>
        <v>0</v>
      </c>
      <c r="DP44" s="984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 thickBot="1">
      <c r="A45" s="907" t="s">
        <v>480</v>
      </c>
      <c r="B45" s="908">
        <f t="shared" ref="B45:H45" si="107">SUM(B14,B21,B28,B35,B42)</f>
        <v>1110</v>
      </c>
      <c r="C45" s="908">
        <f t="shared" si="107"/>
        <v>720</v>
      </c>
      <c r="D45" s="908">
        <f t="shared" si="107"/>
        <v>660</v>
      </c>
      <c r="E45" s="908">
        <f t="shared" si="107"/>
        <v>600</v>
      </c>
      <c r="F45" s="908">
        <f t="shared" si="107"/>
        <v>300</v>
      </c>
      <c r="G45" s="908">
        <f t="shared" si="107"/>
        <v>500</v>
      </c>
      <c r="H45" s="908">
        <f t="shared" si="107"/>
        <v>375</v>
      </c>
      <c r="I45" s="908">
        <f>SUM(I14,I21,I28,I35,I42)</f>
        <v>1150</v>
      </c>
      <c r="J45" s="908">
        <f>SUM(J14,J21,J28,J35,J42)</f>
        <v>265</v>
      </c>
      <c r="K45" s="908">
        <f t="shared" ref="K45:R45" si="108">SUM(K14,K21,K28,K35,K42)</f>
        <v>0</v>
      </c>
      <c r="L45" s="908">
        <f t="shared" si="108"/>
        <v>0</v>
      </c>
      <c r="M45" s="908">
        <f t="shared" si="108"/>
        <v>0</v>
      </c>
      <c r="N45" s="908">
        <f t="shared" si="108"/>
        <v>0</v>
      </c>
      <c r="O45" s="908">
        <f t="shared" si="108"/>
        <v>0</v>
      </c>
      <c r="P45" s="908">
        <f t="shared" si="108"/>
        <v>0</v>
      </c>
      <c r="Q45" s="908">
        <f t="shared" si="108"/>
        <v>0</v>
      </c>
      <c r="R45" s="908">
        <f t="shared" si="108"/>
        <v>0</v>
      </c>
      <c r="S45" s="989"/>
      <c r="T45" s="908">
        <f t="shared" ref="T45:AB45" si="109">SUM(T14,T21,T28,T35,T42)</f>
        <v>670</v>
      </c>
      <c r="U45" s="908">
        <f t="shared" si="109"/>
        <v>890</v>
      </c>
      <c r="V45" s="908">
        <f t="shared" si="109"/>
        <v>370</v>
      </c>
      <c r="W45" s="908">
        <f t="shared" si="109"/>
        <v>350</v>
      </c>
      <c r="X45" s="908">
        <f t="shared" si="109"/>
        <v>730</v>
      </c>
      <c r="Y45" s="908">
        <f t="shared" si="109"/>
        <v>570</v>
      </c>
      <c r="Z45" s="908">
        <f t="shared" si="109"/>
        <v>500</v>
      </c>
      <c r="AA45" s="908">
        <f t="shared" si="109"/>
        <v>370</v>
      </c>
      <c r="AB45" s="908">
        <f t="shared" si="109"/>
        <v>370</v>
      </c>
      <c r="AC45" s="908">
        <f t="shared" ref="AC45:AJ45" si="110">SUM(AC14,AC21,AC28,AC35,AC42)</f>
        <v>0</v>
      </c>
      <c r="AD45" s="908">
        <f t="shared" si="110"/>
        <v>0</v>
      </c>
      <c r="AE45" s="908">
        <f t="shared" si="110"/>
        <v>0</v>
      </c>
      <c r="AF45" s="908">
        <f t="shared" si="110"/>
        <v>0</v>
      </c>
      <c r="AG45" s="908">
        <f t="shared" si="110"/>
        <v>0</v>
      </c>
      <c r="AH45" s="908">
        <f t="shared" si="110"/>
        <v>0</v>
      </c>
      <c r="AI45" s="908">
        <f t="shared" si="110"/>
        <v>0</v>
      </c>
      <c r="AJ45" s="908">
        <f t="shared" si="110"/>
        <v>0</v>
      </c>
      <c r="AK45" s="989"/>
      <c r="AL45" s="908">
        <f t="shared" ref="AL45:AT45" si="111">SUM(AL14,AL21,AL28,AL35,AL42)</f>
        <v>400</v>
      </c>
      <c r="AM45" s="908">
        <f t="shared" si="111"/>
        <v>1725</v>
      </c>
      <c r="AN45" s="908">
        <f t="shared" si="111"/>
        <v>1170</v>
      </c>
      <c r="AO45" s="908">
        <f t="shared" si="111"/>
        <v>200</v>
      </c>
      <c r="AP45" s="908">
        <f t="shared" si="111"/>
        <v>120</v>
      </c>
      <c r="AQ45" s="908">
        <f t="shared" si="111"/>
        <v>2310</v>
      </c>
      <c r="AR45" s="908">
        <f t="shared" si="111"/>
        <v>280</v>
      </c>
      <c r="AS45" s="908">
        <f t="shared" si="111"/>
        <v>0</v>
      </c>
      <c r="AT45" s="908">
        <f t="shared" si="111"/>
        <v>0</v>
      </c>
      <c r="AU45" s="908">
        <f t="shared" ref="AU45:BB45" si="112">SUM(AU14,AU21,AU28,AU35,AU42)</f>
        <v>0</v>
      </c>
      <c r="AV45" s="908">
        <f t="shared" si="112"/>
        <v>0</v>
      </c>
      <c r="AW45" s="908">
        <f t="shared" si="112"/>
        <v>0</v>
      </c>
      <c r="AX45" s="908">
        <f t="shared" si="112"/>
        <v>0</v>
      </c>
      <c r="AY45" s="908">
        <f t="shared" si="112"/>
        <v>0</v>
      </c>
      <c r="AZ45" s="908">
        <f t="shared" si="112"/>
        <v>0</v>
      </c>
      <c r="BA45" s="908">
        <f t="shared" si="112"/>
        <v>0</v>
      </c>
      <c r="BB45" s="908">
        <f t="shared" si="112"/>
        <v>0</v>
      </c>
      <c r="BC45" s="989"/>
      <c r="BD45" s="908">
        <f>SUM(BD14,BD21,BD28,BD35,BD42)</f>
        <v>0</v>
      </c>
      <c r="BE45" s="908">
        <f t="shared" ref="BE45:BL45" si="113">SUM(BE14,BE21,BE28,BE35,BE42)</f>
        <v>2777.75</v>
      </c>
      <c r="BF45" s="908">
        <f t="shared" si="113"/>
        <v>0</v>
      </c>
      <c r="BG45" s="908">
        <f t="shared" si="113"/>
        <v>5149.74</v>
      </c>
      <c r="BH45" s="908">
        <f t="shared" si="113"/>
        <v>4099.8599999999997</v>
      </c>
      <c r="BI45" s="908">
        <f t="shared" si="113"/>
        <v>9799.74</v>
      </c>
      <c r="BJ45" s="908">
        <f t="shared" si="113"/>
        <v>3799.86</v>
      </c>
      <c r="BK45" s="908">
        <f t="shared" si="113"/>
        <v>2133.15</v>
      </c>
      <c r="BL45" s="908">
        <f t="shared" si="113"/>
        <v>2155.39</v>
      </c>
      <c r="BM45" s="908">
        <f t="shared" ref="BM45:BT45" si="114">SUM(BM14,BM21,BM28,BM35,BM42)</f>
        <v>0</v>
      </c>
      <c r="BN45" s="908">
        <f t="shared" si="114"/>
        <v>0</v>
      </c>
      <c r="BO45" s="908">
        <f t="shared" si="114"/>
        <v>0</v>
      </c>
      <c r="BP45" s="908">
        <f t="shared" si="114"/>
        <v>0</v>
      </c>
      <c r="BQ45" s="908">
        <f t="shared" si="114"/>
        <v>0</v>
      </c>
      <c r="BR45" s="908">
        <f t="shared" si="114"/>
        <v>0</v>
      </c>
      <c r="BS45" s="908">
        <f t="shared" si="114"/>
        <v>0</v>
      </c>
      <c r="BT45" s="908">
        <f t="shared" si="114"/>
        <v>0</v>
      </c>
      <c r="BU45" s="989"/>
      <c r="BV45" s="908">
        <f>SUM(BV14,BV21,BV28,BV35,BV42)</f>
        <v>785</v>
      </c>
      <c r="BW45" s="908">
        <f>SUM(BW14,BW21,BW28,BW35,BW42)</f>
        <v>820</v>
      </c>
      <c r="BX45" s="908">
        <f>SUM(BX14,BX21,BX28,BX35,BX42)</f>
        <v>1590</v>
      </c>
      <c r="BY45" s="908">
        <f>SUM(BY14,BY21,BY28,BY35,BY42)</f>
        <v>2740</v>
      </c>
      <c r="BZ45" s="895">
        <f t="shared" si="0"/>
        <v>302</v>
      </c>
      <c r="CA45" s="895">
        <f t="shared" si="1"/>
        <v>262</v>
      </c>
      <c r="CB45" s="895">
        <f t="shared" si="2"/>
        <v>259.66666666666669</v>
      </c>
      <c r="CC45" s="896">
        <f t="shared" si="3"/>
        <v>1341.05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265</v>
      </c>
      <c r="CM45" s="156">
        <f t="shared" si="115"/>
        <v>300</v>
      </c>
      <c r="CN45" s="90">
        <f t="shared" si="115"/>
        <v>375</v>
      </c>
      <c r="CO45" s="90">
        <f t="shared" si="115"/>
        <v>500</v>
      </c>
      <c r="CP45" s="90">
        <f t="shared" si="115"/>
        <v>600</v>
      </c>
      <c r="CQ45" s="90">
        <f t="shared" si="115"/>
        <v>660</v>
      </c>
      <c r="CR45" s="90">
        <f t="shared" si="115"/>
        <v>720</v>
      </c>
      <c r="CS45" s="89">
        <f t="shared" si="115"/>
        <v>1110</v>
      </c>
      <c r="CT45" s="525">
        <f t="shared" si="11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0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 thickBot="1">
      <c r="A46" s="907" t="str">
        <f>"TOTAL WILD FOOD " &amp; $H$1 &amp; " (%)"</f>
        <v>TOTAL WILD FOOD kcal (%)</v>
      </c>
      <c r="B46" s="992">
        <f t="shared" ref="B46:J46" si="116">SUM(B16,B23,B30,B37,B44)</f>
        <v>8.7627745161991729E-3</v>
      </c>
      <c r="C46" s="992">
        <f t="shared" si="116"/>
        <v>4.9168297455968693E-2</v>
      </c>
      <c r="D46" s="992">
        <f t="shared" si="116"/>
        <v>6.4579256360078274E-2</v>
      </c>
      <c r="E46" s="992">
        <f t="shared" si="116"/>
        <v>4.6183953033268096E-2</v>
      </c>
      <c r="F46" s="992">
        <f t="shared" si="116"/>
        <v>1.385518590998043E-2</v>
      </c>
      <c r="G46" s="992">
        <f t="shared" si="116"/>
        <v>4.272667971298108E-2</v>
      </c>
      <c r="H46" s="992">
        <f t="shared" si="116"/>
        <v>3.5127201565557736E-2</v>
      </c>
      <c r="I46" s="992">
        <f t="shared" si="116"/>
        <v>3.5746901500326153E-2</v>
      </c>
      <c r="J46" s="992">
        <f t="shared" si="116"/>
        <v>2.6579691237225485E-2</v>
      </c>
      <c r="K46" s="992">
        <f t="shared" ref="K46:R46" si="117">SUM(K16,K23,K30,K37,K44)</f>
        <v>0</v>
      </c>
      <c r="L46" s="992">
        <f t="shared" si="117"/>
        <v>0</v>
      </c>
      <c r="M46" s="992">
        <f t="shared" si="117"/>
        <v>0</v>
      </c>
      <c r="N46" s="992">
        <f t="shared" si="117"/>
        <v>0</v>
      </c>
      <c r="O46" s="992">
        <f t="shared" si="117"/>
        <v>0</v>
      </c>
      <c r="P46" s="992">
        <f t="shared" si="117"/>
        <v>0</v>
      </c>
      <c r="Q46" s="992">
        <f t="shared" si="117"/>
        <v>0</v>
      </c>
      <c r="R46" s="992">
        <f t="shared" si="117"/>
        <v>0</v>
      </c>
      <c r="S46" s="993"/>
      <c r="T46" s="992">
        <f t="shared" ref="T46:AB46" si="118">SUM(T16,T23,T30,T37,T44)</f>
        <v>2.0743639921722113E-2</v>
      </c>
      <c r="U46" s="992">
        <f t="shared" si="118"/>
        <v>1.7808219178082191E-2</v>
      </c>
      <c r="V46" s="992">
        <f t="shared" si="118"/>
        <v>2.9680365296803651E-2</v>
      </c>
      <c r="W46" s="992">
        <f t="shared" si="118"/>
        <v>5.0065231572080891E-2</v>
      </c>
      <c r="X46" s="992">
        <f t="shared" si="118"/>
        <v>3.0039138943248531E-2</v>
      </c>
      <c r="Y46" s="992">
        <f t="shared" si="118"/>
        <v>2.136333985649054E-2</v>
      </c>
      <c r="Z46" s="992">
        <f t="shared" si="118"/>
        <v>3.8207063647376756E-2</v>
      </c>
      <c r="AA46" s="992">
        <f t="shared" si="118"/>
        <v>2.860870375547479E-2</v>
      </c>
      <c r="AB46" s="992">
        <f t="shared" si="118"/>
        <v>1.7286366601435094E-2</v>
      </c>
      <c r="AC46" s="992">
        <f t="shared" ref="AC46:AJ46" si="119">SUM(AC16,AC23,AC30,AC37,AC44)</f>
        <v>0</v>
      </c>
      <c r="AD46" s="992">
        <f t="shared" si="119"/>
        <v>0</v>
      </c>
      <c r="AE46" s="992">
        <f t="shared" si="119"/>
        <v>0</v>
      </c>
      <c r="AF46" s="992">
        <f t="shared" si="119"/>
        <v>0</v>
      </c>
      <c r="AG46" s="992">
        <f t="shared" si="119"/>
        <v>0</v>
      </c>
      <c r="AH46" s="992">
        <f t="shared" si="119"/>
        <v>0</v>
      </c>
      <c r="AI46" s="992">
        <f t="shared" si="119"/>
        <v>0</v>
      </c>
      <c r="AJ46" s="992">
        <f t="shared" si="119"/>
        <v>0</v>
      </c>
      <c r="AK46" s="993"/>
      <c r="AL46" s="992">
        <f t="shared" ref="AL46:AT46" si="120">SUM(AL16,AL23,AL30,AL37,AL44)</f>
        <v>2.8701891715590347E-4</v>
      </c>
      <c r="AM46" s="992">
        <f t="shared" si="120"/>
        <v>3.879256360078278E-2</v>
      </c>
      <c r="AN46" s="992">
        <f t="shared" si="120"/>
        <v>7.6799304196564465E-3</v>
      </c>
      <c r="AO46" s="992">
        <f t="shared" si="120"/>
        <v>3.4203087627745161E-2</v>
      </c>
      <c r="AP46" s="992">
        <f t="shared" si="120"/>
        <v>7.6320939334637954E-3</v>
      </c>
      <c r="AQ46" s="992">
        <f t="shared" si="120"/>
        <v>1.9308545335942597E-2</v>
      </c>
      <c r="AR46" s="992">
        <f t="shared" si="120"/>
        <v>1.0371819960861057E-2</v>
      </c>
      <c r="AS46" s="992">
        <f t="shared" si="120"/>
        <v>0</v>
      </c>
      <c r="AT46" s="992">
        <f t="shared" si="120"/>
        <v>0</v>
      </c>
      <c r="AU46" s="992">
        <f t="shared" ref="AU46:BB46" si="121">SUM(AU16,AU23,AU30,AU37,AU44)</f>
        <v>0</v>
      </c>
      <c r="AV46" s="992">
        <f t="shared" si="121"/>
        <v>0</v>
      </c>
      <c r="AW46" s="992">
        <f t="shared" si="121"/>
        <v>0</v>
      </c>
      <c r="AX46" s="992">
        <f t="shared" si="121"/>
        <v>0</v>
      </c>
      <c r="AY46" s="992">
        <f t="shared" si="121"/>
        <v>0</v>
      </c>
      <c r="AZ46" s="992">
        <f t="shared" si="121"/>
        <v>0</v>
      </c>
      <c r="BA46" s="992">
        <f t="shared" si="121"/>
        <v>0</v>
      </c>
      <c r="BB46" s="992">
        <f t="shared" si="121"/>
        <v>0</v>
      </c>
      <c r="BC46" s="993"/>
      <c r="BD46" s="992">
        <f>SUM(BD16,BD23,BD30,BD37,BD44)</f>
        <v>0</v>
      </c>
      <c r="BE46" s="992">
        <f t="shared" ref="BE46:BL46" si="122">SUM(BE16,BE23,BE30,BE37,BE44)</f>
        <v>0.10776255707762557</v>
      </c>
      <c r="BF46" s="992">
        <f t="shared" si="122"/>
        <v>0</v>
      </c>
      <c r="BG46" s="992">
        <f t="shared" si="122"/>
        <v>0.10425636007827789</v>
      </c>
      <c r="BH46" s="992">
        <f t="shared" si="122"/>
        <v>7.0580560991519894E-2</v>
      </c>
      <c r="BI46" s="992">
        <f t="shared" si="122"/>
        <v>0.19306681576740287</v>
      </c>
      <c r="BJ46" s="992">
        <f t="shared" si="122"/>
        <v>4.9836921069797785E-2</v>
      </c>
      <c r="BK46" s="992">
        <f t="shared" si="122"/>
        <v>7.8864970645792565E-2</v>
      </c>
      <c r="BL46" s="992">
        <f t="shared" si="122"/>
        <v>3.6904761904761905E-2</v>
      </c>
      <c r="BM46" s="992">
        <f t="shared" ref="BM46:BT46" si="123">SUM(BM16,BM23,BM30,BM37,BM44)</f>
        <v>0</v>
      </c>
      <c r="BN46" s="992">
        <f t="shared" si="123"/>
        <v>0</v>
      </c>
      <c r="BO46" s="992">
        <f t="shared" si="123"/>
        <v>0</v>
      </c>
      <c r="BP46" s="992">
        <f t="shared" si="123"/>
        <v>0</v>
      </c>
      <c r="BQ46" s="992">
        <f t="shared" si="123"/>
        <v>0</v>
      </c>
      <c r="BR46" s="992">
        <f t="shared" si="123"/>
        <v>0</v>
      </c>
      <c r="BS46" s="992">
        <f t="shared" si="123"/>
        <v>0</v>
      </c>
      <c r="BT46" s="992">
        <f t="shared" si="123"/>
        <v>0</v>
      </c>
      <c r="BU46" s="993"/>
      <c r="BV46" s="992">
        <f>SUM(BV16,BV23,BV30,BV37,BV44)</f>
        <v>5.4843444227005871E-2</v>
      </c>
      <c r="BW46" s="992">
        <f>SUM(BW16,BW23,BW30,BW37,BW44)</f>
        <v>3.1550337029789086E-2</v>
      </c>
      <c r="BX46" s="992">
        <f>SUM(BX16,BX23,BX30,BX37,BX44)</f>
        <v>2.9223744292237445E-2</v>
      </c>
      <c r="BY46" s="992">
        <f>SUM(BY16,BY23,BY30,BY37,BY44)</f>
        <v>9.8467058056099149E-2</v>
      </c>
      <c r="BZ46" s="982">
        <f t="shared" si="0"/>
        <v>1.7210045662100455E-2</v>
      </c>
      <c r="CA46" s="982">
        <f t="shared" si="1"/>
        <v>1.3582455813375577E-2</v>
      </c>
      <c r="CB46" s="982">
        <f t="shared" si="2"/>
        <v>5.2988330796549981E-3</v>
      </c>
      <c r="CC46" s="983">
        <f t="shared" si="3"/>
        <v>2.9880408784518375E-2</v>
      </c>
      <c r="CD46" s="628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8.7627745161991729E-3</v>
      </c>
      <c r="CM46" s="544">
        <f t="shared" si="115"/>
        <v>1.385518590998043E-2</v>
      </c>
      <c r="CN46" s="543">
        <f t="shared" si="115"/>
        <v>2.6579691237225485E-2</v>
      </c>
      <c r="CO46" s="543">
        <f t="shared" si="115"/>
        <v>3.5127201565557736E-2</v>
      </c>
      <c r="CP46" s="543">
        <f t="shared" si="115"/>
        <v>3.5746901500326153E-2</v>
      </c>
      <c r="CQ46" s="543">
        <f t="shared" si="115"/>
        <v>4.272667971298108E-2</v>
      </c>
      <c r="CR46" s="543">
        <f t="shared" si="115"/>
        <v>4.6183953033268096E-2</v>
      </c>
      <c r="CS46" s="542">
        <f t="shared" si="115"/>
        <v>4.9168297455968693E-2</v>
      </c>
      <c r="CT46" s="629">
        <f t="shared" si="11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4">
        <f>SUM(DP16,DP23,DP30,DP37,DP44)</f>
        <v>0.21974885844748862</v>
      </c>
      <c r="DQ46" s="992">
        <f>SUM(DQ16,DQ23,DQ30,DQ37,DQ44)</f>
        <v>0.1617199391171994</v>
      </c>
      <c r="DR46" s="992">
        <f>SUM(DR16,DR23,DR30,DR37,DR44)</f>
        <v>0.19837387009598359</v>
      </c>
      <c r="DS46" s="995">
        <f>SUM(DS16,DS23,DS30,DS37,DS44)</f>
        <v>0.28151500326157863</v>
      </c>
      <c r="DT46" s="970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9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9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9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9"/>
      <c r="BV47" s="451"/>
      <c r="BW47" s="451"/>
      <c r="BX47" s="451"/>
      <c r="BY47" s="451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4" t="s">
        <v>481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3" t="s">
        <v>482</v>
      </c>
      <c r="B49" s="960">
        <v>108</v>
      </c>
      <c r="C49" s="960"/>
      <c r="D49" s="960"/>
      <c r="E49" s="960">
        <v>120</v>
      </c>
      <c r="F49" s="960"/>
      <c r="G49" s="960">
        <v>100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>
        <v>90</v>
      </c>
      <c r="AO49" s="960"/>
      <c r="AP49" s="960"/>
      <c r="AQ49" s="960"/>
      <c r="AR49" s="960"/>
      <c r="AS49" s="960">
        <v>50</v>
      </c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/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108</v>
      </c>
      <c r="BW49" s="960"/>
      <c r="BX49" s="960">
        <v>90</v>
      </c>
      <c r="BY49" s="960"/>
      <c r="BZ49" s="895">
        <f t="shared" ref="BZ49:BZ85" si="124">IF(DL49&lt;3,"",(SUM(B49:R49)-MIN(B49:R49)-MAX(B49:R49))/(DL49-2))</f>
        <v>108</v>
      </c>
      <c r="CA49" s="895" t="str">
        <f t="shared" ref="CA49:CA85" si="125">IF(DM49&lt;3,"",(SUM(T49:AJ49)-MIN(T49:AJ49)-MAX(T49:AJ49))/(DM49-2))</f>
        <v/>
      </c>
      <c r="CB49" s="895" t="str">
        <f t="shared" ref="CB49:CB85" si="126">IF(DN49&lt;3,"",(SUM(AL49:BB49)-MIN(AL49:BB49)-MAX(AL49:BB49))/(DN49-2))</f>
        <v/>
      </c>
      <c r="CC49" s="896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>
        <f t="shared" si="128"/>
        <v>100</v>
      </c>
      <c r="CL49" s="156">
        <f t="shared" si="128"/>
        <v>108</v>
      </c>
      <c r="CM49" s="156">
        <f t="shared" si="128"/>
        <v>120</v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47">COUNT(B49:R49)</f>
        <v>3</v>
      </c>
      <c r="DM49" s="852">
        <f t="shared" ref="DM49:DM85" si="148">COUNT(T49:AJ49)</f>
        <v>0</v>
      </c>
      <c r="DN49" s="852">
        <f t="shared" ref="DN49:DN85" si="149">COUNT(AL49:BB49)</f>
        <v>2</v>
      </c>
      <c r="DO49" s="852">
        <f t="shared" ref="DO49:DO85" si="150">COUNT(BD49:BT49)</f>
        <v>0</v>
      </c>
      <c r="DP49" s="986">
        <f>IF(SUM(BV49)&gt;0,BV49*'Exp factors'!C$21,"")</f>
        <v>135</v>
      </c>
      <c r="DQ49" s="987" t="str">
        <f>IF(SUM(BW49)&gt;0,BW49*'Exp factors'!D$21,"")</f>
        <v/>
      </c>
      <c r="DR49" s="987">
        <f>IF(SUM(BX49)&gt;0,BX49*'Exp factors'!E$21,"")</f>
        <v>112.5</v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I50" si="151">950*$K$1</f>
        <v>950</v>
      </c>
      <c r="C50" s="1002">
        <f t="shared" si="151"/>
        <v>950</v>
      </c>
      <c r="D50" s="1002">
        <f t="shared" si="151"/>
        <v>950</v>
      </c>
      <c r="E50" s="1002">
        <f t="shared" si="151"/>
        <v>950</v>
      </c>
      <c r="F50" s="1002">
        <f t="shared" si="151"/>
        <v>950</v>
      </c>
      <c r="G50" s="1002">
        <f t="shared" si="151"/>
        <v>950</v>
      </c>
      <c r="H50" s="1002">
        <f t="shared" si="151"/>
        <v>950</v>
      </c>
      <c r="I50" s="1002">
        <f t="shared" si="151"/>
        <v>950</v>
      </c>
      <c r="J50" s="1002">
        <v>950</v>
      </c>
      <c r="K50" s="1002">
        <f t="shared" ref="K50:R50" si="152">950*$K$1</f>
        <v>950</v>
      </c>
      <c r="L50" s="1002">
        <f t="shared" si="152"/>
        <v>950</v>
      </c>
      <c r="M50" s="1002">
        <f t="shared" si="152"/>
        <v>950</v>
      </c>
      <c r="N50" s="1002">
        <f t="shared" si="152"/>
        <v>950</v>
      </c>
      <c r="O50" s="1002">
        <f t="shared" si="152"/>
        <v>950</v>
      </c>
      <c r="P50" s="1002">
        <f t="shared" si="152"/>
        <v>950</v>
      </c>
      <c r="Q50" s="1002">
        <f t="shared" si="152"/>
        <v>950</v>
      </c>
      <c r="R50" s="1002">
        <f t="shared" si="152"/>
        <v>950</v>
      </c>
      <c r="S50" s="966"/>
      <c r="T50" s="1002">
        <f t="shared" ref="T50:AA50" si="153">950*$K$1</f>
        <v>950</v>
      </c>
      <c r="U50" s="1002">
        <f t="shared" si="153"/>
        <v>950</v>
      </c>
      <c r="V50" s="1002">
        <v>950</v>
      </c>
      <c r="W50" s="1002">
        <f t="shared" si="153"/>
        <v>950</v>
      </c>
      <c r="X50" s="1002">
        <f t="shared" si="153"/>
        <v>950</v>
      </c>
      <c r="Y50" s="1002">
        <f t="shared" si="153"/>
        <v>950</v>
      </c>
      <c r="Z50" s="1002">
        <f t="shared" si="153"/>
        <v>950</v>
      </c>
      <c r="AA50" s="1002">
        <f t="shared" si="153"/>
        <v>950</v>
      </c>
      <c r="AB50" s="1002">
        <v>950</v>
      </c>
      <c r="AC50" s="1002">
        <f t="shared" ref="AC50:AJ50" si="154">950*$K$1</f>
        <v>950</v>
      </c>
      <c r="AD50" s="1002">
        <f t="shared" si="154"/>
        <v>950</v>
      </c>
      <c r="AE50" s="1002">
        <f t="shared" si="154"/>
        <v>950</v>
      </c>
      <c r="AF50" s="1002">
        <f t="shared" si="154"/>
        <v>950</v>
      </c>
      <c r="AG50" s="1002">
        <f t="shared" si="154"/>
        <v>950</v>
      </c>
      <c r="AH50" s="1002">
        <f t="shared" si="154"/>
        <v>950</v>
      </c>
      <c r="AI50" s="1002">
        <f t="shared" si="154"/>
        <v>950</v>
      </c>
      <c r="AJ50" s="1002">
        <f t="shared" si="154"/>
        <v>950</v>
      </c>
      <c r="AK50" s="966"/>
      <c r="AL50" s="1002">
        <f t="shared" ref="AL50:AS50" si="155">950*$K$1</f>
        <v>950</v>
      </c>
      <c r="AM50" s="1002">
        <f t="shared" si="155"/>
        <v>950</v>
      </c>
      <c r="AN50" s="1002">
        <f t="shared" si="155"/>
        <v>950</v>
      </c>
      <c r="AO50" s="1002">
        <f t="shared" si="155"/>
        <v>950</v>
      </c>
      <c r="AP50" s="1002">
        <f t="shared" si="155"/>
        <v>950</v>
      </c>
      <c r="AQ50" s="1002">
        <f t="shared" si="155"/>
        <v>950</v>
      </c>
      <c r="AR50" s="1002">
        <f t="shared" si="155"/>
        <v>950</v>
      </c>
      <c r="AS50" s="1002">
        <f t="shared" si="155"/>
        <v>950</v>
      </c>
      <c r="AT50" s="1002">
        <v>950</v>
      </c>
      <c r="AU50" s="1002">
        <f t="shared" ref="AU50:BB50" si="156">950*$K$1</f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 t="shared" ref="BD50:BL50" si="157">950*$K$1</f>
        <v>950</v>
      </c>
      <c r="BE50" s="1002">
        <f t="shared" si="157"/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ref="BM50:BT50" si="158">950*$K$1</f>
        <v>950</v>
      </c>
      <c r="BN50" s="1002">
        <f t="shared" si="158"/>
        <v>950</v>
      </c>
      <c r="BO50" s="1002">
        <f t="shared" si="158"/>
        <v>950</v>
      </c>
      <c r="BP50" s="1002">
        <f t="shared" si="158"/>
        <v>950</v>
      </c>
      <c r="BQ50" s="1002">
        <f t="shared" si="158"/>
        <v>950</v>
      </c>
      <c r="BR50" s="1002">
        <f t="shared" si="158"/>
        <v>950</v>
      </c>
      <c r="BS50" s="1002">
        <f t="shared" si="158"/>
        <v>950</v>
      </c>
      <c r="BT50" s="1002">
        <f t="shared" si="158"/>
        <v>950</v>
      </c>
      <c r="BU50" s="966"/>
      <c r="BV50" s="1002">
        <f>950*$K$1</f>
        <v>950</v>
      </c>
      <c r="BW50" s="1002"/>
      <c r="BX50" s="1002">
        <f>950*$K$1</f>
        <v>950</v>
      </c>
      <c r="BY50" s="1002">
        <f>950*$K$1</f>
        <v>950</v>
      </c>
      <c r="BZ50" s="895">
        <f t="shared" si="124"/>
        <v>950</v>
      </c>
      <c r="CA50" s="895">
        <f t="shared" si="125"/>
        <v>950</v>
      </c>
      <c r="CB50" s="895">
        <f t="shared" si="126"/>
        <v>950</v>
      </c>
      <c r="CC50" s="896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7">
        <f t="shared" si="147"/>
        <v>17</v>
      </c>
      <c r="DM50" s="852">
        <f t="shared" si="148"/>
        <v>17</v>
      </c>
      <c r="DN50" s="852">
        <f t="shared" si="149"/>
        <v>17</v>
      </c>
      <c r="DO50" s="852">
        <f t="shared" si="150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251</v>
      </c>
      <c r="B51" s="688">
        <v>0</v>
      </c>
      <c r="C51" s="688"/>
      <c r="D51" s="688"/>
      <c r="E51" s="688">
        <v>0</v>
      </c>
      <c r="F51" s="688"/>
      <c r="G51" s="688">
        <v>50</v>
      </c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6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6"/>
      <c r="AL51" s="688"/>
      <c r="AM51" s="688"/>
      <c r="AN51" s="688">
        <v>60</v>
      </c>
      <c r="AO51" s="688"/>
      <c r="AP51" s="688"/>
      <c r="AQ51" s="688"/>
      <c r="AR51" s="688"/>
      <c r="AS51" s="688">
        <v>40</v>
      </c>
      <c r="AT51" s="688"/>
      <c r="AU51" s="688"/>
      <c r="AV51" s="688"/>
      <c r="AW51" s="688"/>
      <c r="AX51" s="688"/>
      <c r="AY51" s="688"/>
      <c r="AZ51" s="688"/>
      <c r="BA51" s="688"/>
      <c r="BB51" s="688"/>
      <c r="BC51" s="966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6"/>
      <c r="BV51" s="688">
        <v>75</v>
      </c>
      <c r="BW51" s="688"/>
      <c r="BX51" s="688">
        <v>50</v>
      </c>
      <c r="BY51" s="688"/>
      <c r="BZ51" s="895">
        <f t="shared" si="124"/>
        <v>0</v>
      </c>
      <c r="CA51" s="895" t="str">
        <f t="shared" si="125"/>
        <v/>
      </c>
      <c r="CB51" s="895" t="str">
        <f t="shared" si="126"/>
        <v/>
      </c>
      <c r="CC51" s="896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>
        <f t="shared" si="129"/>
        <v>0</v>
      </c>
      <c r="CL51" s="156">
        <f t="shared" si="129"/>
        <v>0</v>
      </c>
      <c r="CM51" s="156">
        <f t="shared" si="129"/>
        <v>50</v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7">
        <f t="shared" si="147"/>
        <v>3</v>
      </c>
      <c r="DM51" s="852">
        <f t="shared" si="148"/>
        <v>0</v>
      </c>
      <c r="DN51" s="852">
        <f t="shared" si="149"/>
        <v>2</v>
      </c>
      <c r="DO51" s="852">
        <f t="shared" si="150"/>
        <v>0</v>
      </c>
      <c r="DP51" s="972">
        <f>IF(SUM(BV51)&gt;0,(BV49-DP54-SUM(BV54)*(DP54=""))*'Exp factors'!C$24,"")</f>
        <v>108</v>
      </c>
      <c r="DQ51" s="973" t="str">
        <f>IF(SUM(BW51)&gt;0,(BW49-DQ54-SUM(BW54)*(DQ54=""))*'Exp factors'!D$24,"")</f>
        <v/>
      </c>
      <c r="DR51" s="973">
        <f>IF(SUM(BX51)&gt;0,(BX49-DR54-SUM(BX54)*(DR54=""))*'Exp factors'!E$24,"")</f>
        <v>90</v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182</v>
      </c>
      <c r="B52" s="711">
        <v>0</v>
      </c>
      <c r="C52" s="711"/>
      <c r="D52" s="711"/>
      <c r="E52" s="711">
        <v>0</v>
      </c>
      <c r="F52" s="711"/>
      <c r="G52" s="711">
        <v>5</v>
      </c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6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6"/>
      <c r="AL52" s="711"/>
      <c r="AM52" s="711"/>
      <c r="AN52" s="711">
        <v>2.5</v>
      </c>
      <c r="AO52" s="711"/>
      <c r="AP52" s="711"/>
      <c r="AQ52" s="711"/>
      <c r="AR52" s="711"/>
      <c r="AS52" s="711">
        <v>5</v>
      </c>
      <c r="AT52" s="711"/>
      <c r="AU52" s="711"/>
      <c r="AV52" s="711"/>
      <c r="AW52" s="711"/>
      <c r="AX52" s="711"/>
      <c r="AY52" s="711"/>
      <c r="AZ52" s="711"/>
      <c r="BA52" s="711"/>
      <c r="BB52" s="711"/>
      <c r="BC52" s="966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6"/>
      <c r="BV52" s="711">
        <v>3</v>
      </c>
      <c r="BW52" s="711"/>
      <c r="BX52" s="711">
        <v>3</v>
      </c>
      <c r="BY52" s="711"/>
      <c r="BZ52" s="895">
        <f t="shared" si="124"/>
        <v>0</v>
      </c>
      <c r="CA52" s="895" t="str">
        <f t="shared" si="125"/>
        <v/>
      </c>
      <c r="CB52" s="895" t="str">
        <f t="shared" si="126"/>
        <v/>
      </c>
      <c r="CC52" s="896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>
        <f t="shared" si="129"/>
        <v>0</v>
      </c>
      <c r="CL52" s="156">
        <f t="shared" si="129"/>
        <v>0</v>
      </c>
      <c r="CM52" s="156">
        <f t="shared" si="129"/>
        <v>5</v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7">
        <f t="shared" si="147"/>
        <v>3</v>
      </c>
      <c r="DM52" s="852">
        <f t="shared" si="148"/>
        <v>0</v>
      </c>
      <c r="DN52" s="852">
        <f t="shared" si="149"/>
        <v>2</v>
      </c>
      <c r="DO52" s="852">
        <f t="shared" si="150"/>
        <v>0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184</v>
      </c>
      <c r="B53" s="765">
        <f t="shared" ref="B53:J53" si="159">IF(B51="","",B51*B52)</f>
        <v>0</v>
      </c>
      <c r="C53" s="765" t="str">
        <f t="shared" si="159"/>
        <v/>
      </c>
      <c r="D53" s="765" t="str">
        <f t="shared" si="159"/>
        <v/>
      </c>
      <c r="E53" s="765">
        <f t="shared" si="159"/>
        <v>0</v>
      </c>
      <c r="F53" s="765" t="str">
        <f t="shared" si="159"/>
        <v/>
      </c>
      <c r="G53" s="765">
        <f t="shared" si="159"/>
        <v>250</v>
      </c>
      <c r="H53" s="765" t="str">
        <f t="shared" si="159"/>
        <v/>
      </c>
      <c r="I53" s="765" t="str">
        <f t="shared" si="159"/>
        <v/>
      </c>
      <c r="J53" s="765" t="str">
        <f t="shared" si="159"/>
        <v/>
      </c>
      <c r="K53" s="765" t="str">
        <f t="shared" ref="K53:R53" si="160">IF(K51="","",K51*K52)</f>
        <v/>
      </c>
      <c r="L53" s="765" t="str">
        <f t="shared" si="160"/>
        <v/>
      </c>
      <c r="M53" s="765" t="str">
        <f t="shared" si="160"/>
        <v/>
      </c>
      <c r="N53" s="765" t="str">
        <f t="shared" si="160"/>
        <v/>
      </c>
      <c r="O53" s="765" t="str">
        <f t="shared" si="160"/>
        <v/>
      </c>
      <c r="P53" s="765" t="str">
        <f t="shared" si="160"/>
        <v/>
      </c>
      <c r="Q53" s="765" t="str">
        <f t="shared" si="160"/>
        <v/>
      </c>
      <c r="R53" s="765" t="str">
        <f t="shared" si="160"/>
        <v/>
      </c>
      <c r="S53" s="771"/>
      <c r="T53" s="765" t="str">
        <f t="shared" ref="T53:AB53" si="161">IF(T51="","",T51*T52)</f>
        <v/>
      </c>
      <c r="U53" s="765" t="str">
        <f t="shared" si="161"/>
        <v/>
      </c>
      <c r="V53" s="765" t="str">
        <f t="shared" si="161"/>
        <v/>
      </c>
      <c r="W53" s="765" t="str">
        <f t="shared" si="161"/>
        <v/>
      </c>
      <c r="X53" s="765" t="str">
        <f t="shared" si="161"/>
        <v/>
      </c>
      <c r="Y53" s="765" t="str">
        <f t="shared" si="161"/>
        <v/>
      </c>
      <c r="Z53" s="765" t="str">
        <f t="shared" si="161"/>
        <v/>
      </c>
      <c r="AA53" s="765" t="str">
        <f t="shared" si="161"/>
        <v/>
      </c>
      <c r="AB53" s="765" t="str">
        <f t="shared" si="161"/>
        <v/>
      </c>
      <c r="AC53" s="765" t="str">
        <f t="shared" ref="AC53:AJ53" si="162">IF(AC51="","",AC51*AC52)</f>
        <v/>
      </c>
      <c r="AD53" s="765" t="str">
        <f t="shared" si="162"/>
        <v/>
      </c>
      <c r="AE53" s="765" t="str">
        <f t="shared" si="162"/>
        <v/>
      </c>
      <c r="AF53" s="765" t="str">
        <f t="shared" si="162"/>
        <v/>
      </c>
      <c r="AG53" s="765" t="str">
        <f t="shared" si="162"/>
        <v/>
      </c>
      <c r="AH53" s="765" t="str">
        <f t="shared" si="162"/>
        <v/>
      </c>
      <c r="AI53" s="765" t="str">
        <f t="shared" si="162"/>
        <v/>
      </c>
      <c r="AJ53" s="765" t="str">
        <f t="shared" si="162"/>
        <v/>
      </c>
      <c r="AK53" s="771"/>
      <c r="AL53" s="765" t="str">
        <f t="shared" ref="AL53:AT53" si="163">IF(AL51="","",AL51*AL52)</f>
        <v/>
      </c>
      <c r="AM53" s="765" t="str">
        <f t="shared" si="163"/>
        <v/>
      </c>
      <c r="AN53" s="765">
        <f t="shared" si="163"/>
        <v>150</v>
      </c>
      <c r="AO53" s="765" t="str">
        <f t="shared" si="163"/>
        <v/>
      </c>
      <c r="AP53" s="765" t="str">
        <f t="shared" si="163"/>
        <v/>
      </c>
      <c r="AQ53" s="765" t="str">
        <f t="shared" si="163"/>
        <v/>
      </c>
      <c r="AR53" s="765" t="str">
        <f t="shared" si="163"/>
        <v/>
      </c>
      <c r="AS53" s="765">
        <f t="shared" si="163"/>
        <v>200</v>
      </c>
      <c r="AT53" s="765" t="str">
        <f t="shared" si="163"/>
        <v/>
      </c>
      <c r="AU53" s="765" t="str">
        <f t="shared" ref="AU53:BB53" si="164">IF(AU51="","",AU51*AU52)</f>
        <v/>
      </c>
      <c r="AV53" s="765" t="str">
        <f t="shared" si="164"/>
        <v/>
      </c>
      <c r="AW53" s="765" t="str">
        <f t="shared" si="164"/>
        <v/>
      </c>
      <c r="AX53" s="765" t="str">
        <f t="shared" si="164"/>
        <v/>
      </c>
      <c r="AY53" s="765" t="str">
        <f t="shared" si="164"/>
        <v/>
      </c>
      <c r="AZ53" s="765" t="str">
        <f t="shared" si="164"/>
        <v/>
      </c>
      <c r="BA53" s="765" t="str">
        <f t="shared" si="164"/>
        <v/>
      </c>
      <c r="BB53" s="765" t="str">
        <f t="shared" si="164"/>
        <v/>
      </c>
      <c r="BC53" s="771"/>
      <c r="BD53" s="765" t="str">
        <f>IF(BD51="","",BD51*BD52)</f>
        <v/>
      </c>
      <c r="BE53" s="765" t="str">
        <f t="shared" ref="BE53:BL53" si="165">IF(BE51="","",BE51*BE52)</f>
        <v/>
      </c>
      <c r="BF53" s="765" t="str">
        <f t="shared" si="165"/>
        <v/>
      </c>
      <c r="BG53" s="765" t="str">
        <f t="shared" si="165"/>
        <v/>
      </c>
      <c r="BH53" s="765" t="str">
        <f t="shared" si="165"/>
        <v/>
      </c>
      <c r="BI53" s="765" t="str">
        <f t="shared" si="165"/>
        <v/>
      </c>
      <c r="BJ53" s="765" t="str">
        <f t="shared" si="165"/>
        <v/>
      </c>
      <c r="BK53" s="765" t="str">
        <f t="shared" si="165"/>
        <v/>
      </c>
      <c r="BL53" s="765" t="str">
        <f t="shared" si="165"/>
        <v/>
      </c>
      <c r="BM53" s="765" t="str">
        <f t="shared" ref="BM53:BT53" si="166">IF(BM51="","",BM51*BM52)</f>
        <v/>
      </c>
      <c r="BN53" s="765" t="str">
        <f t="shared" si="166"/>
        <v/>
      </c>
      <c r="BO53" s="765" t="str">
        <f t="shared" si="166"/>
        <v/>
      </c>
      <c r="BP53" s="765" t="str">
        <f t="shared" si="166"/>
        <v/>
      </c>
      <c r="BQ53" s="765" t="str">
        <f t="shared" si="166"/>
        <v/>
      </c>
      <c r="BR53" s="765" t="str">
        <f t="shared" si="166"/>
        <v/>
      </c>
      <c r="BS53" s="765" t="str">
        <f t="shared" si="166"/>
        <v/>
      </c>
      <c r="BT53" s="765" t="str">
        <f t="shared" si="166"/>
        <v/>
      </c>
      <c r="BU53" s="771"/>
      <c r="BV53" s="765">
        <f>IF(BV51="","",BV51*BV52)</f>
        <v>225</v>
      </c>
      <c r="BW53" s="765" t="str">
        <f>IF(BW51="","",BW51*BW52)</f>
        <v/>
      </c>
      <c r="BX53" s="765">
        <f>IF(BX51="","",BX51*BX52)</f>
        <v>150</v>
      </c>
      <c r="BY53" s="765" t="str">
        <f>IF(BY51="","",BY51*BY52)</f>
        <v/>
      </c>
      <c r="BZ53" s="895">
        <f t="shared" si="124"/>
        <v>0</v>
      </c>
      <c r="CA53" s="895" t="str">
        <f t="shared" si="125"/>
        <v/>
      </c>
      <c r="CB53" s="895" t="str">
        <f t="shared" si="126"/>
        <v/>
      </c>
      <c r="CC53" s="896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>
        <f t="shared" si="129"/>
        <v>0</v>
      </c>
      <c r="CL53" s="156">
        <f t="shared" si="129"/>
        <v>0</v>
      </c>
      <c r="CM53" s="156">
        <f t="shared" si="129"/>
        <v>250</v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7">
        <f t="shared" si="147"/>
        <v>3</v>
      </c>
      <c r="DM53" s="852">
        <f t="shared" si="148"/>
        <v>0</v>
      </c>
      <c r="DN53" s="852">
        <f t="shared" si="149"/>
        <v>2</v>
      </c>
      <c r="DO53" s="852">
        <f t="shared" si="150"/>
        <v>0</v>
      </c>
      <c r="DP53" s="976">
        <f>IF(DP51="","",DP51*BV52)</f>
        <v>324</v>
      </c>
      <c r="DQ53" s="977" t="str">
        <f>IF(DQ51="","",DQ51*BW52)</f>
        <v/>
      </c>
      <c r="DR53" s="977">
        <f>IF(DR51="","",DR51*BX52)</f>
        <v>270</v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252</v>
      </c>
      <c r="B54" s="648">
        <v>0</v>
      </c>
      <c r="C54" s="648"/>
      <c r="D54" s="648"/>
      <c r="E54" s="648">
        <v>0</v>
      </c>
      <c r="F54" s="648"/>
      <c r="G54" s="648">
        <v>0</v>
      </c>
      <c r="H54" s="648"/>
      <c r="I54" s="648"/>
      <c r="J54" s="648"/>
      <c r="K54" s="648"/>
      <c r="L54" s="648"/>
      <c r="M54" s="648"/>
      <c r="N54" s="648"/>
      <c r="O54" s="648"/>
      <c r="P54" s="648"/>
      <c r="Q54" s="648"/>
      <c r="R54" s="648"/>
      <c r="S54" s="961"/>
      <c r="T54" s="648"/>
      <c r="U54" s="648"/>
      <c r="V54" s="648"/>
      <c r="W54" s="648"/>
      <c r="X54" s="648"/>
      <c r="Y54" s="648"/>
      <c r="Z54" s="648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961"/>
      <c r="AL54" s="648"/>
      <c r="AM54" s="648"/>
      <c r="AN54" s="648">
        <v>0</v>
      </c>
      <c r="AO54" s="648"/>
      <c r="AP54" s="648"/>
      <c r="AQ54" s="648"/>
      <c r="AR54" s="648"/>
      <c r="AS54" s="648">
        <v>0</v>
      </c>
      <c r="AT54" s="648"/>
      <c r="AU54" s="648"/>
      <c r="AV54" s="648"/>
      <c r="AW54" s="648"/>
      <c r="AX54" s="648"/>
      <c r="AY54" s="648"/>
      <c r="AZ54" s="648"/>
      <c r="BA54" s="648"/>
      <c r="BB54" s="648"/>
      <c r="BC54" s="961"/>
      <c r="BD54" s="648"/>
      <c r="BE54" s="648"/>
      <c r="BF54" s="648"/>
      <c r="BG54" s="648"/>
      <c r="BH54" s="648"/>
      <c r="BI54" s="648"/>
      <c r="BJ54" s="648"/>
      <c r="BK54" s="648"/>
      <c r="BL54" s="648"/>
      <c r="BM54" s="648"/>
      <c r="BN54" s="648"/>
      <c r="BO54" s="648"/>
      <c r="BP54" s="648"/>
      <c r="BQ54" s="648"/>
      <c r="BR54" s="648"/>
      <c r="BS54" s="648"/>
      <c r="BT54" s="648"/>
      <c r="BU54" s="961"/>
      <c r="BV54" s="648">
        <v>0</v>
      </c>
      <c r="BW54" s="648"/>
      <c r="BX54" s="648">
        <v>0</v>
      </c>
      <c r="BY54" s="648"/>
      <c r="BZ54" s="895">
        <f t="shared" si="124"/>
        <v>0</v>
      </c>
      <c r="CA54" s="895" t="str">
        <f t="shared" si="125"/>
        <v/>
      </c>
      <c r="CB54" s="895" t="str">
        <f t="shared" si="126"/>
        <v/>
      </c>
      <c r="CC54" s="896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>
        <f t="shared" si="129"/>
        <v>0</v>
      </c>
      <c r="CL54" s="156">
        <f t="shared" si="129"/>
        <v>0</v>
      </c>
      <c r="CM54" s="156">
        <f t="shared" si="129"/>
        <v>0</v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7">
        <f t="shared" si="147"/>
        <v>3</v>
      </c>
      <c r="DM54" s="852">
        <f t="shared" si="148"/>
        <v>0</v>
      </c>
      <c r="DN54" s="852">
        <f t="shared" si="149"/>
        <v>2</v>
      </c>
      <c r="DO54" s="852">
        <f t="shared" si="150"/>
        <v>0</v>
      </c>
      <c r="DP54" s="979"/>
      <c r="DQ54" s="299"/>
      <c r="DR54" s="299"/>
      <c r="DS54" s="980"/>
      <c r="DT54" s="970"/>
      <c r="DU54" s="61"/>
    </row>
    <row r="55" spans="1:125" ht="15.75" customHeight="1">
      <c r="A55" s="894" t="str">
        <f>$H$1 &amp; " (%)"</f>
        <v>kcal (%)</v>
      </c>
      <c r="B55" s="770">
        <f t="shared" ref="B55:J55" si="167">IF(B49="","",(B49-B51-B54)*B50/B$7/365/$G$1)</f>
        <v>1.1154598825831702E-2</v>
      </c>
      <c r="C55" s="770" t="str">
        <f t="shared" si="167"/>
        <v/>
      </c>
      <c r="D55" s="770" t="str">
        <f t="shared" si="167"/>
        <v/>
      </c>
      <c r="E55" s="770">
        <f t="shared" si="167"/>
        <v>4.9575994781474231E-2</v>
      </c>
      <c r="F55" s="770" t="str">
        <f t="shared" si="167"/>
        <v/>
      </c>
      <c r="G55" s="770">
        <f t="shared" si="167"/>
        <v>1.5492498369210697E-2</v>
      </c>
      <c r="H55" s="770" t="str">
        <f t="shared" si="167"/>
        <v/>
      </c>
      <c r="I55" s="770" t="str">
        <f t="shared" si="167"/>
        <v/>
      </c>
      <c r="J55" s="770" t="str">
        <f t="shared" si="167"/>
        <v/>
      </c>
      <c r="K55" s="770" t="str">
        <f t="shared" ref="K55:R55" si="168">IF(K49="","",(K49-K51-K54)*K50/K$7/365/$G$1)</f>
        <v/>
      </c>
      <c r="L55" s="770" t="str">
        <f t="shared" si="168"/>
        <v/>
      </c>
      <c r="M55" s="770" t="str">
        <f t="shared" si="168"/>
        <v/>
      </c>
      <c r="N55" s="770" t="str">
        <f t="shared" si="168"/>
        <v/>
      </c>
      <c r="O55" s="770" t="str">
        <f t="shared" si="168"/>
        <v/>
      </c>
      <c r="P55" s="770" t="str">
        <f t="shared" si="168"/>
        <v/>
      </c>
      <c r="Q55" s="770" t="str">
        <f t="shared" si="168"/>
        <v/>
      </c>
      <c r="R55" s="770" t="str">
        <f t="shared" si="168"/>
        <v/>
      </c>
      <c r="S55" s="981"/>
      <c r="T55" s="770" t="str">
        <f t="shared" ref="T55:AB55" si="169">IF(T49="","",(T49-T51-T54)*T50/T$7/365/$G$1)</f>
        <v/>
      </c>
      <c r="U55" s="770" t="str">
        <f t="shared" si="169"/>
        <v/>
      </c>
      <c r="V55" s="770" t="str">
        <f t="shared" si="169"/>
        <v/>
      </c>
      <c r="W55" s="770" t="str">
        <f t="shared" si="169"/>
        <v/>
      </c>
      <c r="X55" s="770" t="str">
        <f t="shared" si="169"/>
        <v/>
      </c>
      <c r="Y55" s="770" t="str">
        <f t="shared" si="169"/>
        <v/>
      </c>
      <c r="Z55" s="770" t="str">
        <f t="shared" si="169"/>
        <v/>
      </c>
      <c r="AA55" s="770" t="str">
        <f t="shared" si="169"/>
        <v/>
      </c>
      <c r="AB55" s="770" t="str">
        <f t="shared" si="169"/>
        <v/>
      </c>
      <c r="AC55" s="770" t="str">
        <f t="shared" ref="AC55:AJ55" si="170">IF(AC49="","",(AC49-AC51-AC54)*AC50/AC$7/365/$G$1)</f>
        <v/>
      </c>
      <c r="AD55" s="770" t="str">
        <f t="shared" si="170"/>
        <v/>
      </c>
      <c r="AE55" s="770" t="str">
        <f t="shared" si="170"/>
        <v/>
      </c>
      <c r="AF55" s="770" t="str">
        <f t="shared" si="170"/>
        <v/>
      </c>
      <c r="AG55" s="770" t="str">
        <f t="shared" si="170"/>
        <v/>
      </c>
      <c r="AH55" s="770" t="str">
        <f t="shared" si="170"/>
        <v/>
      </c>
      <c r="AI55" s="770" t="str">
        <f t="shared" si="170"/>
        <v/>
      </c>
      <c r="AJ55" s="770" t="str">
        <f t="shared" si="170"/>
        <v/>
      </c>
      <c r="AK55" s="981"/>
      <c r="AL55" s="770" t="str">
        <f t="shared" ref="AL55:AS55" si="171">IF(AL49="","",(AL49-AL51-AL54)*AL50/AL$7/365/$G$1)</f>
        <v/>
      </c>
      <c r="AM55" s="770" t="str">
        <f t="shared" si="171"/>
        <v/>
      </c>
      <c r="AN55" s="770">
        <f t="shared" si="171"/>
        <v>6.1969993476842788E-3</v>
      </c>
      <c r="AO55" s="770" t="str">
        <f t="shared" si="171"/>
        <v/>
      </c>
      <c r="AP55" s="770" t="str">
        <f t="shared" si="171"/>
        <v/>
      </c>
      <c r="AQ55" s="770" t="str">
        <f t="shared" si="171"/>
        <v/>
      </c>
      <c r="AR55" s="770" t="str">
        <f t="shared" si="171"/>
        <v/>
      </c>
      <c r="AS55" s="770">
        <f t="shared" si="171"/>
        <v>2.4787997390737118E-3</v>
      </c>
      <c r="AT55" s="770" t="str">
        <f>IF(AT49="","",(AT49-AT51-AT54)*AT50/AT$7/365/$G$1)</f>
        <v/>
      </c>
      <c r="AU55" s="770" t="str">
        <f t="shared" ref="AU55:BB55" si="172">IF(AU49="","",(AU49-AU51-AU54)*AU50/AU$7/365/$G$1)</f>
        <v/>
      </c>
      <c r="AV55" s="770" t="str">
        <f t="shared" si="172"/>
        <v/>
      </c>
      <c r="AW55" s="770" t="str">
        <f t="shared" si="172"/>
        <v/>
      </c>
      <c r="AX55" s="770" t="str">
        <f t="shared" si="172"/>
        <v/>
      </c>
      <c r="AY55" s="770" t="str">
        <f t="shared" si="172"/>
        <v/>
      </c>
      <c r="AZ55" s="770" t="str">
        <f t="shared" si="172"/>
        <v/>
      </c>
      <c r="BA55" s="770" t="str">
        <f t="shared" si="172"/>
        <v/>
      </c>
      <c r="BB55" s="770" t="str">
        <f t="shared" si="172"/>
        <v/>
      </c>
      <c r="BC55" s="981"/>
      <c r="BD55" s="770" t="str">
        <f t="shared" ref="BD55:BL55" si="173">IF(BD49="","",(BD49-BD51-BD54)*BD50/BD$7/365/$G$1)</f>
        <v/>
      </c>
      <c r="BE55" s="770" t="str">
        <f t="shared" si="173"/>
        <v/>
      </c>
      <c r="BF55" s="770" t="str">
        <f t="shared" si="173"/>
        <v/>
      </c>
      <c r="BG55" s="770" t="str">
        <f t="shared" si="173"/>
        <v/>
      </c>
      <c r="BH55" s="770" t="str">
        <f t="shared" si="173"/>
        <v/>
      </c>
      <c r="BI55" s="770" t="str">
        <f t="shared" si="173"/>
        <v/>
      </c>
      <c r="BJ55" s="770" t="str">
        <f t="shared" si="173"/>
        <v/>
      </c>
      <c r="BK55" s="770" t="str">
        <f t="shared" si="173"/>
        <v/>
      </c>
      <c r="BL55" s="770" t="str">
        <f t="shared" si="173"/>
        <v/>
      </c>
      <c r="BM55" s="770" t="str">
        <f t="shared" ref="BM55:BT55" si="174">IF(BM49="","",(BM49-BM51-BM54)*BM50/BM$7/365/$G$1)</f>
        <v/>
      </c>
      <c r="BN55" s="770" t="str">
        <f t="shared" si="174"/>
        <v/>
      </c>
      <c r="BO55" s="770" t="str">
        <f t="shared" si="174"/>
        <v/>
      </c>
      <c r="BP55" s="770" t="str">
        <f t="shared" si="174"/>
        <v/>
      </c>
      <c r="BQ55" s="770" t="str">
        <f t="shared" si="174"/>
        <v/>
      </c>
      <c r="BR55" s="770" t="str">
        <f t="shared" si="174"/>
        <v/>
      </c>
      <c r="BS55" s="770" t="str">
        <f t="shared" si="174"/>
        <v/>
      </c>
      <c r="BT55" s="770" t="str">
        <f t="shared" si="174"/>
        <v/>
      </c>
      <c r="BU55" s="981"/>
      <c r="BV55" s="770">
        <f>IF(BV49="","",(BV49-BV51-BV54)*BV50/BV$7/365/$G$1)</f>
        <v>1.0225048923679061E-2</v>
      </c>
      <c r="BW55" s="770" t="str">
        <f>IF(BW49="","",(BW49-BW51-BW54)*BW50/BW$7/365/$G$1)</f>
        <v/>
      </c>
      <c r="BX55" s="770">
        <f>IF(BX49="","",(BX49-BX51-BX54)*BX50/BX$7/365/$G$1)</f>
        <v>7.0822849687820332E-3</v>
      </c>
      <c r="BY55" s="770" t="str">
        <f>IF(BY49="","",(BY49-BY51-BY54)*BY50/BY$7/365/$G$1)</f>
        <v/>
      </c>
      <c r="BZ55" s="982">
        <f t="shared" si="124"/>
        <v>1.5492498369210711E-2</v>
      </c>
      <c r="CA55" s="982" t="str">
        <f t="shared" si="125"/>
        <v/>
      </c>
      <c r="CB55" s="982" t="str">
        <f t="shared" si="126"/>
        <v/>
      </c>
      <c r="CC55" s="983" t="str">
        <f t="shared" si="127"/>
        <v/>
      </c>
      <c r="CD55" s="628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>
        <f t="shared" si="129"/>
        <v>1.1154598825831702E-2</v>
      </c>
      <c r="CL55" s="544">
        <f t="shared" si="129"/>
        <v>1.5492498369210697E-2</v>
      </c>
      <c r="CM55" s="544">
        <f t="shared" si="129"/>
        <v>4.9575994781474231E-2</v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9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7">
        <f t="shared" si="147"/>
        <v>3</v>
      </c>
      <c r="DM55" s="852">
        <f t="shared" si="148"/>
        <v>0</v>
      </c>
      <c r="DN55" s="852">
        <f t="shared" si="149"/>
        <v>2</v>
      </c>
      <c r="DO55" s="852">
        <f t="shared" si="150"/>
        <v>0</v>
      </c>
      <c r="DP55" s="984">
        <f>IF(DP49="","",(DP49+SUM(BV49)*(DP49="")-SUM(DP51)-DP54-SUM(BV54)*(DP54=""))*BV50/DP$7/365/$G$1)</f>
        <v>8.3659491193737775E-3</v>
      </c>
      <c r="DQ55" s="770" t="str">
        <f>IF(DQ49="","",(DQ49+SUM(BW49)*(DQ49="")-SUM(DQ51)-DQ54-SUM(BW54)*(DQ54=""))*BW50/DQ$7/365/$G$1)</f>
        <v/>
      </c>
      <c r="DR55" s="770">
        <f>IF(DR49="","",(DR49+SUM(BX49)*(DR49="")-SUM(DR51)-DR54-SUM(BX54)*(DR54=""))*BX50/DR$7/365/$G$1)</f>
        <v>3.9837852949398938E-3</v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3" t="s">
        <v>483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>
        <v>50</v>
      </c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5" t="str">
        <f t="shared" si="124"/>
        <v/>
      </c>
      <c r="CA56" s="895" t="str">
        <f t="shared" si="125"/>
        <v/>
      </c>
      <c r="CB56" s="895" t="str">
        <f t="shared" si="126"/>
        <v/>
      </c>
      <c r="CC56" s="896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7">
        <f t="shared" si="147"/>
        <v>0</v>
      </c>
      <c r="DM56" s="852">
        <f t="shared" si="148"/>
        <v>0</v>
      </c>
      <c r="DN56" s="852">
        <f t="shared" si="149"/>
        <v>1</v>
      </c>
      <c r="DO56" s="852">
        <f t="shared" si="150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J57" si="175">3090*$K$1</f>
        <v>3090</v>
      </c>
      <c r="C57" s="1002">
        <f t="shared" si="175"/>
        <v>3090</v>
      </c>
      <c r="D57" s="1002">
        <f t="shared" si="175"/>
        <v>3090</v>
      </c>
      <c r="E57" s="1002">
        <f t="shared" si="175"/>
        <v>3090</v>
      </c>
      <c r="F57" s="1002">
        <f t="shared" si="175"/>
        <v>3090</v>
      </c>
      <c r="G57" s="1002">
        <f t="shared" si="175"/>
        <v>3090</v>
      </c>
      <c r="H57" s="1002">
        <f t="shared" si="175"/>
        <v>3090</v>
      </c>
      <c r="I57" s="1002">
        <f t="shared" si="175"/>
        <v>3090</v>
      </c>
      <c r="J57" s="1002">
        <f t="shared" si="175"/>
        <v>3090</v>
      </c>
      <c r="K57" s="1002">
        <f t="shared" ref="K57:R57" si="176">3090*$K$1</f>
        <v>3090</v>
      </c>
      <c r="L57" s="1002">
        <f t="shared" si="176"/>
        <v>3090</v>
      </c>
      <c r="M57" s="1002">
        <f t="shared" si="176"/>
        <v>3090</v>
      </c>
      <c r="N57" s="1002">
        <f t="shared" si="176"/>
        <v>3090</v>
      </c>
      <c r="O57" s="1002">
        <f t="shared" si="176"/>
        <v>3090</v>
      </c>
      <c r="P57" s="1002">
        <f t="shared" si="176"/>
        <v>3090</v>
      </c>
      <c r="Q57" s="1002">
        <f t="shared" si="176"/>
        <v>3090</v>
      </c>
      <c r="R57" s="1002">
        <f t="shared" si="176"/>
        <v>3090</v>
      </c>
      <c r="S57" s="966"/>
      <c r="T57" s="1002">
        <f t="shared" ref="T57:AB57" si="177">3090*$K$1</f>
        <v>3090</v>
      </c>
      <c r="U57" s="1002">
        <f t="shared" si="177"/>
        <v>3090</v>
      </c>
      <c r="V57" s="1002">
        <f t="shared" si="177"/>
        <v>3090</v>
      </c>
      <c r="W57" s="1002">
        <f t="shared" si="177"/>
        <v>3090</v>
      </c>
      <c r="X57" s="1002">
        <v>3090</v>
      </c>
      <c r="Y57" s="1002">
        <f t="shared" si="177"/>
        <v>3090</v>
      </c>
      <c r="Z57" s="1002">
        <f t="shared" si="177"/>
        <v>3090</v>
      </c>
      <c r="AA57" s="1002">
        <f t="shared" si="177"/>
        <v>3090</v>
      </c>
      <c r="AB57" s="1002">
        <f t="shared" si="177"/>
        <v>3090</v>
      </c>
      <c r="AC57" s="1002">
        <f t="shared" ref="AC57:AJ57" si="178">3090*$K$1</f>
        <v>3090</v>
      </c>
      <c r="AD57" s="1002">
        <f t="shared" si="178"/>
        <v>3090</v>
      </c>
      <c r="AE57" s="1002">
        <f t="shared" si="178"/>
        <v>3090</v>
      </c>
      <c r="AF57" s="1002">
        <f t="shared" si="178"/>
        <v>3090</v>
      </c>
      <c r="AG57" s="1002">
        <f t="shared" si="178"/>
        <v>3090</v>
      </c>
      <c r="AH57" s="1002">
        <f t="shared" si="178"/>
        <v>3090</v>
      </c>
      <c r="AI57" s="1002">
        <f t="shared" si="178"/>
        <v>3090</v>
      </c>
      <c r="AJ57" s="1002">
        <f t="shared" si="178"/>
        <v>3090</v>
      </c>
      <c r="AK57" s="966"/>
      <c r="AL57" s="1002">
        <f t="shared" ref="AL57:AT57" si="179">3090*$K$1</f>
        <v>3090</v>
      </c>
      <c r="AM57" s="1002">
        <f t="shared" si="179"/>
        <v>3090</v>
      </c>
      <c r="AN57" s="1002">
        <f t="shared" si="179"/>
        <v>3090</v>
      </c>
      <c r="AO57" s="1002">
        <f t="shared" si="179"/>
        <v>3090</v>
      </c>
      <c r="AP57" s="1002">
        <f t="shared" si="179"/>
        <v>3090</v>
      </c>
      <c r="AQ57" s="1002">
        <f t="shared" si="179"/>
        <v>3090</v>
      </c>
      <c r="AR57" s="1002">
        <f t="shared" si="179"/>
        <v>3090</v>
      </c>
      <c r="AS57" s="1002">
        <f t="shared" si="179"/>
        <v>3090</v>
      </c>
      <c r="AT57" s="1002">
        <f t="shared" si="179"/>
        <v>3090</v>
      </c>
      <c r="AU57" s="1002">
        <f t="shared" ref="AU57:BB57" si="180">3090*$K$1</f>
        <v>3090</v>
      </c>
      <c r="AV57" s="1002">
        <f t="shared" si="180"/>
        <v>3090</v>
      </c>
      <c r="AW57" s="1002">
        <f t="shared" si="180"/>
        <v>3090</v>
      </c>
      <c r="AX57" s="1002">
        <f t="shared" si="180"/>
        <v>3090</v>
      </c>
      <c r="AY57" s="1002">
        <f t="shared" si="180"/>
        <v>3090</v>
      </c>
      <c r="AZ57" s="1002">
        <f t="shared" si="180"/>
        <v>3090</v>
      </c>
      <c r="BA57" s="1002">
        <f t="shared" si="180"/>
        <v>3090</v>
      </c>
      <c r="BB57" s="1002">
        <f t="shared" si="180"/>
        <v>3090</v>
      </c>
      <c r="BC57" s="966"/>
      <c r="BD57" s="1002">
        <f t="shared" ref="BD57:BL57" si="181">3090*$K$1</f>
        <v>3090</v>
      </c>
      <c r="BE57" s="1002">
        <f t="shared" si="181"/>
        <v>3090</v>
      </c>
      <c r="BF57" s="1002">
        <f t="shared" si="181"/>
        <v>3090</v>
      </c>
      <c r="BG57" s="1002">
        <f t="shared" si="181"/>
        <v>3090</v>
      </c>
      <c r="BH57" s="1002">
        <f t="shared" si="181"/>
        <v>3090</v>
      </c>
      <c r="BI57" s="1002">
        <f t="shared" si="181"/>
        <v>3090</v>
      </c>
      <c r="BJ57" s="1002">
        <f t="shared" si="181"/>
        <v>3090</v>
      </c>
      <c r="BK57" s="1002">
        <f t="shared" si="181"/>
        <v>3090</v>
      </c>
      <c r="BL57" s="1002">
        <f t="shared" si="181"/>
        <v>3090</v>
      </c>
      <c r="BM57" s="1002">
        <f t="shared" ref="BM57:BT57" si="182">3090*$K$1</f>
        <v>3090</v>
      </c>
      <c r="BN57" s="1002">
        <f t="shared" si="182"/>
        <v>3090</v>
      </c>
      <c r="BO57" s="1002">
        <f t="shared" si="182"/>
        <v>3090</v>
      </c>
      <c r="BP57" s="1002">
        <f t="shared" si="182"/>
        <v>3090</v>
      </c>
      <c r="BQ57" s="1002">
        <f t="shared" si="182"/>
        <v>3090</v>
      </c>
      <c r="BR57" s="1002">
        <f t="shared" si="182"/>
        <v>3090</v>
      </c>
      <c r="BS57" s="1002">
        <f t="shared" si="182"/>
        <v>3090</v>
      </c>
      <c r="BT57" s="1002">
        <f t="shared" si="182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5">
        <f t="shared" si="124"/>
        <v>3090</v>
      </c>
      <c r="CA57" s="895">
        <f t="shared" si="125"/>
        <v>3090</v>
      </c>
      <c r="CB57" s="895">
        <f t="shared" si="126"/>
        <v>3090</v>
      </c>
      <c r="CC57" s="896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7">
        <f t="shared" si="147"/>
        <v>17</v>
      </c>
      <c r="DM57" s="852">
        <f t="shared" si="148"/>
        <v>17</v>
      </c>
      <c r="DN57" s="852">
        <f t="shared" si="149"/>
        <v>17</v>
      </c>
      <c r="DO57" s="852">
        <f t="shared" si="150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251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6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6"/>
      <c r="AL58" s="688">
        <v>30</v>
      </c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6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6"/>
      <c r="BV58" s="688"/>
      <c r="BW58" s="688"/>
      <c r="BX58" s="688"/>
      <c r="BY58" s="688"/>
      <c r="BZ58" s="895" t="str">
        <f t="shared" si="124"/>
        <v/>
      </c>
      <c r="CA58" s="895" t="str">
        <f t="shared" si="125"/>
        <v/>
      </c>
      <c r="CB58" s="895" t="str">
        <f t="shared" si="126"/>
        <v/>
      </c>
      <c r="CC58" s="896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7">
        <f t="shared" si="147"/>
        <v>0</v>
      </c>
      <c r="DM58" s="852">
        <f t="shared" si="148"/>
        <v>0</v>
      </c>
      <c r="DN58" s="852">
        <f t="shared" si="149"/>
        <v>1</v>
      </c>
      <c r="DO58" s="852">
        <f t="shared" si="150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182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6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6"/>
      <c r="AL59" s="711">
        <v>5</v>
      </c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6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6"/>
      <c r="BV59" s="711"/>
      <c r="BW59" s="711"/>
      <c r="BX59" s="711"/>
      <c r="BY59" s="711"/>
      <c r="BZ59" s="895" t="str">
        <f t="shared" si="124"/>
        <v/>
      </c>
      <c r="CA59" s="895" t="str">
        <f t="shared" si="125"/>
        <v/>
      </c>
      <c r="CB59" s="895" t="str">
        <f t="shared" si="126"/>
        <v/>
      </c>
      <c r="CC59" s="896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7">
        <f t="shared" si="147"/>
        <v>0</v>
      </c>
      <c r="DM59" s="852">
        <f t="shared" si="148"/>
        <v>0</v>
      </c>
      <c r="DN59" s="852">
        <f t="shared" si="149"/>
        <v>1</v>
      </c>
      <c r="DO59" s="852">
        <f t="shared" si="150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184</v>
      </c>
      <c r="B60" s="765" t="str">
        <f t="shared" ref="B60:J60" si="183">IF(B58="","",B58*B59)</f>
        <v/>
      </c>
      <c r="C60" s="765" t="str">
        <f t="shared" si="183"/>
        <v/>
      </c>
      <c r="D60" s="765" t="str">
        <f t="shared" si="183"/>
        <v/>
      </c>
      <c r="E60" s="765" t="str">
        <f t="shared" si="183"/>
        <v/>
      </c>
      <c r="F60" s="765" t="str">
        <f t="shared" si="183"/>
        <v/>
      </c>
      <c r="G60" s="765" t="str">
        <f t="shared" si="183"/>
        <v/>
      </c>
      <c r="H60" s="765" t="str">
        <f t="shared" si="183"/>
        <v/>
      </c>
      <c r="I60" s="765" t="str">
        <f t="shared" si="183"/>
        <v/>
      </c>
      <c r="J60" s="765" t="str">
        <f t="shared" si="183"/>
        <v/>
      </c>
      <c r="K60" s="765" t="str">
        <f t="shared" ref="K60:R60" si="184">IF(K58="","",K58*K59)</f>
        <v/>
      </c>
      <c r="L60" s="765" t="str">
        <f t="shared" si="184"/>
        <v/>
      </c>
      <c r="M60" s="765" t="str">
        <f t="shared" si="184"/>
        <v/>
      </c>
      <c r="N60" s="765" t="str">
        <f t="shared" si="184"/>
        <v/>
      </c>
      <c r="O60" s="765" t="str">
        <f t="shared" si="184"/>
        <v/>
      </c>
      <c r="P60" s="765" t="str">
        <f t="shared" si="184"/>
        <v/>
      </c>
      <c r="Q60" s="765" t="str">
        <f t="shared" si="184"/>
        <v/>
      </c>
      <c r="R60" s="765" t="str">
        <f t="shared" si="184"/>
        <v/>
      </c>
      <c r="S60" s="771"/>
      <c r="T60" s="765" t="str">
        <f t="shared" ref="T60:AC60" si="185">IF(T58="","",T58*T59)</f>
        <v/>
      </c>
      <c r="U60" s="765" t="str">
        <f t="shared" si="185"/>
        <v/>
      </c>
      <c r="V60" s="765" t="str">
        <f t="shared" si="185"/>
        <v/>
      </c>
      <c r="W60" s="765" t="str">
        <f t="shared" si="185"/>
        <v/>
      </c>
      <c r="X60" s="765" t="str">
        <f t="shared" si="185"/>
        <v/>
      </c>
      <c r="Y60" s="765" t="str">
        <f t="shared" si="185"/>
        <v/>
      </c>
      <c r="Z60" s="765" t="str">
        <f t="shared" si="185"/>
        <v/>
      </c>
      <c r="AA60" s="765" t="str">
        <f t="shared" si="185"/>
        <v/>
      </c>
      <c r="AB60" s="765" t="str">
        <f t="shared" si="185"/>
        <v/>
      </c>
      <c r="AC60" s="765" t="str">
        <f t="shared" si="185"/>
        <v/>
      </c>
      <c r="AD60" s="765" t="str">
        <f t="shared" ref="AD60:AJ60" si="186">IF(AD58="","",AD58*AD59)</f>
        <v/>
      </c>
      <c r="AE60" s="765" t="str">
        <f t="shared" si="186"/>
        <v/>
      </c>
      <c r="AF60" s="765" t="str">
        <f t="shared" si="186"/>
        <v/>
      </c>
      <c r="AG60" s="765" t="str">
        <f t="shared" si="186"/>
        <v/>
      </c>
      <c r="AH60" s="765" t="str">
        <f t="shared" si="186"/>
        <v/>
      </c>
      <c r="AI60" s="765" t="str">
        <f t="shared" si="186"/>
        <v/>
      </c>
      <c r="AJ60" s="765" t="str">
        <f t="shared" si="186"/>
        <v/>
      </c>
      <c r="AK60" s="771"/>
      <c r="AL60" s="765">
        <f t="shared" ref="AL60:AT60" si="187">IF(AL58="","",AL58*AL59)</f>
        <v>150</v>
      </c>
      <c r="AM60" s="765" t="str">
        <f t="shared" si="187"/>
        <v/>
      </c>
      <c r="AN60" s="765" t="str">
        <f t="shared" si="187"/>
        <v/>
      </c>
      <c r="AO60" s="765" t="str">
        <f t="shared" si="187"/>
        <v/>
      </c>
      <c r="AP60" s="765" t="str">
        <f t="shared" si="187"/>
        <v/>
      </c>
      <c r="AQ60" s="765" t="str">
        <f t="shared" si="187"/>
        <v/>
      </c>
      <c r="AR60" s="765" t="str">
        <f t="shared" si="187"/>
        <v/>
      </c>
      <c r="AS60" s="765" t="str">
        <f t="shared" si="187"/>
        <v/>
      </c>
      <c r="AT60" s="765" t="str">
        <f t="shared" si="187"/>
        <v/>
      </c>
      <c r="AU60" s="765" t="str">
        <f t="shared" ref="AU60:BB60" si="188">IF(AU58="","",AU58*AU59)</f>
        <v/>
      </c>
      <c r="AV60" s="765" t="str">
        <f t="shared" si="188"/>
        <v/>
      </c>
      <c r="AW60" s="765" t="str">
        <f t="shared" si="188"/>
        <v/>
      </c>
      <c r="AX60" s="765" t="str">
        <f t="shared" si="188"/>
        <v/>
      </c>
      <c r="AY60" s="765" t="str">
        <f t="shared" si="188"/>
        <v/>
      </c>
      <c r="AZ60" s="765" t="str">
        <f t="shared" si="188"/>
        <v/>
      </c>
      <c r="BA60" s="765" t="str">
        <f t="shared" si="188"/>
        <v/>
      </c>
      <c r="BB60" s="765" t="str">
        <f t="shared" si="188"/>
        <v/>
      </c>
      <c r="BC60" s="771"/>
      <c r="BD60" s="765" t="str">
        <f>IF(BD58="","",BD58*BD59)</f>
        <v/>
      </c>
      <c r="BE60" s="765" t="str">
        <f t="shared" ref="BE60:BL60" si="189">IF(BE58="","",BE58*BE59)</f>
        <v/>
      </c>
      <c r="BF60" s="765" t="str">
        <f t="shared" si="189"/>
        <v/>
      </c>
      <c r="BG60" s="765" t="str">
        <f t="shared" si="189"/>
        <v/>
      </c>
      <c r="BH60" s="765" t="str">
        <f t="shared" si="189"/>
        <v/>
      </c>
      <c r="BI60" s="765" t="str">
        <f t="shared" si="189"/>
        <v/>
      </c>
      <c r="BJ60" s="765" t="str">
        <f t="shared" si="189"/>
        <v/>
      </c>
      <c r="BK60" s="765" t="str">
        <f t="shared" si="189"/>
        <v/>
      </c>
      <c r="BL60" s="765" t="str">
        <f t="shared" si="189"/>
        <v/>
      </c>
      <c r="BM60" s="765" t="str">
        <f t="shared" ref="BM60:BT60" si="190">IF(BM58="","",BM58*BM59)</f>
        <v/>
      </c>
      <c r="BN60" s="765" t="str">
        <f t="shared" si="190"/>
        <v/>
      </c>
      <c r="BO60" s="765" t="str">
        <f t="shared" si="190"/>
        <v/>
      </c>
      <c r="BP60" s="765" t="str">
        <f t="shared" si="190"/>
        <v/>
      </c>
      <c r="BQ60" s="765" t="str">
        <f t="shared" si="190"/>
        <v/>
      </c>
      <c r="BR60" s="765" t="str">
        <f t="shared" si="190"/>
        <v/>
      </c>
      <c r="BS60" s="765" t="str">
        <f t="shared" si="190"/>
        <v/>
      </c>
      <c r="BT60" s="765" t="str">
        <f t="shared" si="190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124"/>
        <v/>
      </c>
      <c r="CA60" s="895" t="str">
        <f t="shared" si="125"/>
        <v/>
      </c>
      <c r="CB60" s="895" t="str">
        <f t="shared" si="126"/>
        <v/>
      </c>
      <c r="CC60" s="896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7">
        <f t="shared" si="147"/>
        <v>0</v>
      </c>
      <c r="DM60" s="852">
        <f t="shared" si="148"/>
        <v>0</v>
      </c>
      <c r="DN60" s="852">
        <f t="shared" si="149"/>
        <v>1</v>
      </c>
      <c r="DO60" s="852">
        <f t="shared" si="150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252</v>
      </c>
      <c r="B61" s="648"/>
      <c r="C61" s="648"/>
      <c r="D61" s="648"/>
      <c r="E61" s="648"/>
      <c r="F61" s="648"/>
      <c r="G61" s="648"/>
      <c r="H61" s="648"/>
      <c r="I61" s="648"/>
      <c r="J61" s="648"/>
      <c r="K61" s="648"/>
      <c r="L61" s="648"/>
      <c r="M61" s="648"/>
      <c r="N61" s="648"/>
      <c r="O61" s="648"/>
      <c r="P61" s="648"/>
      <c r="Q61" s="648"/>
      <c r="R61" s="648"/>
      <c r="S61" s="961"/>
      <c r="T61" s="648"/>
      <c r="U61" s="648"/>
      <c r="V61" s="648"/>
      <c r="W61" s="648"/>
      <c r="X61" s="648"/>
      <c r="Y61" s="648"/>
      <c r="Z61" s="648"/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961"/>
      <c r="AL61" s="648">
        <v>0</v>
      </c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961"/>
      <c r="BD61" s="648"/>
      <c r="BE61" s="648"/>
      <c r="BF61" s="648"/>
      <c r="BG61" s="648"/>
      <c r="BH61" s="648"/>
      <c r="BI61" s="648"/>
      <c r="BJ61" s="648"/>
      <c r="BK61" s="648"/>
      <c r="BL61" s="648"/>
      <c r="BM61" s="648"/>
      <c r="BN61" s="648"/>
      <c r="BO61" s="648"/>
      <c r="BP61" s="648"/>
      <c r="BQ61" s="648"/>
      <c r="BR61" s="648"/>
      <c r="BS61" s="648"/>
      <c r="BT61" s="648"/>
      <c r="BU61" s="961"/>
      <c r="BV61" s="648"/>
      <c r="BW61" s="648"/>
      <c r="BX61" s="648"/>
      <c r="BY61" s="648"/>
      <c r="BZ61" s="895" t="str">
        <f t="shared" si="124"/>
        <v/>
      </c>
      <c r="CA61" s="895" t="str">
        <f t="shared" si="125"/>
        <v/>
      </c>
      <c r="CB61" s="895" t="str">
        <f t="shared" si="126"/>
        <v/>
      </c>
      <c r="CC61" s="896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7">
        <f t="shared" si="147"/>
        <v>0</v>
      </c>
      <c r="DM61" s="852">
        <f t="shared" si="148"/>
        <v>0</v>
      </c>
      <c r="DN61" s="852">
        <f t="shared" si="149"/>
        <v>1</v>
      </c>
      <c r="DO61" s="852">
        <f t="shared" si="150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4" t="str">
        <f>$H$1 &amp; " (%)"</f>
        <v>kcal (%)</v>
      </c>
      <c r="B62" s="770" t="str">
        <f t="shared" ref="B62:J62" si="191">IF(B56="","",(B56-B58-B61)*B57/B$7/365/$G$1)</f>
        <v/>
      </c>
      <c r="C62" s="770" t="str">
        <f t="shared" si="191"/>
        <v/>
      </c>
      <c r="D62" s="770" t="str">
        <f t="shared" si="191"/>
        <v/>
      </c>
      <c r="E62" s="770" t="str">
        <f t="shared" si="191"/>
        <v/>
      </c>
      <c r="F62" s="770" t="str">
        <f t="shared" si="191"/>
        <v/>
      </c>
      <c r="G62" s="770" t="str">
        <f t="shared" si="191"/>
        <v/>
      </c>
      <c r="H62" s="770" t="str">
        <f t="shared" si="191"/>
        <v/>
      </c>
      <c r="I62" s="770" t="str">
        <f t="shared" si="191"/>
        <v/>
      </c>
      <c r="J62" s="770" t="str">
        <f t="shared" si="191"/>
        <v/>
      </c>
      <c r="K62" s="770" t="str">
        <f t="shared" ref="K62:R62" si="192">IF(K56="","",(K56-K58-K61)*K57/K$7/365/$G$1)</f>
        <v/>
      </c>
      <c r="L62" s="770" t="str">
        <f t="shared" si="192"/>
        <v/>
      </c>
      <c r="M62" s="770" t="str">
        <f t="shared" si="192"/>
        <v/>
      </c>
      <c r="N62" s="770" t="str">
        <f t="shared" si="192"/>
        <v/>
      </c>
      <c r="O62" s="770" t="str">
        <f t="shared" si="192"/>
        <v/>
      </c>
      <c r="P62" s="770" t="str">
        <f t="shared" si="192"/>
        <v/>
      </c>
      <c r="Q62" s="770" t="str">
        <f t="shared" si="192"/>
        <v/>
      </c>
      <c r="R62" s="770" t="str">
        <f t="shared" si="192"/>
        <v/>
      </c>
      <c r="S62" s="981"/>
      <c r="T62" s="770" t="str">
        <f t="shared" ref="T62:AC62" si="193">IF(T56="","",(T56-T58-T61)*T57/T$7/365/$G$1)</f>
        <v/>
      </c>
      <c r="U62" s="770" t="str">
        <f t="shared" si="193"/>
        <v/>
      </c>
      <c r="V62" s="770" t="str">
        <f t="shared" si="193"/>
        <v/>
      </c>
      <c r="W62" s="770" t="str">
        <f t="shared" si="193"/>
        <v/>
      </c>
      <c r="X62" s="770" t="str">
        <f t="shared" si="193"/>
        <v/>
      </c>
      <c r="Y62" s="770" t="str">
        <f t="shared" si="193"/>
        <v/>
      </c>
      <c r="Z62" s="770" t="str">
        <f t="shared" si="193"/>
        <v/>
      </c>
      <c r="AA62" s="770" t="str">
        <f t="shared" si="193"/>
        <v/>
      </c>
      <c r="AB62" s="770" t="str">
        <f t="shared" si="193"/>
        <v/>
      </c>
      <c r="AC62" s="770" t="str">
        <f t="shared" si="193"/>
        <v/>
      </c>
      <c r="AD62" s="770" t="str">
        <f t="shared" ref="AD62:AJ62" si="194">IF(AD56="","",(AD56-AD58-AD61)*AD57/AD$7/365/$G$1)</f>
        <v/>
      </c>
      <c r="AE62" s="770" t="str">
        <f t="shared" si="194"/>
        <v/>
      </c>
      <c r="AF62" s="770" t="str">
        <f t="shared" si="194"/>
        <v/>
      </c>
      <c r="AG62" s="770" t="str">
        <f t="shared" si="194"/>
        <v/>
      </c>
      <c r="AH62" s="770" t="str">
        <f t="shared" si="194"/>
        <v/>
      </c>
      <c r="AI62" s="770" t="str">
        <f t="shared" si="194"/>
        <v/>
      </c>
      <c r="AJ62" s="770" t="str">
        <f t="shared" si="194"/>
        <v/>
      </c>
      <c r="AK62" s="981"/>
      <c r="AL62" s="770">
        <f t="shared" ref="AL62:AT62" si="195">IF(AL56="","",(AL56-AL58-AL61)*AL57/AL$7/365/$G$1)</f>
        <v>8.0626223091976503E-3</v>
      </c>
      <c r="AM62" s="770" t="str">
        <f t="shared" si="195"/>
        <v/>
      </c>
      <c r="AN62" s="770" t="str">
        <f t="shared" si="195"/>
        <v/>
      </c>
      <c r="AO62" s="770" t="str">
        <f t="shared" si="195"/>
        <v/>
      </c>
      <c r="AP62" s="770" t="str">
        <f t="shared" si="195"/>
        <v/>
      </c>
      <c r="AQ62" s="770" t="str">
        <f t="shared" si="195"/>
        <v/>
      </c>
      <c r="AR62" s="770" t="str">
        <f t="shared" si="195"/>
        <v/>
      </c>
      <c r="AS62" s="770" t="str">
        <f t="shared" si="195"/>
        <v/>
      </c>
      <c r="AT62" s="770" t="str">
        <f t="shared" si="195"/>
        <v/>
      </c>
      <c r="AU62" s="770" t="str">
        <f t="shared" ref="AU62:BB62" si="196">IF(AU56="","",(AU56-AU58-AU61)*AU57/AU$7/365/$G$1)</f>
        <v/>
      </c>
      <c r="AV62" s="770" t="str">
        <f t="shared" si="196"/>
        <v/>
      </c>
      <c r="AW62" s="770" t="str">
        <f t="shared" si="196"/>
        <v/>
      </c>
      <c r="AX62" s="770" t="str">
        <f t="shared" si="196"/>
        <v/>
      </c>
      <c r="AY62" s="770" t="str">
        <f t="shared" si="196"/>
        <v/>
      </c>
      <c r="AZ62" s="770" t="str">
        <f t="shared" si="196"/>
        <v/>
      </c>
      <c r="BA62" s="770" t="str">
        <f t="shared" si="196"/>
        <v/>
      </c>
      <c r="BB62" s="770" t="str">
        <f t="shared" si="196"/>
        <v/>
      </c>
      <c r="BC62" s="981"/>
      <c r="BD62" s="770" t="str">
        <f>IF(BD56="","",(BD56-BD58-BD61)*BD57/BD$7/365/$G$1)</f>
        <v/>
      </c>
      <c r="BE62" s="770" t="str">
        <f t="shared" ref="BE62:BL62" si="197">IF(BE56="","",(BE56-BE58-BE61)*BE57/BE$7/365/$G$1)</f>
        <v/>
      </c>
      <c r="BF62" s="770" t="str">
        <f t="shared" si="197"/>
        <v/>
      </c>
      <c r="BG62" s="770" t="str">
        <f t="shared" si="197"/>
        <v/>
      </c>
      <c r="BH62" s="770" t="str">
        <f t="shared" si="197"/>
        <v/>
      </c>
      <c r="BI62" s="770" t="str">
        <f t="shared" si="197"/>
        <v/>
      </c>
      <c r="BJ62" s="770" t="str">
        <f t="shared" si="197"/>
        <v/>
      </c>
      <c r="BK62" s="770" t="str">
        <f t="shared" si="197"/>
        <v/>
      </c>
      <c r="BL62" s="770" t="str">
        <f t="shared" si="197"/>
        <v/>
      </c>
      <c r="BM62" s="770" t="str">
        <f t="shared" ref="BM62:BT62" si="198">IF(BM56="","",(BM56-BM58-BM61)*BM57/BM$7/365/$G$1)</f>
        <v/>
      </c>
      <c r="BN62" s="770" t="str">
        <f t="shared" si="198"/>
        <v/>
      </c>
      <c r="BO62" s="770" t="str">
        <f t="shared" si="198"/>
        <v/>
      </c>
      <c r="BP62" s="770" t="str">
        <f t="shared" si="198"/>
        <v/>
      </c>
      <c r="BQ62" s="770" t="str">
        <f t="shared" si="198"/>
        <v/>
      </c>
      <c r="BR62" s="770" t="str">
        <f t="shared" si="198"/>
        <v/>
      </c>
      <c r="BS62" s="770" t="str">
        <f t="shared" si="198"/>
        <v/>
      </c>
      <c r="BT62" s="770" t="str">
        <f t="shared" si="198"/>
        <v/>
      </c>
      <c r="BU62" s="981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2" t="str">
        <f t="shared" si="124"/>
        <v/>
      </c>
      <c r="CA62" s="982" t="str">
        <f t="shared" si="125"/>
        <v/>
      </c>
      <c r="CB62" s="982" t="str">
        <f t="shared" si="126"/>
        <v/>
      </c>
      <c r="CC62" s="983" t="str">
        <f t="shared" si="127"/>
        <v/>
      </c>
      <c r="CD62" s="628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9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7">
        <f t="shared" si="147"/>
        <v>0</v>
      </c>
      <c r="DM62" s="852">
        <f t="shared" si="148"/>
        <v>0</v>
      </c>
      <c r="DN62" s="852">
        <f t="shared" si="149"/>
        <v>1</v>
      </c>
      <c r="DO62" s="852">
        <f t="shared" si="150"/>
        <v>0</v>
      </c>
      <c r="DP62" s="984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3" t="s">
        <v>484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>
        <v>20</v>
      </c>
      <c r="U63" s="960"/>
      <c r="V63" s="960"/>
      <c r="W63" s="960"/>
      <c r="X63" s="960"/>
      <c r="Y63" s="960"/>
      <c r="Z63" s="960">
        <v>15</v>
      </c>
      <c r="AA63" s="960">
        <v>45</v>
      </c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>
        <v>3</v>
      </c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5" t="str">
        <f t="shared" si="124"/>
        <v/>
      </c>
      <c r="CA63" s="895">
        <f t="shared" si="125"/>
        <v>20</v>
      </c>
      <c r="CB63" s="895" t="str">
        <f t="shared" si="126"/>
        <v/>
      </c>
      <c r="CC63" s="896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>
        <f t="shared" si="137"/>
        <v>15</v>
      </c>
      <c r="DC63" s="556">
        <f t="shared" si="138"/>
        <v>20</v>
      </c>
      <c r="DD63" s="556">
        <f t="shared" si="139"/>
        <v>45</v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7">
        <f t="shared" si="147"/>
        <v>0</v>
      </c>
      <c r="DM63" s="852">
        <f t="shared" si="148"/>
        <v>3</v>
      </c>
      <c r="DN63" s="852">
        <f t="shared" si="149"/>
        <v>1</v>
      </c>
      <c r="DO63" s="852">
        <f t="shared" si="150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6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5" t="str">
        <f t="shared" si="124"/>
        <v/>
      </c>
      <c r="CA64" s="895">
        <f t="shared" si="125"/>
        <v>2014.2999999999997</v>
      </c>
      <c r="CB64" s="895" t="str">
        <f t="shared" si="126"/>
        <v/>
      </c>
      <c r="CC64" s="896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>
        <f t="shared" si="134"/>
        <v>2014.3</v>
      </c>
      <c r="CZ64" s="555">
        <f t="shared" si="135"/>
        <v>2014.3</v>
      </c>
      <c r="DA64" s="555">
        <f t="shared" si="136"/>
        <v>2014.3</v>
      </c>
      <c r="DB64" s="556">
        <f t="shared" si="137"/>
        <v>2014.3</v>
      </c>
      <c r="DC64" s="556">
        <f t="shared" si="138"/>
        <v>2014.3</v>
      </c>
      <c r="DD64" s="556">
        <f t="shared" si="139"/>
        <v>2014.3</v>
      </c>
      <c r="DE64" s="555">
        <f t="shared" si="140"/>
        <v>2014.3</v>
      </c>
      <c r="DF64" s="555">
        <f t="shared" si="141"/>
        <v>2014.3</v>
      </c>
      <c r="DG64" s="555">
        <f t="shared" si="142"/>
        <v>2014.3</v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7">
        <f t="shared" si="147"/>
        <v>0</v>
      </c>
      <c r="DM64" s="852">
        <f t="shared" si="148"/>
        <v>9</v>
      </c>
      <c r="DN64" s="852">
        <f t="shared" si="149"/>
        <v>1</v>
      </c>
      <c r="DO64" s="852">
        <f t="shared" si="150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251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6"/>
      <c r="T65" s="688">
        <v>20</v>
      </c>
      <c r="U65" s="688"/>
      <c r="V65" s="688"/>
      <c r="W65" s="688"/>
      <c r="X65" s="688"/>
      <c r="Y65" s="688"/>
      <c r="Z65" s="688">
        <v>10</v>
      </c>
      <c r="AA65" s="688">
        <v>40</v>
      </c>
      <c r="AB65" s="688"/>
      <c r="AC65" s="688"/>
      <c r="AD65" s="688"/>
      <c r="AE65" s="688"/>
      <c r="AF65" s="688"/>
      <c r="AG65" s="688"/>
      <c r="AH65" s="688"/>
      <c r="AI65" s="688"/>
      <c r="AJ65" s="688"/>
      <c r="AK65" s="966"/>
      <c r="AL65" s="688">
        <v>0</v>
      </c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6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6"/>
      <c r="BV65" s="688"/>
      <c r="BW65" s="688"/>
      <c r="BX65" s="688"/>
      <c r="BY65" s="688"/>
      <c r="BZ65" s="895" t="str">
        <f t="shared" si="124"/>
        <v/>
      </c>
      <c r="CA65" s="895">
        <f t="shared" si="125"/>
        <v>20</v>
      </c>
      <c r="CB65" s="895" t="str">
        <f t="shared" si="126"/>
        <v/>
      </c>
      <c r="CC65" s="896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>
        <f t="shared" si="137"/>
        <v>10</v>
      </c>
      <c r="DC65" s="556">
        <f t="shared" si="138"/>
        <v>20</v>
      </c>
      <c r="DD65" s="556">
        <f t="shared" si="139"/>
        <v>40</v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7">
        <f t="shared" si="147"/>
        <v>0</v>
      </c>
      <c r="DM65" s="852">
        <f t="shared" si="148"/>
        <v>3</v>
      </c>
      <c r="DN65" s="852">
        <f t="shared" si="149"/>
        <v>1</v>
      </c>
      <c r="DO65" s="852">
        <f t="shared" si="150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182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6"/>
      <c r="T66" s="711">
        <v>30</v>
      </c>
      <c r="U66" s="711"/>
      <c r="V66" s="711"/>
      <c r="W66" s="711"/>
      <c r="X66" s="711"/>
      <c r="Y66" s="711"/>
      <c r="Z66" s="711">
        <v>30</v>
      </c>
      <c r="AA66" s="711">
        <v>15</v>
      </c>
      <c r="AB66" s="711"/>
      <c r="AC66" s="711"/>
      <c r="AD66" s="711"/>
      <c r="AE66" s="711"/>
      <c r="AF66" s="711"/>
      <c r="AG66" s="711"/>
      <c r="AH66" s="711"/>
      <c r="AI66" s="711"/>
      <c r="AJ66" s="711"/>
      <c r="AK66" s="966"/>
      <c r="AL66" s="711">
        <v>0</v>
      </c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6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6"/>
      <c r="BV66" s="711"/>
      <c r="BW66" s="711"/>
      <c r="BX66" s="711"/>
      <c r="BY66" s="711"/>
      <c r="BZ66" s="895" t="str">
        <f t="shared" si="124"/>
        <v/>
      </c>
      <c r="CA66" s="895">
        <f t="shared" si="125"/>
        <v>30</v>
      </c>
      <c r="CB66" s="895" t="str">
        <f t="shared" si="126"/>
        <v/>
      </c>
      <c r="CC66" s="896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>
        <f t="shared" si="137"/>
        <v>15</v>
      </c>
      <c r="DC66" s="556">
        <f t="shared" si="138"/>
        <v>30</v>
      </c>
      <c r="DD66" s="556">
        <f t="shared" si="139"/>
        <v>30</v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7">
        <f t="shared" si="147"/>
        <v>0</v>
      </c>
      <c r="DM66" s="852">
        <f t="shared" si="148"/>
        <v>3</v>
      </c>
      <c r="DN66" s="852">
        <f t="shared" si="149"/>
        <v>1</v>
      </c>
      <c r="DO66" s="852">
        <f t="shared" si="150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184</v>
      </c>
      <c r="B67" s="765" t="str">
        <f t="shared" ref="B67:J67" si="201">IF(B65="","",B65*B66)</f>
        <v/>
      </c>
      <c r="C67" s="765" t="str">
        <f t="shared" si="201"/>
        <v/>
      </c>
      <c r="D67" s="765" t="str">
        <f t="shared" si="201"/>
        <v/>
      </c>
      <c r="E67" s="765" t="str">
        <f t="shared" si="201"/>
        <v/>
      </c>
      <c r="F67" s="765" t="str">
        <f t="shared" si="201"/>
        <v/>
      </c>
      <c r="G67" s="765" t="str">
        <f t="shared" si="201"/>
        <v/>
      </c>
      <c r="H67" s="765" t="str">
        <f t="shared" si="201"/>
        <v/>
      </c>
      <c r="I67" s="765" t="str">
        <f t="shared" si="201"/>
        <v/>
      </c>
      <c r="J67" s="765" t="str">
        <f t="shared" si="201"/>
        <v/>
      </c>
      <c r="K67" s="765" t="str">
        <f t="shared" ref="K67:R67" si="202">IF(K65="","",K65*K66)</f>
        <v/>
      </c>
      <c r="L67" s="765" t="str">
        <f t="shared" si="202"/>
        <v/>
      </c>
      <c r="M67" s="765" t="str">
        <f t="shared" si="202"/>
        <v/>
      </c>
      <c r="N67" s="765" t="str">
        <f t="shared" si="202"/>
        <v/>
      </c>
      <c r="O67" s="765" t="str">
        <f t="shared" si="202"/>
        <v/>
      </c>
      <c r="P67" s="765" t="str">
        <f t="shared" si="202"/>
        <v/>
      </c>
      <c r="Q67" s="765" t="str">
        <f t="shared" si="202"/>
        <v/>
      </c>
      <c r="R67" s="765" t="str">
        <f t="shared" si="202"/>
        <v/>
      </c>
      <c r="S67" s="771"/>
      <c r="T67" s="765">
        <f t="shared" ref="T67:AC67" si="203">IF(T65="","",T65*T66)</f>
        <v>600</v>
      </c>
      <c r="U67" s="765" t="str">
        <f t="shared" si="203"/>
        <v/>
      </c>
      <c r="V67" s="765" t="str">
        <f t="shared" si="203"/>
        <v/>
      </c>
      <c r="W67" s="765" t="str">
        <f t="shared" si="203"/>
        <v/>
      </c>
      <c r="X67" s="765" t="str">
        <f t="shared" si="203"/>
        <v/>
      </c>
      <c r="Y67" s="765" t="str">
        <f t="shared" si="203"/>
        <v/>
      </c>
      <c r="Z67" s="765">
        <f t="shared" si="203"/>
        <v>300</v>
      </c>
      <c r="AA67" s="765">
        <f t="shared" si="203"/>
        <v>600</v>
      </c>
      <c r="AB67" s="765" t="str">
        <f t="shared" si="203"/>
        <v/>
      </c>
      <c r="AC67" s="765" t="str">
        <f t="shared" si="203"/>
        <v/>
      </c>
      <c r="AD67" s="765" t="str">
        <f t="shared" ref="AD67:AJ67" si="204">IF(AD65="","",AD65*AD66)</f>
        <v/>
      </c>
      <c r="AE67" s="765" t="str">
        <f t="shared" si="204"/>
        <v/>
      </c>
      <c r="AF67" s="765" t="str">
        <f t="shared" si="204"/>
        <v/>
      </c>
      <c r="AG67" s="765" t="str">
        <f t="shared" si="204"/>
        <v/>
      </c>
      <c r="AH67" s="765" t="str">
        <f t="shared" si="204"/>
        <v/>
      </c>
      <c r="AI67" s="765" t="str">
        <f t="shared" si="204"/>
        <v/>
      </c>
      <c r="AJ67" s="765" t="str">
        <f t="shared" si="204"/>
        <v/>
      </c>
      <c r="AK67" s="771"/>
      <c r="AL67" s="765">
        <f t="shared" ref="AL67:AS67" si="205">IF(AL65="","",AL65*AL66)</f>
        <v>0</v>
      </c>
      <c r="AM67" s="765" t="str">
        <f t="shared" si="205"/>
        <v/>
      </c>
      <c r="AN67" s="765" t="str">
        <f t="shared" si="205"/>
        <v/>
      </c>
      <c r="AO67" s="765" t="str">
        <f t="shared" si="205"/>
        <v/>
      </c>
      <c r="AP67" s="765" t="str">
        <f t="shared" si="205"/>
        <v/>
      </c>
      <c r="AQ67" s="765" t="str">
        <f t="shared" si="205"/>
        <v/>
      </c>
      <c r="AR67" s="765" t="str">
        <f t="shared" si="205"/>
        <v/>
      </c>
      <c r="AS67" s="765" t="str">
        <f t="shared" si="205"/>
        <v/>
      </c>
      <c r="AT67" s="765" t="str">
        <f>IF(AT65="","",AT65*AT66)</f>
        <v/>
      </c>
      <c r="AU67" s="765" t="str">
        <f t="shared" ref="AU67:BB67" si="206">IF(AU65="","",AU65*AU66)</f>
        <v/>
      </c>
      <c r="AV67" s="765" t="str">
        <f t="shared" si="206"/>
        <v/>
      </c>
      <c r="AW67" s="765" t="str">
        <f t="shared" si="206"/>
        <v/>
      </c>
      <c r="AX67" s="765" t="str">
        <f t="shared" si="206"/>
        <v/>
      </c>
      <c r="AY67" s="765" t="str">
        <f t="shared" si="206"/>
        <v/>
      </c>
      <c r="AZ67" s="765" t="str">
        <f t="shared" si="206"/>
        <v/>
      </c>
      <c r="BA67" s="765" t="str">
        <f t="shared" si="206"/>
        <v/>
      </c>
      <c r="BB67" s="765" t="str">
        <f t="shared" si="206"/>
        <v/>
      </c>
      <c r="BC67" s="771"/>
      <c r="BD67" s="765" t="str">
        <f t="shared" ref="BD67:BL67" si="207">IF(BD65="","",BD65*BD66)</f>
        <v/>
      </c>
      <c r="BE67" s="765" t="str">
        <f t="shared" si="207"/>
        <v/>
      </c>
      <c r="BF67" s="765" t="str">
        <f t="shared" si="207"/>
        <v/>
      </c>
      <c r="BG67" s="765" t="str">
        <f t="shared" si="207"/>
        <v/>
      </c>
      <c r="BH67" s="765" t="str">
        <f t="shared" si="207"/>
        <v/>
      </c>
      <c r="BI67" s="765" t="str">
        <f t="shared" si="207"/>
        <v/>
      </c>
      <c r="BJ67" s="765" t="str">
        <f t="shared" si="207"/>
        <v/>
      </c>
      <c r="BK67" s="765" t="str">
        <f t="shared" si="207"/>
        <v/>
      </c>
      <c r="BL67" s="765" t="str">
        <f t="shared" si="207"/>
        <v/>
      </c>
      <c r="BM67" s="765" t="str">
        <f t="shared" ref="BM67:BT67" si="208">IF(BM65="","",BM65*BM66)</f>
        <v/>
      </c>
      <c r="BN67" s="765" t="str">
        <f t="shared" si="208"/>
        <v/>
      </c>
      <c r="BO67" s="765" t="str">
        <f t="shared" si="208"/>
        <v/>
      </c>
      <c r="BP67" s="765" t="str">
        <f t="shared" si="208"/>
        <v/>
      </c>
      <c r="BQ67" s="765" t="str">
        <f t="shared" si="208"/>
        <v/>
      </c>
      <c r="BR67" s="765" t="str">
        <f t="shared" si="208"/>
        <v/>
      </c>
      <c r="BS67" s="765" t="str">
        <f t="shared" si="208"/>
        <v/>
      </c>
      <c r="BT67" s="765" t="str">
        <f t="shared" si="208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124"/>
        <v/>
      </c>
      <c r="CA67" s="895">
        <f t="shared" si="125"/>
        <v>600</v>
      </c>
      <c r="CB67" s="895" t="str">
        <f t="shared" si="126"/>
        <v/>
      </c>
      <c r="CC67" s="896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>
        <f t="shared" si="137"/>
        <v>300</v>
      </c>
      <c r="DC67" s="556">
        <f t="shared" si="138"/>
        <v>600</v>
      </c>
      <c r="DD67" s="556">
        <f t="shared" si="139"/>
        <v>600</v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7">
        <f t="shared" si="147"/>
        <v>0</v>
      </c>
      <c r="DM67" s="852">
        <f t="shared" si="148"/>
        <v>3</v>
      </c>
      <c r="DN67" s="852">
        <f t="shared" si="149"/>
        <v>1</v>
      </c>
      <c r="DO67" s="852">
        <f t="shared" si="150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252</v>
      </c>
      <c r="B68" s="648"/>
      <c r="C68" s="648"/>
      <c r="D68" s="648"/>
      <c r="E68" s="648"/>
      <c r="F68" s="648"/>
      <c r="G68" s="648"/>
      <c r="H68" s="648"/>
      <c r="I68" s="648"/>
      <c r="J68" s="648"/>
      <c r="K68" s="648"/>
      <c r="L68" s="648"/>
      <c r="M68" s="648"/>
      <c r="N68" s="648"/>
      <c r="O68" s="648"/>
      <c r="P68" s="648"/>
      <c r="Q68" s="648"/>
      <c r="R68" s="648"/>
      <c r="S68" s="961"/>
      <c r="T68" s="648"/>
      <c r="U68" s="648"/>
      <c r="V68" s="648"/>
      <c r="W68" s="648"/>
      <c r="X68" s="648"/>
      <c r="Y68" s="648"/>
      <c r="Z68" s="648">
        <v>0</v>
      </c>
      <c r="AA68" s="648">
        <v>0</v>
      </c>
      <c r="AB68" s="648"/>
      <c r="AC68" s="648"/>
      <c r="AD68" s="648"/>
      <c r="AE68" s="648"/>
      <c r="AF68" s="648"/>
      <c r="AG68" s="648"/>
      <c r="AH68" s="648"/>
      <c r="AI68" s="648"/>
      <c r="AJ68" s="648"/>
      <c r="AK68" s="961"/>
      <c r="AL68" s="648">
        <v>0</v>
      </c>
      <c r="AM68" s="648"/>
      <c r="AN68" s="648"/>
      <c r="AO68" s="648"/>
      <c r="AP68" s="648"/>
      <c r="AQ68" s="648"/>
      <c r="AR68" s="648"/>
      <c r="AS68" s="648"/>
      <c r="AT68" s="648"/>
      <c r="AU68" s="648"/>
      <c r="AV68" s="648"/>
      <c r="AW68" s="648"/>
      <c r="AX68" s="648"/>
      <c r="AY68" s="648"/>
      <c r="AZ68" s="648"/>
      <c r="BA68" s="648"/>
      <c r="BB68" s="648"/>
      <c r="BC68" s="961"/>
      <c r="BD68" s="648"/>
      <c r="BE68" s="648"/>
      <c r="BF68" s="648"/>
      <c r="BG68" s="648"/>
      <c r="BH68" s="648"/>
      <c r="BI68" s="648"/>
      <c r="BJ68" s="648"/>
      <c r="BK68" s="648"/>
      <c r="BL68" s="648"/>
      <c r="BM68" s="648"/>
      <c r="BN68" s="648"/>
      <c r="BO68" s="648"/>
      <c r="BP68" s="648"/>
      <c r="BQ68" s="648"/>
      <c r="BR68" s="648"/>
      <c r="BS68" s="648"/>
      <c r="BT68" s="648"/>
      <c r="BU68" s="961"/>
      <c r="BV68" s="648"/>
      <c r="BW68" s="648"/>
      <c r="BX68" s="648"/>
      <c r="BY68" s="648"/>
      <c r="BZ68" s="895" t="str">
        <f t="shared" si="124"/>
        <v/>
      </c>
      <c r="CA68" s="895" t="str">
        <f t="shared" si="125"/>
        <v/>
      </c>
      <c r="CB68" s="895" t="str">
        <f t="shared" si="126"/>
        <v/>
      </c>
      <c r="CC68" s="896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>
        <f t="shared" si="138"/>
        <v>0</v>
      </c>
      <c r="DD68" s="556">
        <f t="shared" si="139"/>
        <v>0</v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7">
        <f t="shared" si="147"/>
        <v>0</v>
      </c>
      <c r="DM68" s="852">
        <f t="shared" si="148"/>
        <v>2</v>
      </c>
      <c r="DN68" s="852">
        <f t="shared" si="149"/>
        <v>1</v>
      </c>
      <c r="DO68" s="852">
        <f t="shared" si="150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4" t="str">
        <f>$H$1 &amp; " (%)"</f>
        <v>kcal (%)</v>
      </c>
      <c r="B69" s="770" t="str">
        <f t="shared" ref="B69:J69" si="209">IF(B63="","",(B63-B65-B68)*B64/B$7/365/$G$1)</f>
        <v/>
      </c>
      <c r="C69" s="770" t="str">
        <f t="shared" si="209"/>
        <v/>
      </c>
      <c r="D69" s="770" t="str">
        <f t="shared" si="209"/>
        <v/>
      </c>
      <c r="E69" s="770" t="str">
        <f t="shared" si="209"/>
        <v/>
      </c>
      <c r="F69" s="770" t="str">
        <f t="shared" si="209"/>
        <v/>
      </c>
      <c r="G69" s="770" t="str">
        <f t="shared" si="209"/>
        <v/>
      </c>
      <c r="H69" s="770" t="str">
        <f t="shared" si="209"/>
        <v/>
      </c>
      <c r="I69" s="770" t="str">
        <f t="shared" si="209"/>
        <v/>
      </c>
      <c r="J69" s="770" t="str">
        <f t="shared" si="209"/>
        <v/>
      </c>
      <c r="K69" s="770" t="str">
        <f t="shared" ref="K69:R69" si="210">IF(K63="","",(K63-K65-K68)*K64/K$7/365/$G$1)</f>
        <v/>
      </c>
      <c r="L69" s="770" t="str">
        <f t="shared" si="210"/>
        <v/>
      </c>
      <c r="M69" s="770" t="str">
        <f t="shared" si="210"/>
        <v/>
      </c>
      <c r="N69" s="770" t="str">
        <f t="shared" si="210"/>
        <v/>
      </c>
      <c r="O69" s="770" t="str">
        <f t="shared" si="210"/>
        <v/>
      </c>
      <c r="P69" s="770" t="str">
        <f t="shared" si="210"/>
        <v/>
      </c>
      <c r="Q69" s="770" t="str">
        <f t="shared" si="210"/>
        <v/>
      </c>
      <c r="R69" s="770" t="str">
        <f t="shared" si="210"/>
        <v/>
      </c>
      <c r="S69" s="981"/>
      <c r="T69" s="770">
        <f t="shared" ref="T69:AC69" si="211">IF(T63="","",(T63-T65-T68)*T64/T$7/365/$G$1)</f>
        <v>0</v>
      </c>
      <c r="U69" s="770" t="str">
        <f t="shared" si="211"/>
        <v/>
      </c>
      <c r="V69" s="770" t="str">
        <f t="shared" si="211"/>
        <v/>
      </c>
      <c r="W69" s="770" t="str">
        <f t="shared" si="211"/>
        <v/>
      </c>
      <c r="X69" s="770" t="str">
        <f t="shared" si="211"/>
        <v/>
      </c>
      <c r="Y69" s="770" t="str">
        <f t="shared" si="211"/>
        <v/>
      </c>
      <c r="Z69" s="770">
        <f t="shared" si="211"/>
        <v>1.8770850806075854E-3</v>
      </c>
      <c r="AA69" s="770">
        <f t="shared" si="211"/>
        <v>1.8770850806075854E-3</v>
      </c>
      <c r="AB69" s="770" t="str">
        <f t="shared" si="211"/>
        <v/>
      </c>
      <c r="AC69" s="770" t="str">
        <f t="shared" si="211"/>
        <v/>
      </c>
      <c r="AD69" s="770" t="str">
        <f t="shared" ref="AD69:AJ69" si="212">IF(AD63="","",(AD63-AD65-AD68)*AD64/AD$7/365/$G$1)</f>
        <v/>
      </c>
      <c r="AE69" s="770" t="str">
        <f t="shared" si="212"/>
        <v/>
      </c>
      <c r="AF69" s="770" t="str">
        <f t="shared" si="212"/>
        <v/>
      </c>
      <c r="AG69" s="770" t="str">
        <f t="shared" si="212"/>
        <v/>
      </c>
      <c r="AH69" s="770" t="str">
        <f t="shared" si="212"/>
        <v/>
      </c>
      <c r="AI69" s="770" t="str">
        <f t="shared" si="212"/>
        <v/>
      </c>
      <c r="AJ69" s="770" t="str">
        <f t="shared" si="212"/>
        <v/>
      </c>
      <c r="AK69" s="981"/>
      <c r="AL69" s="770">
        <f t="shared" ref="AL69:AS69" si="213">IF(AL63="","",(AL63-AL65-AL68)*AL64/AL$7/365/$G$1)</f>
        <v>7.8837573385518583E-4</v>
      </c>
      <c r="AM69" s="770" t="str">
        <f t="shared" si="213"/>
        <v/>
      </c>
      <c r="AN69" s="770" t="str">
        <f t="shared" si="213"/>
        <v/>
      </c>
      <c r="AO69" s="770" t="str">
        <f t="shared" si="213"/>
        <v/>
      </c>
      <c r="AP69" s="770" t="str">
        <f t="shared" si="213"/>
        <v/>
      </c>
      <c r="AQ69" s="770" t="str">
        <f t="shared" si="213"/>
        <v/>
      </c>
      <c r="AR69" s="770" t="str">
        <f t="shared" si="213"/>
        <v/>
      </c>
      <c r="AS69" s="770" t="str">
        <f t="shared" si="213"/>
        <v/>
      </c>
      <c r="AT69" s="770" t="str">
        <f>IF(AT63="","",(AT63-AT65-AT68)*AT64/AT$7/365/$G$1)</f>
        <v/>
      </c>
      <c r="AU69" s="770" t="str">
        <f t="shared" ref="AU69:BB69" si="214">IF(AU63="","",(AU63-AU65-AU68)*AU64/AU$7/365/$G$1)</f>
        <v/>
      </c>
      <c r="AV69" s="770" t="str">
        <f t="shared" si="214"/>
        <v/>
      </c>
      <c r="AW69" s="770" t="str">
        <f t="shared" si="214"/>
        <v/>
      </c>
      <c r="AX69" s="770" t="str">
        <f t="shared" si="214"/>
        <v/>
      </c>
      <c r="AY69" s="770" t="str">
        <f t="shared" si="214"/>
        <v/>
      </c>
      <c r="AZ69" s="770" t="str">
        <f t="shared" si="214"/>
        <v/>
      </c>
      <c r="BA69" s="770" t="str">
        <f t="shared" si="214"/>
        <v/>
      </c>
      <c r="BB69" s="770" t="str">
        <f t="shared" si="214"/>
        <v/>
      </c>
      <c r="BC69" s="981"/>
      <c r="BD69" s="770" t="str">
        <f t="shared" ref="BD69:BL69" si="215">IF(BD63="","",(BD63-BD65-BD68)*BD64/BD$7/365/$G$1)</f>
        <v/>
      </c>
      <c r="BE69" s="770" t="str">
        <f t="shared" si="215"/>
        <v/>
      </c>
      <c r="BF69" s="770" t="str">
        <f t="shared" si="215"/>
        <v/>
      </c>
      <c r="BG69" s="770" t="str">
        <f t="shared" si="215"/>
        <v/>
      </c>
      <c r="BH69" s="770" t="str">
        <f t="shared" si="215"/>
        <v/>
      </c>
      <c r="BI69" s="770" t="str">
        <f t="shared" si="215"/>
        <v/>
      </c>
      <c r="BJ69" s="770" t="str">
        <f t="shared" si="215"/>
        <v/>
      </c>
      <c r="BK69" s="770" t="str">
        <f t="shared" si="215"/>
        <v/>
      </c>
      <c r="BL69" s="770" t="str">
        <f t="shared" si="215"/>
        <v/>
      </c>
      <c r="BM69" s="770" t="str">
        <f t="shared" ref="BM69:BT69" si="216">IF(BM63="","",(BM63-BM65-BM68)*BM64/BM$7/365/$G$1)</f>
        <v/>
      </c>
      <c r="BN69" s="770" t="str">
        <f t="shared" si="216"/>
        <v/>
      </c>
      <c r="BO69" s="770" t="str">
        <f t="shared" si="216"/>
        <v/>
      </c>
      <c r="BP69" s="770" t="str">
        <f t="shared" si="216"/>
        <v/>
      </c>
      <c r="BQ69" s="770" t="str">
        <f t="shared" si="216"/>
        <v/>
      </c>
      <c r="BR69" s="770" t="str">
        <f t="shared" si="216"/>
        <v/>
      </c>
      <c r="BS69" s="770" t="str">
        <f t="shared" si="216"/>
        <v/>
      </c>
      <c r="BT69" s="770" t="str">
        <f t="shared" si="216"/>
        <v/>
      </c>
      <c r="BU69" s="981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2" t="str">
        <f t="shared" si="124"/>
        <v/>
      </c>
      <c r="CA69" s="982">
        <f t="shared" si="125"/>
        <v>1.8770850806075854E-3</v>
      </c>
      <c r="CB69" s="982" t="str">
        <f t="shared" si="126"/>
        <v/>
      </c>
      <c r="CC69" s="983" t="str">
        <f t="shared" si="127"/>
        <v/>
      </c>
      <c r="CD69" s="628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9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>
        <f t="shared" si="137"/>
        <v>0</v>
      </c>
      <c r="DC69" s="544">
        <f t="shared" si="138"/>
        <v>1.8770850806075854E-3</v>
      </c>
      <c r="DD69" s="544">
        <f t="shared" si="139"/>
        <v>1.8770850806075854E-3</v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7">
        <f t="shared" si="147"/>
        <v>0</v>
      </c>
      <c r="DM69" s="852">
        <f t="shared" si="148"/>
        <v>3</v>
      </c>
      <c r="DN69" s="852">
        <f t="shared" si="149"/>
        <v>1</v>
      </c>
      <c r="DO69" s="852">
        <f t="shared" si="150"/>
        <v>0</v>
      </c>
      <c r="DP69" s="984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3" t="s">
        <v>485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5" t="str">
        <f t="shared" si="124"/>
        <v/>
      </c>
      <c r="CA70" s="895" t="str">
        <f t="shared" si="125"/>
        <v/>
      </c>
      <c r="CB70" s="895" t="str">
        <f t="shared" si="126"/>
        <v/>
      </c>
      <c r="CC70" s="896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7">
        <f t="shared" si="147"/>
        <v>0</v>
      </c>
      <c r="DM70" s="852">
        <f t="shared" si="148"/>
        <v>0</v>
      </c>
      <c r="DN70" s="852">
        <f t="shared" si="149"/>
        <v>0</v>
      </c>
      <c r="DO70" s="852">
        <f t="shared" si="150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5" t="str">
        <f t="shared" si="124"/>
        <v/>
      </c>
      <c r="CA71" s="895" t="str">
        <f t="shared" si="125"/>
        <v/>
      </c>
      <c r="CB71" s="895" t="str">
        <f t="shared" si="126"/>
        <v/>
      </c>
      <c r="CC71" s="896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7">
        <f t="shared" si="147"/>
        <v>0</v>
      </c>
      <c r="DM71" s="852">
        <f t="shared" si="148"/>
        <v>0</v>
      </c>
      <c r="DN71" s="852">
        <f t="shared" si="149"/>
        <v>0</v>
      </c>
      <c r="DO71" s="852">
        <f t="shared" si="150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251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6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6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6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6"/>
      <c r="BV72" s="688"/>
      <c r="BW72" s="688"/>
      <c r="BX72" s="688"/>
      <c r="BY72" s="688"/>
      <c r="BZ72" s="895" t="str">
        <f t="shared" si="124"/>
        <v/>
      </c>
      <c r="CA72" s="895" t="str">
        <f t="shared" si="125"/>
        <v/>
      </c>
      <c r="CB72" s="895" t="str">
        <f t="shared" si="126"/>
        <v/>
      </c>
      <c r="CC72" s="896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7">
        <f t="shared" si="147"/>
        <v>0</v>
      </c>
      <c r="DM72" s="852">
        <f t="shared" si="148"/>
        <v>0</v>
      </c>
      <c r="DN72" s="852">
        <f t="shared" si="149"/>
        <v>0</v>
      </c>
      <c r="DO72" s="852">
        <f t="shared" si="150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182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6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6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6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6"/>
      <c r="BV73" s="711"/>
      <c r="BW73" s="711"/>
      <c r="BX73" s="711"/>
      <c r="BY73" s="711"/>
      <c r="BZ73" s="895" t="str">
        <f t="shared" si="124"/>
        <v/>
      </c>
      <c r="CA73" s="895" t="str">
        <f t="shared" si="125"/>
        <v/>
      </c>
      <c r="CB73" s="895" t="str">
        <f t="shared" si="126"/>
        <v/>
      </c>
      <c r="CC73" s="896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7">
        <f t="shared" si="147"/>
        <v>0</v>
      </c>
      <c r="DM73" s="852">
        <f t="shared" si="148"/>
        <v>0</v>
      </c>
      <c r="DN73" s="852">
        <f t="shared" si="149"/>
        <v>0</v>
      </c>
      <c r="DO73" s="852">
        <f t="shared" si="150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184</v>
      </c>
      <c r="B74" s="765" t="str">
        <f t="shared" ref="B74:J74" si="217">IF(B72="","",B72*B73)</f>
        <v/>
      </c>
      <c r="C74" s="765" t="str">
        <f t="shared" si="217"/>
        <v/>
      </c>
      <c r="D74" s="765" t="str">
        <f t="shared" si="217"/>
        <v/>
      </c>
      <c r="E74" s="765" t="str">
        <f t="shared" si="217"/>
        <v/>
      </c>
      <c r="F74" s="765" t="str">
        <f t="shared" si="217"/>
        <v/>
      </c>
      <c r="G74" s="765" t="str">
        <f t="shared" si="217"/>
        <v/>
      </c>
      <c r="H74" s="765" t="str">
        <f t="shared" si="217"/>
        <v/>
      </c>
      <c r="I74" s="765" t="str">
        <f t="shared" si="217"/>
        <v/>
      </c>
      <c r="J74" s="765" t="str">
        <f t="shared" si="217"/>
        <v/>
      </c>
      <c r="K74" s="765" t="str">
        <f t="shared" ref="K74:R74" si="218">IF(K72="","",K72*K73)</f>
        <v/>
      </c>
      <c r="L74" s="765" t="str">
        <f t="shared" si="218"/>
        <v/>
      </c>
      <c r="M74" s="765" t="str">
        <f t="shared" si="218"/>
        <v/>
      </c>
      <c r="N74" s="765" t="str">
        <f t="shared" si="218"/>
        <v/>
      </c>
      <c r="O74" s="765" t="str">
        <f t="shared" si="218"/>
        <v/>
      </c>
      <c r="P74" s="765" t="str">
        <f t="shared" si="218"/>
        <v/>
      </c>
      <c r="Q74" s="765" t="str">
        <f t="shared" si="218"/>
        <v/>
      </c>
      <c r="R74" s="765" t="str">
        <f t="shared" si="218"/>
        <v/>
      </c>
      <c r="S74" s="771"/>
      <c r="T74" s="765" t="str">
        <f t="shared" ref="T74:Z74" si="219">IF(T72="","",T72*T73)</f>
        <v/>
      </c>
      <c r="U74" s="765" t="str">
        <f t="shared" si="219"/>
        <v/>
      </c>
      <c r="V74" s="765" t="str">
        <f t="shared" si="219"/>
        <v/>
      </c>
      <c r="W74" s="765" t="str">
        <f t="shared" si="219"/>
        <v/>
      </c>
      <c r="X74" s="765" t="str">
        <f t="shared" si="219"/>
        <v/>
      </c>
      <c r="Y74" s="765" t="str">
        <f t="shared" si="219"/>
        <v/>
      </c>
      <c r="Z74" s="765" t="str">
        <f t="shared" si="219"/>
        <v/>
      </c>
      <c r="AA74" s="765" t="str">
        <f>IF(AA72="","",AA72*AA73)</f>
        <v/>
      </c>
      <c r="AB74" s="765" t="str">
        <f>IF(AB72="","",AB72*AB73)</f>
        <v/>
      </c>
      <c r="AC74" s="765" t="str">
        <f t="shared" ref="AC74:AJ74" si="220">IF(AC72="","",AC72*AC73)</f>
        <v/>
      </c>
      <c r="AD74" s="765" t="str">
        <f t="shared" si="220"/>
        <v/>
      </c>
      <c r="AE74" s="765" t="str">
        <f t="shared" si="220"/>
        <v/>
      </c>
      <c r="AF74" s="765" t="str">
        <f t="shared" si="220"/>
        <v/>
      </c>
      <c r="AG74" s="765" t="str">
        <f t="shared" si="220"/>
        <v/>
      </c>
      <c r="AH74" s="765" t="str">
        <f t="shared" si="220"/>
        <v/>
      </c>
      <c r="AI74" s="765" t="str">
        <f t="shared" si="220"/>
        <v/>
      </c>
      <c r="AJ74" s="765" t="str">
        <f t="shared" si="220"/>
        <v/>
      </c>
      <c r="AK74" s="771"/>
      <c r="AL74" s="765" t="str">
        <f t="shared" ref="AL74:AU74" si="221">IF(AL72="","",AL72*AL73)</f>
        <v/>
      </c>
      <c r="AM74" s="765" t="str">
        <f t="shared" si="221"/>
        <v/>
      </c>
      <c r="AN74" s="765" t="str">
        <f t="shared" si="221"/>
        <v/>
      </c>
      <c r="AO74" s="765" t="str">
        <f t="shared" si="221"/>
        <v/>
      </c>
      <c r="AP74" s="765" t="str">
        <f t="shared" si="221"/>
        <v/>
      </c>
      <c r="AQ74" s="765" t="str">
        <f t="shared" si="221"/>
        <v/>
      </c>
      <c r="AR74" s="765" t="str">
        <f t="shared" si="221"/>
        <v/>
      </c>
      <c r="AS74" s="765" t="str">
        <f t="shared" si="221"/>
        <v/>
      </c>
      <c r="AT74" s="765" t="str">
        <f t="shared" si="221"/>
        <v/>
      </c>
      <c r="AU74" s="765" t="str">
        <f t="shared" si="221"/>
        <v/>
      </c>
      <c r="AV74" s="765" t="str">
        <f t="shared" ref="AV74:BB74" si="222">IF(AV72="","",AV72*AV73)</f>
        <v/>
      </c>
      <c r="AW74" s="765" t="str">
        <f t="shared" si="222"/>
        <v/>
      </c>
      <c r="AX74" s="765" t="str">
        <f t="shared" si="222"/>
        <v/>
      </c>
      <c r="AY74" s="765" t="str">
        <f t="shared" si="222"/>
        <v/>
      </c>
      <c r="AZ74" s="765" t="str">
        <f t="shared" si="222"/>
        <v/>
      </c>
      <c r="BA74" s="765" t="str">
        <f t="shared" si="222"/>
        <v/>
      </c>
      <c r="BB74" s="765" t="str">
        <f t="shared" si="222"/>
        <v/>
      </c>
      <c r="BC74" s="771"/>
      <c r="BD74" s="765" t="str">
        <f t="shared" ref="BD74:BL74" si="223">IF(BD72="","",BD72*BD73)</f>
        <v/>
      </c>
      <c r="BE74" s="765" t="str">
        <f t="shared" si="223"/>
        <v/>
      </c>
      <c r="BF74" s="765" t="str">
        <f t="shared" si="223"/>
        <v/>
      </c>
      <c r="BG74" s="765" t="str">
        <f t="shared" si="223"/>
        <v/>
      </c>
      <c r="BH74" s="765" t="str">
        <f t="shared" si="223"/>
        <v/>
      </c>
      <c r="BI74" s="765" t="str">
        <f t="shared" si="223"/>
        <v/>
      </c>
      <c r="BJ74" s="765" t="str">
        <f t="shared" si="223"/>
        <v/>
      </c>
      <c r="BK74" s="765" t="str">
        <f t="shared" si="223"/>
        <v/>
      </c>
      <c r="BL74" s="765" t="str">
        <f t="shared" si="223"/>
        <v/>
      </c>
      <c r="BM74" s="765" t="str">
        <f t="shared" ref="BM74:BT74" si="224">IF(BM72="","",BM72*BM73)</f>
        <v/>
      </c>
      <c r="BN74" s="765" t="str">
        <f t="shared" si="224"/>
        <v/>
      </c>
      <c r="BO74" s="765" t="str">
        <f t="shared" si="224"/>
        <v/>
      </c>
      <c r="BP74" s="765" t="str">
        <f t="shared" si="224"/>
        <v/>
      </c>
      <c r="BQ74" s="765" t="str">
        <f t="shared" si="224"/>
        <v/>
      </c>
      <c r="BR74" s="765" t="str">
        <f t="shared" si="224"/>
        <v/>
      </c>
      <c r="BS74" s="765" t="str">
        <f t="shared" si="224"/>
        <v/>
      </c>
      <c r="BT74" s="765" t="str">
        <f t="shared" si="224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124"/>
        <v/>
      </c>
      <c r="CA74" s="895" t="str">
        <f t="shared" si="125"/>
        <v/>
      </c>
      <c r="CB74" s="895" t="str">
        <f t="shared" si="126"/>
        <v/>
      </c>
      <c r="CC74" s="896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7">
        <f t="shared" si="147"/>
        <v>0</v>
      </c>
      <c r="DM74" s="852">
        <f t="shared" si="148"/>
        <v>0</v>
      </c>
      <c r="DN74" s="852">
        <f t="shared" si="149"/>
        <v>0</v>
      </c>
      <c r="DO74" s="852">
        <f t="shared" si="150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252</v>
      </c>
      <c r="B75" s="648"/>
      <c r="C75" s="648"/>
      <c r="D75" s="648"/>
      <c r="E75" s="648"/>
      <c r="F75" s="648"/>
      <c r="G75" s="648"/>
      <c r="H75" s="648"/>
      <c r="I75" s="648"/>
      <c r="J75" s="648"/>
      <c r="K75" s="648"/>
      <c r="L75" s="648"/>
      <c r="M75" s="648"/>
      <c r="N75" s="648"/>
      <c r="O75" s="648"/>
      <c r="P75" s="648"/>
      <c r="Q75" s="648"/>
      <c r="R75" s="648"/>
      <c r="S75" s="961"/>
      <c r="T75" s="648"/>
      <c r="U75" s="648"/>
      <c r="V75" s="648"/>
      <c r="W75" s="648"/>
      <c r="X75" s="648"/>
      <c r="Y75" s="648"/>
      <c r="Z75" s="648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961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961"/>
      <c r="BD75" s="648"/>
      <c r="BE75" s="648"/>
      <c r="BF75" s="648"/>
      <c r="BG75" s="648"/>
      <c r="BH75" s="648"/>
      <c r="BI75" s="648"/>
      <c r="BJ75" s="648"/>
      <c r="BK75" s="648"/>
      <c r="BL75" s="648"/>
      <c r="BM75" s="648"/>
      <c r="BN75" s="648"/>
      <c r="BO75" s="648"/>
      <c r="BP75" s="648"/>
      <c r="BQ75" s="648"/>
      <c r="BR75" s="648"/>
      <c r="BS75" s="648"/>
      <c r="BT75" s="648"/>
      <c r="BU75" s="961"/>
      <c r="BV75" s="648"/>
      <c r="BW75" s="648"/>
      <c r="BX75" s="648"/>
      <c r="BY75" s="648"/>
      <c r="BZ75" s="895" t="str">
        <f t="shared" si="124"/>
        <v/>
      </c>
      <c r="CA75" s="895" t="str">
        <f t="shared" si="125"/>
        <v/>
      </c>
      <c r="CB75" s="895" t="str">
        <f t="shared" si="126"/>
        <v/>
      </c>
      <c r="CC75" s="896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7">
        <f t="shared" si="147"/>
        <v>0</v>
      </c>
      <c r="DM75" s="852">
        <f t="shared" si="148"/>
        <v>0</v>
      </c>
      <c r="DN75" s="852">
        <f t="shared" si="149"/>
        <v>0</v>
      </c>
      <c r="DO75" s="852">
        <f t="shared" si="150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4" t="str">
        <f>$H$1 &amp; " (%)"</f>
        <v>kcal (%)</v>
      </c>
      <c r="B76" s="770" t="str">
        <f t="shared" ref="B76:J76" si="225">IF(B70="","",(B70-B72-B75)*B71/B$7/365/$G$1)</f>
        <v/>
      </c>
      <c r="C76" s="770" t="str">
        <f t="shared" si="225"/>
        <v/>
      </c>
      <c r="D76" s="770" t="str">
        <f t="shared" si="225"/>
        <v/>
      </c>
      <c r="E76" s="770" t="str">
        <f t="shared" si="225"/>
        <v/>
      </c>
      <c r="F76" s="770" t="str">
        <f t="shared" si="225"/>
        <v/>
      </c>
      <c r="G76" s="770" t="str">
        <f t="shared" si="225"/>
        <v/>
      </c>
      <c r="H76" s="770" t="str">
        <f t="shared" si="225"/>
        <v/>
      </c>
      <c r="I76" s="770" t="str">
        <f t="shared" si="225"/>
        <v/>
      </c>
      <c r="J76" s="770" t="str">
        <f t="shared" si="225"/>
        <v/>
      </c>
      <c r="K76" s="770" t="str">
        <f t="shared" ref="K76:R76" si="226">IF(K70="","",(K70-K72-K75)*K71/K$7/365/$G$1)</f>
        <v/>
      </c>
      <c r="L76" s="770" t="str">
        <f t="shared" si="226"/>
        <v/>
      </c>
      <c r="M76" s="770" t="str">
        <f t="shared" si="226"/>
        <v/>
      </c>
      <c r="N76" s="770" t="str">
        <f t="shared" si="226"/>
        <v/>
      </c>
      <c r="O76" s="770" t="str">
        <f t="shared" si="226"/>
        <v/>
      </c>
      <c r="P76" s="770" t="str">
        <f t="shared" si="226"/>
        <v/>
      </c>
      <c r="Q76" s="770" t="str">
        <f t="shared" si="226"/>
        <v/>
      </c>
      <c r="R76" s="770" t="str">
        <f t="shared" si="226"/>
        <v/>
      </c>
      <c r="S76" s="981"/>
      <c r="T76" s="770" t="str">
        <f t="shared" ref="T76:Z76" si="227">IF(T70="","",(T70-T72-T75)*T71/T$7/365/$G$1)</f>
        <v/>
      </c>
      <c r="U76" s="770" t="str">
        <f t="shared" si="227"/>
        <v/>
      </c>
      <c r="V76" s="770" t="str">
        <f t="shared" si="227"/>
        <v/>
      </c>
      <c r="W76" s="770" t="str">
        <f t="shared" si="227"/>
        <v/>
      </c>
      <c r="X76" s="770" t="str">
        <f t="shared" si="227"/>
        <v/>
      </c>
      <c r="Y76" s="770" t="str">
        <f t="shared" si="227"/>
        <v/>
      </c>
      <c r="Z76" s="770" t="str">
        <f t="shared" si="227"/>
        <v/>
      </c>
      <c r="AA76" s="770" t="str">
        <f>IF(AA70="","",(AA70-AA72-AA75)*AA71/AA$7/365/$G$1)</f>
        <v/>
      </c>
      <c r="AB76" s="770" t="str">
        <f>IF(AB70="","",(AB70-AB72-AB75)*AB71/AB$7/365/$G$1)</f>
        <v/>
      </c>
      <c r="AC76" s="770" t="str">
        <f t="shared" ref="AC76:AJ76" si="228">IF(AC70="","",(AC70-AC72-AC75)*AC71/AC$7/365/$G$1)</f>
        <v/>
      </c>
      <c r="AD76" s="770" t="str">
        <f t="shared" si="228"/>
        <v/>
      </c>
      <c r="AE76" s="770" t="str">
        <f t="shared" si="228"/>
        <v/>
      </c>
      <c r="AF76" s="770" t="str">
        <f t="shared" si="228"/>
        <v/>
      </c>
      <c r="AG76" s="770" t="str">
        <f t="shared" si="228"/>
        <v/>
      </c>
      <c r="AH76" s="770" t="str">
        <f t="shared" si="228"/>
        <v/>
      </c>
      <c r="AI76" s="770" t="str">
        <f t="shared" si="228"/>
        <v/>
      </c>
      <c r="AJ76" s="770" t="str">
        <f t="shared" si="228"/>
        <v/>
      </c>
      <c r="AK76" s="981"/>
      <c r="AL76" s="770" t="str">
        <f t="shared" ref="AL76:AU76" si="229">IF(AL70="","",(AL70-AL72-AL75)*AL71/AL$7/365/$G$1)</f>
        <v/>
      </c>
      <c r="AM76" s="770" t="str">
        <f t="shared" si="229"/>
        <v/>
      </c>
      <c r="AN76" s="770" t="str">
        <f t="shared" si="229"/>
        <v/>
      </c>
      <c r="AO76" s="770" t="str">
        <f t="shared" si="229"/>
        <v/>
      </c>
      <c r="AP76" s="770" t="str">
        <f t="shared" si="229"/>
        <v/>
      </c>
      <c r="AQ76" s="770" t="str">
        <f t="shared" si="229"/>
        <v/>
      </c>
      <c r="AR76" s="770" t="str">
        <f t="shared" si="229"/>
        <v/>
      </c>
      <c r="AS76" s="770" t="str">
        <f t="shared" si="229"/>
        <v/>
      </c>
      <c r="AT76" s="770" t="str">
        <f t="shared" si="229"/>
        <v/>
      </c>
      <c r="AU76" s="770" t="str">
        <f t="shared" si="229"/>
        <v/>
      </c>
      <c r="AV76" s="770" t="str">
        <f t="shared" ref="AV76:BB76" si="230">IF(AV70="","",(AV70-AV72-AV75)*AV71/AV$7/365/$G$1)</f>
        <v/>
      </c>
      <c r="AW76" s="770" t="str">
        <f t="shared" si="230"/>
        <v/>
      </c>
      <c r="AX76" s="770" t="str">
        <f t="shared" si="230"/>
        <v/>
      </c>
      <c r="AY76" s="770" t="str">
        <f t="shared" si="230"/>
        <v/>
      </c>
      <c r="AZ76" s="770" t="str">
        <f t="shared" si="230"/>
        <v/>
      </c>
      <c r="BA76" s="770" t="str">
        <f t="shared" si="230"/>
        <v/>
      </c>
      <c r="BB76" s="770" t="str">
        <f t="shared" si="230"/>
        <v/>
      </c>
      <c r="BC76" s="981"/>
      <c r="BD76" s="770" t="str">
        <f t="shared" ref="BD76:BL76" si="231">IF(BD70="","",(BD70-BD72-BD75)*BD71/BD$7/365/$G$1)</f>
        <v/>
      </c>
      <c r="BE76" s="770" t="str">
        <f t="shared" si="231"/>
        <v/>
      </c>
      <c r="BF76" s="770" t="str">
        <f t="shared" si="231"/>
        <v/>
      </c>
      <c r="BG76" s="770" t="str">
        <f t="shared" si="231"/>
        <v/>
      </c>
      <c r="BH76" s="770" t="str">
        <f t="shared" si="231"/>
        <v/>
      </c>
      <c r="BI76" s="770" t="str">
        <f t="shared" si="231"/>
        <v/>
      </c>
      <c r="BJ76" s="770" t="str">
        <f t="shared" si="231"/>
        <v/>
      </c>
      <c r="BK76" s="770" t="str">
        <f t="shared" si="231"/>
        <v/>
      </c>
      <c r="BL76" s="770" t="str">
        <f t="shared" si="231"/>
        <v/>
      </c>
      <c r="BM76" s="770" t="str">
        <f t="shared" ref="BM76:BT76" si="232">IF(BM70="","",(BM70-BM72-BM75)*BM71/BM$7/365/$G$1)</f>
        <v/>
      </c>
      <c r="BN76" s="770" t="str">
        <f t="shared" si="232"/>
        <v/>
      </c>
      <c r="BO76" s="770" t="str">
        <f t="shared" si="232"/>
        <v/>
      </c>
      <c r="BP76" s="770" t="str">
        <f t="shared" si="232"/>
        <v/>
      </c>
      <c r="BQ76" s="770" t="str">
        <f t="shared" si="232"/>
        <v/>
      </c>
      <c r="BR76" s="770" t="str">
        <f t="shared" si="232"/>
        <v/>
      </c>
      <c r="BS76" s="770" t="str">
        <f t="shared" si="232"/>
        <v/>
      </c>
      <c r="BT76" s="770" t="str">
        <f t="shared" si="232"/>
        <v/>
      </c>
      <c r="BU76" s="981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2" t="str">
        <f t="shared" si="124"/>
        <v/>
      </c>
      <c r="CA76" s="982" t="str">
        <f t="shared" si="125"/>
        <v/>
      </c>
      <c r="CB76" s="982" t="str">
        <f t="shared" si="126"/>
        <v/>
      </c>
      <c r="CC76" s="983" t="str">
        <f t="shared" si="127"/>
        <v/>
      </c>
      <c r="CD76" s="628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9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7">
        <f t="shared" si="147"/>
        <v>0</v>
      </c>
      <c r="DM76" s="852">
        <f t="shared" si="148"/>
        <v>0</v>
      </c>
      <c r="DN76" s="852">
        <f t="shared" si="149"/>
        <v>0</v>
      </c>
      <c r="DO76" s="852">
        <f t="shared" si="150"/>
        <v>0</v>
      </c>
      <c r="DP76" s="984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3" t="s">
        <v>486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5" t="str">
        <f t="shared" si="124"/>
        <v/>
      </c>
      <c r="CA77" s="895" t="str">
        <f t="shared" si="125"/>
        <v/>
      </c>
      <c r="CB77" s="895" t="str">
        <f t="shared" si="126"/>
        <v/>
      </c>
      <c r="CC77" s="896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7">
        <f t="shared" si="147"/>
        <v>0</v>
      </c>
      <c r="DM77" s="852">
        <f t="shared" si="148"/>
        <v>0</v>
      </c>
      <c r="DN77" s="852">
        <f t="shared" si="149"/>
        <v>0</v>
      </c>
      <c r="DO77" s="852">
        <f t="shared" si="150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5" t="str">
        <f t="shared" si="124"/>
        <v/>
      </c>
      <c r="CA78" s="895" t="str">
        <f t="shared" si="125"/>
        <v/>
      </c>
      <c r="CB78" s="895" t="str">
        <f t="shared" si="126"/>
        <v/>
      </c>
      <c r="CC78" s="896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7">
        <f t="shared" si="147"/>
        <v>0</v>
      </c>
      <c r="DM78" s="852">
        <f t="shared" si="148"/>
        <v>0</v>
      </c>
      <c r="DN78" s="852">
        <f t="shared" si="149"/>
        <v>0</v>
      </c>
      <c r="DO78" s="852">
        <f t="shared" si="150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251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6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6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6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6"/>
      <c r="BV79" s="688"/>
      <c r="BW79" s="688"/>
      <c r="BX79" s="688"/>
      <c r="BY79" s="688"/>
      <c r="BZ79" s="895" t="str">
        <f t="shared" si="124"/>
        <v/>
      </c>
      <c r="CA79" s="895" t="str">
        <f t="shared" si="125"/>
        <v/>
      </c>
      <c r="CB79" s="895" t="str">
        <f t="shared" si="126"/>
        <v/>
      </c>
      <c r="CC79" s="896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7">
        <f t="shared" si="147"/>
        <v>0</v>
      </c>
      <c r="DM79" s="852">
        <f t="shared" si="148"/>
        <v>0</v>
      </c>
      <c r="DN79" s="852">
        <f t="shared" si="149"/>
        <v>0</v>
      </c>
      <c r="DO79" s="852">
        <f t="shared" si="150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182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6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6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6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6"/>
      <c r="BV80" s="711"/>
      <c r="BW80" s="711"/>
      <c r="BX80" s="711"/>
      <c r="BY80" s="711"/>
      <c r="BZ80" s="895" t="str">
        <f t="shared" si="124"/>
        <v/>
      </c>
      <c r="CA80" s="895" t="str">
        <f t="shared" si="125"/>
        <v/>
      </c>
      <c r="CB80" s="895" t="str">
        <f t="shared" si="126"/>
        <v/>
      </c>
      <c r="CC80" s="896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7">
        <f t="shared" si="147"/>
        <v>0</v>
      </c>
      <c r="DM80" s="852">
        <f t="shared" si="148"/>
        <v>0</v>
      </c>
      <c r="DN80" s="852">
        <f t="shared" si="149"/>
        <v>0</v>
      </c>
      <c r="DO80" s="852">
        <f t="shared" si="150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184</v>
      </c>
      <c r="B81" s="765" t="str">
        <f t="shared" ref="B81:J81" si="234">IF(B79="","",B79*B80)</f>
        <v/>
      </c>
      <c r="C81" s="765" t="str">
        <f t="shared" si="234"/>
        <v/>
      </c>
      <c r="D81" s="765" t="str">
        <f t="shared" si="234"/>
        <v/>
      </c>
      <c r="E81" s="765" t="str">
        <f t="shared" si="234"/>
        <v/>
      </c>
      <c r="F81" s="765" t="str">
        <f t="shared" si="234"/>
        <v/>
      </c>
      <c r="G81" s="765" t="str">
        <f t="shared" si="234"/>
        <v/>
      </c>
      <c r="H81" s="765" t="str">
        <f t="shared" si="234"/>
        <v/>
      </c>
      <c r="I81" s="765" t="str">
        <f t="shared" si="234"/>
        <v/>
      </c>
      <c r="J81" s="765" t="str">
        <f t="shared" si="234"/>
        <v/>
      </c>
      <c r="K81" s="765" t="str">
        <f t="shared" ref="K81:R81" si="235">IF(K79="","",K79*K80)</f>
        <v/>
      </c>
      <c r="L81" s="765" t="str">
        <f t="shared" si="235"/>
        <v/>
      </c>
      <c r="M81" s="765" t="str">
        <f t="shared" si="235"/>
        <v/>
      </c>
      <c r="N81" s="765" t="str">
        <f t="shared" si="235"/>
        <v/>
      </c>
      <c r="O81" s="765" t="str">
        <f t="shared" si="235"/>
        <v/>
      </c>
      <c r="P81" s="765" t="str">
        <f t="shared" si="235"/>
        <v/>
      </c>
      <c r="Q81" s="765" t="str">
        <f t="shared" si="235"/>
        <v/>
      </c>
      <c r="R81" s="765" t="str">
        <f t="shared" si="235"/>
        <v/>
      </c>
      <c r="S81" s="771"/>
      <c r="T81" s="765" t="str">
        <f t="shared" ref="T81:Z81" si="236">IF(T79="","",T79*T80)</f>
        <v/>
      </c>
      <c r="U81" s="765" t="str">
        <f t="shared" si="236"/>
        <v/>
      </c>
      <c r="V81" s="765" t="str">
        <f t="shared" si="236"/>
        <v/>
      </c>
      <c r="W81" s="765" t="str">
        <f t="shared" si="236"/>
        <v/>
      </c>
      <c r="X81" s="765" t="str">
        <f t="shared" si="236"/>
        <v/>
      </c>
      <c r="Y81" s="765" t="str">
        <f t="shared" si="236"/>
        <v/>
      </c>
      <c r="Z81" s="765" t="str">
        <f t="shared" si="236"/>
        <v/>
      </c>
      <c r="AA81" s="765" t="str">
        <f>IF(AA79="","",AA79*AA80)</f>
        <v/>
      </c>
      <c r="AB81" s="765" t="str">
        <f>IF(AB79="","",AB79*AB80)</f>
        <v/>
      </c>
      <c r="AC81" s="765" t="str">
        <f t="shared" ref="AC81:AJ81" si="237">IF(AC79="","",AC79*AC80)</f>
        <v/>
      </c>
      <c r="AD81" s="765" t="str">
        <f t="shared" si="237"/>
        <v/>
      </c>
      <c r="AE81" s="765" t="str">
        <f t="shared" si="237"/>
        <v/>
      </c>
      <c r="AF81" s="765" t="str">
        <f t="shared" si="237"/>
        <v/>
      </c>
      <c r="AG81" s="765" t="str">
        <f t="shared" si="237"/>
        <v/>
      </c>
      <c r="AH81" s="765" t="str">
        <f t="shared" si="237"/>
        <v/>
      </c>
      <c r="AI81" s="765" t="str">
        <f t="shared" si="237"/>
        <v/>
      </c>
      <c r="AJ81" s="765" t="str">
        <f t="shared" si="237"/>
        <v/>
      </c>
      <c r="AK81" s="771"/>
      <c r="AL81" s="765" t="str">
        <f t="shared" ref="AL81:AU81" si="238">IF(AL79="","",AL79*AL80)</f>
        <v/>
      </c>
      <c r="AM81" s="765" t="str">
        <f t="shared" si="238"/>
        <v/>
      </c>
      <c r="AN81" s="765" t="str">
        <f t="shared" si="238"/>
        <v/>
      </c>
      <c r="AO81" s="765" t="str">
        <f t="shared" si="238"/>
        <v/>
      </c>
      <c r="AP81" s="765" t="str">
        <f t="shared" si="238"/>
        <v/>
      </c>
      <c r="AQ81" s="765" t="str">
        <f t="shared" si="238"/>
        <v/>
      </c>
      <c r="AR81" s="765" t="str">
        <f t="shared" si="238"/>
        <v/>
      </c>
      <c r="AS81" s="765" t="str">
        <f t="shared" si="238"/>
        <v/>
      </c>
      <c r="AT81" s="765" t="str">
        <f t="shared" si="238"/>
        <v/>
      </c>
      <c r="AU81" s="765" t="str">
        <f t="shared" si="238"/>
        <v/>
      </c>
      <c r="AV81" s="765" t="str">
        <f t="shared" ref="AV81:BB81" si="239">IF(AV79="","",AV79*AV80)</f>
        <v/>
      </c>
      <c r="AW81" s="765" t="str">
        <f t="shared" si="239"/>
        <v/>
      </c>
      <c r="AX81" s="765" t="str">
        <f t="shared" si="239"/>
        <v/>
      </c>
      <c r="AY81" s="765" t="str">
        <f t="shared" si="239"/>
        <v/>
      </c>
      <c r="AZ81" s="765" t="str">
        <f t="shared" si="239"/>
        <v/>
      </c>
      <c r="BA81" s="765" t="str">
        <f t="shared" si="239"/>
        <v/>
      </c>
      <c r="BB81" s="765" t="str">
        <f t="shared" si="239"/>
        <v/>
      </c>
      <c r="BC81" s="771"/>
      <c r="BD81" s="765" t="str">
        <f t="shared" ref="BD81:BL81" si="240">IF(BD79="","",BD79*BD80)</f>
        <v/>
      </c>
      <c r="BE81" s="765" t="str">
        <f t="shared" si="240"/>
        <v/>
      </c>
      <c r="BF81" s="765" t="str">
        <f t="shared" si="240"/>
        <v/>
      </c>
      <c r="BG81" s="765" t="str">
        <f t="shared" si="240"/>
        <v/>
      </c>
      <c r="BH81" s="765" t="str">
        <f t="shared" si="240"/>
        <v/>
      </c>
      <c r="BI81" s="765" t="str">
        <f t="shared" si="240"/>
        <v/>
      </c>
      <c r="BJ81" s="765" t="str">
        <f t="shared" si="240"/>
        <v/>
      </c>
      <c r="BK81" s="765" t="str">
        <f t="shared" si="240"/>
        <v/>
      </c>
      <c r="BL81" s="765" t="str">
        <f t="shared" si="240"/>
        <v/>
      </c>
      <c r="BM81" s="765" t="str">
        <f t="shared" ref="BM81:BT81" si="241">IF(BM79="","",BM79*BM80)</f>
        <v/>
      </c>
      <c r="BN81" s="765" t="str">
        <f t="shared" si="241"/>
        <v/>
      </c>
      <c r="BO81" s="765" t="str">
        <f t="shared" si="241"/>
        <v/>
      </c>
      <c r="BP81" s="765" t="str">
        <f t="shared" si="241"/>
        <v/>
      </c>
      <c r="BQ81" s="765" t="str">
        <f t="shared" si="241"/>
        <v/>
      </c>
      <c r="BR81" s="765" t="str">
        <f t="shared" si="241"/>
        <v/>
      </c>
      <c r="BS81" s="765" t="str">
        <f t="shared" si="241"/>
        <v/>
      </c>
      <c r="BT81" s="765" t="str">
        <f t="shared" si="241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124"/>
        <v/>
      </c>
      <c r="CA81" s="895" t="str">
        <f t="shared" si="125"/>
        <v/>
      </c>
      <c r="CB81" s="895" t="str">
        <f t="shared" si="126"/>
        <v/>
      </c>
      <c r="CC81" s="896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7">
        <f t="shared" si="147"/>
        <v>0</v>
      </c>
      <c r="DM81" s="852">
        <f t="shared" si="148"/>
        <v>0</v>
      </c>
      <c r="DN81" s="852">
        <f t="shared" si="149"/>
        <v>0</v>
      </c>
      <c r="DO81" s="852">
        <f t="shared" si="150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252</v>
      </c>
      <c r="B82" s="648"/>
      <c r="C82" s="648"/>
      <c r="D82" s="648"/>
      <c r="E82" s="648"/>
      <c r="F82" s="648"/>
      <c r="G82" s="648"/>
      <c r="H82" s="648"/>
      <c r="I82" s="648"/>
      <c r="J82" s="648"/>
      <c r="K82" s="648"/>
      <c r="L82" s="648"/>
      <c r="M82" s="648"/>
      <c r="N82" s="648"/>
      <c r="O82" s="648"/>
      <c r="P82" s="648"/>
      <c r="Q82" s="648"/>
      <c r="R82" s="648"/>
      <c r="S82" s="961"/>
      <c r="T82" s="648"/>
      <c r="U82" s="648"/>
      <c r="V82" s="648"/>
      <c r="W82" s="648"/>
      <c r="X82" s="648"/>
      <c r="Y82" s="648"/>
      <c r="Z82" s="648"/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961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961"/>
      <c r="BD82" s="648"/>
      <c r="BE82" s="648"/>
      <c r="BF82" s="648"/>
      <c r="BG82" s="648"/>
      <c r="BH82" s="648"/>
      <c r="BI82" s="648"/>
      <c r="BJ82" s="648"/>
      <c r="BK82" s="648"/>
      <c r="BL82" s="648"/>
      <c r="BM82" s="648"/>
      <c r="BN82" s="648"/>
      <c r="BO82" s="648"/>
      <c r="BP82" s="648"/>
      <c r="BQ82" s="648"/>
      <c r="BR82" s="648"/>
      <c r="BS82" s="648"/>
      <c r="BT82" s="648"/>
      <c r="BU82" s="961"/>
      <c r="BV82" s="648"/>
      <c r="BW82" s="648"/>
      <c r="BX82" s="648"/>
      <c r="BY82" s="648"/>
      <c r="BZ82" s="895" t="str">
        <f t="shared" si="124"/>
        <v/>
      </c>
      <c r="CA82" s="895" t="str">
        <f t="shared" si="125"/>
        <v/>
      </c>
      <c r="CB82" s="895" t="str">
        <f t="shared" si="126"/>
        <v/>
      </c>
      <c r="CC82" s="896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7">
        <f t="shared" si="147"/>
        <v>0</v>
      </c>
      <c r="DM82" s="852">
        <f t="shared" si="148"/>
        <v>0</v>
      </c>
      <c r="DN82" s="852">
        <f t="shared" si="149"/>
        <v>0</v>
      </c>
      <c r="DO82" s="852">
        <f t="shared" si="150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4" t="str">
        <f>$H$1 &amp; " (%)"</f>
        <v>kcal (%)</v>
      </c>
      <c r="B83" s="770" t="str">
        <f t="shared" ref="B83:J83" si="242">IF(B77="","",(B77-B79-B82)*B78/B$7/365/$G$1)</f>
        <v/>
      </c>
      <c r="C83" s="770" t="str">
        <f t="shared" si="242"/>
        <v/>
      </c>
      <c r="D83" s="770" t="str">
        <f t="shared" si="242"/>
        <v/>
      </c>
      <c r="E83" s="770" t="str">
        <f t="shared" si="242"/>
        <v/>
      </c>
      <c r="F83" s="770" t="str">
        <f t="shared" si="242"/>
        <v/>
      </c>
      <c r="G83" s="770" t="str">
        <f t="shared" si="242"/>
        <v/>
      </c>
      <c r="H83" s="770" t="str">
        <f t="shared" si="242"/>
        <v/>
      </c>
      <c r="I83" s="770" t="str">
        <f t="shared" si="242"/>
        <v/>
      </c>
      <c r="J83" s="770" t="str">
        <f t="shared" si="242"/>
        <v/>
      </c>
      <c r="K83" s="770" t="str">
        <f t="shared" ref="K83:R83" si="243">IF(K77="","",(K77-K79-K82)*K78/K$7/365/$G$1)</f>
        <v/>
      </c>
      <c r="L83" s="770" t="str">
        <f t="shared" si="243"/>
        <v/>
      </c>
      <c r="M83" s="770" t="str">
        <f t="shared" si="243"/>
        <v/>
      </c>
      <c r="N83" s="770" t="str">
        <f t="shared" si="243"/>
        <v/>
      </c>
      <c r="O83" s="770" t="str">
        <f t="shared" si="243"/>
        <v/>
      </c>
      <c r="P83" s="770" t="str">
        <f t="shared" si="243"/>
        <v/>
      </c>
      <c r="Q83" s="770" t="str">
        <f t="shared" si="243"/>
        <v/>
      </c>
      <c r="R83" s="770" t="str">
        <f t="shared" si="243"/>
        <v/>
      </c>
      <c r="S83" s="981"/>
      <c r="T83" s="770" t="str">
        <f t="shared" ref="T83:Z83" si="244">IF(T77="","",(T77-T79-T82)*T78/T$7/365/$G$1)</f>
        <v/>
      </c>
      <c r="U83" s="770" t="str">
        <f t="shared" si="244"/>
        <v/>
      </c>
      <c r="V83" s="770" t="str">
        <f t="shared" si="244"/>
        <v/>
      </c>
      <c r="W83" s="770" t="str">
        <f t="shared" si="244"/>
        <v/>
      </c>
      <c r="X83" s="770" t="str">
        <f t="shared" si="244"/>
        <v/>
      </c>
      <c r="Y83" s="770" t="str">
        <f t="shared" si="244"/>
        <v/>
      </c>
      <c r="Z83" s="770" t="str">
        <f t="shared" si="244"/>
        <v/>
      </c>
      <c r="AA83" s="770" t="str">
        <f t="shared" ref="AA83:AB83" si="245">IF(AA77="","",(AA77-AA79-AA82)*AA78/AA$7/365/$G$1)</f>
        <v/>
      </c>
      <c r="AB83" s="770" t="str">
        <f t="shared" si="245"/>
        <v/>
      </c>
      <c r="AC83" s="770" t="str">
        <f t="shared" ref="AC83:AJ83" si="246">IF(AC77="","",(AC77-AC79-AC82)*AC78/AC$7/365/$G$1)</f>
        <v/>
      </c>
      <c r="AD83" s="770" t="str">
        <f t="shared" si="246"/>
        <v/>
      </c>
      <c r="AE83" s="770" t="str">
        <f t="shared" si="246"/>
        <v/>
      </c>
      <c r="AF83" s="770" t="str">
        <f t="shared" si="246"/>
        <v/>
      </c>
      <c r="AG83" s="770" t="str">
        <f t="shared" si="246"/>
        <v/>
      </c>
      <c r="AH83" s="770" t="str">
        <f t="shared" si="246"/>
        <v/>
      </c>
      <c r="AI83" s="770" t="str">
        <f t="shared" si="246"/>
        <v/>
      </c>
      <c r="AJ83" s="770" t="str">
        <f t="shared" si="246"/>
        <v/>
      </c>
      <c r="AK83" s="981"/>
      <c r="AL83" s="770" t="str">
        <f t="shared" ref="AL83:AU83" si="247">IF(AL77="","",(AL77-AL79-AL82)*AL78/AL$7/365/$G$1)</f>
        <v/>
      </c>
      <c r="AM83" s="770" t="str">
        <f t="shared" si="247"/>
        <v/>
      </c>
      <c r="AN83" s="770" t="str">
        <f t="shared" si="247"/>
        <v/>
      </c>
      <c r="AO83" s="770" t="str">
        <f t="shared" si="247"/>
        <v/>
      </c>
      <c r="AP83" s="770" t="str">
        <f t="shared" si="247"/>
        <v/>
      </c>
      <c r="AQ83" s="770" t="str">
        <f t="shared" si="247"/>
        <v/>
      </c>
      <c r="AR83" s="770" t="str">
        <f t="shared" si="247"/>
        <v/>
      </c>
      <c r="AS83" s="770" t="str">
        <f t="shared" si="247"/>
        <v/>
      </c>
      <c r="AT83" s="770" t="str">
        <f t="shared" si="247"/>
        <v/>
      </c>
      <c r="AU83" s="770" t="str">
        <f t="shared" si="247"/>
        <v/>
      </c>
      <c r="AV83" s="770" t="str">
        <f t="shared" ref="AV83:BB83" si="248">IF(AV77="","",(AV77-AV79-AV82)*AV78/AV$7/365/$G$1)</f>
        <v/>
      </c>
      <c r="AW83" s="770" t="str">
        <f t="shared" si="248"/>
        <v/>
      </c>
      <c r="AX83" s="770" t="str">
        <f t="shared" si="248"/>
        <v/>
      </c>
      <c r="AY83" s="770" t="str">
        <f t="shared" si="248"/>
        <v/>
      </c>
      <c r="AZ83" s="770" t="str">
        <f t="shared" si="248"/>
        <v/>
      </c>
      <c r="BA83" s="770" t="str">
        <f t="shared" si="248"/>
        <v/>
      </c>
      <c r="BB83" s="770" t="str">
        <f t="shared" si="248"/>
        <v/>
      </c>
      <c r="BC83" s="981"/>
      <c r="BD83" s="770" t="str">
        <f t="shared" ref="BD83:BL83" si="249">IF(BD77="","",(BD77-BD79-BD82)*BD78/BD$7/365/$G$1)</f>
        <v/>
      </c>
      <c r="BE83" s="770" t="str">
        <f t="shared" si="249"/>
        <v/>
      </c>
      <c r="BF83" s="770" t="str">
        <f t="shared" si="249"/>
        <v/>
      </c>
      <c r="BG83" s="770" t="str">
        <f t="shared" si="249"/>
        <v/>
      </c>
      <c r="BH83" s="770" t="str">
        <f t="shared" si="249"/>
        <v/>
      </c>
      <c r="BI83" s="770" t="str">
        <f t="shared" si="249"/>
        <v/>
      </c>
      <c r="BJ83" s="770" t="str">
        <f t="shared" si="249"/>
        <v/>
      </c>
      <c r="BK83" s="770" t="str">
        <f t="shared" si="249"/>
        <v/>
      </c>
      <c r="BL83" s="770" t="str">
        <f t="shared" si="249"/>
        <v/>
      </c>
      <c r="BM83" s="770" t="str">
        <f t="shared" ref="BM83:BT83" si="250">IF(BM77="","",(BM77-BM79-BM82)*BM78/BM$7/365/$G$1)</f>
        <v/>
      </c>
      <c r="BN83" s="770" t="str">
        <f t="shared" si="250"/>
        <v/>
      </c>
      <c r="BO83" s="770" t="str">
        <f t="shared" si="250"/>
        <v/>
      </c>
      <c r="BP83" s="770" t="str">
        <f t="shared" si="250"/>
        <v/>
      </c>
      <c r="BQ83" s="770" t="str">
        <f t="shared" si="250"/>
        <v/>
      </c>
      <c r="BR83" s="770" t="str">
        <f t="shared" si="250"/>
        <v/>
      </c>
      <c r="BS83" s="770" t="str">
        <f t="shared" si="250"/>
        <v/>
      </c>
      <c r="BT83" s="770" t="str">
        <f t="shared" si="250"/>
        <v/>
      </c>
      <c r="BU83" s="981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2" t="str">
        <f t="shared" si="124"/>
        <v/>
      </c>
      <c r="CA83" s="982" t="str">
        <f t="shared" si="125"/>
        <v/>
      </c>
      <c r="CB83" s="982" t="str">
        <f t="shared" si="126"/>
        <v/>
      </c>
      <c r="CC83" s="983" t="str">
        <f t="shared" si="127"/>
        <v/>
      </c>
      <c r="CD83" s="628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9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7">
        <f t="shared" si="147"/>
        <v>0</v>
      </c>
      <c r="DM83" s="852">
        <f t="shared" si="148"/>
        <v>0</v>
      </c>
      <c r="DN83" s="852">
        <f t="shared" si="149"/>
        <v>0</v>
      </c>
      <c r="DO83" s="852">
        <f t="shared" si="150"/>
        <v>0</v>
      </c>
      <c r="DP83" s="984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7" t="s">
        <v>487</v>
      </c>
      <c r="B84" s="908">
        <f t="shared" ref="B84:J84" si="251">SUM(B53,B60,B67,B74,B81)</f>
        <v>0</v>
      </c>
      <c r="C84" s="908">
        <f t="shared" si="251"/>
        <v>0</v>
      </c>
      <c r="D84" s="908">
        <f t="shared" si="251"/>
        <v>0</v>
      </c>
      <c r="E84" s="908">
        <f t="shared" si="251"/>
        <v>0</v>
      </c>
      <c r="F84" s="908">
        <f t="shared" si="251"/>
        <v>0</v>
      </c>
      <c r="G84" s="908">
        <f t="shared" si="251"/>
        <v>250</v>
      </c>
      <c r="H84" s="908">
        <f t="shared" si="251"/>
        <v>0</v>
      </c>
      <c r="I84" s="908">
        <f t="shared" si="251"/>
        <v>0</v>
      </c>
      <c r="J84" s="908">
        <f t="shared" si="251"/>
        <v>0</v>
      </c>
      <c r="K84" s="908">
        <f t="shared" ref="K84:R84" si="252">SUM(K53,K60,K67,K74,K81)</f>
        <v>0</v>
      </c>
      <c r="L84" s="908">
        <f t="shared" si="252"/>
        <v>0</v>
      </c>
      <c r="M84" s="908">
        <f t="shared" si="252"/>
        <v>0</v>
      </c>
      <c r="N84" s="908">
        <f t="shared" si="252"/>
        <v>0</v>
      </c>
      <c r="O84" s="908">
        <f t="shared" si="252"/>
        <v>0</v>
      </c>
      <c r="P84" s="908">
        <f t="shared" si="252"/>
        <v>0</v>
      </c>
      <c r="Q84" s="908">
        <f t="shared" si="252"/>
        <v>0</v>
      </c>
      <c r="R84" s="908">
        <f t="shared" si="252"/>
        <v>0</v>
      </c>
      <c r="S84" s="989"/>
      <c r="T84" s="908">
        <f t="shared" ref="T84:AB84" si="253">SUM(T53,T60,T67,T74,T81)</f>
        <v>600</v>
      </c>
      <c r="U84" s="908">
        <f t="shared" si="253"/>
        <v>0</v>
      </c>
      <c r="V84" s="908">
        <f t="shared" si="253"/>
        <v>0</v>
      </c>
      <c r="W84" s="908">
        <f t="shared" si="253"/>
        <v>0</v>
      </c>
      <c r="X84" s="908">
        <f t="shared" si="253"/>
        <v>0</v>
      </c>
      <c r="Y84" s="908">
        <f t="shared" si="253"/>
        <v>0</v>
      </c>
      <c r="Z84" s="908">
        <f t="shared" si="253"/>
        <v>300</v>
      </c>
      <c r="AA84" s="908">
        <f t="shared" si="253"/>
        <v>600</v>
      </c>
      <c r="AB84" s="908">
        <f t="shared" si="253"/>
        <v>0</v>
      </c>
      <c r="AC84" s="908">
        <f t="shared" ref="AC84:AJ84" si="254">SUM(AC53,AC60,AC67,AC74,AC81)</f>
        <v>0</v>
      </c>
      <c r="AD84" s="908">
        <f t="shared" si="254"/>
        <v>0</v>
      </c>
      <c r="AE84" s="908">
        <f t="shared" si="254"/>
        <v>0</v>
      </c>
      <c r="AF84" s="908">
        <f t="shared" si="254"/>
        <v>0</v>
      </c>
      <c r="AG84" s="908">
        <f t="shared" si="254"/>
        <v>0</v>
      </c>
      <c r="AH84" s="908">
        <f t="shared" si="254"/>
        <v>0</v>
      </c>
      <c r="AI84" s="908">
        <f t="shared" si="254"/>
        <v>0</v>
      </c>
      <c r="AJ84" s="908">
        <f t="shared" si="254"/>
        <v>0</v>
      </c>
      <c r="AK84" s="989"/>
      <c r="AL84" s="908">
        <f t="shared" ref="AL84:AT84" si="255">SUM(AL53,AL60,AL67,AL74,AL81)</f>
        <v>150</v>
      </c>
      <c r="AM84" s="908">
        <f t="shared" si="255"/>
        <v>0</v>
      </c>
      <c r="AN84" s="908">
        <f t="shared" si="255"/>
        <v>150</v>
      </c>
      <c r="AO84" s="908">
        <f t="shared" si="255"/>
        <v>0</v>
      </c>
      <c r="AP84" s="908">
        <f t="shared" si="255"/>
        <v>0</v>
      </c>
      <c r="AQ84" s="908">
        <f t="shared" si="255"/>
        <v>0</v>
      </c>
      <c r="AR84" s="908">
        <f t="shared" si="255"/>
        <v>0</v>
      </c>
      <c r="AS84" s="908">
        <f t="shared" si="255"/>
        <v>200</v>
      </c>
      <c r="AT84" s="908">
        <f t="shared" si="255"/>
        <v>0</v>
      </c>
      <c r="AU84" s="908">
        <f t="shared" ref="AU84:BB84" si="256">SUM(AU53,AU60,AU67,AU74,AU81)</f>
        <v>0</v>
      </c>
      <c r="AV84" s="908">
        <f t="shared" si="256"/>
        <v>0</v>
      </c>
      <c r="AW84" s="908">
        <f t="shared" si="256"/>
        <v>0</v>
      </c>
      <c r="AX84" s="908">
        <f t="shared" si="256"/>
        <v>0</v>
      </c>
      <c r="AY84" s="908">
        <f t="shared" si="256"/>
        <v>0</v>
      </c>
      <c r="AZ84" s="908">
        <f t="shared" si="256"/>
        <v>0</v>
      </c>
      <c r="BA84" s="908">
        <f t="shared" si="256"/>
        <v>0</v>
      </c>
      <c r="BB84" s="908">
        <f t="shared" si="256"/>
        <v>0</v>
      </c>
      <c r="BC84" s="989"/>
      <c r="BD84" s="908">
        <v>0</v>
      </c>
      <c r="BE84" s="908">
        <v>0</v>
      </c>
      <c r="BF84" s="908">
        <v>0</v>
      </c>
      <c r="BG84" s="908">
        <f>SUM(BG53,BG60,BG67,BG74,BG81)</f>
        <v>0</v>
      </c>
      <c r="BH84" s="908">
        <f>SUM(BH53,BH60,BH67,BH74,BH81)</f>
        <v>0</v>
      </c>
      <c r="BI84" s="908">
        <v>0</v>
      </c>
      <c r="BJ84" s="908">
        <v>0</v>
      </c>
      <c r="BK84" s="908">
        <v>0</v>
      </c>
      <c r="BL84" s="908">
        <v>0</v>
      </c>
      <c r="BM84" s="908">
        <f t="shared" ref="BM84:BT84" si="257">SUM(BM53,BM60,BM67,BM74,BM81)</f>
        <v>0</v>
      </c>
      <c r="BN84" s="908">
        <f t="shared" si="257"/>
        <v>0</v>
      </c>
      <c r="BO84" s="908">
        <f t="shared" si="257"/>
        <v>0</v>
      </c>
      <c r="BP84" s="908">
        <f t="shared" si="257"/>
        <v>0</v>
      </c>
      <c r="BQ84" s="908">
        <f t="shared" si="257"/>
        <v>0</v>
      </c>
      <c r="BR84" s="908">
        <f t="shared" si="257"/>
        <v>0</v>
      </c>
      <c r="BS84" s="908">
        <f t="shared" si="257"/>
        <v>0</v>
      </c>
      <c r="BT84" s="908">
        <f t="shared" si="257"/>
        <v>0</v>
      </c>
      <c r="BU84" s="989"/>
      <c r="BV84" s="908">
        <f>SUM(BV53,BV60,BV67,BV74,BV81)</f>
        <v>225</v>
      </c>
      <c r="BW84" s="908">
        <f>SUM(BW53,BW60,BW67,BW74,BW81)</f>
        <v>0</v>
      </c>
      <c r="BX84" s="908">
        <f>SUM(BX53,BX60,BX67,BX74,BX81)</f>
        <v>150</v>
      </c>
      <c r="BY84" s="908">
        <f>SUM(BY53,BY60,BY67,BY74,BY81)</f>
        <v>0</v>
      </c>
      <c r="BZ84" s="895">
        <f t="shared" si="124"/>
        <v>0</v>
      </c>
      <c r="CA84" s="895">
        <f t="shared" si="125"/>
        <v>60</v>
      </c>
      <c r="CB84" s="895">
        <f t="shared" si="126"/>
        <v>20</v>
      </c>
      <c r="CC84" s="896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250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300</v>
      </c>
      <c r="DJ84" s="554">
        <f t="shared" si="145"/>
        <v>600</v>
      </c>
      <c r="DK84" s="553">
        <f t="shared" si="146"/>
        <v>600</v>
      </c>
      <c r="DL84" s="897">
        <f t="shared" si="147"/>
        <v>17</v>
      </c>
      <c r="DM84" s="852">
        <f t="shared" si="148"/>
        <v>17</v>
      </c>
      <c r="DN84" s="852">
        <f t="shared" si="149"/>
        <v>17</v>
      </c>
      <c r="DO84" s="852">
        <f t="shared" si="150"/>
        <v>17</v>
      </c>
      <c r="DP84" s="990">
        <f>SUM(DP53,DP60,DP67,DP74,DP81)</f>
        <v>324</v>
      </c>
      <c r="DQ84" s="908">
        <f>SUM(DQ53,DQ60,DQ67,DQ74,DQ81)</f>
        <v>0</v>
      </c>
      <c r="DR84" s="908">
        <f>SUM(DR53,DR60,DR67,DR74,DR81)</f>
        <v>270</v>
      </c>
      <c r="DS84" s="991">
        <f>SUM(DS53,DS60,DS67,DS74,DS81)</f>
        <v>0</v>
      </c>
      <c r="DT84" s="970"/>
      <c r="DU84" s="61"/>
    </row>
    <row r="85" spans="1:125" ht="14" customHeight="1">
      <c r="A85" s="907" t="str">
        <f>"TOTAL FISHING " &amp; $H$1 &amp; " (%)"</f>
        <v>TOTAL FISHING kcal (%)</v>
      </c>
      <c r="B85" s="992">
        <f t="shared" ref="B85:J85" si="258">SUM(B55,B62,B69,B76,B83)</f>
        <v>1.1154598825831702E-2</v>
      </c>
      <c r="C85" s="992">
        <f t="shared" si="258"/>
        <v>0</v>
      </c>
      <c r="D85" s="992">
        <f t="shared" si="258"/>
        <v>0</v>
      </c>
      <c r="E85" s="992">
        <f t="shared" si="258"/>
        <v>4.9575994781474231E-2</v>
      </c>
      <c r="F85" s="992">
        <f t="shared" si="258"/>
        <v>0</v>
      </c>
      <c r="G85" s="992">
        <f t="shared" si="258"/>
        <v>1.5492498369210697E-2</v>
      </c>
      <c r="H85" s="992">
        <f t="shared" si="258"/>
        <v>0</v>
      </c>
      <c r="I85" s="992">
        <f t="shared" si="258"/>
        <v>0</v>
      </c>
      <c r="J85" s="992">
        <f t="shared" si="258"/>
        <v>0</v>
      </c>
      <c r="K85" s="992">
        <f t="shared" ref="K85:R85" si="259">SUM(K55,K62,K69,K76,K83)</f>
        <v>0</v>
      </c>
      <c r="L85" s="992">
        <f t="shared" si="259"/>
        <v>0</v>
      </c>
      <c r="M85" s="992">
        <f t="shared" si="259"/>
        <v>0</v>
      </c>
      <c r="N85" s="992">
        <f t="shared" si="259"/>
        <v>0</v>
      </c>
      <c r="O85" s="992">
        <f t="shared" si="259"/>
        <v>0</v>
      </c>
      <c r="P85" s="992">
        <f t="shared" si="259"/>
        <v>0</v>
      </c>
      <c r="Q85" s="992">
        <f t="shared" si="259"/>
        <v>0</v>
      </c>
      <c r="R85" s="992">
        <f t="shared" si="259"/>
        <v>0</v>
      </c>
      <c r="S85" s="993"/>
      <c r="T85" s="992">
        <f t="shared" ref="T85:AB85" si="260">SUM(T55,T62,T69,T76,T83)</f>
        <v>0</v>
      </c>
      <c r="U85" s="992">
        <f t="shared" si="260"/>
        <v>0</v>
      </c>
      <c r="V85" s="992">
        <f t="shared" si="260"/>
        <v>0</v>
      </c>
      <c r="W85" s="992">
        <f t="shared" si="260"/>
        <v>0</v>
      </c>
      <c r="X85" s="992">
        <f t="shared" si="260"/>
        <v>0</v>
      </c>
      <c r="Y85" s="992">
        <f t="shared" si="260"/>
        <v>0</v>
      </c>
      <c r="Z85" s="992">
        <f t="shared" si="260"/>
        <v>1.8770850806075854E-3</v>
      </c>
      <c r="AA85" s="992">
        <f t="shared" si="260"/>
        <v>1.8770850806075854E-3</v>
      </c>
      <c r="AB85" s="992">
        <f t="shared" si="260"/>
        <v>0</v>
      </c>
      <c r="AC85" s="992">
        <f t="shared" ref="AC85:AJ85" si="261">SUM(AC55,AC62,AC69,AC76,AC83)</f>
        <v>0</v>
      </c>
      <c r="AD85" s="992">
        <f t="shared" si="261"/>
        <v>0</v>
      </c>
      <c r="AE85" s="992">
        <f t="shared" si="261"/>
        <v>0</v>
      </c>
      <c r="AF85" s="992">
        <f t="shared" si="261"/>
        <v>0</v>
      </c>
      <c r="AG85" s="992">
        <f t="shared" si="261"/>
        <v>0</v>
      </c>
      <c r="AH85" s="992">
        <f t="shared" si="261"/>
        <v>0</v>
      </c>
      <c r="AI85" s="992">
        <f t="shared" si="261"/>
        <v>0</v>
      </c>
      <c r="AJ85" s="992">
        <f t="shared" si="261"/>
        <v>0</v>
      </c>
      <c r="AK85" s="993"/>
      <c r="AL85" s="992">
        <f t="shared" ref="AL85:AT85" si="262">SUM(AL55,AL62,AL69,AL76,AL83)</f>
        <v>8.8509980430528361E-3</v>
      </c>
      <c r="AM85" s="992">
        <f t="shared" si="262"/>
        <v>0</v>
      </c>
      <c r="AN85" s="992">
        <f t="shared" si="262"/>
        <v>6.1969993476842788E-3</v>
      </c>
      <c r="AO85" s="992">
        <f t="shared" si="262"/>
        <v>0</v>
      </c>
      <c r="AP85" s="992">
        <f t="shared" si="262"/>
        <v>0</v>
      </c>
      <c r="AQ85" s="992">
        <f t="shared" si="262"/>
        <v>0</v>
      </c>
      <c r="AR85" s="992">
        <f t="shared" si="262"/>
        <v>0</v>
      </c>
      <c r="AS85" s="992">
        <f t="shared" si="262"/>
        <v>2.4787997390737118E-3</v>
      </c>
      <c r="AT85" s="992">
        <f t="shared" si="262"/>
        <v>0</v>
      </c>
      <c r="AU85" s="992">
        <f t="shared" ref="AU85:BB85" si="263">SUM(AU55,AU62,AU69,AU76,AU83)</f>
        <v>0</v>
      </c>
      <c r="AV85" s="992">
        <f t="shared" si="263"/>
        <v>0</v>
      </c>
      <c r="AW85" s="992">
        <f t="shared" si="263"/>
        <v>0</v>
      </c>
      <c r="AX85" s="992">
        <f t="shared" si="263"/>
        <v>0</v>
      </c>
      <c r="AY85" s="992">
        <f t="shared" si="263"/>
        <v>0</v>
      </c>
      <c r="AZ85" s="992">
        <f t="shared" si="263"/>
        <v>0</v>
      </c>
      <c r="BA85" s="992">
        <f t="shared" si="263"/>
        <v>0</v>
      </c>
      <c r="BB85" s="992">
        <f t="shared" si="263"/>
        <v>0</v>
      </c>
      <c r="BC85" s="993"/>
      <c r="BD85" s="992">
        <f>SUM(BD55,BD62,BD69,BD76,BD83)</f>
        <v>0</v>
      </c>
      <c r="BE85" s="992">
        <f t="shared" ref="BE85:BL85" si="264">SUM(BE55,BE62,BE69,BE76,BE83)</f>
        <v>0</v>
      </c>
      <c r="BF85" s="992">
        <f t="shared" si="264"/>
        <v>0</v>
      </c>
      <c r="BG85" s="992">
        <f t="shared" si="264"/>
        <v>0</v>
      </c>
      <c r="BH85" s="992">
        <f t="shared" si="264"/>
        <v>0</v>
      </c>
      <c r="BI85" s="992">
        <f t="shared" si="264"/>
        <v>0</v>
      </c>
      <c r="BJ85" s="992">
        <f t="shared" si="264"/>
        <v>0</v>
      </c>
      <c r="BK85" s="992">
        <f t="shared" si="264"/>
        <v>0</v>
      </c>
      <c r="BL85" s="992">
        <f t="shared" si="264"/>
        <v>0</v>
      </c>
      <c r="BM85" s="992">
        <f t="shared" ref="BM85:BT85" si="265">SUM(BM55,BM62,BM69,BM76,BM83)</f>
        <v>0</v>
      </c>
      <c r="BN85" s="992">
        <f t="shared" si="265"/>
        <v>0</v>
      </c>
      <c r="BO85" s="992">
        <f t="shared" si="265"/>
        <v>0</v>
      </c>
      <c r="BP85" s="992">
        <f t="shared" si="265"/>
        <v>0</v>
      </c>
      <c r="BQ85" s="992">
        <f t="shared" si="265"/>
        <v>0</v>
      </c>
      <c r="BR85" s="992">
        <f t="shared" si="265"/>
        <v>0</v>
      </c>
      <c r="BS85" s="992">
        <f t="shared" si="265"/>
        <v>0</v>
      </c>
      <c r="BT85" s="992">
        <f t="shared" si="265"/>
        <v>0</v>
      </c>
      <c r="BU85" s="993"/>
      <c r="BV85" s="992">
        <f>SUM(BV55,BV62,BV69,BV76,BV83)</f>
        <v>1.0225048923679061E-2</v>
      </c>
      <c r="BW85" s="992">
        <f>SUM(BW55,BW62,BW69,BW76,BW83)</f>
        <v>0</v>
      </c>
      <c r="BX85" s="992">
        <f>SUM(BX55,BX62,BX69,BX76,BX83)</f>
        <v>7.0822849687820332E-3</v>
      </c>
      <c r="BY85" s="992">
        <f>SUM(BY55,BY62,BY69,BY76,BY83)</f>
        <v>0</v>
      </c>
      <c r="BZ85" s="982">
        <f t="shared" si="124"/>
        <v>1.7764731463361604E-3</v>
      </c>
      <c r="CA85" s="982">
        <f t="shared" si="125"/>
        <v>1.2513900537383904E-4</v>
      </c>
      <c r="CB85" s="982">
        <f t="shared" si="126"/>
        <v>5.7838660578386596E-4</v>
      </c>
      <c r="CC85" s="983">
        <f t="shared" si="127"/>
        <v>0</v>
      </c>
      <c r="CD85" s="628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1.1154598825831702E-2</v>
      </c>
      <c r="CS85" s="542">
        <f t="shared" si="266"/>
        <v>1.5492498369210697E-2</v>
      </c>
      <c r="CT85" s="629">
        <f t="shared" si="266"/>
        <v>4.9575994781474231E-2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1.8770850806075854E-3</v>
      </c>
      <c r="DK85" s="541">
        <f t="shared" si="146"/>
        <v>1.8770850806075854E-3</v>
      </c>
      <c r="DL85" s="897">
        <f t="shared" si="147"/>
        <v>17</v>
      </c>
      <c r="DM85" s="852">
        <f t="shared" si="148"/>
        <v>17</v>
      </c>
      <c r="DN85" s="852">
        <f t="shared" si="149"/>
        <v>17</v>
      </c>
      <c r="DO85" s="852">
        <f t="shared" si="150"/>
        <v>17</v>
      </c>
      <c r="DP85" s="994">
        <f>SUM(DP55,DP62,DP69,DP76,DP83)</f>
        <v>8.3659491193737775E-3</v>
      </c>
      <c r="DQ85" s="992">
        <f>SUM(DQ55,DQ62,DQ69,DQ76,DQ83)</f>
        <v>0</v>
      </c>
      <c r="DR85" s="992">
        <f>SUM(DR55,DR62,DR69,DR76,DR83)</f>
        <v>3.9837852949398938E-3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I24" sqref="I24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488</v>
      </c>
      <c r="B1" s="61"/>
      <c r="C1" s="61"/>
      <c r="D1" s="1443" t="s">
        <v>722</v>
      </c>
      <c r="E1" s="1444"/>
      <c r="F1" s="1444"/>
      <c r="G1" s="1441">
        <f>'Data 1'!$G$1</f>
        <v>2100</v>
      </c>
      <c r="H1" s="1442" t="str">
        <f>'Data 1'!$H$1</f>
        <v>kcal</v>
      </c>
      <c r="I1" s="459"/>
      <c r="J1" s="1469" t="s">
        <v>728</v>
      </c>
      <c r="K1" s="1470">
        <f>'Data 1'!$K$1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73"/>
      <c r="DR2" s="473"/>
      <c r="DS2" s="928"/>
      <c r="DT2" s="46"/>
      <c r="DU2" s="46"/>
      <c r="DV2" s="47"/>
      <c r="DW2" s="47"/>
    </row>
    <row r="3" spans="1:127" ht="14" customHeight="1" thickBot="1">
      <c r="A3" s="854" t="s">
        <v>33</v>
      </c>
      <c r="B3" s="855" t="str">
        <f>'Data 1'!B3</f>
        <v>V Poor</v>
      </c>
      <c r="C3" s="856" t="str">
        <f>'Data 1'!C3</f>
        <v>V Poor</v>
      </c>
      <c r="D3" s="856" t="str">
        <f>'Data 1'!D3</f>
        <v>V Poor</v>
      </c>
      <c r="E3" s="856" t="str">
        <f>'Data 1'!E3</f>
        <v>V Poor</v>
      </c>
      <c r="F3" s="856" t="str">
        <f>'Data 1'!F3</f>
        <v>V Poor</v>
      </c>
      <c r="G3" s="856" t="str">
        <f>'Data 1'!G3</f>
        <v>V Poor</v>
      </c>
      <c r="H3" s="856" t="str">
        <f>'Data 1'!H3</f>
        <v>V Poor</v>
      </c>
      <c r="I3" s="856" t="str">
        <f>'Data 1'!I3</f>
        <v>V Poor</v>
      </c>
      <c r="J3" s="856" t="str">
        <f>'Data 1'!J3</f>
        <v>V Poor</v>
      </c>
      <c r="K3" s="856" t="str">
        <f>'Data 1'!K3</f>
        <v>V Poor</v>
      </c>
      <c r="L3" s="856" t="str">
        <f>'Data 1'!L3</f>
        <v>V Poor</v>
      </c>
      <c r="M3" s="856" t="str">
        <f>'Data 1'!M3</f>
        <v>V Poor</v>
      </c>
      <c r="N3" s="856" t="str">
        <f>'Data 1'!N3</f>
        <v>V Poor</v>
      </c>
      <c r="O3" s="856" t="str">
        <f>'Data 1'!O3</f>
        <v>V Poor</v>
      </c>
      <c r="P3" s="856" t="str">
        <f>'Data 1'!P3</f>
        <v>V Poor</v>
      </c>
      <c r="Q3" s="856" t="str">
        <f>'Data 1'!Q3</f>
        <v>V Poor</v>
      </c>
      <c r="R3" s="856" t="str">
        <f>'Data 1'!R3</f>
        <v>V Poor</v>
      </c>
      <c r="S3" s="857"/>
      <c r="T3" s="855" t="str">
        <f>'Data 1'!T3</f>
        <v>Poor</v>
      </c>
      <c r="U3" s="856" t="str">
        <f>'Data 1'!U3</f>
        <v>Poor</v>
      </c>
      <c r="V3" s="856" t="str">
        <f>'Data 1'!V3</f>
        <v>Poor</v>
      </c>
      <c r="W3" s="856" t="str">
        <f>'Data 1'!W3</f>
        <v>Poor</v>
      </c>
      <c r="X3" s="856" t="str">
        <f>'Data 1'!X3</f>
        <v>Poor</v>
      </c>
      <c r="Y3" s="856" t="str">
        <f>'Data 1'!Y3</f>
        <v>Poor</v>
      </c>
      <c r="Z3" s="856" t="str">
        <f>'Data 1'!Z3</f>
        <v>Poor</v>
      </c>
      <c r="AA3" s="856" t="str">
        <f>'Data 1'!AA3</f>
        <v>Poor</v>
      </c>
      <c r="AB3" s="856" t="str">
        <f>'Data 1'!AB3</f>
        <v>Poor</v>
      </c>
      <c r="AC3" s="856" t="str">
        <f>'Data 1'!AC3</f>
        <v>Poor</v>
      </c>
      <c r="AD3" s="856" t="str">
        <f>'Data 1'!AD3</f>
        <v>Poor</v>
      </c>
      <c r="AE3" s="856" t="str">
        <f>'Data 1'!AE3</f>
        <v>Poor</v>
      </c>
      <c r="AF3" s="856" t="str">
        <f>'Data 1'!AF3</f>
        <v>Poor</v>
      </c>
      <c r="AG3" s="856" t="str">
        <f>'Data 1'!AG3</f>
        <v>Poor</v>
      </c>
      <c r="AH3" s="856" t="str">
        <f>'Data 1'!AH3</f>
        <v>Poor</v>
      </c>
      <c r="AI3" s="856" t="str">
        <f>'Data 1'!AI3</f>
        <v>Poor</v>
      </c>
      <c r="AJ3" s="856" t="str">
        <f>'Data 1'!AJ3</f>
        <v>Poor</v>
      </c>
      <c r="AK3" s="857"/>
      <c r="AL3" s="855" t="str">
        <f>'Data 1'!AL3</f>
        <v>Middle</v>
      </c>
      <c r="AM3" s="856" t="str">
        <f>'Data 1'!AM3</f>
        <v>Middle</v>
      </c>
      <c r="AN3" s="856" t="str">
        <f>'Data 1'!AN3</f>
        <v>Middle</v>
      </c>
      <c r="AO3" s="856" t="str">
        <f>'Data 1'!AO3</f>
        <v>Middle</v>
      </c>
      <c r="AP3" s="856" t="str">
        <f>'Data 1'!AP3</f>
        <v>Middle</v>
      </c>
      <c r="AQ3" s="856" t="str">
        <f>'Data 1'!AQ3</f>
        <v>Middle</v>
      </c>
      <c r="AR3" s="856" t="str">
        <f>'Data 1'!AR3</f>
        <v>Middle</v>
      </c>
      <c r="AS3" s="856" t="str">
        <f>'Data 1'!AS3</f>
        <v>Middle</v>
      </c>
      <c r="AT3" s="856" t="str">
        <f>'Data 1'!AT3</f>
        <v>Middle</v>
      </c>
      <c r="AU3" s="856" t="str">
        <f>'Data 1'!AU3</f>
        <v>Middle</v>
      </c>
      <c r="AV3" s="856" t="str">
        <f>'Data 1'!AV3</f>
        <v>Middle</v>
      </c>
      <c r="AW3" s="856" t="str">
        <f>'Data 1'!AW3</f>
        <v>Middle</v>
      </c>
      <c r="AX3" s="856" t="str">
        <f>'Data 1'!AX3</f>
        <v>Middle</v>
      </c>
      <c r="AY3" s="856" t="str">
        <f>'Data 1'!AY3</f>
        <v>Middle</v>
      </c>
      <c r="AZ3" s="856" t="str">
        <f>'Data 1'!AZ3</f>
        <v>Middle</v>
      </c>
      <c r="BA3" s="856" t="str">
        <f>'Data 1'!BA3</f>
        <v>Middle</v>
      </c>
      <c r="BB3" s="856" t="str">
        <f>'Data 1'!BB3</f>
        <v>Middle</v>
      </c>
      <c r="BC3" s="857"/>
      <c r="BD3" s="855" t="str">
        <f>'Data 1'!BD3</f>
        <v>B Off</v>
      </c>
      <c r="BE3" s="856" t="str">
        <f>'Data 1'!BE3</f>
        <v>B Off</v>
      </c>
      <c r="BF3" s="856" t="str">
        <f>'Data 1'!BF3</f>
        <v>B Off</v>
      </c>
      <c r="BG3" s="856" t="str">
        <f>'Data 1'!BG3</f>
        <v>B Off</v>
      </c>
      <c r="BH3" s="856" t="str">
        <f>'Data 1'!BH3</f>
        <v>B Off</v>
      </c>
      <c r="BI3" s="856" t="str">
        <f>'Data 1'!BI3</f>
        <v>B Off</v>
      </c>
      <c r="BJ3" s="856" t="str">
        <f>'Data 1'!BJ3</f>
        <v>B Off</v>
      </c>
      <c r="BK3" s="856" t="str">
        <f>'Data 1'!BK3</f>
        <v>B Off</v>
      </c>
      <c r="BL3" s="856" t="str">
        <f>'Data 1'!BL3</f>
        <v>B Off</v>
      </c>
      <c r="BM3" s="856" t="str">
        <f>'Data 1'!BM3</f>
        <v>B Off</v>
      </c>
      <c r="BN3" s="856" t="str">
        <f>'Data 1'!BN3</f>
        <v>B Off</v>
      </c>
      <c r="BO3" s="856" t="str">
        <f>'Data 1'!BO3</f>
        <v>B Off</v>
      </c>
      <c r="BP3" s="856" t="str">
        <f>'Data 1'!BP3</f>
        <v>B Off</v>
      </c>
      <c r="BQ3" s="856" t="str">
        <f>'Data 1'!BQ3</f>
        <v>B Off</v>
      </c>
      <c r="BR3" s="856" t="str">
        <f>'Data 1'!BR3</f>
        <v>B Off</v>
      </c>
      <c r="BS3" s="856" t="str">
        <f>'Data 1'!BS3</f>
        <v>B Off</v>
      </c>
      <c r="BT3" s="856" t="str">
        <f>'Data 1'!BT3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477</v>
      </c>
      <c r="DQ3" s="930"/>
      <c r="DR3" s="484"/>
      <c r="DS3" s="931"/>
      <c r="DT3" s="46"/>
      <c r="DU3" s="46"/>
      <c r="DV3" s="47"/>
      <c r="DW3" s="47"/>
    </row>
    <row r="4" spans="1:127" s="874" customFormat="1" ht="39" customHeight="1">
      <c r="A4" s="1003" t="s">
        <v>115</v>
      </c>
      <c r="B4" s="1004" t="str">
        <f>IF(WB!T4="","",WB!T4)</f>
        <v>Kabompo</v>
      </c>
      <c r="C4" s="877" t="str">
        <f>IF(WB!U4="","",WB!U4)</f>
        <v>Kabompo</v>
      </c>
      <c r="D4" s="877" t="str">
        <f>IF(WB!V4="","",WB!V4)</f>
        <v>Kabompo</v>
      </c>
      <c r="E4" s="877" t="str">
        <f>IF(WB!W4="","",WB!W4)</f>
        <v>Kabompo</v>
      </c>
      <c r="F4" s="877" t="str">
        <f>IF(WB!X4="","",WB!X4)</f>
        <v>Kabompo</v>
      </c>
      <c r="G4" s="877" t="str">
        <f>IF(WB!Y4="","",WB!Y4)</f>
        <v>Kabompo</v>
      </c>
      <c r="H4" s="877" t="str">
        <f>IF(WB!Z4="","",WB!Z4)</f>
        <v>Kabompo</v>
      </c>
      <c r="I4" s="877" t="str">
        <f>IF(WB!AA4="","",WB!AA4)</f>
        <v>Kabompo</v>
      </c>
      <c r="J4" s="877" t="str">
        <f>IF(WB!AB4="","",WB!AB4)</f>
        <v>Kabompo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Kabompo</v>
      </c>
      <c r="U4" s="877" t="str">
        <f>IF(WB!AL4="","",WB!AL4)</f>
        <v>Kabompo</v>
      </c>
      <c r="V4" s="877" t="str">
        <f>IF(WB!AM4="","",WB!AM4)</f>
        <v>Kabompo</v>
      </c>
      <c r="W4" s="877" t="str">
        <f>IF(WB!AN4="","",WB!AN4)</f>
        <v>Kabompo</v>
      </c>
      <c r="X4" s="877" t="str">
        <f>IF(WB!AO4="","",WB!AO4)</f>
        <v>Kabompo</v>
      </c>
      <c r="Y4" s="877" t="str">
        <f>IF(WB!AP4="","",WB!AP4)</f>
        <v>Kabompo</v>
      </c>
      <c r="Z4" s="877" t="str">
        <f>IF(WB!AQ4="","",WB!AQ4)</f>
        <v>Kabompo</v>
      </c>
      <c r="AA4" s="877" t="str">
        <f>IF(WB!AR4="","",WB!AR4)</f>
        <v>Kabompo</v>
      </c>
      <c r="AB4" s="877" t="str">
        <f>IF(WB!AS4="","",WB!AS4)</f>
        <v>Kabompo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Kabompo</v>
      </c>
      <c r="AM4" s="877" t="str">
        <f>IF(WB!BC4="","",WB!BC4)</f>
        <v>Kabompo</v>
      </c>
      <c r="AN4" s="877" t="str">
        <f>IF(WB!BD4="","",WB!BD4)</f>
        <v>Kabompo</v>
      </c>
      <c r="AO4" s="877" t="str">
        <f>IF(WB!BE4="","",WB!BE4)</f>
        <v>Kabompo</v>
      </c>
      <c r="AP4" s="877" t="str">
        <f>IF(WB!BF4="","",WB!BF4)</f>
        <v>Kabompo</v>
      </c>
      <c r="AQ4" s="877" t="str">
        <f>IF(WB!BG4="","",WB!BG4)</f>
        <v>Kabompo</v>
      </c>
      <c r="AR4" s="877" t="str">
        <f>IF(WB!BH4="","",WB!BH4)</f>
        <v>Kabompo</v>
      </c>
      <c r="AS4" s="877" t="str">
        <f>IF(WB!BI4="","",WB!BI4)</f>
        <v>Kabompo</v>
      </c>
      <c r="AT4" s="877" t="str">
        <f>IF(WB!BJ4="","",WB!BJ4)</f>
        <v>Kabompo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Kabompo</v>
      </c>
      <c r="BE4" s="877" t="str">
        <f>IF(WB!BT4="","",WB!BT4)</f>
        <v>Kabompo</v>
      </c>
      <c r="BF4" s="877" t="str">
        <f>IF(WB!BU4="","",WB!BU4)</f>
        <v>Kabompo</v>
      </c>
      <c r="BG4" s="877" t="str">
        <f>IF(WB!BV4="","",WB!BV4)</f>
        <v>Kabompo</v>
      </c>
      <c r="BH4" s="877" t="str">
        <f>IF(WB!BW4="","",WB!BW4)</f>
        <v>Kabompo</v>
      </c>
      <c r="BI4" s="877" t="str">
        <f>IF(WB!BX4="","",WB!BX4)</f>
        <v>Kabompo</v>
      </c>
      <c r="BJ4" s="877" t="str">
        <f>IF(WB!BY4="","",WB!BY4)</f>
        <v>Kabompo</v>
      </c>
      <c r="BK4" s="877" t="str">
        <f>IF(WB!BZ4="","",WB!BZ4)</f>
        <v>Kabompo</v>
      </c>
      <c r="BL4" s="877" t="str">
        <f>IF(WB!CA4="","",WB!CA4)</f>
        <v>Kabompo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'Data 1'!BV4</f>
        <v>'Very Poor'</v>
      </c>
      <c r="BW4" s="869" t="str">
        <f>'Data 1'!BW4</f>
        <v>'Poor'</v>
      </c>
      <c r="BX4" s="869" t="str">
        <f>'Data 1'!BX4</f>
        <v>'Middle'</v>
      </c>
      <c r="BY4" s="869" t="str">
        <f>'Data 1'!BY4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587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4" customFormat="1" ht="47.25" customHeight="1">
      <c r="A5" s="1005" t="s">
        <v>120</v>
      </c>
      <c r="B5" s="100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65" t="s">
        <v>47</v>
      </c>
      <c r="CE6" s="156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6" t="s">
        <v>48</v>
      </c>
      <c r="CT6" s="1566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1007" t="s">
        <v>64</v>
      </c>
      <c r="B7" s="932">
        <f>IF(WB!T14="","",WB!T14)</f>
        <v>12</v>
      </c>
      <c r="C7" s="882">
        <f>IF(WB!U14="","",WB!U14)</f>
        <v>4</v>
      </c>
      <c r="D7" s="882"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f>IF(WB!BT17="","",WB!BT17)</f>
        <v>7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882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1008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9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9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9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9"/>
      <c r="BV8" s="451"/>
      <c r="BW8" s="451"/>
      <c r="BX8" s="451"/>
      <c r="BY8" s="451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0"/>
      <c r="DQ8" s="951"/>
      <c r="DR8" s="952"/>
      <c r="DS8" s="953"/>
      <c r="DT8" s="852"/>
      <c r="DU8" s="852"/>
      <c r="DV8" s="888"/>
      <c r="DW8" s="888"/>
    </row>
    <row r="9" spans="1:127" ht="14" customHeight="1">
      <c r="A9" s="891" t="s">
        <v>489</v>
      </c>
      <c r="B9" s="1009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0"/>
      <c r="P9" s="1010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52"/>
      <c r="DU9" s="852"/>
      <c r="DV9" s="888"/>
      <c r="DW9" s="888"/>
    </row>
    <row r="10" spans="1:127" ht="12.75" customHeight="1">
      <c r="A10" s="1472" t="s">
        <v>754</v>
      </c>
      <c r="B10" s="683" t="s">
        <v>759</v>
      </c>
      <c r="C10" s="683" t="s">
        <v>759</v>
      </c>
      <c r="D10" s="683" t="s">
        <v>759</v>
      </c>
      <c r="E10" s="683" t="s">
        <v>759</v>
      </c>
      <c r="F10" s="683" t="s">
        <v>759</v>
      </c>
      <c r="G10" s="683" t="s">
        <v>759</v>
      </c>
      <c r="H10" s="683" t="s">
        <v>759</v>
      </c>
      <c r="I10" s="683" t="s">
        <v>759</v>
      </c>
      <c r="J10" s="683" t="s">
        <v>759</v>
      </c>
      <c r="K10" s="683" t="s">
        <v>759</v>
      </c>
      <c r="L10" s="683" t="s">
        <v>759</v>
      </c>
      <c r="M10" s="683" t="s">
        <v>759</v>
      </c>
      <c r="N10" s="683" t="s">
        <v>759</v>
      </c>
      <c r="O10" s="683" t="s">
        <v>759</v>
      </c>
      <c r="P10" s="683" t="s">
        <v>759</v>
      </c>
      <c r="Q10" s="683" t="s">
        <v>759</v>
      </c>
      <c r="R10" s="683" t="s">
        <v>759</v>
      </c>
      <c r="S10" s="1012"/>
      <c r="T10" s="683" t="s">
        <v>759</v>
      </c>
      <c r="U10" s="683" t="s">
        <v>759</v>
      </c>
      <c r="V10" s="683" t="s">
        <v>759</v>
      </c>
      <c r="W10" s="683" t="s">
        <v>759</v>
      </c>
      <c r="X10" s="683" t="s">
        <v>759</v>
      </c>
      <c r="Y10" s="683" t="s">
        <v>759</v>
      </c>
      <c r="Z10" s="683" t="s">
        <v>759</v>
      </c>
      <c r="AA10" s="683" t="s">
        <v>759</v>
      </c>
      <c r="AB10" s="683" t="s">
        <v>759</v>
      </c>
      <c r="AC10" s="683" t="s">
        <v>759</v>
      </c>
      <c r="AD10" s="683" t="s">
        <v>759</v>
      </c>
      <c r="AE10" s="683" t="s">
        <v>759</v>
      </c>
      <c r="AF10" s="683" t="s">
        <v>759</v>
      </c>
      <c r="AG10" s="683" t="s">
        <v>759</v>
      </c>
      <c r="AH10" s="683" t="s">
        <v>759</v>
      </c>
      <c r="AI10" s="683" t="s">
        <v>759</v>
      </c>
      <c r="AJ10" s="683" t="s">
        <v>759</v>
      </c>
      <c r="AK10" s="1012"/>
      <c r="AL10" s="683" t="s">
        <v>759</v>
      </c>
      <c r="AM10" s="683" t="s">
        <v>759</v>
      </c>
      <c r="AN10" s="683" t="s">
        <v>759</v>
      </c>
      <c r="AO10" s="683" t="s">
        <v>759</v>
      </c>
      <c r="AP10" s="683" t="s">
        <v>759</v>
      </c>
      <c r="AQ10" s="683" t="s">
        <v>759</v>
      </c>
      <c r="AR10" s="683" t="s">
        <v>759</v>
      </c>
      <c r="AS10" s="683" t="s">
        <v>759</v>
      </c>
      <c r="AT10" s="683" t="s">
        <v>759</v>
      </c>
      <c r="AU10" s="683" t="s">
        <v>759</v>
      </c>
      <c r="AV10" s="683" t="s">
        <v>759</v>
      </c>
      <c r="AW10" s="683" t="s">
        <v>759</v>
      </c>
      <c r="AX10" s="683" t="s">
        <v>759</v>
      </c>
      <c r="AY10" s="683" t="s">
        <v>759</v>
      </c>
      <c r="AZ10" s="683" t="s">
        <v>759</v>
      </c>
      <c r="BA10" s="683" t="s">
        <v>759</v>
      </c>
      <c r="BB10" s="683" t="s">
        <v>759</v>
      </c>
      <c r="BC10" s="1012"/>
      <c r="BD10" s="683" t="s">
        <v>759</v>
      </c>
      <c r="BE10" s="683" t="s">
        <v>759</v>
      </c>
      <c r="BF10" s="683" t="s">
        <v>759</v>
      </c>
      <c r="BG10" s="683" t="s">
        <v>759</v>
      </c>
      <c r="BH10" s="683" t="s">
        <v>759</v>
      </c>
      <c r="BI10" s="683" t="s">
        <v>759</v>
      </c>
      <c r="BJ10" s="683" t="s">
        <v>759</v>
      </c>
      <c r="BK10" s="683" t="s">
        <v>759</v>
      </c>
      <c r="BL10" s="683" t="s">
        <v>759</v>
      </c>
      <c r="BM10" s="683" t="s">
        <v>759</v>
      </c>
      <c r="BN10" s="683" t="s">
        <v>759</v>
      </c>
      <c r="BO10" s="683" t="s">
        <v>759</v>
      </c>
      <c r="BP10" s="683" t="s">
        <v>759</v>
      </c>
      <c r="BQ10" s="683" t="s">
        <v>759</v>
      </c>
      <c r="BR10" s="683" t="s">
        <v>759</v>
      </c>
      <c r="BS10" s="683" t="s">
        <v>759</v>
      </c>
      <c r="BT10" s="683" t="s">
        <v>759</v>
      </c>
      <c r="BU10" s="1012"/>
      <c r="BV10" s="683" t="s">
        <v>759</v>
      </c>
      <c r="BW10" s="683" t="s">
        <v>759</v>
      </c>
      <c r="BX10" s="683" t="s">
        <v>759</v>
      </c>
      <c r="BY10" s="683" t="s">
        <v>759</v>
      </c>
      <c r="BZ10" s="1013"/>
      <c r="CA10" s="1013"/>
      <c r="CB10" s="1013"/>
      <c r="CC10" s="1014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5" t="s">
        <v>262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5" t="str">
        <f>IF(DL11&lt;3,"",(SUM(B11:R11)-MIN(B11:R11)-MAX(B11:R11))/(DL11-2))</f>
        <v/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0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282</v>
      </c>
      <c r="B12" s="688"/>
      <c r="C12" s="688"/>
      <c r="D12" s="674"/>
      <c r="E12" s="688"/>
      <c r="F12" s="674"/>
      <c r="G12" s="688"/>
      <c r="H12" s="688"/>
      <c r="I12" s="688"/>
      <c r="J12" s="688"/>
      <c r="K12" s="688"/>
      <c r="L12" s="674"/>
      <c r="M12" s="688"/>
      <c r="N12" s="674"/>
      <c r="O12" s="688"/>
      <c r="P12" s="674"/>
      <c r="Q12" s="688"/>
      <c r="R12" s="674"/>
      <c r="S12" s="1015"/>
      <c r="T12" s="688"/>
      <c r="U12" s="688"/>
      <c r="V12" s="688"/>
      <c r="W12" s="688"/>
      <c r="X12" s="688"/>
      <c r="Y12" s="688"/>
      <c r="Z12" s="688"/>
      <c r="AA12" s="688"/>
      <c r="AB12" s="688"/>
      <c r="AC12" s="674"/>
      <c r="AD12" s="688"/>
      <c r="AE12" s="674"/>
      <c r="AF12" s="688"/>
      <c r="AG12" s="674"/>
      <c r="AH12" s="688"/>
      <c r="AI12" s="674"/>
      <c r="AJ12" s="688"/>
      <c r="AK12" s="1015"/>
      <c r="AL12" s="688"/>
      <c r="AM12" s="688"/>
      <c r="AN12" s="688"/>
      <c r="AO12" s="688"/>
      <c r="AP12" s="688"/>
      <c r="AQ12" s="688"/>
      <c r="AR12" s="688"/>
      <c r="AS12" s="688"/>
      <c r="AT12" s="688"/>
      <c r="AU12" s="674"/>
      <c r="AV12" s="688"/>
      <c r="AW12" s="674"/>
      <c r="AX12" s="688"/>
      <c r="AY12" s="674"/>
      <c r="AZ12" s="688"/>
      <c r="BA12" s="674"/>
      <c r="BB12" s="688"/>
      <c r="BC12" s="1015"/>
      <c r="BD12" s="688"/>
      <c r="BE12" s="688"/>
      <c r="BF12" s="688"/>
      <c r="BG12" s="688"/>
      <c r="BH12" s="674"/>
      <c r="BI12" s="688"/>
      <c r="BJ12" s="688"/>
      <c r="BK12" s="688"/>
      <c r="BL12" s="688"/>
      <c r="BM12" s="688"/>
      <c r="BN12" s="674"/>
      <c r="BO12" s="688"/>
      <c r="BP12" s="674"/>
      <c r="BQ12" s="688"/>
      <c r="BR12" s="674"/>
      <c r="BS12" s="688"/>
      <c r="BT12" s="674"/>
      <c r="BU12" s="1015"/>
      <c r="BV12" s="688"/>
      <c r="BW12" s="674"/>
      <c r="BX12" s="688"/>
      <c r="BY12" s="674"/>
      <c r="BZ12" s="895"/>
      <c r="CA12" s="895"/>
      <c r="CB12" s="895"/>
      <c r="CC12" s="896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7">
        <f t="shared" si="19"/>
        <v>0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4" t="s">
        <v>283</v>
      </c>
      <c r="B13" s="688"/>
      <c r="C13" s="688"/>
      <c r="D13" s="299"/>
      <c r="E13" s="688"/>
      <c r="F13" s="299"/>
      <c r="G13" s="688"/>
      <c r="H13" s="688"/>
      <c r="I13" s="688"/>
      <c r="J13" s="688"/>
      <c r="K13" s="688"/>
      <c r="L13" s="299"/>
      <c r="M13" s="688"/>
      <c r="N13" s="299"/>
      <c r="O13" s="688"/>
      <c r="P13" s="299"/>
      <c r="Q13" s="688"/>
      <c r="R13" s="299"/>
      <c r="S13" s="1012"/>
      <c r="T13" s="688"/>
      <c r="U13" s="688"/>
      <c r="V13" s="688"/>
      <c r="W13" s="688"/>
      <c r="X13" s="688"/>
      <c r="Y13" s="688"/>
      <c r="Z13" s="688"/>
      <c r="AA13" s="688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2"/>
      <c r="AL13" s="688"/>
      <c r="AM13" s="688"/>
      <c r="AN13" s="688"/>
      <c r="AO13" s="688"/>
      <c r="AP13" s="688"/>
      <c r="AQ13" s="688"/>
      <c r="AR13" s="688"/>
      <c r="AS13" s="688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2"/>
      <c r="BD13" s="688"/>
      <c r="BE13" s="688"/>
      <c r="BF13" s="688"/>
      <c r="BG13" s="688"/>
      <c r="BH13" s="299"/>
      <c r="BI13" s="688"/>
      <c r="BJ13" s="688"/>
      <c r="BK13" s="688"/>
      <c r="BL13" s="688"/>
      <c r="BM13" s="688"/>
      <c r="BN13" s="299"/>
      <c r="BO13" s="688"/>
      <c r="BP13" s="299"/>
      <c r="BQ13" s="688"/>
      <c r="BR13" s="299"/>
      <c r="BS13" s="688"/>
      <c r="BT13" s="299"/>
      <c r="BU13" s="1012"/>
      <c r="BV13" s="688"/>
      <c r="BW13" s="299"/>
      <c r="BX13" s="688"/>
      <c r="BY13" s="299"/>
      <c r="BZ13" s="895"/>
      <c r="CA13" s="895"/>
      <c r="CB13" s="895"/>
      <c r="CC13" s="896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7">
        <f t="shared" si="19"/>
        <v>0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263</v>
      </c>
      <c r="B14" s="765" t="str">
        <f>IF(B12="","",B11*B12*B13)</f>
        <v/>
      </c>
      <c r="C14" s="765" t="str">
        <f t="shared" ref="C14:R14" si="24">IF(C12="","",C11*C12*C13)</f>
        <v/>
      </c>
      <c r="D14" s="765" t="str">
        <f t="shared" si="24"/>
        <v/>
      </c>
      <c r="E14" s="765" t="str">
        <f t="shared" ref="E14:J14" si="25">IF(E12="","",E11*E12*E13)</f>
        <v/>
      </c>
      <c r="F14" s="765" t="str">
        <f t="shared" si="25"/>
        <v/>
      </c>
      <c r="G14" s="765" t="str">
        <f t="shared" si="25"/>
        <v/>
      </c>
      <c r="H14" s="765" t="str">
        <f t="shared" si="25"/>
        <v/>
      </c>
      <c r="I14" s="765" t="str">
        <f t="shared" si="25"/>
        <v/>
      </c>
      <c r="J14" s="765" t="str">
        <f t="shared" si="25"/>
        <v/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B14" si="26">IF(T12="","",T11*T12*T13)</f>
        <v/>
      </c>
      <c r="U14" s="765" t="str">
        <f t="shared" si="26"/>
        <v/>
      </c>
      <c r="V14" s="765" t="str">
        <f t="shared" si="26"/>
        <v/>
      </c>
      <c r="W14" s="765" t="str">
        <f t="shared" si="26"/>
        <v/>
      </c>
      <c r="X14" s="765" t="str">
        <f t="shared" si="26"/>
        <v/>
      </c>
      <c r="Y14" s="765" t="str">
        <f t="shared" si="26"/>
        <v/>
      </c>
      <c r="Z14" s="765" t="str">
        <f t="shared" si="26"/>
        <v/>
      </c>
      <c r="AA14" s="765" t="str">
        <f t="shared" si="26"/>
        <v/>
      </c>
      <c r="AB14" s="765" t="str">
        <f t="shared" si="26"/>
        <v/>
      </c>
      <c r="AC14" s="765" t="str">
        <f t="shared" ref="AC14:AJ14" si="27">IF(AC12="","",AC11*AC12*AC13)</f>
        <v/>
      </c>
      <c r="AD14" s="765" t="str">
        <f t="shared" si="27"/>
        <v/>
      </c>
      <c r="AE14" s="765" t="str">
        <f t="shared" si="27"/>
        <v/>
      </c>
      <c r="AF14" s="765" t="str">
        <f t="shared" si="27"/>
        <v/>
      </c>
      <c r="AG14" s="765" t="str">
        <f t="shared" si="27"/>
        <v/>
      </c>
      <c r="AH14" s="765" t="str">
        <f t="shared" si="27"/>
        <v/>
      </c>
      <c r="AI14" s="765" t="str">
        <f t="shared" si="27"/>
        <v/>
      </c>
      <c r="AJ14" s="765" t="str">
        <f t="shared" si="27"/>
        <v/>
      </c>
      <c r="AK14" s="771"/>
      <c r="AL14" s="765" t="str">
        <f t="shared" ref="AL14:AU14" si="28">IF(AL12="","",AL11*AL12*AL13)</f>
        <v/>
      </c>
      <c r="AM14" s="765" t="str">
        <f t="shared" si="28"/>
        <v/>
      </c>
      <c r="AN14" s="765" t="str">
        <f t="shared" si="28"/>
        <v/>
      </c>
      <c r="AO14" s="765" t="str">
        <f t="shared" si="28"/>
        <v/>
      </c>
      <c r="AP14" s="765" t="str">
        <f t="shared" si="28"/>
        <v/>
      </c>
      <c r="AQ14" s="765" t="str">
        <f t="shared" si="28"/>
        <v/>
      </c>
      <c r="AR14" s="765" t="str">
        <f t="shared" si="28"/>
        <v/>
      </c>
      <c r="AS14" s="765" t="str">
        <f t="shared" si="28"/>
        <v/>
      </c>
      <c r="AT14" s="765" t="str">
        <f t="shared" si="28"/>
        <v/>
      </c>
      <c r="AU14" s="765" t="str">
        <f t="shared" si="28"/>
        <v/>
      </c>
      <c r="AV14" s="765" t="str">
        <f t="shared" ref="AV14:BB14" si="29">IF(AV12="","",AV11*AV12*AV13)</f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L14" si="30">IF(BD12="","",BD11*BD12*BD13)</f>
        <v/>
      </c>
      <c r="BE14" s="765" t="str">
        <f t="shared" si="30"/>
        <v/>
      </c>
      <c r="BF14" s="765" t="str">
        <f t="shared" si="30"/>
        <v/>
      </c>
      <c r="BG14" s="765" t="str">
        <f t="shared" si="30"/>
        <v/>
      </c>
      <c r="BH14" s="765" t="str">
        <f t="shared" si="30"/>
        <v/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ref="BM14:BT14" si="31">IF(BM12="","",BM11*BM12*BM13)</f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>IF(DL14&lt;3,"",(SUM(B14:R14)-MIN(B14:R14)-MAX(B14:R14))/(DL14-2))</f>
        <v/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7">
        <f t="shared" si="19"/>
        <v>0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 t="shared" ref="B15:R15" si="32">4440*$K$1</f>
        <v>4440</v>
      </c>
      <c r="C15" s="1018">
        <f t="shared" si="32"/>
        <v>4440</v>
      </c>
      <c r="D15" s="1018">
        <f t="shared" si="32"/>
        <v>4440</v>
      </c>
      <c r="E15" s="1018">
        <f t="shared" si="32"/>
        <v>4440</v>
      </c>
      <c r="F15" s="1018">
        <f t="shared" si="32"/>
        <v>4440</v>
      </c>
      <c r="G15" s="1018">
        <f t="shared" si="32"/>
        <v>4440</v>
      </c>
      <c r="H15" s="1018">
        <f t="shared" si="32"/>
        <v>4440</v>
      </c>
      <c r="I15" s="1018">
        <f t="shared" si="32"/>
        <v>4440</v>
      </c>
      <c r="J15" s="1018">
        <f t="shared" si="32"/>
        <v>4440</v>
      </c>
      <c r="K15" s="1018">
        <f t="shared" si="32"/>
        <v>4440</v>
      </c>
      <c r="L15" s="1018">
        <f t="shared" si="32"/>
        <v>4440</v>
      </c>
      <c r="M15" s="1018">
        <f t="shared" si="32"/>
        <v>4440</v>
      </c>
      <c r="N15" s="1018">
        <f t="shared" si="32"/>
        <v>4440</v>
      </c>
      <c r="O15" s="1018">
        <f t="shared" si="32"/>
        <v>4440</v>
      </c>
      <c r="P15" s="1018">
        <f t="shared" si="32"/>
        <v>4440</v>
      </c>
      <c r="Q15" s="1018">
        <f t="shared" si="32"/>
        <v>4440</v>
      </c>
      <c r="R15" s="1018">
        <f t="shared" si="32"/>
        <v>4440</v>
      </c>
      <c r="S15" s="1015"/>
      <c r="T15" s="1018">
        <f t="shared" ref="T15:AB15" si="33">4440*$K$1</f>
        <v>4440</v>
      </c>
      <c r="U15" s="1018">
        <f t="shared" si="33"/>
        <v>4440</v>
      </c>
      <c r="V15" s="1018">
        <f t="shared" si="33"/>
        <v>4440</v>
      </c>
      <c r="W15" s="1018">
        <f t="shared" si="33"/>
        <v>4440</v>
      </c>
      <c r="X15" s="1018">
        <f t="shared" si="33"/>
        <v>4440</v>
      </c>
      <c r="Y15" s="1018">
        <f t="shared" si="33"/>
        <v>4440</v>
      </c>
      <c r="Z15" s="1018">
        <f t="shared" si="33"/>
        <v>4440</v>
      </c>
      <c r="AA15" s="1018">
        <f t="shared" si="33"/>
        <v>4440</v>
      </c>
      <c r="AB15" s="1018">
        <f t="shared" si="33"/>
        <v>4440</v>
      </c>
      <c r="AC15" s="1018">
        <f t="shared" ref="AC15:AJ15" si="34">4440*$K$1</f>
        <v>4440</v>
      </c>
      <c r="AD15" s="1018">
        <f t="shared" si="34"/>
        <v>4440</v>
      </c>
      <c r="AE15" s="1018">
        <f t="shared" si="34"/>
        <v>4440</v>
      </c>
      <c r="AF15" s="1018">
        <f t="shared" si="34"/>
        <v>4440</v>
      </c>
      <c r="AG15" s="1018">
        <f t="shared" si="34"/>
        <v>4440</v>
      </c>
      <c r="AH15" s="1018">
        <f t="shared" si="34"/>
        <v>4440</v>
      </c>
      <c r="AI15" s="1018">
        <f t="shared" si="34"/>
        <v>4440</v>
      </c>
      <c r="AJ15" s="1018">
        <f t="shared" si="34"/>
        <v>4440</v>
      </c>
      <c r="AK15" s="1015"/>
      <c r="AL15" s="1018">
        <f t="shared" ref="AL15:AU15" si="35">4440*$K$1</f>
        <v>4440</v>
      </c>
      <c r="AM15" s="1018">
        <f t="shared" si="35"/>
        <v>4440</v>
      </c>
      <c r="AN15" s="1018">
        <f t="shared" si="35"/>
        <v>4440</v>
      </c>
      <c r="AO15" s="1018">
        <f t="shared" si="35"/>
        <v>4440</v>
      </c>
      <c r="AP15" s="1018">
        <f t="shared" si="35"/>
        <v>4440</v>
      </c>
      <c r="AQ15" s="1018">
        <f t="shared" si="35"/>
        <v>4440</v>
      </c>
      <c r="AR15" s="1018">
        <f t="shared" si="35"/>
        <v>4440</v>
      </c>
      <c r="AS15" s="1018">
        <f t="shared" si="35"/>
        <v>4440</v>
      </c>
      <c r="AT15" s="1018">
        <f t="shared" si="35"/>
        <v>4440</v>
      </c>
      <c r="AU15" s="1018">
        <f t="shared" si="35"/>
        <v>4440</v>
      </c>
      <c r="AV15" s="1018">
        <f t="shared" ref="AV15:BB15" si="36">4440*$K$1</f>
        <v>4440</v>
      </c>
      <c r="AW15" s="1018">
        <f t="shared" si="36"/>
        <v>4440</v>
      </c>
      <c r="AX15" s="1018">
        <f t="shared" si="36"/>
        <v>4440</v>
      </c>
      <c r="AY15" s="1018">
        <f t="shared" si="36"/>
        <v>4440</v>
      </c>
      <c r="AZ15" s="1018">
        <f t="shared" si="36"/>
        <v>4440</v>
      </c>
      <c r="BA15" s="1018">
        <f t="shared" si="36"/>
        <v>4440</v>
      </c>
      <c r="BB15" s="1018">
        <f t="shared" si="36"/>
        <v>4440</v>
      </c>
      <c r="BC15" s="1015"/>
      <c r="BD15" s="1018">
        <f t="shared" ref="BD15:BL15" si="37">4440*$K$1</f>
        <v>4440</v>
      </c>
      <c r="BE15" s="1018">
        <f t="shared" si="37"/>
        <v>4440</v>
      </c>
      <c r="BF15" s="1018">
        <f t="shared" si="37"/>
        <v>4440</v>
      </c>
      <c r="BG15" s="1018">
        <f t="shared" si="37"/>
        <v>4440</v>
      </c>
      <c r="BH15" s="1018">
        <f t="shared" si="37"/>
        <v>4440</v>
      </c>
      <c r="BI15" s="1018">
        <f t="shared" si="37"/>
        <v>4440</v>
      </c>
      <c r="BJ15" s="1018">
        <f t="shared" si="37"/>
        <v>4440</v>
      </c>
      <c r="BK15" s="1018">
        <f t="shared" si="37"/>
        <v>4440</v>
      </c>
      <c r="BL15" s="1018">
        <f t="shared" si="37"/>
        <v>4440</v>
      </c>
      <c r="BM15" s="1018">
        <f t="shared" ref="BM15:BY15" si="38">4440*$K$1</f>
        <v>4440</v>
      </c>
      <c r="BN15" s="1018">
        <f t="shared" si="38"/>
        <v>4440</v>
      </c>
      <c r="BO15" s="1018">
        <f t="shared" si="38"/>
        <v>4440</v>
      </c>
      <c r="BP15" s="1018">
        <f t="shared" si="38"/>
        <v>4440</v>
      </c>
      <c r="BQ15" s="1018">
        <f t="shared" si="38"/>
        <v>4440</v>
      </c>
      <c r="BR15" s="1018">
        <f t="shared" si="38"/>
        <v>4440</v>
      </c>
      <c r="BS15" s="1018">
        <f t="shared" si="38"/>
        <v>4440</v>
      </c>
      <c r="BT15" s="1018">
        <f t="shared" si="38"/>
        <v>4440</v>
      </c>
      <c r="BU15" s="1015"/>
      <c r="BV15" s="1018">
        <f t="shared" si="38"/>
        <v>4440</v>
      </c>
      <c r="BW15" s="1018">
        <f t="shared" si="38"/>
        <v>4440</v>
      </c>
      <c r="BX15" s="1018">
        <f t="shared" si="38"/>
        <v>4440</v>
      </c>
      <c r="BY15" s="1018">
        <f t="shared" si="38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4" t="str">
        <f>$H$1 &amp; " (%)"</f>
        <v>kcal (%)</v>
      </c>
      <c r="B16" s="770" t="str">
        <f t="shared" ref="B16:J16" si="39">IF(B14="","",B14*B15/B$7/365/$G$1)</f>
        <v/>
      </c>
      <c r="C16" s="770" t="str">
        <f t="shared" si="39"/>
        <v/>
      </c>
      <c r="D16" s="770" t="str">
        <f t="shared" si="39"/>
        <v/>
      </c>
      <c r="E16" s="770" t="str">
        <f t="shared" si="39"/>
        <v/>
      </c>
      <c r="F16" s="770" t="str">
        <f t="shared" si="39"/>
        <v/>
      </c>
      <c r="G16" s="770" t="str">
        <f t="shared" si="39"/>
        <v/>
      </c>
      <c r="H16" s="770" t="str">
        <f t="shared" si="39"/>
        <v/>
      </c>
      <c r="I16" s="770" t="str">
        <f t="shared" si="39"/>
        <v/>
      </c>
      <c r="J16" s="770" t="str">
        <f t="shared" si="39"/>
        <v/>
      </c>
      <c r="K16" s="770" t="str">
        <f t="shared" ref="K16:R16" si="40">IF(K14="","",K14*K15/K$7/365/$G$1)</f>
        <v/>
      </c>
      <c r="L16" s="770" t="str">
        <f t="shared" si="40"/>
        <v/>
      </c>
      <c r="M16" s="770" t="str">
        <f t="shared" si="40"/>
        <v/>
      </c>
      <c r="N16" s="770" t="str">
        <f t="shared" si="40"/>
        <v/>
      </c>
      <c r="O16" s="770" t="str">
        <f t="shared" si="40"/>
        <v/>
      </c>
      <c r="P16" s="770" t="str">
        <f t="shared" si="40"/>
        <v/>
      </c>
      <c r="Q16" s="770" t="str">
        <f t="shared" si="40"/>
        <v/>
      </c>
      <c r="R16" s="770" t="str">
        <f t="shared" si="40"/>
        <v/>
      </c>
      <c r="S16" s="981"/>
      <c r="T16" s="637" t="str">
        <f t="shared" ref="T16:AB16" si="41">IF(T14="","",T14*T15/T$7/365/$G$1)</f>
        <v/>
      </c>
      <c r="U16" s="637" t="str">
        <f t="shared" si="41"/>
        <v/>
      </c>
      <c r="V16" s="637" t="str">
        <f t="shared" si="41"/>
        <v/>
      </c>
      <c r="W16" s="637" t="str">
        <f t="shared" si="41"/>
        <v/>
      </c>
      <c r="X16" s="637" t="str">
        <f t="shared" si="41"/>
        <v/>
      </c>
      <c r="Y16" s="637" t="str">
        <f t="shared" si="41"/>
        <v/>
      </c>
      <c r="Z16" s="637" t="str">
        <f t="shared" si="41"/>
        <v/>
      </c>
      <c r="AA16" s="637" t="str">
        <f t="shared" si="41"/>
        <v/>
      </c>
      <c r="AB16" s="637" t="str">
        <f t="shared" si="41"/>
        <v/>
      </c>
      <c r="AC16" s="637" t="str">
        <f t="shared" ref="AC16:AJ16" si="42">IF(AC14="","",AC14*AC15/AC$7/365/$G$1)</f>
        <v/>
      </c>
      <c r="AD16" s="637" t="str">
        <f t="shared" si="42"/>
        <v/>
      </c>
      <c r="AE16" s="637" t="str">
        <f t="shared" si="42"/>
        <v/>
      </c>
      <c r="AF16" s="637" t="str">
        <f t="shared" si="42"/>
        <v/>
      </c>
      <c r="AG16" s="637" t="str">
        <f t="shared" si="42"/>
        <v/>
      </c>
      <c r="AH16" s="637" t="str">
        <f t="shared" si="42"/>
        <v/>
      </c>
      <c r="AI16" s="637" t="str">
        <f t="shared" si="42"/>
        <v/>
      </c>
      <c r="AJ16" s="637" t="str">
        <f t="shared" si="42"/>
        <v/>
      </c>
      <c r="AK16" s="981"/>
      <c r="AL16" s="770" t="str">
        <f t="shared" ref="AL16:AU16" si="43">IF(AL14="","",AL14*AL15/AL$7/365/$G$1)</f>
        <v/>
      </c>
      <c r="AM16" s="770" t="str">
        <f t="shared" si="43"/>
        <v/>
      </c>
      <c r="AN16" s="770" t="str">
        <f t="shared" si="43"/>
        <v/>
      </c>
      <c r="AO16" s="770" t="str">
        <f t="shared" si="43"/>
        <v/>
      </c>
      <c r="AP16" s="770" t="str">
        <f t="shared" si="43"/>
        <v/>
      </c>
      <c r="AQ16" s="770" t="str">
        <f t="shared" si="43"/>
        <v/>
      </c>
      <c r="AR16" s="770" t="str">
        <f t="shared" si="43"/>
        <v/>
      </c>
      <c r="AS16" s="770" t="str">
        <f t="shared" si="43"/>
        <v/>
      </c>
      <c r="AT16" s="770" t="str">
        <f t="shared" si="43"/>
        <v/>
      </c>
      <c r="AU16" s="770" t="str">
        <f t="shared" si="43"/>
        <v/>
      </c>
      <c r="AV16" s="770" t="str">
        <f t="shared" ref="AV16:BB16" si="44">IF(AV14="","",AV14*AV15/AV$7/365/$G$1)</f>
        <v/>
      </c>
      <c r="AW16" s="770" t="str">
        <f t="shared" si="44"/>
        <v/>
      </c>
      <c r="AX16" s="770" t="str">
        <f t="shared" si="44"/>
        <v/>
      </c>
      <c r="AY16" s="770" t="str">
        <f t="shared" si="44"/>
        <v/>
      </c>
      <c r="AZ16" s="770" t="str">
        <f t="shared" si="44"/>
        <v/>
      </c>
      <c r="BA16" s="770" t="str">
        <f t="shared" si="44"/>
        <v/>
      </c>
      <c r="BB16" s="770" t="str">
        <f t="shared" si="44"/>
        <v/>
      </c>
      <c r="BC16" s="981"/>
      <c r="BD16" s="637" t="str">
        <f t="shared" ref="BD16:BL16" si="45">IF(BD14="","",BD14*BD15/BD$7/365/$G$1)</f>
        <v/>
      </c>
      <c r="BE16" s="637" t="str">
        <f t="shared" si="45"/>
        <v/>
      </c>
      <c r="BF16" s="637" t="str">
        <f t="shared" si="45"/>
        <v/>
      </c>
      <c r="BG16" s="637" t="str">
        <f t="shared" si="45"/>
        <v/>
      </c>
      <c r="BH16" s="637" t="str">
        <f t="shared" si="45"/>
        <v/>
      </c>
      <c r="BI16" s="637" t="str">
        <f t="shared" si="45"/>
        <v/>
      </c>
      <c r="BJ16" s="637" t="str">
        <f t="shared" si="45"/>
        <v/>
      </c>
      <c r="BK16" s="637" t="str">
        <f t="shared" si="45"/>
        <v/>
      </c>
      <c r="BL16" s="637" t="str">
        <f t="shared" si="45"/>
        <v/>
      </c>
      <c r="BM16" s="637" t="str">
        <f t="shared" ref="BM16:BT16" si="46">IF(BM14="","",BM14*BM15/BM$7/365/$G$1)</f>
        <v/>
      </c>
      <c r="BN16" s="637" t="str">
        <f t="shared" si="46"/>
        <v/>
      </c>
      <c r="BO16" s="637" t="str">
        <f t="shared" si="46"/>
        <v/>
      </c>
      <c r="BP16" s="637" t="str">
        <f t="shared" si="46"/>
        <v/>
      </c>
      <c r="BQ16" s="637" t="str">
        <f t="shared" si="46"/>
        <v/>
      </c>
      <c r="BR16" s="637" t="str">
        <f t="shared" si="46"/>
        <v/>
      </c>
      <c r="BS16" s="637" t="str">
        <f t="shared" si="46"/>
        <v/>
      </c>
      <c r="BT16" s="637" t="str">
        <f t="shared" si="46"/>
        <v/>
      </c>
      <c r="BU16" s="981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24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7">
        <f t="shared" si="19"/>
        <v>0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287</v>
      </c>
      <c r="B17" s="648"/>
      <c r="C17" s="648"/>
      <c r="D17" s="683"/>
      <c r="E17" s="648"/>
      <c r="F17" s="683"/>
      <c r="G17" s="648"/>
      <c r="H17" s="648"/>
      <c r="I17" s="648"/>
      <c r="J17" s="648"/>
      <c r="K17" s="648"/>
      <c r="L17" s="683"/>
      <c r="M17" s="648"/>
      <c r="N17" s="683"/>
      <c r="O17" s="648"/>
      <c r="P17" s="683"/>
      <c r="Q17" s="648"/>
      <c r="R17" s="683"/>
      <c r="S17" s="1020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48"/>
      <c r="AE17" s="683"/>
      <c r="AF17" s="648"/>
      <c r="AG17" s="683"/>
      <c r="AH17" s="648"/>
      <c r="AI17" s="683"/>
      <c r="AJ17" s="648"/>
      <c r="AK17" s="1020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83"/>
      <c r="AX17" s="648"/>
      <c r="AY17" s="683"/>
      <c r="AZ17" s="648"/>
      <c r="BA17" s="683"/>
      <c r="BB17" s="648"/>
      <c r="BC17" s="1020"/>
      <c r="BD17" s="648"/>
      <c r="BE17" s="648"/>
      <c r="BF17" s="648"/>
      <c r="BG17" s="648"/>
      <c r="BH17" s="683"/>
      <c r="BI17" s="648"/>
      <c r="BJ17" s="648"/>
      <c r="BK17" s="648"/>
      <c r="BL17" s="648"/>
      <c r="BM17" s="648"/>
      <c r="BN17" s="683"/>
      <c r="BO17" s="648"/>
      <c r="BP17" s="683"/>
      <c r="BQ17" s="648"/>
      <c r="BR17" s="683"/>
      <c r="BS17" s="648"/>
      <c r="BT17" s="683"/>
      <c r="BU17" s="1020"/>
      <c r="BV17" s="648"/>
      <c r="BW17" s="683"/>
      <c r="BX17" s="648"/>
      <c r="BY17" s="683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7">
        <f t="shared" si="19"/>
        <v>0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4" t="s">
        <v>285</v>
      </c>
      <c r="B18" s="765" t="str">
        <f>IF(B17="","",B14*B17)</f>
        <v/>
      </c>
      <c r="C18" s="765" t="str">
        <f t="shared" ref="C18:R18" si="47">IF(C17="","",C14*C17)</f>
        <v/>
      </c>
      <c r="D18" s="765" t="str">
        <f t="shared" si="47"/>
        <v/>
      </c>
      <c r="E18" s="765" t="str">
        <f t="shared" ref="E18:J18" si="48">IF(E17="","",E14*E17)</f>
        <v/>
      </c>
      <c r="F18" s="765" t="str">
        <f t="shared" si="48"/>
        <v/>
      </c>
      <c r="G18" s="765" t="str">
        <f t="shared" si="48"/>
        <v/>
      </c>
      <c r="H18" s="765" t="str">
        <f t="shared" si="48"/>
        <v/>
      </c>
      <c r="I18" s="765" t="str">
        <f t="shared" si="48"/>
        <v/>
      </c>
      <c r="J18" s="765" t="str">
        <f t="shared" si="48"/>
        <v/>
      </c>
      <c r="K18" s="765" t="str">
        <f t="shared" si="47"/>
        <v/>
      </c>
      <c r="L18" s="765" t="str">
        <f t="shared" si="47"/>
        <v/>
      </c>
      <c r="M18" s="765" t="str">
        <f t="shared" si="47"/>
        <v/>
      </c>
      <c r="N18" s="765" t="str">
        <f t="shared" si="47"/>
        <v/>
      </c>
      <c r="O18" s="765" t="str">
        <f t="shared" si="47"/>
        <v/>
      </c>
      <c r="P18" s="765" t="str">
        <f t="shared" si="47"/>
        <v/>
      </c>
      <c r="Q18" s="765" t="str">
        <f t="shared" si="47"/>
        <v/>
      </c>
      <c r="R18" s="765" t="str">
        <f t="shared" si="47"/>
        <v/>
      </c>
      <c r="S18" s="771"/>
      <c r="T18" s="765" t="str">
        <f t="shared" ref="T18:AB18" si="49">IF(T17="","",T14*T17)</f>
        <v/>
      </c>
      <c r="U18" s="765" t="str">
        <f t="shared" si="49"/>
        <v/>
      </c>
      <c r="V18" s="765" t="str">
        <f t="shared" si="49"/>
        <v/>
      </c>
      <c r="W18" s="765" t="str">
        <f t="shared" si="49"/>
        <v/>
      </c>
      <c r="X18" s="765" t="str">
        <f t="shared" si="49"/>
        <v/>
      </c>
      <c r="Y18" s="765" t="str">
        <f t="shared" si="49"/>
        <v/>
      </c>
      <c r="Z18" s="765" t="str">
        <f t="shared" si="49"/>
        <v/>
      </c>
      <c r="AA18" s="765" t="str">
        <f t="shared" si="49"/>
        <v/>
      </c>
      <c r="AB18" s="765" t="str">
        <f t="shared" si="49"/>
        <v/>
      </c>
      <c r="AC18" s="765" t="str">
        <f t="shared" ref="AC18:AJ18" si="50">IF(AC17="","",AC14*AC17)</f>
        <v/>
      </c>
      <c r="AD18" s="765" t="str">
        <f t="shared" si="50"/>
        <v/>
      </c>
      <c r="AE18" s="765" t="str">
        <f t="shared" si="50"/>
        <v/>
      </c>
      <c r="AF18" s="765" t="str">
        <f t="shared" si="50"/>
        <v/>
      </c>
      <c r="AG18" s="765" t="str">
        <f t="shared" si="50"/>
        <v/>
      </c>
      <c r="AH18" s="765" t="str">
        <f t="shared" si="50"/>
        <v/>
      </c>
      <c r="AI18" s="765" t="str">
        <f t="shared" si="50"/>
        <v/>
      </c>
      <c r="AJ18" s="765" t="str">
        <f t="shared" si="50"/>
        <v/>
      </c>
      <c r="AK18" s="771"/>
      <c r="AL18" s="765" t="str">
        <f t="shared" ref="AL18:AU18" si="51">IF(AL17="","",AL14*AL17)</f>
        <v/>
      </c>
      <c r="AM18" s="765" t="str">
        <f t="shared" si="51"/>
        <v/>
      </c>
      <c r="AN18" s="765" t="str">
        <f t="shared" si="51"/>
        <v/>
      </c>
      <c r="AO18" s="765" t="str">
        <f t="shared" si="51"/>
        <v/>
      </c>
      <c r="AP18" s="765" t="str">
        <f t="shared" si="51"/>
        <v/>
      </c>
      <c r="AQ18" s="765" t="str">
        <f t="shared" si="51"/>
        <v/>
      </c>
      <c r="AR18" s="765" t="str">
        <f t="shared" si="51"/>
        <v/>
      </c>
      <c r="AS18" s="765" t="str">
        <f t="shared" si="51"/>
        <v/>
      </c>
      <c r="AT18" s="765" t="str">
        <f t="shared" si="51"/>
        <v/>
      </c>
      <c r="AU18" s="765" t="str">
        <f t="shared" si="51"/>
        <v/>
      </c>
      <c r="AV18" s="765" t="str">
        <f t="shared" ref="AV18:BB18" si="52">IF(AV17="","",AV14*AV17)</f>
        <v/>
      </c>
      <c r="AW18" s="765" t="str">
        <f t="shared" si="52"/>
        <v/>
      </c>
      <c r="AX18" s="765" t="str">
        <f t="shared" si="52"/>
        <v/>
      </c>
      <c r="AY18" s="765" t="str">
        <f t="shared" si="52"/>
        <v/>
      </c>
      <c r="AZ18" s="765" t="str">
        <f t="shared" si="52"/>
        <v/>
      </c>
      <c r="BA18" s="765" t="str">
        <f t="shared" si="52"/>
        <v/>
      </c>
      <c r="BB18" s="765" t="str">
        <f t="shared" si="52"/>
        <v/>
      </c>
      <c r="BC18" s="771"/>
      <c r="BD18" s="765" t="str">
        <f t="shared" ref="BD18:BL18" si="53">IF(BD17="","",BD14*BD17)</f>
        <v/>
      </c>
      <c r="BE18" s="765" t="str">
        <f t="shared" si="53"/>
        <v/>
      </c>
      <c r="BF18" s="765" t="str">
        <f t="shared" si="53"/>
        <v/>
      </c>
      <c r="BG18" s="765" t="str">
        <f t="shared" si="53"/>
        <v/>
      </c>
      <c r="BH18" s="765" t="str">
        <f t="shared" si="53"/>
        <v/>
      </c>
      <c r="BI18" s="765" t="str">
        <f t="shared" si="53"/>
        <v/>
      </c>
      <c r="BJ18" s="765" t="str">
        <f t="shared" si="53"/>
        <v/>
      </c>
      <c r="BK18" s="765" t="str">
        <f t="shared" si="53"/>
        <v/>
      </c>
      <c r="BL18" s="765" t="str">
        <f t="shared" si="53"/>
        <v/>
      </c>
      <c r="BM18" s="765" t="str">
        <f t="shared" ref="BM18:BT18" si="54">IF(BM17="","",BM14*BM17)</f>
        <v/>
      </c>
      <c r="BN18" s="765" t="str">
        <f t="shared" si="54"/>
        <v/>
      </c>
      <c r="BO18" s="765" t="str">
        <f t="shared" si="54"/>
        <v/>
      </c>
      <c r="BP18" s="765" t="str">
        <f t="shared" si="54"/>
        <v/>
      </c>
      <c r="BQ18" s="765" t="str">
        <f t="shared" si="54"/>
        <v/>
      </c>
      <c r="BR18" s="765" t="str">
        <f t="shared" si="54"/>
        <v/>
      </c>
      <c r="BS18" s="765" t="str">
        <f t="shared" si="54"/>
        <v/>
      </c>
      <c r="BT18" s="765" t="str">
        <f t="shared" si="54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7">
        <f t="shared" si="19"/>
        <v>0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4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71" t="s">
        <v>755</v>
      </c>
      <c r="B19" s="277" t="s">
        <v>758</v>
      </c>
      <c r="C19" s="277" t="s">
        <v>758</v>
      </c>
      <c r="D19" s="277" t="s">
        <v>758</v>
      </c>
      <c r="E19" s="277" t="s">
        <v>758</v>
      </c>
      <c r="F19" s="277" t="s">
        <v>758</v>
      </c>
      <c r="G19" s="277" t="s">
        <v>758</v>
      </c>
      <c r="H19" s="277" t="s">
        <v>758</v>
      </c>
      <c r="I19" s="277" t="s">
        <v>758</v>
      </c>
      <c r="J19" s="277" t="s">
        <v>758</v>
      </c>
      <c r="K19" s="277" t="s">
        <v>758</v>
      </c>
      <c r="L19" s="277" t="s">
        <v>758</v>
      </c>
      <c r="M19" s="277" t="s">
        <v>758</v>
      </c>
      <c r="N19" s="277" t="s">
        <v>758</v>
      </c>
      <c r="O19" s="277" t="s">
        <v>758</v>
      </c>
      <c r="P19" s="277" t="s">
        <v>758</v>
      </c>
      <c r="Q19" s="277" t="s">
        <v>758</v>
      </c>
      <c r="R19" s="277" t="s">
        <v>758</v>
      </c>
      <c r="S19" s="607"/>
      <c r="T19" s="277" t="s">
        <v>758</v>
      </c>
      <c r="U19" s="277" t="s">
        <v>758</v>
      </c>
      <c r="V19" s="277" t="s">
        <v>758</v>
      </c>
      <c r="W19" s="277" t="s">
        <v>758</v>
      </c>
      <c r="X19" s="277" t="s">
        <v>758</v>
      </c>
      <c r="Y19" s="277" t="s">
        <v>758</v>
      </c>
      <c r="Z19" s="277" t="s">
        <v>758</v>
      </c>
      <c r="AA19" s="277" t="s">
        <v>758</v>
      </c>
      <c r="AB19" s="277" t="s">
        <v>758</v>
      </c>
      <c r="AC19" s="277" t="s">
        <v>758</v>
      </c>
      <c r="AD19" s="277" t="s">
        <v>758</v>
      </c>
      <c r="AE19" s="277" t="s">
        <v>758</v>
      </c>
      <c r="AF19" s="277" t="s">
        <v>758</v>
      </c>
      <c r="AG19" s="277" t="s">
        <v>758</v>
      </c>
      <c r="AH19" s="277" t="s">
        <v>758</v>
      </c>
      <c r="AI19" s="277" t="s">
        <v>758</v>
      </c>
      <c r="AJ19" s="277" t="s">
        <v>758</v>
      </c>
      <c r="AK19" s="607"/>
      <c r="AL19" s="277" t="s">
        <v>758</v>
      </c>
      <c r="AM19" s="277" t="s">
        <v>758</v>
      </c>
      <c r="AN19" s="277" t="s">
        <v>758</v>
      </c>
      <c r="AO19" s="277" t="s">
        <v>758</v>
      </c>
      <c r="AP19" s="277" t="s">
        <v>758</v>
      </c>
      <c r="AQ19" s="277" t="s">
        <v>758</v>
      </c>
      <c r="AR19" s="277" t="s">
        <v>758</v>
      </c>
      <c r="AS19" s="277" t="s">
        <v>758</v>
      </c>
      <c r="AT19" s="277" t="s">
        <v>758</v>
      </c>
      <c r="AU19" s="277" t="s">
        <v>758</v>
      </c>
      <c r="AV19" s="277" t="s">
        <v>758</v>
      </c>
      <c r="AW19" s="277" t="s">
        <v>758</v>
      </c>
      <c r="AX19" s="277" t="s">
        <v>758</v>
      </c>
      <c r="AY19" s="277" t="s">
        <v>758</v>
      </c>
      <c r="AZ19" s="277" t="s">
        <v>758</v>
      </c>
      <c r="BA19" s="277" t="s">
        <v>758</v>
      </c>
      <c r="BB19" s="277" t="s">
        <v>758</v>
      </c>
      <c r="BC19" s="607"/>
      <c r="BD19" s="277" t="s">
        <v>758</v>
      </c>
      <c r="BE19" s="277" t="s">
        <v>758</v>
      </c>
      <c r="BF19" s="277" t="s">
        <v>758</v>
      </c>
      <c r="BG19" s="277" t="s">
        <v>758</v>
      </c>
      <c r="BH19" s="277" t="s">
        <v>758</v>
      </c>
      <c r="BI19" s="277" t="s">
        <v>758</v>
      </c>
      <c r="BJ19" s="277" t="s">
        <v>758</v>
      </c>
      <c r="BK19" s="277" t="s">
        <v>758</v>
      </c>
      <c r="BL19" s="277" t="s">
        <v>758</v>
      </c>
      <c r="BM19" s="277" t="s">
        <v>758</v>
      </c>
      <c r="BN19" s="277" t="s">
        <v>758</v>
      </c>
      <c r="BO19" s="277" t="s">
        <v>758</v>
      </c>
      <c r="BP19" s="277" t="s">
        <v>758</v>
      </c>
      <c r="BQ19" s="277" t="s">
        <v>758</v>
      </c>
      <c r="BR19" s="277" t="s">
        <v>758</v>
      </c>
      <c r="BS19" s="277" t="s">
        <v>758</v>
      </c>
      <c r="BT19" s="277" t="s">
        <v>758</v>
      </c>
      <c r="BU19" s="607"/>
      <c r="BV19" s="277" t="s">
        <v>758</v>
      </c>
      <c r="BW19" s="277" t="s">
        <v>758</v>
      </c>
      <c r="BX19" s="277" t="s">
        <v>758</v>
      </c>
      <c r="BY19" s="277" t="s">
        <v>758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3" t="s">
        <v>262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7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7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7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7"/>
      <c r="BV20" s="323"/>
      <c r="BW20" s="323"/>
      <c r="BX20" s="323"/>
      <c r="BY20" s="323"/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74">COUNT(B20:R20)</f>
        <v>0</v>
      </c>
      <c r="DM20" s="852">
        <f t="shared" ref="DM20:DM27" si="75">COUNT(T20:AJ20)</f>
        <v>0</v>
      </c>
      <c r="DN20" s="852">
        <f t="shared" ref="DN20:DN27" si="76">COUNT(AL20:BB20)</f>
        <v>0</v>
      </c>
      <c r="DO20" s="852">
        <f t="shared" ref="DO20:DO27" si="77">COUNT(BD20:BT20)</f>
        <v>1</v>
      </c>
      <c r="DP20" s="967"/>
      <c r="DQ20" s="968"/>
      <c r="DR20" s="968"/>
      <c r="DS20" s="969"/>
      <c r="DU20" s="61"/>
    </row>
    <row r="21" spans="1:125" ht="12.75" customHeight="1">
      <c r="A21" s="713" t="s">
        <v>282</v>
      </c>
      <c r="B21" s="646"/>
      <c r="C21" s="646"/>
      <c r="D21" s="646"/>
      <c r="E21" s="646"/>
      <c r="F21" s="646"/>
      <c r="G21" s="646"/>
      <c r="H21" s="646"/>
      <c r="I21" s="646"/>
      <c r="J21" s="646"/>
      <c r="K21" s="646"/>
      <c r="L21" s="646"/>
      <c r="M21" s="646"/>
      <c r="N21" s="646"/>
      <c r="O21" s="646"/>
      <c r="P21" s="646"/>
      <c r="Q21" s="646"/>
      <c r="R21" s="646"/>
      <c r="S21" s="659"/>
      <c r="T21" s="646"/>
      <c r="U21" s="646"/>
      <c r="V21" s="646"/>
      <c r="W21" s="646"/>
      <c r="X21" s="646"/>
      <c r="Y21" s="646"/>
      <c r="Z21" s="646"/>
      <c r="AA21" s="646"/>
      <c r="AB21" s="646"/>
      <c r="AC21" s="646"/>
      <c r="AD21" s="646"/>
      <c r="AE21" s="674"/>
      <c r="AF21" s="674"/>
      <c r="AG21" s="674"/>
      <c r="AH21" s="674"/>
      <c r="AI21" s="646"/>
      <c r="AJ21" s="646"/>
      <c r="AK21" s="659"/>
      <c r="AL21" s="646"/>
      <c r="AM21" s="646"/>
      <c r="AN21" s="646"/>
      <c r="AO21" s="646"/>
      <c r="AP21" s="646"/>
      <c r="AQ21" s="646"/>
      <c r="AR21" s="646"/>
      <c r="AS21" s="646"/>
      <c r="AT21" s="646"/>
      <c r="AU21" s="646"/>
      <c r="AV21" s="646"/>
      <c r="AW21" s="646"/>
      <c r="AX21" s="646"/>
      <c r="AY21" s="646"/>
      <c r="AZ21" s="646"/>
      <c r="BA21" s="646"/>
      <c r="BB21" s="646"/>
      <c r="BC21" s="659"/>
      <c r="BD21" s="646"/>
      <c r="BE21" s="646">
        <v>5</v>
      </c>
      <c r="BF21" s="646"/>
      <c r="BG21" s="646"/>
      <c r="BH21" s="646"/>
      <c r="BI21" s="646"/>
      <c r="BJ21" s="646"/>
      <c r="BK21" s="646"/>
      <c r="BL21" s="646"/>
      <c r="BM21" s="646"/>
      <c r="BN21" s="646"/>
      <c r="BO21" s="646"/>
      <c r="BP21" s="646"/>
      <c r="BQ21" s="646"/>
      <c r="BR21" s="646"/>
      <c r="BS21" s="646"/>
      <c r="BT21" s="646"/>
      <c r="BU21" s="659"/>
      <c r="BV21" s="646"/>
      <c r="BW21" s="646"/>
      <c r="BX21" s="646"/>
      <c r="BY21" s="646"/>
      <c r="BZ21" s="895"/>
      <c r="CA21" s="895"/>
      <c r="CB21" s="895"/>
      <c r="CC21" s="896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7">
        <f t="shared" si="74"/>
        <v>0</v>
      </c>
      <c r="DM21" s="852">
        <f t="shared" si="75"/>
        <v>0</v>
      </c>
      <c r="DN21" s="852">
        <f t="shared" si="76"/>
        <v>0</v>
      </c>
      <c r="DO21" s="852">
        <f t="shared" si="77"/>
        <v>1</v>
      </c>
      <c r="DP21" s="967"/>
      <c r="DQ21" s="968"/>
      <c r="DR21" s="968"/>
      <c r="DS21" s="969"/>
      <c r="DU21" s="61"/>
    </row>
    <row r="22" spans="1:125" ht="12.75" customHeight="1">
      <c r="A22" s="653" t="s">
        <v>283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7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7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7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7"/>
      <c r="BV22" s="323"/>
      <c r="BW22" s="323"/>
      <c r="BX22" s="323"/>
      <c r="BY22" s="323"/>
      <c r="BZ22" s="895"/>
      <c r="CA22" s="895"/>
      <c r="CB22" s="895"/>
      <c r="CC22" s="896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7">
        <f t="shared" si="74"/>
        <v>0</v>
      </c>
      <c r="DM22" s="852">
        <f t="shared" si="75"/>
        <v>0</v>
      </c>
      <c r="DN22" s="852">
        <f t="shared" si="76"/>
        <v>0</v>
      </c>
      <c r="DO22" s="852">
        <f t="shared" si="77"/>
        <v>1</v>
      </c>
      <c r="DP22" s="967"/>
      <c r="DQ22" s="968"/>
      <c r="DR22" s="968"/>
      <c r="DS22" s="969"/>
      <c r="DU22" s="61"/>
    </row>
    <row r="23" spans="1:125" ht="12.75" customHeight="1">
      <c r="A23" s="705" t="s">
        <v>263</v>
      </c>
      <c r="B23" s="634" t="str">
        <f>IF(B21="","",B20*B21*B22)</f>
        <v/>
      </c>
      <c r="C23" s="634" t="str">
        <f t="shared" ref="C23:R23" si="79">IF(C21="","",C20*C21*C22)</f>
        <v/>
      </c>
      <c r="D23" s="634" t="str">
        <f t="shared" si="79"/>
        <v/>
      </c>
      <c r="E23" s="634" t="str">
        <f t="shared" ref="E23:J23" si="80">IF(E21="","",E20*E21*E22)</f>
        <v/>
      </c>
      <c r="F23" s="634" t="str">
        <f t="shared" si="80"/>
        <v/>
      </c>
      <c r="G23" s="634" t="str">
        <f t="shared" si="80"/>
        <v/>
      </c>
      <c r="H23" s="634" t="str">
        <f t="shared" si="80"/>
        <v/>
      </c>
      <c r="I23" s="634" t="str">
        <f t="shared" si="80"/>
        <v/>
      </c>
      <c r="J23" s="634" t="str">
        <f t="shared" si="80"/>
        <v/>
      </c>
      <c r="K23" s="634" t="str">
        <f t="shared" si="79"/>
        <v/>
      </c>
      <c r="L23" s="634" t="str">
        <f t="shared" si="79"/>
        <v/>
      </c>
      <c r="M23" s="634" t="str">
        <f t="shared" si="79"/>
        <v/>
      </c>
      <c r="N23" s="634" t="str">
        <f t="shared" si="79"/>
        <v/>
      </c>
      <c r="O23" s="634" t="str">
        <f t="shared" si="79"/>
        <v/>
      </c>
      <c r="P23" s="634" t="str">
        <f t="shared" si="79"/>
        <v/>
      </c>
      <c r="Q23" s="634" t="str">
        <f t="shared" si="79"/>
        <v/>
      </c>
      <c r="R23" s="634" t="str">
        <f t="shared" si="79"/>
        <v/>
      </c>
      <c r="S23" s="667"/>
      <c r="T23" s="634" t="str">
        <f t="shared" ref="T23:AB23" si="81">IF(T21="","",T20*T21*T22)</f>
        <v/>
      </c>
      <c r="U23" s="634" t="str">
        <f t="shared" si="81"/>
        <v/>
      </c>
      <c r="V23" s="634" t="str">
        <f t="shared" si="81"/>
        <v/>
      </c>
      <c r="W23" s="634" t="str">
        <f t="shared" si="81"/>
        <v/>
      </c>
      <c r="X23" s="634" t="str">
        <f t="shared" si="81"/>
        <v/>
      </c>
      <c r="Y23" s="634" t="str">
        <f t="shared" si="81"/>
        <v/>
      </c>
      <c r="Z23" s="634" t="str">
        <f t="shared" si="81"/>
        <v/>
      </c>
      <c r="AA23" s="634" t="str">
        <f t="shared" si="81"/>
        <v/>
      </c>
      <c r="AB23" s="634" t="str">
        <f t="shared" si="81"/>
        <v/>
      </c>
      <c r="AC23" s="634" t="str">
        <f t="shared" ref="AC23:AJ23" si="82">IF(AC21="","",AC20*AC21*AC22)</f>
        <v/>
      </c>
      <c r="AD23" s="634" t="str">
        <f t="shared" si="82"/>
        <v/>
      </c>
      <c r="AE23" s="634" t="str">
        <f t="shared" si="82"/>
        <v/>
      </c>
      <c r="AF23" s="634" t="str">
        <f t="shared" si="82"/>
        <v/>
      </c>
      <c r="AG23" s="634" t="str">
        <f t="shared" si="82"/>
        <v/>
      </c>
      <c r="AH23" s="634" t="str">
        <f t="shared" si="82"/>
        <v/>
      </c>
      <c r="AI23" s="634" t="str">
        <f t="shared" si="82"/>
        <v/>
      </c>
      <c r="AJ23" s="634" t="str">
        <f t="shared" si="82"/>
        <v/>
      </c>
      <c r="AK23" s="667"/>
      <c r="AL23" s="634" t="str">
        <f t="shared" ref="AL23:AU23" si="83">IF(AL21="","",AL20*AL21*AL22)</f>
        <v/>
      </c>
      <c r="AM23" s="634" t="str">
        <f t="shared" si="83"/>
        <v/>
      </c>
      <c r="AN23" s="634" t="str">
        <f t="shared" si="83"/>
        <v/>
      </c>
      <c r="AO23" s="634" t="str">
        <f t="shared" si="83"/>
        <v/>
      </c>
      <c r="AP23" s="634" t="str">
        <f t="shared" si="83"/>
        <v/>
      </c>
      <c r="AQ23" s="634" t="str">
        <f t="shared" si="83"/>
        <v/>
      </c>
      <c r="AR23" s="634" t="str">
        <f t="shared" si="83"/>
        <v/>
      </c>
      <c r="AS23" s="634" t="str">
        <f t="shared" si="83"/>
        <v/>
      </c>
      <c r="AT23" s="634" t="str">
        <f t="shared" si="83"/>
        <v/>
      </c>
      <c r="AU23" s="634" t="str">
        <f t="shared" si="83"/>
        <v/>
      </c>
      <c r="AV23" s="634" t="str">
        <f t="shared" ref="AV23:BB23" si="84">IF(AV21="","",AV20*AV21*AV22)</f>
        <v/>
      </c>
      <c r="AW23" s="634" t="str">
        <f t="shared" si="84"/>
        <v/>
      </c>
      <c r="AX23" s="634" t="str">
        <f t="shared" si="84"/>
        <v/>
      </c>
      <c r="AY23" s="634" t="str">
        <f t="shared" si="84"/>
        <v/>
      </c>
      <c r="AZ23" s="634" t="str">
        <f t="shared" si="84"/>
        <v/>
      </c>
      <c r="BA23" s="634" t="str">
        <f t="shared" si="84"/>
        <v/>
      </c>
      <c r="BB23" s="634" t="str">
        <f t="shared" si="84"/>
        <v/>
      </c>
      <c r="BC23" s="667"/>
      <c r="BD23" s="634" t="str">
        <f t="shared" ref="BD23:BL23" si="85">IF(BD21="","",BD20*BD21*BD22)</f>
        <v/>
      </c>
      <c r="BE23" s="634">
        <f t="shared" si="85"/>
        <v>15</v>
      </c>
      <c r="BF23" s="634" t="str">
        <f t="shared" si="85"/>
        <v/>
      </c>
      <c r="BG23" s="634" t="str">
        <f t="shared" si="85"/>
        <v/>
      </c>
      <c r="BH23" s="634" t="str">
        <f t="shared" si="85"/>
        <v/>
      </c>
      <c r="BI23" s="634" t="str">
        <f t="shared" si="85"/>
        <v/>
      </c>
      <c r="BJ23" s="634" t="str">
        <f t="shared" si="85"/>
        <v/>
      </c>
      <c r="BK23" s="634" t="str">
        <f t="shared" si="85"/>
        <v/>
      </c>
      <c r="BL23" s="634" t="str">
        <f t="shared" si="85"/>
        <v/>
      </c>
      <c r="BM23" s="634" t="str">
        <f t="shared" ref="BM23:BT23" si="86">IF(BM21="","",BM20*BM21*BM22)</f>
        <v/>
      </c>
      <c r="BN23" s="634" t="str">
        <f t="shared" si="86"/>
        <v/>
      </c>
      <c r="BO23" s="634" t="str">
        <f t="shared" si="86"/>
        <v/>
      </c>
      <c r="BP23" s="634" t="str">
        <f t="shared" si="86"/>
        <v/>
      </c>
      <c r="BQ23" s="634" t="str">
        <f t="shared" si="86"/>
        <v/>
      </c>
      <c r="BR23" s="634" t="str">
        <f t="shared" si="86"/>
        <v/>
      </c>
      <c r="BS23" s="634" t="str">
        <f t="shared" si="86"/>
        <v/>
      </c>
      <c r="BT23" s="634" t="str">
        <f t="shared" si="86"/>
        <v/>
      </c>
      <c r="BU23" s="667"/>
      <c r="BV23" s="634" t="str">
        <f>IF(BV21="","",BV20*BV21*BV22)</f>
        <v/>
      </c>
      <c r="BW23" s="634" t="str">
        <f>IF(BW21="","",BW20*BW21*BW22)</f>
        <v/>
      </c>
      <c r="BX23" s="634" t="str">
        <f>IF(BX21="","",BX20*BX21*BX22)</f>
        <v/>
      </c>
      <c r="BY23" s="634" t="str">
        <f>IF(BY21="","",BY20*BY21*BY22)</f>
        <v/>
      </c>
      <c r="BZ23" s="895" t="str">
        <f>IF(DL23&lt;3,"",(SUM(B23:R23)-MIN(B23:R23)-MAX(B23:R23))/(DL23-2))</f>
        <v/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7">
        <f t="shared" si="74"/>
        <v>0</v>
      </c>
      <c r="DM23" s="852">
        <f t="shared" si="75"/>
        <v>0</v>
      </c>
      <c r="DN23" s="852">
        <f t="shared" si="76"/>
        <v>0</v>
      </c>
      <c r="DO23" s="852">
        <f t="shared" si="77"/>
        <v>1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5" t="str">
        <f>$H$1 &amp; "/kg"</f>
        <v>kcal/kg</v>
      </c>
      <c r="B24" s="766">
        <f t="shared" ref="B24:R24" si="87">354*$K$1</f>
        <v>354</v>
      </c>
      <c r="C24" s="766">
        <f t="shared" si="87"/>
        <v>354</v>
      </c>
      <c r="D24" s="766">
        <f t="shared" si="87"/>
        <v>354</v>
      </c>
      <c r="E24" s="766">
        <f t="shared" si="87"/>
        <v>354</v>
      </c>
      <c r="F24" s="766">
        <f t="shared" si="87"/>
        <v>354</v>
      </c>
      <c r="G24" s="766">
        <f t="shared" si="87"/>
        <v>354</v>
      </c>
      <c r="H24" s="766">
        <f t="shared" si="87"/>
        <v>354</v>
      </c>
      <c r="I24" s="766">
        <f t="shared" si="87"/>
        <v>354</v>
      </c>
      <c r="J24" s="766">
        <f t="shared" si="87"/>
        <v>354</v>
      </c>
      <c r="K24" s="766">
        <f t="shared" si="87"/>
        <v>354</v>
      </c>
      <c r="L24" s="766">
        <f t="shared" si="87"/>
        <v>354</v>
      </c>
      <c r="M24" s="766">
        <f t="shared" si="87"/>
        <v>354</v>
      </c>
      <c r="N24" s="766">
        <f t="shared" si="87"/>
        <v>354</v>
      </c>
      <c r="O24" s="766">
        <f t="shared" si="87"/>
        <v>354</v>
      </c>
      <c r="P24" s="766">
        <f t="shared" si="87"/>
        <v>354</v>
      </c>
      <c r="Q24" s="766">
        <f t="shared" si="87"/>
        <v>354</v>
      </c>
      <c r="R24" s="766">
        <f t="shared" si="87"/>
        <v>354</v>
      </c>
      <c r="S24" s="760"/>
      <c r="T24" s="766">
        <f t="shared" ref="T24:AB24" si="88">354*$K$1</f>
        <v>354</v>
      </c>
      <c r="U24" s="766">
        <f t="shared" si="88"/>
        <v>354</v>
      </c>
      <c r="V24" s="766">
        <f t="shared" si="88"/>
        <v>354</v>
      </c>
      <c r="W24" s="766">
        <f t="shared" si="88"/>
        <v>354</v>
      </c>
      <c r="X24" s="766">
        <f t="shared" si="88"/>
        <v>354</v>
      </c>
      <c r="Y24" s="766">
        <f t="shared" si="88"/>
        <v>354</v>
      </c>
      <c r="Z24" s="766">
        <f t="shared" si="88"/>
        <v>354</v>
      </c>
      <c r="AA24" s="766">
        <f t="shared" si="88"/>
        <v>354</v>
      </c>
      <c r="AB24" s="766">
        <f t="shared" si="88"/>
        <v>354</v>
      </c>
      <c r="AC24" s="766">
        <f t="shared" ref="AC24:AJ24" si="89">354*$K$1</f>
        <v>354</v>
      </c>
      <c r="AD24" s="766">
        <f t="shared" si="89"/>
        <v>354</v>
      </c>
      <c r="AE24" s="766">
        <f t="shared" si="89"/>
        <v>354</v>
      </c>
      <c r="AF24" s="766">
        <f t="shared" si="89"/>
        <v>354</v>
      </c>
      <c r="AG24" s="766">
        <f t="shared" si="89"/>
        <v>354</v>
      </c>
      <c r="AH24" s="766">
        <f t="shared" si="89"/>
        <v>354</v>
      </c>
      <c r="AI24" s="766">
        <f t="shared" si="89"/>
        <v>354</v>
      </c>
      <c r="AJ24" s="766">
        <f t="shared" si="89"/>
        <v>354</v>
      </c>
      <c r="AK24" s="760"/>
      <c r="AL24" s="766">
        <f t="shared" ref="AL24:AU24" si="90">354*$K$1</f>
        <v>354</v>
      </c>
      <c r="AM24" s="766">
        <f t="shared" si="90"/>
        <v>354</v>
      </c>
      <c r="AN24" s="766">
        <f t="shared" si="90"/>
        <v>354</v>
      </c>
      <c r="AO24" s="766">
        <f t="shared" si="90"/>
        <v>354</v>
      </c>
      <c r="AP24" s="766">
        <f t="shared" si="90"/>
        <v>354</v>
      </c>
      <c r="AQ24" s="766">
        <f t="shared" si="90"/>
        <v>354</v>
      </c>
      <c r="AR24" s="766">
        <f t="shared" si="90"/>
        <v>354</v>
      </c>
      <c r="AS24" s="766">
        <f t="shared" si="90"/>
        <v>354</v>
      </c>
      <c r="AT24" s="766">
        <f t="shared" si="90"/>
        <v>354</v>
      </c>
      <c r="AU24" s="766">
        <f t="shared" si="90"/>
        <v>354</v>
      </c>
      <c r="AV24" s="766">
        <f t="shared" ref="AV24:BB24" si="91">354*$K$1</f>
        <v>354</v>
      </c>
      <c r="AW24" s="766">
        <f t="shared" si="91"/>
        <v>354</v>
      </c>
      <c r="AX24" s="766">
        <f t="shared" si="91"/>
        <v>354</v>
      </c>
      <c r="AY24" s="766">
        <f t="shared" si="91"/>
        <v>354</v>
      </c>
      <c r="AZ24" s="766">
        <f t="shared" si="91"/>
        <v>354</v>
      </c>
      <c r="BA24" s="766">
        <f t="shared" si="91"/>
        <v>354</v>
      </c>
      <c r="BB24" s="766">
        <f t="shared" si="91"/>
        <v>354</v>
      </c>
      <c r="BC24" s="760"/>
      <c r="BD24" s="766">
        <f t="shared" ref="BD24:BL24" si="92">354*$K$1</f>
        <v>354</v>
      </c>
      <c r="BE24" s="766">
        <f t="shared" si="92"/>
        <v>354</v>
      </c>
      <c r="BF24" s="766">
        <f t="shared" si="92"/>
        <v>354</v>
      </c>
      <c r="BG24" s="766">
        <f t="shared" si="92"/>
        <v>354</v>
      </c>
      <c r="BH24" s="766">
        <f t="shared" si="92"/>
        <v>354</v>
      </c>
      <c r="BI24" s="766">
        <f t="shared" si="92"/>
        <v>354</v>
      </c>
      <c r="BJ24" s="766">
        <f t="shared" si="92"/>
        <v>354</v>
      </c>
      <c r="BK24" s="766">
        <f t="shared" si="92"/>
        <v>354</v>
      </c>
      <c r="BL24" s="766">
        <f t="shared" si="92"/>
        <v>354</v>
      </c>
      <c r="BM24" s="766">
        <f t="shared" ref="BM24:BY24" si="93">354*$K$1</f>
        <v>354</v>
      </c>
      <c r="BN24" s="766">
        <f t="shared" si="93"/>
        <v>354</v>
      </c>
      <c r="BO24" s="766">
        <f t="shared" si="93"/>
        <v>354</v>
      </c>
      <c r="BP24" s="766">
        <f t="shared" si="93"/>
        <v>354</v>
      </c>
      <c r="BQ24" s="766">
        <f t="shared" si="93"/>
        <v>354</v>
      </c>
      <c r="BR24" s="766">
        <f t="shared" si="93"/>
        <v>354</v>
      </c>
      <c r="BS24" s="766">
        <f t="shared" si="93"/>
        <v>354</v>
      </c>
      <c r="BT24" s="766">
        <f t="shared" si="93"/>
        <v>354</v>
      </c>
      <c r="BU24" s="760"/>
      <c r="BV24" s="766">
        <f t="shared" si="93"/>
        <v>354</v>
      </c>
      <c r="BW24" s="766">
        <f t="shared" si="93"/>
        <v>354</v>
      </c>
      <c r="BX24" s="766">
        <f t="shared" si="93"/>
        <v>354</v>
      </c>
      <c r="BY24" s="766">
        <f t="shared" si="93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7">
        <f t="shared" si="74"/>
        <v>17</v>
      </c>
      <c r="DM24" s="852">
        <f t="shared" si="75"/>
        <v>17</v>
      </c>
      <c r="DN24" s="852">
        <f t="shared" si="76"/>
        <v>17</v>
      </c>
      <c r="DO24" s="852">
        <f t="shared" si="77"/>
        <v>17</v>
      </c>
      <c r="DP24" s="967"/>
      <c r="DQ24" s="968"/>
      <c r="DR24" s="968"/>
      <c r="DS24" s="969"/>
      <c r="DU24" s="61"/>
    </row>
    <row r="25" spans="1:125" ht="12.75" customHeight="1">
      <c r="A25" s="653" t="str">
        <f>$H$1 &amp; " (%)"</f>
        <v>kcal (%)</v>
      </c>
      <c r="B25" s="637" t="str">
        <f t="shared" ref="B25:K25" si="94">IF(B23="","",B23*B24/B$7/365/$G$1)</f>
        <v/>
      </c>
      <c r="C25" s="637" t="str">
        <f t="shared" si="94"/>
        <v/>
      </c>
      <c r="D25" s="637" t="str">
        <f t="shared" si="94"/>
        <v/>
      </c>
      <c r="E25" s="637" t="str">
        <f t="shared" si="94"/>
        <v/>
      </c>
      <c r="F25" s="637" t="str">
        <f t="shared" si="94"/>
        <v/>
      </c>
      <c r="G25" s="637" t="str">
        <f t="shared" si="94"/>
        <v/>
      </c>
      <c r="H25" s="637" t="str">
        <f t="shared" si="94"/>
        <v/>
      </c>
      <c r="I25" s="637" t="str">
        <f t="shared" si="94"/>
        <v/>
      </c>
      <c r="J25" s="637" t="str">
        <f t="shared" si="94"/>
        <v/>
      </c>
      <c r="K25" s="637" t="str">
        <f t="shared" si="94"/>
        <v/>
      </c>
      <c r="L25" s="637" t="str">
        <f t="shared" ref="L25:R25" si="95">IF(L23="","",L23*L24/L$7/365/$G$1)</f>
        <v/>
      </c>
      <c r="M25" s="637" t="str">
        <f t="shared" si="95"/>
        <v/>
      </c>
      <c r="N25" s="637" t="str">
        <f t="shared" si="95"/>
        <v/>
      </c>
      <c r="O25" s="637" t="str">
        <f t="shared" si="95"/>
        <v/>
      </c>
      <c r="P25" s="637" t="str">
        <f t="shared" si="95"/>
        <v/>
      </c>
      <c r="Q25" s="637" t="str">
        <f t="shared" si="95"/>
        <v/>
      </c>
      <c r="R25" s="637" t="str">
        <f t="shared" si="95"/>
        <v/>
      </c>
      <c r="S25" s="657"/>
      <c r="T25" s="637" t="str">
        <f t="shared" ref="T25:AB25" si="96">IF(T23="","",T23*T24/T$7/365/$G$1)</f>
        <v/>
      </c>
      <c r="U25" s="637" t="str">
        <f t="shared" si="96"/>
        <v/>
      </c>
      <c r="V25" s="637" t="str">
        <f t="shared" si="96"/>
        <v/>
      </c>
      <c r="W25" s="637" t="str">
        <f t="shared" si="96"/>
        <v/>
      </c>
      <c r="X25" s="637" t="str">
        <f t="shared" si="96"/>
        <v/>
      </c>
      <c r="Y25" s="637" t="str">
        <f t="shared" si="96"/>
        <v/>
      </c>
      <c r="Z25" s="637" t="str">
        <f t="shared" si="96"/>
        <v/>
      </c>
      <c r="AA25" s="637" t="str">
        <f t="shared" si="96"/>
        <v/>
      </c>
      <c r="AB25" s="637" t="str">
        <f t="shared" si="96"/>
        <v/>
      </c>
      <c r="AC25" s="637" t="str">
        <f t="shared" ref="AC25:AJ25" si="97">IF(AC23="","",AC23*AC24/AC$7/365/$G$1)</f>
        <v/>
      </c>
      <c r="AD25" s="637" t="str">
        <f t="shared" si="97"/>
        <v/>
      </c>
      <c r="AE25" s="637" t="str">
        <f t="shared" si="97"/>
        <v/>
      </c>
      <c r="AF25" s="637" t="str">
        <f t="shared" si="97"/>
        <v/>
      </c>
      <c r="AG25" s="637" t="str">
        <f t="shared" si="97"/>
        <v/>
      </c>
      <c r="AH25" s="637" t="str">
        <f t="shared" si="97"/>
        <v/>
      </c>
      <c r="AI25" s="637" t="str">
        <f t="shared" si="97"/>
        <v/>
      </c>
      <c r="AJ25" s="637" t="str">
        <f t="shared" si="97"/>
        <v/>
      </c>
      <c r="AK25" s="657"/>
      <c r="AL25" s="637" t="str">
        <f t="shared" ref="AL25:AU25" si="98">IF(AL23="","",AL23*AL24/AL$7/365/$G$1)</f>
        <v/>
      </c>
      <c r="AM25" s="637" t="str">
        <f t="shared" si="98"/>
        <v/>
      </c>
      <c r="AN25" s="637" t="str">
        <f t="shared" si="98"/>
        <v/>
      </c>
      <c r="AO25" s="637" t="str">
        <f t="shared" si="98"/>
        <v/>
      </c>
      <c r="AP25" s="637" t="str">
        <f t="shared" si="98"/>
        <v/>
      </c>
      <c r="AQ25" s="637" t="str">
        <f t="shared" si="98"/>
        <v/>
      </c>
      <c r="AR25" s="637" t="str">
        <f t="shared" si="98"/>
        <v/>
      </c>
      <c r="AS25" s="637" t="str">
        <f t="shared" si="98"/>
        <v/>
      </c>
      <c r="AT25" s="637" t="str">
        <f t="shared" si="98"/>
        <v/>
      </c>
      <c r="AU25" s="637" t="str">
        <f t="shared" si="98"/>
        <v/>
      </c>
      <c r="AV25" s="637" t="str">
        <f t="shared" ref="AV25:BB25" si="99">IF(AV23="","",AV23*AV24/AV$7/365/$G$1)</f>
        <v/>
      </c>
      <c r="AW25" s="637" t="str">
        <f t="shared" si="99"/>
        <v/>
      </c>
      <c r="AX25" s="637" t="str">
        <f t="shared" si="99"/>
        <v/>
      </c>
      <c r="AY25" s="637" t="str">
        <f t="shared" si="99"/>
        <v/>
      </c>
      <c r="AZ25" s="637" t="str">
        <f t="shared" si="99"/>
        <v/>
      </c>
      <c r="BA25" s="637" t="str">
        <f t="shared" si="99"/>
        <v/>
      </c>
      <c r="BB25" s="637" t="str">
        <f t="shared" si="99"/>
        <v/>
      </c>
      <c r="BC25" s="657"/>
      <c r="BD25" s="637" t="str">
        <f t="shared" ref="BD25:BL25" si="100">IF(BD23="","",BD23*BD24/BD$7/365/$G$1)</f>
        <v/>
      </c>
      <c r="BE25" s="637">
        <f t="shared" si="100"/>
        <v>9.8965613642717359E-4</v>
      </c>
      <c r="BF25" s="637" t="str">
        <f t="shared" si="100"/>
        <v/>
      </c>
      <c r="BG25" s="637" t="str">
        <f t="shared" si="100"/>
        <v/>
      </c>
      <c r="BH25" s="637" t="str">
        <f t="shared" si="100"/>
        <v/>
      </c>
      <c r="BI25" s="637" t="str">
        <f t="shared" si="100"/>
        <v/>
      </c>
      <c r="BJ25" s="637" t="str">
        <f t="shared" si="100"/>
        <v/>
      </c>
      <c r="BK25" s="637" t="str">
        <f t="shared" si="100"/>
        <v/>
      </c>
      <c r="BL25" s="637" t="str">
        <f t="shared" si="100"/>
        <v/>
      </c>
      <c r="BM25" s="637" t="str">
        <f t="shared" ref="BM25:BT25" si="101">IF(BM23="","",BM23*BM24/BM$7/365/$G$1)</f>
        <v/>
      </c>
      <c r="BN25" s="637" t="str">
        <f t="shared" si="101"/>
        <v/>
      </c>
      <c r="BO25" s="637" t="str">
        <f t="shared" si="101"/>
        <v/>
      </c>
      <c r="BP25" s="637" t="str">
        <f t="shared" si="101"/>
        <v/>
      </c>
      <c r="BQ25" s="637" t="str">
        <f t="shared" si="101"/>
        <v/>
      </c>
      <c r="BR25" s="637" t="str">
        <f t="shared" si="101"/>
        <v/>
      </c>
      <c r="BS25" s="637" t="str">
        <f t="shared" si="101"/>
        <v/>
      </c>
      <c r="BT25" s="637" t="str">
        <f t="shared" si="101"/>
        <v/>
      </c>
      <c r="BU25" s="657"/>
      <c r="BV25" s="637" t="str">
        <f>IF(BV23="","",BV23*BV24/BV$7/365/$G$1)</f>
        <v/>
      </c>
      <c r="BW25" s="637" t="str">
        <f>IF(BW23="","",BW23*BW24/BW$7/365/$G$1)</f>
        <v/>
      </c>
      <c r="BX25" s="637" t="str">
        <f>IF(BX23="","",BX23*BX24/BX$7/365/$G$1)</f>
        <v/>
      </c>
      <c r="BY25" s="637" t="str">
        <f>IF(BY23="","",BY23*BY24/BY$7/365/$G$1)</f>
        <v/>
      </c>
      <c r="BZ25" s="895" t="str">
        <f>IF(DL25&lt;3,"",(SUM(B25:R25)-MIN(B25:R25)-MAX(B25:R25))/(DL25-2))</f>
        <v/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24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7">
        <f t="shared" si="74"/>
        <v>0</v>
      </c>
      <c r="DM25" s="852">
        <f t="shared" si="75"/>
        <v>0</v>
      </c>
      <c r="DN25" s="852">
        <f t="shared" si="76"/>
        <v>0</v>
      </c>
      <c r="DO25" s="852">
        <f t="shared" si="77"/>
        <v>1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7" t="s">
        <v>284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7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3"/>
      <c r="AF26" s="683"/>
      <c r="AG26" s="683"/>
      <c r="AH26" s="683"/>
      <c r="AI26" s="323"/>
      <c r="AJ26" s="323"/>
      <c r="AK26" s="647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7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7"/>
      <c r="BV26" s="323"/>
      <c r="BW26" s="323"/>
      <c r="BX26" s="323"/>
      <c r="BY26" s="323"/>
      <c r="BZ26" s="895" t="str">
        <f>IF(DL26&lt;3,"",(SUM(B26:R26)-MIN(B26:R26)-MAX(B26:R26))/(DL26-2))</f>
        <v/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7">
        <f t="shared" si="74"/>
        <v>0</v>
      </c>
      <c r="DM26" s="852">
        <f t="shared" si="75"/>
        <v>0</v>
      </c>
      <c r="DN26" s="852">
        <f t="shared" si="76"/>
        <v>0</v>
      </c>
      <c r="DO26" s="852">
        <f t="shared" si="77"/>
        <v>1</v>
      </c>
      <c r="DP26" s="979"/>
      <c r="DQ26" s="299"/>
      <c r="DR26" s="299"/>
      <c r="DS26" s="980"/>
      <c r="DU26" s="61"/>
    </row>
    <row r="27" spans="1:125" ht="12.75" customHeight="1">
      <c r="A27" s="653" t="s">
        <v>285</v>
      </c>
      <c r="B27" s="634" t="str">
        <f>IF(B26="","",B21*B26*B22)</f>
        <v/>
      </c>
      <c r="C27" s="634" t="str">
        <f t="shared" ref="C27:R27" si="102">IF(C26="","",C21*C26*C22)</f>
        <v/>
      </c>
      <c r="D27" s="634" t="str">
        <f t="shared" si="102"/>
        <v/>
      </c>
      <c r="E27" s="634" t="str">
        <f t="shared" ref="E27:J27" si="103">IF(E26="","",E21*E26*E22)</f>
        <v/>
      </c>
      <c r="F27" s="634" t="str">
        <f t="shared" si="103"/>
        <v/>
      </c>
      <c r="G27" s="634" t="str">
        <f t="shared" si="103"/>
        <v/>
      </c>
      <c r="H27" s="634" t="str">
        <f t="shared" si="103"/>
        <v/>
      </c>
      <c r="I27" s="634" t="str">
        <f t="shared" si="103"/>
        <v/>
      </c>
      <c r="J27" s="634" t="str">
        <f t="shared" si="103"/>
        <v/>
      </c>
      <c r="K27" s="634" t="str">
        <f t="shared" si="102"/>
        <v/>
      </c>
      <c r="L27" s="634" t="str">
        <f t="shared" si="102"/>
        <v/>
      </c>
      <c r="M27" s="634" t="str">
        <f t="shared" si="102"/>
        <v/>
      </c>
      <c r="N27" s="634" t="str">
        <f t="shared" si="102"/>
        <v/>
      </c>
      <c r="O27" s="634" t="str">
        <f t="shared" si="102"/>
        <v/>
      </c>
      <c r="P27" s="634" t="str">
        <f t="shared" si="102"/>
        <v/>
      </c>
      <c r="Q27" s="634" t="str">
        <f t="shared" si="102"/>
        <v/>
      </c>
      <c r="R27" s="634" t="str">
        <f t="shared" si="102"/>
        <v/>
      </c>
      <c r="S27" s="667"/>
      <c r="T27" s="634" t="str">
        <f t="shared" ref="T27:AB27" si="104">IF(T26="","",T21*T26*T22)</f>
        <v/>
      </c>
      <c r="U27" s="634" t="str">
        <f t="shared" si="104"/>
        <v/>
      </c>
      <c r="V27" s="634" t="str">
        <f t="shared" si="104"/>
        <v/>
      </c>
      <c r="W27" s="634" t="str">
        <f t="shared" si="104"/>
        <v/>
      </c>
      <c r="X27" s="634" t="str">
        <f t="shared" si="104"/>
        <v/>
      </c>
      <c r="Y27" s="634" t="str">
        <f t="shared" si="104"/>
        <v/>
      </c>
      <c r="Z27" s="634" t="str">
        <f t="shared" si="104"/>
        <v/>
      </c>
      <c r="AA27" s="634" t="str">
        <f t="shared" si="104"/>
        <v/>
      </c>
      <c r="AB27" s="634" t="str">
        <f t="shared" si="104"/>
        <v/>
      </c>
      <c r="AC27" s="634" t="str">
        <f t="shared" ref="AC27:AJ27" si="105">IF(AC26="","",AC21*AC26*AC22)</f>
        <v/>
      </c>
      <c r="AD27" s="634" t="str">
        <f t="shared" si="105"/>
        <v/>
      </c>
      <c r="AE27" s="634" t="str">
        <f t="shared" si="105"/>
        <v/>
      </c>
      <c r="AF27" s="634" t="str">
        <f t="shared" si="105"/>
        <v/>
      </c>
      <c r="AG27" s="634" t="str">
        <f t="shared" si="105"/>
        <v/>
      </c>
      <c r="AH27" s="634" t="str">
        <f t="shared" si="105"/>
        <v/>
      </c>
      <c r="AI27" s="634" t="str">
        <f t="shared" si="105"/>
        <v/>
      </c>
      <c r="AJ27" s="634" t="str">
        <f t="shared" si="105"/>
        <v/>
      </c>
      <c r="AK27" s="667"/>
      <c r="AL27" s="634" t="str">
        <f t="shared" ref="AL27:AU27" si="106">IF(AL26="","",AL21*AL26*AL22)</f>
        <v/>
      </c>
      <c r="AM27" s="634" t="str">
        <f t="shared" si="106"/>
        <v/>
      </c>
      <c r="AN27" s="634" t="str">
        <f t="shared" si="106"/>
        <v/>
      </c>
      <c r="AO27" s="634" t="str">
        <f t="shared" si="106"/>
        <v/>
      </c>
      <c r="AP27" s="634" t="str">
        <f t="shared" si="106"/>
        <v/>
      </c>
      <c r="AQ27" s="634" t="str">
        <f t="shared" si="106"/>
        <v/>
      </c>
      <c r="AR27" s="634" t="str">
        <f t="shared" si="106"/>
        <v/>
      </c>
      <c r="AS27" s="634" t="str">
        <f t="shared" si="106"/>
        <v/>
      </c>
      <c r="AT27" s="634" t="str">
        <f t="shared" si="106"/>
        <v/>
      </c>
      <c r="AU27" s="634" t="str">
        <f t="shared" si="106"/>
        <v/>
      </c>
      <c r="AV27" s="634" t="str">
        <f t="shared" ref="AV27:BB27" si="107">IF(AV26="","",AV21*AV26*AV22)</f>
        <v/>
      </c>
      <c r="AW27" s="634" t="str">
        <f t="shared" si="107"/>
        <v/>
      </c>
      <c r="AX27" s="634" t="str">
        <f t="shared" si="107"/>
        <v/>
      </c>
      <c r="AY27" s="634" t="str">
        <f t="shared" si="107"/>
        <v/>
      </c>
      <c r="AZ27" s="634" t="str">
        <f t="shared" si="107"/>
        <v/>
      </c>
      <c r="BA27" s="634" t="str">
        <f t="shared" si="107"/>
        <v/>
      </c>
      <c r="BB27" s="634" t="str">
        <f t="shared" si="107"/>
        <v/>
      </c>
      <c r="BC27" s="667"/>
      <c r="BD27" s="634" t="str">
        <f t="shared" ref="BD27:BL27" si="108">IF(BD26="","",BD21*BD26*BD22)</f>
        <v/>
      </c>
      <c r="BE27" s="634">
        <f t="shared" si="108"/>
        <v>150</v>
      </c>
      <c r="BF27" s="634" t="str">
        <f t="shared" si="108"/>
        <v/>
      </c>
      <c r="BG27" s="634" t="str">
        <f t="shared" si="108"/>
        <v/>
      </c>
      <c r="BH27" s="634" t="str">
        <f t="shared" si="108"/>
        <v/>
      </c>
      <c r="BI27" s="634" t="str">
        <f t="shared" si="108"/>
        <v/>
      </c>
      <c r="BJ27" s="634" t="str">
        <f t="shared" si="108"/>
        <v/>
      </c>
      <c r="BK27" s="634" t="str">
        <f t="shared" si="108"/>
        <v/>
      </c>
      <c r="BL27" s="634" t="str">
        <f t="shared" si="108"/>
        <v/>
      </c>
      <c r="BM27" s="634" t="str">
        <f t="shared" ref="BM27:BT27" si="109">IF(BM26="","",BM21*BM26*BM22)</f>
        <v/>
      </c>
      <c r="BN27" s="634" t="str">
        <f t="shared" si="109"/>
        <v/>
      </c>
      <c r="BO27" s="634" t="str">
        <f t="shared" si="109"/>
        <v/>
      </c>
      <c r="BP27" s="634" t="str">
        <f t="shared" si="109"/>
        <v/>
      </c>
      <c r="BQ27" s="634" t="str">
        <f t="shared" si="109"/>
        <v/>
      </c>
      <c r="BR27" s="634" t="str">
        <f t="shared" si="109"/>
        <v/>
      </c>
      <c r="BS27" s="634" t="str">
        <f t="shared" si="109"/>
        <v/>
      </c>
      <c r="BT27" s="634" t="str">
        <f t="shared" si="109"/>
        <v/>
      </c>
      <c r="BU27" s="667"/>
      <c r="BV27" s="634" t="str">
        <f>IF(BV26="","",BV21*BV26*BV22)</f>
        <v/>
      </c>
      <c r="BW27" s="634" t="str">
        <f>IF(BW26="","",BW21*BW26*BW22)</f>
        <v/>
      </c>
      <c r="BX27" s="634" t="str">
        <f>IF(BX26="","",BX21*BX26*BX22)</f>
        <v/>
      </c>
      <c r="BY27" s="634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7">
        <f t="shared" si="74"/>
        <v>0</v>
      </c>
      <c r="DM27" s="852">
        <f t="shared" si="75"/>
        <v>0</v>
      </c>
      <c r="DN27" s="852">
        <f t="shared" si="76"/>
        <v>0</v>
      </c>
      <c r="DO27" s="852">
        <f t="shared" si="77"/>
        <v>1</v>
      </c>
      <c r="DP27" s="984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71" t="s">
        <v>756</v>
      </c>
      <c r="B28" s="277" t="s">
        <v>265</v>
      </c>
      <c r="C28" s="277" t="s">
        <v>265</v>
      </c>
      <c r="D28" s="277" t="s">
        <v>265</v>
      </c>
      <c r="E28" s="277" t="s">
        <v>265</v>
      </c>
      <c r="F28" s="277" t="s">
        <v>265</v>
      </c>
      <c r="G28" s="277" t="s">
        <v>265</v>
      </c>
      <c r="H28" s="277" t="s">
        <v>265</v>
      </c>
      <c r="I28" s="277" t="s">
        <v>265</v>
      </c>
      <c r="J28" s="277" t="s">
        <v>265</v>
      </c>
      <c r="K28" s="277" t="s">
        <v>265</v>
      </c>
      <c r="L28" s="277" t="s">
        <v>265</v>
      </c>
      <c r="M28" s="277" t="s">
        <v>265</v>
      </c>
      <c r="N28" s="277" t="s">
        <v>265</v>
      </c>
      <c r="O28" s="277" t="s">
        <v>265</v>
      </c>
      <c r="P28" s="277" t="s">
        <v>265</v>
      </c>
      <c r="Q28" s="277" t="s">
        <v>265</v>
      </c>
      <c r="R28" s="277" t="s">
        <v>265</v>
      </c>
      <c r="S28" s="607"/>
      <c r="T28" s="277" t="s">
        <v>265</v>
      </c>
      <c r="U28" s="277" t="s">
        <v>265</v>
      </c>
      <c r="V28" s="277" t="s">
        <v>265</v>
      </c>
      <c r="W28" s="277" t="s">
        <v>265</v>
      </c>
      <c r="X28" s="277" t="s">
        <v>265</v>
      </c>
      <c r="Y28" s="277" t="s">
        <v>265</v>
      </c>
      <c r="Z28" s="277" t="s">
        <v>265</v>
      </c>
      <c r="AA28" s="277" t="s">
        <v>265</v>
      </c>
      <c r="AB28" s="277" t="s">
        <v>265</v>
      </c>
      <c r="AC28" s="277" t="s">
        <v>265</v>
      </c>
      <c r="AD28" s="277" t="s">
        <v>265</v>
      </c>
      <c r="AE28" s="277" t="s">
        <v>265</v>
      </c>
      <c r="AF28" s="277" t="s">
        <v>265</v>
      </c>
      <c r="AG28" s="277" t="s">
        <v>265</v>
      </c>
      <c r="AH28" s="277" t="s">
        <v>265</v>
      </c>
      <c r="AI28" s="277" t="s">
        <v>265</v>
      </c>
      <c r="AJ28" s="277" t="s">
        <v>265</v>
      </c>
      <c r="AK28" s="607"/>
      <c r="AL28" s="277" t="s">
        <v>265</v>
      </c>
      <c r="AM28" s="277" t="s">
        <v>265</v>
      </c>
      <c r="AN28" s="277" t="s">
        <v>265</v>
      </c>
      <c r="AO28" s="277" t="s">
        <v>265</v>
      </c>
      <c r="AP28" s="277" t="s">
        <v>265</v>
      </c>
      <c r="AQ28" s="277" t="s">
        <v>265</v>
      </c>
      <c r="AR28" s="277" t="s">
        <v>265</v>
      </c>
      <c r="AS28" s="277" t="s">
        <v>265</v>
      </c>
      <c r="AT28" s="277" t="s">
        <v>265</v>
      </c>
      <c r="AU28" s="277" t="s">
        <v>265</v>
      </c>
      <c r="AV28" s="277" t="s">
        <v>265</v>
      </c>
      <c r="AW28" s="277" t="s">
        <v>265</v>
      </c>
      <c r="AX28" s="277" t="s">
        <v>265</v>
      </c>
      <c r="AY28" s="277" t="s">
        <v>265</v>
      </c>
      <c r="AZ28" s="277" t="s">
        <v>265</v>
      </c>
      <c r="BA28" s="277" t="s">
        <v>265</v>
      </c>
      <c r="BB28" s="277" t="s">
        <v>265</v>
      </c>
      <c r="BC28" s="607"/>
      <c r="BD28" s="277" t="s">
        <v>265</v>
      </c>
      <c r="BE28" s="277" t="s">
        <v>265</v>
      </c>
      <c r="BF28" s="277" t="s">
        <v>265</v>
      </c>
      <c r="BG28" s="277" t="s">
        <v>265</v>
      </c>
      <c r="BH28" s="277" t="s">
        <v>265</v>
      </c>
      <c r="BI28" s="277" t="s">
        <v>265</v>
      </c>
      <c r="BJ28" s="277" t="s">
        <v>265</v>
      </c>
      <c r="BK28" s="277" t="s">
        <v>265</v>
      </c>
      <c r="BL28" s="277" t="s">
        <v>265</v>
      </c>
      <c r="BM28" s="277" t="s">
        <v>265</v>
      </c>
      <c r="BN28" s="277" t="s">
        <v>265</v>
      </c>
      <c r="BO28" s="277" t="s">
        <v>265</v>
      </c>
      <c r="BP28" s="277" t="s">
        <v>265</v>
      </c>
      <c r="BQ28" s="277" t="s">
        <v>265</v>
      </c>
      <c r="BR28" s="277" t="s">
        <v>265</v>
      </c>
      <c r="BS28" s="277" t="s">
        <v>265</v>
      </c>
      <c r="BT28" s="277" t="s">
        <v>265</v>
      </c>
      <c r="BU28" s="607"/>
      <c r="BV28" s="277" t="s">
        <v>265</v>
      </c>
      <c r="BW28" s="277" t="s">
        <v>265</v>
      </c>
      <c r="BX28" s="277" t="s">
        <v>265</v>
      </c>
      <c r="BY28" s="277" t="s">
        <v>265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3" t="s">
        <v>262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1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1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1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1"/>
      <c r="BV29" s="277"/>
      <c r="BW29" s="277"/>
      <c r="BX29" s="277"/>
      <c r="BY29" s="277"/>
      <c r="BZ29" s="895" t="str">
        <f t="shared" ref="BZ29:BZ36" si="110">IF(DL29&lt;3,"",(SUM(B29:R29)-MIN(B29:R29)-MAX(B29:R29))/(DL29-2))</f>
        <v/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25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30">COUNT(B29:R29)</f>
        <v>0</v>
      </c>
      <c r="DM29" s="852">
        <f t="shared" ref="DM29:DM36" si="131">COUNT(T29:AJ29)</f>
        <v>0</v>
      </c>
      <c r="DN29" s="852">
        <f t="shared" ref="DN29:DN36" si="132">COUNT(AL29:BB29)</f>
        <v>0</v>
      </c>
      <c r="DO29" s="852">
        <f t="shared" ref="DO29:DO36" si="133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3" t="s">
        <v>282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1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3"/>
      <c r="AF30" s="683"/>
      <c r="AG30" s="277"/>
      <c r="AH30" s="683"/>
      <c r="AI30" s="683"/>
      <c r="AJ30" s="683"/>
      <c r="AK30" s="601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1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1"/>
      <c r="BV30" s="277"/>
      <c r="BW30" s="277"/>
      <c r="BX30" s="277"/>
      <c r="BY30" s="277"/>
      <c r="BZ30" s="895" t="str">
        <f t="shared" si="110"/>
        <v/>
      </c>
      <c r="CA30" s="895"/>
      <c r="CB30" s="895"/>
      <c r="CC30" s="896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7">
        <f t="shared" si="130"/>
        <v>0</v>
      </c>
      <c r="DM30" s="852">
        <f t="shared" si="131"/>
        <v>0</v>
      </c>
      <c r="DN30" s="852">
        <f t="shared" si="132"/>
        <v>0</v>
      </c>
      <c r="DO30" s="852">
        <f t="shared" si="133"/>
        <v>0</v>
      </c>
      <c r="DP30" s="967"/>
      <c r="DQ30" s="968"/>
      <c r="DR30" s="968"/>
      <c r="DS30" s="969"/>
      <c r="DU30" s="61"/>
    </row>
    <row r="31" spans="1:125" ht="12.75" customHeight="1">
      <c r="A31" s="653" t="s">
        <v>283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3"/>
      <c r="AF31" s="683"/>
      <c r="AG31" s="227"/>
      <c r="AH31" s="683"/>
      <c r="AI31" s="683"/>
      <c r="AJ31" s="683"/>
      <c r="AK31" s="60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7"/>
      <c r="BV31" s="227"/>
      <c r="BW31" s="227"/>
      <c r="BX31" s="227"/>
      <c r="BY31" s="227"/>
      <c r="BZ31" s="895" t="str">
        <f t="shared" si="110"/>
        <v/>
      </c>
      <c r="CA31" s="895"/>
      <c r="CB31" s="895"/>
      <c r="CC31" s="896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7">
        <f t="shared" si="130"/>
        <v>0</v>
      </c>
      <c r="DM31" s="852">
        <f t="shared" si="131"/>
        <v>0</v>
      </c>
      <c r="DN31" s="852">
        <f t="shared" si="132"/>
        <v>0</v>
      </c>
      <c r="DO31" s="852">
        <f t="shared" si="133"/>
        <v>0</v>
      </c>
      <c r="DP31" s="967"/>
      <c r="DQ31" s="968"/>
      <c r="DR31" s="968"/>
      <c r="DS31" s="969"/>
      <c r="DU31" s="61"/>
    </row>
    <row r="32" spans="1:125" ht="12.75" customHeight="1">
      <c r="A32" s="705" t="s">
        <v>263</v>
      </c>
      <c r="B32" s="634" t="str">
        <f>IF(B30="","",B29*B30*B31)</f>
        <v/>
      </c>
      <c r="C32" s="634" t="str">
        <f t="shared" ref="C32:R32" si="135">IF(C30="","",C29*C30*C31)</f>
        <v/>
      </c>
      <c r="D32" s="634" t="str">
        <f t="shared" si="135"/>
        <v/>
      </c>
      <c r="E32" s="634" t="str">
        <f t="shared" ref="E32:J32" si="136">IF(E30="","",E29*E30*E31)</f>
        <v/>
      </c>
      <c r="F32" s="634" t="str">
        <f t="shared" si="136"/>
        <v/>
      </c>
      <c r="G32" s="634" t="str">
        <f t="shared" si="136"/>
        <v/>
      </c>
      <c r="H32" s="634" t="str">
        <f t="shared" si="136"/>
        <v/>
      </c>
      <c r="I32" s="634" t="str">
        <f t="shared" si="136"/>
        <v/>
      </c>
      <c r="J32" s="634" t="str">
        <f t="shared" si="136"/>
        <v/>
      </c>
      <c r="K32" s="634" t="str">
        <f t="shared" si="135"/>
        <v/>
      </c>
      <c r="L32" s="634" t="str">
        <f t="shared" si="135"/>
        <v/>
      </c>
      <c r="M32" s="634" t="str">
        <f t="shared" si="135"/>
        <v/>
      </c>
      <c r="N32" s="634" t="str">
        <f t="shared" si="135"/>
        <v/>
      </c>
      <c r="O32" s="634" t="str">
        <f t="shared" si="135"/>
        <v/>
      </c>
      <c r="P32" s="634" t="str">
        <f t="shared" si="135"/>
        <v/>
      </c>
      <c r="Q32" s="634" t="str">
        <f t="shared" si="135"/>
        <v/>
      </c>
      <c r="R32" s="634" t="str">
        <f t="shared" si="135"/>
        <v/>
      </c>
      <c r="S32" s="667"/>
      <c r="T32" s="634" t="str">
        <f t="shared" ref="T32:AB32" si="137">IF(T30="","",T29*T30*T31)</f>
        <v/>
      </c>
      <c r="U32" s="634" t="str">
        <f t="shared" si="137"/>
        <v/>
      </c>
      <c r="V32" s="634" t="str">
        <f t="shared" si="137"/>
        <v/>
      </c>
      <c r="W32" s="634" t="str">
        <f t="shared" si="137"/>
        <v/>
      </c>
      <c r="X32" s="634" t="str">
        <f t="shared" si="137"/>
        <v/>
      </c>
      <c r="Y32" s="634" t="str">
        <f t="shared" si="137"/>
        <v/>
      </c>
      <c r="Z32" s="634" t="str">
        <f t="shared" si="137"/>
        <v/>
      </c>
      <c r="AA32" s="634" t="str">
        <f t="shared" si="137"/>
        <v/>
      </c>
      <c r="AB32" s="634" t="str">
        <f t="shared" si="137"/>
        <v/>
      </c>
      <c r="AC32" s="634" t="str">
        <f t="shared" ref="AC32:AJ32" si="138">IF(AC30="","",AC29*AC30*AC31)</f>
        <v/>
      </c>
      <c r="AD32" s="634" t="str">
        <f t="shared" si="138"/>
        <v/>
      </c>
      <c r="AE32" s="634" t="str">
        <f t="shared" si="138"/>
        <v/>
      </c>
      <c r="AF32" s="634" t="str">
        <f t="shared" si="138"/>
        <v/>
      </c>
      <c r="AG32" s="634" t="str">
        <f t="shared" si="138"/>
        <v/>
      </c>
      <c r="AH32" s="634" t="str">
        <f t="shared" si="138"/>
        <v/>
      </c>
      <c r="AI32" s="634" t="str">
        <f t="shared" si="138"/>
        <v/>
      </c>
      <c r="AJ32" s="634" t="str">
        <f t="shared" si="138"/>
        <v/>
      </c>
      <c r="AK32" s="667"/>
      <c r="AL32" s="634" t="str">
        <f t="shared" ref="AL32:AU32" si="139">IF(AL30="","",AL29*AL30*AL31)</f>
        <v/>
      </c>
      <c r="AM32" s="634" t="str">
        <f t="shared" si="139"/>
        <v/>
      </c>
      <c r="AN32" s="634" t="str">
        <f t="shared" si="139"/>
        <v/>
      </c>
      <c r="AO32" s="634" t="str">
        <f t="shared" si="139"/>
        <v/>
      </c>
      <c r="AP32" s="634" t="str">
        <f t="shared" si="139"/>
        <v/>
      </c>
      <c r="AQ32" s="634" t="str">
        <f t="shared" si="139"/>
        <v/>
      </c>
      <c r="AR32" s="634" t="str">
        <f t="shared" si="139"/>
        <v/>
      </c>
      <c r="AS32" s="634" t="str">
        <f t="shared" si="139"/>
        <v/>
      </c>
      <c r="AT32" s="634" t="str">
        <f t="shared" si="139"/>
        <v/>
      </c>
      <c r="AU32" s="634" t="str">
        <f t="shared" si="139"/>
        <v/>
      </c>
      <c r="AV32" s="634" t="str">
        <f t="shared" ref="AV32:BB32" si="140">IF(AV30="","",AV29*AV30*AV31)</f>
        <v/>
      </c>
      <c r="AW32" s="634" t="str">
        <f t="shared" si="140"/>
        <v/>
      </c>
      <c r="AX32" s="634" t="str">
        <f t="shared" si="140"/>
        <v/>
      </c>
      <c r="AY32" s="634" t="str">
        <f t="shared" si="140"/>
        <v/>
      </c>
      <c r="AZ32" s="634" t="str">
        <f t="shared" si="140"/>
        <v/>
      </c>
      <c r="BA32" s="634" t="str">
        <f t="shared" si="140"/>
        <v/>
      </c>
      <c r="BB32" s="634" t="str">
        <f t="shared" si="140"/>
        <v/>
      </c>
      <c r="BC32" s="667"/>
      <c r="BD32" s="634" t="str">
        <f t="shared" ref="BD32:BL32" si="141">IF(BD30="","",BD29*BD30*BD31)</f>
        <v/>
      </c>
      <c r="BE32" s="634" t="str">
        <f t="shared" si="141"/>
        <v/>
      </c>
      <c r="BF32" s="634" t="str">
        <f t="shared" si="141"/>
        <v/>
      </c>
      <c r="BG32" s="634" t="str">
        <f t="shared" si="141"/>
        <v/>
      </c>
      <c r="BH32" s="634" t="str">
        <f t="shared" si="141"/>
        <v/>
      </c>
      <c r="BI32" s="634" t="str">
        <f t="shared" si="141"/>
        <v/>
      </c>
      <c r="BJ32" s="634" t="str">
        <f t="shared" si="141"/>
        <v/>
      </c>
      <c r="BK32" s="634" t="str">
        <f t="shared" si="141"/>
        <v/>
      </c>
      <c r="BL32" s="634" t="str">
        <f t="shared" si="141"/>
        <v/>
      </c>
      <c r="BM32" s="634" t="str">
        <f t="shared" ref="BM32:BT32" si="142">IF(BM30="","",BM29*BM30*BM31)</f>
        <v/>
      </c>
      <c r="BN32" s="634" t="str">
        <f t="shared" si="142"/>
        <v/>
      </c>
      <c r="BO32" s="634" t="str">
        <f t="shared" si="142"/>
        <v/>
      </c>
      <c r="BP32" s="634" t="str">
        <f t="shared" si="142"/>
        <v/>
      </c>
      <c r="BQ32" s="634" t="str">
        <f t="shared" si="142"/>
        <v/>
      </c>
      <c r="BR32" s="634" t="str">
        <f t="shared" si="142"/>
        <v/>
      </c>
      <c r="BS32" s="634" t="str">
        <f t="shared" si="142"/>
        <v/>
      </c>
      <c r="BT32" s="634" t="str">
        <f t="shared" si="142"/>
        <v/>
      </c>
      <c r="BU32" s="667"/>
      <c r="BV32" s="634" t="str">
        <f>IF(BV30="","",BV29*BV30*BV31)</f>
        <v/>
      </c>
      <c r="BW32" s="634" t="str">
        <f>IF(BW30="","",BW29*BW30*BW31)</f>
        <v/>
      </c>
      <c r="BX32" s="634" t="str">
        <f>IF(BX30="","",BX29*BX30*BX31)</f>
        <v/>
      </c>
      <c r="BY32" s="634" t="str">
        <f>IF(BY30="","",BY29*BY30*BY31)</f>
        <v/>
      </c>
      <c r="BZ32" s="895" t="str">
        <f t="shared" si="110"/>
        <v/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7">
        <f t="shared" si="130"/>
        <v>0</v>
      </c>
      <c r="DM32" s="852">
        <f t="shared" si="131"/>
        <v>0</v>
      </c>
      <c r="DN32" s="852">
        <f t="shared" si="132"/>
        <v>0</v>
      </c>
      <c r="DO32" s="852">
        <f t="shared" si="133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5" t="str">
        <f>$H$1 &amp; "/kg"</f>
        <v>kcal/kg</v>
      </c>
      <c r="B33" s="766">
        <f t="shared" ref="B33:R33" si="143">390*$K$1</f>
        <v>390</v>
      </c>
      <c r="C33" s="766">
        <f t="shared" si="143"/>
        <v>390</v>
      </c>
      <c r="D33" s="766">
        <f t="shared" si="143"/>
        <v>390</v>
      </c>
      <c r="E33" s="766">
        <f t="shared" si="143"/>
        <v>390</v>
      </c>
      <c r="F33" s="766">
        <f t="shared" si="143"/>
        <v>390</v>
      </c>
      <c r="G33" s="766">
        <f t="shared" si="143"/>
        <v>390</v>
      </c>
      <c r="H33" s="766">
        <f t="shared" si="143"/>
        <v>390</v>
      </c>
      <c r="I33" s="766">
        <f t="shared" si="143"/>
        <v>390</v>
      </c>
      <c r="J33" s="766">
        <f t="shared" si="143"/>
        <v>390</v>
      </c>
      <c r="K33" s="766">
        <f t="shared" si="143"/>
        <v>390</v>
      </c>
      <c r="L33" s="766">
        <f t="shared" si="143"/>
        <v>390</v>
      </c>
      <c r="M33" s="766">
        <f t="shared" si="143"/>
        <v>390</v>
      </c>
      <c r="N33" s="766">
        <f t="shared" si="143"/>
        <v>390</v>
      </c>
      <c r="O33" s="766">
        <f t="shared" si="143"/>
        <v>390</v>
      </c>
      <c r="P33" s="766">
        <f t="shared" si="143"/>
        <v>390</v>
      </c>
      <c r="Q33" s="766">
        <f t="shared" si="143"/>
        <v>390</v>
      </c>
      <c r="R33" s="766">
        <f t="shared" si="143"/>
        <v>390</v>
      </c>
      <c r="S33" s="760"/>
      <c r="T33" s="766">
        <f t="shared" ref="T33:AB33" si="144">390*$K$1</f>
        <v>390</v>
      </c>
      <c r="U33" s="766">
        <f t="shared" si="144"/>
        <v>390</v>
      </c>
      <c r="V33" s="766">
        <f t="shared" si="144"/>
        <v>390</v>
      </c>
      <c r="W33" s="766">
        <f t="shared" si="144"/>
        <v>390</v>
      </c>
      <c r="X33" s="766">
        <f t="shared" si="144"/>
        <v>390</v>
      </c>
      <c r="Y33" s="766">
        <f t="shared" si="144"/>
        <v>390</v>
      </c>
      <c r="Z33" s="766">
        <f t="shared" si="144"/>
        <v>390</v>
      </c>
      <c r="AA33" s="766">
        <f t="shared" si="144"/>
        <v>390</v>
      </c>
      <c r="AB33" s="766">
        <f t="shared" si="144"/>
        <v>390</v>
      </c>
      <c r="AC33" s="766">
        <f t="shared" ref="AC33:AJ33" si="145">390*$K$1</f>
        <v>390</v>
      </c>
      <c r="AD33" s="766">
        <f t="shared" si="145"/>
        <v>390</v>
      </c>
      <c r="AE33" s="766">
        <f t="shared" si="145"/>
        <v>390</v>
      </c>
      <c r="AF33" s="766">
        <f t="shared" si="145"/>
        <v>390</v>
      </c>
      <c r="AG33" s="766">
        <f t="shared" si="145"/>
        <v>390</v>
      </c>
      <c r="AH33" s="766">
        <f t="shared" si="145"/>
        <v>390</v>
      </c>
      <c r="AI33" s="766">
        <f t="shared" si="145"/>
        <v>390</v>
      </c>
      <c r="AJ33" s="766">
        <f t="shared" si="145"/>
        <v>390</v>
      </c>
      <c r="AK33" s="760"/>
      <c r="AL33" s="766">
        <f t="shared" ref="AL33:AU33" si="146">390*$K$1</f>
        <v>390</v>
      </c>
      <c r="AM33" s="766">
        <f t="shared" si="146"/>
        <v>390</v>
      </c>
      <c r="AN33" s="766">
        <f t="shared" si="146"/>
        <v>390</v>
      </c>
      <c r="AO33" s="766">
        <f t="shared" si="146"/>
        <v>390</v>
      </c>
      <c r="AP33" s="766">
        <f t="shared" si="146"/>
        <v>390</v>
      </c>
      <c r="AQ33" s="766">
        <f t="shared" si="146"/>
        <v>390</v>
      </c>
      <c r="AR33" s="766">
        <f t="shared" si="146"/>
        <v>390</v>
      </c>
      <c r="AS33" s="766">
        <f t="shared" si="146"/>
        <v>390</v>
      </c>
      <c r="AT33" s="766">
        <f t="shared" si="146"/>
        <v>390</v>
      </c>
      <c r="AU33" s="766">
        <f t="shared" si="146"/>
        <v>390</v>
      </c>
      <c r="AV33" s="766">
        <f t="shared" ref="AV33:BB33" si="147">390*$K$1</f>
        <v>390</v>
      </c>
      <c r="AW33" s="766">
        <f t="shared" si="147"/>
        <v>390</v>
      </c>
      <c r="AX33" s="766">
        <f t="shared" si="147"/>
        <v>390</v>
      </c>
      <c r="AY33" s="766">
        <f t="shared" si="147"/>
        <v>390</v>
      </c>
      <c r="AZ33" s="766">
        <f t="shared" si="147"/>
        <v>390</v>
      </c>
      <c r="BA33" s="766">
        <f t="shared" si="147"/>
        <v>390</v>
      </c>
      <c r="BB33" s="766">
        <f t="shared" si="147"/>
        <v>390</v>
      </c>
      <c r="BC33" s="760"/>
      <c r="BD33" s="766">
        <f t="shared" ref="BD33:BL33" si="148">390*$K$1</f>
        <v>390</v>
      </c>
      <c r="BE33" s="766">
        <f t="shared" si="148"/>
        <v>390</v>
      </c>
      <c r="BF33" s="766">
        <f t="shared" si="148"/>
        <v>390</v>
      </c>
      <c r="BG33" s="766">
        <f t="shared" si="148"/>
        <v>390</v>
      </c>
      <c r="BH33" s="766">
        <f t="shared" si="148"/>
        <v>390</v>
      </c>
      <c r="BI33" s="766">
        <f t="shared" si="148"/>
        <v>390</v>
      </c>
      <c r="BJ33" s="766">
        <f t="shared" si="148"/>
        <v>390</v>
      </c>
      <c r="BK33" s="766">
        <f t="shared" si="148"/>
        <v>390</v>
      </c>
      <c r="BL33" s="766">
        <f t="shared" si="148"/>
        <v>390</v>
      </c>
      <c r="BM33" s="766">
        <f t="shared" ref="BM33:BY33" si="149">390*$K$1</f>
        <v>390</v>
      </c>
      <c r="BN33" s="766">
        <f t="shared" si="149"/>
        <v>390</v>
      </c>
      <c r="BO33" s="766">
        <f t="shared" si="149"/>
        <v>390</v>
      </c>
      <c r="BP33" s="766">
        <f t="shared" si="149"/>
        <v>390</v>
      </c>
      <c r="BQ33" s="766">
        <f t="shared" si="149"/>
        <v>390</v>
      </c>
      <c r="BR33" s="766">
        <f t="shared" si="149"/>
        <v>390</v>
      </c>
      <c r="BS33" s="766">
        <f t="shared" si="149"/>
        <v>390</v>
      </c>
      <c r="BT33" s="766">
        <f t="shared" si="149"/>
        <v>390</v>
      </c>
      <c r="BU33" s="760"/>
      <c r="BV33" s="766">
        <f t="shared" si="149"/>
        <v>390</v>
      </c>
      <c r="BW33" s="766">
        <f t="shared" si="149"/>
        <v>390</v>
      </c>
      <c r="BX33" s="766">
        <f t="shared" si="149"/>
        <v>390</v>
      </c>
      <c r="BY33" s="766">
        <f t="shared" si="149"/>
        <v>390</v>
      </c>
      <c r="BZ33" s="895">
        <f t="shared" si="110"/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7">
        <f t="shared" si="130"/>
        <v>17</v>
      </c>
      <c r="DM33" s="852">
        <f t="shared" si="131"/>
        <v>17</v>
      </c>
      <c r="DN33" s="852">
        <f t="shared" si="132"/>
        <v>17</v>
      </c>
      <c r="DO33" s="852">
        <f t="shared" si="133"/>
        <v>17</v>
      </c>
      <c r="DP33" s="967"/>
      <c r="DQ33" s="968"/>
      <c r="DR33" s="968"/>
      <c r="DS33" s="969"/>
      <c r="DU33" s="61"/>
    </row>
    <row r="34" spans="1:125" ht="12.75" customHeight="1">
      <c r="A34" s="653" t="str">
        <f>$H$1 &amp; " (%)"</f>
        <v>kcal (%)</v>
      </c>
      <c r="B34" s="637" t="str">
        <f t="shared" ref="B34:K34" si="150">IF(B32="","",B32*B33/B$7/365/$G$1)</f>
        <v/>
      </c>
      <c r="C34" s="637" t="str">
        <f t="shared" si="150"/>
        <v/>
      </c>
      <c r="D34" s="637" t="str">
        <f t="shared" si="150"/>
        <v/>
      </c>
      <c r="E34" s="637" t="str">
        <f t="shared" si="150"/>
        <v/>
      </c>
      <c r="F34" s="637" t="str">
        <f t="shared" si="150"/>
        <v/>
      </c>
      <c r="G34" s="637" t="str">
        <f t="shared" si="150"/>
        <v/>
      </c>
      <c r="H34" s="637" t="str">
        <f t="shared" si="150"/>
        <v/>
      </c>
      <c r="I34" s="637" t="str">
        <f t="shared" si="150"/>
        <v/>
      </c>
      <c r="J34" s="637" t="str">
        <f t="shared" si="150"/>
        <v/>
      </c>
      <c r="K34" s="637" t="str">
        <f t="shared" si="150"/>
        <v/>
      </c>
      <c r="L34" s="637" t="str">
        <f t="shared" ref="L34:R34" si="151">IF(L32="","",L32*L33/L$7/365/$G$1)</f>
        <v/>
      </c>
      <c r="M34" s="637" t="str">
        <f t="shared" si="151"/>
        <v/>
      </c>
      <c r="N34" s="637" t="str">
        <f t="shared" si="151"/>
        <v/>
      </c>
      <c r="O34" s="637" t="str">
        <f t="shared" si="151"/>
        <v/>
      </c>
      <c r="P34" s="637" t="str">
        <f t="shared" si="151"/>
        <v/>
      </c>
      <c r="Q34" s="637" t="str">
        <f t="shared" si="151"/>
        <v/>
      </c>
      <c r="R34" s="637" t="str">
        <f t="shared" si="151"/>
        <v/>
      </c>
      <c r="S34" s="657"/>
      <c r="T34" s="637" t="str">
        <f t="shared" ref="T34:AB34" si="152">IF(T32="","",T32*T33/T$7/365/$G$1)</f>
        <v/>
      </c>
      <c r="U34" s="637" t="str">
        <f t="shared" si="152"/>
        <v/>
      </c>
      <c r="V34" s="637" t="str">
        <f t="shared" si="152"/>
        <v/>
      </c>
      <c r="W34" s="637" t="str">
        <f t="shared" si="152"/>
        <v/>
      </c>
      <c r="X34" s="637" t="str">
        <f t="shared" si="152"/>
        <v/>
      </c>
      <c r="Y34" s="637" t="str">
        <f t="shared" si="152"/>
        <v/>
      </c>
      <c r="Z34" s="637" t="str">
        <f t="shared" si="152"/>
        <v/>
      </c>
      <c r="AA34" s="637" t="str">
        <f t="shared" si="152"/>
        <v/>
      </c>
      <c r="AB34" s="637" t="str">
        <f t="shared" si="152"/>
        <v/>
      </c>
      <c r="AC34" s="637" t="str">
        <f t="shared" ref="AC34:AJ34" si="153">IF(AC32="","",AC32*AC33/AC$7/365/$G$1)</f>
        <v/>
      </c>
      <c r="AD34" s="637" t="str">
        <f t="shared" si="153"/>
        <v/>
      </c>
      <c r="AE34" s="637" t="str">
        <f t="shared" si="153"/>
        <v/>
      </c>
      <c r="AF34" s="637" t="str">
        <f t="shared" si="153"/>
        <v/>
      </c>
      <c r="AG34" s="637" t="str">
        <f t="shared" si="153"/>
        <v/>
      </c>
      <c r="AH34" s="637" t="str">
        <f t="shared" si="153"/>
        <v/>
      </c>
      <c r="AI34" s="637" t="str">
        <f t="shared" si="153"/>
        <v/>
      </c>
      <c r="AJ34" s="637" t="str">
        <f t="shared" si="153"/>
        <v/>
      </c>
      <c r="AK34" s="657"/>
      <c r="AL34" s="637" t="str">
        <f t="shared" ref="AL34:AU34" si="154">IF(AL32="","",AL32*AL33/AL$7/365/$G$1)</f>
        <v/>
      </c>
      <c r="AM34" s="637" t="str">
        <f t="shared" si="154"/>
        <v/>
      </c>
      <c r="AN34" s="637" t="str">
        <f t="shared" si="154"/>
        <v/>
      </c>
      <c r="AO34" s="637" t="str">
        <f t="shared" si="154"/>
        <v/>
      </c>
      <c r="AP34" s="637" t="str">
        <f t="shared" si="154"/>
        <v/>
      </c>
      <c r="AQ34" s="637" t="str">
        <f t="shared" si="154"/>
        <v/>
      </c>
      <c r="AR34" s="637" t="str">
        <f t="shared" si="154"/>
        <v/>
      </c>
      <c r="AS34" s="637" t="str">
        <f t="shared" si="154"/>
        <v/>
      </c>
      <c r="AT34" s="637" t="str">
        <f t="shared" si="154"/>
        <v/>
      </c>
      <c r="AU34" s="637" t="str">
        <f t="shared" si="154"/>
        <v/>
      </c>
      <c r="AV34" s="637" t="str">
        <f t="shared" ref="AV34:BB34" si="155">IF(AV32="","",AV32*AV33/AV$7/365/$G$1)</f>
        <v/>
      </c>
      <c r="AW34" s="637" t="str">
        <f t="shared" si="155"/>
        <v/>
      </c>
      <c r="AX34" s="637" t="str">
        <f t="shared" si="155"/>
        <v/>
      </c>
      <c r="AY34" s="637" t="str">
        <f t="shared" si="155"/>
        <v/>
      </c>
      <c r="AZ34" s="637" t="str">
        <f t="shared" si="155"/>
        <v/>
      </c>
      <c r="BA34" s="637" t="str">
        <f t="shared" si="155"/>
        <v/>
      </c>
      <c r="BB34" s="637" t="str">
        <f t="shared" si="155"/>
        <v/>
      </c>
      <c r="BC34" s="657"/>
      <c r="BD34" s="637" t="str">
        <f t="shared" ref="BD34:BL34" si="156">IF(BD32="","",BD32*BD33/BD$7/365/$G$1)</f>
        <v/>
      </c>
      <c r="BE34" s="637" t="str">
        <f t="shared" si="156"/>
        <v/>
      </c>
      <c r="BF34" s="637" t="str">
        <f t="shared" si="156"/>
        <v/>
      </c>
      <c r="BG34" s="637" t="str">
        <f t="shared" si="156"/>
        <v/>
      </c>
      <c r="BH34" s="637" t="str">
        <f t="shared" si="156"/>
        <v/>
      </c>
      <c r="BI34" s="637" t="str">
        <f t="shared" si="156"/>
        <v/>
      </c>
      <c r="BJ34" s="637" t="str">
        <f t="shared" si="156"/>
        <v/>
      </c>
      <c r="BK34" s="637" t="str">
        <f t="shared" si="156"/>
        <v/>
      </c>
      <c r="BL34" s="637" t="str">
        <f t="shared" si="156"/>
        <v/>
      </c>
      <c r="BM34" s="637" t="str">
        <f t="shared" ref="BM34:BT34" si="157">IF(BM32="","",BM32*BM33/BM$7/365/$G$1)</f>
        <v/>
      </c>
      <c r="BN34" s="637" t="str">
        <f t="shared" si="157"/>
        <v/>
      </c>
      <c r="BO34" s="637" t="str">
        <f t="shared" si="157"/>
        <v/>
      </c>
      <c r="BP34" s="637" t="str">
        <f t="shared" si="157"/>
        <v/>
      </c>
      <c r="BQ34" s="637" t="str">
        <f t="shared" si="157"/>
        <v/>
      </c>
      <c r="BR34" s="637" t="str">
        <f t="shared" si="157"/>
        <v/>
      </c>
      <c r="BS34" s="637" t="str">
        <f t="shared" si="157"/>
        <v/>
      </c>
      <c r="BT34" s="637" t="str">
        <f t="shared" si="157"/>
        <v/>
      </c>
      <c r="BU34" s="657"/>
      <c r="BV34" s="637" t="str">
        <f>IF(BV32="","",BV32*BV33/BV$7/365/$G$1)</f>
        <v/>
      </c>
      <c r="BW34" s="637" t="str">
        <f>IF(BW32="","",BW32*BW33/BW$7/365/$G$1)</f>
        <v/>
      </c>
      <c r="BX34" s="637" t="str">
        <f>IF(BX32="","",BX32*BX33/BX$7/365/$G$1)</f>
        <v/>
      </c>
      <c r="BY34" s="637" t="str">
        <f>IF(BY32="","",BY32*BY33/BY$7/365/$G$1)</f>
        <v/>
      </c>
      <c r="BZ34" s="895" t="str">
        <f t="shared" si="110"/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24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7">
        <f t="shared" si="130"/>
        <v>0</v>
      </c>
      <c r="DM34" s="852">
        <f t="shared" si="131"/>
        <v>0</v>
      </c>
      <c r="DN34" s="852">
        <f t="shared" si="132"/>
        <v>0</v>
      </c>
      <c r="DO34" s="852">
        <f t="shared" si="133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7" t="s">
        <v>284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1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3"/>
      <c r="AF35" s="683"/>
      <c r="AG35" s="323"/>
      <c r="AH35" s="683"/>
      <c r="AI35" s="683"/>
      <c r="AJ35" s="683"/>
      <c r="AK35" s="601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1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1"/>
      <c r="BV35" s="323"/>
      <c r="BW35" s="323"/>
      <c r="BX35" s="323"/>
      <c r="BY35" s="323"/>
      <c r="BZ35" s="895" t="str">
        <f t="shared" si="110"/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7">
        <f t="shared" si="130"/>
        <v>0</v>
      </c>
      <c r="DM35" s="852">
        <f t="shared" si="131"/>
        <v>0</v>
      </c>
      <c r="DN35" s="852">
        <f t="shared" si="132"/>
        <v>0</v>
      </c>
      <c r="DO35" s="852">
        <f t="shared" si="133"/>
        <v>0</v>
      </c>
      <c r="DP35" s="979"/>
      <c r="DQ35" s="299"/>
      <c r="DR35" s="299"/>
      <c r="DS35" s="980"/>
      <c r="DU35" s="61"/>
    </row>
    <row r="36" spans="1:125" ht="12.75" customHeight="1">
      <c r="A36" s="653" t="s">
        <v>285</v>
      </c>
      <c r="B36" s="634" t="str">
        <f>IF(B35="","",B30*B35*B31)</f>
        <v/>
      </c>
      <c r="C36" s="634" t="str">
        <f t="shared" ref="C36:R36" si="158">IF(C35="","",C30*C35*C31)</f>
        <v/>
      </c>
      <c r="D36" s="634" t="str">
        <f t="shared" si="158"/>
        <v/>
      </c>
      <c r="E36" s="634" t="str">
        <f t="shared" ref="E36:J36" si="159">IF(E35="","",E30*E35*E31)</f>
        <v/>
      </c>
      <c r="F36" s="634" t="str">
        <f t="shared" si="159"/>
        <v/>
      </c>
      <c r="G36" s="634" t="str">
        <f t="shared" si="159"/>
        <v/>
      </c>
      <c r="H36" s="634" t="str">
        <f t="shared" si="159"/>
        <v/>
      </c>
      <c r="I36" s="634" t="str">
        <f t="shared" si="159"/>
        <v/>
      </c>
      <c r="J36" s="634" t="str">
        <f t="shared" si="159"/>
        <v/>
      </c>
      <c r="K36" s="634" t="str">
        <f t="shared" si="158"/>
        <v/>
      </c>
      <c r="L36" s="634" t="str">
        <f t="shared" si="158"/>
        <v/>
      </c>
      <c r="M36" s="634" t="str">
        <f t="shared" si="158"/>
        <v/>
      </c>
      <c r="N36" s="634" t="str">
        <f t="shared" si="158"/>
        <v/>
      </c>
      <c r="O36" s="634" t="str">
        <f t="shared" si="158"/>
        <v/>
      </c>
      <c r="P36" s="634" t="str">
        <f t="shared" si="158"/>
        <v/>
      </c>
      <c r="Q36" s="634" t="str">
        <f t="shared" si="158"/>
        <v/>
      </c>
      <c r="R36" s="634" t="str">
        <f t="shared" si="158"/>
        <v/>
      </c>
      <c r="S36" s="667"/>
      <c r="T36" s="634" t="str">
        <f t="shared" ref="T36:AB36" si="160">IF(T35="","",T30*T35*T31)</f>
        <v/>
      </c>
      <c r="U36" s="634" t="str">
        <f t="shared" si="160"/>
        <v/>
      </c>
      <c r="V36" s="634" t="str">
        <f t="shared" si="160"/>
        <v/>
      </c>
      <c r="W36" s="634" t="str">
        <f t="shared" si="160"/>
        <v/>
      </c>
      <c r="X36" s="634" t="str">
        <f t="shared" si="160"/>
        <v/>
      </c>
      <c r="Y36" s="634" t="str">
        <f t="shared" si="160"/>
        <v/>
      </c>
      <c r="Z36" s="634" t="str">
        <f t="shared" si="160"/>
        <v/>
      </c>
      <c r="AA36" s="634" t="str">
        <f t="shared" si="160"/>
        <v/>
      </c>
      <c r="AB36" s="634" t="str">
        <f t="shared" si="160"/>
        <v/>
      </c>
      <c r="AC36" s="634" t="str">
        <f t="shared" ref="AC36:AJ36" si="161">IF(AC35="","",AC30*AC35*AC31)</f>
        <v/>
      </c>
      <c r="AD36" s="634" t="str">
        <f t="shared" si="161"/>
        <v/>
      </c>
      <c r="AE36" s="634" t="str">
        <f t="shared" si="161"/>
        <v/>
      </c>
      <c r="AF36" s="634" t="str">
        <f t="shared" si="161"/>
        <v/>
      </c>
      <c r="AG36" s="634" t="str">
        <f t="shared" si="161"/>
        <v/>
      </c>
      <c r="AH36" s="634" t="str">
        <f t="shared" si="161"/>
        <v/>
      </c>
      <c r="AI36" s="634" t="str">
        <f t="shared" si="161"/>
        <v/>
      </c>
      <c r="AJ36" s="634" t="str">
        <f t="shared" si="161"/>
        <v/>
      </c>
      <c r="AK36" s="667"/>
      <c r="AL36" s="634" t="str">
        <f t="shared" ref="AL36:AU36" si="162">IF(AL35="","",AL30*AL35*AL31)</f>
        <v/>
      </c>
      <c r="AM36" s="634" t="str">
        <f t="shared" si="162"/>
        <v/>
      </c>
      <c r="AN36" s="634" t="str">
        <f t="shared" si="162"/>
        <v/>
      </c>
      <c r="AO36" s="634" t="str">
        <f t="shared" si="162"/>
        <v/>
      </c>
      <c r="AP36" s="634" t="str">
        <f t="shared" si="162"/>
        <v/>
      </c>
      <c r="AQ36" s="634" t="str">
        <f t="shared" si="162"/>
        <v/>
      </c>
      <c r="AR36" s="634" t="str">
        <f t="shared" si="162"/>
        <v/>
      </c>
      <c r="AS36" s="634" t="str">
        <f t="shared" si="162"/>
        <v/>
      </c>
      <c r="AT36" s="634" t="str">
        <f t="shared" si="162"/>
        <v/>
      </c>
      <c r="AU36" s="634" t="str">
        <f t="shared" si="162"/>
        <v/>
      </c>
      <c r="AV36" s="634" t="str">
        <f t="shared" ref="AV36:BB36" si="163">IF(AV35="","",AV30*AV35*AV31)</f>
        <v/>
      </c>
      <c r="AW36" s="634" t="str">
        <f t="shared" si="163"/>
        <v/>
      </c>
      <c r="AX36" s="634" t="str">
        <f t="shared" si="163"/>
        <v/>
      </c>
      <c r="AY36" s="634" t="str">
        <f t="shared" si="163"/>
        <v/>
      </c>
      <c r="AZ36" s="634" t="str">
        <f t="shared" si="163"/>
        <v/>
      </c>
      <c r="BA36" s="634" t="str">
        <f t="shared" si="163"/>
        <v/>
      </c>
      <c r="BB36" s="634" t="str">
        <f t="shared" si="163"/>
        <v/>
      </c>
      <c r="BC36" s="667"/>
      <c r="BD36" s="634" t="str">
        <f t="shared" ref="BD36:BL36" si="164">IF(BD35="","",BD30*BD35*BD31)</f>
        <v/>
      </c>
      <c r="BE36" s="634" t="str">
        <f t="shared" si="164"/>
        <v/>
      </c>
      <c r="BF36" s="634" t="str">
        <f t="shared" si="164"/>
        <v/>
      </c>
      <c r="BG36" s="634" t="str">
        <f t="shared" si="164"/>
        <v/>
      </c>
      <c r="BH36" s="634" t="str">
        <f t="shared" si="164"/>
        <v/>
      </c>
      <c r="BI36" s="634" t="str">
        <f t="shared" si="164"/>
        <v/>
      </c>
      <c r="BJ36" s="634" t="str">
        <f t="shared" si="164"/>
        <v/>
      </c>
      <c r="BK36" s="634" t="str">
        <f t="shared" si="164"/>
        <v/>
      </c>
      <c r="BL36" s="634" t="str">
        <f t="shared" si="164"/>
        <v/>
      </c>
      <c r="BM36" s="634" t="str">
        <f t="shared" ref="BM36:BT36" si="165">IF(BM35="","",BM30*BM35*BM31)</f>
        <v/>
      </c>
      <c r="BN36" s="634" t="str">
        <f t="shared" si="165"/>
        <v/>
      </c>
      <c r="BO36" s="634" t="str">
        <f t="shared" si="165"/>
        <v/>
      </c>
      <c r="BP36" s="634" t="str">
        <f t="shared" si="165"/>
        <v/>
      </c>
      <c r="BQ36" s="634" t="str">
        <f t="shared" si="165"/>
        <v/>
      </c>
      <c r="BR36" s="634" t="str">
        <f t="shared" si="165"/>
        <v/>
      </c>
      <c r="BS36" s="634" t="str">
        <f t="shared" si="165"/>
        <v/>
      </c>
      <c r="BT36" s="634" t="str">
        <f t="shared" si="165"/>
        <v/>
      </c>
      <c r="BU36" s="667"/>
      <c r="BV36" s="634" t="str">
        <f>IF(BV35="","",BV30*BV35*BV31)</f>
        <v/>
      </c>
      <c r="BW36" s="634" t="str">
        <f>IF(BW35="","",BW30*BW35*BW31)</f>
        <v/>
      </c>
      <c r="BX36" s="634" t="str">
        <f>IF(BX35="","",BX30*BX35*BX31)</f>
        <v/>
      </c>
      <c r="BY36" s="634" t="str">
        <f>IF(BY35="","",BY30*BY35*BY31)</f>
        <v/>
      </c>
      <c r="BZ36" s="982" t="str">
        <f t="shared" si="110"/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7">
        <f t="shared" si="130"/>
        <v>0</v>
      </c>
      <c r="DM36" s="852">
        <f t="shared" si="131"/>
        <v>0</v>
      </c>
      <c r="DN36" s="852">
        <f t="shared" si="132"/>
        <v>0</v>
      </c>
      <c r="DO36" s="852">
        <f t="shared" si="133"/>
        <v>0</v>
      </c>
      <c r="DP36" s="984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71" t="s">
        <v>757</v>
      </c>
      <c r="B37" s="646"/>
      <c r="C37" s="646"/>
      <c r="D37" s="646"/>
      <c r="E37" s="646"/>
      <c r="F37" s="646"/>
      <c r="G37" s="646"/>
      <c r="H37" s="646"/>
      <c r="I37" s="646"/>
      <c r="J37" s="646"/>
      <c r="K37" s="646"/>
      <c r="L37" s="646"/>
      <c r="M37" s="646"/>
      <c r="N37" s="646"/>
      <c r="O37" s="646"/>
      <c r="P37" s="646"/>
      <c r="Q37" s="646"/>
      <c r="R37" s="646"/>
      <c r="S37" s="644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  <c r="AD37" s="646"/>
      <c r="AE37" s="646"/>
      <c r="AF37" s="646"/>
      <c r="AG37" s="646"/>
      <c r="AH37" s="646"/>
      <c r="AI37" s="646"/>
      <c r="AJ37" s="646"/>
      <c r="AK37" s="644"/>
      <c r="AL37" s="646"/>
      <c r="AM37" s="646"/>
      <c r="AN37" s="646"/>
      <c r="AO37" s="646"/>
      <c r="AP37" s="646"/>
      <c r="AQ37" s="646"/>
      <c r="AR37" s="646"/>
      <c r="AS37" s="646"/>
      <c r="AT37" s="646"/>
      <c r="AU37" s="646"/>
      <c r="AV37" s="646"/>
      <c r="AW37" s="646"/>
      <c r="AX37" s="646"/>
      <c r="AY37" s="646"/>
      <c r="AZ37" s="646"/>
      <c r="BA37" s="646"/>
      <c r="BB37" s="646"/>
      <c r="BC37" s="644"/>
      <c r="BD37" s="646"/>
      <c r="BE37" s="646"/>
      <c r="BF37" s="646"/>
      <c r="BG37" s="646"/>
      <c r="BH37" s="646"/>
      <c r="BI37" s="646"/>
      <c r="BJ37" s="646"/>
      <c r="BK37" s="646"/>
      <c r="BL37" s="646"/>
      <c r="BM37" s="646"/>
      <c r="BN37" s="646"/>
      <c r="BO37" s="646"/>
      <c r="BP37" s="646"/>
      <c r="BQ37" s="646"/>
      <c r="BR37" s="646"/>
      <c r="BS37" s="646"/>
      <c r="BT37" s="646"/>
      <c r="BU37" s="644"/>
      <c r="BV37" s="646"/>
      <c r="BW37" s="646"/>
      <c r="BX37" s="646"/>
      <c r="BY37" s="646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3" t="s">
        <v>262</v>
      </c>
      <c r="B38" s="646"/>
      <c r="C38" s="646"/>
      <c r="D38" s="646"/>
      <c r="E38" s="646"/>
      <c r="F38" s="646"/>
      <c r="G38" s="646"/>
      <c r="H38" s="646"/>
      <c r="I38" s="646"/>
      <c r="J38" s="646"/>
      <c r="K38" s="646"/>
      <c r="L38" s="646"/>
      <c r="M38" s="646"/>
      <c r="N38" s="646"/>
      <c r="O38" s="646"/>
      <c r="P38" s="646"/>
      <c r="Q38" s="646"/>
      <c r="R38" s="646"/>
      <c r="S38" s="647"/>
      <c r="T38" s="646"/>
      <c r="U38" s="646"/>
      <c r="V38" s="646"/>
      <c r="W38" s="646"/>
      <c r="X38" s="646"/>
      <c r="Y38" s="646"/>
      <c r="Z38" s="646"/>
      <c r="AA38" s="646"/>
      <c r="AB38" s="646"/>
      <c r="AC38" s="646"/>
      <c r="AD38" s="646"/>
      <c r="AE38" s="646"/>
      <c r="AF38" s="646"/>
      <c r="AG38" s="646"/>
      <c r="AH38" s="646"/>
      <c r="AI38" s="646"/>
      <c r="AJ38" s="646"/>
      <c r="AK38" s="647"/>
      <c r="AL38" s="646"/>
      <c r="AM38" s="646"/>
      <c r="AN38" s="646"/>
      <c r="AO38" s="646"/>
      <c r="AP38" s="646"/>
      <c r="AQ38" s="646"/>
      <c r="AR38" s="646"/>
      <c r="AS38" s="646"/>
      <c r="AT38" s="646"/>
      <c r="AU38" s="646"/>
      <c r="AV38" s="646"/>
      <c r="AW38" s="646"/>
      <c r="AX38" s="646"/>
      <c r="AY38" s="646"/>
      <c r="AZ38" s="646"/>
      <c r="BA38" s="646"/>
      <c r="BB38" s="646"/>
      <c r="BC38" s="647"/>
      <c r="BD38" s="646"/>
      <c r="BE38" s="646"/>
      <c r="BF38" s="646"/>
      <c r="BG38" s="646"/>
      <c r="BH38" s="646"/>
      <c r="BI38" s="646"/>
      <c r="BJ38" s="646"/>
      <c r="BK38" s="646"/>
      <c r="BL38" s="646"/>
      <c r="BM38" s="646"/>
      <c r="BN38" s="646"/>
      <c r="BO38" s="646"/>
      <c r="BP38" s="646"/>
      <c r="BQ38" s="646"/>
      <c r="BR38" s="646"/>
      <c r="BS38" s="646"/>
      <c r="BT38" s="646"/>
      <c r="BU38" s="647"/>
      <c r="BV38" s="646"/>
      <c r="BW38" s="646"/>
      <c r="BX38" s="646"/>
      <c r="BY38" s="646"/>
      <c r="BZ38" s="895" t="str">
        <f t="shared" ref="BZ38:BZ45" si="166"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86">COUNT(B38:R38)</f>
        <v>0</v>
      </c>
      <c r="DM38" s="852">
        <f t="shared" ref="DM38:DM45" si="187">COUNT(T38:AJ38)</f>
        <v>0</v>
      </c>
      <c r="DN38" s="852">
        <f t="shared" ref="DN38:DN45" si="188">COUNT(AL38:BB38)</f>
        <v>0</v>
      </c>
      <c r="DO38" s="852">
        <f t="shared" ref="DO38:DO45" si="189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3" t="s">
        <v>282</v>
      </c>
      <c r="B39" s="646"/>
      <c r="C39" s="646"/>
      <c r="D39" s="646"/>
      <c r="E39" s="646"/>
      <c r="F39" s="646"/>
      <c r="G39" s="646"/>
      <c r="H39" s="646"/>
      <c r="I39" s="646"/>
      <c r="J39" s="646"/>
      <c r="K39" s="646"/>
      <c r="L39" s="646"/>
      <c r="M39" s="646"/>
      <c r="N39" s="646"/>
      <c r="O39" s="646"/>
      <c r="P39" s="646"/>
      <c r="Q39" s="646"/>
      <c r="R39" s="646"/>
      <c r="S39" s="647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7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7"/>
      <c r="BD39" s="646"/>
      <c r="BE39" s="646"/>
      <c r="BF39" s="646"/>
      <c r="BG39" s="646"/>
      <c r="BH39" s="646"/>
      <c r="BI39" s="646"/>
      <c r="BJ39" s="646"/>
      <c r="BK39" s="646"/>
      <c r="BL39" s="646"/>
      <c r="BM39" s="646"/>
      <c r="BN39" s="646"/>
      <c r="BO39" s="646"/>
      <c r="BP39" s="646"/>
      <c r="BQ39" s="646"/>
      <c r="BR39" s="646"/>
      <c r="BS39" s="646"/>
      <c r="BT39" s="646"/>
      <c r="BU39" s="647"/>
      <c r="BV39" s="646"/>
      <c r="BW39" s="646"/>
      <c r="BX39" s="646"/>
      <c r="BY39" s="646"/>
      <c r="BZ39" s="895" t="str">
        <f t="shared" si="166"/>
        <v/>
      </c>
      <c r="CA39" s="895"/>
      <c r="CB39" s="895"/>
      <c r="CC39" s="896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7">
        <f t="shared" si="186"/>
        <v>0</v>
      </c>
      <c r="DM39" s="852">
        <f t="shared" si="187"/>
        <v>0</v>
      </c>
      <c r="DN39" s="852">
        <f t="shared" si="188"/>
        <v>0</v>
      </c>
      <c r="DO39" s="852">
        <f t="shared" si="189"/>
        <v>0</v>
      </c>
      <c r="DP39" s="967"/>
      <c r="DQ39" s="968"/>
      <c r="DR39" s="968"/>
      <c r="DS39" s="969"/>
      <c r="DU39" s="61"/>
    </row>
    <row r="40" spans="1:125" ht="12.75" customHeight="1">
      <c r="A40" s="653" t="s">
        <v>283</v>
      </c>
      <c r="B40" s="646"/>
      <c r="C40" s="646"/>
      <c r="D40" s="646"/>
      <c r="E40" s="646"/>
      <c r="F40" s="646"/>
      <c r="G40" s="646"/>
      <c r="H40" s="646"/>
      <c r="I40" s="646"/>
      <c r="J40" s="646"/>
      <c r="K40" s="646"/>
      <c r="L40" s="646"/>
      <c r="M40" s="646"/>
      <c r="N40" s="646"/>
      <c r="O40" s="646"/>
      <c r="P40" s="646"/>
      <c r="Q40" s="646"/>
      <c r="R40" s="646"/>
      <c r="S40" s="647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  <c r="AD40" s="646"/>
      <c r="AE40" s="646"/>
      <c r="AF40" s="646"/>
      <c r="AG40" s="646"/>
      <c r="AH40" s="646"/>
      <c r="AI40" s="646"/>
      <c r="AJ40" s="646"/>
      <c r="AK40" s="647"/>
      <c r="AL40" s="646"/>
      <c r="AM40" s="646"/>
      <c r="AN40" s="646"/>
      <c r="AO40" s="646"/>
      <c r="AP40" s="646"/>
      <c r="AQ40" s="646"/>
      <c r="AR40" s="646"/>
      <c r="AS40" s="646"/>
      <c r="AT40" s="646"/>
      <c r="AU40" s="646"/>
      <c r="AV40" s="646"/>
      <c r="AW40" s="646"/>
      <c r="AX40" s="646"/>
      <c r="AY40" s="646"/>
      <c r="AZ40" s="646"/>
      <c r="BA40" s="646"/>
      <c r="BB40" s="646"/>
      <c r="BC40" s="647"/>
      <c r="BD40" s="646"/>
      <c r="BE40" s="646"/>
      <c r="BF40" s="646"/>
      <c r="BG40" s="646"/>
      <c r="BH40" s="646"/>
      <c r="BI40" s="646"/>
      <c r="BJ40" s="646"/>
      <c r="BK40" s="646"/>
      <c r="BL40" s="646"/>
      <c r="BM40" s="646"/>
      <c r="BN40" s="646"/>
      <c r="BO40" s="646"/>
      <c r="BP40" s="646"/>
      <c r="BQ40" s="646"/>
      <c r="BR40" s="646"/>
      <c r="BS40" s="646"/>
      <c r="BT40" s="646"/>
      <c r="BU40" s="647"/>
      <c r="BV40" s="646"/>
      <c r="BW40" s="646"/>
      <c r="BX40" s="646"/>
      <c r="BY40" s="646"/>
      <c r="BZ40" s="895" t="str">
        <f t="shared" si="166"/>
        <v/>
      </c>
      <c r="CA40" s="895"/>
      <c r="CB40" s="895"/>
      <c r="CC40" s="896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7">
        <f t="shared" si="186"/>
        <v>0</v>
      </c>
      <c r="DM40" s="852">
        <f t="shared" si="187"/>
        <v>0</v>
      </c>
      <c r="DN40" s="852">
        <f t="shared" si="188"/>
        <v>0</v>
      </c>
      <c r="DO40" s="852">
        <f t="shared" si="189"/>
        <v>0</v>
      </c>
      <c r="DP40" s="967"/>
      <c r="DQ40" s="968"/>
      <c r="DR40" s="968"/>
      <c r="DS40" s="969"/>
      <c r="DU40" s="61"/>
    </row>
    <row r="41" spans="1:125" ht="12.75" customHeight="1">
      <c r="A41" s="705" t="s">
        <v>263</v>
      </c>
      <c r="B41" s="634" t="str">
        <f>IF(B39="","",B38*B39*B40)</f>
        <v/>
      </c>
      <c r="C41" s="634" t="str">
        <f t="shared" ref="C41:R41" si="191">IF(C39="","",C38*C39*C40)</f>
        <v/>
      </c>
      <c r="D41" s="634" t="str">
        <f t="shared" si="191"/>
        <v/>
      </c>
      <c r="E41" s="634" t="str">
        <f t="shared" ref="E41:J41" si="192">IF(E39="","",E38*E39*E40)</f>
        <v/>
      </c>
      <c r="F41" s="634" t="str">
        <f t="shared" si="192"/>
        <v/>
      </c>
      <c r="G41" s="634" t="str">
        <f t="shared" si="192"/>
        <v/>
      </c>
      <c r="H41" s="634" t="str">
        <f t="shared" si="192"/>
        <v/>
      </c>
      <c r="I41" s="634" t="str">
        <f t="shared" si="192"/>
        <v/>
      </c>
      <c r="J41" s="634" t="str">
        <f t="shared" si="192"/>
        <v/>
      </c>
      <c r="K41" s="634" t="str">
        <f t="shared" si="191"/>
        <v/>
      </c>
      <c r="L41" s="634" t="str">
        <f t="shared" si="191"/>
        <v/>
      </c>
      <c r="M41" s="634" t="str">
        <f t="shared" si="191"/>
        <v/>
      </c>
      <c r="N41" s="634" t="str">
        <f t="shared" si="191"/>
        <v/>
      </c>
      <c r="O41" s="634" t="str">
        <f t="shared" si="191"/>
        <v/>
      </c>
      <c r="P41" s="634" t="str">
        <f t="shared" si="191"/>
        <v/>
      </c>
      <c r="Q41" s="634" t="str">
        <f t="shared" si="191"/>
        <v/>
      </c>
      <c r="R41" s="634" t="str">
        <f t="shared" si="191"/>
        <v/>
      </c>
      <c r="S41" s="667"/>
      <c r="T41" s="634" t="str">
        <f t="shared" ref="T41:AB41" si="193">IF(T39="","",T38*T39*T40)</f>
        <v/>
      </c>
      <c r="U41" s="634" t="str">
        <f t="shared" si="193"/>
        <v/>
      </c>
      <c r="V41" s="634" t="str">
        <f t="shared" si="193"/>
        <v/>
      </c>
      <c r="W41" s="634" t="str">
        <f t="shared" si="193"/>
        <v/>
      </c>
      <c r="X41" s="634" t="str">
        <f t="shared" si="193"/>
        <v/>
      </c>
      <c r="Y41" s="634" t="str">
        <f t="shared" si="193"/>
        <v/>
      </c>
      <c r="Z41" s="634" t="str">
        <f t="shared" si="193"/>
        <v/>
      </c>
      <c r="AA41" s="634" t="str">
        <f t="shared" si="193"/>
        <v/>
      </c>
      <c r="AB41" s="634" t="str">
        <f t="shared" si="193"/>
        <v/>
      </c>
      <c r="AC41" s="634" t="str">
        <f t="shared" ref="AC41:AJ41" si="194">IF(AC39="","",AC38*AC39*AC40)</f>
        <v/>
      </c>
      <c r="AD41" s="634" t="str">
        <f t="shared" si="194"/>
        <v/>
      </c>
      <c r="AE41" s="634" t="str">
        <f t="shared" si="194"/>
        <v/>
      </c>
      <c r="AF41" s="634" t="str">
        <f t="shared" si="194"/>
        <v/>
      </c>
      <c r="AG41" s="634" t="str">
        <f t="shared" si="194"/>
        <v/>
      </c>
      <c r="AH41" s="634" t="str">
        <f t="shared" si="194"/>
        <v/>
      </c>
      <c r="AI41" s="634" t="str">
        <f t="shared" si="194"/>
        <v/>
      </c>
      <c r="AJ41" s="634" t="str">
        <f t="shared" si="194"/>
        <v/>
      </c>
      <c r="AK41" s="667"/>
      <c r="AL41" s="634" t="str">
        <f t="shared" ref="AL41:AU41" si="195">IF(AL39="","",AL38*AL39*AL40)</f>
        <v/>
      </c>
      <c r="AM41" s="634" t="str">
        <f t="shared" si="195"/>
        <v/>
      </c>
      <c r="AN41" s="634" t="str">
        <f t="shared" si="195"/>
        <v/>
      </c>
      <c r="AO41" s="634" t="str">
        <f t="shared" si="195"/>
        <v/>
      </c>
      <c r="AP41" s="634" t="str">
        <f t="shared" si="195"/>
        <v/>
      </c>
      <c r="AQ41" s="634" t="str">
        <f t="shared" si="195"/>
        <v/>
      </c>
      <c r="AR41" s="634" t="str">
        <f t="shared" si="195"/>
        <v/>
      </c>
      <c r="AS41" s="634" t="str">
        <f t="shared" si="195"/>
        <v/>
      </c>
      <c r="AT41" s="634" t="str">
        <f t="shared" si="195"/>
        <v/>
      </c>
      <c r="AU41" s="634" t="str">
        <f t="shared" si="195"/>
        <v/>
      </c>
      <c r="AV41" s="634" t="str">
        <f t="shared" ref="AV41:BB41" si="196">IF(AV39="","",AV38*AV39*AV40)</f>
        <v/>
      </c>
      <c r="AW41" s="634" t="str">
        <f t="shared" si="196"/>
        <v/>
      </c>
      <c r="AX41" s="634" t="str">
        <f t="shared" si="196"/>
        <v/>
      </c>
      <c r="AY41" s="634" t="str">
        <f t="shared" si="196"/>
        <v/>
      </c>
      <c r="AZ41" s="634" t="str">
        <f t="shared" si="196"/>
        <v/>
      </c>
      <c r="BA41" s="634" t="str">
        <f t="shared" si="196"/>
        <v/>
      </c>
      <c r="BB41" s="634" t="str">
        <f t="shared" si="196"/>
        <v/>
      </c>
      <c r="BC41" s="667"/>
      <c r="BD41" s="634" t="str">
        <f t="shared" ref="BD41:BL41" si="197">IF(BD39="","",BD38*BD39*BD40)</f>
        <v/>
      </c>
      <c r="BE41" s="634" t="str">
        <f t="shared" si="197"/>
        <v/>
      </c>
      <c r="BF41" s="634" t="str">
        <f t="shared" si="197"/>
        <v/>
      </c>
      <c r="BG41" s="634" t="str">
        <f t="shared" si="197"/>
        <v/>
      </c>
      <c r="BH41" s="634" t="str">
        <f t="shared" si="197"/>
        <v/>
      </c>
      <c r="BI41" s="634" t="str">
        <f t="shared" si="197"/>
        <v/>
      </c>
      <c r="BJ41" s="634" t="str">
        <f t="shared" si="197"/>
        <v/>
      </c>
      <c r="BK41" s="634" t="str">
        <f t="shared" si="197"/>
        <v/>
      </c>
      <c r="BL41" s="634" t="str">
        <f t="shared" si="197"/>
        <v/>
      </c>
      <c r="BM41" s="634" t="str">
        <f t="shared" ref="BM41:BT41" si="198">IF(BM39="","",BM38*BM39*BM40)</f>
        <v/>
      </c>
      <c r="BN41" s="634" t="str">
        <f t="shared" si="198"/>
        <v/>
      </c>
      <c r="BO41" s="634" t="str">
        <f t="shared" si="198"/>
        <v/>
      </c>
      <c r="BP41" s="634" t="str">
        <f t="shared" si="198"/>
        <v/>
      </c>
      <c r="BQ41" s="634" t="str">
        <f t="shared" si="198"/>
        <v/>
      </c>
      <c r="BR41" s="634" t="str">
        <f t="shared" si="198"/>
        <v/>
      </c>
      <c r="BS41" s="634" t="str">
        <f t="shared" si="198"/>
        <v/>
      </c>
      <c r="BT41" s="634" t="str">
        <f t="shared" si="198"/>
        <v/>
      </c>
      <c r="BU41" s="667"/>
      <c r="BV41" s="634" t="str">
        <f>IF(BV39="","",BV38*BV39*BV40)</f>
        <v/>
      </c>
      <c r="BW41" s="634" t="str">
        <f>IF(BW39="","",BW38*BW39*BW40)</f>
        <v/>
      </c>
      <c r="BX41" s="634" t="str">
        <f>IF(BX39="","",BX38*BX39*BX40)</f>
        <v/>
      </c>
      <c r="BY41" s="634" t="str">
        <f>IF(BY39="","",BY38*BY39*BY40)</f>
        <v/>
      </c>
      <c r="BZ41" s="895" t="str">
        <f t="shared" si="166"/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7">
        <f t="shared" si="186"/>
        <v>0</v>
      </c>
      <c r="DM41" s="852">
        <f t="shared" si="187"/>
        <v>0</v>
      </c>
      <c r="DN41" s="852">
        <f t="shared" si="188"/>
        <v>0</v>
      </c>
      <c r="DO41" s="852">
        <f t="shared" si="189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5" t="str">
        <f>$H$1 &amp; "/kg"</f>
        <v>kcal/kg</v>
      </c>
      <c r="B42" s="766">
        <f t="shared" ref="B42:AB42" si="199">3720*$K$1</f>
        <v>3720</v>
      </c>
      <c r="C42" s="766">
        <f t="shared" si="199"/>
        <v>3720</v>
      </c>
      <c r="D42" s="766">
        <f t="shared" si="199"/>
        <v>3720</v>
      </c>
      <c r="E42" s="766">
        <f t="shared" si="199"/>
        <v>3720</v>
      </c>
      <c r="F42" s="766">
        <f t="shared" si="199"/>
        <v>3720</v>
      </c>
      <c r="G42" s="766">
        <f t="shared" si="199"/>
        <v>3720</v>
      </c>
      <c r="H42" s="766">
        <f t="shared" si="199"/>
        <v>3720</v>
      </c>
      <c r="I42" s="766">
        <f t="shared" si="199"/>
        <v>3720</v>
      </c>
      <c r="J42" s="766">
        <f t="shared" si="199"/>
        <v>3720</v>
      </c>
      <c r="K42" s="766">
        <f t="shared" si="199"/>
        <v>3720</v>
      </c>
      <c r="L42" s="766">
        <f t="shared" si="199"/>
        <v>3720</v>
      </c>
      <c r="M42" s="766">
        <f t="shared" si="199"/>
        <v>3720</v>
      </c>
      <c r="N42" s="766">
        <f t="shared" si="199"/>
        <v>3720</v>
      </c>
      <c r="O42" s="766">
        <f t="shared" si="199"/>
        <v>3720</v>
      </c>
      <c r="P42" s="766">
        <f t="shared" si="199"/>
        <v>3720</v>
      </c>
      <c r="Q42" s="766">
        <f t="shared" si="199"/>
        <v>3720</v>
      </c>
      <c r="R42" s="766">
        <f t="shared" si="199"/>
        <v>3720</v>
      </c>
      <c r="S42" s="760"/>
      <c r="T42" s="766">
        <f t="shared" si="199"/>
        <v>3720</v>
      </c>
      <c r="U42" s="766">
        <f t="shared" si="199"/>
        <v>3720</v>
      </c>
      <c r="V42" s="766">
        <f t="shared" si="199"/>
        <v>3720</v>
      </c>
      <c r="W42" s="766">
        <f t="shared" si="199"/>
        <v>3720</v>
      </c>
      <c r="X42" s="766">
        <f t="shared" si="199"/>
        <v>3720</v>
      </c>
      <c r="Y42" s="766">
        <f t="shared" si="199"/>
        <v>3720</v>
      </c>
      <c r="Z42" s="766">
        <f t="shared" si="199"/>
        <v>3720</v>
      </c>
      <c r="AA42" s="766">
        <f t="shared" si="199"/>
        <v>3720</v>
      </c>
      <c r="AB42" s="766">
        <f t="shared" si="199"/>
        <v>3720</v>
      </c>
      <c r="AC42" s="766">
        <f t="shared" ref="AC42:AJ42" si="200">3720*$K$1</f>
        <v>3720</v>
      </c>
      <c r="AD42" s="766">
        <f t="shared" si="200"/>
        <v>3720</v>
      </c>
      <c r="AE42" s="766">
        <f t="shared" si="200"/>
        <v>3720</v>
      </c>
      <c r="AF42" s="766">
        <f t="shared" si="200"/>
        <v>3720</v>
      </c>
      <c r="AG42" s="766">
        <f t="shared" si="200"/>
        <v>3720</v>
      </c>
      <c r="AH42" s="766">
        <f t="shared" si="200"/>
        <v>3720</v>
      </c>
      <c r="AI42" s="766">
        <f t="shared" si="200"/>
        <v>3720</v>
      </c>
      <c r="AJ42" s="766">
        <f t="shared" si="200"/>
        <v>3720</v>
      </c>
      <c r="AK42" s="760"/>
      <c r="AL42" s="766">
        <f t="shared" ref="AL42:AU42" si="201">3720*$K$1</f>
        <v>3720</v>
      </c>
      <c r="AM42" s="766">
        <f t="shared" si="201"/>
        <v>3720</v>
      </c>
      <c r="AN42" s="766">
        <f t="shared" si="201"/>
        <v>3720</v>
      </c>
      <c r="AO42" s="766">
        <f t="shared" si="201"/>
        <v>3720</v>
      </c>
      <c r="AP42" s="766">
        <f t="shared" si="201"/>
        <v>3720</v>
      </c>
      <c r="AQ42" s="766">
        <f t="shared" si="201"/>
        <v>3720</v>
      </c>
      <c r="AR42" s="766">
        <f t="shared" si="201"/>
        <v>3720</v>
      </c>
      <c r="AS42" s="766">
        <f t="shared" si="201"/>
        <v>3720</v>
      </c>
      <c r="AT42" s="766">
        <f t="shared" si="201"/>
        <v>3720</v>
      </c>
      <c r="AU42" s="766">
        <f t="shared" si="201"/>
        <v>3720</v>
      </c>
      <c r="AV42" s="766">
        <f t="shared" ref="AV42:BB42" si="202">3720*$K$1</f>
        <v>3720</v>
      </c>
      <c r="AW42" s="766">
        <f t="shared" si="202"/>
        <v>3720</v>
      </c>
      <c r="AX42" s="766">
        <f t="shared" si="202"/>
        <v>3720</v>
      </c>
      <c r="AY42" s="766">
        <f t="shared" si="202"/>
        <v>3720</v>
      </c>
      <c r="AZ42" s="766">
        <f t="shared" si="202"/>
        <v>3720</v>
      </c>
      <c r="BA42" s="766">
        <f t="shared" si="202"/>
        <v>3720</v>
      </c>
      <c r="BB42" s="766">
        <f t="shared" si="202"/>
        <v>3720</v>
      </c>
      <c r="BC42" s="760"/>
      <c r="BD42" s="766">
        <f t="shared" ref="BD42:BL42" si="203">3720*$K$1</f>
        <v>3720</v>
      </c>
      <c r="BE42" s="766">
        <f t="shared" si="203"/>
        <v>3720</v>
      </c>
      <c r="BF42" s="766">
        <f t="shared" si="203"/>
        <v>3720</v>
      </c>
      <c r="BG42" s="766">
        <f t="shared" si="203"/>
        <v>3720</v>
      </c>
      <c r="BH42" s="766">
        <f t="shared" si="203"/>
        <v>3720</v>
      </c>
      <c r="BI42" s="766">
        <f t="shared" si="203"/>
        <v>3720</v>
      </c>
      <c r="BJ42" s="766">
        <f t="shared" si="203"/>
        <v>3720</v>
      </c>
      <c r="BK42" s="766">
        <f t="shared" si="203"/>
        <v>3720</v>
      </c>
      <c r="BL42" s="766">
        <f t="shared" si="203"/>
        <v>3720</v>
      </c>
      <c r="BM42" s="766">
        <f t="shared" ref="BM42:BY42" si="204">3720*$K$1</f>
        <v>3720</v>
      </c>
      <c r="BN42" s="766">
        <f t="shared" si="204"/>
        <v>3720</v>
      </c>
      <c r="BO42" s="766">
        <f t="shared" si="204"/>
        <v>3720</v>
      </c>
      <c r="BP42" s="766">
        <f t="shared" si="204"/>
        <v>3720</v>
      </c>
      <c r="BQ42" s="766">
        <f t="shared" si="204"/>
        <v>3720</v>
      </c>
      <c r="BR42" s="766">
        <f t="shared" si="204"/>
        <v>3720</v>
      </c>
      <c r="BS42" s="766">
        <f t="shared" si="204"/>
        <v>3720</v>
      </c>
      <c r="BT42" s="766">
        <f t="shared" si="204"/>
        <v>3720</v>
      </c>
      <c r="BU42" s="760"/>
      <c r="BV42" s="766">
        <f t="shared" si="204"/>
        <v>3720</v>
      </c>
      <c r="BW42" s="766">
        <f t="shared" si="204"/>
        <v>3720</v>
      </c>
      <c r="BX42" s="766">
        <f t="shared" si="204"/>
        <v>3720</v>
      </c>
      <c r="BY42" s="766">
        <f t="shared" si="204"/>
        <v>3720</v>
      </c>
      <c r="BZ42" s="895">
        <f t="shared" si="166"/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7">
        <f t="shared" si="186"/>
        <v>17</v>
      </c>
      <c r="DM42" s="852">
        <f t="shared" si="187"/>
        <v>17</v>
      </c>
      <c r="DN42" s="852">
        <f t="shared" si="188"/>
        <v>17</v>
      </c>
      <c r="DO42" s="852">
        <f t="shared" si="189"/>
        <v>17</v>
      </c>
      <c r="DP42" s="967"/>
      <c r="DQ42" s="968"/>
      <c r="DR42" s="968"/>
      <c r="DS42" s="969"/>
      <c r="DU42" s="61"/>
    </row>
    <row r="43" spans="1:125" ht="12.75" customHeight="1">
      <c r="A43" s="653" t="str">
        <f>$H$1 &amp; " (%)"</f>
        <v>kcal (%)</v>
      </c>
      <c r="B43" s="637" t="str">
        <f t="shared" ref="B43:K43" si="205">IF(B41="","",B41*B42/B$7/365/$G$1)</f>
        <v/>
      </c>
      <c r="C43" s="637" t="str">
        <f t="shared" si="205"/>
        <v/>
      </c>
      <c r="D43" s="637" t="str">
        <f t="shared" si="205"/>
        <v/>
      </c>
      <c r="E43" s="637" t="str">
        <f t="shared" si="205"/>
        <v/>
      </c>
      <c r="F43" s="637" t="str">
        <f t="shared" si="205"/>
        <v/>
      </c>
      <c r="G43" s="637" t="str">
        <f t="shared" si="205"/>
        <v/>
      </c>
      <c r="H43" s="637" t="str">
        <f t="shared" si="205"/>
        <v/>
      </c>
      <c r="I43" s="637" t="str">
        <f t="shared" si="205"/>
        <v/>
      </c>
      <c r="J43" s="637" t="str">
        <f t="shared" si="205"/>
        <v/>
      </c>
      <c r="K43" s="637" t="str">
        <f t="shared" si="205"/>
        <v/>
      </c>
      <c r="L43" s="637" t="str">
        <f t="shared" ref="L43:R43" si="206">IF(L41="","",L41*L42/L$7/365/$G$1)</f>
        <v/>
      </c>
      <c r="M43" s="637" t="str">
        <f t="shared" si="206"/>
        <v/>
      </c>
      <c r="N43" s="637" t="str">
        <f t="shared" si="206"/>
        <v/>
      </c>
      <c r="O43" s="637" t="str">
        <f t="shared" si="206"/>
        <v/>
      </c>
      <c r="P43" s="637" t="str">
        <f t="shared" si="206"/>
        <v/>
      </c>
      <c r="Q43" s="637" t="str">
        <f t="shared" si="206"/>
        <v/>
      </c>
      <c r="R43" s="637" t="str">
        <f t="shared" si="206"/>
        <v/>
      </c>
      <c r="S43" s="657"/>
      <c r="T43" s="637" t="str">
        <f t="shared" ref="T43:AB43" si="207">IF(T41="","",T41*T42/T$7/365/$G$1)</f>
        <v/>
      </c>
      <c r="U43" s="637" t="str">
        <f t="shared" si="207"/>
        <v/>
      </c>
      <c r="V43" s="637" t="str">
        <f t="shared" si="207"/>
        <v/>
      </c>
      <c r="W43" s="637" t="str">
        <f t="shared" si="207"/>
        <v/>
      </c>
      <c r="X43" s="637" t="str">
        <f t="shared" si="207"/>
        <v/>
      </c>
      <c r="Y43" s="637" t="str">
        <f t="shared" si="207"/>
        <v/>
      </c>
      <c r="Z43" s="637" t="str">
        <f t="shared" si="207"/>
        <v/>
      </c>
      <c r="AA43" s="637" t="str">
        <f t="shared" si="207"/>
        <v/>
      </c>
      <c r="AB43" s="637" t="str">
        <f t="shared" si="207"/>
        <v/>
      </c>
      <c r="AC43" s="637" t="str">
        <f t="shared" ref="AC43:AJ43" si="208">IF(AC41="","",AC41*AC42/AC$7/365/$G$1)</f>
        <v/>
      </c>
      <c r="AD43" s="637" t="str">
        <f t="shared" si="208"/>
        <v/>
      </c>
      <c r="AE43" s="637" t="str">
        <f t="shared" si="208"/>
        <v/>
      </c>
      <c r="AF43" s="637" t="str">
        <f t="shared" si="208"/>
        <v/>
      </c>
      <c r="AG43" s="637" t="str">
        <f t="shared" si="208"/>
        <v/>
      </c>
      <c r="AH43" s="637" t="str">
        <f t="shared" si="208"/>
        <v/>
      </c>
      <c r="AI43" s="637" t="str">
        <f t="shared" si="208"/>
        <v/>
      </c>
      <c r="AJ43" s="637" t="str">
        <f t="shared" si="208"/>
        <v/>
      </c>
      <c r="AK43" s="657"/>
      <c r="AL43" s="637" t="str">
        <f t="shared" ref="AL43:AU43" si="209">IF(AL41="","",AL41*AL42/AL$7/365/$G$1)</f>
        <v/>
      </c>
      <c r="AM43" s="637" t="str">
        <f t="shared" si="209"/>
        <v/>
      </c>
      <c r="AN43" s="637" t="str">
        <f t="shared" si="209"/>
        <v/>
      </c>
      <c r="AO43" s="637" t="str">
        <f t="shared" si="209"/>
        <v/>
      </c>
      <c r="AP43" s="637" t="str">
        <f t="shared" si="209"/>
        <v/>
      </c>
      <c r="AQ43" s="637" t="str">
        <f t="shared" si="209"/>
        <v/>
      </c>
      <c r="AR43" s="637" t="str">
        <f t="shared" si="209"/>
        <v/>
      </c>
      <c r="AS43" s="637" t="str">
        <f t="shared" si="209"/>
        <v/>
      </c>
      <c r="AT43" s="637" t="str">
        <f t="shared" si="209"/>
        <v/>
      </c>
      <c r="AU43" s="637" t="str">
        <f t="shared" si="209"/>
        <v/>
      </c>
      <c r="AV43" s="637" t="str">
        <f t="shared" ref="AV43:BB43" si="210">IF(AV41="","",AV41*AV42/AV$7/365/$G$1)</f>
        <v/>
      </c>
      <c r="AW43" s="637" t="str">
        <f t="shared" si="210"/>
        <v/>
      </c>
      <c r="AX43" s="637" t="str">
        <f t="shared" si="210"/>
        <v/>
      </c>
      <c r="AY43" s="637" t="str">
        <f t="shared" si="210"/>
        <v/>
      </c>
      <c r="AZ43" s="637" t="str">
        <f t="shared" si="210"/>
        <v/>
      </c>
      <c r="BA43" s="637" t="str">
        <f t="shared" si="210"/>
        <v/>
      </c>
      <c r="BB43" s="637" t="str">
        <f t="shared" si="210"/>
        <v/>
      </c>
      <c r="BC43" s="657"/>
      <c r="BD43" s="637" t="str">
        <f t="shared" ref="BD43:BL43" si="211">IF(BD41="","",BD41*BD42/BD$7/365/$G$1)</f>
        <v/>
      </c>
      <c r="BE43" s="637" t="str">
        <f t="shared" si="211"/>
        <v/>
      </c>
      <c r="BF43" s="637" t="str">
        <f t="shared" si="211"/>
        <v/>
      </c>
      <c r="BG43" s="637" t="str">
        <f t="shared" si="211"/>
        <v/>
      </c>
      <c r="BH43" s="637" t="str">
        <f t="shared" si="211"/>
        <v/>
      </c>
      <c r="BI43" s="637" t="str">
        <f t="shared" si="211"/>
        <v/>
      </c>
      <c r="BJ43" s="637" t="str">
        <f t="shared" si="211"/>
        <v/>
      </c>
      <c r="BK43" s="637" t="str">
        <f t="shared" si="211"/>
        <v/>
      </c>
      <c r="BL43" s="637" t="str">
        <f t="shared" si="211"/>
        <v/>
      </c>
      <c r="BM43" s="637" t="str">
        <f t="shared" ref="BM43:BT43" si="212">IF(BM41="","",BM41*BM42/BM$7/365/$G$1)</f>
        <v/>
      </c>
      <c r="BN43" s="637" t="str">
        <f t="shared" si="212"/>
        <v/>
      </c>
      <c r="BO43" s="637" t="str">
        <f t="shared" si="212"/>
        <v/>
      </c>
      <c r="BP43" s="637" t="str">
        <f t="shared" si="212"/>
        <v/>
      </c>
      <c r="BQ43" s="637" t="str">
        <f t="shared" si="212"/>
        <v/>
      </c>
      <c r="BR43" s="637" t="str">
        <f t="shared" si="212"/>
        <v/>
      </c>
      <c r="BS43" s="637" t="str">
        <f t="shared" si="212"/>
        <v/>
      </c>
      <c r="BT43" s="637" t="str">
        <f t="shared" si="212"/>
        <v/>
      </c>
      <c r="BU43" s="657"/>
      <c r="BV43" s="637" t="str">
        <f>IF(BV41="","",BV41*BV42/BV$7/365/$G$1)</f>
        <v/>
      </c>
      <c r="BW43" s="637" t="str">
        <f>IF(BW41="","",BW41*BW42/BW$7/365/$G$1)</f>
        <v/>
      </c>
      <c r="BX43" s="637" t="str">
        <f>IF(BX41="","",BX41*BX42/BX$7/365/$G$1)</f>
        <v/>
      </c>
      <c r="BY43" s="637" t="str">
        <f>IF(BY41="","",BY41*BY42/BY$7/365/$G$1)</f>
        <v/>
      </c>
      <c r="BZ43" s="895" t="str">
        <f t="shared" si="166"/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24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7">
        <f t="shared" si="186"/>
        <v>0</v>
      </c>
      <c r="DM43" s="852">
        <f t="shared" si="187"/>
        <v>0</v>
      </c>
      <c r="DN43" s="852">
        <f t="shared" si="188"/>
        <v>0</v>
      </c>
      <c r="DO43" s="852">
        <f t="shared" si="189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4" t="s">
        <v>284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7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7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7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7"/>
      <c r="BV44" s="323"/>
      <c r="BW44" s="323"/>
      <c r="BX44" s="323"/>
      <c r="BY44" s="323"/>
      <c r="BZ44" s="895" t="str">
        <f t="shared" si="166"/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7">
        <f t="shared" si="186"/>
        <v>0</v>
      </c>
      <c r="DM44" s="852">
        <f t="shared" si="187"/>
        <v>0</v>
      </c>
      <c r="DN44" s="852">
        <f t="shared" si="188"/>
        <v>0</v>
      </c>
      <c r="DO44" s="852">
        <f t="shared" si="189"/>
        <v>0</v>
      </c>
      <c r="DP44" s="979"/>
      <c r="DQ44" s="299"/>
      <c r="DR44" s="299"/>
      <c r="DS44" s="980"/>
      <c r="DU44" s="61"/>
    </row>
    <row r="45" spans="1:125" ht="12.75" customHeight="1">
      <c r="A45" s="653" t="s">
        <v>285</v>
      </c>
      <c r="B45" s="634" t="str">
        <f>IF(B44="","",B39*B44*B40)</f>
        <v/>
      </c>
      <c r="C45" s="634" t="str">
        <f t="shared" ref="C45:R45" si="213">IF(C44="","",C39*C44*C40)</f>
        <v/>
      </c>
      <c r="D45" s="634" t="str">
        <f t="shared" si="213"/>
        <v/>
      </c>
      <c r="E45" s="634" t="str">
        <f t="shared" ref="E45:J45" si="214">IF(E44="","",E39*E44*E40)</f>
        <v/>
      </c>
      <c r="F45" s="634" t="str">
        <f t="shared" si="214"/>
        <v/>
      </c>
      <c r="G45" s="634" t="str">
        <f t="shared" si="214"/>
        <v/>
      </c>
      <c r="H45" s="634" t="str">
        <f t="shared" si="214"/>
        <v/>
      </c>
      <c r="I45" s="634" t="str">
        <f t="shared" si="214"/>
        <v/>
      </c>
      <c r="J45" s="634" t="str">
        <f t="shared" si="214"/>
        <v/>
      </c>
      <c r="K45" s="634" t="str">
        <f t="shared" si="213"/>
        <v/>
      </c>
      <c r="L45" s="634" t="str">
        <f t="shared" si="213"/>
        <v/>
      </c>
      <c r="M45" s="634" t="str">
        <f t="shared" si="213"/>
        <v/>
      </c>
      <c r="N45" s="634" t="str">
        <f t="shared" si="213"/>
        <v/>
      </c>
      <c r="O45" s="634" t="str">
        <f t="shared" si="213"/>
        <v/>
      </c>
      <c r="P45" s="634" t="str">
        <f t="shared" si="213"/>
        <v/>
      </c>
      <c r="Q45" s="634" t="str">
        <f t="shared" si="213"/>
        <v/>
      </c>
      <c r="R45" s="634" t="str">
        <f t="shared" si="213"/>
        <v/>
      </c>
      <c r="S45" s="667"/>
      <c r="T45" s="634" t="str">
        <f t="shared" ref="T45:AB45" si="215">IF(T44="","",T41*T44)</f>
        <v/>
      </c>
      <c r="U45" s="634" t="str">
        <f t="shared" si="215"/>
        <v/>
      </c>
      <c r="V45" s="634" t="str">
        <f t="shared" si="215"/>
        <v/>
      </c>
      <c r="W45" s="634" t="str">
        <f t="shared" si="215"/>
        <v/>
      </c>
      <c r="X45" s="634" t="str">
        <f t="shared" si="215"/>
        <v/>
      </c>
      <c r="Y45" s="634" t="str">
        <f t="shared" si="215"/>
        <v/>
      </c>
      <c r="Z45" s="634" t="str">
        <f t="shared" si="215"/>
        <v/>
      </c>
      <c r="AA45" s="634" t="str">
        <f t="shared" si="215"/>
        <v/>
      </c>
      <c r="AB45" s="634" t="str">
        <f t="shared" si="215"/>
        <v/>
      </c>
      <c r="AC45" s="634" t="str">
        <f t="shared" ref="AC45:AJ45" si="216">IF(AC44="","",AC41*AC44)</f>
        <v/>
      </c>
      <c r="AD45" s="634" t="str">
        <f t="shared" si="216"/>
        <v/>
      </c>
      <c r="AE45" s="634" t="str">
        <f t="shared" si="216"/>
        <v/>
      </c>
      <c r="AF45" s="634" t="str">
        <f t="shared" si="216"/>
        <v/>
      </c>
      <c r="AG45" s="634" t="str">
        <f t="shared" si="216"/>
        <v/>
      </c>
      <c r="AH45" s="634" t="str">
        <f t="shared" si="216"/>
        <v/>
      </c>
      <c r="AI45" s="634" t="str">
        <f t="shared" si="216"/>
        <v/>
      </c>
      <c r="AJ45" s="634" t="str">
        <f t="shared" si="216"/>
        <v/>
      </c>
      <c r="AK45" s="667"/>
      <c r="AL45" s="634" t="str">
        <f t="shared" ref="AL45:AU45" si="217">IF(AL44="","",AL41*AL44)</f>
        <v/>
      </c>
      <c r="AM45" s="634" t="str">
        <f t="shared" si="217"/>
        <v/>
      </c>
      <c r="AN45" s="634" t="str">
        <f t="shared" si="217"/>
        <v/>
      </c>
      <c r="AO45" s="634" t="str">
        <f t="shared" si="217"/>
        <v/>
      </c>
      <c r="AP45" s="634" t="str">
        <f t="shared" si="217"/>
        <v/>
      </c>
      <c r="AQ45" s="634" t="str">
        <f t="shared" si="217"/>
        <v/>
      </c>
      <c r="AR45" s="634" t="str">
        <f t="shared" si="217"/>
        <v/>
      </c>
      <c r="AS45" s="634" t="str">
        <f t="shared" si="217"/>
        <v/>
      </c>
      <c r="AT45" s="634" t="str">
        <f t="shared" si="217"/>
        <v/>
      </c>
      <c r="AU45" s="634" t="str">
        <f t="shared" si="217"/>
        <v/>
      </c>
      <c r="AV45" s="634" t="str">
        <f t="shared" ref="AV45:BB45" si="218">IF(AV44="","",AV41*AV44)</f>
        <v/>
      </c>
      <c r="AW45" s="634" t="str">
        <f t="shared" si="218"/>
        <v/>
      </c>
      <c r="AX45" s="634" t="str">
        <f t="shared" si="218"/>
        <v/>
      </c>
      <c r="AY45" s="634" t="str">
        <f t="shared" si="218"/>
        <v/>
      </c>
      <c r="AZ45" s="634" t="str">
        <f t="shared" si="218"/>
        <v/>
      </c>
      <c r="BA45" s="634" t="str">
        <f t="shared" si="218"/>
        <v/>
      </c>
      <c r="BB45" s="634" t="str">
        <f t="shared" si="218"/>
        <v/>
      </c>
      <c r="BC45" s="667"/>
      <c r="BD45" s="634" t="str">
        <f t="shared" ref="BD45:BL45" si="219">IF(BD44="","",BD39*BD44*BD40)</f>
        <v/>
      </c>
      <c r="BE45" s="634" t="str">
        <f>IF(BE44="","",BE41*BE44)</f>
        <v/>
      </c>
      <c r="BF45" s="634" t="str">
        <f t="shared" si="219"/>
        <v/>
      </c>
      <c r="BG45" s="634" t="str">
        <f t="shared" si="219"/>
        <v/>
      </c>
      <c r="BH45" s="634" t="str">
        <f>IF(BH44="","",BH41*BH44)</f>
        <v/>
      </c>
      <c r="BI45" s="634" t="str">
        <f t="shared" si="219"/>
        <v/>
      </c>
      <c r="BJ45" s="634" t="str">
        <f t="shared" si="219"/>
        <v/>
      </c>
      <c r="BK45" s="634" t="str">
        <f t="shared" si="219"/>
        <v/>
      </c>
      <c r="BL45" s="634" t="str">
        <f t="shared" si="219"/>
        <v/>
      </c>
      <c r="BM45" s="634" t="str">
        <f t="shared" ref="BM45:BT45" si="220">IF(BM44="","",BM41*BM44)</f>
        <v/>
      </c>
      <c r="BN45" s="634" t="str">
        <f t="shared" si="220"/>
        <v/>
      </c>
      <c r="BO45" s="634" t="str">
        <f t="shared" si="220"/>
        <v/>
      </c>
      <c r="BP45" s="634" t="str">
        <f t="shared" si="220"/>
        <v/>
      </c>
      <c r="BQ45" s="634" t="str">
        <f t="shared" si="220"/>
        <v/>
      </c>
      <c r="BR45" s="634" t="str">
        <f t="shared" si="220"/>
        <v/>
      </c>
      <c r="BS45" s="634" t="str">
        <f t="shared" si="220"/>
        <v/>
      </c>
      <c r="BT45" s="634" t="str">
        <f t="shared" si="220"/>
        <v/>
      </c>
      <c r="BU45" s="667"/>
      <c r="BV45" s="634" t="str">
        <f>IF(BV44="","",BV41*BV44)</f>
        <v/>
      </c>
      <c r="BW45" s="634" t="str">
        <f>IF(BW44="","",BW41*BW44)</f>
        <v/>
      </c>
      <c r="BX45" s="634" t="str">
        <f>IF(BX44="","",BX41*BX44)</f>
        <v/>
      </c>
      <c r="BY45" s="634" t="str">
        <f>IF(BY44="","",BY41*BY44)</f>
        <v/>
      </c>
      <c r="BZ45" s="982" t="str">
        <f t="shared" si="166"/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7">
        <f t="shared" si="186"/>
        <v>0</v>
      </c>
      <c r="DM45" s="852">
        <f t="shared" si="187"/>
        <v>0</v>
      </c>
      <c r="DN45" s="852">
        <f t="shared" si="188"/>
        <v>0</v>
      </c>
      <c r="DO45" s="852">
        <f t="shared" si="189"/>
        <v>0</v>
      </c>
      <c r="DP45" s="984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851</v>
      </c>
      <c r="B46" s="960"/>
      <c r="C46" s="960"/>
      <c r="D46" s="299"/>
      <c r="E46" s="960"/>
      <c r="F46" s="299"/>
      <c r="G46" s="960"/>
      <c r="H46" s="960"/>
      <c r="I46" s="960"/>
      <c r="J46" s="960"/>
      <c r="K46" s="960"/>
      <c r="L46" s="299"/>
      <c r="M46" s="960"/>
      <c r="N46" s="299"/>
      <c r="O46" s="960"/>
      <c r="P46" s="299"/>
      <c r="Q46" s="960"/>
      <c r="R46" s="299"/>
      <c r="S46" s="1012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960"/>
      <c r="AN46" s="960"/>
      <c r="AO46" s="960"/>
      <c r="AP46" s="960"/>
      <c r="AQ46" s="960"/>
      <c r="AR46" s="960"/>
      <c r="AS46" s="960"/>
      <c r="AT46" s="960"/>
      <c r="AU46" s="960"/>
      <c r="AV46" s="960"/>
      <c r="AW46" s="299"/>
      <c r="AX46" s="960"/>
      <c r="AY46" s="299"/>
      <c r="AZ46" s="960"/>
      <c r="BA46" s="299"/>
      <c r="BB46" s="960"/>
      <c r="BC46" s="1012"/>
      <c r="BD46" s="960" t="s">
        <v>263</v>
      </c>
      <c r="BE46" s="960" t="s">
        <v>263</v>
      </c>
      <c r="BF46" s="960"/>
      <c r="BG46" s="960"/>
      <c r="BH46" s="299"/>
      <c r="BI46" s="960"/>
      <c r="BJ46" s="960"/>
      <c r="BK46" s="960"/>
      <c r="BL46" s="960"/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262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2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2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40">COUNT(B47:R47)</f>
        <v>0</v>
      </c>
      <c r="DM47" s="852">
        <f t="shared" ref="DM47:DM54" si="241">COUNT(T47:AJ47)</f>
        <v>0</v>
      </c>
      <c r="DN47" s="852">
        <f t="shared" ref="DN47:DN54" si="242">COUNT(AL47:BB47)</f>
        <v>0</v>
      </c>
      <c r="DO47" s="852">
        <f t="shared" ref="DO47:DO54" si="243">COUNT(BD47:BT47)</f>
        <v>2</v>
      </c>
      <c r="DP47" s="967"/>
      <c r="DQ47" s="968"/>
      <c r="DR47" s="968"/>
      <c r="DS47" s="969"/>
      <c r="DU47" s="61"/>
    </row>
    <row r="48" spans="1:125" ht="12.75" customHeight="1">
      <c r="A48" s="965" t="s">
        <v>282</v>
      </c>
      <c r="B48" s="688"/>
      <c r="C48" s="688"/>
      <c r="D48" s="299"/>
      <c r="E48" s="688"/>
      <c r="F48" s="299"/>
      <c r="G48" s="688"/>
      <c r="H48" s="688"/>
      <c r="I48" s="688"/>
      <c r="J48" s="688"/>
      <c r="K48" s="688"/>
      <c r="L48" s="299"/>
      <c r="M48" s="688"/>
      <c r="N48" s="299"/>
      <c r="O48" s="688"/>
      <c r="P48" s="299"/>
      <c r="Q48" s="688"/>
      <c r="R48" s="299"/>
      <c r="S48" s="1012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8"/>
      <c r="AG48" s="299"/>
      <c r="AH48" s="688"/>
      <c r="AI48" s="299"/>
      <c r="AJ48" s="688"/>
      <c r="AK48" s="1012"/>
      <c r="AL48" s="688"/>
      <c r="AM48" s="688"/>
      <c r="AN48" s="688"/>
      <c r="AO48" s="688"/>
      <c r="AP48" s="688"/>
      <c r="AQ48" s="688"/>
      <c r="AR48" s="688"/>
      <c r="AS48" s="688"/>
      <c r="AT48" s="688"/>
      <c r="AU48" s="688"/>
      <c r="AV48" s="688"/>
      <c r="AW48" s="299"/>
      <c r="AX48" s="688"/>
      <c r="AY48" s="299"/>
      <c r="AZ48" s="688"/>
      <c r="BA48" s="299"/>
      <c r="BB48" s="688"/>
      <c r="BC48" s="1012"/>
      <c r="BD48" s="688">
        <v>1</v>
      </c>
      <c r="BE48" s="688">
        <v>1</v>
      </c>
      <c r="BF48" s="688"/>
      <c r="BG48" s="688"/>
      <c r="BH48" s="299"/>
      <c r="BI48" s="688"/>
      <c r="BJ48" s="688"/>
      <c r="BK48" s="688"/>
      <c r="BL48" s="688"/>
      <c r="BM48" s="688"/>
      <c r="BN48" s="299"/>
      <c r="BO48" s="688"/>
      <c r="BP48" s="299"/>
      <c r="BQ48" s="688"/>
      <c r="BR48" s="299"/>
      <c r="BS48" s="688"/>
      <c r="BT48" s="299"/>
      <c r="BU48" s="1012"/>
      <c r="BV48" s="688"/>
      <c r="BW48" s="299"/>
      <c r="BX48" s="688"/>
      <c r="BY48" s="299"/>
      <c r="BZ48" s="895"/>
      <c r="CA48" s="895"/>
      <c r="CB48" s="895"/>
      <c r="CC48" s="896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7">
        <f t="shared" si="240"/>
        <v>0</v>
      </c>
      <c r="DM48" s="852">
        <f t="shared" si="241"/>
        <v>0</v>
      </c>
      <c r="DN48" s="852">
        <f t="shared" si="242"/>
        <v>0</v>
      </c>
      <c r="DO48" s="852">
        <f t="shared" si="243"/>
        <v>2</v>
      </c>
      <c r="DP48" s="967"/>
      <c r="DQ48" s="968"/>
      <c r="DR48" s="968"/>
      <c r="DS48" s="969"/>
      <c r="DU48" s="61"/>
    </row>
    <row r="49" spans="1:125" ht="12.75" customHeight="1">
      <c r="A49" s="894" t="s">
        <v>283</v>
      </c>
      <c r="B49" s="688"/>
      <c r="C49" s="688"/>
      <c r="D49" s="299"/>
      <c r="E49" s="688"/>
      <c r="F49" s="299"/>
      <c r="G49" s="688"/>
      <c r="H49" s="688"/>
      <c r="I49" s="688"/>
      <c r="J49" s="688"/>
      <c r="K49" s="688"/>
      <c r="L49" s="299"/>
      <c r="M49" s="688"/>
      <c r="N49" s="299"/>
      <c r="O49" s="688"/>
      <c r="P49" s="299"/>
      <c r="Q49" s="688"/>
      <c r="R49" s="299"/>
      <c r="S49" s="1012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8"/>
      <c r="AG49" s="299"/>
      <c r="AH49" s="688"/>
      <c r="AI49" s="299"/>
      <c r="AJ49" s="688"/>
      <c r="AK49" s="1012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299"/>
      <c r="AX49" s="688"/>
      <c r="AY49" s="299"/>
      <c r="AZ49" s="688"/>
      <c r="BA49" s="299"/>
      <c r="BB49" s="688"/>
      <c r="BC49" s="1012"/>
      <c r="BD49" s="688">
        <v>3</v>
      </c>
      <c r="BE49" s="688">
        <v>3</v>
      </c>
      <c r="BF49" s="688"/>
      <c r="BG49" s="688"/>
      <c r="BH49" s="299"/>
      <c r="BI49" s="688"/>
      <c r="BJ49" s="688"/>
      <c r="BK49" s="688"/>
      <c r="BL49" s="688"/>
      <c r="BM49" s="688"/>
      <c r="BN49" s="299"/>
      <c r="BO49" s="688"/>
      <c r="BP49" s="299"/>
      <c r="BQ49" s="688"/>
      <c r="BR49" s="299"/>
      <c r="BS49" s="688"/>
      <c r="BT49" s="299"/>
      <c r="BU49" s="1012"/>
      <c r="BV49" s="688"/>
      <c r="BW49" s="299"/>
      <c r="BX49" s="688"/>
      <c r="BY49" s="299"/>
      <c r="BZ49" s="895"/>
      <c r="CA49" s="895"/>
      <c r="CB49" s="895"/>
      <c r="CC49" s="896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7">
        <f t="shared" si="240"/>
        <v>0</v>
      </c>
      <c r="DM49" s="852">
        <f t="shared" si="241"/>
        <v>0</v>
      </c>
      <c r="DN49" s="852">
        <f t="shared" si="242"/>
        <v>0</v>
      </c>
      <c r="DO49" s="852">
        <f t="shared" si="243"/>
        <v>2</v>
      </c>
      <c r="DP49" s="967"/>
      <c r="DQ49" s="968"/>
      <c r="DR49" s="968"/>
      <c r="DS49" s="969"/>
      <c r="DU49" s="61"/>
    </row>
    <row r="50" spans="1:125" ht="12.75" customHeight="1">
      <c r="A50" s="1016" t="s">
        <v>263</v>
      </c>
      <c r="B50" s="765" t="str">
        <f>IF(B48="","",B47*B48*B49)</f>
        <v/>
      </c>
      <c r="C50" s="765" t="str">
        <f t="shared" ref="C50:R50" si="245">IF(C48="","",C47*C48*C49)</f>
        <v/>
      </c>
      <c r="D50" s="765" t="str">
        <f t="shared" si="245"/>
        <v/>
      </c>
      <c r="E50" s="765" t="str">
        <f t="shared" ref="E50:J50" si="246">IF(E48="","",E47*E48*E49)</f>
        <v/>
      </c>
      <c r="F50" s="765" t="str">
        <f t="shared" si="246"/>
        <v/>
      </c>
      <c r="G50" s="765" t="str">
        <f t="shared" si="246"/>
        <v/>
      </c>
      <c r="H50" s="765" t="str">
        <f t="shared" si="246"/>
        <v/>
      </c>
      <c r="I50" s="765" t="str">
        <f t="shared" si="246"/>
        <v/>
      </c>
      <c r="J50" s="765" t="str">
        <f t="shared" si="246"/>
        <v/>
      </c>
      <c r="K50" s="765" t="str">
        <f t="shared" si="245"/>
        <v/>
      </c>
      <c r="L50" s="765" t="str">
        <f t="shared" si="245"/>
        <v/>
      </c>
      <c r="M50" s="765" t="str">
        <f t="shared" si="245"/>
        <v/>
      </c>
      <c r="N50" s="765" t="str">
        <f t="shared" si="245"/>
        <v/>
      </c>
      <c r="O50" s="765" t="str">
        <f t="shared" si="245"/>
        <v/>
      </c>
      <c r="P50" s="765" t="str">
        <f t="shared" si="245"/>
        <v/>
      </c>
      <c r="Q50" s="765" t="str">
        <f t="shared" si="245"/>
        <v/>
      </c>
      <c r="R50" s="765" t="str">
        <f t="shared" si="245"/>
        <v/>
      </c>
      <c r="S50" s="771"/>
      <c r="T50" s="765" t="str">
        <f t="shared" ref="T50:AB50" si="247">IF(T48="","",T47*T48*T49)</f>
        <v/>
      </c>
      <c r="U50" s="765" t="str">
        <f t="shared" si="247"/>
        <v/>
      </c>
      <c r="V50" s="765" t="str">
        <f t="shared" si="247"/>
        <v/>
      </c>
      <c r="W50" s="765" t="str">
        <f t="shared" si="247"/>
        <v/>
      </c>
      <c r="X50" s="765" t="str">
        <f t="shared" si="247"/>
        <v/>
      </c>
      <c r="Y50" s="765" t="str">
        <f t="shared" si="247"/>
        <v/>
      </c>
      <c r="Z50" s="765" t="str">
        <f t="shared" si="247"/>
        <v/>
      </c>
      <c r="AA50" s="765" t="str">
        <f t="shared" si="247"/>
        <v/>
      </c>
      <c r="AB50" s="765" t="str">
        <f t="shared" si="247"/>
        <v/>
      </c>
      <c r="AC50" s="765" t="str">
        <f t="shared" ref="AC50:AJ50" si="248">IF(AC48="","",AC47*AC48*AC49)</f>
        <v/>
      </c>
      <c r="AD50" s="765" t="str">
        <f t="shared" si="248"/>
        <v/>
      </c>
      <c r="AE50" s="765" t="str">
        <f t="shared" si="248"/>
        <v/>
      </c>
      <c r="AF50" s="765" t="str">
        <f t="shared" si="248"/>
        <v/>
      </c>
      <c r="AG50" s="765" t="str">
        <f t="shared" si="248"/>
        <v/>
      </c>
      <c r="AH50" s="765" t="str">
        <f t="shared" si="248"/>
        <v/>
      </c>
      <c r="AI50" s="765" t="str">
        <f t="shared" si="248"/>
        <v/>
      </c>
      <c r="AJ50" s="765" t="str">
        <f t="shared" si="248"/>
        <v/>
      </c>
      <c r="AK50" s="771"/>
      <c r="AL50" s="765" t="str">
        <f t="shared" ref="AL50:AU50" si="249">IF(AL48="","",AL47*AL48*AL49)</f>
        <v/>
      </c>
      <c r="AM50" s="765" t="str">
        <f t="shared" si="249"/>
        <v/>
      </c>
      <c r="AN50" s="765" t="str">
        <f t="shared" si="249"/>
        <v/>
      </c>
      <c r="AO50" s="765" t="str">
        <f t="shared" si="249"/>
        <v/>
      </c>
      <c r="AP50" s="765" t="str">
        <f t="shared" si="249"/>
        <v/>
      </c>
      <c r="AQ50" s="765" t="str">
        <f t="shared" si="249"/>
        <v/>
      </c>
      <c r="AR50" s="765" t="str">
        <f t="shared" si="249"/>
        <v/>
      </c>
      <c r="AS50" s="765" t="str">
        <f t="shared" si="249"/>
        <v/>
      </c>
      <c r="AT50" s="765" t="str">
        <f t="shared" si="249"/>
        <v/>
      </c>
      <c r="AU50" s="765" t="str">
        <f t="shared" si="249"/>
        <v/>
      </c>
      <c r="AV50" s="765" t="str">
        <f t="shared" ref="AV50:BB50" si="250">IF(AV48="","",AV47*AV48*AV49)</f>
        <v/>
      </c>
      <c r="AW50" s="765" t="str">
        <f t="shared" si="250"/>
        <v/>
      </c>
      <c r="AX50" s="765" t="str">
        <f t="shared" si="250"/>
        <v/>
      </c>
      <c r="AY50" s="765" t="str">
        <f t="shared" si="250"/>
        <v/>
      </c>
      <c r="AZ50" s="765" t="str">
        <f t="shared" si="250"/>
        <v/>
      </c>
      <c r="BA50" s="765" t="str">
        <f t="shared" si="250"/>
        <v/>
      </c>
      <c r="BB50" s="765" t="str">
        <f t="shared" si="250"/>
        <v/>
      </c>
      <c r="BC50" s="771"/>
      <c r="BD50" s="765">
        <f>IF(BD48="","",BD47*BD48*BD49)</f>
        <v>30</v>
      </c>
      <c r="BE50" s="765">
        <f>IF(BE48="","",BE47*BE48*BE49)</f>
        <v>30</v>
      </c>
      <c r="BF50" s="765" t="str">
        <f t="shared" ref="BF50:BL50" si="251">IF(BF48="","",BF47*BF48*BF49)</f>
        <v/>
      </c>
      <c r="BG50" s="765" t="str">
        <f t="shared" si="251"/>
        <v/>
      </c>
      <c r="BH50" s="765" t="str">
        <f t="shared" si="251"/>
        <v/>
      </c>
      <c r="BI50" s="765" t="str">
        <f t="shared" si="251"/>
        <v/>
      </c>
      <c r="BJ50" s="765" t="str">
        <f t="shared" si="251"/>
        <v/>
      </c>
      <c r="BK50" s="765" t="str">
        <f t="shared" si="251"/>
        <v/>
      </c>
      <c r="BL50" s="765" t="str">
        <f t="shared" si="251"/>
        <v/>
      </c>
      <c r="BM50" s="765" t="str">
        <f t="shared" ref="BM50:BT50" si="252">IF(BM48="","",BM47*BM48*BM49)</f>
        <v/>
      </c>
      <c r="BN50" s="765" t="str">
        <f t="shared" si="252"/>
        <v/>
      </c>
      <c r="BO50" s="765" t="str">
        <f t="shared" si="252"/>
        <v/>
      </c>
      <c r="BP50" s="765" t="str">
        <f t="shared" si="252"/>
        <v/>
      </c>
      <c r="BQ50" s="765" t="str">
        <f t="shared" si="252"/>
        <v/>
      </c>
      <c r="BR50" s="765" t="str">
        <f t="shared" si="252"/>
        <v/>
      </c>
      <c r="BS50" s="765" t="str">
        <f t="shared" si="252"/>
        <v/>
      </c>
      <c r="BT50" s="765" t="str">
        <f t="shared" si="252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7">
        <f t="shared" si="240"/>
        <v>0</v>
      </c>
      <c r="DM50" s="852">
        <f t="shared" si="241"/>
        <v>0</v>
      </c>
      <c r="DN50" s="852">
        <f t="shared" si="242"/>
        <v>0</v>
      </c>
      <c r="DO50" s="852">
        <f t="shared" si="243"/>
        <v>2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711"/>
      <c r="C51" s="711"/>
      <c r="D51" s="674"/>
      <c r="E51" s="711"/>
      <c r="F51" s="674"/>
      <c r="G51" s="711"/>
      <c r="H51" s="711"/>
      <c r="I51" s="711"/>
      <c r="J51" s="711"/>
      <c r="K51" s="711"/>
      <c r="L51" s="674"/>
      <c r="M51" s="711"/>
      <c r="N51" s="674"/>
      <c r="O51" s="711"/>
      <c r="P51" s="674"/>
      <c r="Q51" s="711"/>
      <c r="R51" s="674"/>
      <c r="S51" s="1015"/>
      <c r="T51" s="674"/>
      <c r="U51" s="674"/>
      <c r="V51" s="674"/>
      <c r="W51" s="674"/>
      <c r="X51" s="674"/>
      <c r="Y51" s="674"/>
      <c r="Z51" s="674"/>
      <c r="AA51" s="674"/>
      <c r="AB51" s="674"/>
      <c r="AC51" s="674"/>
      <c r="AD51" s="711"/>
      <c r="AE51" s="674"/>
      <c r="AF51" s="711"/>
      <c r="AG51" s="674"/>
      <c r="AH51" s="711"/>
      <c r="AI51" s="674"/>
      <c r="AJ51" s="711"/>
      <c r="AK51" s="1015"/>
      <c r="AL51" s="711"/>
      <c r="AM51" s="711"/>
      <c r="AN51" s="711"/>
      <c r="AO51" s="711"/>
      <c r="AP51" s="711"/>
      <c r="AQ51" s="711"/>
      <c r="AR51" s="711"/>
      <c r="AS51" s="711"/>
      <c r="AT51" s="711"/>
      <c r="AU51" s="674"/>
      <c r="AV51" s="711"/>
      <c r="AW51" s="674"/>
      <c r="AX51" s="711"/>
      <c r="AY51" s="674"/>
      <c r="AZ51" s="711"/>
      <c r="BA51" s="674"/>
      <c r="BB51" s="711"/>
      <c r="BC51" s="1015"/>
      <c r="BD51" s="711">
        <v>3480</v>
      </c>
      <c r="BE51" s="711">
        <v>3480</v>
      </c>
      <c r="BF51" s="711"/>
      <c r="BG51" s="711"/>
      <c r="BH51" s="711"/>
      <c r="BI51" s="711"/>
      <c r="BJ51" s="711"/>
      <c r="BK51" s="711"/>
      <c r="BL51" s="711"/>
      <c r="BM51" s="711"/>
      <c r="BN51" s="674"/>
      <c r="BO51" s="711"/>
      <c r="BP51" s="674"/>
      <c r="BQ51" s="711"/>
      <c r="BR51" s="674"/>
      <c r="BS51" s="711"/>
      <c r="BT51" s="674"/>
      <c r="BU51" s="1015"/>
      <c r="BV51" s="711"/>
      <c r="BW51" s="674"/>
      <c r="BX51" s="711"/>
      <c r="BY51" s="674"/>
      <c r="BZ51" s="895" t="str">
        <f>IF(DL51&lt;3,"",(SUM(B51:R51)-MIN(B51:R51)-MAX(B51:R51))/(DL51-2))</f>
        <v/>
      </c>
      <c r="CA51" s="895" t="str">
        <f>IF(DM51&lt;3,"",(SUM(T51:AJ51)-MIN(T51:AJ51)-MAX(T51:AJ51))/(DM51-2))</f>
        <v/>
      </c>
      <c r="CB51" s="895" t="str">
        <f>IF(DN51&lt;3,"",(SUM(AL51:BB51)-MIN(AL51:BB51)-MAX(AL51:BB51))/(DN51-2))</f>
        <v/>
      </c>
      <c r="CC51" s="896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7">
        <f t="shared" si="240"/>
        <v>0</v>
      </c>
      <c r="DM51" s="852">
        <f t="shared" si="241"/>
        <v>0</v>
      </c>
      <c r="DN51" s="852">
        <f t="shared" si="242"/>
        <v>0</v>
      </c>
      <c r="DO51" s="852">
        <f t="shared" si="243"/>
        <v>2</v>
      </c>
      <c r="DP51" s="967"/>
      <c r="DQ51" s="968"/>
      <c r="DR51" s="968"/>
      <c r="DS51" s="969"/>
      <c r="DU51" s="61"/>
    </row>
    <row r="52" spans="1:125" ht="12.75" customHeight="1">
      <c r="A52" s="894" t="str">
        <f>$H$1 &amp; " (%)"</f>
        <v>kcal (%)</v>
      </c>
      <c r="B52" s="770" t="str">
        <f t="shared" ref="B52:K52" si="253">IF(B50="","",B50*B51/B$7/365/$G$1)</f>
        <v/>
      </c>
      <c r="C52" s="770" t="str">
        <f t="shared" si="253"/>
        <v/>
      </c>
      <c r="D52" s="770" t="str">
        <f t="shared" si="253"/>
        <v/>
      </c>
      <c r="E52" s="770" t="str">
        <f t="shared" si="253"/>
        <v/>
      </c>
      <c r="F52" s="770" t="str">
        <f t="shared" si="253"/>
        <v/>
      </c>
      <c r="G52" s="770" t="str">
        <f t="shared" si="253"/>
        <v/>
      </c>
      <c r="H52" s="770" t="str">
        <f t="shared" si="253"/>
        <v/>
      </c>
      <c r="I52" s="770" t="str">
        <f t="shared" si="253"/>
        <v/>
      </c>
      <c r="J52" s="770" t="str">
        <f t="shared" si="253"/>
        <v/>
      </c>
      <c r="K52" s="770" t="str">
        <f t="shared" si="253"/>
        <v/>
      </c>
      <c r="L52" s="770" t="str">
        <f t="shared" ref="L52:R52" si="254">IF(L50="","",L50*L51/L$7/365/$G$1)</f>
        <v/>
      </c>
      <c r="M52" s="770" t="str">
        <f t="shared" si="254"/>
        <v/>
      </c>
      <c r="N52" s="770" t="str">
        <f t="shared" si="254"/>
        <v/>
      </c>
      <c r="O52" s="770" t="str">
        <f t="shared" si="254"/>
        <v/>
      </c>
      <c r="P52" s="770" t="str">
        <f t="shared" si="254"/>
        <v/>
      </c>
      <c r="Q52" s="770" t="str">
        <f t="shared" si="254"/>
        <v/>
      </c>
      <c r="R52" s="770" t="str">
        <f t="shared" si="254"/>
        <v/>
      </c>
      <c r="S52" s="981"/>
      <c r="T52" s="770" t="str">
        <f t="shared" ref="T52:AB52" si="255">IF(T50="","",T50*T51/T$7/365/$G$1)</f>
        <v/>
      </c>
      <c r="U52" s="770" t="str">
        <f t="shared" si="255"/>
        <v/>
      </c>
      <c r="V52" s="770" t="str">
        <f t="shared" si="255"/>
        <v/>
      </c>
      <c r="W52" s="770" t="str">
        <f t="shared" si="255"/>
        <v/>
      </c>
      <c r="X52" s="770" t="str">
        <f t="shared" si="255"/>
        <v/>
      </c>
      <c r="Y52" s="770" t="str">
        <f t="shared" si="255"/>
        <v/>
      </c>
      <c r="Z52" s="770" t="str">
        <f t="shared" si="255"/>
        <v/>
      </c>
      <c r="AA52" s="770" t="str">
        <f t="shared" si="255"/>
        <v/>
      </c>
      <c r="AB52" s="770" t="str">
        <f t="shared" si="255"/>
        <v/>
      </c>
      <c r="AC52" s="770" t="str">
        <f t="shared" ref="AC52:AJ52" si="256">IF(AC50="","",AC50*AC51/AC$7/365/$G$1)</f>
        <v/>
      </c>
      <c r="AD52" s="770" t="str">
        <f t="shared" si="256"/>
        <v/>
      </c>
      <c r="AE52" s="770" t="str">
        <f t="shared" si="256"/>
        <v/>
      </c>
      <c r="AF52" s="770" t="str">
        <f t="shared" si="256"/>
        <v/>
      </c>
      <c r="AG52" s="770" t="str">
        <f t="shared" si="256"/>
        <v/>
      </c>
      <c r="AH52" s="770" t="str">
        <f t="shared" si="256"/>
        <v/>
      </c>
      <c r="AI52" s="770" t="str">
        <f t="shared" si="256"/>
        <v/>
      </c>
      <c r="AJ52" s="770" t="str">
        <f t="shared" si="256"/>
        <v/>
      </c>
      <c r="AK52" s="981"/>
      <c r="AL52" s="770" t="str">
        <f t="shared" ref="AL52:AT52" si="257">IF(AL50="","",AL50*AL51/AL$7/365/$G$1)</f>
        <v/>
      </c>
      <c r="AM52" s="770" t="str">
        <f t="shared" si="257"/>
        <v/>
      </c>
      <c r="AN52" s="770" t="str">
        <f t="shared" si="257"/>
        <v/>
      </c>
      <c r="AO52" s="770" t="str">
        <f t="shared" si="257"/>
        <v/>
      </c>
      <c r="AP52" s="770" t="str">
        <f t="shared" si="257"/>
        <v/>
      </c>
      <c r="AQ52" s="770" t="str">
        <f t="shared" si="257"/>
        <v/>
      </c>
      <c r="AR52" s="770" t="str">
        <f t="shared" si="257"/>
        <v/>
      </c>
      <c r="AS52" s="770" t="str">
        <f t="shared" si="257"/>
        <v/>
      </c>
      <c r="AT52" s="770" t="str">
        <f t="shared" si="257"/>
        <v/>
      </c>
      <c r="AU52" s="770" t="str">
        <f t="shared" ref="AU52:BB52" si="258">IF(AU50="","",AU50*AU51/AU$7/365/$G$1)</f>
        <v/>
      </c>
      <c r="AV52" s="770" t="str">
        <f t="shared" si="258"/>
        <v/>
      </c>
      <c r="AW52" s="770" t="str">
        <f t="shared" si="258"/>
        <v/>
      </c>
      <c r="AX52" s="770" t="str">
        <f t="shared" si="258"/>
        <v/>
      </c>
      <c r="AY52" s="770" t="str">
        <f t="shared" si="258"/>
        <v/>
      </c>
      <c r="AZ52" s="770" t="str">
        <f t="shared" si="258"/>
        <v/>
      </c>
      <c r="BA52" s="770" t="str">
        <f t="shared" si="258"/>
        <v/>
      </c>
      <c r="BB52" s="770" t="str">
        <f t="shared" si="258"/>
        <v/>
      </c>
      <c r="BC52" s="981"/>
      <c r="BD52" s="770">
        <f>IF(BD50="","",BD50*BD51/BD$7/365/$G$1)</f>
        <v>1.7025440313111546E-2</v>
      </c>
      <c r="BE52" s="770">
        <f>IF(BE50="","",BE50*BE51/BE$7/365/$G$1)</f>
        <v>1.945764607212748E-2</v>
      </c>
      <c r="BF52" s="770" t="str">
        <f t="shared" ref="BF52:BL52" si="259">IF(BF50="","",BF50*BF51/BF$7/365/$G$1)</f>
        <v/>
      </c>
      <c r="BG52" s="770" t="str">
        <f t="shared" si="259"/>
        <v/>
      </c>
      <c r="BH52" s="770" t="str">
        <f t="shared" si="259"/>
        <v/>
      </c>
      <c r="BI52" s="770" t="str">
        <f t="shared" si="259"/>
        <v/>
      </c>
      <c r="BJ52" s="770" t="str">
        <f t="shared" si="259"/>
        <v/>
      </c>
      <c r="BK52" s="770" t="str">
        <f t="shared" si="259"/>
        <v/>
      </c>
      <c r="BL52" s="770" t="str">
        <f t="shared" si="259"/>
        <v/>
      </c>
      <c r="BM52" s="770" t="str">
        <f t="shared" ref="BM52:BT52" si="260">IF(BM50="","",BM50*BM51/BM$7/365/$G$1)</f>
        <v/>
      </c>
      <c r="BN52" s="770" t="str">
        <f t="shared" si="260"/>
        <v/>
      </c>
      <c r="BO52" s="770" t="str">
        <f t="shared" si="260"/>
        <v/>
      </c>
      <c r="BP52" s="770" t="str">
        <f t="shared" si="260"/>
        <v/>
      </c>
      <c r="BQ52" s="770" t="str">
        <f t="shared" si="260"/>
        <v/>
      </c>
      <c r="BR52" s="770" t="str">
        <f t="shared" si="260"/>
        <v/>
      </c>
      <c r="BS52" s="770" t="str">
        <f t="shared" si="260"/>
        <v/>
      </c>
      <c r="BT52" s="770" t="str">
        <f t="shared" si="260"/>
        <v/>
      </c>
      <c r="BU52" s="981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24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7">
        <f t="shared" si="240"/>
        <v>0</v>
      </c>
      <c r="DM52" s="852">
        <f t="shared" si="241"/>
        <v>0</v>
      </c>
      <c r="DN52" s="852">
        <f t="shared" si="242"/>
        <v>0</v>
      </c>
      <c r="DO52" s="852">
        <f t="shared" si="243"/>
        <v>2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287</v>
      </c>
      <c r="B53" s="648"/>
      <c r="C53" s="648"/>
      <c r="D53" s="683"/>
      <c r="E53" s="648"/>
      <c r="F53" s="683"/>
      <c r="G53" s="648"/>
      <c r="H53" s="648"/>
      <c r="I53" s="648"/>
      <c r="J53" s="648"/>
      <c r="K53" s="648"/>
      <c r="L53" s="683"/>
      <c r="M53" s="648"/>
      <c r="N53" s="683"/>
      <c r="O53" s="648"/>
      <c r="P53" s="683"/>
      <c r="Q53" s="648"/>
      <c r="R53" s="683"/>
      <c r="S53" s="1020"/>
      <c r="T53" s="648"/>
      <c r="U53" s="648"/>
      <c r="V53" s="648"/>
      <c r="W53" s="648"/>
      <c r="X53" s="648"/>
      <c r="Y53" s="648"/>
      <c r="Z53" s="648"/>
      <c r="AA53" s="648"/>
      <c r="AB53" s="648"/>
      <c r="AC53" s="683"/>
      <c r="AD53" s="648"/>
      <c r="AE53" s="683"/>
      <c r="AF53" s="648"/>
      <c r="AG53" s="683"/>
      <c r="AH53" s="648"/>
      <c r="AI53" s="683"/>
      <c r="AJ53" s="648"/>
      <c r="AK53" s="1020"/>
      <c r="AL53" s="683"/>
      <c r="AM53" s="683"/>
      <c r="AN53" s="683"/>
      <c r="AO53" s="683"/>
      <c r="AP53" s="683"/>
      <c r="AQ53" s="683"/>
      <c r="AR53" s="683"/>
      <c r="AS53" s="683"/>
      <c r="AT53" s="683"/>
      <c r="AU53" s="683"/>
      <c r="AV53" s="648"/>
      <c r="AW53" s="683"/>
      <c r="AX53" s="648"/>
      <c r="AY53" s="683"/>
      <c r="AZ53" s="648"/>
      <c r="BA53" s="683"/>
      <c r="BB53" s="648"/>
      <c r="BC53" s="1020"/>
      <c r="BD53" s="648">
        <v>10</v>
      </c>
      <c r="BE53" s="648">
        <v>10</v>
      </c>
      <c r="BF53" s="648"/>
      <c r="BG53" s="648"/>
      <c r="BH53" s="648"/>
      <c r="BI53" s="648"/>
      <c r="BJ53" s="648"/>
      <c r="BK53" s="648"/>
      <c r="BL53" s="648"/>
      <c r="BM53" s="648"/>
      <c r="BN53" s="683"/>
      <c r="BO53" s="648"/>
      <c r="BP53" s="683"/>
      <c r="BQ53" s="648"/>
      <c r="BR53" s="683"/>
      <c r="BS53" s="648"/>
      <c r="BT53" s="683"/>
      <c r="BU53" s="1020"/>
      <c r="BV53" s="648"/>
      <c r="BW53" s="683"/>
      <c r="BX53" s="648"/>
      <c r="BY53" s="683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7">
        <f t="shared" si="240"/>
        <v>0</v>
      </c>
      <c r="DM53" s="852">
        <f t="shared" si="241"/>
        <v>0</v>
      </c>
      <c r="DN53" s="852">
        <f t="shared" si="242"/>
        <v>0</v>
      </c>
      <c r="DO53" s="852">
        <f t="shared" si="243"/>
        <v>2</v>
      </c>
      <c r="DP53" s="979"/>
      <c r="DQ53" s="299"/>
      <c r="DR53" s="299"/>
      <c r="DS53" s="980"/>
      <c r="DU53" s="61"/>
    </row>
    <row r="54" spans="1:125" ht="12.75" customHeight="1">
      <c r="A54" s="894" t="s">
        <v>285</v>
      </c>
      <c r="B54" s="765" t="str">
        <f>IF(B53="","",B50*B53)</f>
        <v/>
      </c>
      <c r="C54" s="765" t="str">
        <f t="shared" ref="C54:R54" si="261">IF(C53="","",C50*C53)</f>
        <v/>
      </c>
      <c r="D54" s="765" t="str">
        <f t="shared" si="261"/>
        <v/>
      </c>
      <c r="E54" s="765" t="str">
        <f t="shared" ref="E54:J54" si="262">IF(E53="","",E50*E53)</f>
        <v/>
      </c>
      <c r="F54" s="765" t="str">
        <f t="shared" si="262"/>
        <v/>
      </c>
      <c r="G54" s="765" t="str">
        <f t="shared" si="262"/>
        <v/>
      </c>
      <c r="H54" s="765" t="str">
        <f t="shared" si="262"/>
        <v/>
      </c>
      <c r="I54" s="765" t="str">
        <f t="shared" si="262"/>
        <v/>
      </c>
      <c r="J54" s="765" t="str">
        <f t="shared" si="262"/>
        <v/>
      </c>
      <c r="K54" s="765" t="str">
        <f t="shared" si="261"/>
        <v/>
      </c>
      <c r="L54" s="765" t="str">
        <f t="shared" si="261"/>
        <v/>
      </c>
      <c r="M54" s="765" t="str">
        <f t="shared" si="261"/>
        <v/>
      </c>
      <c r="N54" s="765" t="str">
        <f t="shared" si="261"/>
        <v/>
      </c>
      <c r="O54" s="765" t="str">
        <f t="shared" si="261"/>
        <v/>
      </c>
      <c r="P54" s="765" t="str">
        <f t="shared" si="261"/>
        <v/>
      </c>
      <c r="Q54" s="765" t="str">
        <f t="shared" si="261"/>
        <v/>
      </c>
      <c r="R54" s="765" t="str">
        <f t="shared" si="261"/>
        <v/>
      </c>
      <c r="S54" s="771"/>
      <c r="T54" s="765" t="str">
        <f t="shared" ref="T54:AB54" si="263">IF(T53="","",T50*T53)</f>
        <v/>
      </c>
      <c r="U54" s="765" t="str">
        <f t="shared" si="263"/>
        <v/>
      </c>
      <c r="V54" s="765" t="str">
        <f t="shared" si="263"/>
        <v/>
      </c>
      <c r="W54" s="765" t="str">
        <f t="shared" si="263"/>
        <v/>
      </c>
      <c r="X54" s="765" t="str">
        <f t="shared" si="263"/>
        <v/>
      </c>
      <c r="Y54" s="765" t="str">
        <f t="shared" si="263"/>
        <v/>
      </c>
      <c r="Z54" s="765" t="str">
        <f t="shared" si="263"/>
        <v/>
      </c>
      <c r="AA54" s="765" t="str">
        <f t="shared" si="263"/>
        <v/>
      </c>
      <c r="AB54" s="765" t="str">
        <f t="shared" si="263"/>
        <v/>
      </c>
      <c r="AC54" s="765" t="str">
        <f t="shared" ref="AC54:AJ54" si="264">IF(AC53="","",AC50*AC53)</f>
        <v/>
      </c>
      <c r="AD54" s="765" t="str">
        <f t="shared" si="264"/>
        <v/>
      </c>
      <c r="AE54" s="765" t="str">
        <f t="shared" si="264"/>
        <v/>
      </c>
      <c r="AF54" s="765" t="str">
        <f t="shared" si="264"/>
        <v/>
      </c>
      <c r="AG54" s="765" t="str">
        <f t="shared" si="264"/>
        <v/>
      </c>
      <c r="AH54" s="765" t="str">
        <f t="shared" si="264"/>
        <v/>
      </c>
      <c r="AI54" s="765" t="str">
        <f t="shared" si="264"/>
        <v/>
      </c>
      <c r="AJ54" s="765" t="str">
        <f t="shared" si="264"/>
        <v/>
      </c>
      <c r="AK54" s="771"/>
      <c r="AL54" s="765" t="str">
        <f t="shared" ref="AL54:AT54" si="265">IF(AL53="","",AL50*AL53)</f>
        <v/>
      </c>
      <c r="AM54" s="765" t="str">
        <f t="shared" si="265"/>
        <v/>
      </c>
      <c r="AN54" s="765" t="str">
        <f t="shared" si="265"/>
        <v/>
      </c>
      <c r="AO54" s="765" t="str">
        <f t="shared" si="265"/>
        <v/>
      </c>
      <c r="AP54" s="765" t="str">
        <f t="shared" si="265"/>
        <v/>
      </c>
      <c r="AQ54" s="765" t="str">
        <f t="shared" si="265"/>
        <v/>
      </c>
      <c r="AR54" s="765" t="str">
        <f t="shared" si="265"/>
        <v/>
      </c>
      <c r="AS54" s="765" t="str">
        <f t="shared" si="265"/>
        <v/>
      </c>
      <c r="AT54" s="765" t="str">
        <f t="shared" si="265"/>
        <v/>
      </c>
      <c r="AU54" s="765" t="str">
        <f t="shared" ref="AU54:BB54" si="266">IF(AU53="","",AU50*AU53)</f>
        <v/>
      </c>
      <c r="AV54" s="765" t="str">
        <f t="shared" si="266"/>
        <v/>
      </c>
      <c r="AW54" s="765" t="str">
        <f t="shared" si="266"/>
        <v/>
      </c>
      <c r="AX54" s="765" t="str">
        <f t="shared" si="266"/>
        <v/>
      </c>
      <c r="AY54" s="765" t="str">
        <f t="shared" si="266"/>
        <v/>
      </c>
      <c r="AZ54" s="765" t="str">
        <f t="shared" si="266"/>
        <v/>
      </c>
      <c r="BA54" s="765" t="str">
        <f t="shared" si="266"/>
        <v/>
      </c>
      <c r="BB54" s="765" t="str">
        <f t="shared" si="266"/>
        <v/>
      </c>
      <c r="BC54" s="771"/>
      <c r="BD54" s="765">
        <f>IF(BD53="","",BD50*BD53)</f>
        <v>300</v>
      </c>
      <c r="BE54" s="765">
        <f>IF(BE53="","",BE50*BE53)</f>
        <v>300</v>
      </c>
      <c r="BF54" s="765" t="str">
        <f t="shared" ref="BF54:BL54" si="267">IF(BF53="","",BF50*BF53)</f>
        <v/>
      </c>
      <c r="BG54" s="765" t="str">
        <f t="shared" si="267"/>
        <v/>
      </c>
      <c r="BH54" s="765" t="str">
        <f t="shared" si="267"/>
        <v/>
      </c>
      <c r="BI54" s="765" t="str">
        <f t="shared" si="267"/>
        <v/>
      </c>
      <c r="BJ54" s="765" t="str">
        <f t="shared" si="267"/>
        <v/>
      </c>
      <c r="BK54" s="765" t="str">
        <f t="shared" si="267"/>
        <v/>
      </c>
      <c r="BL54" s="765" t="str">
        <f t="shared" si="267"/>
        <v/>
      </c>
      <c r="BM54" s="765" t="str">
        <f t="shared" ref="BM54:BT54" si="268">IF(BM53="","",BM50*BM53)</f>
        <v/>
      </c>
      <c r="BN54" s="765" t="str">
        <f t="shared" si="268"/>
        <v/>
      </c>
      <c r="BO54" s="765" t="str">
        <f t="shared" si="268"/>
        <v/>
      </c>
      <c r="BP54" s="765" t="str">
        <f t="shared" si="268"/>
        <v/>
      </c>
      <c r="BQ54" s="765" t="str">
        <f t="shared" si="268"/>
        <v/>
      </c>
      <c r="BR54" s="765" t="str">
        <f t="shared" si="268"/>
        <v/>
      </c>
      <c r="BS54" s="765" t="str">
        <f t="shared" si="268"/>
        <v/>
      </c>
      <c r="BT54" s="765" t="str">
        <f t="shared" si="268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7">
        <f t="shared" si="240"/>
        <v>0</v>
      </c>
      <c r="DM54" s="852">
        <f t="shared" si="241"/>
        <v>0</v>
      </c>
      <c r="DN54" s="852">
        <f t="shared" si="242"/>
        <v>0</v>
      </c>
      <c r="DO54" s="852">
        <f t="shared" si="243"/>
        <v>2</v>
      </c>
      <c r="DP54" s="984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852</v>
      </c>
      <c r="B55" s="960"/>
      <c r="C55" s="960"/>
      <c r="D55" s="299"/>
      <c r="E55" s="960"/>
      <c r="F55" s="299"/>
      <c r="G55" s="960"/>
      <c r="H55" s="960"/>
      <c r="I55" s="960"/>
      <c r="J55" s="960"/>
      <c r="K55" s="960"/>
      <c r="L55" s="299"/>
      <c r="M55" s="960"/>
      <c r="N55" s="299"/>
      <c r="O55" s="960"/>
      <c r="P55" s="299"/>
      <c r="Q55" s="960"/>
      <c r="R55" s="299"/>
      <c r="S55" s="1012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60"/>
      <c r="AE55" s="299"/>
      <c r="AF55" s="960"/>
      <c r="AG55" s="299"/>
      <c r="AH55" s="960"/>
      <c r="AI55" s="299"/>
      <c r="AJ55" s="960"/>
      <c r="AK55" s="1012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 t="s">
        <v>263</v>
      </c>
      <c r="BE55" s="960"/>
      <c r="BF55" s="960"/>
      <c r="BG55" s="960"/>
      <c r="BH55" s="299"/>
      <c r="BI55" s="960"/>
      <c r="BJ55" s="960"/>
      <c r="BK55" s="960"/>
      <c r="BL55" s="960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262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2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2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5" t="str">
        <f t="shared" ref="BZ56:BZ63" si="269"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89">COUNT(B56:R56)</f>
        <v>0</v>
      </c>
      <c r="DM56" s="852">
        <f t="shared" ref="DM56:DM63" si="290">COUNT(T56:AJ56)</f>
        <v>0</v>
      </c>
      <c r="DN56" s="852">
        <f t="shared" ref="DN56:DN63" si="291">COUNT(AL56:BB56)</f>
        <v>0</v>
      </c>
      <c r="DO56" s="852">
        <f t="shared" ref="DO56:DO63" si="292">COUNT(BD56:BT56)</f>
        <v>1</v>
      </c>
      <c r="DP56" s="967"/>
      <c r="DQ56" s="968"/>
      <c r="DR56" s="968"/>
      <c r="DS56" s="969"/>
      <c r="DU56" s="61"/>
    </row>
    <row r="57" spans="1:125" ht="12.75" customHeight="1">
      <c r="A57" s="965" t="s">
        <v>282</v>
      </c>
      <c r="B57" s="688"/>
      <c r="C57" s="688"/>
      <c r="D57" s="299"/>
      <c r="E57" s="688"/>
      <c r="F57" s="299"/>
      <c r="G57" s="688"/>
      <c r="H57" s="688"/>
      <c r="I57" s="688"/>
      <c r="J57" s="688"/>
      <c r="K57" s="688"/>
      <c r="L57" s="299"/>
      <c r="M57" s="688"/>
      <c r="N57" s="299"/>
      <c r="O57" s="688"/>
      <c r="P57" s="299"/>
      <c r="Q57" s="688"/>
      <c r="R57" s="299"/>
      <c r="S57" s="1012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8"/>
      <c r="AG57" s="299"/>
      <c r="AH57" s="688"/>
      <c r="AI57" s="299"/>
      <c r="AJ57" s="688"/>
      <c r="AK57" s="1012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8"/>
      <c r="AW57" s="299"/>
      <c r="AX57" s="688"/>
      <c r="AY57" s="299"/>
      <c r="AZ57" s="688"/>
      <c r="BA57" s="299"/>
      <c r="BB57" s="688"/>
      <c r="BC57" s="1012"/>
      <c r="BD57" s="688">
        <v>1</v>
      </c>
      <c r="BE57" s="688"/>
      <c r="BF57" s="688"/>
      <c r="BG57" s="688"/>
      <c r="BH57" s="299"/>
      <c r="BI57" s="688"/>
      <c r="BJ57" s="688"/>
      <c r="BK57" s="688"/>
      <c r="BL57" s="688"/>
      <c r="BM57" s="688"/>
      <c r="BN57" s="299"/>
      <c r="BO57" s="688"/>
      <c r="BP57" s="299"/>
      <c r="BQ57" s="688"/>
      <c r="BR57" s="299"/>
      <c r="BS57" s="688"/>
      <c r="BT57" s="299"/>
      <c r="BU57" s="1012"/>
      <c r="BV57" s="688"/>
      <c r="BW57" s="299"/>
      <c r="BX57" s="688"/>
      <c r="BY57" s="299"/>
      <c r="BZ57" s="895" t="str">
        <f t="shared" si="269"/>
        <v/>
      </c>
      <c r="CA57" s="895"/>
      <c r="CB57" s="895"/>
      <c r="CC57" s="896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7">
        <f t="shared" si="289"/>
        <v>0</v>
      </c>
      <c r="DM57" s="852">
        <f t="shared" si="290"/>
        <v>0</v>
      </c>
      <c r="DN57" s="852">
        <f t="shared" si="291"/>
        <v>0</v>
      </c>
      <c r="DO57" s="852">
        <f t="shared" si="292"/>
        <v>1</v>
      </c>
      <c r="DP57" s="967"/>
      <c r="DQ57" s="968"/>
      <c r="DR57" s="968"/>
      <c r="DS57" s="969"/>
      <c r="DU57" s="61"/>
    </row>
    <row r="58" spans="1:125" ht="12.75" customHeight="1">
      <c r="A58" s="894" t="s">
        <v>283</v>
      </c>
      <c r="B58" s="688"/>
      <c r="C58" s="688"/>
      <c r="D58" s="299"/>
      <c r="E58" s="688"/>
      <c r="F58" s="299"/>
      <c r="G58" s="688"/>
      <c r="H58" s="688"/>
      <c r="I58" s="688"/>
      <c r="J58" s="688"/>
      <c r="K58" s="688"/>
      <c r="L58" s="299"/>
      <c r="M58" s="688"/>
      <c r="N58" s="299"/>
      <c r="O58" s="688"/>
      <c r="P58" s="299"/>
      <c r="Q58" s="688"/>
      <c r="R58" s="299"/>
      <c r="S58" s="1012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8"/>
      <c r="AG58" s="299"/>
      <c r="AH58" s="688"/>
      <c r="AI58" s="299"/>
      <c r="AJ58" s="688"/>
      <c r="AK58" s="1012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8"/>
      <c r="AW58" s="299"/>
      <c r="AX58" s="688"/>
      <c r="AY58" s="299"/>
      <c r="AZ58" s="688"/>
      <c r="BA58" s="299"/>
      <c r="BB58" s="688"/>
      <c r="BC58" s="1012"/>
      <c r="BD58" s="688">
        <v>10</v>
      </c>
      <c r="BE58" s="688"/>
      <c r="BF58" s="688"/>
      <c r="BG58" s="688"/>
      <c r="BH58" s="299"/>
      <c r="BI58" s="688"/>
      <c r="BJ58" s="688"/>
      <c r="BK58" s="688"/>
      <c r="BL58" s="688"/>
      <c r="BM58" s="688"/>
      <c r="BN58" s="299"/>
      <c r="BO58" s="688"/>
      <c r="BP58" s="299"/>
      <c r="BQ58" s="688"/>
      <c r="BR58" s="299"/>
      <c r="BS58" s="688"/>
      <c r="BT58" s="299"/>
      <c r="BU58" s="1012"/>
      <c r="BV58" s="688"/>
      <c r="BW58" s="299"/>
      <c r="BX58" s="688"/>
      <c r="BY58" s="299"/>
      <c r="BZ58" s="895" t="str">
        <f t="shared" si="269"/>
        <v/>
      </c>
      <c r="CA58" s="895"/>
      <c r="CB58" s="895"/>
      <c r="CC58" s="896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7">
        <f t="shared" si="289"/>
        <v>0</v>
      </c>
      <c r="DM58" s="852">
        <f t="shared" si="290"/>
        <v>0</v>
      </c>
      <c r="DN58" s="852">
        <f t="shared" si="291"/>
        <v>0</v>
      </c>
      <c r="DO58" s="852">
        <f t="shared" si="292"/>
        <v>1</v>
      </c>
      <c r="DP58" s="967"/>
      <c r="DQ58" s="968"/>
      <c r="DR58" s="968"/>
      <c r="DS58" s="969"/>
      <c r="DU58" s="61"/>
    </row>
    <row r="59" spans="1:125" ht="12.75" customHeight="1">
      <c r="A59" s="1016" t="s">
        <v>263</v>
      </c>
      <c r="B59" s="765" t="str">
        <f t="shared" ref="B59:J59" si="294">IF(B57="","",B56*B57*B58)</f>
        <v/>
      </c>
      <c r="C59" s="765" t="str">
        <f t="shared" si="294"/>
        <v/>
      </c>
      <c r="D59" s="765" t="str">
        <f t="shared" si="294"/>
        <v/>
      </c>
      <c r="E59" s="765" t="str">
        <f t="shared" si="294"/>
        <v/>
      </c>
      <c r="F59" s="765" t="str">
        <f t="shared" si="294"/>
        <v/>
      </c>
      <c r="G59" s="765" t="str">
        <f t="shared" si="294"/>
        <v/>
      </c>
      <c r="H59" s="765" t="str">
        <f t="shared" si="294"/>
        <v/>
      </c>
      <c r="I59" s="765" t="str">
        <f t="shared" si="294"/>
        <v/>
      </c>
      <c r="J59" s="765" t="str">
        <f t="shared" si="294"/>
        <v/>
      </c>
      <c r="K59" s="765" t="str">
        <f t="shared" ref="K59:R59" si="295">IF(K57="","",K56*K57*K58)</f>
        <v/>
      </c>
      <c r="L59" s="765" t="str">
        <f t="shared" si="295"/>
        <v/>
      </c>
      <c r="M59" s="765" t="str">
        <f t="shared" si="295"/>
        <v/>
      </c>
      <c r="N59" s="765" t="str">
        <f t="shared" si="295"/>
        <v/>
      </c>
      <c r="O59" s="765" t="str">
        <f t="shared" si="295"/>
        <v/>
      </c>
      <c r="P59" s="765" t="str">
        <f t="shared" si="295"/>
        <v/>
      </c>
      <c r="Q59" s="765" t="str">
        <f t="shared" si="295"/>
        <v/>
      </c>
      <c r="R59" s="765" t="str">
        <f t="shared" si="295"/>
        <v/>
      </c>
      <c r="S59" s="771"/>
      <c r="T59" s="765" t="str">
        <f t="shared" ref="T59:AB59" si="296">IF(T57="","",T56*T57*T58)</f>
        <v/>
      </c>
      <c r="U59" s="765" t="str">
        <f t="shared" si="296"/>
        <v/>
      </c>
      <c r="V59" s="765" t="str">
        <f t="shared" si="296"/>
        <v/>
      </c>
      <c r="W59" s="765" t="str">
        <f t="shared" si="296"/>
        <v/>
      </c>
      <c r="X59" s="765" t="str">
        <f t="shared" si="296"/>
        <v/>
      </c>
      <c r="Y59" s="765" t="str">
        <f t="shared" si="296"/>
        <v/>
      </c>
      <c r="Z59" s="765" t="str">
        <f t="shared" si="296"/>
        <v/>
      </c>
      <c r="AA59" s="765" t="str">
        <f t="shared" si="296"/>
        <v/>
      </c>
      <c r="AB59" s="765" t="str">
        <f t="shared" si="296"/>
        <v/>
      </c>
      <c r="AC59" s="765" t="str">
        <f t="shared" ref="AC59:AJ59" si="297">IF(AC57="","",AC56*AC57*AC58)</f>
        <v/>
      </c>
      <c r="AD59" s="765" t="str">
        <f t="shared" si="297"/>
        <v/>
      </c>
      <c r="AE59" s="765" t="str">
        <f t="shared" si="297"/>
        <v/>
      </c>
      <c r="AF59" s="765" t="str">
        <f t="shared" si="297"/>
        <v/>
      </c>
      <c r="AG59" s="765" t="str">
        <f t="shared" si="297"/>
        <v/>
      </c>
      <c r="AH59" s="765" t="str">
        <f t="shared" si="297"/>
        <v/>
      </c>
      <c r="AI59" s="765" t="str">
        <f t="shared" si="297"/>
        <v/>
      </c>
      <c r="AJ59" s="765" t="str">
        <f t="shared" si="297"/>
        <v/>
      </c>
      <c r="AK59" s="771"/>
      <c r="AL59" s="765" t="str">
        <f t="shared" ref="AL59:AT59" si="298">IF(AL57="","",AL56*AL57*AL58)</f>
        <v/>
      </c>
      <c r="AM59" s="765" t="str">
        <f t="shared" si="298"/>
        <v/>
      </c>
      <c r="AN59" s="765" t="str">
        <f t="shared" si="298"/>
        <v/>
      </c>
      <c r="AO59" s="765" t="str">
        <f t="shared" si="298"/>
        <v/>
      </c>
      <c r="AP59" s="765" t="str">
        <f t="shared" si="298"/>
        <v/>
      </c>
      <c r="AQ59" s="765" t="str">
        <f t="shared" si="298"/>
        <v/>
      </c>
      <c r="AR59" s="765" t="str">
        <f t="shared" si="298"/>
        <v/>
      </c>
      <c r="AS59" s="765" t="str">
        <f t="shared" si="298"/>
        <v/>
      </c>
      <c r="AT59" s="765" t="str">
        <f t="shared" si="298"/>
        <v/>
      </c>
      <c r="AU59" s="765" t="str">
        <f t="shared" ref="AU59:BB59" si="299">IF(AU57="","",AU56*AU57*AU58)</f>
        <v/>
      </c>
      <c r="AV59" s="765" t="str">
        <f t="shared" si="299"/>
        <v/>
      </c>
      <c r="AW59" s="765" t="str">
        <f t="shared" si="299"/>
        <v/>
      </c>
      <c r="AX59" s="765" t="str">
        <f t="shared" si="299"/>
        <v/>
      </c>
      <c r="AY59" s="765" t="str">
        <f t="shared" si="299"/>
        <v/>
      </c>
      <c r="AZ59" s="765" t="str">
        <f t="shared" si="299"/>
        <v/>
      </c>
      <c r="BA59" s="765" t="str">
        <f t="shared" si="299"/>
        <v/>
      </c>
      <c r="BB59" s="765" t="str">
        <f t="shared" si="299"/>
        <v/>
      </c>
      <c r="BC59" s="771"/>
      <c r="BD59" s="765">
        <f>IF(BD57="","",BD56*BD57*BD58)</f>
        <v>5</v>
      </c>
      <c r="BE59" s="765" t="str">
        <f t="shared" ref="BE59:BL59" si="300">IF(BE57="","",BE56*BE57*BE58)</f>
        <v/>
      </c>
      <c r="BF59" s="765" t="str">
        <f t="shared" si="300"/>
        <v/>
      </c>
      <c r="BG59" s="765" t="str">
        <f t="shared" si="300"/>
        <v/>
      </c>
      <c r="BH59" s="765" t="str">
        <f t="shared" si="300"/>
        <v/>
      </c>
      <c r="BI59" s="765" t="str">
        <f t="shared" si="300"/>
        <v/>
      </c>
      <c r="BJ59" s="765" t="str">
        <f t="shared" si="300"/>
        <v/>
      </c>
      <c r="BK59" s="765" t="str">
        <f t="shared" si="300"/>
        <v/>
      </c>
      <c r="BL59" s="765" t="str">
        <f t="shared" si="300"/>
        <v/>
      </c>
      <c r="BM59" s="765" t="str">
        <f t="shared" ref="BM59:BT59" si="301">IF(BM57="","",BM56*BM57*BM58)</f>
        <v/>
      </c>
      <c r="BN59" s="765" t="str">
        <f t="shared" si="301"/>
        <v/>
      </c>
      <c r="BO59" s="765" t="str">
        <f t="shared" si="301"/>
        <v/>
      </c>
      <c r="BP59" s="765" t="str">
        <f t="shared" si="301"/>
        <v/>
      </c>
      <c r="BQ59" s="765" t="str">
        <f t="shared" si="301"/>
        <v/>
      </c>
      <c r="BR59" s="765" t="str">
        <f t="shared" si="301"/>
        <v/>
      </c>
      <c r="BS59" s="765" t="str">
        <f t="shared" si="301"/>
        <v/>
      </c>
      <c r="BT59" s="765" t="str">
        <f t="shared" si="301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 t="str">
        <f t="shared" si="269"/>
        <v/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7">
        <f t="shared" si="289"/>
        <v>0</v>
      </c>
      <c r="DM59" s="852">
        <f t="shared" si="290"/>
        <v>0</v>
      </c>
      <c r="DN59" s="852">
        <f t="shared" si="291"/>
        <v>0</v>
      </c>
      <c r="DO59" s="852">
        <f t="shared" si="292"/>
        <v>1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711"/>
      <c r="C60" s="711"/>
      <c r="D60" s="711"/>
      <c r="E60" s="711"/>
      <c r="F60" s="711"/>
      <c r="G60" s="711"/>
      <c r="H60" s="711"/>
      <c r="I60" s="711"/>
      <c r="J60" s="711"/>
      <c r="K60" s="711"/>
      <c r="L60" s="674"/>
      <c r="M60" s="711"/>
      <c r="N60" s="674"/>
      <c r="O60" s="711"/>
      <c r="P60" s="674"/>
      <c r="Q60" s="711"/>
      <c r="R60" s="674"/>
      <c r="S60" s="1015"/>
      <c r="T60" s="674"/>
      <c r="U60" s="674"/>
      <c r="V60" s="674"/>
      <c r="W60" s="674"/>
      <c r="X60" s="674"/>
      <c r="Y60" s="674"/>
      <c r="Z60" s="674"/>
      <c r="AA60" s="674"/>
      <c r="AB60" s="674"/>
      <c r="AC60" s="674"/>
      <c r="AD60" s="711"/>
      <c r="AE60" s="674"/>
      <c r="AF60" s="711"/>
      <c r="AG60" s="674"/>
      <c r="AH60" s="711"/>
      <c r="AI60" s="674"/>
      <c r="AJ60" s="711"/>
      <c r="AK60" s="1015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711"/>
      <c r="AW60" s="674"/>
      <c r="AX60" s="711"/>
      <c r="AY60" s="674"/>
      <c r="AZ60" s="711"/>
      <c r="BA60" s="674"/>
      <c r="BB60" s="711"/>
      <c r="BC60" s="1015"/>
      <c r="BD60" s="711">
        <v>9000</v>
      </c>
      <c r="BE60" s="711"/>
      <c r="BF60" s="711"/>
      <c r="BG60" s="711"/>
      <c r="BH60" s="711"/>
      <c r="BI60" s="711"/>
      <c r="BJ60" s="711"/>
      <c r="BK60" s="711"/>
      <c r="BL60" s="711"/>
      <c r="BM60" s="711"/>
      <c r="BN60" s="674"/>
      <c r="BO60" s="711"/>
      <c r="BP60" s="674"/>
      <c r="BQ60" s="711"/>
      <c r="BR60" s="674"/>
      <c r="BS60" s="711"/>
      <c r="BT60" s="674"/>
      <c r="BU60" s="1015"/>
      <c r="BV60" s="711"/>
      <c r="BW60" s="674"/>
      <c r="BX60" s="711"/>
      <c r="BY60" s="674"/>
      <c r="BZ60" s="895" t="str">
        <f t="shared" si="269"/>
        <v/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7">
        <f t="shared" si="289"/>
        <v>0</v>
      </c>
      <c r="DM60" s="852">
        <f t="shared" si="290"/>
        <v>0</v>
      </c>
      <c r="DN60" s="852">
        <f t="shared" si="291"/>
        <v>0</v>
      </c>
      <c r="DO60" s="852">
        <f t="shared" si="292"/>
        <v>1</v>
      </c>
      <c r="DP60" s="967"/>
      <c r="DQ60" s="968"/>
      <c r="DR60" s="968"/>
      <c r="DS60" s="969"/>
      <c r="DU60" s="61"/>
    </row>
    <row r="61" spans="1:125" ht="12.75" customHeight="1">
      <c r="A61" s="894" t="str">
        <f>$H$1 &amp; " (%)"</f>
        <v>kcal (%)</v>
      </c>
      <c r="B61" s="770" t="str">
        <f t="shared" ref="B61:J61" si="302">IF(B59="","",B59*B60/B$7/365/$G$1)</f>
        <v/>
      </c>
      <c r="C61" s="770" t="str">
        <f t="shared" si="302"/>
        <v/>
      </c>
      <c r="D61" s="770" t="str">
        <f t="shared" si="302"/>
        <v/>
      </c>
      <c r="E61" s="770" t="str">
        <f t="shared" si="302"/>
        <v/>
      </c>
      <c r="F61" s="770" t="str">
        <f t="shared" si="302"/>
        <v/>
      </c>
      <c r="G61" s="770" t="str">
        <f t="shared" si="302"/>
        <v/>
      </c>
      <c r="H61" s="770" t="str">
        <f t="shared" si="302"/>
        <v/>
      </c>
      <c r="I61" s="770" t="str">
        <f t="shared" si="302"/>
        <v/>
      </c>
      <c r="J61" s="770" t="str">
        <f t="shared" si="302"/>
        <v/>
      </c>
      <c r="K61" s="770" t="str">
        <f t="shared" ref="K61:R61" si="303">IF(K59="","",K59*K60/K$7/365/$G$1)</f>
        <v/>
      </c>
      <c r="L61" s="770" t="str">
        <f t="shared" si="303"/>
        <v/>
      </c>
      <c r="M61" s="770" t="str">
        <f t="shared" si="303"/>
        <v/>
      </c>
      <c r="N61" s="770" t="str">
        <f t="shared" si="303"/>
        <v/>
      </c>
      <c r="O61" s="770" t="str">
        <f t="shared" si="303"/>
        <v/>
      </c>
      <c r="P61" s="770" t="str">
        <f t="shared" si="303"/>
        <v/>
      </c>
      <c r="Q61" s="770" t="str">
        <f t="shared" si="303"/>
        <v/>
      </c>
      <c r="R61" s="770" t="str">
        <f t="shared" si="303"/>
        <v/>
      </c>
      <c r="S61" s="981"/>
      <c r="T61" s="770" t="str">
        <f t="shared" ref="T61:AB61" si="304">IF(T59="","",T59*T60/T$7/365/$G$1)</f>
        <v/>
      </c>
      <c r="U61" s="770" t="str">
        <f t="shared" si="304"/>
        <v/>
      </c>
      <c r="V61" s="770" t="str">
        <f t="shared" si="304"/>
        <v/>
      </c>
      <c r="W61" s="770" t="str">
        <f t="shared" si="304"/>
        <v/>
      </c>
      <c r="X61" s="770" t="str">
        <f t="shared" si="304"/>
        <v/>
      </c>
      <c r="Y61" s="770" t="str">
        <f t="shared" si="304"/>
        <v/>
      </c>
      <c r="Z61" s="770" t="str">
        <f t="shared" si="304"/>
        <v/>
      </c>
      <c r="AA61" s="770" t="str">
        <f t="shared" si="304"/>
        <v/>
      </c>
      <c r="AB61" s="770" t="str">
        <f t="shared" si="304"/>
        <v/>
      </c>
      <c r="AC61" s="770" t="str">
        <f t="shared" ref="AC61:AJ61" si="305">IF(AC59="","",AC59*AC60/AC$7/365/$G$1)</f>
        <v/>
      </c>
      <c r="AD61" s="770" t="str">
        <f t="shared" si="305"/>
        <v/>
      </c>
      <c r="AE61" s="770" t="str">
        <f t="shared" si="305"/>
        <v/>
      </c>
      <c r="AF61" s="770" t="str">
        <f t="shared" si="305"/>
        <v/>
      </c>
      <c r="AG61" s="770" t="str">
        <f t="shared" si="305"/>
        <v/>
      </c>
      <c r="AH61" s="770" t="str">
        <f t="shared" si="305"/>
        <v/>
      </c>
      <c r="AI61" s="770" t="str">
        <f t="shared" si="305"/>
        <v/>
      </c>
      <c r="AJ61" s="770" t="str">
        <f t="shared" si="305"/>
        <v/>
      </c>
      <c r="AK61" s="981"/>
      <c r="AL61" s="770" t="str">
        <f t="shared" ref="AL61:AT61" si="306">IF(AL59="","",AL59*AL60/AL$7/365/$G$1)</f>
        <v/>
      </c>
      <c r="AM61" s="770" t="str">
        <f t="shared" si="306"/>
        <v/>
      </c>
      <c r="AN61" s="770" t="str">
        <f t="shared" si="306"/>
        <v/>
      </c>
      <c r="AO61" s="770" t="str">
        <f t="shared" si="306"/>
        <v/>
      </c>
      <c r="AP61" s="770" t="str">
        <f t="shared" si="306"/>
        <v/>
      </c>
      <c r="AQ61" s="770" t="str">
        <f t="shared" si="306"/>
        <v/>
      </c>
      <c r="AR61" s="770" t="str">
        <f t="shared" si="306"/>
        <v/>
      </c>
      <c r="AS61" s="770" t="str">
        <f t="shared" si="306"/>
        <v/>
      </c>
      <c r="AT61" s="770" t="str">
        <f t="shared" si="306"/>
        <v/>
      </c>
      <c r="AU61" s="770" t="str">
        <f t="shared" ref="AU61:BB61" si="307">IF(AU59="","",AU59*AU60/AU$7/365/$G$1)</f>
        <v/>
      </c>
      <c r="AV61" s="770" t="str">
        <f t="shared" si="307"/>
        <v/>
      </c>
      <c r="AW61" s="770" t="str">
        <f t="shared" si="307"/>
        <v/>
      </c>
      <c r="AX61" s="770" t="str">
        <f t="shared" si="307"/>
        <v/>
      </c>
      <c r="AY61" s="770" t="str">
        <f t="shared" si="307"/>
        <v/>
      </c>
      <c r="AZ61" s="770" t="str">
        <f t="shared" si="307"/>
        <v/>
      </c>
      <c r="BA61" s="770" t="str">
        <f t="shared" si="307"/>
        <v/>
      </c>
      <c r="BB61" s="770" t="str">
        <f t="shared" si="307"/>
        <v/>
      </c>
      <c r="BC61" s="981"/>
      <c r="BD61" s="770">
        <f>IF(BD59="","",BD59*BD60/BD$7/365/$G$1)</f>
        <v>7.3385518590998048E-3</v>
      </c>
      <c r="BE61" s="770" t="str">
        <f t="shared" ref="BE61:BL61" si="308">IF(BE59="","",BE59*BE60/BE$7/365/$G$1)</f>
        <v/>
      </c>
      <c r="BF61" s="770" t="str">
        <f t="shared" si="308"/>
        <v/>
      </c>
      <c r="BG61" s="770" t="str">
        <f t="shared" si="308"/>
        <v/>
      </c>
      <c r="BH61" s="770" t="str">
        <f t="shared" si="308"/>
        <v/>
      </c>
      <c r="BI61" s="770" t="str">
        <f t="shared" si="308"/>
        <v/>
      </c>
      <c r="BJ61" s="770" t="str">
        <f t="shared" si="308"/>
        <v/>
      </c>
      <c r="BK61" s="770" t="str">
        <f t="shared" si="308"/>
        <v/>
      </c>
      <c r="BL61" s="770" t="str">
        <f t="shared" si="308"/>
        <v/>
      </c>
      <c r="BM61" s="770" t="str">
        <f t="shared" ref="BM61:BT61" si="309">IF(BM59="","",BM59*BM60/BM$7/365/$G$1)</f>
        <v/>
      </c>
      <c r="BN61" s="770" t="str">
        <f t="shared" si="309"/>
        <v/>
      </c>
      <c r="BO61" s="770" t="str">
        <f t="shared" si="309"/>
        <v/>
      </c>
      <c r="BP61" s="770" t="str">
        <f t="shared" si="309"/>
        <v/>
      </c>
      <c r="BQ61" s="770" t="str">
        <f t="shared" si="309"/>
        <v/>
      </c>
      <c r="BR61" s="770" t="str">
        <f t="shared" si="309"/>
        <v/>
      </c>
      <c r="BS61" s="770" t="str">
        <f t="shared" si="309"/>
        <v/>
      </c>
      <c r="BT61" s="770" t="str">
        <f t="shared" si="309"/>
        <v/>
      </c>
      <c r="BU61" s="981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 t="str">
        <f t="shared" si="269"/>
        <v/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24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7">
        <f t="shared" si="289"/>
        <v>0</v>
      </c>
      <c r="DM61" s="852">
        <f t="shared" si="290"/>
        <v>0</v>
      </c>
      <c r="DN61" s="852">
        <f t="shared" si="291"/>
        <v>0</v>
      </c>
      <c r="DO61" s="852">
        <f t="shared" si="292"/>
        <v>1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287</v>
      </c>
      <c r="B62" s="648"/>
      <c r="C62" s="648"/>
      <c r="D62" s="648"/>
      <c r="E62" s="648"/>
      <c r="F62" s="648"/>
      <c r="G62" s="648"/>
      <c r="H62" s="648"/>
      <c r="I62" s="648"/>
      <c r="J62" s="648"/>
      <c r="K62" s="648"/>
      <c r="L62" s="683"/>
      <c r="M62" s="648"/>
      <c r="N62" s="683"/>
      <c r="O62" s="648"/>
      <c r="P62" s="683"/>
      <c r="Q62" s="648"/>
      <c r="R62" s="683"/>
      <c r="S62" s="1020"/>
      <c r="T62" s="683"/>
      <c r="U62" s="683"/>
      <c r="V62" s="683"/>
      <c r="W62" s="683"/>
      <c r="X62" s="683"/>
      <c r="Y62" s="683"/>
      <c r="Z62" s="683"/>
      <c r="AA62" s="683"/>
      <c r="AB62" s="683"/>
      <c r="AC62" s="683"/>
      <c r="AD62" s="648"/>
      <c r="AE62" s="683"/>
      <c r="AF62" s="648"/>
      <c r="AG62" s="683"/>
      <c r="AH62" s="648"/>
      <c r="AI62" s="683"/>
      <c r="AJ62" s="648"/>
      <c r="AK62" s="1020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48"/>
      <c r="AW62" s="683"/>
      <c r="AX62" s="648"/>
      <c r="AY62" s="683"/>
      <c r="AZ62" s="648"/>
      <c r="BA62" s="683"/>
      <c r="BB62" s="648"/>
      <c r="BC62" s="1020"/>
      <c r="BD62" s="648">
        <v>5</v>
      </c>
      <c r="BE62" s="648"/>
      <c r="BF62" s="648"/>
      <c r="BG62" s="648"/>
      <c r="BH62" s="648"/>
      <c r="BI62" s="648"/>
      <c r="BJ62" s="648"/>
      <c r="BK62" s="648"/>
      <c r="BL62" s="648"/>
      <c r="BM62" s="648"/>
      <c r="BN62" s="683"/>
      <c r="BO62" s="648"/>
      <c r="BP62" s="683"/>
      <c r="BQ62" s="648"/>
      <c r="BR62" s="683"/>
      <c r="BS62" s="648"/>
      <c r="BT62" s="683"/>
      <c r="BU62" s="1020"/>
      <c r="BV62" s="648"/>
      <c r="BW62" s="683"/>
      <c r="BX62" s="648"/>
      <c r="BY62" s="683"/>
      <c r="BZ62" s="895" t="str">
        <f t="shared" si="269"/>
        <v/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7">
        <f t="shared" si="289"/>
        <v>0</v>
      </c>
      <c r="DM62" s="852">
        <f t="shared" si="290"/>
        <v>0</v>
      </c>
      <c r="DN62" s="852">
        <f t="shared" si="291"/>
        <v>0</v>
      </c>
      <c r="DO62" s="852">
        <f t="shared" si="292"/>
        <v>1</v>
      </c>
      <c r="DP62" s="979"/>
      <c r="DQ62" s="299"/>
      <c r="DR62" s="299"/>
      <c r="DS62" s="980"/>
      <c r="DU62" s="61"/>
    </row>
    <row r="63" spans="1:125" ht="12.75" customHeight="1">
      <c r="A63" s="894" t="s">
        <v>285</v>
      </c>
      <c r="B63" s="765" t="str">
        <f t="shared" ref="B63:J63" si="310">IF(B62="","",B59*B62)</f>
        <v/>
      </c>
      <c r="C63" s="765" t="str">
        <f t="shared" si="310"/>
        <v/>
      </c>
      <c r="D63" s="765" t="str">
        <f t="shared" si="310"/>
        <v/>
      </c>
      <c r="E63" s="765" t="str">
        <f t="shared" si="310"/>
        <v/>
      </c>
      <c r="F63" s="765" t="str">
        <f t="shared" si="310"/>
        <v/>
      </c>
      <c r="G63" s="765" t="str">
        <f t="shared" si="310"/>
        <v/>
      </c>
      <c r="H63" s="765" t="str">
        <f t="shared" si="310"/>
        <v/>
      </c>
      <c r="I63" s="765" t="str">
        <f t="shared" si="310"/>
        <v/>
      </c>
      <c r="J63" s="765" t="str">
        <f t="shared" si="310"/>
        <v/>
      </c>
      <c r="K63" s="765" t="str">
        <f t="shared" ref="K63:R63" si="311">IF(K62="","",K59*K62)</f>
        <v/>
      </c>
      <c r="L63" s="765" t="str">
        <f t="shared" si="311"/>
        <v/>
      </c>
      <c r="M63" s="765" t="str">
        <f t="shared" si="311"/>
        <v/>
      </c>
      <c r="N63" s="765" t="str">
        <f t="shared" si="311"/>
        <v/>
      </c>
      <c r="O63" s="765" t="str">
        <f t="shared" si="311"/>
        <v/>
      </c>
      <c r="P63" s="765" t="str">
        <f t="shared" si="311"/>
        <v/>
      </c>
      <c r="Q63" s="765" t="str">
        <f t="shared" si="311"/>
        <v/>
      </c>
      <c r="R63" s="765" t="str">
        <f t="shared" si="311"/>
        <v/>
      </c>
      <c r="S63" s="771"/>
      <c r="T63" s="765" t="str">
        <f t="shared" ref="T63:AB63" si="312">IF(T62="","",T59*T62)</f>
        <v/>
      </c>
      <c r="U63" s="765" t="str">
        <f t="shared" si="312"/>
        <v/>
      </c>
      <c r="V63" s="765" t="str">
        <f t="shared" si="312"/>
        <v/>
      </c>
      <c r="W63" s="765" t="str">
        <f t="shared" si="312"/>
        <v/>
      </c>
      <c r="X63" s="765" t="str">
        <f t="shared" si="312"/>
        <v/>
      </c>
      <c r="Y63" s="765" t="str">
        <f t="shared" si="312"/>
        <v/>
      </c>
      <c r="Z63" s="765" t="str">
        <f t="shared" si="312"/>
        <v/>
      </c>
      <c r="AA63" s="765" t="str">
        <f t="shared" si="312"/>
        <v/>
      </c>
      <c r="AB63" s="765" t="str">
        <f t="shared" si="312"/>
        <v/>
      </c>
      <c r="AC63" s="765" t="str">
        <f t="shared" ref="AC63:AJ63" si="313">IF(AC62="","",AC59*AC62)</f>
        <v/>
      </c>
      <c r="AD63" s="765" t="str">
        <f t="shared" si="313"/>
        <v/>
      </c>
      <c r="AE63" s="765" t="str">
        <f t="shared" si="313"/>
        <v/>
      </c>
      <c r="AF63" s="765" t="str">
        <f t="shared" si="313"/>
        <v/>
      </c>
      <c r="AG63" s="765" t="str">
        <f t="shared" si="313"/>
        <v/>
      </c>
      <c r="AH63" s="765" t="str">
        <f t="shared" si="313"/>
        <v/>
      </c>
      <c r="AI63" s="765" t="str">
        <f t="shared" si="313"/>
        <v/>
      </c>
      <c r="AJ63" s="765" t="str">
        <f t="shared" si="313"/>
        <v/>
      </c>
      <c r="AK63" s="771"/>
      <c r="AL63" s="765" t="str">
        <f t="shared" ref="AL63:AT63" si="314">IF(AL62="","",AL59*AL62)</f>
        <v/>
      </c>
      <c r="AM63" s="765" t="str">
        <f t="shared" si="314"/>
        <v/>
      </c>
      <c r="AN63" s="765" t="str">
        <f t="shared" si="314"/>
        <v/>
      </c>
      <c r="AO63" s="765" t="str">
        <f t="shared" si="314"/>
        <v/>
      </c>
      <c r="AP63" s="765" t="str">
        <f t="shared" si="314"/>
        <v/>
      </c>
      <c r="AQ63" s="765" t="str">
        <f t="shared" si="314"/>
        <v/>
      </c>
      <c r="AR63" s="765" t="str">
        <f t="shared" si="314"/>
        <v/>
      </c>
      <c r="AS63" s="765" t="str">
        <f t="shared" si="314"/>
        <v/>
      </c>
      <c r="AT63" s="765" t="str">
        <f t="shared" si="314"/>
        <v/>
      </c>
      <c r="AU63" s="765" t="str">
        <f t="shared" ref="AU63:BB63" si="315">IF(AU62="","",AU59*AU62)</f>
        <v/>
      </c>
      <c r="AV63" s="765" t="str">
        <f t="shared" si="315"/>
        <v/>
      </c>
      <c r="AW63" s="765" t="str">
        <f t="shared" si="315"/>
        <v/>
      </c>
      <c r="AX63" s="765" t="str">
        <f t="shared" si="315"/>
        <v/>
      </c>
      <c r="AY63" s="765" t="str">
        <f t="shared" si="315"/>
        <v/>
      </c>
      <c r="AZ63" s="765" t="str">
        <f t="shared" si="315"/>
        <v/>
      </c>
      <c r="BA63" s="765" t="str">
        <f t="shared" si="315"/>
        <v/>
      </c>
      <c r="BB63" s="765" t="str">
        <f t="shared" si="315"/>
        <v/>
      </c>
      <c r="BC63" s="771"/>
      <c r="BD63" s="765">
        <f>IF(BD62="","",BD59*BD62)</f>
        <v>25</v>
      </c>
      <c r="BE63" s="765" t="str">
        <f t="shared" ref="BE63:BL63" si="316">IF(BE62="","",BE59*BE62)</f>
        <v/>
      </c>
      <c r="BF63" s="765" t="str">
        <f t="shared" si="316"/>
        <v/>
      </c>
      <c r="BG63" s="765" t="str">
        <f t="shared" si="316"/>
        <v/>
      </c>
      <c r="BH63" s="765" t="str">
        <f t="shared" si="316"/>
        <v/>
      </c>
      <c r="BI63" s="765" t="str">
        <f t="shared" si="316"/>
        <v/>
      </c>
      <c r="BJ63" s="765" t="str">
        <f t="shared" si="316"/>
        <v/>
      </c>
      <c r="BK63" s="765" t="str">
        <f t="shared" si="316"/>
        <v/>
      </c>
      <c r="BL63" s="765" t="str">
        <f t="shared" si="316"/>
        <v/>
      </c>
      <c r="BM63" s="765" t="str">
        <f t="shared" ref="BM63:BT63" si="317">IF(BM62="","",BM59*BM62)</f>
        <v/>
      </c>
      <c r="BN63" s="765" t="str">
        <f t="shared" si="317"/>
        <v/>
      </c>
      <c r="BO63" s="765" t="str">
        <f t="shared" si="317"/>
        <v/>
      </c>
      <c r="BP63" s="765" t="str">
        <f t="shared" si="317"/>
        <v/>
      </c>
      <c r="BQ63" s="765" t="str">
        <f t="shared" si="317"/>
        <v/>
      </c>
      <c r="BR63" s="765" t="str">
        <f t="shared" si="317"/>
        <v/>
      </c>
      <c r="BS63" s="765" t="str">
        <f t="shared" si="317"/>
        <v/>
      </c>
      <c r="BT63" s="765" t="str">
        <f t="shared" si="317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2" t="str">
        <f t="shared" si="269"/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7">
        <f t="shared" si="289"/>
        <v>0</v>
      </c>
      <c r="DM63" s="852">
        <f t="shared" si="290"/>
        <v>0</v>
      </c>
      <c r="DN63" s="852">
        <f t="shared" si="291"/>
        <v>0</v>
      </c>
      <c r="DO63" s="852">
        <f t="shared" si="292"/>
        <v>1</v>
      </c>
      <c r="DP63" s="984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1016</v>
      </c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960"/>
      <c r="V64" s="960"/>
      <c r="W64" s="960"/>
      <c r="X64" s="960"/>
      <c r="Y64" s="960"/>
      <c r="Z64" s="960"/>
      <c r="AA64" s="960" t="s">
        <v>263</v>
      </c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 t="s">
        <v>263</v>
      </c>
      <c r="BE64" s="960" t="s">
        <v>263</v>
      </c>
      <c r="BF64" s="960"/>
      <c r="BG64" s="960"/>
      <c r="BH64" s="299"/>
      <c r="BI64" s="960"/>
      <c r="BJ64" s="960"/>
      <c r="BK64" s="960"/>
      <c r="BL64" s="960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262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337">COUNT(B65:R65)</f>
        <v>0</v>
      </c>
      <c r="DM65" s="852">
        <f t="shared" ref="DM65:DM72" si="338">COUNT(T65:AJ65)</f>
        <v>1</v>
      </c>
      <c r="DN65" s="852">
        <f t="shared" ref="DN65:DN72" si="339">COUNT(AL65:BB65)</f>
        <v>0</v>
      </c>
      <c r="DO65" s="852">
        <f t="shared" ref="DO65:DO72" si="340">COUNT(BD65:BT65)</f>
        <v>2</v>
      </c>
      <c r="DP65" s="967"/>
      <c r="DQ65" s="968"/>
      <c r="DR65" s="968"/>
      <c r="DS65" s="969"/>
      <c r="DU65" s="61"/>
    </row>
    <row r="66" spans="1:125" ht="12.75" customHeight="1">
      <c r="A66" s="965" t="s">
        <v>282</v>
      </c>
      <c r="B66" s="688"/>
      <c r="C66" s="688"/>
      <c r="D66" s="688"/>
      <c r="E66" s="688"/>
      <c r="F66" s="688"/>
      <c r="G66" s="688"/>
      <c r="H66" s="688"/>
      <c r="I66" s="688"/>
      <c r="J66" s="688"/>
      <c r="K66" s="688"/>
      <c r="L66" s="299"/>
      <c r="M66" s="688"/>
      <c r="N66" s="299"/>
      <c r="O66" s="688"/>
      <c r="P66" s="299"/>
      <c r="Q66" s="688"/>
      <c r="R66" s="299"/>
      <c r="S66" s="1012"/>
      <c r="T66" s="688"/>
      <c r="U66" s="688"/>
      <c r="V66" s="688"/>
      <c r="W66" s="688"/>
      <c r="X66" s="688"/>
      <c r="Y66" s="688"/>
      <c r="Z66" s="688"/>
      <c r="AA66" s="688">
        <v>4.33</v>
      </c>
      <c r="AB66" s="688"/>
      <c r="AC66" s="299"/>
      <c r="AD66" s="227"/>
      <c r="AE66" s="299"/>
      <c r="AF66" s="688"/>
      <c r="AG66" s="299"/>
      <c r="AH66" s="688"/>
      <c r="AI66" s="299"/>
      <c r="AJ66" s="688"/>
      <c r="AK66" s="1012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8"/>
      <c r="AW66" s="299"/>
      <c r="AX66" s="688"/>
      <c r="AY66" s="299"/>
      <c r="AZ66" s="688"/>
      <c r="BA66" s="299"/>
      <c r="BB66" s="688"/>
      <c r="BC66" s="1012"/>
      <c r="BD66" s="688">
        <v>1</v>
      </c>
      <c r="BE66" s="688">
        <v>1</v>
      </c>
      <c r="BF66" s="688"/>
      <c r="BG66" s="688"/>
      <c r="BH66" s="299"/>
      <c r="BI66" s="688"/>
      <c r="BJ66" s="688"/>
      <c r="BK66" s="688"/>
      <c r="BL66" s="688"/>
      <c r="BM66" s="688"/>
      <c r="BN66" s="299"/>
      <c r="BO66" s="688"/>
      <c r="BP66" s="299"/>
      <c r="BQ66" s="688"/>
      <c r="BR66" s="299"/>
      <c r="BS66" s="688"/>
      <c r="BT66" s="299"/>
      <c r="BU66" s="1012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/>
      <c r="CB66" s="895"/>
      <c r="CC66" s="896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7">
        <f t="shared" si="337"/>
        <v>0</v>
      </c>
      <c r="DM66" s="852">
        <f t="shared" si="338"/>
        <v>1</v>
      </c>
      <c r="DN66" s="852">
        <f t="shared" si="339"/>
        <v>0</v>
      </c>
      <c r="DO66" s="852">
        <f t="shared" si="340"/>
        <v>2</v>
      </c>
      <c r="DP66" s="967"/>
      <c r="DQ66" s="968"/>
      <c r="DR66" s="968"/>
      <c r="DS66" s="969"/>
      <c r="DU66" s="61"/>
    </row>
    <row r="67" spans="1:125" ht="12.75" customHeight="1">
      <c r="A67" s="894" t="s">
        <v>283</v>
      </c>
      <c r="B67" s="688"/>
      <c r="C67" s="688"/>
      <c r="D67" s="688"/>
      <c r="E67" s="688"/>
      <c r="F67" s="688"/>
      <c r="G67" s="688"/>
      <c r="H67" s="688"/>
      <c r="I67" s="688"/>
      <c r="J67" s="688"/>
      <c r="K67" s="688"/>
      <c r="L67" s="299"/>
      <c r="M67" s="688"/>
      <c r="N67" s="299"/>
      <c r="O67" s="688"/>
      <c r="P67" s="299"/>
      <c r="Q67" s="688"/>
      <c r="R67" s="299"/>
      <c r="S67" s="1012"/>
      <c r="T67" s="688"/>
      <c r="U67" s="688"/>
      <c r="V67" s="688"/>
      <c r="W67" s="688"/>
      <c r="X67" s="688"/>
      <c r="Y67" s="688"/>
      <c r="Z67" s="688"/>
      <c r="AA67" s="688">
        <v>12</v>
      </c>
      <c r="AB67" s="688"/>
      <c r="AC67" s="299"/>
      <c r="AD67" s="277"/>
      <c r="AE67" s="299"/>
      <c r="AF67" s="688"/>
      <c r="AG67" s="299"/>
      <c r="AH67" s="688"/>
      <c r="AI67" s="299"/>
      <c r="AJ67" s="688"/>
      <c r="AK67" s="1012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8"/>
      <c r="AW67" s="299"/>
      <c r="AX67" s="688"/>
      <c r="AY67" s="299"/>
      <c r="AZ67" s="688"/>
      <c r="BA67" s="299"/>
      <c r="BB67" s="688"/>
      <c r="BC67" s="1012"/>
      <c r="BD67" s="688">
        <v>4</v>
      </c>
      <c r="BE67" s="688">
        <v>2</v>
      </c>
      <c r="BF67" s="688"/>
      <c r="BG67" s="688"/>
      <c r="BH67" s="299"/>
      <c r="BI67" s="688"/>
      <c r="BJ67" s="688"/>
      <c r="BK67" s="688"/>
      <c r="BL67" s="688"/>
      <c r="BM67" s="688"/>
      <c r="BN67" s="299"/>
      <c r="BO67" s="688"/>
      <c r="BP67" s="299"/>
      <c r="BQ67" s="688"/>
      <c r="BR67" s="299"/>
      <c r="BS67" s="688"/>
      <c r="BT67" s="299"/>
      <c r="BU67" s="1012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/>
      <c r="CB67" s="895"/>
      <c r="CC67" s="896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7">
        <f t="shared" si="337"/>
        <v>0</v>
      </c>
      <c r="DM67" s="852">
        <f t="shared" si="338"/>
        <v>1</v>
      </c>
      <c r="DN67" s="852">
        <f t="shared" si="339"/>
        <v>0</v>
      </c>
      <c r="DO67" s="852">
        <f t="shared" si="340"/>
        <v>2</v>
      </c>
      <c r="DP67" s="967"/>
      <c r="DQ67" s="968"/>
      <c r="DR67" s="968"/>
      <c r="DS67" s="969"/>
      <c r="DU67" s="61"/>
    </row>
    <row r="68" spans="1:125" ht="12.75" customHeight="1">
      <c r="A68" s="1016" t="s">
        <v>263</v>
      </c>
      <c r="B68" s="765" t="str">
        <f t="shared" ref="B68:J68" si="342">IF(B66="","",B65*B66*B67)</f>
        <v/>
      </c>
      <c r="C68" s="765" t="str">
        <f t="shared" si="342"/>
        <v/>
      </c>
      <c r="D68" s="765" t="str">
        <f t="shared" si="342"/>
        <v/>
      </c>
      <c r="E68" s="765" t="str">
        <f t="shared" si="342"/>
        <v/>
      </c>
      <c r="F68" s="765" t="str">
        <f t="shared" si="342"/>
        <v/>
      </c>
      <c r="G68" s="765" t="str">
        <f t="shared" si="342"/>
        <v/>
      </c>
      <c r="H68" s="765" t="str">
        <f t="shared" si="342"/>
        <v/>
      </c>
      <c r="I68" s="765" t="str">
        <f t="shared" si="342"/>
        <v/>
      </c>
      <c r="J68" s="765" t="str">
        <f t="shared" si="342"/>
        <v/>
      </c>
      <c r="K68" s="765" t="str">
        <f t="shared" ref="K68:R68" si="343">IF(K66="","",K65*K66*K67)</f>
        <v/>
      </c>
      <c r="L68" s="765" t="str">
        <f t="shared" si="343"/>
        <v/>
      </c>
      <c r="M68" s="765" t="str">
        <f t="shared" si="343"/>
        <v/>
      </c>
      <c r="N68" s="765" t="str">
        <f t="shared" si="343"/>
        <v/>
      </c>
      <c r="O68" s="765" t="str">
        <f t="shared" si="343"/>
        <v/>
      </c>
      <c r="P68" s="765" t="str">
        <f t="shared" si="343"/>
        <v/>
      </c>
      <c r="Q68" s="765" t="str">
        <f t="shared" si="343"/>
        <v/>
      </c>
      <c r="R68" s="765" t="str">
        <f t="shared" si="343"/>
        <v/>
      </c>
      <c r="S68" s="771"/>
      <c r="T68" s="765" t="str">
        <f t="shared" ref="T68:AB68" si="344">IF(T66="","",T65*T66*T67)</f>
        <v/>
      </c>
      <c r="U68" s="765" t="str">
        <f t="shared" si="344"/>
        <v/>
      </c>
      <c r="V68" s="765" t="str">
        <f t="shared" si="344"/>
        <v/>
      </c>
      <c r="W68" s="765" t="str">
        <f t="shared" si="344"/>
        <v/>
      </c>
      <c r="X68" s="765" t="str">
        <f t="shared" si="344"/>
        <v/>
      </c>
      <c r="Y68" s="765" t="str">
        <f t="shared" si="344"/>
        <v/>
      </c>
      <c r="Z68" s="765" t="str">
        <f t="shared" si="344"/>
        <v/>
      </c>
      <c r="AA68" s="765">
        <f t="shared" si="344"/>
        <v>51.96</v>
      </c>
      <c r="AB68" s="765" t="str">
        <f t="shared" si="344"/>
        <v/>
      </c>
      <c r="AC68" s="765" t="str">
        <f t="shared" ref="AC68:AJ68" si="345">IF(AC66="","",AC65*AC66*AC67)</f>
        <v/>
      </c>
      <c r="AD68" s="765" t="str">
        <f t="shared" si="345"/>
        <v/>
      </c>
      <c r="AE68" s="765" t="str">
        <f t="shared" si="345"/>
        <v/>
      </c>
      <c r="AF68" s="765" t="str">
        <f t="shared" si="345"/>
        <v/>
      </c>
      <c r="AG68" s="765" t="str">
        <f t="shared" si="345"/>
        <v/>
      </c>
      <c r="AH68" s="765" t="str">
        <f t="shared" si="345"/>
        <v/>
      </c>
      <c r="AI68" s="765" t="str">
        <f t="shared" si="345"/>
        <v/>
      </c>
      <c r="AJ68" s="765" t="str">
        <f t="shared" si="345"/>
        <v/>
      </c>
      <c r="AK68" s="771"/>
      <c r="AL68" s="765" t="str">
        <f t="shared" ref="AL68:AT68" si="346">IF(AL66="","",AL65*AL66*AL67)</f>
        <v/>
      </c>
      <c r="AM68" s="765" t="str">
        <f t="shared" si="346"/>
        <v/>
      </c>
      <c r="AN68" s="765" t="str">
        <f t="shared" si="346"/>
        <v/>
      </c>
      <c r="AO68" s="765" t="str">
        <f t="shared" si="346"/>
        <v/>
      </c>
      <c r="AP68" s="765" t="str">
        <f t="shared" si="346"/>
        <v/>
      </c>
      <c r="AQ68" s="765" t="str">
        <f t="shared" si="346"/>
        <v/>
      </c>
      <c r="AR68" s="765" t="str">
        <f t="shared" si="346"/>
        <v/>
      </c>
      <c r="AS68" s="765" t="str">
        <f t="shared" si="346"/>
        <v/>
      </c>
      <c r="AT68" s="765" t="str">
        <f t="shared" si="346"/>
        <v/>
      </c>
      <c r="AU68" s="765" t="str">
        <f t="shared" ref="AU68:BB68" si="347">IF(AU66="","",AU65*AU66*AU67)</f>
        <v/>
      </c>
      <c r="AV68" s="765" t="str">
        <f t="shared" si="347"/>
        <v/>
      </c>
      <c r="AW68" s="765" t="str">
        <f t="shared" si="347"/>
        <v/>
      </c>
      <c r="AX68" s="765" t="str">
        <f t="shared" si="347"/>
        <v/>
      </c>
      <c r="AY68" s="765" t="str">
        <f t="shared" si="347"/>
        <v/>
      </c>
      <c r="AZ68" s="765" t="str">
        <f t="shared" si="347"/>
        <v/>
      </c>
      <c r="BA68" s="765" t="str">
        <f t="shared" si="347"/>
        <v/>
      </c>
      <c r="BB68" s="765" t="str">
        <f t="shared" si="347"/>
        <v/>
      </c>
      <c r="BC68" s="771"/>
      <c r="BD68" s="765">
        <f>IF(BD66="","",BD65*BD66*BD67)</f>
        <v>2</v>
      </c>
      <c r="BE68" s="765">
        <f>IF(BE66="","",BE65*BE66*BE67)</f>
        <v>2</v>
      </c>
      <c r="BF68" s="765" t="str">
        <f t="shared" ref="BF68:BL68" si="348">IF(BF66="","",BF65*BF66*BF67)</f>
        <v/>
      </c>
      <c r="BG68" s="765" t="str">
        <f t="shared" si="348"/>
        <v/>
      </c>
      <c r="BH68" s="765" t="str">
        <f t="shared" si="348"/>
        <v/>
      </c>
      <c r="BI68" s="765" t="str">
        <f t="shared" si="348"/>
        <v/>
      </c>
      <c r="BJ68" s="765" t="str">
        <f t="shared" si="348"/>
        <v/>
      </c>
      <c r="BK68" s="765" t="str">
        <f t="shared" si="348"/>
        <v/>
      </c>
      <c r="BL68" s="765" t="str">
        <f t="shared" si="348"/>
        <v/>
      </c>
      <c r="BM68" s="765" t="str">
        <f t="shared" ref="BM68:BT68" si="349">IF(BM66="","",BM65*BM66*BM67)</f>
        <v/>
      </c>
      <c r="BN68" s="765" t="str">
        <f t="shared" si="349"/>
        <v/>
      </c>
      <c r="BO68" s="765" t="str">
        <f t="shared" si="349"/>
        <v/>
      </c>
      <c r="BP68" s="765" t="str">
        <f t="shared" si="349"/>
        <v/>
      </c>
      <c r="BQ68" s="765" t="str">
        <f t="shared" si="349"/>
        <v/>
      </c>
      <c r="BR68" s="765" t="str">
        <f t="shared" si="349"/>
        <v/>
      </c>
      <c r="BS68" s="765" t="str">
        <f t="shared" si="349"/>
        <v/>
      </c>
      <c r="BT68" s="765" t="str">
        <f t="shared" si="34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350">IF(DL68&lt;3,"",(SUM(B68:R68)-MIN(B68:R68)-MAX(B68:R68))/(DL68-2))</f>
        <v/>
      </c>
      <c r="CA68" s="895" t="str">
        <f t="shared" ref="CA68:CA74" si="351">IF(DM68&lt;3,"",(SUM(T68:AJ68)-MIN(T68:AJ68)-MAX(T68:AJ68))/(DM68-2))</f>
        <v/>
      </c>
      <c r="CB68" s="895" t="str">
        <f t="shared" ref="CB68:CB74" si="352">IF(DN68&lt;3,"",(SUM(AL68:BB68)-MIN(AL68:BB68)-MAX(AL68:BB68))/(DN68-2))</f>
        <v/>
      </c>
      <c r="CC68" s="896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7">
        <f t="shared" si="337"/>
        <v>0</v>
      </c>
      <c r="DM68" s="852">
        <f t="shared" si="338"/>
        <v>1</v>
      </c>
      <c r="DN68" s="852">
        <f t="shared" si="339"/>
        <v>0</v>
      </c>
      <c r="DO68" s="852">
        <f t="shared" si="340"/>
        <v>2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711"/>
      <c r="C69" s="711"/>
      <c r="D69" s="711"/>
      <c r="E69" s="711"/>
      <c r="F69" s="711"/>
      <c r="G69" s="711"/>
      <c r="H69" s="711"/>
      <c r="I69" s="711"/>
      <c r="J69" s="711"/>
      <c r="K69" s="711"/>
      <c r="L69" s="674"/>
      <c r="M69" s="711"/>
      <c r="N69" s="674"/>
      <c r="O69" s="711"/>
      <c r="P69" s="674"/>
      <c r="Q69" s="711"/>
      <c r="R69" s="674"/>
      <c r="S69" s="1015"/>
      <c r="T69" s="711"/>
      <c r="U69" s="711"/>
      <c r="V69" s="711"/>
      <c r="W69" s="711"/>
      <c r="X69" s="711"/>
      <c r="Y69" s="711"/>
      <c r="Z69" s="711"/>
      <c r="AA69" s="711">
        <v>3480</v>
      </c>
      <c r="AB69" s="711"/>
      <c r="AC69" s="674"/>
      <c r="AD69" s="711"/>
      <c r="AE69" s="674"/>
      <c r="AF69" s="711"/>
      <c r="AG69" s="674"/>
      <c r="AH69" s="711"/>
      <c r="AI69" s="674"/>
      <c r="AJ69" s="711"/>
      <c r="AK69" s="1015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11"/>
      <c r="AW69" s="674"/>
      <c r="AX69" s="711"/>
      <c r="AY69" s="674"/>
      <c r="AZ69" s="711"/>
      <c r="BA69" s="674"/>
      <c r="BB69" s="711"/>
      <c r="BC69" s="1015"/>
      <c r="BD69" s="711">
        <v>3480</v>
      </c>
      <c r="BE69" s="711">
        <v>3480</v>
      </c>
      <c r="BF69" s="711"/>
      <c r="BG69" s="711"/>
      <c r="BH69" s="711"/>
      <c r="BI69" s="711"/>
      <c r="BJ69" s="711"/>
      <c r="BK69" s="711"/>
      <c r="BL69" s="711"/>
      <c r="BM69" s="711"/>
      <c r="BN69" s="674"/>
      <c r="BO69" s="711"/>
      <c r="BP69" s="674"/>
      <c r="BQ69" s="711"/>
      <c r="BR69" s="674"/>
      <c r="BS69" s="711"/>
      <c r="BT69" s="674"/>
      <c r="BU69" s="1015"/>
      <c r="BV69" s="711"/>
      <c r="BW69" s="674"/>
      <c r="BX69" s="711"/>
      <c r="BY69" s="674"/>
      <c r="BZ69" s="895" t="str">
        <f t="shared" si="350"/>
        <v/>
      </c>
      <c r="CA69" s="895" t="str">
        <f t="shared" si="351"/>
        <v/>
      </c>
      <c r="CB69" s="895" t="str">
        <f t="shared" si="352"/>
        <v/>
      </c>
      <c r="CC69" s="896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7">
        <f t="shared" si="337"/>
        <v>0</v>
      </c>
      <c r="DM69" s="852">
        <f t="shared" si="338"/>
        <v>1</v>
      </c>
      <c r="DN69" s="852">
        <f t="shared" si="339"/>
        <v>0</v>
      </c>
      <c r="DO69" s="852">
        <f t="shared" si="340"/>
        <v>2</v>
      </c>
      <c r="DP69" s="967"/>
      <c r="DQ69" s="968"/>
      <c r="DR69" s="968"/>
      <c r="DS69" s="969"/>
      <c r="DU69" s="61"/>
    </row>
    <row r="70" spans="1:125" ht="12.75" customHeight="1">
      <c r="A70" s="894" t="str">
        <f>$H$1 &amp; " (%)"</f>
        <v>kcal (%)</v>
      </c>
      <c r="B70" s="770" t="str">
        <f t="shared" ref="B70:J70" si="354">IF(B68="","",B68*B69/B$7/365/$G$1)</f>
        <v/>
      </c>
      <c r="C70" s="770" t="str">
        <f t="shared" si="354"/>
        <v/>
      </c>
      <c r="D70" s="770" t="str">
        <f t="shared" si="354"/>
        <v/>
      </c>
      <c r="E70" s="770" t="str">
        <f t="shared" si="354"/>
        <v/>
      </c>
      <c r="F70" s="770" t="str">
        <f t="shared" si="354"/>
        <v/>
      </c>
      <c r="G70" s="770" t="str">
        <f t="shared" si="354"/>
        <v/>
      </c>
      <c r="H70" s="770" t="str">
        <f t="shared" si="354"/>
        <v/>
      </c>
      <c r="I70" s="770" t="str">
        <f t="shared" si="354"/>
        <v/>
      </c>
      <c r="J70" s="770" t="str">
        <f t="shared" si="354"/>
        <v/>
      </c>
      <c r="K70" s="770" t="str">
        <f t="shared" ref="K70:R70" si="355">IF(K68="","",K68*K69/K$7/365/$G$1)</f>
        <v/>
      </c>
      <c r="L70" s="770" t="str">
        <f t="shared" si="355"/>
        <v/>
      </c>
      <c r="M70" s="770" t="str">
        <f t="shared" si="355"/>
        <v/>
      </c>
      <c r="N70" s="770" t="str">
        <f t="shared" si="355"/>
        <v/>
      </c>
      <c r="O70" s="770" t="str">
        <f t="shared" si="355"/>
        <v/>
      </c>
      <c r="P70" s="770" t="str">
        <f t="shared" si="355"/>
        <v/>
      </c>
      <c r="Q70" s="770" t="str">
        <f t="shared" si="355"/>
        <v/>
      </c>
      <c r="R70" s="770" t="str">
        <f t="shared" si="355"/>
        <v/>
      </c>
      <c r="S70" s="981"/>
      <c r="T70" s="770" t="str">
        <f t="shared" ref="T70:AB70" si="356">IF(T68="","",T68*T69/T$7/365/$G$1)</f>
        <v/>
      </c>
      <c r="U70" s="770" t="str">
        <f t="shared" si="356"/>
        <v/>
      </c>
      <c r="V70" s="770" t="str">
        <f t="shared" si="356"/>
        <v/>
      </c>
      <c r="W70" s="770" t="str">
        <f t="shared" si="356"/>
        <v/>
      </c>
      <c r="X70" s="770" t="str">
        <f t="shared" si="356"/>
        <v/>
      </c>
      <c r="Y70" s="770" t="str">
        <f t="shared" si="356"/>
        <v/>
      </c>
      <c r="Z70" s="770" t="str">
        <f t="shared" si="356"/>
        <v/>
      </c>
      <c r="AA70" s="770">
        <f t="shared" si="356"/>
        <v>3.3700642996924803E-2</v>
      </c>
      <c r="AB70" s="770" t="str">
        <f t="shared" si="356"/>
        <v/>
      </c>
      <c r="AC70" s="770" t="str">
        <f t="shared" ref="AC70:AJ70" si="357">IF(AC68="","",AC68*AC69/AC$7/365/$G$1)</f>
        <v/>
      </c>
      <c r="AD70" s="770" t="str">
        <f t="shared" si="357"/>
        <v/>
      </c>
      <c r="AE70" s="770" t="str">
        <f t="shared" si="357"/>
        <v/>
      </c>
      <c r="AF70" s="770" t="str">
        <f t="shared" si="357"/>
        <v/>
      </c>
      <c r="AG70" s="770" t="str">
        <f t="shared" si="357"/>
        <v/>
      </c>
      <c r="AH70" s="770" t="str">
        <f t="shared" si="357"/>
        <v/>
      </c>
      <c r="AI70" s="770" t="str">
        <f t="shared" si="357"/>
        <v/>
      </c>
      <c r="AJ70" s="770" t="str">
        <f t="shared" si="357"/>
        <v/>
      </c>
      <c r="AK70" s="981"/>
      <c r="AL70" s="770" t="str">
        <f t="shared" ref="AL70:AT70" si="358">IF(AL68="","",AL68*AL69/AL$7/365/$G$1)</f>
        <v/>
      </c>
      <c r="AM70" s="770" t="str">
        <f t="shared" si="358"/>
        <v/>
      </c>
      <c r="AN70" s="770" t="str">
        <f t="shared" si="358"/>
        <v/>
      </c>
      <c r="AO70" s="770" t="str">
        <f t="shared" si="358"/>
        <v/>
      </c>
      <c r="AP70" s="770" t="str">
        <f t="shared" si="358"/>
        <v/>
      </c>
      <c r="AQ70" s="770" t="str">
        <f t="shared" si="358"/>
        <v/>
      </c>
      <c r="AR70" s="770" t="str">
        <f t="shared" si="358"/>
        <v/>
      </c>
      <c r="AS70" s="770" t="str">
        <f t="shared" si="358"/>
        <v/>
      </c>
      <c r="AT70" s="770" t="str">
        <f t="shared" si="358"/>
        <v/>
      </c>
      <c r="AU70" s="770" t="str">
        <f t="shared" ref="AU70:BB70" si="359">IF(AU68="","",AU68*AU69/AU$7/365/$G$1)</f>
        <v/>
      </c>
      <c r="AV70" s="770" t="str">
        <f t="shared" si="359"/>
        <v/>
      </c>
      <c r="AW70" s="770" t="str">
        <f t="shared" si="359"/>
        <v/>
      </c>
      <c r="AX70" s="770" t="str">
        <f t="shared" si="359"/>
        <v/>
      </c>
      <c r="AY70" s="770" t="str">
        <f t="shared" si="359"/>
        <v/>
      </c>
      <c r="AZ70" s="770" t="str">
        <f t="shared" si="359"/>
        <v/>
      </c>
      <c r="BA70" s="770" t="str">
        <f t="shared" si="359"/>
        <v/>
      </c>
      <c r="BB70" s="770" t="str">
        <f t="shared" si="359"/>
        <v/>
      </c>
      <c r="BC70" s="981"/>
      <c r="BD70" s="770">
        <f>IF(BD68="","",BD68*BD69/BD$7/365/$G$1)</f>
        <v>1.1350293542074365E-3</v>
      </c>
      <c r="BE70" s="770">
        <f>IF(BE68="","",BE68*BE69/BE$7/365/$G$1)</f>
        <v>1.2971764048084989E-3</v>
      </c>
      <c r="BF70" s="770" t="str">
        <f t="shared" ref="BF70:BL70" si="360">IF(BF68="","",BF68*BF69/BF$7/365/$G$1)</f>
        <v/>
      </c>
      <c r="BG70" s="770" t="str">
        <f t="shared" si="360"/>
        <v/>
      </c>
      <c r="BH70" s="770" t="str">
        <f t="shared" si="360"/>
        <v/>
      </c>
      <c r="BI70" s="770" t="str">
        <f t="shared" si="360"/>
        <v/>
      </c>
      <c r="BJ70" s="770" t="str">
        <f t="shared" si="360"/>
        <v/>
      </c>
      <c r="BK70" s="770" t="str">
        <f t="shared" si="360"/>
        <v/>
      </c>
      <c r="BL70" s="770" t="str">
        <f t="shared" si="360"/>
        <v/>
      </c>
      <c r="BM70" s="770" t="str">
        <f t="shared" ref="BM70:BT70" si="361">IF(BM68="","",BM68*BM69/BM$7/365/$G$1)</f>
        <v/>
      </c>
      <c r="BN70" s="770" t="str">
        <f t="shared" si="361"/>
        <v/>
      </c>
      <c r="BO70" s="770" t="str">
        <f t="shared" si="361"/>
        <v/>
      </c>
      <c r="BP70" s="770" t="str">
        <f t="shared" si="361"/>
        <v/>
      </c>
      <c r="BQ70" s="770" t="str">
        <f t="shared" si="361"/>
        <v/>
      </c>
      <c r="BR70" s="770" t="str">
        <f t="shared" si="361"/>
        <v/>
      </c>
      <c r="BS70" s="770" t="str">
        <f t="shared" si="361"/>
        <v/>
      </c>
      <c r="BT70" s="770" t="str">
        <f t="shared" si="361"/>
        <v/>
      </c>
      <c r="BU70" s="981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350"/>
        <v/>
      </c>
      <c r="CA70" s="895" t="str">
        <f t="shared" si="351"/>
        <v/>
      </c>
      <c r="CB70" s="895" t="str">
        <f t="shared" si="352"/>
        <v/>
      </c>
      <c r="CC70" s="896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24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7">
        <f t="shared" si="337"/>
        <v>0</v>
      </c>
      <c r="DM70" s="852">
        <f t="shared" si="338"/>
        <v>1</v>
      </c>
      <c r="DN70" s="852">
        <f t="shared" si="339"/>
        <v>0</v>
      </c>
      <c r="DO70" s="852">
        <f t="shared" si="340"/>
        <v>2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287</v>
      </c>
      <c r="B71" s="648"/>
      <c r="C71" s="648"/>
      <c r="D71" s="648"/>
      <c r="E71" s="648"/>
      <c r="F71" s="648"/>
      <c r="G71" s="648"/>
      <c r="H71" s="648"/>
      <c r="I71" s="648"/>
      <c r="J71" s="648"/>
      <c r="K71" s="648"/>
      <c r="L71" s="683"/>
      <c r="M71" s="648"/>
      <c r="N71" s="683"/>
      <c r="O71" s="648"/>
      <c r="P71" s="683"/>
      <c r="Q71" s="648"/>
      <c r="R71" s="683"/>
      <c r="S71" s="1020"/>
      <c r="T71" s="648"/>
      <c r="U71" s="648"/>
      <c r="V71" s="648"/>
      <c r="W71" s="648"/>
      <c r="X71" s="648"/>
      <c r="Y71" s="648"/>
      <c r="Z71" s="648"/>
      <c r="AA71" s="648">
        <v>6</v>
      </c>
      <c r="AB71" s="648"/>
      <c r="AC71" s="683"/>
      <c r="AD71" s="648"/>
      <c r="AE71" s="683"/>
      <c r="AF71" s="648"/>
      <c r="AG71" s="683"/>
      <c r="AH71" s="648"/>
      <c r="AI71" s="683"/>
      <c r="AJ71" s="648"/>
      <c r="AK71" s="1020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48"/>
      <c r="AW71" s="683"/>
      <c r="AX71" s="648"/>
      <c r="AY71" s="683"/>
      <c r="AZ71" s="648"/>
      <c r="BA71" s="683"/>
      <c r="BB71" s="648"/>
      <c r="BC71" s="1020"/>
      <c r="BD71" s="648">
        <v>5</v>
      </c>
      <c r="BE71" s="648">
        <v>5</v>
      </c>
      <c r="BF71" s="648"/>
      <c r="BG71" s="648"/>
      <c r="BH71" s="648"/>
      <c r="BI71" s="648"/>
      <c r="BJ71" s="648"/>
      <c r="BK71" s="648"/>
      <c r="BL71" s="648"/>
      <c r="BM71" s="648"/>
      <c r="BN71" s="683"/>
      <c r="BO71" s="648"/>
      <c r="BP71" s="683"/>
      <c r="BQ71" s="648"/>
      <c r="BR71" s="683"/>
      <c r="BS71" s="648"/>
      <c r="BT71" s="683"/>
      <c r="BU71" s="1020"/>
      <c r="BV71" s="648"/>
      <c r="BW71" s="683"/>
      <c r="BX71" s="648"/>
      <c r="BY71" s="683"/>
      <c r="BZ71" s="895" t="str">
        <f t="shared" si="350"/>
        <v/>
      </c>
      <c r="CA71" s="895" t="str">
        <f t="shared" si="351"/>
        <v/>
      </c>
      <c r="CB71" s="895" t="str">
        <f t="shared" si="352"/>
        <v/>
      </c>
      <c r="CC71" s="896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7">
        <f t="shared" si="337"/>
        <v>0</v>
      </c>
      <c r="DM71" s="852">
        <f t="shared" si="338"/>
        <v>1</v>
      </c>
      <c r="DN71" s="852">
        <f t="shared" si="339"/>
        <v>0</v>
      </c>
      <c r="DO71" s="852">
        <f t="shared" si="340"/>
        <v>2</v>
      </c>
      <c r="DP71" s="979"/>
      <c r="DQ71" s="299"/>
      <c r="DR71" s="299"/>
      <c r="DS71" s="980"/>
      <c r="DU71" s="61"/>
    </row>
    <row r="72" spans="1:125" ht="14" customHeight="1">
      <c r="A72" s="894" t="s">
        <v>285</v>
      </c>
      <c r="B72" s="765" t="str">
        <f t="shared" ref="B72:J72" si="362">IF(B71="","",B68*B71)</f>
        <v/>
      </c>
      <c r="C72" s="765" t="str">
        <f t="shared" si="362"/>
        <v/>
      </c>
      <c r="D72" s="765" t="str">
        <f t="shared" si="362"/>
        <v/>
      </c>
      <c r="E72" s="765" t="str">
        <f t="shared" si="362"/>
        <v/>
      </c>
      <c r="F72" s="765" t="str">
        <f t="shared" si="362"/>
        <v/>
      </c>
      <c r="G72" s="765" t="str">
        <f t="shared" si="362"/>
        <v/>
      </c>
      <c r="H72" s="765" t="str">
        <f t="shared" si="362"/>
        <v/>
      </c>
      <c r="I72" s="765" t="str">
        <f t="shared" si="362"/>
        <v/>
      </c>
      <c r="J72" s="765" t="str">
        <f t="shared" si="362"/>
        <v/>
      </c>
      <c r="K72" s="765" t="str">
        <f t="shared" ref="K72:R72" si="363">IF(K71="","",K68*K71)</f>
        <v/>
      </c>
      <c r="L72" s="765" t="str">
        <f t="shared" si="363"/>
        <v/>
      </c>
      <c r="M72" s="765" t="str">
        <f t="shared" si="363"/>
        <v/>
      </c>
      <c r="N72" s="765" t="str">
        <f t="shared" si="363"/>
        <v/>
      </c>
      <c r="O72" s="765" t="str">
        <f t="shared" si="363"/>
        <v/>
      </c>
      <c r="P72" s="765" t="str">
        <f t="shared" si="363"/>
        <v/>
      </c>
      <c r="Q72" s="765" t="str">
        <f t="shared" si="363"/>
        <v/>
      </c>
      <c r="R72" s="765" t="str">
        <f t="shared" si="363"/>
        <v/>
      </c>
      <c r="S72" s="771"/>
      <c r="T72" s="765" t="str">
        <f t="shared" ref="T72:AB72" si="364">IF(T71="","",T68*T71)</f>
        <v/>
      </c>
      <c r="U72" s="765" t="str">
        <f t="shared" si="364"/>
        <v/>
      </c>
      <c r="V72" s="765" t="str">
        <f t="shared" si="364"/>
        <v/>
      </c>
      <c r="W72" s="765" t="str">
        <f t="shared" si="364"/>
        <v/>
      </c>
      <c r="X72" s="765" t="str">
        <f t="shared" si="364"/>
        <v/>
      </c>
      <c r="Y72" s="765" t="str">
        <f t="shared" si="364"/>
        <v/>
      </c>
      <c r="Z72" s="765" t="str">
        <f t="shared" si="364"/>
        <v/>
      </c>
      <c r="AA72" s="765">
        <f t="shared" si="364"/>
        <v>311.76</v>
      </c>
      <c r="AB72" s="765" t="str">
        <f t="shared" si="364"/>
        <v/>
      </c>
      <c r="AC72" s="765" t="str">
        <f t="shared" ref="AC72:AJ72" si="365">IF(AC71="","",AC68*AC71)</f>
        <v/>
      </c>
      <c r="AD72" s="765" t="str">
        <f t="shared" si="365"/>
        <v/>
      </c>
      <c r="AE72" s="765" t="str">
        <f t="shared" si="365"/>
        <v/>
      </c>
      <c r="AF72" s="765" t="str">
        <f t="shared" si="365"/>
        <v/>
      </c>
      <c r="AG72" s="765" t="str">
        <f t="shared" si="365"/>
        <v/>
      </c>
      <c r="AH72" s="765" t="str">
        <f t="shared" si="365"/>
        <v/>
      </c>
      <c r="AI72" s="765" t="str">
        <f t="shared" si="365"/>
        <v/>
      </c>
      <c r="AJ72" s="765" t="str">
        <f t="shared" si="365"/>
        <v/>
      </c>
      <c r="AK72" s="771"/>
      <c r="AL72" s="765" t="str">
        <f t="shared" ref="AL72:AT72" si="366">IF(AL71="","",AL68*AL71)</f>
        <v/>
      </c>
      <c r="AM72" s="765" t="str">
        <f t="shared" si="366"/>
        <v/>
      </c>
      <c r="AN72" s="765" t="str">
        <f t="shared" si="366"/>
        <v/>
      </c>
      <c r="AO72" s="765" t="str">
        <f t="shared" si="366"/>
        <v/>
      </c>
      <c r="AP72" s="765" t="str">
        <f t="shared" si="366"/>
        <v/>
      </c>
      <c r="AQ72" s="765" t="str">
        <f t="shared" si="366"/>
        <v/>
      </c>
      <c r="AR72" s="765" t="str">
        <f t="shared" si="366"/>
        <v/>
      </c>
      <c r="AS72" s="765" t="str">
        <f t="shared" si="366"/>
        <v/>
      </c>
      <c r="AT72" s="765" t="str">
        <f t="shared" si="366"/>
        <v/>
      </c>
      <c r="AU72" s="765" t="str">
        <f t="shared" ref="AU72:BB72" si="367">IF(AU71="","",AU68*AU71)</f>
        <v/>
      </c>
      <c r="AV72" s="765" t="str">
        <f t="shared" si="367"/>
        <v/>
      </c>
      <c r="AW72" s="765" t="str">
        <f t="shared" si="367"/>
        <v/>
      </c>
      <c r="AX72" s="765" t="str">
        <f t="shared" si="367"/>
        <v/>
      </c>
      <c r="AY72" s="765" t="str">
        <f t="shared" si="367"/>
        <v/>
      </c>
      <c r="AZ72" s="765" t="str">
        <f t="shared" si="367"/>
        <v/>
      </c>
      <c r="BA72" s="765" t="str">
        <f t="shared" si="367"/>
        <v/>
      </c>
      <c r="BB72" s="765" t="str">
        <f t="shared" si="367"/>
        <v/>
      </c>
      <c r="BC72" s="771"/>
      <c r="BD72" s="765">
        <f>IF(BD71="","",BD68*BD71)</f>
        <v>10</v>
      </c>
      <c r="BE72" s="765">
        <f>IF(BE71="","",BE68*BE71)</f>
        <v>10</v>
      </c>
      <c r="BF72" s="765" t="str">
        <f t="shared" ref="BF72:BL72" si="368">IF(BF71="","",BF68*BF71)</f>
        <v/>
      </c>
      <c r="BG72" s="765" t="str">
        <f t="shared" si="368"/>
        <v/>
      </c>
      <c r="BH72" s="765" t="str">
        <f t="shared" si="368"/>
        <v/>
      </c>
      <c r="BI72" s="765" t="str">
        <f t="shared" si="368"/>
        <v/>
      </c>
      <c r="BJ72" s="765" t="str">
        <f t="shared" si="368"/>
        <v/>
      </c>
      <c r="BK72" s="765" t="str">
        <f t="shared" si="368"/>
        <v/>
      </c>
      <c r="BL72" s="765" t="str">
        <f t="shared" si="368"/>
        <v/>
      </c>
      <c r="BM72" s="765" t="str">
        <f t="shared" ref="BM72:BT72" si="369">IF(BM71="","",BM68*BM71)</f>
        <v/>
      </c>
      <c r="BN72" s="765" t="str">
        <f t="shared" si="369"/>
        <v/>
      </c>
      <c r="BO72" s="765" t="str">
        <f t="shared" si="369"/>
        <v/>
      </c>
      <c r="BP72" s="765" t="str">
        <f t="shared" si="369"/>
        <v/>
      </c>
      <c r="BQ72" s="765" t="str">
        <f t="shared" si="369"/>
        <v/>
      </c>
      <c r="BR72" s="765" t="str">
        <f t="shared" si="369"/>
        <v/>
      </c>
      <c r="BS72" s="765" t="str">
        <f t="shared" si="369"/>
        <v/>
      </c>
      <c r="BT72" s="765" t="str">
        <f t="shared" si="369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2" t="str">
        <f t="shared" si="350"/>
        <v/>
      </c>
      <c r="CA72" s="982" t="str">
        <f t="shared" si="351"/>
        <v/>
      </c>
      <c r="CB72" s="982" t="str">
        <f t="shared" si="352"/>
        <v/>
      </c>
      <c r="CC72" s="983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7">
        <f t="shared" si="337"/>
        <v>0</v>
      </c>
      <c r="DM72" s="852">
        <f t="shared" si="338"/>
        <v>1</v>
      </c>
      <c r="DN72" s="852">
        <f t="shared" si="339"/>
        <v>0</v>
      </c>
      <c r="DO72" s="852">
        <f t="shared" si="340"/>
        <v>2</v>
      </c>
      <c r="DP72" s="984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370">SUM(B16,B25,B34,B43,B52,B61,B70)</f>
        <v>0</v>
      </c>
      <c r="C73" s="992">
        <f t="shared" si="370"/>
        <v>0</v>
      </c>
      <c r="D73" s="992">
        <f t="shared" si="370"/>
        <v>0</v>
      </c>
      <c r="E73" s="992">
        <f t="shared" si="370"/>
        <v>0</v>
      </c>
      <c r="F73" s="992">
        <f t="shared" si="370"/>
        <v>0</v>
      </c>
      <c r="G73" s="992">
        <f t="shared" si="370"/>
        <v>0</v>
      </c>
      <c r="H73" s="992">
        <f t="shared" si="370"/>
        <v>0</v>
      </c>
      <c r="I73" s="992">
        <f t="shared" si="370"/>
        <v>0</v>
      </c>
      <c r="J73" s="992">
        <f t="shared" si="370"/>
        <v>0</v>
      </c>
      <c r="K73" s="992">
        <f t="shared" si="370"/>
        <v>0</v>
      </c>
      <c r="L73" s="992">
        <f t="shared" si="370"/>
        <v>0</v>
      </c>
      <c r="M73" s="992">
        <f t="shared" si="370"/>
        <v>0</v>
      </c>
      <c r="N73" s="992">
        <f t="shared" si="370"/>
        <v>0</v>
      </c>
      <c r="O73" s="992">
        <f t="shared" si="370"/>
        <v>0</v>
      </c>
      <c r="P73" s="992">
        <f t="shared" si="370"/>
        <v>0</v>
      </c>
      <c r="Q73" s="992">
        <f t="shared" si="370"/>
        <v>0</v>
      </c>
      <c r="R73" s="992">
        <f t="shared" si="370"/>
        <v>0</v>
      </c>
      <c r="S73" s="993"/>
      <c r="T73" s="992">
        <f t="shared" ref="T73:AJ73" si="371">SUM(T16,T25,T34,T43,T52,T61,T70)</f>
        <v>0</v>
      </c>
      <c r="U73" s="992">
        <f t="shared" si="371"/>
        <v>0</v>
      </c>
      <c r="V73" s="992">
        <f t="shared" si="371"/>
        <v>0</v>
      </c>
      <c r="W73" s="992">
        <f t="shared" si="371"/>
        <v>0</v>
      </c>
      <c r="X73" s="992">
        <f t="shared" si="371"/>
        <v>0</v>
      </c>
      <c r="Y73" s="992">
        <f t="shared" si="371"/>
        <v>0</v>
      </c>
      <c r="Z73" s="992">
        <f t="shared" si="371"/>
        <v>0</v>
      </c>
      <c r="AA73" s="992">
        <f t="shared" si="371"/>
        <v>3.3700642996924803E-2</v>
      </c>
      <c r="AB73" s="992">
        <f t="shared" si="371"/>
        <v>0</v>
      </c>
      <c r="AC73" s="992">
        <f t="shared" si="371"/>
        <v>0</v>
      </c>
      <c r="AD73" s="992">
        <f t="shared" si="371"/>
        <v>0</v>
      </c>
      <c r="AE73" s="992">
        <f t="shared" si="371"/>
        <v>0</v>
      </c>
      <c r="AF73" s="992">
        <f t="shared" si="371"/>
        <v>0</v>
      </c>
      <c r="AG73" s="992">
        <f t="shared" si="371"/>
        <v>0</v>
      </c>
      <c r="AH73" s="992">
        <f t="shared" si="371"/>
        <v>0</v>
      </c>
      <c r="AI73" s="992">
        <f t="shared" si="371"/>
        <v>0</v>
      </c>
      <c r="AJ73" s="992">
        <f t="shared" si="371"/>
        <v>0</v>
      </c>
      <c r="AK73" s="993"/>
      <c r="AL73" s="992">
        <f t="shared" ref="AL73:BB73" si="372">SUM(AL16,AL25,AL34,AL43,AL52,AL61,AL70)</f>
        <v>0</v>
      </c>
      <c r="AM73" s="992">
        <f t="shared" si="372"/>
        <v>0</v>
      </c>
      <c r="AN73" s="992">
        <f t="shared" si="372"/>
        <v>0</v>
      </c>
      <c r="AO73" s="992">
        <f t="shared" si="372"/>
        <v>0</v>
      </c>
      <c r="AP73" s="992">
        <f t="shared" si="372"/>
        <v>0</v>
      </c>
      <c r="AQ73" s="992">
        <f t="shared" si="372"/>
        <v>0</v>
      </c>
      <c r="AR73" s="992">
        <f t="shared" si="372"/>
        <v>0</v>
      </c>
      <c r="AS73" s="992">
        <f t="shared" si="372"/>
        <v>0</v>
      </c>
      <c r="AT73" s="992">
        <f t="shared" si="372"/>
        <v>0</v>
      </c>
      <c r="AU73" s="992">
        <f t="shared" si="372"/>
        <v>0</v>
      </c>
      <c r="AV73" s="992">
        <f t="shared" si="372"/>
        <v>0</v>
      </c>
      <c r="AW73" s="992">
        <f t="shared" si="372"/>
        <v>0</v>
      </c>
      <c r="AX73" s="992">
        <f t="shared" si="372"/>
        <v>0</v>
      </c>
      <c r="AY73" s="992">
        <f t="shared" si="372"/>
        <v>0</v>
      </c>
      <c r="AZ73" s="992">
        <f t="shared" si="372"/>
        <v>0</v>
      </c>
      <c r="BA73" s="992">
        <f t="shared" si="372"/>
        <v>0</v>
      </c>
      <c r="BB73" s="992">
        <f t="shared" si="372"/>
        <v>0</v>
      </c>
      <c r="BC73" s="993"/>
      <c r="BD73" s="992">
        <f t="shared" ref="BD73:BT73" si="373">SUM(BD16,BD25,BD34,BD43,BD52,BD61,BD70)</f>
        <v>2.5499021526418787E-2</v>
      </c>
      <c r="BE73" s="992">
        <f t="shared" si="373"/>
        <v>2.1744478613363153E-2</v>
      </c>
      <c r="BF73" s="992">
        <f t="shared" si="373"/>
        <v>0</v>
      </c>
      <c r="BG73" s="992">
        <f t="shared" si="373"/>
        <v>0</v>
      </c>
      <c r="BH73" s="992">
        <f t="shared" si="373"/>
        <v>0</v>
      </c>
      <c r="BI73" s="992">
        <f t="shared" si="373"/>
        <v>0</v>
      </c>
      <c r="BJ73" s="992">
        <f t="shared" si="373"/>
        <v>0</v>
      </c>
      <c r="BK73" s="992">
        <f t="shared" si="373"/>
        <v>0</v>
      </c>
      <c r="BL73" s="992">
        <f t="shared" si="373"/>
        <v>0</v>
      </c>
      <c r="BM73" s="992">
        <f t="shared" si="373"/>
        <v>0</v>
      </c>
      <c r="BN73" s="992">
        <f t="shared" si="373"/>
        <v>0</v>
      </c>
      <c r="BO73" s="992">
        <f t="shared" si="373"/>
        <v>0</v>
      </c>
      <c r="BP73" s="992">
        <f t="shared" si="373"/>
        <v>0</v>
      </c>
      <c r="BQ73" s="992">
        <f t="shared" si="373"/>
        <v>0</v>
      </c>
      <c r="BR73" s="992">
        <f t="shared" si="373"/>
        <v>0</v>
      </c>
      <c r="BS73" s="992">
        <f t="shared" si="373"/>
        <v>0</v>
      </c>
      <c r="BT73" s="992">
        <f t="shared" si="373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350"/>
        <v/>
      </c>
      <c r="CA73" s="982" t="str">
        <f t="shared" si="351"/>
        <v/>
      </c>
      <c r="CB73" s="982" t="str">
        <f t="shared" si="352"/>
        <v/>
      </c>
      <c r="CC73" s="983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24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490</v>
      </c>
      <c r="B74" s="908">
        <f t="shared" ref="B74:R74" si="375">SUM(B18,B27,B36,B45,B54,B63,B72)</f>
        <v>0</v>
      </c>
      <c r="C74" s="908">
        <f t="shared" si="375"/>
        <v>0</v>
      </c>
      <c r="D74" s="908">
        <f t="shared" si="375"/>
        <v>0</v>
      </c>
      <c r="E74" s="908">
        <f t="shared" si="375"/>
        <v>0</v>
      </c>
      <c r="F74" s="908">
        <f t="shared" si="375"/>
        <v>0</v>
      </c>
      <c r="G74" s="908">
        <f t="shared" si="375"/>
        <v>0</v>
      </c>
      <c r="H74" s="908">
        <f t="shared" si="375"/>
        <v>0</v>
      </c>
      <c r="I74" s="908">
        <f t="shared" si="375"/>
        <v>0</v>
      </c>
      <c r="J74" s="908">
        <f t="shared" si="375"/>
        <v>0</v>
      </c>
      <c r="K74" s="908">
        <f t="shared" si="375"/>
        <v>0</v>
      </c>
      <c r="L74" s="908">
        <f t="shared" si="375"/>
        <v>0</v>
      </c>
      <c r="M74" s="908">
        <f t="shared" si="375"/>
        <v>0</v>
      </c>
      <c r="N74" s="908">
        <f t="shared" si="375"/>
        <v>0</v>
      </c>
      <c r="O74" s="908">
        <f t="shared" si="375"/>
        <v>0</v>
      </c>
      <c r="P74" s="908">
        <f t="shared" si="375"/>
        <v>0</v>
      </c>
      <c r="Q74" s="908">
        <f t="shared" si="375"/>
        <v>0</v>
      </c>
      <c r="R74" s="908">
        <f t="shared" si="375"/>
        <v>0</v>
      </c>
      <c r="S74" s="989"/>
      <c r="T74" s="908">
        <f t="shared" ref="T74:AJ74" si="376">SUM(T18,T27,T36,T45,T54,T63,T72)</f>
        <v>0</v>
      </c>
      <c r="U74" s="908">
        <f t="shared" si="376"/>
        <v>0</v>
      </c>
      <c r="V74" s="908">
        <f t="shared" si="376"/>
        <v>0</v>
      </c>
      <c r="W74" s="908">
        <f t="shared" si="376"/>
        <v>0</v>
      </c>
      <c r="X74" s="908">
        <f t="shared" si="376"/>
        <v>0</v>
      </c>
      <c r="Y74" s="908">
        <f t="shared" si="376"/>
        <v>0</v>
      </c>
      <c r="Z74" s="908">
        <f t="shared" si="376"/>
        <v>0</v>
      </c>
      <c r="AA74" s="908">
        <f t="shared" si="376"/>
        <v>311.76</v>
      </c>
      <c r="AB74" s="908">
        <f t="shared" si="376"/>
        <v>0</v>
      </c>
      <c r="AC74" s="908">
        <f t="shared" si="376"/>
        <v>0</v>
      </c>
      <c r="AD74" s="908">
        <f t="shared" si="376"/>
        <v>0</v>
      </c>
      <c r="AE74" s="908">
        <f t="shared" si="376"/>
        <v>0</v>
      </c>
      <c r="AF74" s="908">
        <f t="shared" si="376"/>
        <v>0</v>
      </c>
      <c r="AG74" s="908">
        <f t="shared" si="376"/>
        <v>0</v>
      </c>
      <c r="AH74" s="908">
        <f t="shared" si="376"/>
        <v>0</v>
      </c>
      <c r="AI74" s="908">
        <f t="shared" si="376"/>
        <v>0</v>
      </c>
      <c r="AJ74" s="908">
        <f t="shared" si="376"/>
        <v>0</v>
      </c>
      <c r="AK74" s="989"/>
      <c r="AL74" s="908">
        <f t="shared" ref="AL74:BB74" si="377">SUM(AL18,AL27,AL36,AL45,AL54,AL63,AL72)</f>
        <v>0</v>
      </c>
      <c r="AM74" s="908">
        <f t="shared" si="377"/>
        <v>0</v>
      </c>
      <c r="AN74" s="908">
        <f t="shared" si="377"/>
        <v>0</v>
      </c>
      <c r="AO74" s="908">
        <f t="shared" si="377"/>
        <v>0</v>
      </c>
      <c r="AP74" s="908">
        <f t="shared" si="377"/>
        <v>0</v>
      </c>
      <c r="AQ74" s="908">
        <f t="shared" si="377"/>
        <v>0</v>
      </c>
      <c r="AR74" s="908">
        <f t="shared" si="377"/>
        <v>0</v>
      </c>
      <c r="AS74" s="908">
        <f t="shared" si="377"/>
        <v>0</v>
      </c>
      <c r="AT74" s="908">
        <f t="shared" si="377"/>
        <v>0</v>
      </c>
      <c r="AU74" s="908">
        <f t="shared" si="377"/>
        <v>0</v>
      </c>
      <c r="AV74" s="908">
        <f t="shared" si="377"/>
        <v>0</v>
      </c>
      <c r="AW74" s="908">
        <f t="shared" si="377"/>
        <v>0</v>
      </c>
      <c r="AX74" s="908">
        <f t="shared" si="377"/>
        <v>0</v>
      </c>
      <c r="AY74" s="908">
        <f t="shared" si="377"/>
        <v>0</v>
      </c>
      <c r="AZ74" s="908">
        <f t="shared" si="377"/>
        <v>0</v>
      </c>
      <c r="BA74" s="908">
        <f t="shared" si="377"/>
        <v>0</v>
      </c>
      <c r="BB74" s="908">
        <f t="shared" si="377"/>
        <v>0</v>
      </c>
      <c r="BC74" s="989"/>
      <c r="BD74" s="908">
        <f t="shared" ref="BD74:BT74" si="378">SUM(BD18,BD27,BD36,BD45,BD54,BD63,BD72)</f>
        <v>335</v>
      </c>
      <c r="BE74" s="908">
        <f t="shared" si="378"/>
        <v>460</v>
      </c>
      <c r="BF74" s="908">
        <f t="shared" si="378"/>
        <v>0</v>
      </c>
      <c r="BG74" s="908">
        <f t="shared" si="378"/>
        <v>0</v>
      </c>
      <c r="BH74" s="908">
        <f t="shared" si="378"/>
        <v>0</v>
      </c>
      <c r="BI74" s="908">
        <f t="shared" si="378"/>
        <v>0</v>
      </c>
      <c r="BJ74" s="908">
        <f t="shared" si="378"/>
        <v>0</v>
      </c>
      <c r="BK74" s="908">
        <f t="shared" si="378"/>
        <v>0</v>
      </c>
      <c r="BL74" s="908">
        <f t="shared" si="378"/>
        <v>0</v>
      </c>
      <c r="BM74" s="908">
        <f t="shared" si="378"/>
        <v>0</v>
      </c>
      <c r="BN74" s="908">
        <f t="shared" si="378"/>
        <v>0</v>
      </c>
      <c r="BO74" s="908">
        <f t="shared" si="378"/>
        <v>0</v>
      </c>
      <c r="BP74" s="908">
        <f t="shared" si="378"/>
        <v>0</v>
      </c>
      <c r="BQ74" s="908">
        <f t="shared" si="378"/>
        <v>0</v>
      </c>
      <c r="BR74" s="908">
        <f t="shared" si="378"/>
        <v>0</v>
      </c>
      <c r="BS74" s="908">
        <f t="shared" si="378"/>
        <v>0</v>
      </c>
      <c r="BT74" s="908">
        <f t="shared" si="378"/>
        <v>0</v>
      </c>
      <c r="BU74" s="989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350"/>
        <v/>
      </c>
      <c r="CA74" s="895" t="str">
        <f t="shared" si="351"/>
        <v/>
      </c>
      <c r="CB74" s="895" t="str">
        <f t="shared" si="352"/>
        <v/>
      </c>
      <c r="CC74" s="896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7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F45" sqref="F45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9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IF('Data 1'!A1="","",'Data 1'!A1)</f>
        <v>Zambia Baseline Assessment</v>
      </c>
      <c r="B1" s="459"/>
      <c r="C1" s="461" t="str">
        <f>IF('Data 1'!BV1="","",'Data 1'!BV1)</f>
        <v>ZM05</v>
      </c>
      <c r="D1" s="462"/>
      <c r="E1" s="462"/>
      <c r="F1" s="462"/>
      <c r="G1" s="1040"/>
      <c r="H1" s="461" t="str">
        <f>IF(C1="","",C1)</f>
        <v>ZM05</v>
      </c>
      <c r="I1" s="462"/>
      <c r="J1" s="462"/>
      <c r="K1" s="462"/>
      <c r="L1" s="1040"/>
      <c r="M1" s="1445" t="s">
        <v>722</v>
      </c>
      <c r="N1" s="1446"/>
      <c r="O1" s="1446"/>
      <c r="P1" s="1447">
        <f>'Data 1'!$G$1</f>
        <v>2100</v>
      </c>
      <c r="Q1" s="1448" t="str">
        <f>'Data 1'!$H$1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1"/>
      <c r="C2" s="1042" t="s">
        <v>110</v>
      </c>
      <c r="D2" s="1043"/>
      <c r="E2" s="1043"/>
      <c r="F2" s="1043"/>
      <c r="G2" s="1044"/>
      <c r="H2" s="1042" t="s">
        <v>476</v>
      </c>
      <c r="I2" s="1043"/>
      <c r="J2" s="1043"/>
      <c r="K2" s="1043"/>
      <c r="L2" s="1044"/>
      <c r="M2" s="459"/>
      <c r="N2" s="1469" t="s">
        <v>728</v>
      </c>
      <c r="O2" s="1470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7" t="s">
        <v>33</v>
      </c>
      <c r="B3" s="482"/>
      <c r="C3" s="1045" t="s">
        <v>113</v>
      </c>
      <c r="D3" s="1046"/>
      <c r="E3" s="1046"/>
      <c r="F3" s="1046"/>
      <c r="G3" s="1047"/>
      <c r="H3" s="1045" t="s">
        <v>477</v>
      </c>
      <c r="I3" s="1046"/>
      <c r="J3" s="1046"/>
      <c r="K3" s="1046"/>
      <c r="L3" s="1047"/>
      <c r="M3" s="1045" t="s">
        <v>491</v>
      </c>
      <c r="N3" s="1046"/>
      <c r="O3" s="1046"/>
      <c r="P3" s="1046"/>
      <c r="Q3" s="44"/>
      <c r="R3" s="865"/>
      <c r="S3" s="865"/>
      <c r="T3" s="865"/>
      <c r="U3" s="887"/>
      <c r="V3" s="865"/>
    </row>
    <row r="4" spans="1:22" s="888" customFormat="1" ht="42.75" customHeight="1">
      <c r="A4" s="1048" t="s">
        <v>41</v>
      </c>
      <c r="B4" s="868"/>
      <c r="C4" s="869" t="str">
        <f>'Data 1'!BV4</f>
        <v>'Very Poor'</v>
      </c>
      <c r="D4" s="869" t="str">
        <f>'Data 1'!BW4</f>
        <v>'Poor'</v>
      </c>
      <c r="E4" s="869" t="str">
        <f>'Data 1'!BX4</f>
        <v>'Middle'</v>
      </c>
      <c r="F4" s="869" t="str">
        <f>'Data 1'!BY4</f>
        <v>'Better-Off'</v>
      </c>
      <c r="G4" s="1049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49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0" t="s">
        <v>492</v>
      </c>
      <c r="B5" s="512"/>
      <c r="C5" s="97"/>
      <c r="D5" s="884"/>
      <c r="E5" s="884"/>
      <c r="F5" s="884"/>
      <c r="G5" s="1051"/>
      <c r="H5" s="97"/>
      <c r="I5" s="884"/>
      <c r="J5" s="884"/>
      <c r="K5" s="884"/>
      <c r="L5" s="1051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0" t="s">
        <v>121</v>
      </c>
      <c r="B6" s="883"/>
      <c r="C6" s="884"/>
      <c r="D6" s="884"/>
      <c r="E6" s="884"/>
      <c r="F6" s="884"/>
      <c r="G6" s="1052"/>
      <c r="H6" s="884"/>
      <c r="I6" s="884"/>
      <c r="J6" s="884"/>
      <c r="K6" s="884"/>
      <c r="L6" s="1052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7"/>
      <c r="R7" s="887"/>
      <c r="S7" s="887"/>
      <c r="T7" s="887"/>
      <c r="U7" s="887"/>
      <c r="V7" s="887"/>
    </row>
    <row r="8" spans="1:22" s="888" customFormat="1" ht="15.75" customHeight="1">
      <c r="A8" s="1056" t="s">
        <v>123</v>
      </c>
      <c r="B8" s="1057"/>
      <c r="C8" s="1058" t="str">
        <f>IF('Data 1'!BV8="","",'Data 1'!BV8)</f>
        <v>2013/14</v>
      </c>
      <c r="D8" s="1058" t="str">
        <f>IF('Data 1'!BW8="","",'Data 1'!BW8)</f>
        <v>2013/14</v>
      </c>
      <c r="E8" s="1058" t="str">
        <f>IF('Data 1'!BX8="","",'Data 1'!BX8)</f>
        <v>2013/14</v>
      </c>
      <c r="F8" s="1058" t="str">
        <f>IF('Data 1'!BY8="","",'Data 1'!BY8)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8"/>
      <c r="R8" s="887"/>
      <c r="S8" s="887"/>
      <c r="T8" s="887"/>
      <c r="U8" s="887"/>
      <c r="V8" s="852"/>
    </row>
    <row r="9" spans="1:22" s="888" customFormat="1" ht="15.75" customHeight="1">
      <c r="A9" s="1053" t="s">
        <v>127</v>
      </c>
      <c r="B9" s="1054"/>
      <c r="C9" s="1059" t="str">
        <f>IF('Data 1'!BV9="","",'Data 1'!BV9)</f>
        <v>ZMW</v>
      </c>
      <c r="D9" s="1059" t="str">
        <f>IF('Data 1'!BW9="","",'Data 1'!BW9)</f>
        <v>ZMW</v>
      </c>
      <c r="E9" s="1059" t="str">
        <f>IF('Data 1'!BX9="","",'Data 1'!BX9)</f>
        <v>ZMW</v>
      </c>
      <c r="F9" s="1059" t="str">
        <f>IF('Data 1'!BY9="","",'Data 1'!BY9)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8"/>
      <c r="R9" s="887"/>
      <c r="S9" s="887"/>
      <c r="T9" s="887"/>
      <c r="U9" s="887"/>
      <c r="V9" s="852"/>
    </row>
    <row r="10" spans="1:22" s="888" customFormat="1" ht="15.75" customHeight="1">
      <c r="A10" s="1060" t="s">
        <v>128</v>
      </c>
      <c r="B10" s="1061"/>
      <c r="C10" s="1062" t="e">
        <f>SUM(C11:C19)</f>
        <v>#VALUE!</v>
      </c>
      <c r="D10" s="1062">
        <f>SUM(D11:D19)</f>
        <v>0.9643629049793434</v>
      </c>
      <c r="E10" s="1062">
        <f>SUM(E11:E19)</f>
        <v>1.0368432578510856</v>
      </c>
      <c r="F10" s="1062">
        <f>SUM(F11:F19)</f>
        <v>1.1690035877364644</v>
      </c>
      <c r="G10" s="1061"/>
      <c r="H10" s="1063"/>
      <c r="I10" s="1063"/>
      <c r="J10" s="1063"/>
      <c r="K10" s="1063"/>
      <c r="L10" s="1061"/>
      <c r="M10" s="1062">
        <f>SUM(M11:M19)</f>
        <v>0.39760437051532954</v>
      </c>
      <c r="N10" s="1062">
        <f>SUM(N11:N19)</f>
        <v>0.48191835181561199</v>
      </c>
      <c r="O10" s="1062">
        <f>SUM(O11:O19)</f>
        <v>1.3122010996179294</v>
      </c>
      <c r="P10" s="1062">
        <f>SUM(P11:P19)</f>
        <v>2.3330899380300067</v>
      </c>
      <c r="Q10" s="1064"/>
      <c r="R10" s="1065"/>
      <c r="S10" s="1027"/>
      <c r="T10" s="1027"/>
      <c r="U10" s="1066">
        <v>10</v>
      </c>
      <c r="V10" s="852"/>
    </row>
    <row r="11" spans="1:22" s="888" customFormat="1" ht="15.75" customHeight="1">
      <c r="A11" s="1067" t="s">
        <v>701</v>
      </c>
      <c r="B11" s="41"/>
      <c r="C11" s="548">
        <f>SUM(C832:C835,C838:C841,C844)</f>
        <v>0.41883561643835615</v>
      </c>
      <c r="D11" s="548">
        <f>SUM(D832:D835,D838:D841,D844)</f>
        <v>0.41888454011741683</v>
      </c>
      <c r="E11" s="548">
        <f>SUM(E832:E835,E838:E841,E844)</f>
        <v>0.4580374615599665</v>
      </c>
      <c r="F11" s="548">
        <f>SUM(F832:F835,F838:F841,F844)</f>
        <v>0.53559197651663404</v>
      </c>
      <c r="G11" s="41"/>
      <c r="H11" s="1069"/>
      <c r="I11" s="1069"/>
      <c r="J11" s="1069"/>
      <c r="K11" s="1069"/>
      <c r="L11" s="41"/>
      <c r="M11" s="548">
        <f>SUM(M832:M835,M838:M841,M844)</f>
        <v>0.31049412915851277</v>
      </c>
      <c r="N11" s="548">
        <f>SUM(N832:N835,N838:N841,N844)</f>
        <v>0.47334474885844746</v>
      </c>
      <c r="O11" s="548">
        <f>SUM(O832:O835,O838:O841,O844)</f>
        <v>0.8775789767961979</v>
      </c>
      <c r="P11" s="548">
        <f>SUM(P832:P835,P838:P841,P844)</f>
        <v>2.327574608610568</v>
      </c>
      <c r="Q11" s="1071" t="s">
        <v>493</v>
      </c>
      <c r="R11" s="1065"/>
      <c r="S11" s="1027"/>
      <c r="T11" s="1027"/>
      <c r="U11" s="1066">
        <v>11</v>
      </c>
      <c r="V11" s="852"/>
    </row>
    <row r="12" spans="1:22" s="888" customFormat="1" ht="15.75" customHeight="1">
      <c r="A12" s="1067" t="s">
        <v>702</v>
      </c>
      <c r="B12" s="41"/>
      <c r="C12" s="548" t="e">
        <f>SUM(C830:C831,C836:C837,C842:C843,C845:C849)</f>
        <v>#VALUE!</v>
      </c>
      <c r="D12" s="548">
        <f>SUM(D830:D831,D836:D837,D842:D843,D845:D849)</f>
        <v>9.2520113068058268E-2</v>
      </c>
      <c r="E12" s="548">
        <f>SUM(E830:E831,E836:E837,E842:E843,E845:E849)</f>
        <v>0.19355139316000372</v>
      </c>
      <c r="F12" s="548">
        <f>SUM(F830:F831,F836:F837,F842:F843,F845:F849)</f>
        <v>0.20097847358121332</v>
      </c>
      <c r="G12" s="41"/>
      <c r="H12" s="1069"/>
      <c r="I12" s="1069"/>
      <c r="J12" s="1069"/>
      <c r="K12" s="1069"/>
      <c r="L12" s="41"/>
      <c r="M12" s="548">
        <f>SUM(M830:M831,M836:M837,M842:M843,M845:M849)</f>
        <v>0.1399706457925636</v>
      </c>
      <c r="N12" s="548">
        <f>SUM(N830:N831,N836:N837,N842:N843,N845:N849)</f>
        <v>0.12589693411611219</v>
      </c>
      <c r="O12" s="548">
        <f>SUM(O830:O831,O836:O837,O842:O843,O845:O849)</f>
        <v>0.64746994688286275</v>
      </c>
      <c r="P12" s="548">
        <f>SUM(P830:P831,P836:P837,P842:P843,P845:P849)</f>
        <v>0.37769080234833652</v>
      </c>
      <c r="Q12" s="1071"/>
      <c r="R12" s="1065"/>
      <c r="S12" s="1027"/>
      <c r="T12" s="1027"/>
      <c r="U12" s="1066">
        <v>12</v>
      </c>
      <c r="V12" s="852"/>
    </row>
    <row r="13" spans="1:22" s="888" customFormat="1" ht="15.75" customHeight="1">
      <c r="A13" s="1067" t="s">
        <v>129</v>
      </c>
      <c r="B13" s="41"/>
      <c r="C13" s="1068">
        <f>SUM(C820:C829)</f>
        <v>0</v>
      </c>
      <c r="D13" s="1068">
        <f>SUM(D820:D829)</f>
        <v>0</v>
      </c>
      <c r="E13" s="1068">
        <f>SUM(E820:E829)</f>
        <v>3.2848755940732455E-3</v>
      </c>
      <c r="F13" s="1068">
        <f>SUM(F820:F829)</f>
        <v>3.8323548597521198E-3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0</v>
      </c>
      <c r="P13" s="1068">
        <f>SUM(P820:P829)</f>
        <v>0</v>
      </c>
      <c r="Q13" s="898"/>
      <c r="R13" s="1065"/>
      <c r="S13" s="1027"/>
      <c r="T13" s="1027"/>
      <c r="U13" s="1066">
        <v>13</v>
      </c>
      <c r="V13" s="852"/>
    </row>
    <row r="14" spans="1:22" s="888" customFormat="1" ht="15.75" customHeight="1">
      <c r="A14" s="713" t="s">
        <v>494</v>
      </c>
      <c r="B14" s="41"/>
      <c r="C14" s="1068">
        <f>+SUM(C851:C852)</f>
        <v>6.5068493150684928E-2</v>
      </c>
      <c r="D14" s="1068">
        <f>+SUM(D851:D852)</f>
        <v>3.1550337029789086E-2</v>
      </c>
      <c r="E14" s="1068">
        <f>+SUM(E851:E852)</f>
        <v>3.630602926101948E-2</v>
      </c>
      <c r="F14" s="1068">
        <f>+SUM(F851:F852)</f>
        <v>9.8467058056099149E-2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8"/>
      <c r="R14" s="1065"/>
      <c r="S14" s="1027"/>
      <c r="T14" s="1027"/>
      <c r="U14" s="1066">
        <v>14</v>
      </c>
      <c r="V14" s="852"/>
    </row>
    <row r="15" spans="1:22" s="888" customFormat="1" ht="15.75" customHeight="1">
      <c r="A15" s="1067" t="s">
        <v>495</v>
      </c>
      <c r="B15" s="41"/>
      <c r="C15" s="1068">
        <f>SUM(C854:C858)</f>
        <v>0.35518590998043054</v>
      </c>
      <c r="D15" s="1068">
        <f>SUM(D854:D858)</f>
        <v>0.27625570776255709</v>
      </c>
      <c r="E15" s="1068">
        <f>SUM(E854:E858)</f>
        <v>0.13530891808778306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7.1037181996086093E-2</v>
      </c>
      <c r="N15" s="1070">
        <f>SUM(N854:N858)</f>
        <v>5.525114155251136E-2</v>
      </c>
      <c r="O15" s="1070">
        <f>SUM(O854:O858)</f>
        <v>2.7061783617556595E-2</v>
      </c>
      <c r="P15" s="1070">
        <f>SUM(P854:P858)</f>
        <v>0</v>
      </c>
      <c r="Q15" s="898"/>
      <c r="R15" s="1065"/>
      <c r="S15" s="1027"/>
      <c r="T15" s="1027"/>
      <c r="U15" s="1066">
        <v>15</v>
      </c>
      <c r="V15" s="852"/>
    </row>
    <row r="16" spans="1:22" s="888" customFormat="1" ht="15.75" customHeight="1">
      <c r="A16" s="1067" t="s">
        <v>703</v>
      </c>
      <c r="B16" s="41"/>
      <c r="C16" s="548">
        <f>SUM(C859:C862)</f>
        <v>0</v>
      </c>
      <c r="D16" s="548">
        <f>SUM(D859:D862)</f>
        <v>9.2367906066536196E-3</v>
      </c>
      <c r="E16" s="548">
        <f>SUM(E859:E862)</f>
        <v>3.1668996365669555E-2</v>
      </c>
      <c r="F16" s="548">
        <f>SUM(F859:F862)</f>
        <v>0.16311154598825831</v>
      </c>
      <c r="G16" s="41"/>
      <c r="H16" s="1069"/>
      <c r="I16" s="1069"/>
      <c r="J16" s="1069"/>
      <c r="K16" s="1069"/>
      <c r="L16" s="41"/>
      <c r="M16" s="548">
        <f>SUM(M859:M862)</f>
        <v>0</v>
      </c>
      <c r="N16" s="548">
        <f>SUM(N859:N862)</f>
        <v>-9.2367906066536196E-3</v>
      </c>
      <c r="O16" s="548">
        <f>SUM(O859:O862)</f>
        <v>-3.1668996365669555E-2</v>
      </c>
      <c r="P16" s="548">
        <f>SUM(P859:P862)</f>
        <v>-0.10391389432485322</v>
      </c>
      <c r="Q16" s="898"/>
      <c r="R16" s="1065"/>
      <c r="S16" s="1027"/>
      <c r="T16" s="1027"/>
      <c r="U16" s="1066">
        <v>16</v>
      </c>
      <c r="V16" s="852"/>
    </row>
    <row r="17" spans="1:22" s="888" customFormat="1" ht="15.75" customHeight="1">
      <c r="A17" s="1067" t="s">
        <v>704</v>
      </c>
      <c r="B17" s="41"/>
      <c r="C17" s="548">
        <f>SUM(C863:C888)</f>
        <v>9.8529028049576001E-2</v>
      </c>
      <c r="D17" s="548">
        <f>SUM(D863:D888)</f>
        <v>0.13591541639486843</v>
      </c>
      <c r="E17" s="548">
        <f>SUM(E863:E888)</f>
        <v>0.17868558382257013</v>
      </c>
      <c r="F17" s="548">
        <f>SUM(F863:F888)</f>
        <v>0.1670221787345075</v>
      </c>
      <c r="G17" s="41"/>
      <c r="H17" s="1069"/>
      <c r="I17" s="1069"/>
      <c r="J17" s="1069"/>
      <c r="K17" s="1069"/>
      <c r="L17" s="41"/>
      <c r="M17" s="548">
        <f>SUM(M863:M888)</f>
        <v>-5.8829093281148069E-2</v>
      </c>
      <c r="N17" s="548">
        <f>SUM(N863:N888)</f>
        <v>-0.1317873450750163</v>
      </c>
      <c r="O17" s="548">
        <f>SUM(O863:O888)</f>
        <v>-0.17193458205199891</v>
      </c>
      <c r="P17" s="548">
        <f>SUM(P863:P888)</f>
        <v>-0.16979452054794522</v>
      </c>
      <c r="Q17" s="898"/>
      <c r="R17" s="1065"/>
      <c r="S17" s="1027"/>
      <c r="T17" s="1027"/>
      <c r="U17" s="1066">
        <v>17</v>
      </c>
      <c r="V17" s="852"/>
    </row>
    <row r="18" spans="1:22" s="888" customFormat="1" ht="15.75" customHeight="1">
      <c r="A18" s="1067" t="s">
        <v>496</v>
      </c>
      <c r="B18" s="41"/>
      <c r="C18" s="1068">
        <f>SUM(C889:C895)</f>
        <v>0</v>
      </c>
      <c r="D18" s="1068">
        <f>SUM(D889:D895)</f>
        <v>0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8"/>
      <c r="R18" s="1065"/>
      <c r="S18" s="1027"/>
      <c r="T18" s="1027"/>
      <c r="U18" s="1066">
        <v>18</v>
      </c>
      <c r="V18" s="852"/>
    </row>
    <row r="19" spans="1:22" s="888" customFormat="1" ht="15.75" customHeight="1">
      <c r="A19" s="1067" t="s">
        <v>497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-6.5068493150684928E-2</v>
      </c>
      <c r="N19" s="1070">
        <f>SUM(N896:N899)+SUM(N851:N852)</f>
        <v>-3.1550337029789086E-2</v>
      </c>
      <c r="O19" s="1070">
        <f>SUM(O896:O899)+SUM(O851:O852)</f>
        <v>-3.630602926101948E-2</v>
      </c>
      <c r="P19" s="1070">
        <f>SUM(P896:P899)+SUM(P851:P852)</f>
        <v>-9.8467058056099149E-2</v>
      </c>
      <c r="Q19" s="898"/>
      <c r="R19" s="1065"/>
      <c r="S19" s="1027"/>
      <c r="T19" s="1027"/>
      <c r="U19" s="1066">
        <v>19</v>
      </c>
      <c r="V19" s="852"/>
    </row>
    <row r="20" spans="1:22" s="888" customFormat="1" ht="15.75" customHeight="1">
      <c r="A20" s="1409" t="s">
        <v>134</v>
      </c>
      <c r="B20" s="1072"/>
      <c r="C20" s="1073">
        <f>SUM(C21:C30)</f>
        <v>3150</v>
      </c>
      <c r="D20" s="1073">
        <f>SUM(D21:D30)</f>
        <v>6032</v>
      </c>
      <c r="E20" s="1073">
        <f>SUM(E21:E30)</f>
        <v>16400</v>
      </c>
      <c r="F20" s="1073">
        <f>SUM(F21:F30)</f>
        <v>25545</v>
      </c>
      <c r="G20" s="1072"/>
      <c r="H20" s="1074"/>
      <c r="I20" s="1074"/>
      <c r="J20" s="1074"/>
      <c r="K20" s="1074"/>
      <c r="L20" s="1072"/>
      <c r="M20" s="1073">
        <f>SUM(M21:M30)</f>
        <v>-1428.6</v>
      </c>
      <c r="N20" s="1073">
        <f>SUM(N21:N30)</f>
        <v>-1518.6</v>
      </c>
      <c r="O20" s="1073">
        <f>SUM(O21:O30)</f>
        <v>-5507</v>
      </c>
      <c r="P20" s="1073">
        <f>SUM(P21:P30)</f>
        <v>-10220</v>
      </c>
      <c r="Q20" s="898"/>
      <c r="R20" s="904"/>
      <c r="S20" s="1034"/>
      <c r="T20" s="1034"/>
      <c r="U20" s="1066">
        <v>20</v>
      </c>
      <c r="V20" s="852"/>
    </row>
    <row r="21" spans="1:22" s="1077" customFormat="1" ht="15.75" customHeight="1">
      <c r="A21" s="705" t="s">
        <v>135</v>
      </c>
      <c r="B21" s="1072"/>
      <c r="C21" s="1075">
        <f>SUM(C931:C960)</f>
        <v>778</v>
      </c>
      <c r="D21" s="1075">
        <f>SUM(D931:D960)</f>
        <v>1230</v>
      </c>
      <c r="E21" s="1075">
        <f>SUM(E931:E960)</f>
        <v>4480</v>
      </c>
      <c r="F21" s="1075">
        <f>SUM(F931:F960)</f>
        <v>7270</v>
      </c>
      <c r="G21" s="1072"/>
      <c r="H21" s="1074"/>
      <c r="I21" s="1074"/>
      <c r="J21" s="1074"/>
      <c r="K21" s="1074"/>
      <c r="L21" s="1072"/>
      <c r="M21" s="1075">
        <f>SUM(M931:M960)</f>
        <v>-738</v>
      </c>
      <c r="N21" s="1075">
        <f>SUM(N931:N960)</f>
        <v>-1170</v>
      </c>
      <c r="O21" s="1075">
        <f>SUM(O931:O960)</f>
        <v>-4280</v>
      </c>
      <c r="P21" s="1075">
        <f>SUM(P931:P960)</f>
        <v>-7060</v>
      </c>
      <c r="Q21" s="1076"/>
      <c r="R21" s="904"/>
      <c r="S21" s="1034"/>
      <c r="T21" s="1034"/>
      <c r="U21" s="1066">
        <v>21</v>
      </c>
      <c r="V21" s="1034"/>
    </row>
    <row r="22" spans="1:22" s="1077" customFormat="1" ht="15.75" customHeight="1">
      <c r="A22" s="705" t="s">
        <v>136</v>
      </c>
      <c r="B22" s="1072"/>
      <c r="C22" s="1075">
        <f>SUM(C904:C919)</f>
        <v>0</v>
      </c>
      <c r="D22" s="1075">
        <f>SUM(D904:D919)</f>
        <v>1200</v>
      </c>
      <c r="E22" s="1075">
        <f>SUM(E904:E919)</f>
        <v>1200</v>
      </c>
      <c r="F22" s="1075">
        <f>SUM(F904:F919)</f>
        <v>1800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0</v>
      </c>
      <c r="P22" s="1078">
        <f>SUM(P904:P919)</f>
        <v>0</v>
      </c>
      <c r="Q22" s="1076"/>
      <c r="R22" s="904"/>
      <c r="S22" s="1034"/>
      <c r="T22" s="1034"/>
      <c r="U22" s="1066">
        <v>22</v>
      </c>
      <c r="V22" s="1034"/>
    </row>
    <row r="23" spans="1:22" s="1077" customFormat="1" ht="15.75" customHeight="1">
      <c r="A23" s="705" t="s">
        <v>137</v>
      </c>
      <c r="B23" s="1072"/>
      <c r="C23" s="1075">
        <f>SUM(C920:C930)</f>
        <v>340</v>
      </c>
      <c r="D23" s="1075">
        <f>SUM(D920:D930)</f>
        <v>425</v>
      </c>
      <c r="E23" s="1075">
        <f>SUM(E920:E930)</f>
        <v>2790</v>
      </c>
      <c r="F23" s="1075">
        <f>SUM(F920:F930)</f>
        <v>8481</v>
      </c>
      <c r="G23" s="1072"/>
      <c r="H23" s="1074"/>
      <c r="I23" s="1074"/>
      <c r="J23" s="1074"/>
      <c r="K23" s="1074"/>
      <c r="L23" s="1072"/>
      <c r="M23" s="1078">
        <f>SUM(M920:M930)</f>
        <v>-125</v>
      </c>
      <c r="N23" s="1078">
        <f>SUM(N920:N930)</f>
        <v>0</v>
      </c>
      <c r="O23" s="1078">
        <f>SUM(O920:O930)</f>
        <v>-125</v>
      </c>
      <c r="P23" s="1078">
        <f>SUM(P920:P930)</f>
        <v>-750</v>
      </c>
      <c r="Q23" s="898"/>
      <c r="R23" s="904"/>
      <c r="S23" s="1034"/>
      <c r="T23" s="1034"/>
      <c r="U23" s="1066">
        <v>23</v>
      </c>
      <c r="V23" s="1034"/>
    </row>
    <row r="24" spans="1:22" s="1077" customFormat="1" ht="15.75" customHeight="1">
      <c r="A24" s="557" t="s">
        <v>677</v>
      </c>
      <c r="B24" s="1072"/>
      <c r="C24" s="1075">
        <f>SUM(C965:C968)</f>
        <v>550</v>
      </c>
      <c r="D24" s="1075">
        <f>SUM(D965:D968)</f>
        <v>1550</v>
      </c>
      <c r="E24" s="1075">
        <f>SUM(E965:E968)</f>
        <v>300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110</v>
      </c>
      <c r="N24" s="1075">
        <f>SUM(N965:N968)</f>
        <v>310</v>
      </c>
      <c r="O24" s="1075">
        <f>SUM(O965:O968)</f>
        <v>60</v>
      </c>
      <c r="P24" s="1075">
        <f>SUM(P965:P968)</f>
        <v>0</v>
      </c>
      <c r="Q24" s="1076"/>
      <c r="R24" s="904"/>
      <c r="S24" s="1034"/>
      <c r="T24" s="1034"/>
      <c r="U24" s="1066">
        <v>24</v>
      </c>
      <c r="V24" s="1034"/>
    </row>
    <row r="25" spans="1:22" s="1077" customFormat="1" ht="15.75" customHeight="1">
      <c r="A25" s="557" t="s">
        <v>678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4"/>
      <c r="S25" s="1034"/>
      <c r="T25" s="1034"/>
      <c r="U25" s="1066">
        <v>25</v>
      </c>
      <c r="V25" s="1034"/>
    </row>
    <row r="26" spans="1:22" s="1077" customFormat="1" ht="15.75" customHeight="1">
      <c r="A26" s="705" t="s">
        <v>138</v>
      </c>
      <c r="B26" s="1072"/>
      <c r="C26" s="1075">
        <f>SUM(C972:C973)</f>
        <v>172</v>
      </c>
      <c r="D26" s="1075">
        <f>SUM(D972:D973)</f>
        <v>807</v>
      </c>
      <c r="E26" s="1075">
        <f>SUM(E972:E973)</f>
        <v>2890</v>
      </c>
      <c r="F26" s="1075">
        <f>SUM(F972:F973)</f>
        <v>1650</v>
      </c>
      <c r="G26" s="1072"/>
      <c r="H26" s="1074"/>
      <c r="I26" s="1074"/>
      <c r="J26" s="1074"/>
      <c r="K26" s="1074"/>
      <c r="L26" s="1072"/>
      <c r="M26" s="1075">
        <f>SUM(M972:M973)</f>
        <v>34.400000000000006</v>
      </c>
      <c r="N26" s="1075">
        <f>SUM(N972:N973)</f>
        <v>161.39999999999998</v>
      </c>
      <c r="O26" s="1075">
        <f>SUM(O972:O973)</f>
        <v>578</v>
      </c>
      <c r="P26" s="1075">
        <f>SUM(P972:P973)</f>
        <v>330</v>
      </c>
      <c r="Q26" s="1076"/>
      <c r="R26" s="904"/>
      <c r="S26" s="1034"/>
      <c r="T26" s="1034"/>
      <c r="U26" s="1066">
        <v>26</v>
      </c>
      <c r="V26" s="1034"/>
    </row>
    <row r="27" spans="1:22" s="1077" customFormat="1" ht="15.75" customHeight="1">
      <c r="A27" s="705" t="s">
        <v>139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3000</v>
      </c>
      <c r="F27" s="1075">
        <f>SUM(F975:F975)</f>
        <v>3604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8"/>
      <c r="R27" s="904"/>
      <c r="S27" s="1034"/>
      <c r="T27" s="1034"/>
      <c r="U27" s="1066">
        <v>27</v>
      </c>
      <c r="V27" s="1034"/>
    </row>
    <row r="28" spans="1:22" s="888" customFormat="1" ht="15.75" customHeight="1">
      <c r="A28" s="705" t="s">
        <v>140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8"/>
      <c r="R28" s="904"/>
      <c r="S28" s="1034"/>
      <c r="T28" s="1034"/>
      <c r="U28" s="1066">
        <v>28</v>
      </c>
      <c r="V28" s="852"/>
    </row>
    <row r="29" spans="1:22" s="888" customFormat="1" ht="15.75" customHeight="1">
      <c r="A29" s="705" t="s">
        <v>141</v>
      </c>
      <c r="B29" s="1072"/>
      <c r="C29" s="1075">
        <f>SUM(C981:C984)</f>
        <v>300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300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8"/>
      <c r="R29" s="904"/>
      <c r="S29" s="1034"/>
      <c r="T29" s="1034"/>
      <c r="U29" s="1066">
        <v>29</v>
      </c>
      <c r="V29" s="852"/>
    </row>
    <row r="30" spans="1:22" s="888" customFormat="1" ht="15.75" customHeight="1">
      <c r="A30" s="705" t="s">
        <v>498</v>
      </c>
      <c r="B30" s="1072"/>
      <c r="C30" s="1075">
        <f>SUM(C962:C964)</f>
        <v>1010</v>
      </c>
      <c r="D30" s="1075">
        <f>SUM(D962:D964)</f>
        <v>820</v>
      </c>
      <c r="E30" s="1075">
        <f>SUM(E962:E964)</f>
        <v>1740</v>
      </c>
      <c r="F30" s="1075">
        <f>SUM(F962:F964)</f>
        <v>2740</v>
      </c>
      <c r="G30" s="1072"/>
      <c r="H30" s="1074"/>
      <c r="I30" s="1074"/>
      <c r="J30" s="1074"/>
      <c r="K30" s="1074"/>
      <c r="L30" s="1072"/>
      <c r="M30" s="1075">
        <f>SUM(M962:M964)</f>
        <v>-1010</v>
      </c>
      <c r="N30" s="1075">
        <f>SUM(N962:N964)</f>
        <v>-820</v>
      </c>
      <c r="O30" s="1075">
        <f>SUM(O962:O964)</f>
        <v>-1740</v>
      </c>
      <c r="P30" s="1075">
        <f>SUM(P962:P964)</f>
        <v>-2740</v>
      </c>
      <c r="Q30" s="898"/>
      <c r="R30" s="904"/>
      <c r="S30" s="1034"/>
      <c r="T30" s="1034"/>
      <c r="U30" s="1066">
        <v>30</v>
      </c>
      <c r="V30" s="852"/>
    </row>
    <row r="31" spans="1:22" s="888" customFormat="1" ht="15.75" customHeight="1">
      <c r="A31" s="1409" t="s">
        <v>143</v>
      </c>
      <c r="B31" s="1072"/>
      <c r="C31" s="1073">
        <f>SUM(C32:C41)</f>
        <v>2090</v>
      </c>
      <c r="D31" s="1073">
        <f>SUM(D32:D41)</f>
        <v>2719</v>
      </c>
      <c r="E31" s="1073">
        <f>SUM(E32:E41)</f>
        <v>7590</v>
      </c>
      <c r="F31" s="1073">
        <f>SUM(F32:F41)</f>
        <v>16461</v>
      </c>
      <c r="G31" s="1072"/>
      <c r="H31" s="1074"/>
      <c r="I31" s="1074"/>
      <c r="J31" s="1074"/>
      <c r="K31" s="1074"/>
      <c r="L31" s="1072"/>
      <c r="M31" s="1073">
        <f>SUM(M32:M41)</f>
        <v>-1760</v>
      </c>
      <c r="N31" s="1073">
        <f>SUM(N32:N41)</f>
        <v>-1819</v>
      </c>
      <c r="O31" s="1073">
        <f>SUM(O32:O41)</f>
        <v>-3850</v>
      </c>
      <c r="P31" s="1073">
        <f>SUM(P32:P41)</f>
        <v>-9611</v>
      </c>
      <c r="Q31" s="898"/>
      <c r="R31" s="904"/>
      <c r="S31" s="1034"/>
      <c r="T31" s="1034"/>
      <c r="U31" s="1066">
        <v>31</v>
      </c>
      <c r="V31" s="852"/>
    </row>
    <row r="32" spans="1:22" s="888" customFormat="1" ht="15.75" customHeight="1">
      <c r="A32" s="1050" t="s">
        <v>144</v>
      </c>
      <c r="B32" s="1079"/>
      <c r="C32" s="1080">
        <f>C988</f>
        <v>0</v>
      </c>
      <c r="D32" s="1081">
        <f>D988</f>
        <v>0</v>
      </c>
      <c r="E32" s="1081">
        <f>E988</f>
        <v>0</v>
      </c>
      <c r="F32" s="1081">
        <f>F988</f>
        <v>200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0</v>
      </c>
      <c r="O32" s="1083">
        <f>O988</f>
        <v>0</v>
      </c>
      <c r="P32" s="1083">
        <f>P988</f>
        <v>-200</v>
      </c>
      <c r="Q32" s="898"/>
      <c r="R32" s="904"/>
      <c r="S32" s="1034"/>
      <c r="T32" s="1034"/>
      <c r="U32" s="1066">
        <v>32</v>
      </c>
      <c r="V32" s="852"/>
    </row>
    <row r="33" spans="1:36" s="888" customFormat="1" ht="15.75" customHeight="1">
      <c r="A33" s="1050" t="s">
        <v>145</v>
      </c>
      <c r="B33" s="1079"/>
      <c r="C33" s="1080">
        <f t="shared" ref="C33:F42" si="0">C991</f>
        <v>0</v>
      </c>
      <c r="D33" s="1081">
        <f t="shared" si="0"/>
        <v>0</v>
      </c>
      <c r="E33" s="1081">
        <f t="shared" si="0"/>
        <v>0</v>
      </c>
      <c r="F33" s="1081">
        <f t="shared" si="0"/>
        <v>0</v>
      </c>
      <c r="G33" s="1079"/>
      <c r="H33" s="1082"/>
      <c r="I33" s="1082"/>
      <c r="J33" s="1082"/>
      <c r="K33" s="1082"/>
      <c r="L33" s="1079"/>
      <c r="M33" s="1083">
        <f t="shared" ref="M33:P41" si="1">M991</f>
        <v>0</v>
      </c>
      <c r="N33" s="1083">
        <f t="shared" si="1"/>
        <v>0</v>
      </c>
      <c r="O33" s="1083">
        <f t="shared" si="1"/>
        <v>0</v>
      </c>
      <c r="P33" s="1083">
        <f t="shared" si="1"/>
        <v>0</v>
      </c>
      <c r="Q33" s="898"/>
      <c r="R33" s="904"/>
      <c r="S33" s="1034"/>
      <c r="T33" s="1034"/>
      <c r="U33" s="1066">
        <v>33</v>
      </c>
      <c r="V33" s="852"/>
    </row>
    <row r="34" spans="1:36" s="888" customFormat="1" ht="15.75" customHeight="1">
      <c r="A34" s="1050" t="s">
        <v>146</v>
      </c>
      <c r="B34" s="1084"/>
      <c r="C34" s="1080">
        <f t="shared" si="0"/>
        <v>410</v>
      </c>
      <c r="D34" s="1081">
        <f t="shared" si="0"/>
        <v>559</v>
      </c>
      <c r="E34" s="1081">
        <f t="shared" si="0"/>
        <v>750</v>
      </c>
      <c r="F34" s="1081">
        <f t="shared" si="0"/>
        <v>650</v>
      </c>
      <c r="G34" s="1084"/>
      <c r="H34" s="1085"/>
      <c r="I34" s="1085"/>
      <c r="J34" s="1085"/>
      <c r="K34" s="1085"/>
      <c r="L34" s="1084"/>
      <c r="M34" s="1083">
        <f t="shared" si="1"/>
        <v>-130</v>
      </c>
      <c r="N34" s="1083">
        <f t="shared" si="1"/>
        <v>-209</v>
      </c>
      <c r="O34" s="1083">
        <f t="shared" si="1"/>
        <v>-250</v>
      </c>
      <c r="P34" s="1083">
        <f t="shared" si="1"/>
        <v>-650</v>
      </c>
      <c r="Q34" s="898"/>
      <c r="R34" s="904"/>
      <c r="S34" s="1034"/>
      <c r="T34" s="1034"/>
      <c r="U34" s="1066">
        <v>34</v>
      </c>
      <c r="V34" s="852"/>
    </row>
    <row r="35" spans="1:36" s="888" customFormat="1" ht="15.75" customHeight="1">
      <c r="A35" s="1050" t="s">
        <v>54</v>
      </c>
      <c r="B35" s="41"/>
      <c r="C35" s="1080">
        <f t="shared" si="0"/>
        <v>0</v>
      </c>
      <c r="D35" s="1081">
        <f t="shared" si="0"/>
        <v>0</v>
      </c>
      <c r="E35" s="1081">
        <f t="shared" si="0"/>
        <v>0</v>
      </c>
      <c r="F35" s="1081">
        <f t="shared" si="0"/>
        <v>0</v>
      </c>
      <c r="G35" s="1084"/>
      <c r="H35" s="1085"/>
      <c r="I35" s="1085"/>
      <c r="J35" s="1085"/>
      <c r="K35" s="1085"/>
      <c r="L35" s="1084"/>
      <c r="M35" s="1083">
        <f t="shared" si="1"/>
        <v>0</v>
      </c>
      <c r="N35" s="1083">
        <f t="shared" si="1"/>
        <v>0</v>
      </c>
      <c r="O35" s="1083">
        <f t="shared" si="1"/>
        <v>0</v>
      </c>
      <c r="P35" s="1083">
        <f t="shared" si="1"/>
        <v>0</v>
      </c>
      <c r="Q35" s="898"/>
      <c r="R35" s="904"/>
      <c r="S35" s="1034"/>
      <c r="T35" s="1034"/>
      <c r="U35" s="1066">
        <v>35</v>
      </c>
      <c r="V35" s="852"/>
    </row>
    <row r="36" spans="1:36" s="888" customFormat="1" ht="15.75" customHeight="1">
      <c r="A36" s="1050" t="s">
        <v>147</v>
      </c>
      <c r="B36" s="1086"/>
      <c r="C36" s="1080">
        <f t="shared" si="0"/>
        <v>50</v>
      </c>
      <c r="D36" s="1081">
        <f t="shared" si="0"/>
        <v>550</v>
      </c>
      <c r="E36" s="1081">
        <f t="shared" si="0"/>
        <v>3640</v>
      </c>
      <c r="F36" s="1081">
        <f t="shared" si="0"/>
        <v>8450</v>
      </c>
      <c r="G36" s="1084"/>
      <c r="H36" s="1085"/>
      <c r="I36" s="1085"/>
      <c r="J36" s="1085"/>
      <c r="K36" s="1085"/>
      <c r="L36" s="1084"/>
      <c r="M36" s="1083">
        <f t="shared" si="1"/>
        <v>0</v>
      </c>
      <c r="N36" s="1083">
        <f t="shared" si="1"/>
        <v>0</v>
      </c>
      <c r="O36" s="1083">
        <f t="shared" si="1"/>
        <v>-400</v>
      </c>
      <c r="P36" s="1083">
        <f t="shared" si="1"/>
        <v>-1600</v>
      </c>
      <c r="Q36" s="898"/>
      <c r="R36" s="904"/>
      <c r="S36" s="1034"/>
      <c r="T36" s="1034"/>
      <c r="U36" s="1066">
        <v>36</v>
      </c>
      <c r="V36" s="852"/>
    </row>
    <row r="37" spans="1:36" s="888" customFormat="1" ht="15.75" customHeight="1">
      <c r="A37" s="1050" t="s">
        <v>148</v>
      </c>
      <c r="B37" s="1061"/>
      <c r="C37" s="1080">
        <f t="shared" si="0"/>
        <v>500</v>
      </c>
      <c r="D37" s="1081">
        <f t="shared" si="0"/>
        <v>760</v>
      </c>
      <c r="E37" s="1081">
        <f t="shared" si="0"/>
        <v>1350</v>
      </c>
      <c r="F37" s="1081">
        <f t="shared" si="0"/>
        <v>3440</v>
      </c>
      <c r="G37" s="1084"/>
      <c r="H37" s="1085"/>
      <c r="I37" s="1085"/>
      <c r="J37" s="1085"/>
      <c r="K37" s="1085"/>
      <c r="L37" s="1084"/>
      <c r="M37" s="1083">
        <f t="shared" si="1"/>
        <v>-500</v>
      </c>
      <c r="N37" s="1083">
        <f t="shared" si="1"/>
        <v>-760</v>
      </c>
      <c r="O37" s="1083">
        <f t="shared" si="1"/>
        <v>-1350</v>
      </c>
      <c r="P37" s="1083">
        <f t="shared" si="1"/>
        <v>-3440</v>
      </c>
      <c r="Q37" s="898"/>
      <c r="R37" s="904"/>
      <c r="S37" s="1034"/>
      <c r="T37" s="1034"/>
      <c r="U37" s="1066">
        <v>37</v>
      </c>
      <c r="V37" s="852"/>
    </row>
    <row r="38" spans="1:36" s="888" customFormat="1" ht="15.75" customHeight="1">
      <c r="A38" s="1050" t="s">
        <v>149</v>
      </c>
      <c r="B38" s="1087"/>
      <c r="C38" s="1080">
        <f t="shared" si="0"/>
        <v>240</v>
      </c>
      <c r="D38" s="1081">
        <f t="shared" si="0"/>
        <v>300</v>
      </c>
      <c r="E38" s="1081">
        <f t="shared" si="0"/>
        <v>500</v>
      </c>
      <c r="F38" s="1081">
        <f t="shared" si="0"/>
        <v>1000</v>
      </c>
      <c r="G38" s="1084"/>
      <c r="H38" s="1085"/>
      <c r="I38" s="1085"/>
      <c r="J38" s="1085"/>
      <c r="K38" s="1085"/>
      <c r="L38" s="1084"/>
      <c r="M38" s="1083">
        <f t="shared" si="1"/>
        <v>-240</v>
      </c>
      <c r="N38" s="1083">
        <f t="shared" si="1"/>
        <v>-300</v>
      </c>
      <c r="O38" s="1083">
        <f t="shared" si="1"/>
        <v>-500</v>
      </c>
      <c r="P38" s="1083">
        <f t="shared" si="1"/>
        <v>-1000</v>
      </c>
      <c r="Q38" s="898"/>
      <c r="R38" s="904"/>
      <c r="S38" s="1034"/>
      <c r="T38" s="1034"/>
      <c r="U38" s="1066">
        <v>38</v>
      </c>
      <c r="V38" s="852"/>
    </row>
    <row r="39" spans="1:36" s="888" customFormat="1" ht="15.75" customHeight="1">
      <c r="A39" s="1050" t="s">
        <v>499</v>
      </c>
      <c r="B39" s="1087"/>
      <c r="C39" s="1080">
        <f t="shared" si="0"/>
        <v>140</v>
      </c>
      <c r="D39" s="1080">
        <f t="shared" si="0"/>
        <v>50</v>
      </c>
      <c r="E39" s="1080">
        <f t="shared" si="0"/>
        <v>650</v>
      </c>
      <c r="F39" s="1080">
        <f t="shared" si="0"/>
        <v>1100</v>
      </c>
      <c r="G39" s="1084"/>
      <c r="H39" s="1085"/>
      <c r="I39" s="1085"/>
      <c r="J39" s="1085"/>
      <c r="K39" s="1085"/>
      <c r="L39" s="1084"/>
      <c r="M39" s="1080">
        <f t="shared" si="1"/>
        <v>-140</v>
      </c>
      <c r="N39" s="1080">
        <f t="shared" si="1"/>
        <v>-50</v>
      </c>
      <c r="O39" s="1080">
        <f t="shared" si="1"/>
        <v>-650</v>
      </c>
      <c r="P39" s="1080">
        <f t="shared" si="1"/>
        <v>-1100</v>
      </c>
      <c r="Q39" s="898"/>
      <c r="R39" s="904"/>
      <c r="S39" s="1034"/>
      <c r="T39" s="1034"/>
      <c r="U39" s="1066">
        <v>39</v>
      </c>
      <c r="V39" s="852"/>
    </row>
    <row r="40" spans="1:36" s="888" customFormat="1" ht="15.75" customHeight="1">
      <c r="A40" s="1050" t="s">
        <v>500</v>
      </c>
      <c r="B40" s="1087"/>
      <c r="C40" s="1080">
        <f t="shared" si="0"/>
        <v>50</v>
      </c>
      <c r="D40" s="1080">
        <f t="shared" si="0"/>
        <v>200</v>
      </c>
      <c r="E40" s="1080">
        <f t="shared" si="0"/>
        <v>450</v>
      </c>
      <c r="F40" s="1080">
        <f t="shared" si="0"/>
        <v>1271</v>
      </c>
      <c r="G40" s="1084"/>
      <c r="H40" s="1085"/>
      <c r="I40" s="1085"/>
      <c r="J40" s="1085"/>
      <c r="K40" s="1085"/>
      <c r="L40" s="1084"/>
      <c r="M40" s="1080">
        <f t="shared" si="1"/>
        <v>-50</v>
      </c>
      <c r="N40" s="1080">
        <f t="shared" si="1"/>
        <v>-200</v>
      </c>
      <c r="O40" s="1080">
        <f t="shared" si="1"/>
        <v>-450</v>
      </c>
      <c r="P40" s="1080">
        <f t="shared" si="1"/>
        <v>-1271</v>
      </c>
      <c r="Q40" s="898"/>
      <c r="R40" s="904"/>
      <c r="S40" s="1034"/>
      <c r="T40" s="1034"/>
      <c r="U40" s="1066">
        <v>40</v>
      </c>
      <c r="V40" s="852"/>
    </row>
    <row r="41" spans="1:36" s="888" customFormat="1" ht="15.75" customHeight="1">
      <c r="A41" s="1050" t="s">
        <v>411</v>
      </c>
      <c r="B41" s="1087"/>
      <c r="C41" s="1080">
        <f t="shared" si="0"/>
        <v>700</v>
      </c>
      <c r="D41" s="1080">
        <f t="shared" si="0"/>
        <v>300</v>
      </c>
      <c r="E41" s="1080">
        <f t="shared" si="0"/>
        <v>250</v>
      </c>
      <c r="F41" s="1080">
        <f t="shared" si="0"/>
        <v>350</v>
      </c>
      <c r="G41" s="1084"/>
      <c r="H41" s="1085"/>
      <c r="I41" s="1085"/>
      <c r="J41" s="1085"/>
      <c r="K41" s="1085"/>
      <c r="L41" s="1084"/>
      <c r="M41" s="1080">
        <f t="shared" si="1"/>
        <v>-700</v>
      </c>
      <c r="N41" s="1080">
        <f t="shared" si="1"/>
        <v>-300</v>
      </c>
      <c r="O41" s="1080">
        <f t="shared" si="1"/>
        <v>-250</v>
      </c>
      <c r="P41" s="1080">
        <f t="shared" si="1"/>
        <v>-350</v>
      </c>
      <c r="Q41" s="898"/>
      <c r="R41" s="904"/>
      <c r="S41" s="1034"/>
      <c r="T41" s="1034"/>
      <c r="U41" s="1066">
        <v>41</v>
      </c>
      <c r="V41" s="852"/>
    </row>
    <row r="42" spans="1:36" s="888" customFormat="1" ht="15.75" customHeight="1">
      <c r="A42" s="1050" t="s">
        <v>153</v>
      </c>
      <c r="B42" s="1087"/>
      <c r="C42" s="1080">
        <f t="shared" si="0"/>
        <v>0</v>
      </c>
      <c r="D42" s="1080">
        <f t="shared" ref="D42:F43" si="2">D1000</f>
        <v>0</v>
      </c>
      <c r="E42" s="1080">
        <f t="shared" si="2"/>
        <v>0</v>
      </c>
      <c r="F42" s="1080">
        <f t="shared" si="2"/>
        <v>0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8"/>
      <c r="R42" s="887"/>
      <c r="S42" s="852"/>
      <c r="T42" s="852"/>
      <c r="U42" s="1066">
        <v>42</v>
      </c>
      <c r="V42" s="852"/>
    </row>
    <row r="43" spans="1:36" s="888" customFormat="1" ht="15.75" customHeight="1">
      <c r="A43" s="1089" t="s">
        <v>372</v>
      </c>
      <c r="B43" s="947"/>
      <c r="C43" s="1090">
        <f>C20-C31</f>
        <v>1060</v>
      </c>
      <c r="D43" s="1080">
        <f t="shared" si="2"/>
        <v>0</v>
      </c>
      <c r="E43" s="1080">
        <f t="shared" si="2"/>
        <v>0</v>
      </c>
      <c r="F43" s="1080">
        <f t="shared" si="2"/>
        <v>0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8"/>
      <c r="R43" s="887"/>
      <c r="S43" s="852"/>
      <c r="T43" s="852"/>
      <c r="U43" s="1066">
        <v>43</v>
      </c>
      <c r="V43" s="852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5"/>
      <c r="S44" s="477"/>
      <c r="T44" s="477"/>
      <c r="U44" s="1066">
        <v>44</v>
      </c>
      <c r="V44" s="477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6" customFormat="1" ht="15.75" customHeight="1">
      <c r="A45" s="946" t="s">
        <v>501</v>
      </c>
      <c r="B45" s="947"/>
      <c r="C45" s="1097">
        <f>IF(WB!CK9="","",WB!CK9)</f>
        <v>0.1</v>
      </c>
      <c r="D45" s="1097">
        <f>IF(WB!CK10="","",WB!CK10)</f>
        <v>0.5</v>
      </c>
      <c r="E45" s="1097">
        <f>IF(WB!CK11="","",WB!CK11)</f>
        <v>0.3</v>
      </c>
      <c r="F45" s="1097">
        <f>IF(WB!CK12="","",WB!CK12)</f>
        <v>0.1</v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7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6" customFormat="1" ht="15.75" customHeight="1">
      <c r="A46" s="946" t="s">
        <v>64</v>
      </c>
      <c r="B46" s="947"/>
      <c r="C46" s="882">
        <f>IF(WB!CK14="","",WB!CK14)</f>
        <v>4</v>
      </c>
      <c r="D46" s="882">
        <f>IF(WB!CK15="","",WB!CK15)</f>
        <v>6</v>
      </c>
      <c r="E46" s="882">
        <f>IF(WB!CK16="","",WB!CK16)</f>
        <v>7</v>
      </c>
      <c r="F46" s="882">
        <f>IF(WB!CK17="","",WB!CK17)</f>
        <v>8</v>
      </c>
      <c r="G46" s="1087"/>
      <c r="H46" s="1098">
        <f>SUM(C46)</f>
        <v>4</v>
      </c>
      <c r="I46" s="1098">
        <f>SUM(D46)</f>
        <v>6</v>
      </c>
      <c r="J46" s="1098">
        <f>SUM(E46)</f>
        <v>7</v>
      </c>
      <c r="K46" s="1098">
        <f>SUM(F46)</f>
        <v>8</v>
      </c>
      <c r="L46" s="1087"/>
      <c r="M46" s="1099"/>
      <c r="N46" s="1099"/>
      <c r="O46" s="1099"/>
      <c r="P46" s="1099"/>
      <c r="Q46" s="1095"/>
      <c r="R46" s="904"/>
      <c r="S46" s="1034"/>
      <c r="T46" s="1034"/>
      <c r="U46" s="1066">
        <v>46</v>
      </c>
      <c r="V46" s="477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6" customFormat="1" ht="15.75" customHeight="1">
      <c r="A47" s="946" t="s">
        <v>502</v>
      </c>
      <c r="B47" s="947"/>
      <c r="C47" s="882">
        <f>IF(WB!CK18="","",WB!CK18)</f>
        <v>2</v>
      </c>
      <c r="D47" s="882">
        <f>IF(WB!CK19="","",WB!CK19)</f>
        <v>3</v>
      </c>
      <c r="E47" s="882">
        <f>IF(WB!CK20="","",WB!CK20)</f>
        <v>10</v>
      </c>
      <c r="F47" s="882">
        <f>IF(WB!CK21="","",WB!CK21)</f>
        <v>15</v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4"/>
      <c r="S47" s="1034"/>
      <c r="T47" s="1034"/>
      <c r="U47" s="1066">
        <v>47</v>
      </c>
      <c r="V47" s="477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6" customFormat="1" ht="15.75" customHeight="1">
      <c r="A48" s="946" t="s">
        <v>503</v>
      </c>
      <c r="B48" s="947"/>
      <c r="C48" s="882">
        <f>IF(WB!CK22="","",WB!CK22)</f>
        <v>0.75</v>
      </c>
      <c r="D48" s="882">
        <f>IF(WB!CK23="","",WB!CK23)</f>
        <v>1</v>
      </c>
      <c r="E48" s="882">
        <f>IF(WB!CK24="","",WB!CK24)</f>
        <v>4</v>
      </c>
      <c r="F48" s="882">
        <f>IF(WB!CK25="","",WB!CK25)</f>
        <v>5</v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4"/>
      <c r="S48" s="1034"/>
      <c r="T48" s="1034"/>
      <c r="U48" s="1066">
        <v>48</v>
      </c>
      <c r="V48" s="477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6" customFormat="1" ht="15.75" customHeight="1">
      <c r="A49" s="946" t="s">
        <v>504</v>
      </c>
      <c r="B49" s="947"/>
      <c r="C49" s="882">
        <f>IF(WB!CK26="","",WB!CK26)</f>
        <v>5</v>
      </c>
      <c r="D49" s="882">
        <f>IF(WB!CK27="","",WB!CK27)</f>
        <v>0.5</v>
      </c>
      <c r="E49" s="882">
        <f>IF(WB!CK28="","",WB!CK28)</f>
        <v>1</v>
      </c>
      <c r="F49" s="882">
        <f>IF(WB!CK29="","",WB!CK29)</f>
        <v>0.375</v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4"/>
      <c r="S49" s="1034"/>
      <c r="T49" s="1034"/>
      <c r="U49" s="1066">
        <v>49</v>
      </c>
      <c r="V49" s="477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6" customFormat="1" ht="15.75" customHeight="1">
      <c r="A50" s="946" t="s">
        <v>505</v>
      </c>
      <c r="B50" s="947"/>
      <c r="C50" s="882">
        <f>IF(WB!CK30="","",WB!CK30)</f>
        <v>0.25</v>
      </c>
      <c r="D50" s="882">
        <f>IF(WB!CK31="","",WB!CK31)</f>
        <v>0.75</v>
      </c>
      <c r="E50" s="882">
        <f>IF(WB!CK32="","",WB!CK32)</f>
        <v>2</v>
      </c>
      <c r="F50" s="882">
        <f>IF(WB!CK33="","",WB!CK33)</f>
        <v>3</v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4"/>
      <c r="S50" s="1034"/>
      <c r="T50" s="1034"/>
      <c r="U50" s="1066">
        <v>50</v>
      </c>
      <c r="V50" s="477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6" customFormat="1" ht="15.75" customHeight="1">
      <c r="A51" s="946" t="s">
        <v>160</v>
      </c>
      <c r="B51" s="947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7"/>
      <c r="H51" s="1100">
        <f t="shared" ref="H51:K52" si="3">SUM(C51)</f>
        <v>0</v>
      </c>
      <c r="I51" s="1100">
        <f t="shared" si="3"/>
        <v>0</v>
      </c>
      <c r="J51" s="1100">
        <f t="shared" si="3"/>
        <v>0</v>
      </c>
      <c r="K51" s="1100">
        <f t="shared" si="3"/>
        <v>0</v>
      </c>
      <c r="L51" s="1087"/>
      <c r="M51" s="1099"/>
      <c r="N51" s="1099"/>
      <c r="O51" s="1099"/>
      <c r="P51" s="1099"/>
      <c r="Q51" s="1095"/>
      <c r="R51" s="904"/>
      <c r="S51" s="1034"/>
      <c r="T51" s="1034"/>
      <c r="U51" s="1066">
        <v>51</v>
      </c>
      <c r="V51" s="477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6" customFormat="1" ht="15.75" customHeight="1">
      <c r="A52" s="1101" t="s">
        <v>161</v>
      </c>
      <c r="B52" s="947"/>
      <c r="C52" s="882">
        <f>IF(WB!CK70="","",WB!CK70)</f>
        <v>0</v>
      </c>
      <c r="D52" s="882">
        <f>IF(WB!CK78="","",WB!CK78)</f>
        <v>2</v>
      </c>
      <c r="E52" s="882">
        <f>IF(WB!CK86="","",WB!CK86)</f>
        <v>7</v>
      </c>
      <c r="F52" s="882">
        <f>IF(WB!CK94="","",WB!CK94)</f>
        <v>15</v>
      </c>
      <c r="G52" s="947"/>
      <c r="H52" s="1100">
        <f t="shared" si="3"/>
        <v>0</v>
      </c>
      <c r="I52" s="1100">
        <f t="shared" si="3"/>
        <v>2</v>
      </c>
      <c r="J52" s="1100">
        <f t="shared" si="3"/>
        <v>7</v>
      </c>
      <c r="K52" s="1100">
        <f t="shared" si="3"/>
        <v>15</v>
      </c>
      <c r="L52" s="947"/>
      <c r="M52" s="968"/>
      <c r="N52" s="968"/>
      <c r="O52" s="968"/>
      <c r="P52" s="968"/>
      <c r="Q52" s="1095"/>
      <c r="R52" s="904"/>
      <c r="S52" s="1034"/>
      <c r="T52" s="1034"/>
      <c r="U52" s="1066">
        <v>52</v>
      </c>
      <c r="V52" s="477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6" customFormat="1" ht="15.75" customHeight="1">
      <c r="A53" s="946" t="s">
        <v>162</v>
      </c>
      <c r="B53" s="947"/>
      <c r="C53" s="882">
        <f>IF(WB!CK66="","",WB!CK66)</f>
        <v>0</v>
      </c>
      <c r="D53" s="882">
        <f>IF(WB!CK67="","",WB!CK67)</f>
        <v>2</v>
      </c>
      <c r="E53" s="882">
        <f>IF(WB!CK68="","",WB!CK68)</f>
        <v>2</v>
      </c>
      <c r="F53" s="882">
        <f>IF(WB!CK69="","",WB!CK69)</f>
        <v>4</v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4"/>
      <c r="S53" s="1034"/>
      <c r="T53" s="1034"/>
      <c r="U53" s="1066">
        <v>53</v>
      </c>
      <c r="V53" s="477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6" customFormat="1" ht="15.75" customHeight="1">
      <c r="A54" s="1101" t="s">
        <v>163</v>
      </c>
      <c r="B54" s="947"/>
      <c r="C54" s="882">
        <f>IF(WB!CK102="","",WB!CK102)</f>
        <v>2</v>
      </c>
      <c r="D54" s="882">
        <f>IF(WB!CK110="","",WB!CK110)</f>
        <v>9</v>
      </c>
      <c r="E54" s="882">
        <f>IF(WB!CK118="","",WB!CK118)</f>
        <v>7</v>
      </c>
      <c r="F54" s="882">
        <f>IF(WB!CK126="","",WB!CK126)</f>
        <v>10</v>
      </c>
      <c r="G54" s="947"/>
      <c r="H54" s="1100">
        <f t="shared" ref="H54:K55" si="4">SUM(C54)</f>
        <v>2</v>
      </c>
      <c r="I54" s="1100">
        <f t="shared" si="4"/>
        <v>9</v>
      </c>
      <c r="J54" s="1100">
        <f t="shared" si="4"/>
        <v>7</v>
      </c>
      <c r="K54" s="1100">
        <f t="shared" si="4"/>
        <v>10</v>
      </c>
      <c r="L54" s="947"/>
      <c r="M54" s="968"/>
      <c r="N54" s="968"/>
      <c r="O54" s="968"/>
      <c r="P54" s="968"/>
      <c r="Q54" s="1095"/>
      <c r="R54" s="904"/>
      <c r="S54" s="1034"/>
      <c r="T54" s="1034"/>
      <c r="U54" s="1066">
        <v>54</v>
      </c>
      <c r="V54" s="477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6" customFormat="1" ht="15.75" customHeight="1">
      <c r="A55" s="1101" t="s">
        <v>164</v>
      </c>
      <c r="B55" s="947"/>
      <c r="C55" s="882" t="str">
        <f>IF(WB!CK134="","",WB!CK134)</f>
        <v/>
      </c>
      <c r="D55" s="882" t="str">
        <f>IF(WB!CK142="","",WB!CK142)</f>
        <v/>
      </c>
      <c r="E55" s="882" t="str">
        <f>IF(WB!CK150="","",WB!CK150)</f>
        <v/>
      </c>
      <c r="F55" s="882" t="str">
        <f>IF(WB!CK158="","",WB!CK158)</f>
        <v/>
      </c>
      <c r="G55" s="947"/>
      <c r="H55" s="1100">
        <f t="shared" si="4"/>
        <v>0</v>
      </c>
      <c r="I55" s="1100">
        <f t="shared" si="4"/>
        <v>0</v>
      </c>
      <c r="J55" s="1100">
        <f t="shared" si="4"/>
        <v>0</v>
      </c>
      <c r="K55" s="1100">
        <f t="shared" si="4"/>
        <v>0</v>
      </c>
      <c r="L55" s="947"/>
      <c r="M55" s="968"/>
      <c r="N55" s="968"/>
      <c r="O55" s="968"/>
      <c r="P55" s="968"/>
      <c r="Q55" s="1095"/>
      <c r="R55" s="904"/>
      <c r="S55" s="1034"/>
      <c r="T55" s="1034"/>
      <c r="U55" s="1066">
        <v>55</v>
      </c>
      <c r="V55" s="477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6" customFormat="1" ht="15.75" customHeight="1">
      <c r="A56" s="1101" t="s">
        <v>165</v>
      </c>
      <c r="B56" s="947"/>
      <c r="C56" s="882">
        <f>IF(WB!CK166="","",WB!CK166)</f>
        <v>0</v>
      </c>
      <c r="D56" s="882">
        <f>IF(WB!CK167="","",WB!CK167)</f>
        <v>0</v>
      </c>
      <c r="E56" s="882">
        <f>IF(WB!CK168="","",WB!CK168)</f>
        <v>1</v>
      </c>
      <c r="F56" s="882">
        <f>IF(WB!CK169="","",WB!CK169)</f>
        <v>8</v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4"/>
      <c r="S56" s="1034"/>
      <c r="T56" s="1034"/>
      <c r="U56" s="1066">
        <v>56</v>
      </c>
      <c r="V56" s="477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6" customFormat="1" ht="15.75" customHeight="1">
      <c r="A57" s="1102" t="s">
        <v>166</v>
      </c>
      <c r="B57" s="947"/>
      <c r="C57" s="882">
        <f>IF(WB!CK170="","",WB!CK170)</f>
        <v>10</v>
      </c>
      <c r="D57" s="882">
        <f>IF(WB!CK171="","",WB!CK171)</f>
        <v>16</v>
      </c>
      <c r="E57" s="882">
        <f>IF(WB!CK172="","",WB!CK172)</f>
        <v>16</v>
      </c>
      <c r="F57" s="882">
        <f>IF(WB!CK173="","",WB!CK173)</f>
        <v>20</v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4"/>
      <c r="S57" s="1034"/>
      <c r="T57" s="1034"/>
      <c r="U57" s="1066">
        <v>57</v>
      </c>
      <c r="V57" s="477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6" customFormat="1" ht="15.75" customHeight="1">
      <c r="A58" s="1103" t="str">
        <f>WB!A174</f>
        <v>Other: Donkeys</v>
      </c>
      <c r="B58" s="947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4"/>
      <c r="S58" s="1034"/>
      <c r="T58" s="1034"/>
      <c r="U58" s="1066">
        <v>58</v>
      </c>
      <c r="V58" s="477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6" customFormat="1" ht="15.75" customHeight="1">
      <c r="A59" s="1101" t="str">
        <f>WB!A178</f>
        <v>Other: Donkey or Ox Carts</v>
      </c>
      <c r="B59" s="1104"/>
      <c r="C59" s="882" t="str">
        <f>IF(WB!CK178="","",WB!CK178)</f>
        <v/>
      </c>
      <c r="D59" s="882" t="str">
        <f>IF(WB!CK179="","",WB!CK179)</f>
        <v/>
      </c>
      <c r="E59" s="882" t="str">
        <f>IF(WB!CK180="","",WB!CK180)</f>
        <v/>
      </c>
      <c r="F59" s="882" t="str">
        <f>IF(WB!CK181="","",WB!CK181)</f>
        <v/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4"/>
      <c r="S59" s="1034"/>
      <c r="T59" s="1034"/>
      <c r="U59" s="1066">
        <v>59</v>
      </c>
      <c r="V59" s="477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6" customFormat="1" ht="15.75" customHeight="1">
      <c r="A60" s="1101" t="str">
        <f>WB!A182</f>
        <v>Other: Ploughs</v>
      </c>
      <c r="B60" s="1087"/>
      <c r="C60" s="882" t="str">
        <f>IF(WB!CK182="","",WB!CK182)</f>
        <v/>
      </c>
      <c r="D60" s="882" t="str">
        <f>IF(WB!CK183="","",WB!CK183)</f>
        <v/>
      </c>
      <c r="E60" s="882" t="str">
        <f>IF(WB!CK184="","",WB!CK184)</f>
        <v/>
      </c>
      <c r="F60" s="882" t="str">
        <f>IF(WB!CK185="","",WB!CK185)</f>
        <v/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4"/>
      <c r="S60" s="1034"/>
      <c r="T60" s="1034"/>
      <c r="U60" s="1066">
        <v>60</v>
      </c>
      <c r="V60" s="477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6" customFormat="1" ht="15.75" customHeight="1">
      <c r="A61" s="1101" t="str">
        <f>WB!A186</f>
        <v>Other: Vehicles</v>
      </c>
      <c r="B61" s="1105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 t="str">
        <f>IF(WB!CK189="","",WB!CK189)</f>
        <v/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4"/>
      <c r="S61" s="1034"/>
      <c r="T61" s="1034"/>
      <c r="U61" s="1066">
        <v>61</v>
      </c>
      <c r="V61" s="477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6" customFormat="1" ht="15.75" customHeight="1">
      <c r="A62" s="1101" t="str">
        <f>WB!A190</f>
        <v>Other: Spaza Shop</v>
      </c>
      <c r="B62" s="1106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4"/>
      <c r="S62" s="1034"/>
      <c r="T62" s="1034"/>
      <c r="U62" s="1066">
        <v>62</v>
      </c>
      <c r="V62" s="477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6" customFormat="1" ht="15.75" customHeight="1" thickBot="1">
      <c r="A63" s="1107" t="str">
        <f>WB!A194</f>
        <v xml:space="preserve">Other: </v>
      </c>
      <c r="B63" s="1108"/>
      <c r="C63" s="882" t="str">
        <f>IF(WB!CK194="","",WB!CK194)</f>
        <v/>
      </c>
      <c r="D63" s="882" t="str">
        <f>IF(WB!CK195="","",WB!CK195)</f>
        <v/>
      </c>
      <c r="E63" s="882" t="str">
        <f>IF(WB!CK196="","",WB!CK196)</f>
        <v/>
      </c>
      <c r="F63" s="882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4"/>
      <c r="S63" s="1034"/>
      <c r="T63" s="1034"/>
      <c r="U63" s="1066">
        <v>63</v>
      </c>
      <c r="V63" s="477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6" customFormat="1" ht="15.75" customHeight="1">
      <c r="A64" s="1111" t="s">
        <v>167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5"/>
      <c r="S64" s="477"/>
      <c r="T64" s="477"/>
      <c r="U64" s="1066">
        <v>64</v>
      </c>
      <c r="V64" s="477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6" customFormat="1" ht="15.75" hidden="1" customHeight="1">
      <c r="A65" s="1411" t="s">
        <v>168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5"/>
      <c r="S65" s="477"/>
      <c r="T65" s="477"/>
      <c r="U65" s="1066">
        <v>65</v>
      </c>
      <c r="V65" s="477"/>
      <c r="AE65" s="888"/>
      <c r="AF65" s="888"/>
      <c r="AG65" s="888"/>
      <c r="AH65" s="888"/>
      <c r="AI65" s="888"/>
      <c r="AJ65" s="888"/>
    </row>
    <row r="66" spans="1:36" s="1096" customFormat="1" ht="15.75" hidden="1" customHeight="1">
      <c r="A66" s="1101" t="s">
        <v>170</v>
      </c>
      <c r="B66" s="1117"/>
      <c r="C66" s="1010">
        <f>IF('Data 1'!BV66="","",'Data 1'!BV66)</f>
        <v>0</v>
      </c>
      <c r="D66" s="1010">
        <f>IF('Data 1'!BW66="","",'Data 1'!BW66)</f>
        <v>0</v>
      </c>
      <c r="E66" s="1010">
        <f>IF('Data 1'!BX66="","",'Data 1'!BX66)</f>
        <v>0</v>
      </c>
      <c r="F66" s="1044">
        <f>IF('Data 1'!BY66="","",'Data 1'!BY66)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7"/>
      <c r="AE66" s="888"/>
      <c r="AF66" s="888"/>
      <c r="AG66" s="888"/>
      <c r="AH66" s="888"/>
      <c r="AI66" s="888"/>
      <c r="AJ66" s="888"/>
    </row>
    <row r="67" spans="1:36" s="1096" customFormat="1" ht="15.75" hidden="1" customHeight="1">
      <c r="A67" s="1120" t="s">
        <v>172</v>
      </c>
      <c r="B67" s="1105"/>
      <c r="C67" s="1010" t="str">
        <f>IF('Data 1'!BV67="","",'Data 1'!BV67)</f>
        <v/>
      </c>
      <c r="D67" s="1010" t="str">
        <f>IF('Data 1'!BW67="","",'Data 1'!BW67)</f>
        <v/>
      </c>
      <c r="E67" s="1010" t="str">
        <f>IF('Data 1'!BX67="","",'Data 1'!BX67)</f>
        <v/>
      </c>
      <c r="F67" s="1044" t="str">
        <f>IF('Data 1'!BY67="","",'Data 1'!BY67)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4"/>
      <c r="S67" s="1034"/>
      <c r="T67" s="1034"/>
      <c r="U67" s="1066">
        <v>67</v>
      </c>
      <c r="V67" s="477"/>
      <c r="AE67" s="888"/>
      <c r="AF67" s="888"/>
      <c r="AG67" s="888"/>
      <c r="AH67" s="888"/>
      <c r="AI67" s="888"/>
      <c r="AJ67" s="888"/>
    </row>
    <row r="68" spans="1:36" s="1096" customFormat="1" ht="15.75" hidden="1" customHeight="1">
      <c r="A68" s="1102" t="s">
        <v>174</v>
      </c>
      <c r="B68" s="1108"/>
      <c r="C68" s="772" t="str">
        <f>IF('Data 1'!BV68="","",'Data 1'!BV68)</f>
        <v/>
      </c>
      <c r="D68" s="772" t="str">
        <f>IF('Data 1'!BW68="","",'Data 1'!BW68)</f>
        <v/>
      </c>
      <c r="E68" s="772" t="str">
        <f>IF('Data 1'!BX68="","",'Data 1'!BX68)</f>
        <v/>
      </c>
      <c r="F68" s="1044" t="str">
        <f>IF('Data 1'!BY68="","",'Data 1'!BY68)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7"/>
      <c r="AE68" s="888"/>
      <c r="AF68" s="888"/>
      <c r="AG68" s="888"/>
      <c r="AH68" s="888"/>
      <c r="AI68" s="888"/>
      <c r="AJ68" s="888"/>
    </row>
    <row r="69" spans="1:36" s="1096" customFormat="1" ht="15.75" hidden="1" customHeight="1">
      <c r="A69" s="1102" t="s">
        <v>178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4"/>
      <c r="S69" s="1034"/>
      <c r="T69" s="1034"/>
      <c r="U69" s="1066">
        <v>69</v>
      </c>
      <c r="V69" s="477"/>
      <c r="AE69" s="888"/>
      <c r="AF69" s="888"/>
      <c r="AG69" s="888"/>
      <c r="AH69" s="888"/>
      <c r="AI69" s="888"/>
      <c r="AJ69" s="888"/>
    </row>
    <row r="70" spans="1:36" s="1096" customFormat="1" ht="15.75" hidden="1" customHeight="1">
      <c r="A70" s="1102" t="s">
        <v>180</v>
      </c>
      <c r="B70" s="1108"/>
      <c r="C70" s="772" t="str">
        <f>IF('Data 1'!BV70="","",'Data 1'!BV70)</f>
        <v/>
      </c>
      <c r="D70" s="772" t="str">
        <f>IF('Data 1'!BW70="","",'Data 1'!BW70)</f>
        <v/>
      </c>
      <c r="E70" s="772" t="str">
        <f>IF('Data 1'!BX70="","",'Data 1'!BX70)</f>
        <v/>
      </c>
      <c r="F70" s="1044" t="str">
        <f>IF('Data 1'!BY70="","",'Data 1'!BY70)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4"/>
      <c r="S70" s="1034"/>
      <c r="T70" s="1034"/>
      <c r="U70" s="1066">
        <v>70</v>
      </c>
      <c r="V70" s="477"/>
    </row>
    <row r="71" spans="1:36" s="1096" customFormat="1" ht="15.75" hidden="1" customHeight="1">
      <c r="A71" s="1102" t="s">
        <v>182</v>
      </c>
      <c r="B71" s="1108"/>
      <c r="C71" s="772" t="str">
        <f>IF('Data 1'!BV71="","",'Data 1'!BV71)</f>
        <v/>
      </c>
      <c r="D71" s="772" t="str">
        <f>IF('Data 1'!BW71="","",'Data 1'!BW71)</f>
        <v/>
      </c>
      <c r="E71" s="772" t="str">
        <f>IF('Data 1'!BX71="","",'Data 1'!BX71)</f>
        <v/>
      </c>
      <c r="F71" s="1044" t="str">
        <f>IF('Data 1'!BY71="","",'Data 1'!BY71)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7"/>
    </row>
    <row r="72" spans="1:36" s="1096" customFormat="1" ht="15.75" hidden="1" customHeight="1">
      <c r="A72" s="1102" t="s">
        <v>184</v>
      </c>
      <c r="B72" s="1124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4"/>
      <c r="S72" s="1034"/>
      <c r="T72" s="1034"/>
      <c r="U72" s="1066">
        <v>72</v>
      </c>
      <c r="V72" s="477"/>
    </row>
    <row r="73" spans="1:36" s="1096" customFormat="1" ht="15.75" hidden="1" customHeight="1">
      <c r="A73" s="1126" t="s">
        <v>186</v>
      </c>
      <c r="B73" s="1127"/>
      <c r="C73" s="1128" t="str">
        <f>IF('Data 1'!BV73="","",'Data 1'!BV73)</f>
        <v/>
      </c>
      <c r="D73" s="1128" t="str">
        <f>IF('Data 1'!BW73="","",'Data 1'!BW73)</f>
        <v/>
      </c>
      <c r="E73" s="1128" t="str">
        <f>IF('Data 1'!BX73="","",'Data 1'!BX73)</f>
        <v/>
      </c>
      <c r="F73" s="1123" t="str">
        <f>IF('Data 1'!BY73="","",'Data 1'!BY73)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4"/>
      <c r="S73" s="1034"/>
      <c r="T73" s="1034"/>
      <c r="U73" s="1066">
        <v>73</v>
      </c>
      <c r="V73" s="477"/>
    </row>
    <row r="74" spans="1:36" s="1096" customFormat="1" ht="15.75" hidden="1" customHeight="1">
      <c r="A74" s="1126" t="s">
        <v>188</v>
      </c>
      <c r="B74" s="1127"/>
      <c r="C74" s="1128" t="str">
        <f>IF('Data 1'!BV74="","",'Data 1'!BV74)</f>
        <v/>
      </c>
      <c r="D74" s="1128" t="str">
        <f>IF('Data 1'!BW74="","",'Data 1'!BW74)</f>
        <v/>
      </c>
      <c r="E74" s="1128" t="str">
        <f>IF('Data 1'!BX74="","",'Data 1'!BX74)</f>
        <v/>
      </c>
      <c r="F74" s="1123" t="str">
        <f>IF('Data 1'!BY74="","",'Data 1'!BY74)</f>
        <v/>
      </c>
      <c r="G74" s="1117"/>
      <c r="H74" s="656"/>
      <c r="I74" s="656"/>
      <c r="J74" s="656"/>
      <c r="K74" s="656"/>
      <c r="L74" s="1117"/>
      <c r="M74" s="968"/>
      <c r="N74" s="968"/>
      <c r="O74" s="968"/>
      <c r="P74" s="968"/>
      <c r="Q74" s="1095"/>
      <c r="R74" s="904"/>
      <c r="S74" s="1034"/>
      <c r="T74" s="1034"/>
      <c r="U74" s="1066">
        <v>74</v>
      </c>
      <c r="V74" s="477"/>
    </row>
    <row r="75" spans="1:36" s="1096" customFormat="1" ht="15.75" hidden="1" customHeight="1">
      <c r="A75" s="1120" t="s">
        <v>190</v>
      </c>
      <c r="B75" s="1129"/>
      <c r="C75" s="1010" t="str">
        <f>IF('Data 1'!BV75="","",'Data 1'!BV75)</f>
        <v/>
      </c>
      <c r="D75" s="1010" t="str">
        <f>IF('Data 1'!BW75="","",'Data 1'!BW75)</f>
        <v/>
      </c>
      <c r="E75" s="1010" t="str">
        <f>IF('Data 1'!BX75="","",'Data 1'!BX75)</f>
        <v/>
      </c>
      <c r="F75" s="1044" t="str">
        <f>IF('Data 1'!BY75="","",'Data 1'!BY75)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4"/>
      <c r="S75" s="1034"/>
      <c r="T75" s="1034"/>
      <c r="U75" s="1066">
        <v>75</v>
      </c>
      <c r="V75" s="477"/>
    </row>
    <row r="76" spans="1:36" s="1096" customFormat="1" ht="15.75" hidden="1" customHeight="1">
      <c r="A76" s="1102" t="s">
        <v>174</v>
      </c>
      <c r="B76" s="1129"/>
      <c r="C76" s="772" t="str">
        <f>IF('Data 1'!BV76="","",'Data 1'!BV76)</f>
        <v/>
      </c>
      <c r="D76" s="772" t="str">
        <f>IF('Data 1'!BW76="","",'Data 1'!BW76)</f>
        <v/>
      </c>
      <c r="E76" s="772" t="str">
        <f>IF('Data 1'!BX76="","",'Data 1'!BX76)</f>
        <v/>
      </c>
      <c r="F76" s="1044" t="str">
        <f>IF('Data 1'!BY76="","",'Data 1'!BY76)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7"/>
    </row>
    <row r="77" spans="1:36" s="1096" customFormat="1" ht="15.75" hidden="1" customHeight="1">
      <c r="A77" s="1102" t="s">
        <v>178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4"/>
      <c r="S77" s="1034"/>
      <c r="T77" s="1034"/>
      <c r="U77" s="1066">
        <v>77</v>
      </c>
      <c r="V77" s="477"/>
    </row>
    <row r="78" spans="1:36" s="1096" customFormat="1" ht="15.75" hidden="1" customHeight="1">
      <c r="A78" s="1102" t="s">
        <v>180</v>
      </c>
      <c r="B78" s="1131"/>
      <c r="C78" s="772" t="str">
        <f>IF('Data 1'!BV78="","",'Data 1'!BV78)</f>
        <v/>
      </c>
      <c r="D78" s="772" t="str">
        <f>IF('Data 1'!BW78="","",'Data 1'!BW78)</f>
        <v/>
      </c>
      <c r="E78" s="772" t="str">
        <f>IF('Data 1'!BX78="","",'Data 1'!BX78)</f>
        <v/>
      </c>
      <c r="F78" s="1044" t="str">
        <f>IF('Data 1'!BY78="","",'Data 1'!BY78)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4"/>
      <c r="S78" s="1034"/>
      <c r="T78" s="1034"/>
      <c r="U78" s="1066">
        <v>78</v>
      </c>
      <c r="V78" s="477"/>
    </row>
    <row r="79" spans="1:36" s="1096" customFormat="1" ht="15.75" hidden="1" customHeight="1">
      <c r="A79" s="1102" t="s">
        <v>182</v>
      </c>
      <c r="B79" s="1132"/>
      <c r="C79" s="772" t="str">
        <f>IF('Data 1'!BV79="","",'Data 1'!BV79)</f>
        <v/>
      </c>
      <c r="D79" s="772" t="str">
        <f>IF('Data 1'!BW79="","",'Data 1'!BW79)</f>
        <v/>
      </c>
      <c r="E79" s="772" t="str">
        <f>IF('Data 1'!BX79="","",'Data 1'!BX79)</f>
        <v/>
      </c>
      <c r="F79" s="1044" t="str">
        <f>IF('Data 1'!BY79="","",'Data 1'!BY79)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7"/>
    </row>
    <row r="80" spans="1:36" s="1096" customFormat="1" ht="15.75" hidden="1" customHeight="1">
      <c r="A80" s="1133" t="s">
        <v>184</v>
      </c>
      <c r="B80" s="1117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4"/>
      <c r="S80" s="1034"/>
      <c r="T80" s="1034"/>
      <c r="U80" s="1066">
        <v>80</v>
      </c>
      <c r="V80" s="477"/>
    </row>
    <row r="81" spans="1:22" ht="15.75" hidden="1" customHeight="1">
      <c r="A81" s="1126" t="s">
        <v>186</v>
      </c>
      <c r="B81" s="1117"/>
      <c r="C81" s="1128">
        <f>IF('Data 1'!BV81="","",'Data 1'!BV81)</f>
        <v>1</v>
      </c>
      <c r="D81" s="1128">
        <f>IF('Data 1'!BW81="","",'Data 1'!BW81)</f>
        <v>1</v>
      </c>
      <c r="E81" s="1128">
        <f>IF('Data 1'!BX81="","",'Data 1'!BX81)</f>
        <v>1</v>
      </c>
      <c r="F81" s="1123">
        <f>IF('Data 1'!BY81="","",'Data 1'!BY81)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4"/>
      <c r="S81" s="1034"/>
      <c r="T81" s="1034"/>
      <c r="U81" s="1066">
        <v>81</v>
      </c>
      <c r="V81" s="477"/>
    </row>
    <row r="82" spans="1:22" ht="15.75" hidden="1" customHeight="1">
      <c r="A82" s="1126" t="s">
        <v>188</v>
      </c>
      <c r="B82" s="1135"/>
      <c r="C82" s="1128" t="str">
        <f>IF('Data 1'!BV82="","",'Data 1'!BV82)</f>
        <v/>
      </c>
      <c r="D82" s="1128" t="str">
        <f>IF('Data 1'!BW82="","",'Data 1'!BW82)</f>
        <v/>
      </c>
      <c r="E82" s="1128" t="str">
        <f>IF('Data 1'!BX82="","",'Data 1'!BX82)</f>
        <v/>
      </c>
      <c r="F82" s="1123" t="str">
        <f>IF('Data 1'!BY82="","",'Data 1'!BY82)</f>
        <v/>
      </c>
      <c r="G82" s="1127"/>
      <c r="H82" s="656"/>
      <c r="I82" s="656"/>
      <c r="J82" s="656"/>
      <c r="K82" s="656"/>
      <c r="L82" s="1127"/>
      <c r="M82" s="1121"/>
      <c r="N82" s="1121"/>
      <c r="O82" s="1121"/>
      <c r="P82" s="1121"/>
      <c r="Q82" s="1134"/>
      <c r="R82" s="904"/>
      <c r="S82" s="1034"/>
      <c r="T82" s="1034"/>
      <c r="U82" s="1066">
        <v>82</v>
      </c>
      <c r="V82" s="477"/>
    </row>
    <row r="83" spans="1:22" ht="15.75" hidden="1" customHeight="1">
      <c r="A83" s="1126" t="s">
        <v>195</v>
      </c>
      <c r="B83" s="1087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7"/>
    </row>
    <row r="84" spans="1:22" ht="15.75" hidden="1" customHeight="1">
      <c r="A84" s="1126" t="s">
        <v>197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4"/>
      <c r="S84" s="1034"/>
      <c r="T84" s="1034"/>
      <c r="U84" s="1066">
        <v>84</v>
      </c>
      <c r="V84" s="477"/>
    </row>
    <row r="85" spans="1:22" ht="15.75" hidden="1" customHeight="1">
      <c r="A85" s="1101" t="s">
        <v>198</v>
      </c>
      <c r="B85" s="1105"/>
      <c r="C85" s="1138" t="str">
        <f>IF('Data 1'!BV85="","",'Data 1'!BV85)</f>
        <v/>
      </c>
      <c r="D85" s="1138" t="str">
        <f>IF('Data 1'!BW85="","",'Data 1'!BW85)</f>
        <v/>
      </c>
      <c r="E85" s="1138" t="str">
        <f>IF('Data 1'!BX85="","",'Data 1'!BX85)</f>
        <v/>
      </c>
      <c r="F85" s="1139" t="str">
        <f>IF('Data 1'!BY85="","",'Data 1'!BY85)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7"/>
    </row>
    <row r="86" spans="1:22" ht="15.75" hidden="1" customHeight="1">
      <c r="A86" s="1126" t="s">
        <v>199</v>
      </c>
      <c r="B86" s="1108"/>
      <c r="C86" s="1138" t="str">
        <f>IF('Data 1'!BV86="","",'Data 1'!BV86)</f>
        <v/>
      </c>
      <c r="D86" s="1138" t="str">
        <f>IF('Data 1'!BW86="","",'Data 1'!BW86)</f>
        <v/>
      </c>
      <c r="E86" s="1138" t="str">
        <f>IF('Data 1'!BX86="","",'Data 1'!BX86)</f>
        <v/>
      </c>
      <c r="F86" s="1139" t="str">
        <f>IF('Data 1'!BY86="","",'Data 1'!BY86)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7"/>
    </row>
    <row r="87" spans="1:22" ht="15.75" hidden="1" customHeight="1">
      <c r="A87" s="1102" t="s">
        <v>201</v>
      </c>
      <c r="B87" s="1106"/>
      <c r="C87" s="1144" t="str">
        <f>IF('Data 1'!BV87="","",'Data 1'!BV87)</f>
        <v/>
      </c>
      <c r="D87" s="1144" t="str">
        <f>IF('Data 1'!BW87="","",'Data 1'!BW87)</f>
        <v/>
      </c>
      <c r="E87" s="1144" t="str">
        <f>IF('Data 1'!BX87="","",'Data 1'!BX87)</f>
        <v/>
      </c>
      <c r="F87" s="1145" t="str">
        <f>IF('Data 1'!BY87="","",'Data 1'!BY87)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7"/>
    </row>
    <row r="88" spans="1:22" s="1151" customFormat="1" ht="15.75" hidden="1" customHeight="1">
      <c r="A88" s="1101" t="s">
        <v>203</v>
      </c>
      <c r="B88" s="1117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5">IF(H88="","",SUM(H88)-SUM(C88))</f>
        <v/>
      </c>
      <c r="N88" s="1125" t="str">
        <f t="shared" si="5"/>
        <v/>
      </c>
      <c r="O88" s="1125" t="str">
        <f t="shared" si="5"/>
        <v/>
      </c>
      <c r="P88" s="1125" t="str">
        <f t="shared" si="5"/>
        <v/>
      </c>
      <c r="Q88" s="1149"/>
      <c r="R88" s="904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5"/>
        <v/>
      </c>
      <c r="N89" s="1153" t="str">
        <f t="shared" si="5"/>
        <v/>
      </c>
      <c r="O89" s="1153" t="str">
        <f t="shared" si="5"/>
        <v/>
      </c>
      <c r="P89" s="1153" t="str">
        <f t="shared" si="5"/>
        <v/>
      </c>
      <c r="Q89" s="1134"/>
      <c r="R89" s="1065"/>
      <c r="S89" s="1027"/>
      <c r="T89" s="1027"/>
      <c r="U89" s="1066">
        <v>89</v>
      </c>
      <c r="V89" s="477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5"/>
        <v/>
      </c>
      <c r="N90" s="1153" t="str">
        <f t="shared" si="5"/>
        <v/>
      </c>
      <c r="O90" s="1153" t="str">
        <f t="shared" si="5"/>
        <v/>
      </c>
      <c r="P90" s="1153" t="str">
        <f t="shared" si="5"/>
        <v/>
      </c>
      <c r="Q90" s="1134"/>
      <c r="R90" s="1065"/>
      <c r="S90" s="1027"/>
      <c r="T90" s="1027"/>
      <c r="U90" s="1066">
        <v>90</v>
      </c>
      <c r="V90" s="477"/>
    </row>
    <row r="91" spans="1:22" ht="15.75" hidden="1" customHeight="1">
      <c r="A91" s="1154" t="s">
        <v>205</v>
      </c>
      <c r="B91" s="1105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7"/>
    </row>
    <row r="92" spans="1:22" s="1096" customFormat="1" ht="15.75" customHeight="1">
      <c r="A92" s="1412" t="s">
        <v>206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5"/>
      <c r="S92" s="865"/>
      <c r="T92" s="865"/>
      <c r="U92" s="1066">
        <v>92</v>
      </c>
      <c r="V92" s="477"/>
    </row>
    <row r="93" spans="1:22" s="1096" customFormat="1" ht="15.75" customHeight="1">
      <c r="A93" s="1101" t="s">
        <v>170</v>
      </c>
      <c r="B93" s="1105"/>
      <c r="C93" s="1010">
        <f>IF('Data 1'!BV93="","",'Data 1'!BV93)</f>
        <v>0</v>
      </c>
      <c r="D93" s="1010">
        <f>IF('Data 1'!BW93="","",'Data 1'!BW93)</f>
        <v>1</v>
      </c>
      <c r="E93" s="1010">
        <f>IF('Data 1'!BX93="","",'Data 1'!BX93)</f>
        <v>2</v>
      </c>
      <c r="F93" s="1010">
        <f>IF('Data 1'!BY93="","",'Data 1'!BY93)</f>
        <v>3.5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7"/>
    </row>
    <row r="94" spans="1:22" s="1096" customFormat="1" ht="15.75" customHeight="1">
      <c r="A94" s="1120" t="s">
        <v>172</v>
      </c>
      <c r="B94" s="1117"/>
      <c r="C94" s="1010">
        <f>IF('Data 1'!BV94="","",'Data 1'!BV94)</f>
        <v>90</v>
      </c>
      <c r="D94" s="1010">
        <f>IF('Data 1'!BW94="","",'Data 1'!BW94)</f>
        <v>90</v>
      </c>
      <c r="E94" s="1010">
        <f>IF('Data 1'!BX94="","",'Data 1'!BX94)</f>
        <v>90</v>
      </c>
      <c r="F94" s="1010">
        <f>IF('Data 1'!BY94="","",'Data 1'!BY94)</f>
        <v>90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4"/>
      <c r="S94" s="1034"/>
      <c r="T94" s="1034"/>
      <c r="U94" s="1066">
        <v>94</v>
      </c>
      <c r="V94" s="477"/>
    </row>
    <row r="95" spans="1:22" s="1096" customFormat="1" ht="15.75" customHeight="1">
      <c r="A95" s="1102" t="s">
        <v>174</v>
      </c>
      <c r="B95" s="1105"/>
      <c r="C95" s="772" t="str">
        <f>IF('Data 1'!BV95="","",'Data 1'!BV95)</f>
        <v/>
      </c>
      <c r="D95" s="772">
        <f>IF('Data 1'!BW95="","",'Data 1'!BW95)</f>
        <v>0</v>
      </c>
      <c r="E95" s="772">
        <f>IF('Data 1'!BX95="","",'Data 1'!BX95)</f>
        <v>0</v>
      </c>
      <c r="F95" s="772">
        <f>IF('Data 1'!BY95="","",'Data 1'!BY95)</f>
        <v>0</v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7"/>
    </row>
    <row r="96" spans="1:22" s="1096" customFormat="1" ht="15.75" customHeight="1">
      <c r="A96" s="1102" t="s">
        <v>178</v>
      </c>
      <c r="B96" s="1105"/>
      <c r="C96" s="977" t="str">
        <f>IF(C95="","",C93*C94*C95)</f>
        <v/>
      </c>
      <c r="D96" s="977">
        <f>IF(D95="","",D93*D94*D95)</f>
        <v>0</v>
      </c>
      <c r="E96" s="977">
        <f>IF(E95="","",E93*E94*E95)</f>
        <v>0</v>
      </c>
      <c r="F96" s="1148">
        <f>IF(F95="","",F93*F94*F95)</f>
        <v>0</v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4"/>
      <c r="S96" s="1034"/>
      <c r="T96" s="1034"/>
      <c r="U96" s="1066">
        <v>96</v>
      </c>
      <c r="V96" s="477"/>
    </row>
    <row r="97" spans="1:22" s="1096" customFormat="1" ht="15.75" customHeight="1">
      <c r="A97" s="1102" t="s">
        <v>180</v>
      </c>
      <c r="B97" s="1117"/>
      <c r="C97" s="1010" t="str">
        <f>IF('Data 1'!BV97="","",'Data 1'!BV97)</f>
        <v/>
      </c>
      <c r="D97" s="1010" t="str">
        <f>IF('Data 1'!BW97="","",'Data 1'!BW97)</f>
        <v/>
      </c>
      <c r="E97" s="1010" t="str">
        <f>IF('Data 1'!BX97="","",'Data 1'!BX97)</f>
        <v/>
      </c>
      <c r="F97" s="1010" t="str">
        <f>IF('Data 1'!BY97="","",'Data 1'!BY97)</f>
        <v/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 t="str">
        <f>IF(SUM(F97)&gt;0,MIN(F96-K101-SUM(F101)*(K101=""),F97*'Exp factors'!F$8),"")</f>
        <v/>
      </c>
      <c r="L97" s="1108"/>
      <c r="M97" s="1121"/>
      <c r="N97" s="1121"/>
      <c r="O97" s="1121"/>
      <c r="P97" s="1121"/>
      <c r="Q97" s="1095"/>
      <c r="R97" s="904"/>
      <c r="S97" s="1034"/>
      <c r="T97" s="1034"/>
      <c r="U97" s="1066">
        <v>97</v>
      </c>
      <c r="V97" s="477"/>
    </row>
    <row r="98" spans="1:22" s="1096" customFormat="1" ht="15.75" customHeight="1">
      <c r="A98" s="1102" t="s">
        <v>182</v>
      </c>
      <c r="B98" s="1105"/>
      <c r="C98" s="1010" t="str">
        <f>IF('Data 1'!BV98="","",'Data 1'!BV98)</f>
        <v/>
      </c>
      <c r="D98" s="1010" t="str">
        <f>IF('Data 1'!BW98="","",'Data 1'!BW98)</f>
        <v/>
      </c>
      <c r="E98" s="1010" t="str">
        <f>IF('Data 1'!BX98="","",'Data 1'!BX98)</f>
        <v/>
      </c>
      <c r="F98" s="1010" t="str">
        <f>IF('Data 1'!BY98="","",'Data 1'!BY98)</f>
        <v/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7"/>
    </row>
    <row r="99" spans="1:22" s="1096" customFormat="1" ht="15.75" customHeight="1">
      <c r="A99" s="1102" t="s">
        <v>184</v>
      </c>
      <c r="B99" s="1105"/>
      <c r="C99" s="1125" t="str">
        <f>IF(SUM(C97)=0,"",C97*C98)</f>
        <v/>
      </c>
      <c r="D99" s="1125" t="str">
        <f>IF(SUM(D97)=0,"",D97*D98)</f>
        <v/>
      </c>
      <c r="E99" s="1125" t="str">
        <f>IF(SUM(E97)=0,"",E97*E98)</f>
        <v/>
      </c>
      <c r="F99" s="1125" t="str">
        <f>IF(SUM(F97)=0,"",F97*F98)</f>
        <v/>
      </c>
      <c r="G99" s="1108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 t="str">
        <f>IF(K97="","",K97*F98)</f>
        <v/>
      </c>
      <c r="L99" s="1108"/>
      <c r="M99" s="1125" t="str">
        <f>IF(H99="","",SUM(H99)-SUM(C99))</f>
        <v/>
      </c>
      <c r="N99" s="1125" t="str">
        <f>IF(I99="","",SUM(I99)-SUM(D99))</f>
        <v/>
      </c>
      <c r="O99" s="1125" t="str">
        <f>IF(J99="","",SUM(J99)-SUM(E99))</f>
        <v/>
      </c>
      <c r="P99" s="1125" t="str">
        <f>IF(K99="","",SUM(K99)-SUM(F99))</f>
        <v/>
      </c>
      <c r="Q99" s="1095"/>
      <c r="R99" s="904"/>
      <c r="S99" s="1034"/>
      <c r="T99" s="1034"/>
      <c r="U99" s="1066">
        <v>99</v>
      </c>
      <c r="V99" s="477"/>
    </row>
    <row r="100" spans="1:22" s="1096" customFormat="1" ht="15.75" customHeight="1">
      <c r="A100" s="1126" t="s">
        <v>186</v>
      </c>
      <c r="B100" s="1105"/>
      <c r="C100" s="1128">
        <f>IF('Data 1'!BV100="","",'Data 1'!BV100)</f>
        <v>1</v>
      </c>
      <c r="D100" s="1128">
        <f>IF('Data 1'!BW100="","",'Data 1'!BW100)</f>
        <v>1</v>
      </c>
      <c r="E100" s="1128">
        <f>IF('Data 1'!BX100="","",'Data 1'!BX100)</f>
        <v>1</v>
      </c>
      <c r="F100" s="1128">
        <f>IF('Data 1'!BY100="","",'Data 1'!BY100)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4"/>
      <c r="S100" s="1034"/>
      <c r="T100" s="1034"/>
      <c r="U100" s="1066">
        <v>100</v>
      </c>
      <c r="V100" s="477"/>
    </row>
    <row r="101" spans="1:22" s="1096" customFormat="1" ht="15.75" customHeight="1">
      <c r="A101" s="1126" t="s">
        <v>188</v>
      </c>
      <c r="B101" s="1127"/>
      <c r="C101" s="1010" t="str">
        <f>IF('Data 1'!BV101="","",'Data 1'!BV101)</f>
        <v/>
      </c>
      <c r="D101" s="1010" t="str">
        <f>IF('Data 1'!BW101="","",'Data 1'!BW101)</f>
        <v/>
      </c>
      <c r="E101" s="1010" t="str">
        <f>IF('Data 1'!BX101="","",'Data 1'!BX101)</f>
        <v/>
      </c>
      <c r="F101" s="1128" t="str">
        <f>IF('Data 1'!BY101="","",'Data 1'!BY101)</f>
        <v/>
      </c>
      <c r="G101" s="1117"/>
      <c r="H101" s="656"/>
      <c r="I101" s="656"/>
      <c r="J101" s="656"/>
      <c r="K101" s="656"/>
      <c r="L101" s="1117"/>
      <c r="M101" s="968"/>
      <c r="N101" s="968"/>
      <c r="O101" s="968"/>
      <c r="P101" s="968"/>
      <c r="Q101" s="1095"/>
      <c r="R101" s="904"/>
      <c r="S101" s="1034"/>
      <c r="T101" s="1034"/>
      <c r="U101" s="1066">
        <v>101</v>
      </c>
      <c r="V101" s="477"/>
    </row>
    <row r="102" spans="1:22" s="1096" customFormat="1" ht="15.75" customHeight="1">
      <c r="A102" s="1120" t="s">
        <v>190</v>
      </c>
      <c r="B102" s="1105"/>
      <c r="C102" s="1010">
        <f>IF('Data 1'!BV102="","",'Data 1'!BV102)</f>
        <v>270</v>
      </c>
      <c r="D102" s="1010">
        <f>IF('Data 1'!BW102="","",'Data 1'!BW102)</f>
        <v>270</v>
      </c>
      <c r="E102" s="1010">
        <f>IF('Data 1'!BX102="","",'Data 1'!BX102)</f>
        <v>90</v>
      </c>
      <c r="F102" s="1010">
        <f>IF('Data 1'!BY102="","",'Data 1'!BY102)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4"/>
      <c r="S102" s="1034"/>
      <c r="T102" s="1034"/>
      <c r="U102" s="1066">
        <v>102</v>
      </c>
      <c r="V102" s="477"/>
    </row>
    <row r="103" spans="1:22" s="1096" customFormat="1" ht="15.75" customHeight="1">
      <c r="A103" s="1102" t="s">
        <v>174</v>
      </c>
      <c r="B103" s="1105"/>
      <c r="C103" s="1010" t="str">
        <f>IF('Data 1'!BV103="","",'Data 1'!BV103)</f>
        <v/>
      </c>
      <c r="D103" s="1010" t="str">
        <f>IF('Data 1'!BW103="","",'Data 1'!BW103)</f>
        <v/>
      </c>
      <c r="E103" s="1010" t="str">
        <f>IF('Data 1'!BX103="","",'Data 1'!BX103)</f>
        <v/>
      </c>
      <c r="F103" s="1010" t="str">
        <f>IF('Data 1'!BY103="","",'Data 1'!BY103)</f>
        <v/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7"/>
    </row>
    <row r="104" spans="1:22" s="1096" customFormat="1" ht="15.75" customHeight="1">
      <c r="A104" s="1102" t="s">
        <v>178</v>
      </c>
      <c r="B104" s="1105"/>
      <c r="C104" s="1125" t="str">
        <f>IF(C103="","",C$93*C102*C103)</f>
        <v/>
      </c>
      <c r="D104" s="1125" t="str">
        <f>IF(D103="","",D$93*D102*D103)</f>
        <v/>
      </c>
      <c r="E104" s="1125" t="str">
        <f>IF(E103="","",E$93*E102*E103)</f>
        <v/>
      </c>
      <c r="F104" s="1100" t="str">
        <f>IF(F103="","",F$93*F102*F103)</f>
        <v/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4"/>
      <c r="S104" s="1034"/>
      <c r="T104" s="1034"/>
      <c r="U104" s="1066">
        <v>104</v>
      </c>
      <c r="V104" s="477"/>
    </row>
    <row r="105" spans="1:22" s="1096" customFormat="1" ht="15.75" customHeight="1">
      <c r="A105" s="1102" t="s">
        <v>180</v>
      </c>
      <c r="B105" s="1108"/>
      <c r="C105" s="1010" t="str">
        <f>IF('Data 1'!BV105="","",'Data 1'!BV105)</f>
        <v/>
      </c>
      <c r="D105" s="1010" t="str">
        <f>IF('Data 1'!BW105="","",'Data 1'!BW105)</f>
        <v/>
      </c>
      <c r="E105" s="1010" t="str">
        <f>IF('Data 1'!BX105="","",'Data 1'!BX105)</f>
        <v/>
      </c>
      <c r="F105" s="1010" t="str">
        <f>IF('Data 1'!BY105="","",'Data 1'!BY105)</f>
        <v/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4"/>
      <c r="S105" s="1034"/>
      <c r="T105" s="1034"/>
      <c r="U105" s="1066">
        <v>105</v>
      </c>
      <c r="V105" s="477"/>
    </row>
    <row r="106" spans="1:22" s="1096" customFormat="1" ht="15.75" customHeight="1">
      <c r="A106" s="1102" t="s">
        <v>182</v>
      </c>
      <c r="B106" s="1105"/>
      <c r="C106" s="1010" t="str">
        <f>IF('Data 1'!BV106="","",'Data 1'!BV106)</f>
        <v/>
      </c>
      <c r="D106" s="1010" t="str">
        <f>IF('Data 1'!BW106="","",'Data 1'!BW106)</f>
        <v/>
      </c>
      <c r="E106" s="1010" t="str">
        <f>IF('Data 1'!BX106="","",'Data 1'!BX106)</f>
        <v/>
      </c>
      <c r="F106" s="1010" t="str">
        <f>IF('Data 1'!BY106="","",'Data 1'!BY106)</f>
        <v/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7"/>
    </row>
    <row r="107" spans="1:22" s="1096" customFormat="1" ht="15.75" customHeight="1">
      <c r="A107" s="1133" t="s">
        <v>184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4"/>
      <c r="S107" s="1034"/>
      <c r="T107" s="1034"/>
      <c r="U107" s="1066">
        <v>107</v>
      </c>
      <c r="V107" s="477"/>
    </row>
    <row r="108" spans="1:22" ht="15.75" customHeight="1">
      <c r="A108" s="1126" t="s">
        <v>186</v>
      </c>
      <c r="B108" s="1105"/>
      <c r="C108" s="1128">
        <f>IF('Data 1'!BV108="","",'Data 1'!BV108)</f>
        <v>1</v>
      </c>
      <c r="D108" s="1128">
        <f>IF('Data 1'!BW108="","",'Data 1'!BW108)</f>
        <v>1</v>
      </c>
      <c r="E108" s="1128">
        <f>IF('Data 1'!BX108="","",'Data 1'!BX108)</f>
        <v>1</v>
      </c>
      <c r="F108" s="1128">
        <f>IF('Data 1'!BY108="","",'Data 1'!BY108)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4"/>
      <c r="S108" s="1034"/>
      <c r="T108" s="1034"/>
      <c r="U108" s="1066">
        <v>108</v>
      </c>
      <c r="V108" s="477"/>
    </row>
    <row r="109" spans="1:22" s="1096" customFormat="1" ht="15.75" customHeight="1">
      <c r="A109" s="1126" t="s">
        <v>188</v>
      </c>
      <c r="B109" s="1127"/>
      <c r="C109" s="1010" t="str">
        <f>IF('Data 1'!BV109="","",'Data 1'!BV109)</f>
        <v/>
      </c>
      <c r="D109" s="1010" t="str">
        <f>IF('Data 1'!BW109="","",'Data 1'!BW109)</f>
        <v/>
      </c>
      <c r="E109" s="1010" t="str">
        <f>IF('Data 1'!BX109="","",'Data 1'!BX109)</f>
        <v/>
      </c>
      <c r="F109" s="1010" t="str">
        <f>IF('Data 1'!BY109="","",'Data 1'!BY109)</f>
        <v/>
      </c>
      <c r="G109" s="1117"/>
      <c r="H109" s="656"/>
      <c r="I109" s="656"/>
      <c r="J109" s="656"/>
      <c r="K109" s="656"/>
      <c r="L109" s="1117"/>
      <c r="M109" s="968"/>
      <c r="N109" s="968"/>
      <c r="O109" s="968"/>
      <c r="P109" s="968"/>
      <c r="Q109" s="1095"/>
      <c r="R109" s="904"/>
      <c r="S109" s="1034"/>
      <c r="T109" s="1034"/>
      <c r="U109" s="1066">
        <v>109</v>
      </c>
      <c r="V109" s="477"/>
    </row>
    <row r="110" spans="1:22" ht="15.75" customHeight="1">
      <c r="A110" s="1126" t="s">
        <v>211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 t="str">
        <f>IF(SUM(E96,E104)&gt;0,SUM(E97,E105)/SUM(E96,E104),"")</f>
        <v/>
      </c>
      <c r="F110" s="1137" t="str">
        <f>IF(SUM(F96,F104)&gt;0,SUM(F97,F105)/SUM(F96,F104),"")</f>
        <v/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 t="str">
        <f>IF(SUM(E96,E104)&gt;0,SUM(J97,SUM(E97)*(SUM(J97)=0),J105,SUM(E105)*(SUM(J105)=0))/SUM(E96,E104),"")</f>
        <v/>
      </c>
      <c r="K110" s="1137" t="str">
        <f>IF(SUM(F96,F104)&gt;0,SUM(K97,SUM(F97)*(SUM(K97)=0),K105,SUM(F105)*(SUM(K105)=0))/SUM(F96,F104),"")</f>
        <v/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7"/>
    </row>
    <row r="111" spans="1:22" ht="15.75" customHeight="1">
      <c r="A111" s="1126" t="s">
        <v>197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 t="str">
        <f>IF(SUM(E96,E104)=0,"",SUM(E96,-SUM(E97)*E100,-SUM(E101)*E100,E104,-SUM(E105)*E108,-SUM(E109)*E108)*0.04)</f>
        <v/>
      </c>
      <c r="F111" s="1140" t="str">
        <f>IF(SUM(F96,F104)=0,"",SUM(F96,-SUM(F97)*F100,-SUM(F101)*F100,F104,-SUM(F105)*F108,-SUM(F109)*F108)*0.04)</f>
        <v/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 t="str">
        <f>IF(SUM(E96,E104)=0,"",(SUM(E96)-(SUM(E97)*(J97="")+SUM(E101)*(J101="")+SUM(J97,J101))*E100+SUM(E104)-(SUM(E105)*(J105="")+SUM(E109)*(J109="")+SUM(J105,J109))*E108)*0.04)</f>
        <v/>
      </c>
      <c r="K111" s="1140" t="str">
        <f>IF(SUM(F96,F104)=0,"",(SUM(F96)-(SUM(F97)*(K97="")+SUM(F101)*(K101="")+SUM(K97,K101))*F100+SUM(F104)-(SUM(F105)*(K105="")+SUM(F109)*(K109="")+SUM(K105,K109))*F108)*0.04)</f>
        <v/>
      </c>
      <c r="L111" s="1129"/>
      <c r="M111" s="1121"/>
      <c r="N111" s="1121"/>
      <c r="O111" s="1121"/>
      <c r="P111" s="1121"/>
      <c r="Q111" s="1134"/>
      <c r="R111" s="904"/>
      <c r="S111" s="1034"/>
      <c r="T111" s="1034"/>
      <c r="U111" s="1066">
        <v>111</v>
      </c>
      <c r="V111" s="477"/>
    </row>
    <row r="112" spans="1:22" ht="15.75" customHeight="1">
      <c r="A112" s="1101" t="s">
        <v>198</v>
      </c>
      <c r="B112" s="1108"/>
      <c r="C112" s="1010" t="str">
        <f>IF('Data 1'!BV112="","",'Data 1'!BV112)</f>
        <v/>
      </c>
      <c r="D112" s="1010" t="str">
        <f>IF('Data 1'!BW112="","",'Data 1'!BW112)</f>
        <v/>
      </c>
      <c r="E112" s="1010" t="str">
        <f>IF('Data 1'!BX112="","",'Data 1'!BX112)</f>
        <v/>
      </c>
      <c r="F112" s="1010" t="str">
        <f>IF('Data 1'!BY112="","",'Data 1'!BY112)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7"/>
    </row>
    <row r="113" spans="1:22" ht="15.75" customHeight="1">
      <c r="A113" s="1126" t="s">
        <v>199</v>
      </c>
      <c r="B113" s="1108"/>
      <c r="C113" s="1010" t="str">
        <f>IF('Data 1'!BV113="","",'Data 1'!BV113)</f>
        <v/>
      </c>
      <c r="D113" s="1010" t="str">
        <f>IF('Data 1'!BW113="","",'Data 1'!BW113)</f>
        <v/>
      </c>
      <c r="E113" s="1010" t="str">
        <f>IF('Data 1'!BX113="","",'Data 1'!BX113)</f>
        <v/>
      </c>
      <c r="F113" s="1010" t="str">
        <f>IF('Data 1'!BY113="","",'Data 1'!BY113)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7"/>
    </row>
    <row r="114" spans="1:22" ht="15.75" customHeight="1">
      <c r="A114" s="1102" t="s">
        <v>201</v>
      </c>
      <c r="B114" s="1108"/>
      <c r="C114" s="772" t="str">
        <f>IF('Data 1'!BV114="","",'Data 1'!BV114)</f>
        <v/>
      </c>
      <c r="D114" s="772" t="str">
        <f>IF('Data 1'!BW114="","",'Data 1'!BW114)</f>
        <v/>
      </c>
      <c r="E114" s="772" t="str">
        <f>IF('Data 1'!BX114="","",'Data 1'!BX114)</f>
        <v/>
      </c>
      <c r="F114" s="772" t="str">
        <f>IF('Data 1'!BY114="","",'Data 1'!BY114)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7"/>
    </row>
    <row r="115" spans="1:22" s="1151" customFormat="1" ht="15.75" customHeight="1">
      <c r="A115" s="1101" t="s">
        <v>203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6">IF(H115="","",SUM(H115)-SUM(C115))</f>
        <v/>
      </c>
      <c r="N115" s="1125" t="str">
        <f t="shared" si="6"/>
        <v/>
      </c>
      <c r="O115" s="1125" t="str">
        <f t="shared" si="6"/>
        <v/>
      </c>
      <c r="P115" s="1125" t="str">
        <f t="shared" si="6"/>
        <v/>
      </c>
      <c r="Q115" s="1149"/>
      <c r="R115" s="904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 t="str">
        <f>IF(E111="","",(SUM(E96)*640*$O$2-SUM(E97,E101)*(640*$O$2-300*$O$2*(E100=0))-SUM(E112,E113)*8280*$O$2)/$P$1/365/E$46)</f>
        <v/>
      </c>
      <c r="F116" s="1152" t="str">
        <f>IF(F111="","",(SUM(F96)*640*$O$2-SUM(F97,F101)*(640*$O$2-300*$O$2*(F100=0))-SUM(F112,F113)*8280*$O$2)/$P$1/365/F$46)</f>
        <v/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7"/>
      <c r="M116" s="1153" t="str">
        <f t="shared" si="6"/>
        <v/>
      </c>
      <c r="N116" s="1153" t="str">
        <f t="shared" si="6"/>
        <v/>
      </c>
      <c r="O116" s="1153" t="str">
        <f t="shared" si="6"/>
        <v/>
      </c>
      <c r="P116" s="1153" t="str">
        <f t="shared" si="6"/>
        <v/>
      </c>
      <c r="Q116" s="1134"/>
      <c r="R116" s="1065"/>
      <c r="S116" s="1027"/>
      <c r="T116" s="1027"/>
      <c r="U116" s="1066">
        <v>116</v>
      </c>
      <c r="V116" s="477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 t="str">
        <f>IF(E111="","",(SUM(E104)*640*$O$2-SUM(E105,E109)*(640*$O$2-300*$O$2*(E108=0)))/$P$1/365/E$46)</f>
        <v/>
      </c>
      <c r="F117" s="1152" t="str">
        <f>IF(F111="","",(SUM(F104)*640*$O$2-SUM(F105,F109)*(640*$O$2-300*$O$2*(F108=0)))/$P$1/365/F$46)</f>
        <v/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 t="str">
        <f>IF(AND(J97="",J101="",J105="",J109="",J113=""),"",(SUM(E104)*640*$O$2-(SUM(J105,J109)+SUM(E105)*(J105="")+SUM(E109)*(J109=""))*(640*$O$2-300*$O$2*(E108=0)))/$P$1/365/E$46)</f>
        <v/>
      </c>
      <c r="K117" s="1152" t="str">
        <f>IF(AND(K97="",K101="",K105="",K109="",K113=""),"",(SUM(F104)*640*$O$2-(SUM(K105,K109)+SUM(F105)*(K105="")+SUM(F109)*(K109=""))*(640*$O$2-300*$O$2*(F108=0)))/$P$1/365/F$46)</f>
        <v/>
      </c>
      <c r="L117" s="1117"/>
      <c r="M117" s="1153" t="str">
        <f t="shared" si="6"/>
        <v/>
      </c>
      <c r="N117" s="1153" t="str">
        <f t="shared" si="6"/>
        <v/>
      </c>
      <c r="O117" s="1153" t="str">
        <f t="shared" si="6"/>
        <v/>
      </c>
      <c r="P117" s="1153" t="str">
        <f t="shared" si="6"/>
        <v/>
      </c>
      <c r="Q117" s="1134"/>
      <c r="R117" s="1065"/>
      <c r="S117" s="1027"/>
      <c r="T117" s="1027"/>
      <c r="U117" s="1066">
        <v>117</v>
      </c>
      <c r="V117" s="477"/>
    </row>
    <row r="118" spans="1:22" ht="15.75" customHeight="1">
      <c r="A118" s="1154" t="s">
        <v>212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 t="str">
        <f>IF(SUM(E111)&gt;0,SUM(E113)/E111,"")</f>
        <v/>
      </c>
      <c r="F118" s="1137" t="str">
        <f>IF(SUM(F111)&gt;0,SUM(F113)/F111,"")</f>
        <v/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str">
        <f>IF(J111="","",SUM(J113)/J111)</f>
        <v/>
      </c>
      <c r="K118" s="1137" t="str">
        <f>IF(K111="","",SUM(K113)/K111)</f>
        <v/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7"/>
    </row>
    <row r="119" spans="1:22" s="1096" customFormat="1" ht="15.75" hidden="1" customHeight="1">
      <c r="A119" s="1411" t="s">
        <v>213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5"/>
      <c r="S119" s="865"/>
      <c r="T119" s="865"/>
      <c r="U119" s="1066">
        <v>119</v>
      </c>
      <c r="V119" s="477"/>
    </row>
    <row r="120" spans="1:22" s="1096" customFormat="1" ht="15.75" hidden="1" customHeight="1">
      <c r="A120" s="1120" t="s">
        <v>214</v>
      </c>
      <c r="B120" s="1106"/>
      <c r="C120" s="1156">
        <f>IF('Data 1'!BV120="","",'Data 1'!BV120)</f>
        <v>0</v>
      </c>
      <c r="D120" s="1156">
        <f>IF('Data 1'!BW120="","",'Data 1'!BW120)</f>
        <v>0</v>
      </c>
      <c r="E120" s="1156">
        <f>IF('Data 1'!BX120="","",'Data 1'!BX120)</f>
        <v>0</v>
      </c>
      <c r="F120" s="1156">
        <f>IF('Data 1'!BY120="","",'Data 1'!BY120)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7"/>
    </row>
    <row r="121" spans="1:22" s="1096" customFormat="1" ht="15.75" hidden="1" customHeight="1">
      <c r="A121" s="1101" t="s">
        <v>215</v>
      </c>
      <c r="B121" s="1105"/>
      <c r="C121" s="1156">
        <f>IF('Data 1'!BV121="","",'Data 1'!BV121)</f>
        <v>45</v>
      </c>
      <c r="D121" s="1156">
        <f>IF('Data 1'!BW121="","",'Data 1'!BW121)</f>
        <v>45</v>
      </c>
      <c r="E121" s="1156">
        <f>IF('Data 1'!BX121="","",'Data 1'!BX121)</f>
        <v>45</v>
      </c>
      <c r="F121" s="1156">
        <f>IF('Data 1'!BY121="","",'Data 1'!BY121)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4"/>
      <c r="S121" s="1034"/>
      <c r="T121" s="1034"/>
      <c r="U121" s="1066">
        <v>121</v>
      </c>
      <c r="V121" s="477"/>
    </row>
    <row r="122" spans="1:22" s="1096" customFormat="1" ht="15.75" hidden="1" customHeight="1">
      <c r="A122" s="1102" t="s">
        <v>174</v>
      </c>
      <c r="B122" s="1117"/>
      <c r="C122" s="1157" t="str">
        <f>IF('Data 1'!BV122="","",'Data 1'!BV122)</f>
        <v/>
      </c>
      <c r="D122" s="1157" t="str">
        <f>IF('Data 1'!BW122="","",'Data 1'!BW122)</f>
        <v/>
      </c>
      <c r="E122" s="1157" t="str">
        <f>IF('Data 1'!BX122="","",'Data 1'!BX122)</f>
        <v/>
      </c>
      <c r="F122" s="1157" t="str">
        <f>IF('Data 1'!BY122="","",'Data 1'!BY122)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7"/>
    </row>
    <row r="123" spans="1:22" s="1096" customFormat="1" ht="15.75" hidden="1" customHeight="1">
      <c r="A123" s="1102" t="s">
        <v>178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4"/>
      <c r="S123" s="1034"/>
      <c r="T123" s="1034"/>
      <c r="U123" s="1066">
        <v>123</v>
      </c>
      <c r="V123" s="477"/>
    </row>
    <row r="124" spans="1:22" s="1096" customFormat="1" ht="15.75" hidden="1" customHeight="1">
      <c r="A124" s="1102" t="s">
        <v>180</v>
      </c>
      <c r="B124" s="1105"/>
      <c r="C124" s="1156" t="str">
        <f>IF('Data 1'!BV124="","",'Data 1'!BV124)</f>
        <v/>
      </c>
      <c r="D124" s="1156" t="str">
        <f>IF('Data 1'!BW124="","",'Data 1'!BW124)</f>
        <v/>
      </c>
      <c r="E124" s="1156" t="str">
        <f>IF('Data 1'!BX124="","",'Data 1'!BX124)</f>
        <v/>
      </c>
      <c r="F124" s="1156" t="str">
        <f>IF('Data 1'!BY124="","",'Data 1'!BY124)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4"/>
      <c r="S124" s="1034"/>
      <c r="T124" s="1034"/>
      <c r="U124" s="1066">
        <v>124</v>
      </c>
      <c r="V124" s="477"/>
    </row>
    <row r="125" spans="1:22" s="1096" customFormat="1" ht="15.75" hidden="1" customHeight="1">
      <c r="A125" s="1102" t="s">
        <v>182</v>
      </c>
      <c r="B125" s="1117"/>
      <c r="C125" s="1156" t="str">
        <f>IF('Data 1'!BV125="","",'Data 1'!BV125)</f>
        <v/>
      </c>
      <c r="D125" s="1156" t="str">
        <f>IF('Data 1'!BW125="","",'Data 1'!BW125)</f>
        <v/>
      </c>
      <c r="E125" s="1156" t="str">
        <f>IF('Data 1'!BX125="","",'Data 1'!BX125)</f>
        <v/>
      </c>
      <c r="F125" s="1156" t="str">
        <f>IF('Data 1'!BY125="","",'Data 1'!BY125)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7"/>
    </row>
    <row r="126" spans="1:22" s="1096" customFormat="1" ht="15.75" hidden="1" customHeight="1">
      <c r="A126" s="1102" t="s">
        <v>184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4"/>
      <c r="S126" s="1034"/>
      <c r="T126" s="1034"/>
      <c r="U126" s="1066">
        <v>126</v>
      </c>
      <c r="V126" s="477"/>
    </row>
    <row r="127" spans="1:22" s="1096" customFormat="1" ht="15.75" hidden="1" customHeight="1">
      <c r="A127" s="1126" t="s">
        <v>186</v>
      </c>
      <c r="B127" s="1131"/>
      <c r="C127" s="1158">
        <f>IF('Data 1'!BV127="","",'Data 1'!BV127)</f>
        <v>1</v>
      </c>
      <c r="D127" s="1158">
        <f>IF('Data 1'!BW127="","",'Data 1'!BW127)</f>
        <v>1</v>
      </c>
      <c r="E127" s="1158">
        <f>IF('Data 1'!BX127="","",'Data 1'!BX127)</f>
        <v>1</v>
      </c>
      <c r="F127" s="1158">
        <f>IF('Data 1'!BY127="","",'Data 1'!BY127)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4"/>
      <c r="S127" s="1034"/>
      <c r="T127" s="1034"/>
      <c r="U127" s="1066">
        <v>127</v>
      </c>
      <c r="V127" s="477"/>
    </row>
    <row r="128" spans="1:22" s="1096" customFormat="1" ht="15.75" hidden="1" customHeight="1">
      <c r="A128" s="1126" t="s">
        <v>188</v>
      </c>
      <c r="B128" s="1127"/>
      <c r="C128" s="1156" t="str">
        <f>IF('Data 1'!BV128="","",'Data 1'!BV128)</f>
        <v/>
      </c>
      <c r="D128" s="1156" t="str">
        <f>IF('Data 1'!BW128="","",'Data 1'!BW128)</f>
        <v/>
      </c>
      <c r="E128" s="1156" t="str">
        <f>IF('Data 1'!BX128="","",'Data 1'!BX128)</f>
        <v/>
      </c>
      <c r="F128" s="1156" t="str">
        <f>IF('Data 1'!BY128="","",'Data 1'!BY128)</f>
        <v/>
      </c>
      <c r="G128" s="1117"/>
      <c r="H128" s="656"/>
      <c r="I128" s="656"/>
      <c r="J128" s="656"/>
      <c r="K128" s="656"/>
      <c r="L128" s="1117"/>
      <c r="M128" s="968"/>
      <c r="N128" s="968"/>
      <c r="O128" s="968"/>
      <c r="P128" s="968"/>
      <c r="Q128" s="1095"/>
      <c r="R128" s="904"/>
      <c r="S128" s="1034"/>
      <c r="T128" s="1034"/>
      <c r="U128" s="1066">
        <v>128</v>
      </c>
      <c r="V128" s="477"/>
    </row>
    <row r="129" spans="1:22" s="1096" customFormat="1" ht="15.75" hidden="1" customHeight="1">
      <c r="A129" s="1120" t="s">
        <v>216</v>
      </c>
      <c r="B129" s="1117"/>
      <c r="C129" s="1156" t="str">
        <f>IF('Data 1'!BV129="","",'Data 1'!BV129)</f>
        <v/>
      </c>
      <c r="D129" s="1156" t="str">
        <f>IF('Data 1'!BW129="","",'Data 1'!BW129)</f>
        <v/>
      </c>
      <c r="E129" s="1156" t="str">
        <f>IF('Data 1'!BX129="","",'Data 1'!BX129)</f>
        <v/>
      </c>
      <c r="F129" s="1156" t="str">
        <f>IF('Data 1'!BY129="","",'Data 1'!BY129)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7"/>
    </row>
    <row r="130" spans="1:22" s="1096" customFormat="1" ht="15.75" hidden="1" customHeight="1">
      <c r="A130" s="1101" t="s">
        <v>215</v>
      </c>
      <c r="B130" s="1117"/>
      <c r="C130" s="1156">
        <f>IF('Data 1'!BV130="","",'Data 1'!BV130)</f>
        <v>45</v>
      </c>
      <c r="D130" s="1156">
        <f>IF('Data 1'!BW130="","",'Data 1'!BW130)</f>
        <v>45</v>
      </c>
      <c r="E130" s="1156">
        <f>IF('Data 1'!BX130="","",'Data 1'!BX130)</f>
        <v>45</v>
      </c>
      <c r="F130" s="1156">
        <f>IF('Data 1'!BY130="","",'Data 1'!BY130)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4"/>
      <c r="S130" s="1034"/>
      <c r="T130" s="1034"/>
      <c r="U130" s="1066">
        <v>130</v>
      </c>
      <c r="V130" s="477"/>
    </row>
    <row r="131" spans="1:22" s="1096" customFormat="1" ht="15.75" hidden="1" customHeight="1">
      <c r="A131" s="1102" t="s">
        <v>174</v>
      </c>
      <c r="B131" s="1105"/>
      <c r="C131" s="1156" t="str">
        <f>IF('Data 1'!BV131="","",'Data 1'!BV131)</f>
        <v/>
      </c>
      <c r="D131" s="1156" t="str">
        <f>IF('Data 1'!BW131="","",'Data 1'!BW131)</f>
        <v/>
      </c>
      <c r="E131" s="1156" t="str">
        <f>IF('Data 1'!BX131="","",'Data 1'!BX131)</f>
        <v/>
      </c>
      <c r="F131" s="1156" t="str">
        <f>IF('Data 1'!BY131="","",'Data 1'!BY131)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7"/>
    </row>
    <row r="132" spans="1:22" s="1096" customFormat="1" ht="15.75" hidden="1" customHeight="1">
      <c r="A132" s="1102" t="s">
        <v>178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4"/>
      <c r="S132" s="1034"/>
      <c r="T132" s="1034"/>
      <c r="U132" s="1066">
        <v>132</v>
      </c>
      <c r="V132" s="477"/>
    </row>
    <row r="133" spans="1:22" s="1096" customFormat="1" ht="15.75" hidden="1" customHeight="1">
      <c r="A133" s="1102" t="s">
        <v>180</v>
      </c>
      <c r="B133" s="1105"/>
      <c r="C133" s="1156" t="str">
        <f>IF('Data 1'!BV133="","",'Data 1'!BV133)</f>
        <v/>
      </c>
      <c r="D133" s="1156" t="str">
        <f>IF('Data 1'!BW133="","",'Data 1'!BW133)</f>
        <v/>
      </c>
      <c r="E133" s="1156" t="str">
        <f>IF('Data 1'!BX133="","",'Data 1'!BX133)</f>
        <v/>
      </c>
      <c r="F133" s="1156" t="str">
        <f>IF('Data 1'!BY133="","",'Data 1'!BY133)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4"/>
      <c r="S133" s="1034"/>
      <c r="T133" s="1034"/>
      <c r="U133" s="1066">
        <v>133</v>
      </c>
      <c r="V133" s="477"/>
    </row>
    <row r="134" spans="1:22" s="1096" customFormat="1" ht="15.75" hidden="1" customHeight="1">
      <c r="A134" s="1102" t="s">
        <v>182</v>
      </c>
      <c r="B134" s="1108"/>
      <c r="C134" s="1156" t="str">
        <f>IF('Data 1'!BV134="","",'Data 1'!BV134)</f>
        <v/>
      </c>
      <c r="D134" s="1156" t="str">
        <f>IF('Data 1'!BW134="","",'Data 1'!BW134)</f>
        <v/>
      </c>
      <c r="E134" s="1156" t="str">
        <f>IF('Data 1'!BX134="","",'Data 1'!BX134)</f>
        <v/>
      </c>
      <c r="F134" s="1156" t="str">
        <f>IF('Data 1'!BY134="","",'Data 1'!BY134)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7"/>
    </row>
    <row r="135" spans="1:22" s="1096" customFormat="1" ht="15.75" hidden="1" customHeight="1">
      <c r="A135" s="1133" t="s">
        <v>184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4"/>
      <c r="S135" s="1034"/>
      <c r="T135" s="1034"/>
      <c r="U135" s="1066">
        <v>135</v>
      </c>
      <c r="V135" s="477"/>
    </row>
    <row r="136" spans="1:22" ht="15.75" hidden="1" customHeight="1">
      <c r="A136" s="1126" t="s">
        <v>186</v>
      </c>
      <c r="B136" s="1108"/>
      <c r="C136" s="1158">
        <f>IF('Data 1'!BV136="","",'Data 1'!BV136)</f>
        <v>1</v>
      </c>
      <c r="D136" s="1158">
        <f>IF('Data 1'!BW136="","",'Data 1'!BW136)</f>
        <v>1</v>
      </c>
      <c r="E136" s="1158">
        <f>IF('Data 1'!BX136="","",'Data 1'!BX136)</f>
        <v>1</v>
      </c>
      <c r="F136" s="1158">
        <f>IF('Data 1'!BY136="","",'Data 1'!BY136)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4"/>
      <c r="S136" s="1034"/>
      <c r="T136" s="1034"/>
      <c r="U136" s="1066">
        <v>136</v>
      </c>
      <c r="V136" s="477"/>
    </row>
    <row r="137" spans="1:22" s="1096" customFormat="1" ht="15.75" hidden="1" customHeight="1">
      <c r="A137" s="1126" t="s">
        <v>188</v>
      </c>
      <c r="B137" s="1127"/>
      <c r="C137" s="1156" t="str">
        <f>IF('Data 1'!BV137="","",'Data 1'!BV137)</f>
        <v/>
      </c>
      <c r="D137" s="1156" t="str">
        <f>IF('Data 1'!BW137="","",'Data 1'!BW137)</f>
        <v/>
      </c>
      <c r="E137" s="1156" t="str">
        <f>IF('Data 1'!BX137="","",'Data 1'!BX137)</f>
        <v/>
      </c>
      <c r="F137" s="1156" t="str">
        <f>IF('Data 1'!BY137="","",'Data 1'!BY137)</f>
        <v/>
      </c>
      <c r="G137" s="1117"/>
      <c r="H137" s="656"/>
      <c r="I137" s="656"/>
      <c r="J137" s="656"/>
      <c r="K137" s="656"/>
      <c r="L137" s="1117"/>
      <c r="M137" s="968"/>
      <c r="N137" s="968"/>
      <c r="O137" s="968"/>
      <c r="P137" s="968"/>
      <c r="Q137" s="1095"/>
      <c r="R137" s="904"/>
      <c r="S137" s="1034"/>
      <c r="T137" s="1034"/>
      <c r="U137" s="1066">
        <v>137</v>
      </c>
      <c r="V137" s="477"/>
    </row>
    <row r="138" spans="1:22" ht="15.75" hidden="1" customHeight="1">
      <c r="A138" s="1126" t="s">
        <v>217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7"/>
    </row>
    <row r="139" spans="1:22" ht="15.75" hidden="1" customHeight="1">
      <c r="A139" s="1126" t="s">
        <v>197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4"/>
      <c r="S139" s="1034"/>
      <c r="T139" s="1034"/>
      <c r="U139" s="1066">
        <v>139</v>
      </c>
      <c r="V139" s="477"/>
    </row>
    <row r="140" spans="1:22" ht="15.75" hidden="1" customHeight="1">
      <c r="A140" s="1101" t="s">
        <v>198</v>
      </c>
      <c r="B140" s="1087"/>
      <c r="C140" s="1156" t="str">
        <f>IF('Data 1'!BV140="","",'Data 1'!BV140)</f>
        <v/>
      </c>
      <c r="D140" s="1156" t="str">
        <f>IF('Data 1'!BW140="","",'Data 1'!BW140)</f>
        <v/>
      </c>
      <c r="E140" s="1156" t="str">
        <f>IF('Data 1'!BX140="","",'Data 1'!BX140)</f>
        <v/>
      </c>
      <c r="F140" s="1156" t="str">
        <f>IF('Data 1'!BY140="","",'Data 1'!BY140)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7"/>
    </row>
    <row r="141" spans="1:22" ht="15.75" hidden="1" customHeight="1">
      <c r="A141" s="1126" t="s">
        <v>199</v>
      </c>
      <c r="B141" s="1105"/>
      <c r="C141" s="1156" t="str">
        <f>IF('Data 1'!BV141="","",'Data 1'!BV141)</f>
        <v/>
      </c>
      <c r="D141" s="1156" t="str">
        <f>IF('Data 1'!BW141="","",'Data 1'!BW141)</f>
        <v/>
      </c>
      <c r="E141" s="1156" t="str">
        <f>IF('Data 1'!BX141="","",'Data 1'!BX141)</f>
        <v/>
      </c>
      <c r="F141" s="1156" t="str">
        <f>IF('Data 1'!BY141="","",'Data 1'!BY141)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7"/>
    </row>
    <row r="142" spans="1:22" ht="15.75" hidden="1" customHeight="1">
      <c r="A142" s="1102" t="s">
        <v>201</v>
      </c>
      <c r="B142" s="1108"/>
      <c r="C142" s="1156" t="str">
        <f>IF('Data 1'!BV142="","",'Data 1'!BV142)</f>
        <v/>
      </c>
      <c r="D142" s="1156" t="str">
        <f>IF('Data 1'!BW142="","",'Data 1'!BW142)</f>
        <v/>
      </c>
      <c r="E142" s="1156" t="str">
        <f>IF('Data 1'!BX142="","",'Data 1'!BX142)</f>
        <v/>
      </c>
      <c r="F142" s="1156" t="str">
        <f>IF('Data 1'!BY142="","",'Data 1'!BY142)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7"/>
    </row>
    <row r="143" spans="1:22" s="1151" customFormat="1" ht="15.75" hidden="1" customHeight="1">
      <c r="A143" s="1101" t="s">
        <v>203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7">IF(H143="","",SUM(H143)-SUM(C143))</f>
        <v/>
      </c>
      <c r="N143" s="1125" t="str">
        <f t="shared" si="7"/>
        <v/>
      </c>
      <c r="O143" s="1125" t="str">
        <f t="shared" si="7"/>
        <v/>
      </c>
      <c r="P143" s="1125" t="str">
        <f t="shared" si="7"/>
        <v/>
      </c>
      <c r="Q143" s="1149"/>
      <c r="R143" s="904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7"/>
        <v/>
      </c>
      <c r="N144" s="1153" t="str">
        <f t="shared" si="7"/>
        <v/>
      </c>
      <c r="O144" s="1153" t="str">
        <f t="shared" si="7"/>
        <v/>
      </c>
      <c r="P144" s="1153" t="str">
        <f t="shared" si="7"/>
        <v/>
      </c>
      <c r="Q144" s="1134"/>
      <c r="R144" s="1065"/>
      <c r="S144" s="1027"/>
      <c r="T144" s="1027"/>
      <c r="U144" s="1066">
        <v>144</v>
      </c>
      <c r="V144" s="477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7"/>
        <v/>
      </c>
      <c r="N145" s="1153" t="str">
        <f t="shared" si="7"/>
        <v/>
      </c>
      <c r="O145" s="1153" t="str">
        <f t="shared" si="7"/>
        <v/>
      </c>
      <c r="P145" s="1153" t="str">
        <f t="shared" si="7"/>
        <v/>
      </c>
      <c r="Q145" s="1134"/>
      <c r="R145" s="1065"/>
      <c r="S145" s="1027"/>
      <c r="T145" s="1027"/>
      <c r="U145" s="1066">
        <v>145</v>
      </c>
      <c r="V145" s="477"/>
    </row>
    <row r="146" spans="1:22" ht="15.75" hidden="1" customHeight="1">
      <c r="A146" s="1154" t="s">
        <v>218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7"/>
    </row>
    <row r="147" spans="1:22" s="1096" customFormat="1" ht="15.75" hidden="1" customHeight="1">
      <c r="A147" s="1412" t="s">
        <v>219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5"/>
      <c r="S147" s="865"/>
      <c r="T147" s="865"/>
      <c r="U147" s="1066">
        <v>147</v>
      </c>
      <c r="V147" s="477"/>
    </row>
    <row r="148" spans="1:22" s="1096" customFormat="1" ht="15.75" hidden="1" customHeight="1">
      <c r="A148" s="1120" t="s">
        <v>214</v>
      </c>
      <c r="B148" s="1087"/>
      <c r="C148" s="1010">
        <f>IF('Data 1'!BV148="","",'Data 1'!BV148)</f>
        <v>1.5</v>
      </c>
      <c r="D148" s="1010">
        <f>IF('Data 1'!BW148="","",'Data 1'!BW148)</f>
        <v>6</v>
      </c>
      <c r="E148" s="1010">
        <f>IF('Data 1'!BX148="","",'Data 1'!BX148)</f>
        <v>4.5</v>
      </c>
      <c r="F148" s="1010">
        <f>IF('Data 1'!BY148="","",'Data 1'!BY148)</f>
        <v>6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7"/>
    </row>
    <row r="149" spans="1:22" s="1096" customFormat="1" ht="15.75" hidden="1" customHeight="1">
      <c r="A149" s="1101" t="s">
        <v>215</v>
      </c>
      <c r="B149" s="1108"/>
      <c r="C149" s="1010">
        <f>IF('Data 1'!BV149="","",'Data 1'!BV149)</f>
        <v>45</v>
      </c>
      <c r="D149" s="1010">
        <f>IF('Data 1'!BW149="","",'Data 1'!BW149)</f>
        <v>45</v>
      </c>
      <c r="E149" s="1010">
        <f>IF('Data 1'!BX149="","",'Data 1'!BX149)</f>
        <v>45</v>
      </c>
      <c r="F149" s="1010">
        <f>IF('Data 1'!BY149="","",'Data 1'!BY149)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4"/>
      <c r="S149" s="1034"/>
      <c r="T149" s="1034"/>
      <c r="U149" s="1066">
        <v>149</v>
      </c>
      <c r="V149" s="477"/>
    </row>
    <row r="150" spans="1:22" s="1096" customFormat="1" ht="15.75" hidden="1" customHeight="1">
      <c r="A150" s="1102" t="s">
        <v>174</v>
      </c>
      <c r="B150" s="1106"/>
      <c r="C150" s="772" t="str">
        <f>IF('Data 1'!BV150="","",'Data 1'!BV150)</f>
        <v/>
      </c>
      <c r="D150" s="772" t="str">
        <f>IF('Data 1'!BW150="","",'Data 1'!BW150)</f>
        <v/>
      </c>
      <c r="E150" s="772" t="str">
        <f>IF('Data 1'!BX150="","",'Data 1'!BX150)</f>
        <v/>
      </c>
      <c r="F150" s="772" t="str">
        <f>IF('Data 1'!BY150="","",'Data 1'!BY150)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7"/>
    </row>
    <row r="151" spans="1:22" s="1096" customFormat="1" ht="15.75" hidden="1" customHeight="1">
      <c r="A151" s="1102" t="s">
        <v>178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4"/>
      <c r="S151" s="1034"/>
      <c r="T151" s="1034"/>
      <c r="U151" s="1066">
        <v>151</v>
      </c>
      <c r="V151" s="477"/>
    </row>
    <row r="152" spans="1:22" s="1096" customFormat="1" ht="15.75" hidden="1" customHeight="1">
      <c r="A152" s="1102" t="s">
        <v>180</v>
      </c>
      <c r="B152" s="1117"/>
      <c r="C152" s="1010" t="str">
        <f>IF('Data 1'!BV152="","",'Data 1'!BV152)</f>
        <v/>
      </c>
      <c r="D152" s="1010" t="str">
        <f>IF('Data 1'!BW152="","",'Data 1'!BW152)</f>
        <v/>
      </c>
      <c r="E152" s="1010" t="str">
        <f>IF('Data 1'!BX152="","",'Data 1'!BX152)</f>
        <v/>
      </c>
      <c r="F152" s="1010" t="str">
        <f>IF('Data 1'!BY152="","",'Data 1'!BY152)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4"/>
      <c r="S152" s="1034"/>
      <c r="T152" s="1034"/>
      <c r="U152" s="1066">
        <v>152</v>
      </c>
      <c r="V152" s="477"/>
    </row>
    <row r="153" spans="1:22" s="1096" customFormat="1" ht="15.75" hidden="1" customHeight="1">
      <c r="A153" s="1102" t="s">
        <v>182</v>
      </c>
      <c r="B153" s="1135"/>
      <c r="C153" s="1010" t="str">
        <f>IF('Data 1'!BV153="","",'Data 1'!BV153)</f>
        <v/>
      </c>
      <c r="D153" s="1010" t="str">
        <f>IF('Data 1'!BW153="","",'Data 1'!BW153)</f>
        <v/>
      </c>
      <c r="E153" s="1010" t="str">
        <f>IF('Data 1'!BX153="","",'Data 1'!BX153)</f>
        <v/>
      </c>
      <c r="F153" s="1010" t="str">
        <f>IF('Data 1'!BY153="","",'Data 1'!BY153)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7"/>
    </row>
    <row r="154" spans="1:22" s="1096" customFormat="1" ht="15.75" hidden="1" customHeight="1">
      <c r="A154" s="1102" t="s">
        <v>184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4"/>
      <c r="S154" s="1034"/>
      <c r="T154" s="1034"/>
      <c r="U154" s="1066">
        <v>154</v>
      </c>
      <c r="V154" s="477"/>
    </row>
    <row r="155" spans="1:22" s="1096" customFormat="1" ht="15.75" hidden="1" customHeight="1">
      <c r="A155" s="1126" t="s">
        <v>186</v>
      </c>
      <c r="B155" s="1135"/>
      <c r="C155" s="1122">
        <f>IF('Data 1'!BV155="","",'Data 1'!BV155)</f>
        <v>1</v>
      </c>
      <c r="D155" s="1122">
        <f>IF('Data 1'!BW155="","",'Data 1'!BW155)</f>
        <v>1</v>
      </c>
      <c r="E155" s="1122">
        <f>IF('Data 1'!BX155="","",'Data 1'!BX155)</f>
        <v>1</v>
      </c>
      <c r="F155" s="1122">
        <f>IF('Data 1'!BY155="","",'Data 1'!BY155)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4"/>
      <c r="S155" s="1034"/>
      <c r="T155" s="1034"/>
      <c r="U155" s="1066">
        <v>155</v>
      </c>
      <c r="V155" s="477"/>
    </row>
    <row r="156" spans="1:22" s="1096" customFormat="1" ht="15.75" hidden="1" customHeight="1">
      <c r="A156" s="1126" t="s">
        <v>188</v>
      </c>
      <c r="B156" s="1127"/>
      <c r="C156" s="1122" t="str">
        <f>IF('Data 1'!BV156="","",'Data 1'!BV156)</f>
        <v/>
      </c>
      <c r="D156" s="1122" t="str">
        <f>IF('Data 1'!BW156="","",'Data 1'!BW156)</f>
        <v/>
      </c>
      <c r="E156" s="1122" t="str">
        <f>IF('Data 1'!BX156="","",'Data 1'!BX156)</f>
        <v/>
      </c>
      <c r="F156" s="772" t="str">
        <f>IF('Data 1'!BY156="","",'Data 1'!BY156)</f>
        <v/>
      </c>
      <c r="G156" s="1117"/>
      <c r="H156" s="656"/>
      <c r="I156" s="656"/>
      <c r="J156" s="656"/>
      <c r="K156" s="656"/>
      <c r="L156" s="1117"/>
      <c r="M156" s="968"/>
      <c r="N156" s="968"/>
      <c r="O156" s="968"/>
      <c r="P156" s="968"/>
      <c r="Q156" s="1095"/>
      <c r="R156" s="904"/>
      <c r="S156" s="1034"/>
      <c r="T156" s="1034"/>
      <c r="U156" s="1066">
        <v>156</v>
      </c>
      <c r="V156" s="477"/>
    </row>
    <row r="157" spans="1:22" s="1096" customFormat="1" ht="15.75" hidden="1" customHeight="1">
      <c r="A157" s="1120" t="s">
        <v>216</v>
      </c>
      <c r="B157" s="1135"/>
      <c r="C157" s="772" t="str">
        <f>IF('Data 1'!BV157="","",'Data 1'!BV157)</f>
        <v/>
      </c>
      <c r="D157" s="772" t="str">
        <f>IF('Data 1'!BW157="","",'Data 1'!BW157)</f>
        <v/>
      </c>
      <c r="E157" s="772" t="str">
        <f>IF('Data 1'!BX157="","",'Data 1'!BX157)</f>
        <v/>
      </c>
      <c r="F157" s="772" t="str">
        <f>IF('Data 1'!BY157="","",'Data 1'!BY157)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7"/>
    </row>
    <row r="158" spans="1:22" s="1096" customFormat="1" ht="15.75" hidden="1" customHeight="1">
      <c r="A158" s="1101" t="s">
        <v>215</v>
      </c>
      <c r="B158" s="1087"/>
      <c r="C158" s="772">
        <f>IF('Data 1'!BV158="","",'Data 1'!BV158)</f>
        <v>45</v>
      </c>
      <c r="D158" s="772">
        <f>IF('Data 1'!BW158="","",'Data 1'!BW158)</f>
        <v>45</v>
      </c>
      <c r="E158" s="772">
        <f>IF('Data 1'!BX158="","",'Data 1'!BX158)</f>
        <v>45</v>
      </c>
      <c r="F158" s="772">
        <f>IF('Data 1'!BY158="","",'Data 1'!BY158)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4"/>
      <c r="S158" s="1034"/>
      <c r="T158" s="1034"/>
      <c r="U158" s="1066">
        <v>158</v>
      </c>
      <c r="V158" s="477"/>
    </row>
    <row r="159" spans="1:22" s="1096" customFormat="1" ht="15.75" hidden="1" customHeight="1">
      <c r="A159" s="1102" t="s">
        <v>174</v>
      </c>
      <c r="B159" s="1105"/>
      <c r="C159" s="772" t="str">
        <f>IF('Data 1'!BV159="","",'Data 1'!BV159)</f>
        <v/>
      </c>
      <c r="D159" s="772" t="str">
        <f>IF('Data 1'!BW159="","",'Data 1'!BW159)</f>
        <v/>
      </c>
      <c r="E159" s="772" t="str">
        <f>IF('Data 1'!BX159="","",'Data 1'!BX159)</f>
        <v/>
      </c>
      <c r="F159" s="772" t="str">
        <f>IF('Data 1'!BY159="","",'Data 1'!BY159)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7"/>
    </row>
    <row r="160" spans="1:22" s="1096" customFormat="1" ht="15.75" hidden="1" customHeight="1">
      <c r="A160" s="1102" t="s">
        <v>178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4"/>
      <c r="S160" s="1034"/>
      <c r="T160" s="1034"/>
      <c r="U160" s="1066">
        <v>160</v>
      </c>
      <c r="V160" s="477"/>
    </row>
    <row r="161" spans="1:22" s="1096" customFormat="1" ht="15.75" hidden="1" customHeight="1">
      <c r="A161" s="1102" t="s">
        <v>180</v>
      </c>
      <c r="B161" s="1108"/>
      <c r="C161" s="1010" t="str">
        <f>IF('Data 1'!BV161="","",'Data 1'!BV161)</f>
        <v/>
      </c>
      <c r="D161" s="1010" t="str">
        <f>IF('Data 1'!BW161="","",'Data 1'!BW161)</f>
        <v/>
      </c>
      <c r="E161" s="1010" t="str">
        <f>IF('Data 1'!BX161="","",'Data 1'!BX161)</f>
        <v/>
      </c>
      <c r="F161" s="1010" t="str">
        <f>IF('Data 1'!BY161="","",'Data 1'!BY161)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4"/>
      <c r="S161" s="1034"/>
      <c r="T161" s="1034"/>
      <c r="U161" s="1066">
        <v>161</v>
      </c>
      <c r="V161" s="477"/>
    </row>
    <row r="162" spans="1:22" s="1096" customFormat="1" ht="15.75" hidden="1" customHeight="1">
      <c r="A162" s="1102" t="s">
        <v>182</v>
      </c>
      <c r="B162" s="1108"/>
      <c r="C162" s="1010" t="str">
        <f>IF('Data 1'!BV162="","",'Data 1'!BV162)</f>
        <v/>
      </c>
      <c r="D162" s="1010" t="str">
        <f>IF('Data 1'!BW162="","",'Data 1'!BW162)</f>
        <v/>
      </c>
      <c r="E162" s="1010" t="str">
        <f>IF('Data 1'!BX162="","",'Data 1'!BX162)</f>
        <v/>
      </c>
      <c r="F162" s="1010" t="str">
        <f>IF('Data 1'!BY162="","",'Data 1'!BY162)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7"/>
    </row>
    <row r="163" spans="1:22" s="1096" customFormat="1" ht="15.75" hidden="1" customHeight="1">
      <c r="A163" s="1133" t="s">
        <v>184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4"/>
      <c r="S163" s="1034"/>
      <c r="T163" s="1034"/>
      <c r="U163" s="1066">
        <v>163</v>
      </c>
      <c r="V163" s="477"/>
    </row>
    <row r="164" spans="1:22" ht="15.75" hidden="1" customHeight="1">
      <c r="A164" s="1126" t="s">
        <v>186</v>
      </c>
      <c r="B164" s="1087"/>
      <c r="C164" s="1128">
        <f>IF('Data 1'!BV164="","",'Data 1'!BV164)</f>
        <v>1</v>
      </c>
      <c r="D164" s="1128">
        <f>IF('Data 1'!BW164="","",'Data 1'!BW164)</f>
        <v>1</v>
      </c>
      <c r="E164" s="1128">
        <f>IF('Data 1'!BX164="","",'Data 1'!BX164)</f>
        <v>1</v>
      </c>
      <c r="F164" s="1128">
        <f>IF('Data 1'!BY164="","",'Data 1'!BY164)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4"/>
      <c r="S164" s="1034"/>
      <c r="T164" s="1034"/>
      <c r="U164" s="1066">
        <v>164</v>
      </c>
      <c r="V164" s="477"/>
    </row>
    <row r="165" spans="1:22" s="1096" customFormat="1" ht="15.75" hidden="1" customHeight="1">
      <c r="A165" s="1126" t="s">
        <v>188</v>
      </c>
      <c r="B165" s="1127"/>
      <c r="C165" s="1010" t="str">
        <f>IF('Data 1'!BV165="","",'Data 1'!BV165)</f>
        <v/>
      </c>
      <c r="D165" s="1010" t="str">
        <f>IF('Data 1'!BW165="","",'Data 1'!BW165)</f>
        <v/>
      </c>
      <c r="E165" s="1010" t="str">
        <f>IF('Data 1'!BX165="","",'Data 1'!BX165)</f>
        <v/>
      </c>
      <c r="F165" s="1010" t="str">
        <f>IF('Data 1'!BY165="","",'Data 1'!BY165)</f>
        <v/>
      </c>
      <c r="G165" s="1117"/>
      <c r="H165" s="656"/>
      <c r="I165" s="656"/>
      <c r="J165" s="656"/>
      <c r="K165" s="656"/>
      <c r="L165" s="1117"/>
      <c r="M165" s="968"/>
      <c r="N165" s="968"/>
      <c r="O165" s="968"/>
      <c r="P165" s="968"/>
      <c r="Q165" s="1095"/>
      <c r="R165" s="904"/>
      <c r="S165" s="1034"/>
      <c r="T165" s="1034"/>
      <c r="U165" s="1066">
        <v>165</v>
      </c>
      <c r="V165" s="477"/>
    </row>
    <row r="166" spans="1:22" ht="15.75" hidden="1" customHeight="1">
      <c r="A166" s="1126" t="s">
        <v>220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7"/>
    </row>
    <row r="167" spans="1:22" ht="15.75" hidden="1" customHeight="1">
      <c r="A167" s="1126" t="s">
        <v>197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4"/>
      <c r="S167" s="1034"/>
      <c r="T167" s="1034"/>
      <c r="U167" s="1066">
        <v>167</v>
      </c>
      <c r="V167" s="477"/>
    </row>
    <row r="168" spans="1:22" ht="15.75" hidden="1" customHeight="1">
      <c r="A168" s="1101" t="s">
        <v>198</v>
      </c>
      <c r="B168" s="1087"/>
      <c r="C168" s="772" t="str">
        <f>IF('Data 1'!BV168="","",'Data 1'!BV168)</f>
        <v/>
      </c>
      <c r="D168" s="772" t="str">
        <f>IF('Data 1'!BW168="","",'Data 1'!BW168)</f>
        <v/>
      </c>
      <c r="E168" s="772" t="str">
        <f>IF('Data 1'!BX168="","",'Data 1'!BX168)</f>
        <v/>
      </c>
      <c r="F168" s="772" t="str">
        <f>IF('Data 1'!BY168="","",'Data 1'!BY168)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7"/>
    </row>
    <row r="169" spans="1:22" ht="15.75" hidden="1" customHeight="1">
      <c r="A169" s="1126" t="s">
        <v>199</v>
      </c>
      <c r="B169" s="1087"/>
      <c r="C169" s="772" t="str">
        <f>IF('Data 1'!BV169="","",'Data 1'!BV169)</f>
        <v/>
      </c>
      <c r="D169" s="772" t="str">
        <f>IF('Data 1'!BW169="","",'Data 1'!BW169)</f>
        <v/>
      </c>
      <c r="E169" s="772" t="str">
        <f>IF('Data 1'!BX169="","",'Data 1'!BX169)</f>
        <v/>
      </c>
      <c r="F169" s="772" t="str">
        <f>IF('Data 1'!BY169="","",'Data 1'!BY169)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7"/>
    </row>
    <row r="170" spans="1:22" ht="15.75" hidden="1" customHeight="1">
      <c r="A170" s="1102" t="s">
        <v>201</v>
      </c>
      <c r="B170" s="1105"/>
      <c r="C170" s="772" t="str">
        <f>IF('Data 1'!BV170="","",'Data 1'!BV170)</f>
        <v/>
      </c>
      <c r="D170" s="772" t="str">
        <f>IF('Data 1'!BW170="","",'Data 1'!BW170)</f>
        <v/>
      </c>
      <c r="E170" s="772" t="str">
        <f>IF('Data 1'!BX170="","",'Data 1'!BX170)</f>
        <v/>
      </c>
      <c r="F170" s="772" t="str">
        <f>IF('Data 1'!BY170="","",'Data 1'!BY170)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7"/>
    </row>
    <row r="171" spans="1:22" s="1151" customFormat="1" ht="15.75" hidden="1" customHeight="1">
      <c r="A171" s="1101" t="s">
        <v>203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8">IF(H171="","",SUM(H171)-SUM(C171))</f>
        <v/>
      </c>
      <c r="N171" s="1125" t="str">
        <f t="shared" si="8"/>
        <v/>
      </c>
      <c r="O171" s="1125" t="str">
        <f t="shared" si="8"/>
        <v/>
      </c>
      <c r="P171" s="1125" t="str">
        <f t="shared" si="8"/>
        <v/>
      </c>
      <c r="Q171" s="1149"/>
      <c r="R171" s="904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8"/>
        <v/>
      </c>
      <c r="N172" s="1153" t="str">
        <f t="shared" si="8"/>
        <v/>
      </c>
      <c r="O172" s="1153" t="str">
        <f t="shared" si="8"/>
        <v/>
      </c>
      <c r="P172" s="1153" t="str">
        <f t="shared" si="8"/>
        <v/>
      </c>
      <c r="Q172" s="1134"/>
      <c r="R172" s="1065"/>
      <c r="S172" s="1027"/>
      <c r="T172" s="1027"/>
      <c r="U172" s="1066">
        <v>172</v>
      </c>
      <c r="V172" s="477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8"/>
        <v/>
      </c>
      <c r="N173" s="1153" t="str">
        <f t="shared" si="8"/>
        <v/>
      </c>
      <c r="O173" s="1153" t="str">
        <f t="shared" si="8"/>
        <v/>
      </c>
      <c r="P173" s="1153" t="str">
        <f t="shared" si="8"/>
        <v/>
      </c>
      <c r="Q173" s="1134"/>
      <c r="R173" s="1065"/>
      <c r="S173" s="1027"/>
      <c r="T173" s="1027"/>
      <c r="U173" s="1066">
        <v>173</v>
      </c>
      <c r="V173" s="477"/>
    </row>
    <row r="174" spans="1:22" ht="15.75" hidden="1" customHeight="1">
      <c r="A174" s="1154" t="s">
        <v>221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7"/>
    </row>
    <row r="175" spans="1:22" ht="15.75" hidden="1" customHeight="1">
      <c r="A175" s="1413" t="s">
        <v>222</v>
      </c>
      <c r="B175" s="1117"/>
      <c r="C175" s="1156">
        <f>IF('Data 1'!BV175="","",'Data 1'!BV175)</f>
        <v>0</v>
      </c>
      <c r="D175" s="1156">
        <f>IF('Data 1'!BW175="","",'Data 1'!BW175)</f>
        <v>0</v>
      </c>
      <c r="E175" s="1156">
        <f>IF('Data 1'!BX175="","",'Data 1'!BX175)</f>
        <v>0</v>
      </c>
      <c r="F175" s="1156">
        <f>IF('Data 1'!BY175="","",'Data 1'!BY175)</f>
        <v>0</v>
      </c>
      <c r="G175" s="1105"/>
      <c r="H175" s="299"/>
      <c r="I175" s="299"/>
      <c r="J175" s="299"/>
      <c r="K175" s="299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7"/>
    </row>
    <row r="176" spans="1:22" ht="15.75" hidden="1" customHeight="1">
      <c r="A176" s="1126" t="s">
        <v>223</v>
      </c>
      <c r="B176" s="1160"/>
      <c r="C176" s="1156" t="str">
        <f>IF('Data 1'!BV176="","",'Data 1'!BV176)</f>
        <v/>
      </c>
      <c r="D176" s="1156" t="str">
        <f>IF('Data 1'!BW176="","",'Data 1'!BW176)</f>
        <v/>
      </c>
      <c r="E176" s="1156" t="str">
        <f>IF('Data 1'!BX176="","",'Data 1'!BX176)</f>
        <v/>
      </c>
      <c r="F176" s="1156" t="str">
        <f>IF('Data 1'!BY176="","",'Data 1'!BY176)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4"/>
      <c r="S176" s="1034"/>
      <c r="T176" s="1034"/>
      <c r="U176" s="1066">
        <v>176</v>
      </c>
      <c r="V176" s="477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7"/>
    </row>
    <row r="178" spans="1:22" ht="15.75" customHeight="1">
      <c r="A178" s="914" t="s">
        <v>224</v>
      </c>
      <c r="B178" s="1160"/>
      <c r="C178" s="1010">
        <f>IF('Data 1'!BV178="","",'Data 1'!BV178)</f>
        <v>0</v>
      </c>
      <c r="D178" s="1010">
        <f>IF('Data 1'!BW178="","",'Data 1'!BW178)</f>
        <v>0</v>
      </c>
      <c r="E178" s="1010">
        <f>IF('Data 1'!BX178="","",'Data 1'!BX178)</f>
        <v>0.5</v>
      </c>
      <c r="F178" s="1010">
        <f>IF('Data 1'!BY178="","",'Data 1'!BY178)</f>
        <v>0.5</v>
      </c>
      <c r="G178" s="1105"/>
      <c r="H178" s="299"/>
      <c r="I178" s="299"/>
      <c r="J178" s="299"/>
      <c r="K178" s="299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7"/>
    </row>
    <row r="179" spans="1:22" ht="15.75" customHeight="1">
      <c r="A179" s="1126" t="s">
        <v>223</v>
      </c>
      <c r="B179" s="1087"/>
      <c r="C179" s="1010">
        <f>IF('Data 1'!BV179="","",'Data 1'!BV179)</f>
        <v>150</v>
      </c>
      <c r="D179" s="1010">
        <f>IF('Data 1'!BW179="","",'Data 1'!BW179)</f>
        <v>150</v>
      </c>
      <c r="E179" s="1010">
        <f>IF('Data 1'!BX179="","",'Data 1'!BX179)</f>
        <v>15</v>
      </c>
      <c r="F179" s="1010">
        <f>IF('Data 1'!BY179="","",'Data 1'!BY179)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4"/>
      <c r="S179" s="1034"/>
      <c r="T179" s="1034"/>
      <c r="U179" s="1066">
        <v>179</v>
      </c>
      <c r="V179" s="477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3.2848755940732455E-3</v>
      </c>
      <c r="F180" s="1152">
        <f>IF(F179="","",F178*F179*2350*$O$2/$P$1/365/F$46)</f>
        <v>3.8323548597521198E-3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7"/>
    </row>
    <row r="181" spans="1:22" ht="15.75" customHeight="1">
      <c r="A181" s="914" t="s">
        <v>225</v>
      </c>
      <c r="B181" s="1105"/>
      <c r="C181" s="1010">
        <f>IF('Data 1'!BV181="","",'Data 1'!BV181)</f>
        <v>0.5</v>
      </c>
      <c r="D181" s="1010">
        <f>IF('Data 1'!BW181="","",'Data 1'!BW181)</f>
        <v>1.5</v>
      </c>
      <c r="E181" s="1010">
        <f>IF('Data 1'!BX181="","",'Data 1'!BX181)</f>
        <v>2</v>
      </c>
      <c r="F181" s="1010">
        <f>IF('Data 1'!BY181="","",'Data 1'!BY181)</f>
        <v>2</v>
      </c>
      <c r="G181" s="1105"/>
      <c r="H181" s="299"/>
      <c r="I181" s="299"/>
      <c r="J181" s="299"/>
      <c r="K181" s="299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7"/>
    </row>
    <row r="182" spans="1:22" ht="15.75" customHeight="1">
      <c r="A182" s="1126" t="s">
        <v>223</v>
      </c>
      <c r="B182" s="1108"/>
      <c r="C182" s="1010">
        <f>IF('Data 1'!BV182="","",'Data 1'!BV182)</f>
        <v>25</v>
      </c>
      <c r="D182" s="1010">
        <f>IF('Data 1'!BW182="","",'Data 1'!BW182)</f>
        <v>25</v>
      </c>
      <c r="E182" s="1010">
        <f>IF('Data 1'!BX182="","",'Data 1'!BX182)</f>
        <v>25</v>
      </c>
      <c r="F182" s="1010">
        <f>IF('Data 1'!BY182="","",'Data 1'!BY182)</f>
        <v>25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4"/>
      <c r="S182" s="1034"/>
      <c r="T182" s="1034"/>
      <c r="U182" s="1066">
        <v>182</v>
      </c>
      <c r="V182" s="477"/>
    </row>
    <row r="183" spans="1:22" ht="15.75" customHeight="1">
      <c r="A183" s="1126" t="str">
        <f>$Q$1 &amp; " (%)"</f>
        <v>kcal (%)</v>
      </c>
      <c r="B183" s="1108"/>
      <c r="C183" s="1152">
        <f>IF(C182="","",C181*C182*1450*$K$1/$P$1/365/C$46)</f>
        <v>0</v>
      </c>
      <c r="D183" s="1152">
        <f>IF(D182="","",D181*D182*1450*$K$1/$P$1/365/D$46)</f>
        <v>0</v>
      </c>
      <c r="E183" s="1152">
        <f>IF(E182="","",E181*E182*1450*$K$1/$P$1/365/E$46)</f>
        <v>0</v>
      </c>
      <c r="F183" s="1152">
        <f>IF(F182="","",F181*F182*1450*$K$1/$P$1/365/F$46)</f>
        <v>0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7"/>
    </row>
    <row r="184" spans="1:22" ht="15.75" hidden="1" customHeight="1">
      <c r="A184" s="1202" t="s">
        <v>226</v>
      </c>
      <c r="B184" s="1108"/>
      <c r="C184" s="1156" t="str">
        <f>IF('Data 1'!BV184="","",'Data 1'!BV184)</f>
        <v/>
      </c>
      <c r="D184" s="1156" t="str">
        <f>IF('Data 1'!BW184="","",'Data 1'!BW184)</f>
        <v/>
      </c>
      <c r="E184" s="1156" t="str">
        <f>IF('Data 1'!BX184="","",'Data 1'!BX184)</f>
        <v/>
      </c>
      <c r="F184" s="1156" t="str">
        <f>IF('Data 1'!BY184="","",'Data 1'!BY184)</f>
        <v/>
      </c>
      <c r="G184" s="1105"/>
      <c r="H184" s="299"/>
      <c r="I184" s="299"/>
      <c r="J184" s="299"/>
      <c r="K184" s="299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7"/>
    </row>
    <row r="185" spans="1:22" ht="15.75" hidden="1" customHeight="1">
      <c r="A185" s="1102" t="s">
        <v>182</v>
      </c>
      <c r="B185" s="1117"/>
      <c r="C185" s="1156" t="str">
        <f>IF('Data 1'!BV185="","",'Data 1'!BV185)</f>
        <v/>
      </c>
      <c r="D185" s="1156" t="str">
        <f>IF('Data 1'!BW185="","",'Data 1'!BW185)</f>
        <v/>
      </c>
      <c r="E185" s="1156" t="str">
        <f>IF('Data 1'!BX185="","",'Data 1'!BX185)</f>
        <v/>
      </c>
      <c r="F185" s="1156" t="str">
        <f>IF('Data 1'!BY185="","",'Data 1'!BY185)</f>
        <v/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4"/>
      <c r="S185" s="1034"/>
      <c r="T185" s="1034"/>
      <c r="U185" s="1066">
        <v>185</v>
      </c>
      <c r="V185" s="477"/>
    </row>
    <row r="186" spans="1:22" ht="15.75" hidden="1" customHeight="1">
      <c r="A186" s="1102" t="s">
        <v>184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4"/>
      <c r="S186" s="1034"/>
      <c r="T186" s="1034"/>
      <c r="U186" s="1066">
        <v>186</v>
      </c>
      <c r="V186" s="477"/>
    </row>
    <row r="187" spans="1:22" ht="15.75" hidden="1" customHeight="1">
      <c r="A187" s="1161" t="s">
        <v>227</v>
      </c>
      <c r="B187" s="1087"/>
      <c r="C187" s="1156">
        <f>IF('Data 1'!BV187="","",'Data 1'!BV187)</f>
        <v>0</v>
      </c>
      <c r="D187" s="1156">
        <f>IF('Data 1'!BW187="","",'Data 1'!BW187)</f>
        <v>0</v>
      </c>
      <c r="E187" s="1156">
        <f>IF('Data 1'!BX187="","",'Data 1'!BX187)</f>
        <v>0</v>
      </c>
      <c r="F187" s="1156">
        <f>IF('Data 1'!BY187="","",'Data 1'!BY187)</f>
        <v>0</v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7"/>
    </row>
    <row r="188" spans="1:22" ht="15.75" hidden="1" customHeight="1">
      <c r="A188" s="1102" t="s">
        <v>182</v>
      </c>
      <c r="B188" s="1105"/>
      <c r="C188" s="1156" t="str">
        <f>IF('Data 1'!BV188="","",'Data 1'!BV188)</f>
        <v/>
      </c>
      <c r="D188" s="1156" t="str">
        <f>IF('Data 1'!BW188="","",'Data 1'!BW188)</f>
        <v/>
      </c>
      <c r="E188" s="1156" t="str">
        <f>IF('Data 1'!BX188="","",'Data 1'!BX188)</f>
        <v/>
      </c>
      <c r="F188" s="1156" t="str">
        <f>IF('Data 1'!BY188="","",'Data 1'!BY188)</f>
        <v/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4"/>
      <c r="S188" s="1034"/>
      <c r="T188" s="1034"/>
      <c r="U188" s="1066">
        <v>188</v>
      </c>
      <c r="V188" s="477"/>
    </row>
    <row r="189" spans="1:22" ht="15.75" hidden="1" customHeight="1">
      <c r="A189" s="1102" t="s">
        <v>184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4"/>
      <c r="S189" s="1034"/>
      <c r="T189" s="1034"/>
      <c r="U189" s="1066">
        <v>189</v>
      </c>
      <c r="V189" s="477"/>
    </row>
    <row r="190" spans="1:22" ht="15.75" hidden="1" customHeight="1">
      <c r="A190" s="1162" t="s">
        <v>228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7"/>
    </row>
    <row r="191" spans="1:22" ht="15.75" customHeight="1">
      <c r="A191" s="914" t="s">
        <v>229</v>
      </c>
      <c r="B191" s="1108"/>
      <c r="C191" s="1010" t="str">
        <f>IF('Data 1'!BV191="","",'Data 1'!BV191)</f>
        <v/>
      </c>
      <c r="D191" s="1010" t="str">
        <f>IF('Data 1'!BW191="","",'Data 1'!BW191)</f>
        <v/>
      </c>
      <c r="E191" s="1010" t="str">
        <f>IF('Data 1'!BX191="","",'Data 1'!BX191)</f>
        <v/>
      </c>
      <c r="F191" s="1010" t="str">
        <f>IF('Data 1'!BY191="","",'Data 1'!BY191)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7"/>
    </row>
    <row r="192" spans="1:22" ht="15.75" customHeight="1">
      <c r="A192" s="1163" t="s">
        <v>230</v>
      </c>
      <c r="B192" s="1117"/>
      <c r="C192" s="1010" t="str">
        <f>IF('Data 1'!BV192="","",'Data 1'!BV192)</f>
        <v/>
      </c>
      <c r="D192" s="1010" t="str">
        <f>IF('Data 1'!BW192="","",'Data 1'!BW192)</f>
        <v/>
      </c>
      <c r="E192" s="1010" t="str">
        <f>IF('Data 1'!BX192="","",'Data 1'!BX192)</f>
        <v/>
      </c>
      <c r="F192" s="1010" t="str">
        <f>IF('Data 1'!BY192="","",'Data 1'!BY192)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4"/>
      <c r="S192" s="1034"/>
      <c r="T192" s="1034"/>
      <c r="U192" s="1066">
        <v>192</v>
      </c>
      <c r="V192" s="477"/>
    </row>
    <row r="193" spans="1:22" ht="15.75" customHeight="1">
      <c r="A193" s="1102" t="s">
        <v>231</v>
      </c>
      <c r="B193" s="1160"/>
      <c r="C193" s="1010" t="str">
        <f>IF('Data 1'!BV193="","",'Data 1'!BV193)</f>
        <v/>
      </c>
      <c r="D193" s="1010" t="str">
        <f>IF('Data 1'!BW193="","",'Data 1'!BW193)</f>
        <v/>
      </c>
      <c r="E193" s="1010" t="str">
        <f>IF('Data 1'!BX193="","",'Data 1'!BX193)</f>
        <v/>
      </c>
      <c r="F193" s="1010" t="str">
        <f>IF('Data 1'!BY193="","",'Data 1'!BY193)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4"/>
      <c r="S193" s="1034"/>
      <c r="T193" s="1034"/>
      <c r="U193" s="1066">
        <v>193</v>
      </c>
      <c r="V193" s="477"/>
    </row>
    <row r="194" spans="1:22" ht="15.75" customHeight="1">
      <c r="A194" s="1102" t="s">
        <v>184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4"/>
      <c r="S194" s="1034"/>
      <c r="T194" s="1034"/>
      <c r="U194" s="1066">
        <v>194</v>
      </c>
      <c r="V194" s="477"/>
    </row>
    <row r="195" spans="1:22" ht="15.75" customHeight="1">
      <c r="A195" s="914" t="s">
        <v>232</v>
      </c>
      <c r="B195" s="1105"/>
      <c r="C195" s="1010" t="str">
        <f>IF('Data 1'!BV195="","",'Data 1'!BV195)</f>
        <v/>
      </c>
      <c r="D195" s="1010" t="str">
        <f>IF('Data 1'!BW195="","",'Data 1'!BW195)</f>
        <v/>
      </c>
      <c r="E195" s="1010" t="str">
        <f>IF('Data 1'!BX195="","",'Data 1'!BX195)</f>
        <v/>
      </c>
      <c r="F195" s="1010" t="str">
        <f>IF('Data 1'!BY195="","",'Data 1'!BY195)</f>
        <v/>
      </c>
      <c r="G195" s="1105"/>
      <c r="H195" s="299"/>
      <c r="I195" s="299"/>
      <c r="J195" s="299"/>
      <c r="K195" s="299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7"/>
    </row>
    <row r="196" spans="1:22" ht="15.75" customHeight="1">
      <c r="A196" s="1102" t="s">
        <v>182</v>
      </c>
      <c r="B196" s="1108"/>
      <c r="C196" s="1010" t="str">
        <f>IF('Data 1'!BV196="","",'Data 1'!BV196)</f>
        <v/>
      </c>
      <c r="D196" s="1010" t="str">
        <f>IF('Data 1'!BW196="","",'Data 1'!BW196)</f>
        <v/>
      </c>
      <c r="E196" s="1010" t="str">
        <f>IF('Data 1'!BX196="","",'Data 1'!BX196)</f>
        <v/>
      </c>
      <c r="F196" s="1010" t="str">
        <f>IF('Data 1'!BY196="","",'Data 1'!BY196)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4"/>
      <c r="S196" s="1034"/>
      <c r="T196" s="1034"/>
      <c r="U196" s="1066">
        <v>196</v>
      </c>
      <c r="V196" s="477"/>
    </row>
    <row r="197" spans="1:22" ht="15.75" customHeight="1">
      <c r="A197" s="1102" t="s">
        <v>184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4"/>
      <c r="S197" s="1034"/>
      <c r="T197" s="1034"/>
      <c r="U197" s="1066">
        <v>197</v>
      </c>
      <c r="V197" s="477"/>
    </row>
    <row r="198" spans="1:22" ht="15.75" customHeight="1">
      <c r="A198" s="914" t="s">
        <v>233</v>
      </c>
      <c r="B198" s="1108"/>
      <c r="C198" s="1010">
        <f>IF('Data 1'!BV198="","",'Data 1'!BV198)</f>
        <v>0</v>
      </c>
      <c r="D198" s="1010">
        <f>IF('Data 1'!BW198="","",'Data 1'!BW198)</f>
        <v>0</v>
      </c>
      <c r="E198" s="1010">
        <f>IF('Data 1'!BX198="","",'Data 1'!BX198)</f>
        <v>0.5</v>
      </c>
      <c r="F198" s="1010">
        <f>IF('Data 1'!BY198="","",'Data 1'!BY198)</f>
        <v>2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>
        <f>IF(I52=0,"",ROUND((MIN(I52*'Exp factors'!D$14-I178-SUM(D178)*(I178="")-SUM(D191)*(SUM(D192)=0)-I195-SUM(D195)*(I195=""),SUM(D198)*'Exp factors'!D$15))*20/10,0)/2)</f>
        <v>0</v>
      </c>
      <c r="J198" s="973">
        <f>IF(J52=0,"",ROUND((MIN(J52*'Exp factors'!E$14-J178-SUM(E178)*(J178="")-SUM(E191)*(SUM(E192)=0)-J195-SUM(E195)*(J195=""),SUM(E198)*'Exp factors'!E$15))*20/10,0)/2)</f>
        <v>0.5</v>
      </c>
      <c r="K198" s="973">
        <f>IF(K52=0,"",ROUND((MIN(K52*'Exp factors'!F$14-K178-SUM(F178)*(K178="")-SUM(F191)*(SUM(F192)=0)-K195-SUM(F195)*(K195=""),SUM(F198)*'Exp factors'!F$15))*20/10,0)/2)</f>
        <v>2</v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7"/>
    </row>
    <row r="199" spans="1:22" ht="15.75" customHeight="1">
      <c r="A199" s="1102" t="s">
        <v>182</v>
      </c>
      <c r="B199" s="1117"/>
      <c r="C199" s="1010" t="str">
        <f>IF('Data 1'!BV199="","",'Data 1'!BV199)</f>
        <v/>
      </c>
      <c r="D199" s="1010" t="str">
        <f>IF('Data 1'!BW199="","",'Data 1'!BW199)</f>
        <v/>
      </c>
      <c r="E199" s="1010">
        <f>IF('Data 1'!BX199="","",'Data 1'!BX199)</f>
        <v>4000</v>
      </c>
      <c r="F199" s="1010">
        <f>IF('Data 1'!BY199="","",'Data 1'!BY199)</f>
        <v>3500</v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4"/>
      <c r="S199" s="1034"/>
      <c r="T199" s="1034"/>
      <c r="U199" s="1066">
        <v>199</v>
      </c>
      <c r="V199" s="477"/>
    </row>
    <row r="200" spans="1:22" ht="15.75" customHeight="1">
      <c r="A200" s="1102" t="s">
        <v>184</v>
      </c>
      <c r="B200" s="1160"/>
      <c r="C200" s="1125" t="str">
        <f>IF(SUM(C198)=0,"",C198*C199)</f>
        <v/>
      </c>
      <c r="D200" s="1125" t="str">
        <f>IF(SUM(D198)=0,"",D198*D199)</f>
        <v/>
      </c>
      <c r="E200" s="1125">
        <f>IF(SUM(E198)=0,"",E198*E199)</f>
        <v>2000</v>
      </c>
      <c r="F200" s="1125">
        <f>IF(SUM(F198)=0,"",F198*F199)</f>
        <v>7000</v>
      </c>
      <c r="G200" s="1108"/>
      <c r="H200" s="977" t="str">
        <f>IF(SUM(H198)=0,"",H198*C199)</f>
        <v/>
      </c>
      <c r="I200" s="977" t="str">
        <f>IF(SUM(I198)=0,"",I198*D199)</f>
        <v/>
      </c>
      <c r="J200" s="977">
        <f>IF(SUM(J198)=0,"",J198*E199)</f>
        <v>2000</v>
      </c>
      <c r="K200" s="977">
        <f>IF(SUM(K198)=0,"",K198*F199)</f>
        <v>7000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>
        <f>IF(J200="","",SUM(J200)-SUM(E200))</f>
        <v>0</v>
      </c>
      <c r="P200" s="1125">
        <f>IF(K200="","",SUM(K200)-SUM(F200))</f>
        <v>0</v>
      </c>
      <c r="Q200" s="1134"/>
      <c r="R200" s="904"/>
      <c r="S200" s="1034"/>
      <c r="T200" s="1034"/>
      <c r="U200" s="1066">
        <v>200</v>
      </c>
      <c r="V200" s="477"/>
    </row>
    <row r="201" spans="1:22" ht="15.75" customHeight="1">
      <c r="A201" s="1162" t="s">
        <v>234</v>
      </c>
      <c r="B201" s="1087"/>
      <c r="C201" s="1137" t="str">
        <f>IF(SUM(C52)=0,"",SUM(C178,SUM(C191)*(C192=""),C195,C198)/C52)</f>
        <v/>
      </c>
      <c r="D201" s="1137">
        <f>IF(SUM(D52)=0,"",SUM(D178,SUM(D191)*(D192=""),D195,D198)/D52)</f>
        <v>0</v>
      </c>
      <c r="E201" s="1137">
        <f>IF(SUM(E52)=0,"",SUM(E178,SUM(E191)*(E192=""),E195,E198)/E52)</f>
        <v>0.14285714285714285</v>
      </c>
      <c r="F201" s="1137">
        <f>IF(SUM(F52)=0,"",SUM(F178,SUM(F191)*(F192=""),F195,F198)/F52)</f>
        <v>0.16666666666666666</v>
      </c>
      <c r="G201" s="1108"/>
      <c r="H201" s="1137" t="str">
        <f>IF(H52=0,"",SUM(H178,SUM(C178)*(H178=""),SUM(C191)*(SUM(C192)=0),H195,SUM(C195)*(H195=""),H198)/H52)</f>
        <v/>
      </c>
      <c r="I201" s="1137">
        <f>IF(I52=0,"",SUM(I178,SUM(D178)*(I178=""),SUM(D191)*(SUM(D192)=0),I195,SUM(D195)*(I195=""),I198)/I52)</f>
        <v>0</v>
      </c>
      <c r="J201" s="1137">
        <f>IF(J52=0,"",SUM(J178,SUM(E178)*(J178=""),SUM(E191)*(SUM(E192)=0),J195,SUM(E195)*(J195=""),J198)/J52)</f>
        <v>0.14285714285714285</v>
      </c>
      <c r="K201" s="1137">
        <f>IF(K52=0,"",SUM(K178,SUM(F178)*(K178=""),SUM(F191)*(SUM(F192)=0),K195,SUM(F195)*(K195=""),K198)/K52)</f>
        <v>0.16666666666666666</v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7"/>
    </row>
    <row r="202" spans="1:22" ht="15.75" customHeight="1">
      <c r="A202" s="914" t="s">
        <v>235</v>
      </c>
      <c r="B202" s="1105"/>
      <c r="C202" s="1010" t="str">
        <f>IF('Data 1'!BV202="","",'Data 1'!BV202)</f>
        <v/>
      </c>
      <c r="D202" s="1010" t="str">
        <f>IF('Data 1'!BW202="","",'Data 1'!BW202)</f>
        <v/>
      </c>
      <c r="E202" s="1010" t="str">
        <f>IF('Data 1'!BX202="","",'Data 1'!BX202)</f>
        <v/>
      </c>
      <c r="F202" s="1010" t="str">
        <f>IF('Data 1'!BY202="","",'Data 1'!BY202)</f>
        <v/>
      </c>
      <c r="G202" s="1105"/>
      <c r="H202" s="299"/>
      <c r="I202" s="299"/>
      <c r="J202" s="299"/>
      <c r="K202" s="299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7"/>
    </row>
    <row r="203" spans="1:22" ht="15.75" customHeight="1">
      <c r="A203" s="1102" t="s">
        <v>182</v>
      </c>
      <c r="B203" s="1108"/>
      <c r="C203" s="1010" t="str">
        <f>IF('Data 1'!BV203="","",'Data 1'!BV203)</f>
        <v/>
      </c>
      <c r="D203" s="1010" t="str">
        <f>IF('Data 1'!BW203="","",'Data 1'!BW203)</f>
        <v/>
      </c>
      <c r="E203" s="1010" t="str">
        <f>IF('Data 1'!BX203="","",'Data 1'!BX203)</f>
        <v/>
      </c>
      <c r="F203" s="1010" t="str">
        <f>IF('Data 1'!BY203="","",'Data 1'!BY203)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4"/>
      <c r="S203" s="1034"/>
      <c r="T203" s="1034"/>
      <c r="U203" s="1066">
        <v>203</v>
      </c>
      <c r="V203" s="477"/>
    </row>
    <row r="204" spans="1:22" ht="15.75" customHeight="1">
      <c r="A204" s="1102" t="s">
        <v>184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4"/>
      <c r="S204" s="1034"/>
      <c r="T204" s="1034"/>
      <c r="U204" s="1066">
        <v>204</v>
      </c>
      <c r="V204" s="477"/>
    </row>
    <row r="205" spans="1:22" ht="15.75" customHeight="1">
      <c r="A205" s="914" t="str">
        <f>IF(AND(SUM(MAX('Data 1'!$BV205:$BY205))=0,NOT(SUM(MAX('Data 1'!$BV211:$BY211))=0)),'Data 1'!A211,'Data 1'!A205)</f>
        <v>Goat sales - local: no. sold</v>
      </c>
      <c r="B205" s="1108"/>
      <c r="C205" s="1010">
        <f>IF(AND(SUM(MAX('Data 1'!$BV205:$BY205))=0,NOT(SUM(MAX('Data 1'!$BV211:$BY211))=0)),'Data 1'!BV211,'Data 1'!BV205)</f>
        <v>1</v>
      </c>
      <c r="D205" s="1010">
        <f>IF(AND(SUM(MAX('Data 1'!$BV205:$BY205))=0,NOT(SUM(MAX('Data 1'!$BV211:$BY211))=0)),'Data 1'!BW211,'Data 1'!BW205)</f>
        <v>1</v>
      </c>
      <c r="E205" s="1010">
        <f>IF(AND(SUM(MAX('Data 1'!$BV205:$BY205))=0,NOT(SUM(MAX('Data 1'!$BV211:$BY211))=0)),'Data 1'!BX211,'Data 1'!BX205)</f>
        <v>1</v>
      </c>
      <c r="F205" s="1010">
        <f>IF(AND(SUM(MAX('Data 1'!$BV205:$BY205))=0,NOT(SUM(MAX('Data 1'!$BV211:$BY211))=0)),'Data 1'!BY211,'Data 1'!BY205)</f>
        <v>5</v>
      </c>
      <c r="G205" s="1105"/>
      <c r="H205" s="973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0.5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7"/>
    </row>
    <row r="206" spans="1:22" ht="15.75" customHeight="1">
      <c r="A206" s="1102" t="s">
        <v>182</v>
      </c>
      <c r="B206" s="1108"/>
      <c r="C206" s="1010">
        <f>IF(AND(SUM(MAX('Data 1'!$BV206:$BY206))=0,NOT(SUM(MAX('Data 1'!$BV212:$BY212))=0)),'Data 1'!BV212,'Data 1'!BV206)</f>
        <v>250</v>
      </c>
      <c r="D206" s="1010">
        <f>IF(AND(SUM(MAX('Data 1'!$BV206:$BY206))=0,NOT(SUM(MAX('Data 1'!$BV212:$BY212))=0)),'Data 1'!BW212,'Data 1'!BW206)</f>
        <v>250</v>
      </c>
      <c r="E206" s="1010">
        <f>IF(AND(SUM(MAX('Data 1'!$BV206:$BY206))=0,NOT(SUM(MAX('Data 1'!$BV212:$BY212))=0)),'Data 1'!BX212,'Data 1'!BX206)</f>
        <v>250</v>
      </c>
      <c r="F206" s="1010">
        <f>IF(AND(SUM(MAX('Data 1'!$BV206:$BY206))=0,NOT(SUM(MAX('Data 1'!$BV212:$BY212))=0)),'Data 1'!BY212,'Data 1'!BY206)</f>
        <v>250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4"/>
      <c r="S206" s="1034"/>
      <c r="T206" s="1034"/>
      <c r="U206" s="1066">
        <v>206</v>
      </c>
      <c r="V206" s="477"/>
    </row>
    <row r="207" spans="1:22" ht="15.75" customHeight="1">
      <c r="A207" s="1102" t="s">
        <v>184</v>
      </c>
      <c r="B207" s="1160"/>
      <c r="C207" s="1125">
        <f>IF(SUM(C205)=0,"",C205*C206)</f>
        <v>250</v>
      </c>
      <c r="D207" s="1125">
        <f>IF(SUM(D205)=0,"",D205*D206)</f>
        <v>250</v>
      </c>
      <c r="E207" s="1125">
        <f>IF(SUM(E205)=0,"",E205*E206)</f>
        <v>250</v>
      </c>
      <c r="F207" s="1125">
        <f>IF(SUM(F205)=0,"",F205*F206)</f>
        <v>1250</v>
      </c>
      <c r="G207" s="1108"/>
      <c r="H207" s="977">
        <f>IF(SUM(H205)=0,"",H205*C206)</f>
        <v>125</v>
      </c>
      <c r="I207" s="977">
        <f>IF(SUM(I205)=0,"",I205*D206)</f>
        <v>250</v>
      </c>
      <c r="J207" s="977">
        <f>IF(SUM(J205)=0,"",J205*E206)</f>
        <v>125</v>
      </c>
      <c r="K207" s="977">
        <f>IF(SUM(K205)=0,"",K205*F206)</f>
        <v>500</v>
      </c>
      <c r="L207" s="1108"/>
      <c r="M207" s="1125">
        <f>IF(H207="","",SUM(H207)-SUM(C207))</f>
        <v>-125</v>
      </c>
      <c r="N207" s="1125">
        <f>IF(I207="","",SUM(I207)-SUM(D207))</f>
        <v>0</v>
      </c>
      <c r="O207" s="1125">
        <f>IF(J207="","",SUM(J207)-SUM(E207))</f>
        <v>-125</v>
      </c>
      <c r="P207" s="1125">
        <f>IF(K207="","",SUM(K207)-SUM(F207))</f>
        <v>-750</v>
      </c>
      <c r="Q207" s="1134"/>
      <c r="R207" s="904"/>
      <c r="S207" s="1034"/>
      <c r="T207" s="1034"/>
      <c r="U207" s="1066">
        <v>207</v>
      </c>
      <c r="V207" s="477"/>
    </row>
    <row r="208" spans="1:22" ht="15.75" customHeight="1">
      <c r="A208" s="914" t="s">
        <v>237</v>
      </c>
      <c r="B208" s="1087"/>
      <c r="C208" s="1010" t="str">
        <f>IF('Data 1'!BV208="","",'Data 1'!BV208)</f>
        <v/>
      </c>
      <c r="D208" s="1010" t="str">
        <f>IF('Data 1'!BW208="","",'Data 1'!BW208)</f>
        <v/>
      </c>
      <c r="E208" s="1010" t="str">
        <f>IF('Data 1'!BX208="","",'Data 1'!BX208)</f>
        <v/>
      </c>
      <c r="F208" s="1010" t="str">
        <f>IF('Data 1'!BY208="","",'Data 1'!BY208)</f>
        <v/>
      </c>
      <c r="G208" s="1105"/>
      <c r="H208" s="299"/>
      <c r="I208" s="299"/>
      <c r="J208" s="299"/>
      <c r="K208" s="299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7"/>
    </row>
    <row r="209" spans="1:22" ht="15.75" customHeight="1">
      <c r="A209" s="1102" t="s">
        <v>182</v>
      </c>
      <c r="B209" s="1105"/>
      <c r="C209" s="1010" t="str">
        <f>IF('Data 1'!BV209="","",'Data 1'!BV209)</f>
        <v/>
      </c>
      <c r="D209" s="1010" t="str">
        <f>IF('Data 1'!BW209="","",'Data 1'!BW209)</f>
        <v/>
      </c>
      <c r="E209" s="1010" t="str">
        <f>IF('Data 1'!BX209="","",'Data 1'!BX209)</f>
        <v/>
      </c>
      <c r="F209" s="1010" t="str">
        <f>IF('Data 1'!BY209="","",'Data 1'!BY209)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4"/>
      <c r="S209" s="1034"/>
      <c r="T209" s="1034"/>
      <c r="U209" s="1066">
        <v>209</v>
      </c>
      <c r="V209" s="477"/>
    </row>
    <row r="210" spans="1:22" ht="15.75" customHeight="1">
      <c r="A210" s="1102" t="s">
        <v>184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4"/>
      <c r="S210" s="1034"/>
      <c r="T210" s="1034"/>
      <c r="U210" s="1066">
        <v>210</v>
      </c>
      <c r="V210" s="477"/>
    </row>
    <row r="211" spans="1:22" ht="15.75" customHeight="1">
      <c r="A211" s="914" t="str">
        <f>IF(AND(SUM(MAX('Data 1'!$BV205:$BY205))=0,NOT(SUM(MAX('Data 1'!$BV211:$BY211))=0)),'Data 1'!A205,'Data 1'!A211)</f>
        <v>Sheep sales - local: no. sold</v>
      </c>
      <c r="B211" s="1108"/>
      <c r="C211" s="1010">
        <f>IF(AND(SUM(MAX('Data 1'!$BV205:$BY205))=0,NOT(SUM(MAX('Data 1'!$BV211:$BY211))=0)),'Data 1'!BV205,'Data 1'!BV211)</f>
        <v>0</v>
      </c>
      <c r="D211" s="1010">
        <f>IF(AND(SUM(MAX('Data 1'!$BV205:$BY205))=0,NOT(SUM(MAX('Data 1'!$BV211:$BY211))=0)),'Data 1'!BW205,'Data 1'!BW211)</f>
        <v>0</v>
      </c>
      <c r="E211" s="1010">
        <f>IF(AND(SUM(MAX('Data 1'!$BV205:$BY205))=0,NOT(SUM(MAX('Data 1'!$BV211:$BY211))=0)),'Data 1'!BX205,'Data 1'!BX211)</f>
        <v>0</v>
      </c>
      <c r="F211" s="1010">
        <f>IF(AND(SUM(MAX('Data 1'!$BV205:$BY205))=0,NOT(SUM(MAX('Data 1'!$BV211:$BY211))=0)),'Data 1'!BY205,'Data 1'!BY211)</f>
        <v>0</v>
      </c>
      <c r="G211" s="1105"/>
      <c r="H211" s="299"/>
      <c r="I211" s="299"/>
      <c r="J211" s="299"/>
      <c r="K211" s="299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7"/>
    </row>
    <row r="212" spans="1:22" ht="15.75" customHeight="1">
      <c r="A212" s="1102" t="s">
        <v>182</v>
      </c>
      <c r="B212" s="1108"/>
      <c r="C212" s="1010">
        <f>IF(AND(SUM(MAX('Data 1'!$BV206:$BY206))=0,NOT(SUM(MAX('Data 1'!$BV212:$BY212))=0)),'Data 1'!BV206,'Data 1'!BV212)</f>
        <v>0</v>
      </c>
      <c r="D212" s="1010">
        <f>IF(AND(SUM(MAX('Data 1'!$BV206:$BY206))=0,NOT(SUM(MAX('Data 1'!$BV212:$BY212))=0)),'Data 1'!BW206,'Data 1'!BW212)</f>
        <v>0</v>
      </c>
      <c r="E212" s="1010">
        <f>IF(AND(SUM(MAX('Data 1'!$BV206:$BY206))=0,NOT(SUM(MAX('Data 1'!$BV212:$BY212))=0)),'Data 1'!BX206,'Data 1'!BX212)</f>
        <v>0</v>
      </c>
      <c r="F212" s="1010">
        <f>IF(AND(SUM(MAX('Data 1'!$BV206:$BY206))=0,NOT(SUM(MAX('Data 1'!$BV212:$BY212))=0)),'Data 1'!BY206,'Data 1'!BY212)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4"/>
      <c r="S212" s="1034"/>
      <c r="T212" s="1034"/>
      <c r="U212" s="1066">
        <v>212</v>
      </c>
      <c r="V212" s="477"/>
    </row>
    <row r="213" spans="1:22" ht="15.75" customHeight="1">
      <c r="A213" s="1102" t="s">
        <v>184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4"/>
      <c r="S213" s="1034"/>
      <c r="T213" s="1034"/>
      <c r="U213" s="1066">
        <v>213</v>
      </c>
      <c r="V213" s="477"/>
    </row>
    <row r="214" spans="1:22" ht="15.75" customHeight="1">
      <c r="A214" s="1162" t="s">
        <v>239</v>
      </c>
      <c r="B214" s="1160"/>
      <c r="C214" s="1137">
        <f>IF(SUM(C54,C55)=0,"",SUM(C181,C202,C205,C208,C211)/SUM(C54,C55))</f>
        <v>0.75</v>
      </c>
      <c r="D214" s="1137">
        <f>IF(SUM(D54,D55)=0,"",SUM(D181,D202,D205,D208,D211)/SUM(D54,D55))</f>
        <v>0.27777777777777779</v>
      </c>
      <c r="E214" s="1137">
        <f>IF(SUM(E54,E55)=0,"",SUM(E181,E202,E205,E208,E211)/SUM(E54,E55))</f>
        <v>0.42857142857142855</v>
      </c>
      <c r="F214" s="1137">
        <f>IF(SUM(F54,F55)=0,"",SUM(F181,F202,F205,F208,F211)/SUM(F54,F55))</f>
        <v>0.7</v>
      </c>
      <c r="G214" s="1108"/>
      <c r="H214" s="1137">
        <f>IF(H54+H55=0,"",SUM(H181,SUM(C181)*(H181=""),H202,SUM(C202)*(H202=""),H208,SUM(C208)*(H208=""),H211,SUM(C211)*(H211=""),H205)/(H54+H55))</f>
        <v>0.5</v>
      </c>
      <c r="I214" s="1137">
        <f>IF(I54+I55=0,"",SUM(I181,SUM(D181)*(I181=""),I202,SUM(D202)*(I202=""),I208,SUM(D208)*(I208=""),I211,SUM(D211)*(I211=""),I205)/(I54+I55))</f>
        <v>0.27777777777777779</v>
      </c>
      <c r="J214" s="1137">
        <f>IF(J54+J55=0,"",SUM(J181,SUM(E181)*(J181=""),J202,SUM(E202)*(J202=""),J208,SUM(E208)*(J208=""),J211,SUM(E211)*(J211=""),J205)/(J54+J55))</f>
        <v>0.35714285714285715</v>
      </c>
      <c r="K214" s="1137">
        <f>IF(K54+K55=0,"",SUM(K181,SUM(F181)*(K181=""),K202,SUM(F202)*(K202=""),K208,SUM(F208)*(K208=""),K211,SUM(F211)*(K211=""),K205)/(K54+K55))</f>
        <v>0.4</v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7"/>
    </row>
    <row r="215" spans="1:22" ht="15.75" customHeight="1">
      <c r="A215" s="1164" t="str">
        <f>IF('Data 1'!A215="","",'Data 1'!A215)</f>
        <v>Chicken sales: no. sold</v>
      </c>
      <c r="B215" s="1087"/>
      <c r="C215" s="1010">
        <f>IF('Data 1'!BV215="","",'Data 1'!BV215)</f>
        <v>3</v>
      </c>
      <c r="D215" s="1010">
        <f>IF('Data 1'!BW215="","",'Data 1'!BW215)</f>
        <v>5</v>
      </c>
      <c r="E215" s="1010">
        <f>IF('Data 1'!BX215="","",'Data 1'!BX215)</f>
        <v>12</v>
      </c>
      <c r="F215" s="1010">
        <f>IF('Data 1'!BY215="","",'Data 1'!BY215)</f>
        <v>7</v>
      </c>
      <c r="G215" s="1105"/>
      <c r="H215" s="299"/>
      <c r="I215" s="299"/>
      <c r="J215" s="299"/>
      <c r="K215" s="299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7"/>
    </row>
    <row r="216" spans="1:22" ht="15.75" customHeight="1">
      <c r="A216" s="1102" t="s">
        <v>182</v>
      </c>
      <c r="B216" s="1105"/>
      <c r="C216" s="1010">
        <f>IF('Data 1'!BV216="","",'Data 1'!BV216)</f>
        <v>30</v>
      </c>
      <c r="D216" s="1010">
        <f>IF('Data 1'!BW216="","",'Data 1'!BW216)</f>
        <v>35</v>
      </c>
      <c r="E216" s="1010">
        <f>IF('Data 1'!BX216="","",'Data 1'!BX216)</f>
        <v>45</v>
      </c>
      <c r="F216" s="1010">
        <f>IF('Data 1'!BY216="","",'Data 1'!BY216)</f>
        <v>33</v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4"/>
      <c r="S216" s="1034"/>
      <c r="T216" s="1034"/>
      <c r="U216" s="1066">
        <v>216</v>
      </c>
      <c r="V216" s="477"/>
    </row>
    <row r="217" spans="1:22" ht="15.75" customHeight="1">
      <c r="A217" s="1102" t="s">
        <v>184</v>
      </c>
      <c r="B217" s="1108"/>
      <c r="C217" s="1125">
        <f>IF(SUM(C215)=0,"",C215*C216)</f>
        <v>90</v>
      </c>
      <c r="D217" s="1125">
        <f>IF(SUM(D215)=0,"",D215*D216)</f>
        <v>175</v>
      </c>
      <c r="E217" s="1125">
        <f>IF(SUM(E215)=0,"",E215*E216)</f>
        <v>540</v>
      </c>
      <c r="F217" s="1125">
        <f>IF(SUM(F215)=0,"",F215*F216)</f>
        <v>231</v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4"/>
      <c r="S217" s="1034"/>
      <c r="T217" s="1034"/>
      <c r="U217" s="1066">
        <v>217</v>
      </c>
      <c r="V217" s="477"/>
    </row>
    <row r="218" spans="1:22" ht="15.75" customHeight="1">
      <c r="A218" s="1164" t="str">
        <f>IF('Data 1'!A218="","",'Data 1'!A218)</f>
        <v>Egg sales: no. sold</v>
      </c>
      <c r="B218" s="1108"/>
      <c r="C218" s="1010" t="str">
        <f>IF('Data 1'!BV218="","",'Data 1'!BV218)</f>
        <v/>
      </c>
      <c r="D218" s="1010" t="str">
        <f>IF('Data 1'!BW218="","",'Data 1'!BW218)</f>
        <v/>
      </c>
      <c r="E218" s="1010" t="str">
        <f>IF('Data 1'!BX218="","",'Data 1'!BX218)</f>
        <v/>
      </c>
      <c r="F218" s="1010" t="str">
        <f>IF('Data 1'!BY218="","",'Data 1'!BY218)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7"/>
    </row>
    <row r="219" spans="1:22" ht="15.75" customHeight="1">
      <c r="A219" s="1102" t="s">
        <v>182</v>
      </c>
      <c r="B219" s="1108"/>
      <c r="C219" s="1010" t="str">
        <f>IF('Data 1'!BV219="","",'Data 1'!BV219)</f>
        <v/>
      </c>
      <c r="D219" s="1010" t="str">
        <f>IF('Data 1'!BW219="","",'Data 1'!BW219)</f>
        <v/>
      </c>
      <c r="E219" s="1010" t="str">
        <f>IF('Data 1'!BX219="","",'Data 1'!BX219)</f>
        <v/>
      </c>
      <c r="F219" s="1010" t="str">
        <f>IF('Data 1'!BY219="","",'Data 1'!BY219)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7"/>
    </row>
    <row r="220" spans="1:22" ht="15.75" customHeight="1">
      <c r="A220" s="1102" t="s">
        <v>184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4"/>
      <c r="S220" s="1034"/>
      <c r="T220" s="1034"/>
      <c r="U220" s="1066">
        <v>220</v>
      </c>
      <c r="V220" s="477"/>
    </row>
    <row r="221" spans="1:22" ht="15.75" customHeight="1">
      <c r="A221" s="1164" t="str">
        <f>IF('Data 1'!A221="","",'Data 1'!A221)</f>
        <v>Pig sales: no sold</v>
      </c>
      <c r="B221" s="1160"/>
      <c r="C221" s="1010" t="str">
        <f>IF('Data 1'!BV221="","",'Data 1'!BV221)</f>
        <v/>
      </c>
      <c r="D221" s="1010">
        <f>IF('Data 1'!BW221="","",'Data 1'!BW221)</f>
        <v>3</v>
      </c>
      <c r="E221" s="1010">
        <f>IF('Data 1'!BX221="","",'Data 1'!BX221)</f>
        <v>3</v>
      </c>
      <c r="F221" s="1010">
        <f>IF('Data 1'!BY221="","",'Data 1'!BY221)</f>
        <v>4</v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7"/>
    </row>
    <row r="222" spans="1:22" ht="15.75" customHeight="1">
      <c r="A222" s="1102" t="s">
        <v>182</v>
      </c>
      <c r="B222" s="1087"/>
      <c r="C222" s="1010" t="str">
        <f>IF('Data 1'!BV222="","",'Data 1'!BV222)</f>
        <v/>
      </c>
      <c r="D222" s="1010">
        <f>IF('Data 1'!BW222="","",'Data 1'!BW222)</f>
        <v>400</v>
      </c>
      <c r="E222" s="1010">
        <f>IF('Data 1'!BX222="","",'Data 1'!BX222)</f>
        <v>400</v>
      </c>
      <c r="F222" s="1010">
        <f>IF('Data 1'!BY222="","",'Data 1'!BY222)</f>
        <v>450</v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4"/>
      <c r="S222" s="1034"/>
      <c r="T222" s="1034"/>
      <c r="U222" s="1066">
        <v>222</v>
      </c>
      <c r="V222" s="477"/>
    </row>
    <row r="223" spans="1:22" ht="15.75" customHeight="1">
      <c r="A223" s="1102" t="s">
        <v>184</v>
      </c>
      <c r="B223" s="1105"/>
      <c r="C223" s="977" t="str">
        <f>IF(SUM(C221)=0,"",C221*C222)</f>
        <v/>
      </c>
      <c r="D223" s="977">
        <f>IF(SUM(D221)=0,"",D221*D222)</f>
        <v>1200</v>
      </c>
      <c r="E223" s="977">
        <f>IF(SUM(E221)=0,"",E221*E222)</f>
        <v>1200</v>
      </c>
      <c r="F223" s="977">
        <f>IF(SUM(F221)=0,"",F221*F222)</f>
        <v>1800</v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4"/>
      <c r="S223" s="1034"/>
      <c r="T223" s="1034"/>
      <c r="U223" s="1066">
        <v>223</v>
      </c>
      <c r="V223" s="477"/>
    </row>
    <row r="224" spans="1:22" ht="15.75" customHeight="1">
      <c r="A224" s="1164" t="str">
        <f>IF('Data 1'!A224="","",'Data 1'!A224)</f>
        <v>Other: quantity</v>
      </c>
      <c r="B224" s="1108"/>
      <c r="C224" s="1010" t="str">
        <f>IF('Data 1'!BV224="","",'Data 1'!BV224)</f>
        <v/>
      </c>
      <c r="D224" s="1010" t="str">
        <f>IF('Data 1'!BW224="","",'Data 1'!BW224)</f>
        <v/>
      </c>
      <c r="E224" s="1010" t="str">
        <f>IF('Data 1'!BX224="","",'Data 1'!BX224)</f>
        <v/>
      </c>
      <c r="F224" s="1010" t="str">
        <f>IF('Data 1'!BY224="","",'Data 1'!BY224)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4"/>
      <c r="S224" s="1034"/>
      <c r="T224" s="1034"/>
      <c r="U224" s="1066">
        <v>224</v>
      </c>
      <c r="V224" s="477"/>
    </row>
    <row r="225" spans="1:22" ht="15.75" customHeight="1">
      <c r="A225" s="1102" t="s">
        <v>244</v>
      </c>
      <c r="B225" s="1108"/>
      <c r="C225" s="1010" t="str">
        <f>IF('Data 1'!BV225="","",'Data 1'!BV225)</f>
        <v/>
      </c>
      <c r="D225" s="1010" t="str">
        <f>IF('Data 1'!BW225="","",'Data 1'!BW225)</f>
        <v/>
      </c>
      <c r="E225" s="1010" t="str">
        <f>IF('Data 1'!BX225="","",'Data 1'!BX225)</f>
        <v/>
      </c>
      <c r="F225" s="1010" t="str">
        <f>IF('Data 1'!BY225="","",'Data 1'!BY225)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4"/>
      <c r="S225" s="1034"/>
      <c r="T225" s="1034"/>
      <c r="U225" s="1066">
        <v>225</v>
      </c>
      <c r="V225" s="477"/>
    </row>
    <row r="226" spans="1:22" ht="15.75" customHeight="1">
      <c r="A226" s="1102" t="s">
        <v>184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4"/>
      <c r="S226" s="1034"/>
      <c r="T226" s="1034"/>
      <c r="U226" s="1066">
        <v>226</v>
      </c>
      <c r="V226" s="477"/>
    </row>
    <row r="227" spans="1:22" ht="15.75" customHeight="1">
      <c r="A227" s="1165" t="s">
        <v>245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5"/>
      <c r="S227" s="865"/>
      <c r="T227" s="865"/>
      <c r="U227" s="1066">
        <v>227</v>
      </c>
      <c r="V227" s="477"/>
    </row>
    <row r="228" spans="1:22" ht="15.75" customHeight="1">
      <c r="A228" s="1164" t="str">
        <f>IF('Data 1'!A228="","",'Data 1'!A228)</f>
        <v>Green cons - Season 1: no of months</v>
      </c>
      <c r="B228" s="1160"/>
      <c r="C228" s="1010" t="str">
        <f>IF('Data 1'!BV228="","",'Data 1'!BV228)</f>
        <v/>
      </c>
      <c r="D228" s="1010" t="str">
        <f>IF('Data 1'!BW228="","",'Data 1'!BW228)</f>
        <v/>
      </c>
      <c r="E228" s="1010" t="str">
        <f>IF('Data 1'!BX228="","",'Data 1'!BX228)</f>
        <v/>
      </c>
      <c r="F228" s="1010" t="str">
        <f>IF('Data 1'!BY228="","",'Data 1'!BY228)</f>
        <v/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4"/>
      <c r="S228" s="1034"/>
      <c r="T228" s="1034"/>
      <c r="U228" s="1066">
        <v>228</v>
      </c>
      <c r="V228" s="477"/>
    </row>
    <row r="229" spans="1:22" ht="15.75" customHeight="1">
      <c r="A229" s="1101" t="s">
        <v>247</v>
      </c>
      <c r="B229" s="1135"/>
      <c r="C229" s="892" t="str">
        <f>IF('Data 1'!BV229="","",'Data 1'!BV229)</f>
        <v/>
      </c>
      <c r="D229" s="892" t="str">
        <f>IF('Data 1'!BW229="","",'Data 1'!BW229)</f>
        <v/>
      </c>
      <c r="E229" s="892" t="str">
        <f>IF('Data 1'!BX229="","",'Data 1'!BX229)</f>
        <v/>
      </c>
      <c r="F229" s="892" t="str">
        <f>IF('Data 1'!BY229="","",'Data 1'!BY229)</f>
        <v/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7"/>
    </row>
    <row r="230" spans="1:22" ht="15.75" customHeight="1">
      <c r="A230" s="1101" t="str">
        <f>$Q$1 &amp; " (%)"</f>
        <v>kcal (%)</v>
      </c>
      <c r="B230" s="1160"/>
      <c r="C230" s="1152" t="str">
        <f>IF(SUM(C228)=0,"",(C228/12)*C229)</f>
        <v/>
      </c>
      <c r="D230" s="1152" t="str">
        <f>IF(SUM(D228)=0,"",(D228/12)*D229)</f>
        <v/>
      </c>
      <c r="E230" s="1152" t="str">
        <f>IF(SUM(E228)=0,"",(E228/12)*E229)</f>
        <v/>
      </c>
      <c r="F230" s="1152" t="str">
        <f>IF(SUM(F228)=0,"",(F228/12)*F229)</f>
        <v/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7"/>
    </row>
    <row r="231" spans="1:22" ht="15.75" customHeight="1">
      <c r="A231" s="1164" t="str">
        <f>IF('Data 1'!A231="","",'Data 1'!A231)</f>
        <v xml:space="preserve">Green beans </v>
      </c>
      <c r="B231" s="1167"/>
      <c r="C231" s="1010" t="str">
        <f>IF('Data 1'!BV231="","",'Data 1'!BV231)</f>
        <v/>
      </c>
      <c r="D231" s="1010" t="str">
        <f>IF('Data 1'!BW231="","",'Data 1'!BW231)</f>
        <v/>
      </c>
      <c r="E231" s="1010" t="str">
        <f>IF('Data 1'!BX231="","",'Data 1'!BX231)</f>
        <v/>
      </c>
      <c r="F231" s="1010" t="str">
        <f>IF('Data 1'!BY231="","",'Data 1'!BY231)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4"/>
      <c r="S231" s="1034"/>
      <c r="T231" s="1034"/>
      <c r="U231" s="1066">
        <v>231</v>
      </c>
      <c r="V231" s="477"/>
    </row>
    <row r="232" spans="1:22" s="1170" customFormat="1" ht="15.75" customHeight="1">
      <c r="A232" s="1101" t="s">
        <v>247</v>
      </c>
      <c r="B232" s="1167"/>
      <c r="C232" s="1010" t="str">
        <f>IF('Data 1'!BV232="","",'Data 1'!BV232)</f>
        <v/>
      </c>
      <c r="D232" s="1010" t="str">
        <f>IF('Data 1'!BW232="","",'Data 1'!BW232)</f>
        <v/>
      </c>
      <c r="E232" s="1010" t="str">
        <f>IF('Data 1'!BX232="","",'Data 1'!BX232)</f>
        <v/>
      </c>
      <c r="F232" s="1010" t="str">
        <f>IF('Data 1'!BY232="","",'Data 1'!BY232)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7"/>
    </row>
    <row r="234" spans="1:22" ht="15.75" customHeight="1">
      <c r="A234" s="1164" t="str">
        <f>IF('Data 1'!A234="","",'Data 1'!A234)</f>
        <v>Green maize sold: quantity</v>
      </c>
      <c r="B234" s="1171"/>
      <c r="C234" s="1010" t="str">
        <f>IF('Data 1'!BV234="","",'Data 1'!BV234)</f>
        <v/>
      </c>
      <c r="D234" s="1010" t="str">
        <f>IF('Data 1'!BW234="","",'Data 1'!BW234)</f>
        <v/>
      </c>
      <c r="E234" s="1010" t="str">
        <f>IF('Data 1'!BX234="","",'Data 1'!BX234)</f>
        <v/>
      </c>
      <c r="F234" s="1010" t="str">
        <f>IF('Data 1'!BY234="","",'Data 1'!BY234)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4"/>
      <c r="S234" s="1034"/>
      <c r="T234" s="1034"/>
      <c r="U234" s="1066">
        <v>234</v>
      </c>
      <c r="V234" s="477"/>
    </row>
    <row r="235" spans="1:22" ht="15.75" customHeight="1">
      <c r="A235" s="1101" t="s">
        <v>182</v>
      </c>
      <c r="B235" s="1171"/>
      <c r="C235" s="1010" t="str">
        <f>IF('Data 1'!BV235="","",'Data 1'!BV235)</f>
        <v/>
      </c>
      <c r="D235" s="1010" t="str">
        <f>IF('Data 1'!BW235="","",'Data 1'!BW235)</f>
        <v/>
      </c>
      <c r="E235" s="1010" t="str">
        <f>IF('Data 1'!BX235="","",'Data 1'!BX235)</f>
        <v/>
      </c>
      <c r="F235" s="1010" t="str">
        <f>IF('Data 1'!BY235="","",'Data 1'!BY235)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7"/>
    </row>
    <row r="236" spans="1:22" ht="15.75" customHeight="1">
      <c r="A236" s="1101" t="s">
        <v>184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4"/>
      <c r="S236" s="1034"/>
      <c r="T236" s="1034"/>
      <c r="U236" s="1066">
        <v>236</v>
      </c>
      <c r="V236" s="477"/>
    </row>
    <row r="237" spans="1:22" ht="15.75" customHeight="1">
      <c r="A237" s="1164" t="str">
        <f>IF('Data 1'!A237="","",'Data 1'!A237)</f>
        <v>Maize: kg produced</v>
      </c>
      <c r="B237" s="1108"/>
      <c r="C237" s="1010">
        <f>IF('Data 1'!BV237="","",'Data 1'!BV237)</f>
        <v>400</v>
      </c>
      <c r="D237" s="1010">
        <f>IF('Data 1'!BW237="","",'Data 1'!BW237)</f>
        <v>500</v>
      </c>
      <c r="E237" s="1010">
        <f>IF('Data 1'!BX237="","",'Data 1'!BX237)</f>
        <v>1500</v>
      </c>
      <c r="F237" s="1010">
        <f>IF('Data 1'!BY237="","",'Data 1'!BY237)</f>
        <v>3250</v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4"/>
      <c r="S237" s="1034"/>
      <c r="T237" s="1034"/>
      <c r="U237" s="1066">
        <v>237</v>
      </c>
      <c r="V237" s="477"/>
    </row>
    <row r="238" spans="1:22" ht="15.75" customHeight="1">
      <c r="A238" s="946" t="str">
        <f>$Q$1 &amp; " per kg"</f>
        <v>kcal per kg</v>
      </c>
      <c r="B238" s="1108"/>
      <c r="C238" s="1128">
        <f>IF('Data 1'!BV238="","",'Data 1'!BV238)</f>
        <v>3630</v>
      </c>
      <c r="D238" s="1128">
        <f>IF('Data 1'!BW238="","",'Data 1'!BW238)</f>
        <v>3630</v>
      </c>
      <c r="E238" s="1128">
        <f>IF('Data 1'!BX238="","",'Data 1'!BX238)</f>
        <v>3630</v>
      </c>
      <c r="F238" s="1128">
        <f>IF('Data 1'!BY238="","",'Data 1'!BY238)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4"/>
      <c r="S238" s="1034"/>
      <c r="T238" s="1034"/>
      <c r="U238" s="1066">
        <v>238</v>
      </c>
      <c r="V238" s="477"/>
    </row>
    <row r="239" spans="1:22" ht="15.75" customHeight="1">
      <c r="A239" s="1101" t="s">
        <v>251</v>
      </c>
      <c r="B239" s="1108"/>
      <c r="C239" s="1010">
        <f>IF('Data 1'!BV239="","",'Data 1'!BV239)</f>
        <v>120</v>
      </c>
      <c r="D239" s="1010">
        <f>IF('Data 1'!BW239="","",'Data 1'!BW239)</f>
        <v>200</v>
      </c>
      <c r="E239" s="1010">
        <f>IF('Data 1'!BX239="","",'Data 1'!BX239)</f>
        <v>1000</v>
      </c>
      <c r="F239" s="1010">
        <f>IF('Data 1'!BY239="","",'Data 1'!BY239)</f>
        <v>2650</v>
      </c>
      <c r="G239" s="1105"/>
      <c r="H239" s="973">
        <f>IF(SUM(C239)&gt;0,(C237-H242-SUM(C242)*(H242=""))*'Exp factors'!C$23,"")</f>
        <v>0</v>
      </c>
      <c r="I239" s="973">
        <f>IF(SUM(D239)&gt;0,(D237-I242-SUM(D242)*(I242=""))*'Exp factors'!D$23,"")</f>
        <v>0</v>
      </c>
      <c r="J239" s="973">
        <f>IF(SUM(E239)&gt;0,(E237-J242-SUM(E242)*(J242=""))*'Exp factors'!E$23,"")</f>
        <v>0</v>
      </c>
      <c r="K239" s="973">
        <f>IF(SUM(F239)&gt;0,(F237-K242-SUM(F242)*(K242=""))*'Exp factors'!F$23,"")</f>
        <v>0</v>
      </c>
      <c r="L239" s="1105"/>
      <c r="M239" s="968"/>
      <c r="N239" s="968"/>
      <c r="O239" s="968"/>
      <c r="P239" s="968"/>
      <c r="Q239" s="1134"/>
      <c r="R239" s="904"/>
      <c r="S239" s="1034"/>
      <c r="T239" s="1034"/>
      <c r="U239" s="1066">
        <v>239</v>
      </c>
      <c r="V239" s="477"/>
    </row>
    <row r="240" spans="1:22" ht="15.75" customHeight="1">
      <c r="A240" s="1102" t="s">
        <v>182</v>
      </c>
      <c r="B240" s="1117"/>
      <c r="C240" s="1010">
        <f>IF('Data 1'!BV240="","",'Data 1'!BV240)</f>
        <v>1.4</v>
      </c>
      <c r="D240" s="1010">
        <f>IF('Data 1'!BW240="","",'Data 1'!BW240)</f>
        <v>1.4</v>
      </c>
      <c r="E240" s="1010">
        <f>IF('Data 1'!BX240="","",'Data 1'!BX240)</f>
        <v>1.4</v>
      </c>
      <c r="F240" s="1010">
        <f>IF('Data 1'!BY240="","",'Data 1'!BY240)</f>
        <v>1.4</v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7"/>
    </row>
    <row r="241" spans="1:22" ht="15.75" customHeight="1">
      <c r="A241" s="1172" t="s">
        <v>184</v>
      </c>
      <c r="B241" s="1160"/>
      <c r="C241" s="1125">
        <f>IF(SUM(C239)=0,"",C239*C240)</f>
        <v>168</v>
      </c>
      <c r="D241" s="1125">
        <f>IF(SUM(D239)=0,"",D239*D240)</f>
        <v>280</v>
      </c>
      <c r="E241" s="1125">
        <f>IF(SUM(E239)=0,"",E239*E240)</f>
        <v>1400</v>
      </c>
      <c r="F241" s="1125">
        <f>IF(SUM(F239)=0,"",F239*F240)</f>
        <v>3709.9999999999995</v>
      </c>
      <c r="G241" s="1106"/>
      <c r="H241" s="977">
        <f>IF(H239="","",H239*C240)</f>
        <v>0</v>
      </c>
      <c r="I241" s="977">
        <f>IF(I239="","",I239*D240)</f>
        <v>0</v>
      </c>
      <c r="J241" s="977">
        <f>IF(J239="","",J239*E240)</f>
        <v>0</v>
      </c>
      <c r="K241" s="977">
        <f>IF(K239="","",K239*F240)</f>
        <v>0</v>
      </c>
      <c r="L241" s="1106"/>
      <c r="M241" s="765">
        <f>IF(H241="","",SUM(H241)-SUM(C241))</f>
        <v>-168</v>
      </c>
      <c r="N241" s="765">
        <f>IF(I241="","",SUM(I241)-SUM(D241))</f>
        <v>-280</v>
      </c>
      <c r="O241" s="765">
        <f>IF(J241="","",SUM(J241)-SUM(E241))</f>
        <v>-1400</v>
      </c>
      <c r="P241" s="765">
        <f>IF(K241="","",SUM(K241)-SUM(F241))</f>
        <v>-3709.9999999999995</v>
      </c>
      <c r="Q241" s="1134"/>
      <c r="R241" s="904"/>
      <c r="S241" s="1034"/>
      <c r="T241" s="1034"/>
      <c r="U241" s="1066">
        <v>241</v>
      </c>
      <c r="V241" s="477"/>
    </row>
    <row r="242" spans="1:22" s="1170" customFormat="1" ht="15.75" customHeight="1">
      <c r="A242" s="1102" t="s">
        <v>252</v>
      </c>
      <c r="B242" s="1160"/>
      <c r="C242" s="1010">
        <f>IF('Data 1'!BV242="","",'Data 1'!BV242)</f>
        <v>0</v>
      </c>
      <c r="D242" s="1010">
        <f>IF('Data 1'!BW242="","",'Data 1'!BW242)</f>
        <v>0</v>
      </c>
      <c r="E242" s="1010">
        <f>IF('Data 1'!BX242="","",'Data 1'!BX242)</f>
        <v>0</v>
      </c>
      <c r="F242" s="1010">
        <f>IF('Data 1'!BY242="","",'Data 1'!BY242)</f>
        <v>0</v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4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0.33150684931506846</v>
      </c>
      <c r="D243" s="1152">
        <f>IF(D237="","",(D237-SUM(D239)-SUM(D242))*D238/D$46/365/$P$1)</f>
        <v>0.23679060665362037</v>
      </c>
      <c r="E243" s="1152">
        <f>IF(E237="","",(E237-SUM(E239)-SUM(E242))*E238/E$46/365/$P$1)</f>
        <v>0.33827229521945767</v>
      </c>
      <c r="F243" s="1152">
        <f>IF(F237="","",(F237-SUM(F239)-SUM(F242))*F238/F$46/365/$P$1)</f>
        <v>0.35518590998043054</v>
      </c>
      <c r="G243" s="1117"/>
      <c r="H243" s="770">
        <f>IF(H239="","",(C237-H239-H242-SUM(C242)*(H242=""))*C238/H$46/365/$P$1)</f>
        <v>0.47358121330724073</v>
      </c>
      <c r="I243" s="770">
        <f>IF(I239="","",(D237-I239-I242-SUM(D242)*(I242=""))*D238/I$46/365/$P$1)</f>
        <v>0.39465101108936723</v>
      </c>
      <c r="J243" s="770">
        <f>IF(J239="","",(E237-J239-J242-SUM(E242)*(J242=""))*E238/J$46/365/$P$1)</f>
        <v>1.014816885658373</v>
      </c>
      <c r="K243" s="770">
        <f>IF(K239="","",(F237-K239-K242-SUM(F242)*(K242=""))*F238/K$46/365/$P$1)</f>
        <v>1.9239236790606655</v>
      </c>
      <c r="L243" s="1117"/>
      <c r="M243" s="1153">
        <f>IF(H243="","",SUM(H243)-SUM(C243))</f>
        <v>0.14207436399217227</v>
      </c>
      <c r="N243" s="1153">
        <f>IF(I243="","",SUM(I243)-SUM(D243))</f>
        <v>0.15786040443574686</v>
      </c>
      <c r="O243" s="1153">
        <f>IF(J243="","",SUM(J243)-SUM(E243))</f>
        <v>0.67654459043891535</v>
      </c>
      <c r="P243" s="1153">
        <f>IF(K243="","",SUM(K243)-SUM(F243))</f>
        <v>1.5687377690802351</v>
      </c>
      <c r="Q243" s="1134"/>
      <c r="R243" s="1065"/>
      <c r="S243" s="1027"/>
      <c r="T243" s="1027"/>
      <c r="U243" s="1066">
        <v>243</v>
      </c>
      <c r="V243" s="477"/>
    </row>
    <row r="244" spans="1:22" ht="15.75" customHeight="1">
      <c r="A244" s="1164" t="str">
        <f>IF('Data 1'!A244="","",'Data 1'!A244)</f>
        <v>Sorghum: kg produced</v>
      </c>
      <c r="B244" s="1117"/>
      <c r="C244" s="1010" t="str">
        <f>IF('Data 1'!BV244="","",'Data 1'!BV244)</f>
        <v/>
      </c>
      <c r="D244" s="1010" t="str">
        <f>IF('Data 1'!BW244="","",'Data 1'!BW244)</f>
        <v/>
      </c>
      <c r="E244" s="1010" t="str">
        <f>IF('Data 1'!BX244="","",'Data 1'!BX244)</f>
        <v/>
      </c>
      <c r="F244" s="1010" t="str">
        <f>IF('Data 1'!BY244="","",'Data 1'!BY244)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4"/>
      <c r="S244" s="1034"/>
      <c r="T244" s="1034"/>
      <c r="U244" s="1066">
        <v>244</v>
      </c>
      <c r="V244" s="477"/>
    </row>
    <row r="245" spans="1:22" ht="15.75" customHeight="1">
      <c r="A245" s="946" t="str">
        <f>$Q$1 &amp; " per kg"</f>
        <v>kcal per kg</v>
      </c>
      <c r="B245" s="1160"/>
      <c r="C245" s="1010">
        <f>IF('Data 1'!BV245="","",'Data 1'!BV245)</f>
        <v>3550</v>
      </c>
      <c r="D245" s="1010">
        <f>IF('Data 1'!BW245="","",'Data 1'!BW245)</f>
        <v>3550</v>
      </c>
      <c r="E245" s="1010">
        <f>IF('Data 1'!BX245="","",'Data 1'!BX245)</f>
        <v>3550</v>
      </c>
      <c r="F245" s="1010">
        <f>IF('Data 1'!BY245="","",'Data 1'!BY245)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4"/>
      <c r="S245" s="1034"/>
      <c r="T245" s="1034"/>
      <c r="U245" s="1066">
        <v>245</v>
      </c>
      <c r="V245" s="477"/>
    </row>
    <row r="246" spans="1:22" ht="15.75" customHeight="1">
      <c r="A246" s="1101" t="s">
        <v>251</v>
      </c>
      <c r="B246" s="1160"/>
      <c r="C246" s="1010" t="str">
        <f>IF('Data 1'!BV246="","",'Data 1'!BV246)</f>
        <v/>
      </c>
      <c r="D246" s="1010" t="str">
        <f>IF('Data 1'!BW246="","",'Data 1'!BW246)</f>
        <v/>
      </c>
      <c r="E246" s="1010" t="str">
        <f>IF('Data 1'!BX246="","",'Data 1'!BX246)</f>
        <v/>
      </c>
      <c r="F246" s="1010" t="str">
        <f>IF('Data 1'!BY246="","",'Data 1'!BY246)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4"/>
      <c r="S246" s="1034"/>
      <c r="T246" s="1034"/>
      <c r="U246" s="1066">
        <v>246</v>
      </c>
      <c r="V246" s="477"/>
    </row>
    <row r="247" spans="1:22" ht="15.75" customHeight="1">
      <c r="A247" s="1102" t="s">
        <v>182</v>
      </c>
      <c r="B247" s="1160"/>
      <c r="C247" s="1010" t="str">
        <f>IF('Data 1'!BV247="","",'Data 1'!BV247)</f>
        <v/>
      </c>
      <c r="D247" s="1010" t="str">
        <f>IF('Data 1'!BW247="","",'Data 1'!BW247)</f>
        <v/>
      </c>
      <c r="E247" s="1010" t="str">
        <f>IF('Data 1'!BX247="","",'Data 1'!BX247)</f>
        <v/>
      </c>
      <c r="F247" s="1010" t="str">
        <f>IF('Data 1'!BY247="","",'Data 1'!BY247)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7"/>
    </row>
    <row r="248" spans="1:22" ht="15.75" customHeight="1">
      <c r="A248" s="1102" t="s">
        <v>184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4"/>
      <c r="R248" s="904"/>
      <c r="S248" s="1034"/>
      <c r="T248" s="1034"/>
      <c r="U248" s="1066">
        <v>248</v>
      </c>
      <c r="V248" s="477"/>
    </row>
    <row r="249" spans="1:22" ht="15.75" customHeight="1">
      <c r="A249" s="1102" t="s">
        <v>252</v>
      </c>
      <c r="B249" s="1117"/>
      <c r="C249" s="1010" t="str">
        <f>IF('Data 1'!BV249="","",'Data 1'!BV249)</f>
        <v/>
      </c>
      <c r="D249" s="1010" t="str">
        <f>IF('Data 1'!BW249="","",'Data 1'!BW249)</f>
        <v/>
      </c>
      <c r="E249" s="1010" t="str">
        <f>IF('Data 1'!BX249="","",'Data 1'!BX249)</f>
        <v/>
      </c>
      <c r="F249" s="1010" t="str">
        <f>IF('Data 1'!BY249="","",'Data 1'!BY249)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4"/>
      <c r="S249" s="1034"/>
      <c r="T249" s="1034"/>
      <c r="U249" s="1066">
        <v>249</v>
      </c>
      <c r="V249" s="477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7"/>
    </row>
    <row r="251" spans="1:22" ht="15.75" customHeight="1">
      <c r="A251" s="1164" t="str">
        <f>IF('Data 1'!A251="","",'Data 1'!A251)</f>
        <v>High value cereal: kg produced</v>
      </c>
      <c r="B251" s="1105"/>
      <c r="C251" s="1010" t="str">
        <f>IF('Data 1'!BV251="","",'Data 1'!BV251)</f>
        <v/>
      </c>
      <c r="D251" s="1010" t="str">
        <f>IF('Data 1'!BW251="","",'Data 1'!BW251)</f>
        <v/>
      </c>
      <c r="E251" s="1010" t="str">
        <f>IF('Data 1'!BX251="","",'Data 1'!BX251)</f>
        <v/>
      </c>
      <c r="F251" s="1010" t="str">
        <f>IF('Data 1'!BY251="","",'Data 1'!BY251)</f>
        <v/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4"/>
      <c r="S251" s="1034"/>
      <c r="T251" s="1034"/>
      <c r="U251" s="1066">
        <v>251</v>
      </c>
      <c r="V251" s="477"/>
    </row>
    <row r="252" spans="1:22" ht="15.75" customHeight="1">
      <c r="A252" s="946" t="str">
        <f>$Q$1 &amp; " per kg"</f>
        <v>kcal per kg</v>
      </c>
      <c r="B252" s="1160"/>
      <c r="C252" s="1010">
        <f>IF('Data 1'!BV252="","",'Data 1'!BV252)</f>
        <v>3450</v>
      </c>
      <c r="D252" s="1010">
        <f>IF('Data 1'!BW252="","",'Data 1'!BW252)</f>
        <v>3450</v>
      </c>
      <c r="E252" s="1010">
        <f>IF('Data 1'!BX252="","",'Data 1'!BX252)</f>
        <v>3450</v>
      </c>
      <c r="F252" s="1010">
        <f>IF('Data 1'!BY252="","",'Data 1'!BY252)</f>
        <v>3450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4"/>
      <c r="S252" s="1034"/>
      <c r="T252" s="1034"/>
      <c r="U252" s="1066">
        <v>252</v>
      </c>
      <c r="V252" s="477"/>
    </row>
    <row r="253" spans="1:22" ht="15.75" customHeight="1">
      <c r="A253" s="1101" t="s">
        <v>251</v>
      </c>
      <c r="B253" s="1160"/>
      <c r="C253" s="1010" t="str">
        <f>IF('Data 1'!BV253="","",'Data 1'!BV253)</f>
        <v/>
      </c>
      <c r="D253" s="1010" t="str">
        <f>IF('Data 1'!BW253="","",'Data 1'!BW253)</f>
        <v/>
      </c>
      <c r="E253" s="1010" t="str">
        <f>IF('Data 1'!BX253="","",'Data 1'!BX253)</f>
        <v/>
      </c>
      <c r="F253" s="1010" t="str">
        <f>IF('Data 1'!BY253="","",'Data 1'!BY253)</f>
        <v/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5"/>
      <c r="M253" s="968"/>
      <c r="N253" s="968"/>
      <c r="O253" s="968"/>
      <c r="P253" s="968"/>
      <c r="Q253" s="1134"/>
      <c r="R253" s="904"/>
      <c r="S253" s="1034"/>
      <c r="T253" s="1034"/>
      <c r="U253" s="1066">
        <v>253</v>
      </c>
      <c r="V253" s="477"/>
    </row>
    <row r="254" spans="1:22" ht="15.75" customHeight="1">
      <c r="A254" s="1102" t="s">
        <v>182</v>
      </c>
      <c r="B254" s="1160"/>
      <c r="C254" s="1010" t="str">
        <f>IF('Data 1'!BV254="","",'Data 1'!BV254)</f>
        <v/>
      </c>
      <c r="D254" s="1010" t="str">
        <f>IF('Data 1'!BW254="","",'Data 1'!BW254)</f>
        <v/>
      </c>
      <c r="E254" s="1010" t="str">
        <f>IF('Data 1'!BX254="","",'Data 1'!BX254)</f>
        <v/>
      </c>
      <c r="F254" s="1010" t="str">
        <f>IF('Data 1'!BY254="","",'Data 1'!BY254)</f>
        <v/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7"/>
    </row>
    <row r="255" spans="1:22" ht="15.75" customHeight="1">
      <c r="A255" s="1102" t="s">
        <v>184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4"/>
      <c r="S255" s="1034"/>
      <c r="T255" s="1034"/>
      <c r="U255" s="1066">
        <v>255</v>
      </c>
      <c r="V255" s="477"/>
    </row>
    <row r="256" spans="1:22" ht="15.75" customHeight="1">
      <c r="A256" s="1102" t="s">
        <v>252</v>
      </c>
      <c r="B256" s="1087"/>
      <c r="C256" s="1010" t="str">
        <f>IF('Data 1'!BV256="","",'Data 1'!BV256)</f>
        <v/>
      </c>
      <c r="D256" s="1010" t="str">
        <f>IF('Data 1'!BW256="","",'Data 1'!BW256)</f>
        <v/>
      </c>
      <c r="E256" s="1010" t="str">
        <f>IF('Data 1'!BX256="","",'Data 1'!BX256)</f>
        <v/>
      </c>
      <c r="F256" s="1010" t="str">
        <f>IF('Data 1'!BY256="","",'Data 1'!BY256)</f>
        <v/>
      </c>
      <c r="G256" s="1108"/>
      <c r="H256" s="299"/>
      <c r="I256" s="299"/>
      <c r="J256" s="299"/>
      <c r="K256" s="299"/>
      <c r="L256" s="1108"/>
      <c r="M256" s="968"/>
      <c r="N256" s="968"/>
      <c r="O256" s="968"/>
      <c r="P256" s="968"/>
      <c r="Q256" s="1134"/>
      <c r="R256" s="904"/>
      <c r="S256" s="1034"/>
      <c r="T256" s="1034"/>
      <c r="U256" s="1066">
        <v>256</v>
      </c>
      <c r="V256" s="477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5"/>
      <c r="S257" s="1027"/>
      <c r="T257" s="1027"/>
      <c r="U257" s="1066">
        <v>257</v>
      </c>
      <c r="V257" s="477"/>
    </row>
    <row r="258" spans="1:22" ht="15.75" customHeight="1">
      <c r="A258" s="1164" t="str">
        <f>IF('Data 1'!A258="","",'Data 1'!A258)</f>
        <v>High value cereal: kg produced</v>
      </c>
      <c r="B258" s="1105"/>
      <c r="C258" s="1010" t="str">
        <f>IF('Data 1'!BV258="","",'Data 1'!BV258)</f>
        <v/>
      </c>
      <c r="D258" s="1010" t="str">
        <f>IF('Data 1'!BW258="","",'Data 1'!BW258)</f>
        <v/>
      </c>
      <c r="E258" s="1010" t="str">
        <f>IF('Data 1'!BX258="","",'Data 1'!BX258)</f>
        <v/>
      </c>
      <c r="F258" s="1010" t="str">
        <f>IF('Data 1'!BY258="","",'Data 1'!BY258)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4"/>
      <c r="S258" s="1034"/>
      <c r="T258" s="1034"/>
      <c r="U258" s="1066">
        <v>258</v>
      </c>
      <c r="V258" s="477"/>
    </row>
    <row r="259" spans="1:22" ht="15.75" customHeight="1">
      <c r="A259" s="946" t="str">
        <f>$Q$1 &amp; " per kg"</f>
        <v>kcal per kg</v>
      </c>
      <c r="B259" s="1160"/>
      <c r="C259" s="1010">
        <f>IF('Data 1'!BV259="","",'Data 1'!BV259)</f>
        <v>3500</v>
      </c>
      <c r="D259" s="1010">
        <f>IF('Data 1'!BW259="","",'Data 1'!BW259)</f>
        <v>3500</v>
      </c>
      <c r="E259" s="1010">
        <f>IF('Data 1'!BX259="","",'Data 1'!BX259)</f>
        <v>3500</v>
      </c>
      <c r="F259" s="1010">
        <f>IF('Data 1'!BY259="","",'Data 1'!BY259)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4"/>
      <c r="S259" s="1034"/>
      <c r="T259" s="1034"/>
      <c r="U259" s="1066">
        <v>259</v>
      </c>
      <c r="V259" s="477"/>
    </row>
    <row r="260" spans="1:22" ht="15.75" customHeight="1">
      <c r="A260" s="1101" t="s">
        <v>251</v>
      </c>
      <c r="B260" s="1160"/>
      <c r="C260" s="1010" t="str">
        <f>IF('Data 1'!BV260="","",'Data 1'!BV260)</f>
        <v/>
      </c>
      <c r="D260" s="1010" t="str">
        <f>IF('Data 1'!BW260="","",'Data 1'!BW260)</f>
        <v/>
      </c>
      <c r="E260" s="1010" t="str">
        <f>IF('Data 1'!BX260="","",'Data 1'!BX260)</f>
        <v/>
      </c>
      <c r="F260" s="1010" t="str">
        <f>IF('Data 1'!BY260="","",'Data 1'!BY260)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4"/>
      <c r="S260" s="1034"/>
      <c r="T260" s="1034"/>
      <c r="U260" s="1066">
        <v>260</v>
      </c>
      <c r="V260" s="477"/>
    </row>
    <row r="261" spans="1:22" ht="15.75" customHeight="1">
      <c r="A261" s="1102" t="s">
        <v>182</v>
      </c>
      <c r="B261" s="1160"/>
      <c r="C261" s="1010" t="str">
        <f>IF('Data 1'!BV261="","",'Data 1'!BV261)</f>
        <v/>
      </c>
      <c r="D261" s="1010" t="str">
        <f>IF('Data 1'!BW261="","",'Data 1'!BW261)</f>
        <v/>
      </c>
      <c r="E261" s="1010" t="str">
        <f>IF('Data 1'!BX261="","",'Data 1'!BX261)</f>
        <v/>
      </c>
      <c r="F261" s="1010" t="str">
        <f>IF('Data 1'!BY261="","",'Data 1'!BY261)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7"/>
    </row>
    <row r="262" spans="1:22" ht="15.75" customHeight="1">
      <c r="A262" s="1102" t="s">
        <v>184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4"/>
      <c r="S262" s="1034"/>
      <c r="T262" s="1034"/>
      <c r="U262" s="1066">
        <v>262</v>
      </c>
      <c r="V262" s="477"/>
    </row>
    <row r="263" spans="1:22" ht="15.75" customHeight="1">
      <c r="A263" s="1102" t="s">
        <v>252</v>
      </c>
      <c r="B263" s="1087"/>
      <c r="C263" s="1010" t="str">
        <f>IF('Data 1'!BV263="","",'Data 1'!BV263)</f>
        <v/>
      </c>
      <c r="D263" s="1010" t="str">
        <f>IF('Data 1'!BW263="","",'Data 1'!BW263)</f>
        <v/>
      </c>
      <c r="E263" s="1010" t="str">
        <f>IF('Data 1'!BX263="","",'Data 1'!BX263)</f>
        <v/>
      </c>
      <c r="F263" s="1010" t="str">
        <f>IF('Data 1'!BY263="","",'Data 1'!BY263)</f>
        <v/>
      </c>
      <c r="G263" s="1108"/>
      <c r="H263" s="299"/>
      <c r="I263" s="299"/>
      <c r="J263" s="299"/>
      <c r="K263" s="299"/>
      <c r="L263" s="1108"/>
      <c r="M263" s="968"/>
      <c r="N263" s="968"/>
      <c r="O263" s="968"/>
      <c r="P263" s="968"/>
      <c r="Q263" s="1134"/>
      <c r="R263" s="904"/>
      <c r="S263" s="1034"/>
      <c r="T263" s="1034"/>
      <c r="U263" s="1066">
        <v>263</v>
      </c>
      <c r="V263" s="477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7"/>
    </row>
    <row r="265" spans="1:22" ht="15.75" customHeight="1">
      <c r="A265" s="1164" t="str">
        <f>IF('Data 1'!A265="","",'Data 1'!A265)</f>
        <v>Cowpeas: kg produced</v>
      </c>
      <c r="B265" s="1117"/>
      <c r="C265" s="1010">
        <f>IF('Data 1'!BV265="","",'Data 1'!BV265)</f>
        <v>40</v>
      </c>
      <c r="D265" s="1010">
        <f>IF('Data 1'!BW265="","",'Data 1'!BW265)</f>
        <v>100</v>
      </c>
      <c r="E265" s="1010">
        <f>IF('Data 1'!BX265="","",'Data 1'!BX265)</f>
        <v>150</v>
      </c>
      <c r="F265" s="1010">
        <f>IF('Data 1'!BY265="","",'Data 1'!BY265)</f>
        <v>300</v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4"/>
      <c r="S265" s="1034"/>
      <c r="T265" s="1034"/>
      <c r="U265" s="1066">
        <v>265</v>
      </c>
      <c r="V265" s="477"/>
    </row>
    <row r="266" spans="1:22" ht="15.75" customHeight="1">
      <c r="A266" s="946" t="str">
        <f>$Q$1 &amp; " per kg"</f>
        <v>kcal per kg</v>
      </c>
      <c r="B266" s="1171"/>
      <c r="C266" s="1010">
        <f>IF('Data 1'!BV266="","",'Data 1'!BV266)</f>
        <v>3400</v>
      </c>
      <c r="D266" s="1010">
        <f>IF('Data 1'!BW266="","",'Data 1'!BW266)</f>
        <v>3400</v>
      </c>
      <c r="E266" s="1010">
        <f>IF('Data 1'!BX266="","",'Data 1'!BX266)</f>
        <v>3400</v>
      </c>
      <c r="F266" s="1010">
        <f>IF('Data 1'!BY266="","",'Data 1'!BY266)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4"/>
      <c r="S266" s="1034"/>
      <c r="T266" s="1034"/>
      <c r="U266" s="1066">
        <v>266</v>
      </c>
      <c r="V266" s="477"/>
    </row>
    <row r="267" spans="1:22" ht="15.75" customHeight="1">
      <c r="A267" s="1101" t="s">
        <v>251</v>
      </c>
      <c r="B267" s="1171"/>
      <c r="C267" s="1010">
        <f>IF('Data 1'!BV267="","",'Data 1'!BV267)</f>
        <v>20</v>
      </c>
      <c r="D267" s="1010">
        <f>IF('Data 1'!BW267="","",'Data 1'!BW267)</f>
        <v>60</v>
      </c>
      <c r="E267" s="1010">
        <f>IF('Data 1'!BX267="","",'Data 1'!BX267)</f>
        <v>100</v>
      </c>
      <c r="F267" s="1010">
        <f>IF('Data 1'!BY267="","",'Data 1'!BY267)</f>
        <v>210</v>
      </c>
      <c r="G267" s="1105"/>
      <c r="H267" s="973">
        <f>IF(SUM(C267)&gt;0,MAX(C267,(C265-H270-SUM(C270)*(H270=""))*'Exp factors'!C$25),"")</f>
        <v>20</v>
      </c>
      <c r="I267" s="973">
        <f>IF(SUM(D267)&gt;0,MAX(D267,(D265-I270-SUM(D270)*(I270=""))*'Exp factors'!D$25),"")</f>
        <v>60</v>
      </c>
      <c r="J267" s="973">
        <f>IF(SUM(E267)&gt;0,MAX(E267,(E265-J270-SUM(E270)*(J270=""))*'Exp factors'!E$25),"")</f>
        <v>100</v>
      </c>
      <c r="K267" s="973">
        <f>IF(SUM(F267)&gt;0,MAX(F267,(F265-K270-SUM(F270)*(K270=""))*'Exp factors'!F$25),"")</f>
        <v>210</v>
      </c>
      <c r="L267" s="1105"/>
      <c r="M267" s="968"/>
      <c r="N267" s="968"/>
      <c r="O267" s="968"/>
      <c r="P267" s="968"/>
      <c r="Q267" s="1134"/>
      <c r="R267" s="904"/>
      <c r="S267" s="1034"/>
      <c r="T267" s="1034"/>
      <c r="U267" s="1066">
        <v>267</v>
      </c>
      <c r="V267" s="477"/>
    </row>
    <row r="268" spans="1:22" ht="15.75" customHeight="1">
      <c r="A268" s="1102" t="s">
        <v>182</v>
      </c>
      <c r="B268" s="1127"/>
      <c r="C268" s="1010">
        <f>IF('Data 1'!BV268="","",'Data 1'!BV268)</f>
        <v>2</v>
      </c>
      <c r="D268" s="1010">
        <f>IF('Data 1'!BW268="","",'Data 1'!BW268)</f>
        <v>1</v>
      </c>
      <c r="E268" s="1010">
        <f>IF('Data 1'!BX268="","",'Data 1'!BX268)</f>
        <v>2</v>
      </c>
      <c r="F268" s="1010">
        <f>IF('Data 1'!BY268="","",'Data 1'!BY268)</f>
        <v>1</v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7"/>
    </row>
    <row r="269" spans="1:22" ht="15.75" customHeight="1">
      <c r="A269" s="1102" t="s">
        <v>184</v>
      </c>
      <c r="B269" s="1160"/>
      <c r="C269" s="1125">
        <f>IF(SUM(C267)=0,"",C267*C268)</f>
        <v>40</v>
      </c>
      <c r="D269" s="1125">
        <f>IF(SUM(D267)=0,"",D267*D268)</f>
        <v>60</v>
      </c>
      <c r="E269" s="1125">
        <f>IF(SUM(E267)=0,"",E267*E268)</f>
        <v>200</v>
      </c>
      <c r="F269" s="1125">
        <f>IF(SUM(F267)=0,"",F267*F268)</f>
        <v>210</v>
      </c>
      <c r="G269" s="1108"/>
      <c r="H269" s="977">
        <f>IF(H267="","",H267*C268)</f>
        <v>40</v>
      </c>
      <c r="I269" s="977">
        <f>IF(I267="","",I267*D268)</f>
        <v>60</v>
      </c>
      <c r="J269" s="977">
        <f>IF(J267="","",J267*E268)</f>
        <v>200</v>
      </c>
      <c r="K269" s="977">
        <f>IF(K267="","",K267*F268)</f>
        <v>210</v>
      </c>
      <c r="L269" s="1108"/>
      <c r="M269" s="1125">
        <f>IF(H269="","",SUM(H269)-SUM(C269))</f>
        <v>0</v>
      </c>
      <c r="N269" s="1125">
        <f>IF(I269="","",SUM(I269)-SUM(D269))</f>
        <v>0</v>
      </c>
      <c r="O269" s="1125">
        <f>IF(J269="","",SUM(J269)-SUM(E269))</f>
        <v>0</v>
      </c>
      <c r="P269" s="1125">
        <f>IF(K269="","",SUM(K269)-SUM(F269))</f>
        <v>0</v>
      </c>
      <c r="Q269" s="1134"/>
      <c r="R269" s="904"/>
      <c r="S269" s="1034"/>
      <c r="T269" s="1034"/>
      <c r="U269" s="1066">
        <v>269</v>
      </c>
      <c r="V269" s="477"/>
    </row>
    <row r="270" spans="1:22" ht="15.75" customHeight="1">
      <c r="A270" s="1102" t="s">
        <v>252</v>
      </c>
      <c r="B270" s="1160"/>
      <c r="C270" s="1010">
        <f>IF('Data 1'!BV270="","",'Data 1'!BV270)</f>
        <v>0</v>
      </c>
      <c r="D270" s="1010">
        <f>IF('Data 1'!BW270="","",'Data 1'!BW270)</f>
        <v>0</v>
      </c>
      <c r="E270" s="1010">
        <f>IF('Data 1'!BX270="","",'Data 1'!BX270)</f>
        <v>0</v>
      </c>
      <c r="F270" s="1010">
        <f>IF('Data 1'!BY270="","",'Data 1'!BY270)</f>
        <v>0</v>
      </c>
      <c r="G270" s="1108"/>
      <c r="H270" s="299"/>
      <c r="I270" s="299"/>
      <c r="J270" s="299"/>
      <c r="K270" s="299"/>
      <c r="L270" s="1108"/>
      <c r="M270" s="968"/>
      <c r="N270" s="968"/>
      <c r="O270" s="968"/>
      <c r="P270" s="968"/>
      <c r="Q270" s="1134"/>
      <c r="R270" s="904"/>
      <c r="S270" s="1034"/>
      <c r="T270" s="1034"/>
      <c r="U270" s="1066">
        <v>270</v>
      </c>
      <c r="V270" s="477"/>
    </row>
    <row r="271" spans="1:22" ht="15.75" customHeight="1">
      <c r="A271" s="1126" t="str">
        <f>$Q$1 &amp; " (%)"</f>
        <v>kcal (%)</v>
      </c>
      <c r="B271" s="1160"/>
      <c r="C271" s="1152">
        <f>IF(C265="","",(C265-SUM(C267)-SUM(C270))*C266/C$46/365/$P$1)</f>
        <v>2.217873450750163E-2</v>
      </c>
      <c r="D271" s="1152">
        <f>IF(D265="","",(D265-SUM(D267)-SUM(D270))*D266/D$46/365/$P$1)</f>
        <v>2.9571646010002176E-2</v>
      </c>
      <c r="E271" s="1152">
        <f>IF(E265="","",(E265-SUM(E267)-SUM(E270))*E266/E$46/365/$P$1)</f>
        <v>3.1683906439288041E-2</v>
      </c>
      <c r="F271" s="1152">
        <f>IF(F265="","",(F265-SUM(F267)-SUM(F270))*F266/F$46/365/$P$1)</f>
        <v>4.9902152641878673E-2</v>
      </c>
      <c r="G271" s="1117"/>
      <c r="H271" s="770">
        <f>IF(H267="","",(C265-H267-H270-SUM(C270)*(H270=""))*C266/H$46/365/$P$1)</f>
        <v>2.217873450750163E-2</v>
      </c>
      <c r="I271" s="770">
        <f>IF(I267="","",(D265-I267-I270-SUM(D270)*(I270=""))*D266/I$46/365/$P$1)</f>
        <v>2.9571646010002176E-2</v>
      </c>
      <c r="J271" s="770">
        <f>IF(J267="","",(E265-J267-J270-SUM(E270)*(J270=""))*E266/J$46/365/$P$1)</f>
        <v>3.1683906439288041E-2</v>
      </c>
      <c r="K271" s="770">
        <f>IF(K267="","",(F265-K267-K270-SUM(F270)*(K270=""))*F266/K$46/365/$P$1)</f>
        <v>4.9902152641878673E-2</v>
      </c>
      <c r="L271" s="1117"/>
      <c r="M271" s="1153">
        <f>IF(H271="","",SUM(H271)-SUM(C271))</f>
        <v>0</v>
      </c>
      <c r="N271" s="1153">
        <f>IF(I271="","",SUM(I271)-SUM(D271))</f>
        <v>0</v>
      </c>
      <c r="O271" s="1153">
        <f>IF(J271="","",SUM(J271)-SUM(E271))</f>
        <v>0</v>
      </c>
      <c r="P271" s="1153">
        <f>IF(K271="","",SUM(K271)-SUM(F271))</f>
        <v>0</v>
      </c>
      <c r="Q271" s="1134"/>
      <c r="R271" s="1065"/>
      <c r="S271" s="1027"/>
      <c r="T271" s="1027"/>
      <c r="U271" s="1066">
        <v>271</v>
      </c>
      <c r="V271" s="477"/>
    </row>
    <row r="272" spans="1:22" ht="15.75" customHeight="1">
      <c r="A272" s="1164" t="str">
        <f>IF('Data 1'!A272="","",'Data 1'!A272)</f>
        <v>Beans: kg produced</v>
      </c>
      <c r="B272" s="1132"/>
      <c r="C272" s="1010" t="str">
        <f>IF('Data 1'!BV272="","",'Data 1'!BV272)</f>
        <v/>
      </c>
      <c r="D272" s="1010" t="str">
        <f>IF('Data 1'!BW272="","",'Data 1'!BW272)</f>
        <v/>
      </c>
      <c r="E272" s="1010" t="str">
        <f>IF('Data 1'!BX272="","",'Data 1'!BX272)</f>
        <v/>
      </c>
      <c r="F272" s="1010" t="str">
        <f>IF('Data 1'!BY272="","",'Data 1'!BY272)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4"/>
      <c r="S272" s="1034"/>
      <c r="T272" s="1034"/>
      <c r="U272" s="1066">
        <v>272</v>
      </c>
      <c r="V272" s="477"/>
    </row>
    <row r="273" spans="1:22" ht="15.75" customHeight="1">
      <c r="A273" s="946" t="str">
        <f>$Q$1 &amp; " per kg"</f>
        <v>kcal per kg</v>
      </c>
      <c r="B273" s="1087"/>
      <c r="C273" s="1010">
        <f>IF('Data 1'!BV273="","",'Data 1'!BV273)</f>
        <v>3390</v>
      </c>
      <c r="D273" s="1010">
        <f>IF('Data 1'!BW273="","",'Data 1'!BW273)</f>
        <v>3390</v>
      </c>
      <c r="E273" s="1010">
        <f>IF('Data 1'!BX273="","",'Data 1'!BX273)</f>
        <v>3390</v>
      </c>
      <c r="F273" s="1010">
        <f>IF('Data 1'!BY273="","",'Data 1'!BY273)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4"/>
      <c r="S273" s="1034"/>
      <c r="T273" s="1034"/>
      <c r="U273" s="1066">
        <v>273</v>
      </c>
      <c r="V273" s="477"/>
    </row>
    <row r="274" spans="1:22" s="1174" customFormat="1" ht="15.75" customHeight="1">
      <c r="A274" s="1101" t="s">
        <v>251</v>
      </c>
      <c r="B274" s="1132"/>
      <c r="C274" s="1010" t="str">
        <f>IF('Data 1'!BV274="","",'Data 1'!BV274)</f>
        <v/>
      </c>
      <c r="D274" s="1010" t="str">
        <f>IF('Data 1'!BW274="","",'Data 1'!BW274)</f>
        <v/>
      </c>
      <c r="E274" s="1010" t="str">
        <f>IF('Data 1'!BX274="","",'Data 1'!BX274)</f>
        <v/>
      </c>
      <c r="F274" s="1010" t="str">
        <f>IF('Data 1'!BY274="","",'Data 1'!BY274)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4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182</v>
      </c>
      <c r="B275" s="1132"/>
      <c r="C275" s="1010" t="str">
        <f>IF('Data 1'!BV275="","",'Data 1'!BV275)</f>
        <v/>
      </c>
      <c r="D275" s="1010" t="str">
        <f>IF('Data 1'!BW275="","",'Data 1'!BW275)</f>
        <v/>
      </c>
      <c r="E275" s="1010" t="str">
        <f>IF('Data 1'!BX275="","",'Data 1'!BX275)</f>
        <v/>
      </c>
      <c r="F275" s="1010" t="str">
        <f>IF('Data 1'!BY275="","",'Data 1'!BY275)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184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4"/>
      <c r="S276" s="1034"/>
      <c r="T276" s="1034"/>
      <c r="U276" s="1066">
        <v>276</v>
      </c>
      <c r="V276" s="1173"/>
    </row>
    <row r="277" spans="1:22" ht="15.75" customHeight="1">
      <c r="A277" s="1102" t="s">
        <v>252</v>
      </c>
      <c r="B277" s="1132"/>
      <c r="C277" s="1010" t="str">
        <f>IF('Data 1'!BV277="","",'Data 1'!BV277)</f>
        <v/>
      </c>
      <c r="D277" s="1010" t="str">
        <f>IF('Data 1'!BW277="","",'Data 1'!BW277)</f>
        <v/>
      </c>
      <c r="E277" s="1010" t="str">
        <f>IF('Data 1'!BX277="","",'Data 1'!BX277)</f>
        <v/>
      </c>
      <c r="F277" s="1010" t="str">
        <f>IF('Data 1'!BY277="","",'Data 1'!BY277)</f>
        <v/>
      </c>
      <c r="G277" s="1108"/>
      <c r="H277" s="299"/>
      <c r="I277" s="299"/>
      <c r="J277" s="299"/>
      <c r="K277" s="299"/>
      <c r="L277" s="1108"/>
      <c r="M277" s="968"/>
      <c r="N277" s="968"/>
      <c r="O277" s="968"/>
      <c r="P277" s="968"/>
      <c r="Q277" s="1134"/>
      <c r="R277" s="904"/>
      <c r="S277" s="1034"/>
      <c r="T277" s="1034"/>
      <c r="U277" s="1066">
        <v>277</v>
      </c>
      <c r="V277" s="477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 t="str">
        <f>IF(J274="","",(E272-J274-J277-SUM(E277)*(J277=""))*E273/J$46/365/$P$1)</f>
        <v/>
      </c>
      <c r="K278" s="770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7"/>
    </row>
    <row r="279" spans="1:22" ht="15.75" customHeight="1">
      <c r="A279" s="1164" t="str">
        <f>IF('Data 1'!A279="","",'Data 1'!A279)</f>
        <v>Millet: kg produced</v>
      </c>
      <c r="B279" s="1117"/>
      <c r="C279" s="1010" t="str">
        <f>IF('Data 1'!BV279="","",'Data 1'!BV279)</f>
        <v/>
      </c>
      <c r="D279" s="1010" t="str">
        <f>IF('Data 1'!BW279="","",'Data 1'!BW279)</f>
        <v/>
      </c>
      <c r="E279" s="1010" t="str">
        <f>IF('Data 1'!BX279="","",'Data 1'!BX279)</f>
        <v/>
      </c>
      <c r="F279" s="1010" t="str">
        <f>IF('Data 1'!BY279="","",'Data 1'!BY279)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4"/>
      <c r="S279" s="1034"/>
      <c r="T279" s="1034"/>
      <c r="U279" s="1066">
        <v>279</v>
      </c>
      <c r="V279" s="477"/>
    </row>
    <row r="280" spans="1:22" ht="15.75" customHeight="1">
      <c r="A280" s="946" t="str">
        <f>$Q$1 &amp; " per kg"</f>
        <v>kcal per kg</v>
      </c>
      <c r="B280" s="1160"/>
      <c r="C280" s="1010">
        <f>IF('Data 1'!BV280="","",'Data 1'!BV280)</f>
        <v>3630</v>
      </c>
      <c r="D280" s="1010">
        <f>IF('Data 1'!BW280="","",'Data 1'!BW280)</f>
        <v>3630</v>
      </c>
      <c r="E280" s="1010">
        <f>IF('Data 1'!BX280="","",'Data 1'!BX280)</f>
        <v>3630</v>
      </c>
      <c r="F280" s="1010">
        <f>IF('Data 1'!BY280="","",'Data 1'!BY280)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4"/>
      <c r="S280" s="1034"/>
      <c r="T280" s="1034"/>
      <c r="U280" s="1066">
        <v>280</v>
      </c>
      <c r="V280" s="477"/>
    </row>
    <row r="281" spans="1:22" ht="15.75" customHeight="1">
      <c r="A281" s="1101" t="s">
        <v>251</v>
      </c>
      <c r="B281" s="1160"/>
      <c r="C281" s="1010" t="str">
        <f>IF('Data 1'!BV281="","",'Data 1'!BV281)</f>
        <v/>
      </c>
      <c r="D281" s="1010" t="str">
        <f>IF('Data 1'!BW281="","",'Data 1'!BW281)</f>
        <v/>
      </c>
      <c r="E281" s="1010" t="str">
        <f>IF('Data 1'!BX281="","",'Data 1'!BX281)</f>
        <v/>
      </c>
      <c r="F281" s="1010" t="str">
        <f>IF('Data 1'!BY281="","",'Data 1'!BY281)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4"/>
      <c r="S281" s="1034"/>
      <c r="T281" s="1034"/>
      <c r="U281" s="1066">
        <v>281</v>
      </c>
      <c r="V281" s="477"/>
    </row>
    <row r="282" spans="1:22" ht="15.75" customHeight="1">
      <c r="A282" s="1102" t="s">
        <v>182</v>
      </c>
      <c r="B282" s="1160"/>
      <c r="C282" s="1010" t="str">
        <f>IF('Data 1'!BV282="","",'Data 1'!BV282)</f>
        <v/>
      </c>
      <c r="D282" s="1010" t="str">
        <f>IF('Data 1'!BW282="","",'Data 1'!BW282)</f>
        <v/>
      </c>
      <c r="E282" s="1010" t="str">
        <f>IF('Data 1'!BX282="","",'Data 1'!BX282)</f>
        <v/>
      </c>
      <c r="F282" s="1010" t="str">
        <f>IF('Data 1'!BY282="","",'Data 1'!BY282)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7"/>
    </row>
    <row r="283" spans="1:22" ht="15.75" customHeight="1">
      <c r="A283" s="1102" t="s">
        <v>184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4"/>
      <c r="S283" s="1034"/>
      <c r="T283" s="1034"/>
      <c r="U283" s="1066">
        <v>283</v>
      </c>
      <c r="V283" s="477"/>
    </row>
    <row r="284" spans="1:22" ht="15.75" customHeight="1">
      <c r="A284" s="1102" t="s">
        <v>252</v>
      </c>
      <c r="B284" s="1117"/>
      <c r="C284" s="1010" t="str">
        <f>IF('Data 1'!BV284="","",'Data 1'!BV284)</f>
        <v/>
      </c>
      <c r="D284" s="1010" t="str">
        <f>IF('Data 1'!BW284="","",'Data 1'!BW284)</f>
        <v/>
      </c>
      <c r="E284" s="1010" t="str">
        <f>IF('Data 1'!BX284="","",'Data 1'!BX284)</f>
        <v/>
      </c>
      <c r="F284" s="1010" t="str">
        <f>IF('Data 1'!BY284="","",'Data 1'!BY284)</f>
        <v/>
      </c>
      <c r="G284" s="1108"/>
      <c r="H284" s="299"/>
      <c r="I284" s="299"/>
      <c r="J284" s="299"/>
      <c r="K284" s="299"/>
      <c r="L284" s="1108"/>
      <c r="M284" s="968"/>
      <c r="N284" s="968"/>
      <c r="O284" s="968"/>
      <c r="P284" s="968"/>
      <c r="Q284" s="1134"/>
      <c r="R284" s="904"/>
      <c r="S284" s="1034"/>
      <c r="T284" s="1034"/>
      <c r="U284" s="1066">
        <v>284</v>
      </c>
      <c r="V284" s="477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IF('Data 1'!A286="","",'Data 1'!A286)</f>
        <v>Finger millet: kg produced</v>
      </c>
      <c r="B286" s="1117"/>
      <c r="C286" s="1010" t="str">
        <f>IF('Data 1'!BV286="","",'Data 1'!BV286)</f>
        <v/>
      </c>
      <c r="D286" s="1010" t="str">
        <f>IF('Data 1'!BW286="","",'Data 1'!BW286)</f>
        <v/>
      </c>
      <c r="E286" s="1010" t="str">
        <f>IF('Data 1'!BX286="","",'Data 1'!BX286)</f>
        <v/>
      </c>
      <c r="F286" s="1010" t="str">
        <f>IF('Data 1'!BY286="","",'Data 1'!BY286)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4"/>
      <c r="S286" s="1034"/>
      <c r="T286" s="1034"/>
      <c r="U286" s="1066">
        <v>286</v>
      </c>
      <c r="V286" s="477"/>
    </row>
    <row r="287" spans="1:22" ht="15.75" customHeight="1">
      <c r="A287" s="946" t="str">
        <f>$Q$1 &amp; " per kg"</f>
        <v>kcal per kg</v>
      </c>
      <c r="B287" s="1171"/>
      <c r="C287" s="1010">
        <f>IF('Data 1'!BV287="","",'Data 1'!BV287)</f>
        <v>3360</v>
      </c>
      <c r="D287" s="1010">
        <f>IF('Data 1'!BW287="","",'Data 1'!BW287)</f>
        <v>3360</v>
      </c>
      <c r="E287" s="1010">
        <f>IF('Data 1'!BX287="","",'Data 1'!BX287)</f>
        <v>3360</v>
      </c>
      <c r="F287" s="1010">
        <f>IF('Data 1'!BY287="","",'Data 1'!BY287)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4"/>
      <c r="S287" s="1034"/>
      <c r="T287" s="1034"/>
      <c r="U287" s="1066">
        <v>287</v>
      </c>
      <c r="V287" s="477"/>
    </row>
    <row r="288" spans="1:22" ht="15.75" customHeight="1">
      <c r="A288" s="1101" t="s">
        <v>251</v>
      </c>
      <c r="B288" s="1171"/>
      <c r="C288" s="1010" t="str">
        <f>IF('Data 1'!BV288="","",'Data 1'!BV288)</f>
        <v/>
      </c>
      <c r="D288" s="1010" t="str">
        <f>IF('Data 1'!BW288="","",'Data 1'!BW288)</f>
        <v/>
      </c>
      <c r="E288" s="1010" t="str">
        <f>IF('Data 1'!BX288="","",'Data 1'!BX288)</f>
        <v/>
      </c>
      <c r="F288" s="1010" t="str">
        <f>IF('Data 1'!BY288="","",'Data 1'!BY288)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4"/>
      <c r="S288" s="1034"/>
      <c r="T288" s="1034"/>
      <c r="U288" s="1066">
        <v>288</v>
      </c>
      <c r="V288" s="477"/>
    </row>
    <row r="289" spans="1:22" ht="15.75" customHeight="1">
      <c r="A289" s="1102" t="s">
        <v>182</v>
      </c>
      <c r="B289" s="1127"/>
      <c r="C289" s="1010" t="str">
        <f>IF('Data 1'!BV289="","",'Data 1'!BV289)</f>
        <v/>
      </c>
      <c r="D289" s="1010" t="str">
        <f>IF('Data 1'!BW289="","",'Data 1'!BW289)</f>
        <v/>
      </c>
      <c r="E289" s="1010" t="str">
        <f>IF('Data 1'!BX289="","",'Data 1'!BX289)</f>
        <v/>
      </c>
      <c r="F289" s="1010" t="str">
        <f>IF('Data 1'!BY289="","",'Data 1'!BY289)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7"/>
    </row>
    <row r="290" spans="1:22" ht="15.75" customHeight="1">
      <c r="A290" s="1102" t="s">
        <v>184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4"/>
      <c r="S290" s="1034"/>
      <c r="T290" s="1034"/>
      <c r="U290" s="1066">
        <v>290</v>
      </c>
      <c r="V290" s="477"/>
    </row>
    <row r="291" spans="1:22" ht="15.75" customHeight="1">
      <c r="A291" s="1102" t="s">
        <v>252</v>
      </c>
      <c r="B291" s="1160"/>
      <c r="C291" s="1010" t="str">
        <f>IF('Data 1'!BV291="","",'Data 1'!BV291)</f>
        <v/>
      </c>
      <c r="D291" s="1010" t="str">
        <f>IF('Data 1'!BW291="","",'Data 1'!BW291)</f>
        <v/>
      </c>
      <c r="E291" s="1010" t="str">
        <f>IF('Data 1'!BX291="","",'Data 1'!BX291)</f>
        <v/>
      </c>
      <c r="F291" s="1010" t="str">
        <f>IF('Data 1'!BY291="","",'Data 1'!BY291)</f>
        <v/>
      </c>
      <c r="G291" s="1108"/>
      <c r="H291" s="299"/>
      <c r="I291" s="299"/>
      <c r="J291" s="299"/>
      <c r="K291" s="299"/>
      <c r="L291" s="1108"/>
      <c r="M291" s="968"/>
      <c r="N291" s="968"/>
      <c r="O291" s="968"/>
      <c r="P291" s="968"/>
      <c r="Q291" s="1134"/>
      <c r="R291" s="904"/>
      <c r="S291" s="1034"/>
      <c r="T291" s="1034"/>
      <c r="U291" s="1066">
        <v>291</v>
      </c>
      <c r="V291" s="477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IF('Data 1'!A293="","",'Data 1'!A293)</f>
        <v>Wheat: kg produced</v>
      </c>
      <c r="B293" s="1117"/>
      <c r="C293" s="1010" t="str">
        <f>IF('Data 1'!BV293="","",'Data 1'!BV293)</f>
        <v/>
      </c>
      <c r="D293" s="1010" t="str">
        <f>IF('Data 1'!BW293="","",'Data 1'!BW293)</f>
        <v/>
      </c>
      <c r="E293" s="1010" t="str">
        <f>IF('Data 1'!BX293="","",'Data 1'!BX293)</f>
        <v/>
      </c>
      <c r="F293" s="1010" t="str">
        <f>IF('Data 1'!BY293="","",'Data 1'!BY293)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4"/>
      <c r="S293" s="1034"/>
      <c r="T293" s="1034"/>
      <c r="U293" s="1066">
        <v>293</v>
      </c>
      <c r="V293" s="477"/>
    </row>
    <row r="294" spans="1:22" ht="15.75" customHeight="1">
      <c r="A294" s="946" t="str">
        <f>$Q$1 &amp; " per kg"</f>
        <v>kcal per kg</v>
      </c>
      <c r="B294" s="1117"/>
      <c r="C294" s="1010">
        <f>IF('Data 1'!BV294="","",'Data 1'!BV294)</f>
        <v>3440</v>
      </c>
      <c r="D294" s="1010">
        <f>IF('Data 1'!BW294="","",'Data 1'!BW294)</f>
        <v>3440</v>
      </c>
      <c r="E294" s="1010">
        <f>IF('Data 1'!BX294="","",'Data 1'!BX294)</f>
        <v>3440</v>
      </c>
      <c r="F294" s="1010">
        <f>IF('Data 1'!BY294="","",'Data 1'!BY294)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4"/>
      <c r="S294" s="1034"/>
      <c r="T294" s="1034"/>
      <c r="U294" s="1066">
        <v>294</v>
      </c>
      <c r="V294" s="477"/>
    </row>
    <row r="295" spans="1:22" ht="15.75" customHeight="1">
      <c r="A295" s="1101" t="s">
        <v>251</v>
      </c>
      <c r="B295" s="1117"/>
      <c r="C295" s="1010" t="str">
        <f>IF('Data 1'!BV295="","",'Data 1'!BV295)</f>
        <v/>
      </c>
      <c r="D295" s="1010" t="str">
        <f>IF('Data 1'!BW295="","",'Data 1'!BW295)</f>
        <v/>
      </c>
      <c r="E295" s="1010" t="str">
        <f>IF('Data 1'!BX295="","",'Data 1'!BX295)</f>
        <v/>
      </c>
      <c r="F295" s="1010" t="str">
        <f>IF('Data 1'!BY295="","",'Data 1'!BY295)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4"/>
      <c r="S295" s="1034"/>
      <c r="T295" s="1034"/>
      <c r="U295" s="1066">
        <v>295</v>
      </c>
      <c r="V295" s="477"/>
    </row>
    <row r="296" spans="1:22" ht="15.75" customHeight="1">
      <c r="A296" s="1102" t="s">
        <v>182</v>
      </c>
      <c r="B296" s="1117"/>
      <c r="C296" s="1010" t="str">
        <f>IF('Data 1'!BV296="","",'Data 1'!BV296)</f>
        <v/>
      </c>
      <c r="D296" s="1010" t="str">
        <f>IF('Data 1'!BW296="","",'Data 1'!BW296)</f>
        <v/>
      </c>
      <c r="E296" s="1010" t="str">
        <f>IF('Data 1'!BX296="","",'Data 1'!BX296)</f>
        <v/>
      </c>
      <c r="F296" s="1010" t="str">
        <f>IF('Data 1'!BY296="","",'Data 1'!BY296)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7"/>
    </row>
    <row r="297" spans="1:22" ht="15.75" customHeight="1">
      <c r="A297" s="1102" t="s">
        <v>184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4"/>
      <c r="S297" s="1034"/>
      <c r="T297" s="1034"/>
      <c r="U297" s="1066">
        <v>297</v>
      </c>
      <c r="V297" s="477"/>
    </row>
    <row r="298" spans="1:22" ht="15.75" customHeight="1">
      <c r="A298" s="1102" t="s">
        <v>252</v>
      </c>
      <c r="B298" s="1171"/>
      <c r="C298" s="1010" t="str">
        <f>IF('Data 1'!BV298="","",'Data 1'!BV298)</f>
        <v/>
      </c>
      <c r="D298" s="1010" t="str">
        <f>IF('Data 1'!BW298="","",'Data 1'!BW298)</f>
        <v/>
      </c>
      <c r="E298" s="1010" t="str">
        <f>IF('Data 1'!BX298="","",'Data 1'!BX298)</f>
        <v/>
      </c>
      <c r="F298" s="1010" t="str">
        <f>IF('Data 1'!BY298="","",'Data 1'!BY298)</f>
        <v/>
      </c>
      <c r="G298" s="1108"/>
      <c r="H298" s="299"/>
      <c r="I298" s="299"/>
      <c r="J298" s="299"/>
      <c r="K298" s="299"/>
      <c r="L298" s="1108"/>
      <c r="M298" s="968"/>
      <c r="N298" s="968"/>
      <c r="O298" s="968"/>
      <c r="P298" s="968"/>
      <c r="Q298" s="1134"/>
      <c r="R298" s="904"/>
      <c r="S298" s="1034"/>
      <c r="T298" s="1034"/>
      <c r="U298" s="1066">
        <v>298</v>
      </c>
      <c r="V298" s="477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IF('Data 1'!A300="","",'Data 1'!A300)</f>
        <v>Cassava: no. local meas.</v>
      </c>
      <c r="B300" s="1160"/>
      <c r="C300" s="1010">
        <f>IF('Data 1'!BV300="","",'Data 1'!BV300)</f>
        <v>10</v>
      </c>
      <c r="D300" s="1010">
        <f>IF('Data 1'!BW300="","",'Data 1'!BW300)</f>
        <v>25</v>
      </c>
      <c r="E300" s="1010">
        <f>IF('Data 1'!BX300="","",'Data 1'!BX300)</f>
        <v>20</v>
      </c>
      <c r="F300" s="1010">
        <f>IF('Data 1'!BY300="","",'Data 1'!BY300)</f>
        <v>55</v>
      </c>
      <c r="G300" s="1135"/>
      <c r="H300" s="987">
        <f>IF(SUM(C300)&gt;0,C300*'Exp factors'!C$21,"")</f>
        <v>12.5</v>
      </c>
      <c r="I300" s="987">
        <f>IF(SUM(D300)&gt;0,D300*'Exp factors'!D$21,"")</f>
        <v>31.25</v>
      </c>
      <c r="J300" s="987">
        <f>IF(SUM(E300)&gt;0,E300*'Exp factors'!E$21,"")</f>
        <v>25</v>
      </c>
      <c r="K300" s="987">
        <f>IF(SUM(F300)&gt;0,F300*'Exp factors'!F$21,"")</f>
        <v>68.75</v>
      </c>
      <c r="L300" s="1135"/>
      <c r="M300" s="968"/>
      <c r="N300" s="968"/>
      <c r="O300" s="968"/>
      <c r="P300" s="968"/>
      <c r="Q300" s="1134"/>
      <c r="R300" s="904"/>
      <c r="S300" s="1034"/>
      <c r="T300" s="1034"/>
      <c r="U300" s="1066">
        <v>300</v>
      </c>
      <c r="V300" s="477"/>
    </row>
    <row r="301" spans="1:22" ht="15.75" customHeight="1">
      <c r="A301" s="946" t="s">
        <v>261</v>
      </c>
      <c r="B301" s="1160"/>
      <c r="C301" s="1010" t="str">
        <f>IF('Data 1'!BV301="","",'Data 1'!BV301)</f>
        <v/>
      </c>
      <c r="D301" s="1010" t="str">
        <f>IF('Data 1'!BW301="","",'Data 1'!BW301)</f>
        <v/>
      </c>
      <c r="E301" s="1010" t="str">
        <f>IF('Data 1'!BX301="","",'Data 1'!BX301)</f>
        <v/>
      </c>
      <c r="F301" s="1010" t="str">
        <f>IF('Data 1'!BY301="","",'Data 1'!BY301)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4"/>
      <c r="S301" s="1034"/>
      <c r="T301" s="1034"/>
      <c r="U301" s="1066">
        <v>301</v>
      </c>
      <c r="V301" s="477"/>
    </row>
    <row r="302" spans="1:22" ht="15.75" customHeight="1">
      <c r="A302" s="946" t="s">
        <v>262</v>
      </c>
      <c r="B302" s="1160"/>
      <c r="C302" s="1010">
        <f>IF('Data 1'!BV302="","",'Data 1'!BV302)</f>
        <v>45</v>
      </c>
      <c r="D302" s="1010">
        <f>IF('Data 1'!BW302="","",'Data 1'!BW302)</f>
        <v>45</v>
      </c>
      <c r="E302" s="1010">
        <f>IF('Data 1'!BX302="","",'Data 1'!BX302)</f>
        <v>45</v>
      </c>
      <c r="F302" s="1010">
        <f>IF('Data 1'!BY302="","",'Data 1'!BY302)</f>
        <v>45</v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4"/>
      <c r="S302" s="1034"/>
      <c r="T302" s="1034"/>
      <c r="U302" s="1066">
        <v>302</v>
      </c>
      <c r="V302" s="477"/>
    </row>
    <row r="303" spans="1:22" ht="15.75" customHeight="1">
      <c r="A303" s="1175" t="s">
        <v>263</v>
      </c>
      <c r="B303" s="1117"/>
      <c r="C303" s="1148">
        <f>IF(C300="","",C300*C302)</f>
        <v>450</v>
      </c>
      <c r="D303" s="1148">
        <f>IF(D300="","",D300*D302)</f>
        <v>1125</v>
      </c>
      <c r="E303" s="1148">
        <f>IF(E300="","",E300*E302)</f>
        <v>900</v>
      </c>
      <c r="F303" s="1148">
        <f>IF(F300="","",F300*F302)</f>
        <v>2475</v>
      </c>
      <c r="G303" s="1176"/>
      <c r="H303" s="977">
        <f>IF(H300="","",H300*C302)</f>
        <v>562.5</v>
      </c>
      <c r="I303" s="977">
        <f>IF(I300="","",I300*D302)</f>
        <v>1406.25</v>
      </c>
      <c r="J303" s="977">
        <f>IF(J300="","",J300*E302)</f>
        <v>1125</v>
      </c>
      <c r="K303" s="977">
        <f>IF(K300="","",K300*F302)</f>
        <v>3093.75</v>
      </c>
      <c r="L303" s="1176"/>
      <c r="M303" s="968"/>
      <c r="N303" s="968"/>
      <c r="O303" s="968"/>
      <c r="P303" s="968"/>
      <c r="Q303" s="1134"/>
      <c r="R303" s="904"/>
      <c r="S303" s="1034"/>
      <c r="T303" s="1034"/>
      <c r="U303" s="1066">
        <v>303</v>
      </c>
      <c r="V303" s="477"/>
    </row>
    <row r="304" spans="1:22" ht="15.75" customHeight="1">
      <c r="A304" s="946" t="str">
        <f>$Q$1 &amp; " per kg"</f>
        <v>kcal per kg</v>
      </c>
      <c r="B304" s="1117"/>
      <c r="C304" s="1010">
        <f>IF('Data 1'!BV304="","",'Data 1'!BV304)</f>
        <v>1530</v>
      </c>
      <c r="D304" s="1010">
        <f>IF('Data 1'!BW304="","",'Data 1'!BW304)</f>
        <v>1530</v>
      </c>
      <c r="E304" s="1010">
        <f>IF('Data 1'!BX304="","",'Data 1'!BX304)</f>
        <v>1530</v>
      </c>
      <c r="F304" s="1010">
        <f>IF('Data 1'!BY304="","",'Data 1'!BY304)</f>
        <v>1530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4"/>
      <c r="S304" s="1034"/>
      <c r="T304" s="1034"/>
      <c r="U304" s="1066">
        <v>304</v>
      </c>
      <c r="V304" s="477"/>
    </row>
    <row r="305" spans="1:22" ht="15.75" customHeight="1">
      <c r="A305" s="1101" t="s">
        <v>251</v>
      </c>
      <c r="B305" s="1117"/>
      <c r="C305" s="1010">
        <f>IF('Data 1'!BV305="","",'Data 1'!BV305)</f>
        <v>225</v>
      </c>
      <c r="D305" s="1010">
        <f>IF('Data 1'!BW305="","",'Data 1'!BW305)</f>
        <v>600</v>
      </c>
      <c r="E305" s="1010">
        <f>IF('Data 1'!BX305="","",'Data 1'!BX305)</f>
        <v>480</v>
      </c>
      <c r="F305" s="1010">
        <f>IF('Data 1'!BY305="","",'Data 1'!BY305)</f>
        <v>2050</v>
      </c>
      <c r="G305" s="1105"/>
      <c r="H305" s="973">
        <f>IF(SUM(C305)&gt;0,(C303-H308-SUM(C308)*(H308=""))*'Exp factors'!C$23,"")</f>
        <v>0</v>
      </c>
      <c r="I305" s="973">
        <f>IF(SUM(D305)&gt;0,(D303-I308-SUM(D308)*(I308=""))*'Exp factors'!D$23,"")</f>
        <v>0</v>
      </c>
      <c r="J305" s="973">
        <f>IF(SUM(E305)&gt;0,(E303-J308-SUM(E308)*(J308=""))*'Exp factors'!E$23,"")</f>
        <v>0</v>
      </c>
      <c r="K305" s="973">
        <f>IF(SUM(F305)&gt;0,(F303-K308-SUM(F308)*(K308=""))*'Exp factors'!F$23,"")</f>
        <v>0</v>
      </c>
      <c r="L305" s="1105"/>
      <c r="M305" s="968"/>
      <c r="N305" s="968"/>
      <c r="O305" s="968"/>
      <c r="P305" s="968"/>
      <c r="Q305" s="1134"/>
      <c r="R305" s="904"/>
      <c r="S305" s="1034"/>
      <c r="T305" s="1034"/>
      <c r="U305" s="1066">
        <v>305</v>
      </c>
      <c r="V305" s="477"/>
    </row>
    <row r="306" spans="1:22" ht="15.75" customHeight="1">
      <c r="A306" s="1102" t="s">
        <v>182</v>
      </c>
      <c r="B306" s="1117"/>
      <c r="C306" s="1010">
        <f>IF('Data 1'!BV306="","",'Data 1'!BV306)</f>
        <v>1</v>
      </c>
      <c r="D306" s="1010">
        <f>IF('Data 1'!BW306="","",'Data 1'!BW306)</f>
        <v>1</v>
      </c>
      <c r="E306" s="1010">
        <f>IF('Data 1'!BX306="","",'Data 1'!BX306)</f>
        <v>1</v>
      </c>
      <c r="F306" s="1010">
        <f>IF('Data 1'!BY306="","",'Data 1'!BY306)</f>
        <v>1</v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7"/>
    </row>
    <row r="307" spans="1:22" ht="15.75" customHeight="1">
      <c r="A307" s="1102" t="s">
        <v>184</v>
      </c>
      <c r="B307" s="1171"/>
      <c r="C307" s="1125">
        <f>IF(SUM(C305)=0,"",C305*C306)</f>
        <v>225</v>
      </c>
      <c r="D307" s="1125">
        <f>IF(SUM(D305)=0,"",D305*D306)</f>
        <v>600</v>
      </c>
      <c r="E307" s="1125">
        <f>IF(SUM(E305)=0,"",E305*E306)</f>
        <v>480</v>
      </c>
      <c r="F307" s="1125">
        <f>IF(SUM(F305)=0,"",F305*F306)</f>
        <v>2050</v>
      </c>
      <c r="G307" s="1108"/>
      <c r="H307" s="977">
        <f>IF(H305="","",H305*C306)</f>
        <v>0</v>
      </c>
      <c r="I307" s="977">
        <f>IF(I305="","",I305*D306)</f>
        <v>0</v>
      </c>
      <c r="J307" s="977">
        <f>IF(J305="","",J305*E306)</f>
        <v>0</v>
      </c>
      <c r="K307" s="977">
        <f>IF(K305="","",K305*F306)</f>
        <v>0</v>
      </c>
      <c r="L307" s="1108"/>
      <c r="M307" s="977">
        <f>IF(H307="","",SUM(H307)-SUM(C307))</f>
        <v>-225</v>
      </c>
      <c r="N307" s="977">
        <f>IF(I307="","",SUM(I307)-SUM(D307))</f>
        <v>-600</v>
      </c>
      <c r="O307" s="977">
        <f>IF(J307="","",SUM(J307)-SUM(E307))</f>
        <v>-480</v>
      </c>
      <c r="P307" s="977">
        <f>IF(K307="","",SUM(K307)-SUM(F307))</f>
        <v>-2050</v>
      </c>
      <c r="Q307" s="1134"/>
      <c r="R307" s="904"/>
      <c r="S307" s="1034"/>
      <c r="T307" s="1034"/>
      <c r="U307" s="1066">
        <v>307</v>
      </c>
      <c r="V307" s="477"/>
    </row>
    <row r="308" spans="1:22" s="1170" customFormat="1" ht="15.75" customHeight="1">
      <c r="A308" s="1102" t="s">
        <v>252</v>
      </c>
      <c r="B308" s="1171"/>
      <c r="C308" s="1010">
        <f>IF('Data 1'!BV308="","",'Data 1'!BV308)</f>
        <v>50</v>
      </c>
      <c r="D308" s="1010">
        <f>IF('Data 1'!BW308="","",'Data 1'!BW308)</f>
        <v>0</v>
      </c>
      <c r="E308" s="1010">
        <f>IF('Data 1'!BX308="","",'Data 1'!BX308)</f>
        <v>0</v>
      </c>
      <c r="F308" s="1010">
        <f>IF('Data 1'!BY308="","",'Data 1'!BY308)</f>
        <v>0</v>
      </c>
      <c r="G308" s="1108"/>
      <c r="H308" s="299"/>
      <c r="I308" s="299"/>
      <c r="J308" s="299"/>
      <c r="K308" s="299"/>
      <c r="L308" s="1108"/>
      <c r="M308" s="968"/>
      <c r="N308" s="968"/>
      <c r="O308" s="968"/>
      <c r="P308" s="968"/>
      <c r="Q308" s="1134"/>
      <c r="R308" s="904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>
        <f>IF(C303="","",(C303-SUM(C305)-SUM(C308))*C304/C$46/365/$P$1)</f>
        <v>8.7328767123287673E-2</v>
      </c>
      <c r="D309" s="1152">
        <f>IF(D303="","",(D303-SUM(D305)-SUM(D308))*D304/D$46/365/$P$1)</f>
        <v>0.17465753424657535</v>
      </c>
      <c r="E309" s="1152">
        <f>IF(E303="","",(E303-SUM(E305)-SUM(E308))*E304/E$46/365/$P$1)</f>
        <v>0.11976516634050881</v>
      </c>
      <c r="F309" s="1152">
        <f>IF(F303="","",(F303-SUM(F305)-SUM(F308))*F304/F$46/365/$P$1)</f>
        <v>0.10604207436399217</v>
      </c>
      <c r="G309" s="1117"/>
      <c r="H309" s="770">
        <f>IF(H303="","",(H303+SUM(C303)*(H303="")-SUM(H305)-H308-SUM(C308)*(H308=""))*C304/H$46/365/$P$1)</f>
        <v>0.25574853228962818</v>
      </c>
      <c r="I309" s="770">
        <f>IF(I303="","",(I303+SUM(D303)*(I303="")-SUM(I305)-I308-SUM(D308)*(I308=""))*D304/I$46/365/$P$1)</f>
        <v>0.4678326810176125</v>
      </c>
      <c r="J309" s="770">
        <f>IF(J303="","",(J303+SUM(E303)*(J303="")-SUM(J305)-J308-SUM(E308)*(J308=""))*E304/J$46/365/$P$1)</f>
        <v>0.32079955269779142</v>
      </c>
      <c r="K309" s="770">
        <f>IF(K303="","",(K303+SUM(F303)*(K303="")-SUM(K305)-K308-SUM(F308)*(K308=""))*F304/K$46/365/$P$1)</f>
        <v>0.77192392367906071</v>
      </c>
      <c r="L309" s="1117"/>
      <c r="M309" s="1153">
        <f>IF(H309="","",SUM(H309)-SUM(C309))</f>
        <v>0.1684197651663405</v>
      </c>
      <c r="N309" s="1153">
        <f>IF(I309="","",SUM(I309)-SUM(D309))</f>
        <v>0.29317514677103718</v>
      </c>
      <c r="O309" s="1153">
        <f>IF(J309="","",SUM(J309)-SUM(E309))</f>
        <v>0.2010343863572826</v>
      </c>
      <c r="P309" s="1153">
        <f>IF(K309="","",SUM(K309)-SUM(F309))</f>
        <v>0.66588184931506855</v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IF('Data 1'!A310="","",'Data 1'!A310)</f>
        <v>Water melon: no. local meas</v>
      </c>
      <c r="B310" s="1131"/>
      <c r="C310" s="1010" t="str">
        <f>IF('Data 1'!BV310="","",'Data 1'!BV310)</f>
        <v/>
      </c>
      <c r="D310" s="1010" t="str">
        <f>IF('Data 1'!BW310="","",'Data 1'!BW310)</f>
        <v/>
      </c>
      <c r="E310" s="1010" t="str">
        <f>IF('Data 1'!BX310="","",'Data 1'!BX310)</f>
        <v/>
      </c>
      <c r="F310" s="1010" t="str">
        <f>IF('Data 1'!BY310="","",'Data 1'!BY310)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4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261</v>
      </c>
      <c r="B311" s="1131"/>
      <c r="C311" s="1010" t="str">
        <f>IF('Data 1'!BV311="","",'Data 1'!BV311)</f>
        <v/>
      </c>
      <c r="D311" s="1010" t="str">
        <f>IF('Data 1'!BW311="","",'Data 1'!BW311)</f>
        <v/>
      </c>
      <c r="E311" s="1010" t="str">
        <f>IF('Data 1'!BX311="","",'Data 1'!BX311)</f>
        <v/>
      </c>
      <c r="F311" s="1010" t="str">
        <f>IF('Data 1'!BY311="","",'Data 1'!BY311)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4"/>
      <c r="S311" s="1034"/>
      <c r="T311" s="1034"/>
      <c r="U311" s="1066">
        <v>311</v>
      </c>
      <c r="V311" s="1169"/>
    </row>
    <row r="312" spans="1:22" ht="15.75" customHeight="1">
      <c r="A312" s="946" t="s">
        <v>262</v>
      </c>
      <c r="B312" s="1177"/>
      <c r="C312" s="1010" t="str">
        <f>IF('Data 1'!BV312="","",'Data 1'!BV312)</f>
        <v/>
      </c>
      <c r="D312" s="1010" t="str">
        <f>IF('Data 1'!BW312="","",'Data 1'!BW312)</f>
        <v/>
      </c>
      <c r="E312" s="1010" t="str">
        <f>IF('Data 1'!BX312="","",'Data 1'!BX312)</f>
        <v/>
      </c>
      <c r="F312" s="1010" t="str">
        <f>IF('Data 1'!BY312="","",'Data 1'!BY312)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4"/>
      <c r="S312" s="1034"/>
      <c r="T312" s="1034"/>
      <c r="U312" s="1066">
        <v>312</v>
      </c>
      <c r="V312" s="477"/>
    </row>
    <row r="313" spans="1:22" ht="15.75" customHeight="1">
      <c r="A313" s="946" t="s">
        <v>263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4"/>
      <c r="S313" s="1034"/>
      <c r="T313" s="1034"/>
      <c r="U313" s="1066">
        <v>313</v>
      </c>
      <c r="V313" s="477"/>
    </row>
    <row r="314" spans="1:22" ht="15.75" customHeight="1">
      <c r="A314" s="946" t="str">
        <f>$Q$1 &amp; " per kg"</f>
        <v>kcal per kg</v>
      </c>
      <c r="B314" s="1108"/>
      <c r="C314" s="1010">
        <f>IF('Data 1'!BV314="","",'Data 1'!BV314)</f>
        <v>963</v>
      </c>
      <c r="D314" s="1010">
        <f>IF('Data 1'!BW314="","",'Data 1'!BW314)</f>
        <v>963</v>
      </c>
      <c r="E314" s="1010">
        <f>IF('Data 1'!BX314="","",'Data 1'!BX314)</f>
        <v>963</v>
      </c>
      <c r="F314" s="1010">
        <f>IF('Data 1'!BY314="","",'Data 1'!BY314)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4"/>
      <c r="S314" s="1034"/>
      <c r="T314" s="1034"/>
      <c r="U314" s="1066">
        <v>314</v>
      </c>
      <c r="V314" s="477"/>
    </row>
    <row r="315" spans="1:22" ht="15.75" customHeight="1">
      <c r="A315" s="1101" t="s">
        <v>251</v>
      </c>
      <c r="B315" s="1132"/>
      <c r="C315" s="1010" t="str">
        <f>IF('Data 1'!BV315="","",'Data 1'!BV315)</f>
        <v/>
      </c>
      <c r="D315" s="1010" t="str">
        <f>IF('Data 1'!BW315="","",'Data 1'!BW315)</f>
        <v/>
      </c>
      <c r="E315" s="1010" t="str">
        <f>IF('Data 1'!BX315="","",'Data 1'!BX315)</f>
        <v/>
      </c>
      <c r="F315" s="1010" t="str">
        <f>IF('Data 1'!BY315="","",'Data 1'!BY315)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4"/>
      <c r="S315" s="1034"/>
      <c r="T315" s="1034"/>
      <c r="U315" s="1066">
        <v>315</v>
      </c>
      <c r="V315" s="477"/>
    </row>
    <row r="316" spans="1:22" ht="15.75" customHeight="1">
      <c r="A316" s="1102" t="s">
        <v>182</v>
      </c>
      <c r="B316" s="1131"/>
      <c r="C316" s="1010" t="str">
        <f>IF('Data 1'!BV316="","",'Data 1'!BV316)</f>
        <v/>
      </c>
      <c r="D316" s="1010" t="str">
        <f>IF('Data 1'!BW316="","",'Data 1'!BW316)</f>
        <v/>
      </c>
      <c r="E316" s="1010" t="str">
        <f>IF('Data 1'!BX316="","",'Data 1'!BX316)</f>
        <v/>
      </c>
      <c r="F316" s="1010" t="str">
        <f>IF('Data 1'!BY316="","",'Data 1'!BY316)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7"/>
    </row>
    <row r="317" spans="1:22" ht="15.75" customHeight="1">
      <c r="A317" s="1102" t="s">
        <v>184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4"/>
      <c r="S317" s="1034"/>
      <c r="T317" s="1034"/>
      <c r="U317" s="1066">
        <v>317</v>
      </c>
      <c r="V317" s="477"/>
    </row>
    <row r="318" spans="1:22" ht="15.75" customHeight="1">
      <c r="A318" s="1102" t="s">
        <v>252</v>
      </c>
      <c r="B318" s="1132"/>
      <c r="C318" s="1010" t="str">
        <f>IF('Data 1'!BV318="","",'Data 1'!BV318)</f>
        <v/>
      </c>
      <c r="D318" s="1010" t="str">
        <f>IF('Data 1'!BW318="","",'Data 1'!BW318)</f>
        <v/>
      </c>
      <c r="E318" s="1010" t="str">
        <f>IF('Data 1'!BX318="","",'Data 1'!BX318)</f>
        <v/>
      </c>
      <c r="F318" s="1010" t="str">
        <f>IF('Data 1'!BY318="","",'Data 1'!BY318)</f>
        <v/>
      </c>
      <c r="G318" s="1108"/>
      <c r="H318" s="299"/>
      <c r="I318" s="299"/>
      <c r="J318" s="299"/>
      <c r="K318" s="299"/>
      <c r="L318" s="1108"/>
      <c r="M318" s="968"/>
      <c r="N318" s="968"/>
      <c r="O318" s="968"/>
      <c r="P318" s="968"/>
      <c r="Q318" s="1134"/>
      <c r="R318" s="904"/>
      <c r="S318" s="1034"/>
      <c r="T318" s="1034"/>
      <c r="U318" s="1066">
        <v>318</v>
      </c>
      <c r="V318" s="477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7"/>
    </row>
    <row r="320" spans="1:22" ht="15.75" customHeight="1">
      <c r="A320" s="1164" t="str">
        <f>IF('Data 1'!A320="","",'Data 1'!A320)</f>
        <v>Other melons: no. local meas</v>
      </c>
      <c r="B320" s="1108"/>
      <c r="C320" s="1010" t="str">
        <f>IF('Data 1'!BV320="","",'Data 1'!BV320)</f>
        <v/>
      </c>
      <c r="D320" s="1010" t="str">
        <f>IF('Data 1'!BW320="","",'Data 1'!BW320)</f>
        <v/>
      </c>
      <c r="E320" s="1010" t="str">
        <f>IF('Data 1'!BX320="","",'Data 1'!BX320)</f>
        <v/>
      </c>
      <c r="F320" s="1010" t="str">
        <f>IF('Data 1'!BY320="","",'Data 1'!BY320)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4"/>
      <c r="S320" s="1034"/>
      <c r="T320" s="1034"/>
      <c r="U320" s="1066">
        <v>320</v>
      </c>
      <c r="V320" s="477"/>
    </row>
    <row r="321" spans="1:22" ht="15.75" customHeight="1">
      <c r="A321" s="946" t="s">
        <v>261</v>
      </c>
      <c r="B321" s="947"/>
      <c r="C321" s="1010" t="str">
        <f>IF('Data 1'!BV321="","",'Data 1'!BV321)</f>
        <v/>
      </c>
      <c r="D321" s="1010" t="str">
        <f>IF('Data 1'!BW321="","",'Data 1'!BW321)</f>
        <v/>
      </c>
      <c r="E321" s="1010" t="str">
        <f>IF('Data 1'!BX321="","",'Data 1'!BX321)</f>
        <v/>
      </c>
      <c r="F321" s="1010" t="str">
        <f>IF('Data 1'!BY321="","",'Data 1'!BY321)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5"/>
      <c r="S321" s="865"/>
      <c r="T321" s="865"/>
      <c r="U321" s="1066">
        <v>321</v>
      </c>
      <c r="V321" s="477"/>
    </row>
    <row r="322" spans="1:22" ht="15.75" customHeight="1">
      <c r="A322" s="946" t="s">
        <v>262</v>
      </c>
      <c r="B322" s="1108"/>
      <c r="C322" s="1010" t="str">
        <f>IF('Data 1'!BV322="","",'Data 1'!BV322)</f>
        <v/>
      </c>
      <c r="D322" s="1010" t="str">
        <f>IF('Data 1'!BW322="","",'Data 1'!BW322)</f>
        <v/>
      </c>
      <c r="E322" s="1010" t="str">
        <f>IF('Data 1'!BX322="","",'Data 1'!BX322)</f>
        <v/>
      </c>
      <c r="F322" s="1010" t="str">
        <f>IF('Data 1'!BY322="","",'Data 1'!BY322)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4"/>
      <c r="S322" s="1034"/>
      <c r="T322" s="1034"/>
      <c r="U322" s="1066">
        <v>322</v>
      </c>
      <c r="V322" s="477"/>
    </row>
    <row r="323" spans="1:22" ht="15.75" customHeight="1">
      <c r="A323" s="946" t="s">
        <v>263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4"/>
      <c r="S323" s="1034"/>
      <c r="T323" s="1034"/>
      <c r="U323" s="1066">
        <v>323</v>
      </c>
      <c r="V323" s="477"/>
    </row>
    <row r="324" spans="1:22" ht="15.75" customHeight="1">
      <c r="A324" s="946" t="str">
        <f>$Q$1 &amp; " per kg"</f>
        <v>kcal per kg</v>
      </c>
      <c r="B324" s="947"/>
      <c r="C324" s="1010">
        <f>IF('Data 1'!BV324="","",'Data 1'!BV324)</f>
        <v>750</v>
      </c>
      <c r="D324" s="1010">
        <f>IF('Data 1'!BW324="","",'Data 1'!BW324)</f>
        <v>750</v>
      </c>
      <c r="E324" s="1010">
        <f>IF('Data 1'!BX324="","",'Data 1'!BX324)</f>
        <v>750</v>
      </c>
      <c r="F324" s="1010">
        <f>IF('Data 1'!BY324="","",'Data 1'!BY324)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4"/>
      <c r="S324" s="1034"/>
      <c r="T324" s="1034"/>
      <c r="U324" s="1066">
        <v>324</v>
      </c>
      <c r="V324" s="477"/>
    </row>
    <row r="325" spans="1:22" ht="15.75" customHeight="1">
      <c r="A325" s="1101" t="s">
        <v>251</v>
      </c>
      <c r="B325" s="1108"/>
      <c r="C325" s="1010" t="str">
        <f>IF('Data 1'!BV325="","",'Data 1'!BV325)</f>
        <v/>
      </c>
      <c r="D325" s="1010" t="str">
        <f>IF('Data 1'!BW325="","",'Data 1'!BW325)</f>
        <v/>
      </c>
      <c r="E325" s="1010" t="str">
        <f>IF('Data 1'!BX325="","",'Data 1'!BX325)</f>
        <v/>
      </c>
      <c r="F325" s="1010" t="str">
        <f>IF('Data 1'!BY325="","",'Data 1'!BY325)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4"/>
      <c r="S325" s="1034"/>
      <c r="T325" s="1034"/>
      <c r="U325" s="1066">
        <v>325</v>
      </c>
      <c r="V325" s="477"/>
    </row>
    <row r="326" spans="1:22" ht="15.75" customHeight="1">
      <c r="A326" s="1102" t="s">
        <v>182</v>
      </c>
      <c r="B326" s="1108"/>
      <c r="C326" s="1010" t="str">
        <f>IF('Data 1'!BV326="","",'Data 1'!BV326)</f>
        <v/>
      </c>
      <c r="D326" s="1010" t="str">
        <f>IF('Data 1'!BW326="","",'Data 1'!BW326)</f>
        <v/>
      </c>
      <c r="E326" s="1010" t="str">
        <f>IF('Data 1'!BX326="","",'Data 1'!BX326)</f>
        <v/>
      </c>
      <c r="F326" s="1010" t="str">
        <f>IF('Data 1'!BY326="","",'Data 1'!BY326)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7"/>
    </row>
    <row r="327" spans="1:22" ht="15.75" customHeight="1">
      <c r="A327" s="1102" t="s">
        <v>184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4"/>
      <c r="S327" s="1034"/>
      <c r="T327" s="1034"/>
      <c r="U327" s="1066">
        <v>327</v>
      </c>
      <c r="V327" s="477"/>
    </row>
    <row r="328" spans="1:22" ht="15.75" customHeight="1">
      <c r="A328" s="1102" t="s">
        <v>252</v>
      </c>
      <c r="B328" s="1108"/>
      <c r="C328" s="1010" t="str">
        <f>IF('Data 1'!BV328="","",'Data 1'!BV328)</f>
        <v/>
      </c>
      <c r="D328" s="1010" t="str">
        <f>IF('Data 1'!BW328="","",'Data 1'!BW328)</f>
        <v/>
      </c>
      <c r="E328" s="1010" t="str">
        <f>IF('Data 1'!BX328="","",'Data 1'!BX328)</f>
        <v/>
      </c>
      <c r="F328" s="1010" t="str">
        <f>IF('Data 1'!BY328="","",'Data 1'!BY328)</f>
        <v/>
      </c>
      <c r="G328" s="1108"/>
      <c r="H328" s="299"/>
      <c r="I328" s="299"/>
      <c r="J328" s="299"/>
      <c r="K328" s="299"/>
      <c r="L328" s="1108"/>
      <c r="M328" s="968"/>
      <c r="N328" s="968"/>
      <c r="O328" s="968"/>
      <c r="P328" s="968"/>
      <c r="Q328" s="1134"/>
      <c r="R328" s="904"/>
      <c r="S328" s="1034"/>
      <c r="T328" s="1034"/>
      <c r="U328" s="1066">
        <v>328</v>
      </c>
      <c r="V328" s="477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7"/>
    </row>
    <row r="330" spans="1:22" s="1174" customFormat="1" ht="15.75" customHeight="1">
      <c r="A330" s="1164" t="str">
        <f>IF('Data 1'!A330="","",'Data 1'!A330)</f>
        <v>Sweet Potatoes no. local measure</v>
      </c>
      <c r="B330" s="947"/>
      <c r="C330" s="1010" t="str">
        <f>IF('Data 1'!BV330="","",'Data 1'!BV330)</f>
        <v/>
      </c>
      <c r="D330" s="1010">
        <f>IF('Data 1'!BW330="","",'Data 1'!BW330)</f>
        <v>3</v>
      </c>
      <c r="E330" s="1010" t="str">
        <f>IF('Data 1'!BX330="","",'Data 1'!BX330)</f>
        <v/>
      </c>
      <c r="F330" s="1010">
        <f>IF('Data 1'!BY330="","",'Data 1'!BY330)</f>
        <v>20</v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4"/>
      <c r="S330" s="1034"/>
      <c r="T330" s="1034"/>
      <c r="U330" s="1066">
        <v>330</v>
      </c>
      <c r="V330" s="1173"/>
    </row>
    <row r="331" spans="1:22" ht="15.75" customHeight="1">
      <c r="A331" s="946" t="s">
        <v>261</v>
      </c>
      <c r="B331" s="1108"/>
      <c r="C331" s="1010" t="str">
        <f>IF('Data 1'!BV331="","",'Data 1'!BV331)</f>
        <v/>
      </c>
      <c r="D331" s="1010" t="str">
        <f>IF('Data 1'!BW331="","",'Data 1'!BW331)</f>
        <v/>
      </c>
      <c r="E331" s="1010" t="str">
        <f>IF('Data 1'!BX331="","",'Data 1'!BX331)</f>
        <v/>
      </c>
      <c r="F331" s="1010" t="str">
        <f>IF('Data 1'!BY331="","",'Data 1'!BY331)</f>
        <v/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5"/>
      <c r="S331" s="865"/>
      <c r="T331" s="865"/>
      <c r="U331" s="1066">
        <v>331</v>
      </c>
      <c r="V331" s="477"/>
    </row>
    <row r="332" spans="1:22" s="1174" customFormat="1" ht="15.75" customHeight="1">
      <c r="A332" s="1178" t="s">
        <v>262</v>
      </c>
      <c r="B332" s="1108"/>
      <c r="C332" s="1010" t="str">
        <f>IF('Data 1'!BV332="","",'Data 1'!BV332)</f>
        <v/>
      </c>
      <c r="D332" s="1010">
        <f>IF('Data 1'!BW332="","",'Data 1'!BW332)</f>
        <v>40</v>
      </c>
      <c r="E332" s="1010" t="str">
        <f>IF('Data 1'!BX332="","",'Data 1'!BX332)</f>
        <v/>
      </c>
      <c r="F332" s="1010">
        <f>IF('Data 1'!BY332="","",'Data 1'!BY332)</f>
        <v>45</v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4"/>
      <c r="S332" s="1034"/>
      <c r="T332" s="1034"/>
      <c r="U332" s="1066">
        <v>332</v>
      </c>
      <c r="V332" s="1173"/>
    </row>
    <row r="333" spans="1:22" ht="15.75" customHeight="1">
      <c r="A333" s="946" t="s">
        <v>263</v>
      </c>
      <c r="B333" s="947"/>
      <c r="C333" s="1148" t="str">
        <f>IF(C330="","",C330*C332)</f>
        <v/>
      </c>
      <c r="D333" s="1148">
        <f>IF(D330="","",D330*D332)</f>
        <v>120</v>
      </c>
      <c r="E333" s="1148" t="str">
        <f>IF(E330="","",E330*E332)</f>
        <v/>
      </c>
      <c r="F333" s="1148">
        <f>IF(F330="","",F330*F332)</f>
        <v>900</v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4"/>
      <c r="S333" s="1034"/>
      <c r="T333" s="1034"/>
      <c r="U333" s="1066">
        <v>333</v>
      </c>
      <c r="V333" s="477"/>
    </row>
    <row r="334" spans="1:22" ht="15.75" customHeight="1">
      <c r="A334" s="946" t="str">
        <f>$Q$1 &amp; " per kg"</f>
        <v>kcal per kg</v>
      </c>
      <c r="B334" s="1108"/>
      <c r="C334" s="1010" t="str">
        <f>IF('Data 1'!BV334="","",'Data 1'!BV334)</f>
        <v/>
      </c>
      <c r="D334" s="1010">
        <f>IF('Data 1'!BW334="","",'Data 1'!BW334)</f>
        <v>1140</v>
      </c>
      <c r="E334" s="1010" t="str">
        <f>IF('Data 1'!BX334="","",'Data 1'!BX334)</f>
        <v/>
      </c>
      <c r="F334" s="1010">
        <f>IF('Data 1'!BY334="","",'Data 1'!BY334)</f>
        <v>1140</v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4"/>
      <c r="S334" s="1034"/>
      <c r="T334" s="1034"/>
      <c r="U334" s="1066">
        <v>334</v>
      </c>
      <c r="V334" s="477"/>
    </row>
    <row r="335" spans="1:22" ht="15.75" customHeight="1">
      <c r="A335" s="1101" t="s">
        <v>251</v>
      </c>
      <c r="B335" s="1105"/>
      <c r="C335" s="1010" t="str">
        <f>IF('Data 1'!BV335="","",'Data 1'!BV335)</f>
        <v/>
      </c>
      <c r="D335" s="1010">
        <f>IF('Data 1'!BW335="","",'Data 1'!BW335)</f>
        <v>90</v>
      </c>
      <c r="E335" s="1010" t="str">
        <f>IF('Data 1'!BX335="","",'Data 1'!BX335)</f>
        <v/>
      </c>
      <c r="F335" s="1010">
        <f>IF('Data 1'!BY335="","",'Data 1'!BY335)</f>
        <v>500</v>
      </c>
      <c r="G335" s="947"/>
      <c r="H335" s="973" t="str">
        <f>IF(SUM(C335)&gt;0,(C333-H338-SUM(C338)*(H338=""))*'Exp factors'!C$23,"")</f>
        <v/>
      </c>
      <c r="I335" s="973">
        <f>IF(SUM(D335)&gt;0,(D333-I338-SUM(D338)*(I338=""))*'Exp factors'!D$23,"")</f>
        <v>0</v>
      </c>
      <c r="J335" s="973" t="str">
        <f>IF(SUM(E335)&gt;0,(E333-J338-SUM(E338)*(J338=""))*'Exp factors'!E$23,"")</f>
        <v/>
      </c>
      <c r="K335" s="973">
        <f>IF(SUM(F335)&gt;0,(F333-K338-SUM(F338)*(K338=""))*'Exp factors'!F$23,"")</f>
        <v>0</v>
      </c>
      <c r="L335" s="947"/>
      <c r="M335" s="968"/>
      <c r="N335" s="968"/>
      <c r="O335" s="968"/>
      <c r="P335" s="968"/>
      <c r="Q335" s="1134"/>
      <c r="R335" s="904"/>
      <c r="S335" s="1034"/>
      <c r="T335" s="1034"/>
      <c r="U335" s="1066">
        <v>335</v>
      </c>
      <c r="V335" s="477"/>
    </row>
    <row r="336" spans="1:22" ht="15.75" customHeight="1">
      <c r="A336" s="1102" t="s">
        <v>182</v>
      </c>
      <c r="B336" s="1179"/>
      <c r="C336" s="1010" t="str">
        <f>IF('Data 1'!BV336="","",'Data 1'!BV336)</f>
        <v/>
      </c>
      <c r="D336" s="1010">
        <f>IF('Data 1'!BW336="","",'Data 1'!BW336)</f>
        <v>1</v>
      </c>
      <c r="E336" s="1010" t="str">
        <f>IF('Data 1'!BX336="","",'Data 1'!BX336)</f>
        <v/>
      </c>
      <c r="F336" s="1010">
        <f>IF('Data 1'!BY336="","",'Data 1'!BY336)</f>
        <v>1</v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7"/>
    </row>
    <row r="337" spans="1:22" ht="15.75" customHeight="1">
      <c r="A337" s="1102" t="s">
        <v>184</v>
      </c>
      <c r="B337" s="1180"/>
      <c r="C337" s="1125" t="str">
        <f>IF(SUM(C335)=0,"",C335*C336)</f>
        <v/>
      </c>
      <c r="D337" s="1125">
        <f>IF(SUM(D335)=0,"",D335*D336)</f>
        <v>90</v>
      </c>
      <c r="E337" s="1125" t="str">
        <f>IF(SUM(E335)=0,"",E335*E336)</f>
        <v/>
      </c>
      <c r="F337" s="1125">
        <f>IF(SUM(F335)=0,"",F335*F336)</f>
        <v>500</v>
      </c>
      <c r="G337" s="1171"/>
      <c r="H337" s="977" t="str">
        <f>IF(H335="","",H335*C336)</f>
        <v/>
      </c>
      <c r="I337" s="977">
        <f>IF(I335="","",I335*D336)</f>
        <v>0</v>
      </c>
      <c r="J337" s="977" t="str">
        <f>IF(J335="","",J335*E336)</f>
        <v/>
      </c>
      <c r="K337" s="977">
        <f>IF(K335="","",K335*F336)</f>
        <v>0</v>
      </c>
      <c r="L337" s="1171"/>
      <c r="M337" s="1125" t="str">
        <f>IF(H337="","",SUM(H337)-SUM(C337))</f>
        <v/>
      </c>
      <c r="N337" s="1125">
        <f>IF(I337="","",SUM(I337)-SUM(D337))</f>
        <v>-90</v>
      </c>
      <c r="O337" s="1125" t="str">
        <f>IF(J337="","",SUM(J337)-SUM(E337))</f>
        <v/>
      </c>
      <c r="P337" s="1125">
        <f>IF(K337="","",SUM(K337)-SUM(F337))</f>
        <v>-500</v>
      </c>
      <c r="Q337" s="1134"/>
      <c r="R337" s="904"/>
      <c r="S337" s="1034"/>
      <c r="T337" s="1034"/>
      <c r="U337" s="1066">
        <v>337</v>
      </c>
      <c r="V337" s="477"/>
    </row>
    <row r="338" spans="1:22" ht="15.75" customHeight="1">
      <c r="A338" s="1102" t="s">
        <v>252</v>
      </c>
      <c r="B338" s="1181"/>
      <c r="C338" s="1010" t="str">
        <f>IF('Data 1'!BV338="","",'Data 1'!BV338)</f>
        <v/>
      </c>
      <c r="D338" s="1010">
        <f>IF('Data 1'!BW338="","",'Data 1'!BW338)</f>
        <v>0</v>
      </c>
      <c r="E338" s="1010" t="str">
        <f>IF('Data 1'!BX338="","",'Data 1'!BX338)</f>
        <v/>
      </c>
      <c r="F338" s="1010">
        <f>IF('Data 1'!BY338="","",'Data 1'!BY338)</f>
        <v>0</v>
      </c>
      <c r="G338" s="1171"/>
      <c r="H338" s="299"/>
      <c r="I338" s="299"/>
      <c r="J338" s="299"/>
      <c r="K338" s="299"/>
      <c r="L338" s="1171"/>
      <c r="M338" s="968"/>
      <c r="N338" s="968"/>
      <c r="O338" s="968"/>
      <c r="P338" s="968"/>
      <c r="Q338" s="1134"/>
      <c r="R338" s="904"/>
      <c r="S338" s="1034"/>
      <c r="T338" s="1034"/>
      <c r="U338" s="1066">
        <v>338</v>
      </c>
      <c r="V338" s="477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>
        <f>IF(D333="","",(D333-SUM(D335)-SUM(D338))*D334/D$46/365/$P$1)</f>
        <v>7.436399217221135E-3</v>
      </c>
      <c r="E339" s="1152" t="str">
        <f>IF(E333="","",(E333-SUM(E335)-SUM(E338))*E334/E$46/365/$P$1)</f>
        <v/>
      </c>
      <c r="F339" s="1152">
        <f>IF(F333="","",(F333-SUM(F335)-SUM(F338))*F334/F$46/365/$P$1)</f>
        <v>7.4363992172211346E-2</v>
      </c>
      <c r="G339" s="1127"/>
      <c r="H339" s="770" t="str">
        <f>IF(H335="","",(C333-H335-H338-SUM(C338)*(H338=""))*C334/H$46/365/$P$1)</f>
        <v/>
      </c>
      <c r="I339" s="770">
        <f>IF(I335="","",(D333-I335-I338-SUM(D338)*(I338=""))*D334/I$46/365/$P$1)</f>
        <v>2.974559686888454E-2</v>
      </c>
      <c r="J339" s="770" t="str">
        <f>IF(J335="","",(E333-J335-J338-SUM(E338)*(J338=""))*E334/J$46/365/$P$1)</f>
        <v/>
      </c>
      <c r="K339" s="770">
        <f>IF(K335="","",(F333-K335-K338-SUM(F338)*(K338=""))*F334/K$46/365/$P$1)</f>
        <v>0.16731898238747556</v>
      </c>
      <c r="L339" s="1127"/>
      <c r="M339" s="1153" t="str">
        <f>IF(H339="","",SUM(H339)-SUM(C339))</f>
        <v/>
      </c>
      <c r="N339" s="1153">
        <f>IF(I339="","",SUM(I339)-SUM(D339))</f>
        <v>2.2309197651663407E-2</v>
      </c>
      <c r="O339" s="1153" t="str">
        <f>IF(J339="","",SUM(J339)-SUM(E339))</f>
        <v/>
      </c>
      <c r="P339" s="1153">
        <f>IF(K339="","",SUM(K339)-SUM(F339))</f>
        <v>9.295499021526421E-2</v>
      </c>
      <c r="Q339" s="1134"/>
      <c r="R339" s="1065"/>
      <c r="S339" s="1027"/>
      <c r="T339" s="1027"/>
      <c r="U339" s="1066">
        <v>339</v>
      </c>
      <c r="V339" s="477"/>
    </row>
    <row r="340" spans="1:22" s="1170" customFormat="1" ht="15.75" customHeight="1">
      <c r="A340" s="1164" t="str">
        <f>IF('Data 1'!A340="","",'Data 1'!A340)</f>
        <v>Groundnuts (dry): no. local meas</v>
      </c>
      <c r="B340" s="1171"/>
      <c r="C340" s="1010">
        <f>IF('Data 1'!BV340="","",'Data 1'!BV340)</f>
        <v>3</v>
      </c>
      <c r="D340" s="1010">
        <f>IF('Data 1'!BW340="","",'Data 1'!BW340)</f>
        <v>3</v>
      </c>
      <c r="E340" s="1010">
        <f>IF('Data 1'!BX340="","",'Data 1'!BX340)</f>
        <v>15</v>
      </c>
      <c r="F340" s="1010">
        <f>IF('Data 1'!BY340="","",'Data 1'!BY340)</f>
        <v>14</v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4"/>
      <c r="S340" s="1034"/>
      <c r="T340" s="1034"/>
      <c r="U340" s="1066">
        <v>340</v>
      </c>
      <c r="V340" s="1169"/>
    </row>
    <row r="341" spans="1:22" ht="15.75" customHeight="1">
      <c r="A341" s="946" t="s">
        <v>261</v>
      </c>
      <c r="B341" s="1180"/>
      <c r="C341" s="1010" t="str">
        <f>IF('Data 1'!BV341="","",'Data 1'!BV341)</f>
        <v/>
      </c>
      <c r="D341" s="1010" t="str">
        <f>IF('Data 1'!BW341="","",'Data 1'!BW341)</f>
        <v/>
      </c>
      <c r="E341" s="1010" t="str">
        <f>IF('Data 1'!BX341="","",'Data 1'!BX341)</f>
        <v/>
      </c>
      <c r="F341" s="1010" t="str">
        <f>IF('Data 1'!BY341="","",'Data 1'!BY341)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5"/>
      <c r="S341" s="865"/>
      <c r="T341" s="865"/>
      <c r="U341" s="1066">
        <v>341</v>
      </c>
      <c r="V341" s="477"/>
    </row>
    <row r="342" spans="1:22" s="1174" customFormat="1" ht="15.75" customHeight="1">
      <c r="A342" s="946" t="s">
        <v>262</v>
      </c>
      <c r="B342" s="1181"/>
      <c r="C342" s="1010">
        <f>IF('Data 1'!BV342="","",'Data 1'!BV342)</f>
        <v>25</v>
      </c>
      <c r="D342" s="1010">
        <f>IF('Data 1'!BW342="","",'Data 1'!BW342)</f>
        <v>50</v>
      </c>
      <c r="E342" s="1010">
        <f>IF('Data 1'!BX342="","",'Data 1'!BX342)</f>
        <v>50</v>
      </c>
      <c r="F342" s="1010">
        <f>IF('Data 1'!BY342="","",'Data 1'!BY342)</f>
        <v>40</v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4"/>
      <c r="S342" s="1034"/>
      <c r="T342" s="1034"/>
      <c r="U342" s="1066">
        <v>342</v>
      </c>
      <c r="V342" s="1173"/>
    </row>
    <row r="343" spans="1:22" ht="15.75" customHeight="1">
      <c r="A343" s="946" t="s">
        <v>263</v>
      </c>
      <c r="B343" s="1181"/>
      <c r="C343" s="1148">
        <f>IF(C340="","",C340*C342)</f>
        <v>75</v>
      </c>
      <c r="D343" s="1148">
        <f>IF(D340="","",D340*D342)</f>
        <v>150</v>
      </c>
      <c r="E343" s="1148">
        <f>IF(E340="","",E340*E342)</f>
        <v>750</v>
      </c>
      <c r="F343" s="1148">
        <f>IF(F340="","",F340*F342)</f>
        <v>560</v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4"/>
      <c r="S343" s="1034"/>
      <c r="T343" s="1034"/>
      <c r="U343" s="1066">
        <v>343</v>
      </c>
      <c r="V343" s="477"/>
    </row>
    <row r="344" spans="1:22" ht="15.75" customHeight="1">
      <c r="A344" s="946" t="str">
        <f>$Q$1 &amp; " per kg"</f>
        <v>kcal per kg</v>
      </c>
      <c r="B344" s="1171"/>
      <c r="C344" s="1010">
        <f>IF('Data 1'!BV344="","",'Data 1'!BV344)</f>
        <v>5790</v>
      </c>
      <c r="D344" s="1010">
        <f>IF('Data 1'!BW344="","",'Data 1'!BW344)</f>
        <v>5790</v>
      </c>
      <c r="E344" s="1010">
        <f>IF('Data 1'!BX344="","",'Data 1'!BX344)</f>
        <v>5790</v>
      </c>
      <c r="F344" s="1010">
        <f>IF('Data 1'!BY344="","",'Data 1'!BY344)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4"/>
      <c r="S344" s="1034"/>
      <c r="T344" s="1034"/>
      <c r="U344" s="1066">
        <v>344</v>
      </c>
      <c r="V344" s="477"/>
    </row>
    <row r="345" spans="1:22" ht="15.75" customHeight="1">
      <c r="A345" s="1101" t="s">
        <v>251</v>
      </c>
      <c r="B345" s="1180"/>
      <c r="C345" s="1010">
        <f>IF('Data 1'!BV345="","",'Data 1'!BV345)</f>
        <v>60</v>
      </c>
      <c r="D345" s="1010">
        <f>IF('Data 1'!BW345="","",'Data 1'!BW345)</f>
        <v>100</v>
      </c>
      <c r="E345" s="1010">
        <f>IF('Data 1'!BX345="","",'Data 1'!BX345)</f>
        <v>600</v>
      </c>
      <c r="F345" s="1010">
        <f>IF('Data 1'!BY345="","",'Data 1'!BY345)</f>
        <v>400</v>
      </c>
      <c r="G345" s="1105"/>
      <c r="H345" s="973">
        <f>IF(SUM(C345)&gt;0,(C343-H348-SUM(C348)*(H348=""))*'Exp factors'!C$23,"")</f>
        <v>0</v>
      </c>
      <c r="I345" s="973">
        <f>IF(SUM(D345)&gt;0,(D343-I348-SUM(D348)*(I348=""))*'Exp factors'!D$23,"")</f>
        <v>0</v>
      </c>
      <c r="J345" s="973">
        <f>IF(SUM(E345)&gt;0,(E343-J348-SUM(E348)*(J348=""))*'Exp factors'!E$23,"")</f>
        <v>0</v>
      </c>
      <c r="K345" s="973">
        <f>IF(SUM(F345)&gt;0,(F343-K348-SUM(F348)*(K348=""))*'Exp factors'!F$23,"")</f>
        <v>0</v>
      </c>
      <c r="L345" s="1105"/>
      <c r="M345" s="968"/>
      <c r="N345" s="968"/>
      <c r="O345" s="968"/>
      <c r="P345" s="968"/>
      <c r="Q345" s="1134"/>
      <c r="R345" s="904"/>
      <c r="S345" s="1034"/>
      <c r="T345" s="1034"/>
      <c r="U345" s="1066">
        <v>345</v>
      </c>
      <c r="V345" s="477"/>
    </row>
    <row r="346" spans="1:22" ht="15.75" customHeight="1">
      <c r="A346" s="1102" t="s">
        <v>182</v>
      </c>
      <c r="B346" s="1108"/>
      <c r="C346" s="1010">
        <f>IF('Data 1'!BV346="","",'Data 1'!BV346)</f>
        <v>2</v>
      </c>
      <c r="D346" s="1010">
        <f>IF('Data 1'!BW346="","",'Data 1'!BW346)</f>
        <v>2</v>
      </c>
      <c r="E346" s="1010">
        <f>IF('Data 1'!BX346="","",'Data 1'!BX346)</f>
        <v>4</v>
      </c>
      <c r="F346" s="1010">
        <f>IF('Data 1'!BY346="","",'Data 1'!BY346)</f>
        <v>2</v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7"/>
    </row>
    <row r="347" spans="1:22" ht="15.75" customHeight="1">
      <c r="A347" s="1102" t="s">
        <v>184</v>
      </c>
      <c r="B347" s="1108"/>
      <c r="C347" s="1125">
        <f>IF(SUM(C345)=0,"",C345*C346)</f>
        <v>120</v>
      </c>
      <c r="D347" s="1125">
        <f>IF(SUM(D345)=0,"",D345*D346)</f>
        <v>200</v>
      </c>
      <c r="E347" s="1125">
        <f>IF(SUM(E345)=0,"",E345*E346)</f>
        <v>2400</v>
      </c>
      <c r="F347" s="1125">
        <f>IF(SUM(F345)=0,"",F345*F346)</f>
        <v>800</v>
      </c>
      <c r="G347" s="1108"/>
      <c r="H347" s="977">
        <f>IF(H345="","",H345*C346)</f>
        <v>0</v>
      </c>
      <c r="I347" s="977">
        <f>IF(I345="","",I345*D346)</f>
        <v>0</v>
      </c>
      <c r="J347" s="977">
        <f>IF(J345="","",J345*E346)</f>
        <v>0</v>
      </c>
      <c r="K347" s="977">
        <f>IF(K345="","",K345*F346)</f>
        <v>0</v>
      </c>
      <c r="L347" s="1108"/>
      <c r="M347" s="1125">
        <f>IF(H347="","",SUM(H347)-SUM(C347))</f>
        <v>-120</v>
      </c>
      <c r="N347" s="1125">
        <f>IF(I347="","",SUM(I347)-SUM(D347))</f>
        <v>-200</v>
      </c>
      <c r="O347" s="1125">
        <f>IF(J347="","",SUM(J347)-SUM(E347))</f>
        <v>-2400</v>
      </c>
      <c r="P347" s="1125">
        <f>IF(K347="","",SUM(K347)-SUM(F347))</f>
        <v>-800</v>
      </c>
      <c r="Q347" s="1134"/>
      <c r="R347" s="904"/>
      <c r="S347" s="1034"/>
      <c r="T347" s="1034"/>
      <c r="U347" s="1066">
        <v>347</v>
      </c>
      <c r="V347" s="477"/>
    </row>
    <row r="348" spans="1:22" ht="15.75" customHeight="1">
      <c r="A348" s="1102" t="s">
        <v>252</v>
      </c>
      <c r="B348" s="1105"/>
      <c r="C348" s="1010">
        <f>IF('Data 1'!BV348="","",'Data 1'!BV348)</f>
        <v>15</v>
      </c>
      <c r="D348" s="1010">
        <f>IF('Data 1'!BW348="","",'Data 1'!BW348)</f>
        <v>0</v>
      </c>
      <c r="E348" s="1010">
        <f>IF('Data 1'!BX348="","",'Data 1'!BX348)</f>
        <v>0</v>
      </c>
      <c r="F348" s="1010">
        <f>IF('Data 1'!BY348="","",'Data 1'!BY348)</f>
        <v>0</v>
      </c>
      <c r="G348" s="1108"/>
      <c r="H348" s="299"/>
      <c r="I348" s="299"/>
      <c r="J348" s="299"/>
      <c r="K348" s="299"/>
      <c r="L348" s="1108"/>
      <c r="M348" s="968"/>
      <c r="N348" s="968"/>
      <c r="O348" s="968"/>
      <c r="P348" s="968"/>
      <c r="Q348" s="1134"/>
      <c r="R348" s="904"/>
      <c r="S348" s="1034"/>
      <c r="T348" s="1034"/>
      <c r="U348" s="1066">
        <v>348</v>
      </c>
      <c r="V348" s="477"/>
    </row>
    <row r="349" spans="1:22" ht="15.75" customHeight="1">
      <c r="A349" s="1126" t="str">
        <f>$Q$1 &amp; " (%)"</f>
        <v>kcal (%)</v>
      </c>
      <c r="B349" s="1105"/>
      <c r="C349" s="1152">
        <f>IF(C343="","",(C343-SUM(C345)-SUM(C348))*C344/C$46/365/$P$1)</f>
        <v>0</v>
      </c>
      <c r="D349" s="1152">
        <f>IF(D343="","",(D343-SUM(D345)-SUM(D348))*D344/D$46/365/$P$1)</f>
        <v>6.2948467058056096E-2</v>
      </c>
      <c r="E349" s="1152">
        <f>IF(E343="","",(E343-SUM(E345)-SUM(E348))*E344/E$46/365/$P$1)</f>
        <v>0.16186748672071569</v>
      </c>
      <c r="F349" s="1152">
        <f>IF(F343="","",(F343-SUM(F345)-SUM(F348))*F344/F$46/365/$P$1)</f>
        <v>0.15107632093933465</v>
      </c>
      <c r="G349" s="1117"/>
      <c r="H349" s="770">
        <f>IF(H345="","",(C343-H345-H348-SUM(C348)*(H348=""))*C344/H$46/365/$P$1)</f>
        <v>0.11330724070450097</v>
      </c>
      <c r="I349" s="770">
        <f>IF(I345="","",(D343-I345-I348-SUM(D348)*(I348=""))*D344/I$46/365/$P$1)</f>
        <v>0.18884540117416829</v>
      </c>
      <c r="J349" s="770">
        <f>IF(J345="","",(E343-J345-J348-SUM(E348)*(J348=""))*E344/J$46/365/$P$1)</f>
        <v>0.80933743360357846</v>
      </c>
      <c r="K349" s="770">
        <f>IF(K345="","",(F343-K345-K348-SUM(F348)*(K348=""))*F344/K$46/365/$P$1)</f>
        <v>0.52876712328767117</v>
      </c>
      <c r="L349" s="1117"/>
      <c r="M349" s="1153">
        <f>IF(H349="","",SUM(H349)-SUM(C349))</f>
        <v>0.11330724070450097</v>
      </c>
      <c r="N349" s="1153">
        <f>IF(I349="","",SUM(I349)-SUM(D349))</f>
        <v>0.12589693411611219</v>
      </c>
      <c r="O349" s="1153">
        <f>IF(J349="","",SUM(J349)-SUM(E349))</f>
        <v>0.64746994688286275</v>
      </c>
      <c r="P349" s="1153">
        <f>IF(K349="","",SUM(K349)-SUM(F349))</f>
        <v>0.37769080234833652</v>
      </c>
      <c r="Q349" s="1134"/>
      <c r="R349" s="1065"/>
      <c r="S349" s="1027"/>
      <c r="T349" s="1027"/>
      <c r="U349" s="1066">
        <v>349</v>
      </c>
      <c r="V349" s="477"/>
    </row>
    <row r="350" spans="1:22" s="1170" customFormat="1" ht="15.75" customHeight="1">
      <c r="A350" s="1164" t="str">
        <f>IF('Data 1'!A350="","",'Data 1'!A350)</f>
        <v>Roundnuts (bambara): no. local meas</v>
      </c>
      <c r="B350" s="1105"/>
      <c r="C350" s="1010" t="str">
        <f>IF('Data 1'!BV350="","",'Data 1'!BV350)</f>
        <v/>
      </c>
      <c r="D350" s="1010" t="str">
        <f>IF('Data 1'!BW350="","",'Data 1'!BW350)</f>
        <v/>
      </c>
      <c r="E350" s="1010" t="str">
        <f>IF('Data 1'!BX350="","",'Data 1'!BX350)</f>
        <v/>
      </c>
      <c r="F350" s="1010" t="str">
        <f>IF('Data 1'!BY350="","",'Data 1'!BY350)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4"/>
      <c r="S350" s="1034"/>
      <c r="T350" s="1034"/>
      <c r="U350" s="1066">
        <v>350</v>
      </c>
      <c r="V350" s="1169"/>
    </row>
    <row r="351" spans="1:22" ht="15.75" customHeight="1">
      <c r="A351" s="946" t="s">
        <v>261</v>
      </c>
      <c r="B351" s="1127"/>
      <c r="C351" s="1010" t="str">
        <f>IF('Data 1'!BV351="","",'Data 1'!BV351)</f>
        <v/>
      </c>
      <c r="D351" s="1010" t="str">
        <f>IF('Data 1'!BW351="","",'Data 1'!BW351)</f>
        <v/>
      </c>
      <c r="E351" s="1010" t="str">
        <f>IF('Data 1'!BX351="","",'Data 1'!BX351)</f>
        <v/>
      </c>
      <c r="F351" s="1010" t="str">
        <f>IF('Data 1'!BY351="","",'Data 1'!BY351)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5"/>
      <c r="S351" s="865"/>
      <c r="T351" s="865"/>
      <c r="U351" s="1066">
        <v>351</v>
      </c>
      <c r="V351" s="477"/>
    </row>
    <row r="352" spans="1:22" s="1174" customFormat="1" ht="15.75" customHeight="1">
      <c r="A352" s="946" t="s">
        <v>262</v>
      </c>
      <c r="B352" s="1108"/>
      <c r="C352" s="1010" t="str">
        <f>IF('Data 1'!BV352="","",'Data 1'!BV352)</f>
        <v/>
      </c>
      <c r="D352" s="1010" t="str">
        <f>IF('Data 1'!BW352="","",'Data 1'!BW352)</f>
        <v/>
      </c>
      <c r="E352" s="1010" t="str">
        <f>IF('Data 1'!BX352="","",'Data 1'!BX352)</f>
        <v/>
      </c>
      <c r="F352" s="1010" t="str">
        <f>IF('Data 1'!BY352="","",'Data 1'!BY352)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4"/>
      <c r="S352" s="1034"/>
      <c r="T352" s="1034"/>
      <c r="U352" s="1066">
        <v>352</v>
      </c>
      <c r="V352" s="1173"/>
    </row>
    <row r="353" spans="1:22" ht="15.75" customHeight="1">
      <c r="A353" s="946" t="s">
        <v>263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4"/>
      <c r="S353" s="1034"/>
      <c r="T353" s="1034"/>
      <c r="U353" s="1066">
        <v>353</v>
      </c>
      <c r="V353" s="477"/>
    </row>
    <row r="354" spans="1:22" ht="15.75" customHeight="1">
      <c r="A354" s="946" t="str">
        <f>$Q$1 &amp; " per kg"</f>
        <v>kcal per kg</v>
      </c>
      <c r="B354" s="1105"/>
      <c r="C354" s="1010">
        <f>IF('Data 1'!BV354="","",'Data 1'!BV354)</f>
        <v>3670</v>
      </c>
      <c r="D354" s="1010">
        <f>IF('Data 1'!BW354="","",'Data 1'!BW354)</f>
        <v>3670</v>
      </c>
      <c r="E354" s="1010">
        <f>IF('Data 1'!BX354="","",'Data 1'!BX354)</f>
        <v>3670</v>
      </c>
      <c r="F354" s="1010">
        <f>IF('Data 1'!BY354="","",'Data 1'!BY354)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4"/>
      <c r="S354" s="1034"/>
      <c r="T354" s="1034"/>
      <c r="U354" s="1066">
        <v>354</v>
      </c>
      <c r="V354" s="477"/>
    </row>
    <row r="355" spans="1:22" ht="15.75" customHeight="1">
      <c r="A355" s="1101" t="s">
        <v>251</v>
      </c>
      <c r="B355" s="1105"/>
      <c r="C355" s="1010" t="str">
        <f>IF('Data 1'!BV355="","",'Data 1'!BV355)</f>
        <v/>
      </c>
      <c r="D355" s="1010" t="str">
        <f>IF('Data 1'!BW355="","",'Data 1'!BW355)</f>
        <v/>
      </c>
      <c r="E355" s="1010" t="str">
        <f>IF('Data 1'!BX355="","",'Data 1'!BX355)</f>
        <v/>
      </c>
      <c r="F355" s="1010" t="str">
        <f>IF('Data 1'!BY355="","",'Data 1'!BY355)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4"/>
      <c r="S355" s="1034"/>
      <c r="T355" s="1034"/>
      <c r="U355" s="1066">
        <v>355</v>
      </c>
      <c r="V355" s="477"/>
    </row>
    <row r="356" spans="1:22" ht="15.75" customHeight="1">
      <c r="A356" s="1102" t="s">
        <v>182</v>
      </c>
      <c r="B356" s="1105"/>
      <c r="C356" s="1010" t="str">
        <f>IF('Data 1'!BV356="","",'Data 1'!BV356)</f>
        <v/>
      </c>
      <c r="D356" s="1010" t="str">
        <f>IF('Data 1'!BW356="","",'Data 1'!BW356)</f>
        <v/>
      </c>
      <c r="E356" s="1010" t="str">
        <f>IF('Data 1'!BX356="","",'Data 1'!BX356)</f>
        <v/>
      </c>
      <c r="F356" s="1010" t="str">
        <f>IF('Data 1'!BY356="","",'Data 1'!BY356)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7"/>
    </row>
    <row r="357" spans="1:22" ht="15.75" customHeight="1">
      <c r="A357" s="1102" t="s">
        <v>184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4"/>
      <c r="S357" s="1034"/>
      <c r="T357" s="1034"/>
      <c r="U357" s="1066">
        <v>357</v>
      </c>
      <c r="V357" s="477"/>
    </row>
    <row r="358" spans="1:22" ht="15.75" customHeight="1">
      <c r="A358" s="1102" t="s">
        <v>252</v>
      </c>
      <c r="B358" s="1105"/>
      <c r="C358" s="1010" t="str">
        <f>IF('Data 1'!BV358="","",'Data 1'!BV358)</f>
        <v/>
      </c>
      <c r="D358" s="1010" t="str">
        <f>IF('Data 1'!BW358="","",'Data 1'!BW358)</f>
        <v/>
      </c>
      <c r="E358" s="1010" t="str">
        <f>IF('Data 1'!BX358="","",'Data 1'!BX358)</f>
        <v/>
      </c>
      <c r="F358" s="1010" t="str">
        <f>IF('Data 1'!BY358="","",'Data 1'!BY358)</f>
        <v/>
      </c>
      <c r="G358" s="1108"/>
      <c r="H358" s="299"/>
      <c r="I358" s="299"/>
      <c r="J358" s="299"/>
      <c r="K358" s="299"/>
      <c r="L358" s="1108"/>
      <c r="M358" s="968"/>
      <c r="N358" s="968"/>
      <c r="O358" s="968"/>
      <c r="P358" s="968"/>
      <c r="Q358" s="1134"/>
      <c r="R358" s="904"/>
      <c r="S358" s="1034"/>
      <c r="T358" s="1034"/>
      <c r="U358" s="1066">
        <v>358</v>
      </c>
      <c r="V358" s="477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7"/>
    </row>
    <row r="360" spans="1:22" s="1174" customFormat="1" ht="15.75" customHeight="1">
      <c r="A360" s="1164" t="str">
        <f>IF('Data 1'!A360="","",'Data 1'!A360)</f>
        <v xml:space="preserve">Other crop: cassava leaves </v>
      </c>
      <c r="B360" s="1105"/>
      <c r="C360" s="1010" t="str">
        <f>IF('Data 1'!BV360="","",'Data 1'!BV360)</f>
        <v/>
      </c>
      <c r="D360" s="1010" t="str">
        <f>IF('Data 1'!BW360="","",'Data 1'!BW360)</f>
        <v/>
      </c>
      <c r="E360" s="1010" t="str">
        <f>IF('Data 1'!BX360="","",'Data 1'!BX360)</f>
        <v/>
      </c>
      <c r="F360" s="1010" t="str">
        <f>IF('Data 1'!BY360="","",'Data 1'!BY360)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5"/>
      <c r="S360" s="865"/>
      <c r="T360" s="865"/>
      <c r="U360" s="1066">
        <v>360</v>
      </c>
      <c r="V360" s="1173"/>
    </row>
    <row r="361" spans="1:22" s="1174" customFormat="1" ht="15.75" customHeight="1">
      <c r="A361" s="1182" t="s">
        <v>269</v>
      </c>
      <c r="B361" s="1105"/>
      <c r="C361" s="1010">
        <f>IF('Data 1'!BV361="","",'Data 1'!BV361)</f>
        <v>300</v>
      </c>
      <c r="D361" s="1010" t="str">
        <f>IF('Data 1'!BW361="","",'Data 1'!BW361)</f>
        <v/>
      </c>
      <c r="E361" s="1010" t="str">
        <f>IF('Data 1'!BX361="","",'Data 1'!BX361)</f>
        <v/>
      </c>
      <c r="F361" s="1010" t="str">
        <f>IF('Data 1'!BY361="","",'Data 1'!BY361)</f>
        <v/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4"/>
      <c r="S361" s="1034"/>
      <c r="T361" s="1034"/>
      <c r="U361" s="1066">
        <v>361</v>
      </c>
      <c r="V361" s="1173"/>
    </row>
    <row r="362" spans="1:22" ht="15.75" customHeight="1">
      <c r="A362" s="1101" t="s">
        <v>261</v>
      </c>
      <c r="B362" s="1105"/>
      <c r="C362" s="1010">
        <f>IF('Data 1'!BV362="","",'Data 1'!BV362)</f>
        <v>1</v>
      </c>
      <c r="D362" s="1010" t="str">
        <f>IF('Data 1'!BW362="","",'Data 1'!BW362)</f>
        <v/>
      </c>
      <c r="E362" s="1010" t="str">
        <f>IF('Data 1'!BX362="","",'Data 1'!BX362)</f>
        <v/>
      </c>
      <c r="F362" s="1010" t="str">
        <f>IF('Data 1'!BY362="","",'Data 1'!BY362)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5"/>
      <c r="S362" s="865"/>
      <c r="T362" s="865"/>
      <c r="U362" s="1066">
        <v>362</v>
      </c>
      <c r="V362" s="477"/>
    </row>
    <row r="363" spans="1:22" ht="15.75" customHeight="1">
      <c r="A363" s="946" t="s">
        <v>262</v>
      </c>
      <c r="B363" s="1127"/>
      <c r="C363" s="1010">
        <f>IF('Data 1'!BV363="","",'Data 1'!BV363)</f>
        <v>20</v>
      </c>
      <c r="D363" s="1010" t="str">
        <f>IF('Data 1'!BW363="","",'Data 1'!BW363)</f>
        <v/>
      </c>
      <c r="E363" s="1010" t="str">
        <f>IF('Data 1'!BX363="","",'Data 1'!BX363)</f>
        <v/>
      </c>
      <c r="F363" s="1010" t="str">
        <f>IF('Data 1'!BY363="","",'Data 1'!BY363)</f>
        <v/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4"/>
      <c r="S363" s="1034"/>
      <c r="T363" s="1034"/>
      <c r="U363" s="1066">
        <v>363</v>
      </c>
      <c r="V363" s="477"/>
    </row>
    <row r="364" spans="1:22" ht="15.75" customHeight="1">
      <c r="A364" s="946" t="s">
        <v>263</v>
      </c>
      <c r="B364" s="1108"/>
      <c r="C364" s="1148">
        <f>IF(C361="","",C361*C363)</f>
        <v>6000</v>
      </c>
      <c r="D364" s="1148" t="str">
        <f>IF(D361="","",D361*D363)</f>
        <v/>
      </c>
      <c r="E364" s="1148" t="str">
        <f>IF(E361="","",E361*E363)</f>
        <v/>
      </c>
      <c r="F364" s="1148" t="str">
        <f>IF(F361="","",F361*F363)</f>
        <v/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4"/>
      <c r="S364" s="1034"/>
      <c r="T364" s="1034"/>
      <c r="U364" s="1066">
        <v>364</v>
      </c>
      <c r="V364" s="477"/>
    </row>
    <row r="365" spans="1:22" ht="15.75" customHeight="1">
      <c r="A365" s="946" t="str">
        <f>$Q$1 &amp; " per kg"</f>
        <v>kcal per kg</v>
      </c>
      <c r="B365" s="1105"/>
      <c r="C365" s="1010" t="str">
        <f>IF('Data 1'!BV365="","",'Data 1'!BV365)</f>
        <v/>
      </c>
      <c r="D365" s="1010" t="str">
        <f>IF('Data 1'!BW365="","",'Data 1'!BW365)</f>
        <v/>
      </c>
      <c r="E365" s="1010" t="str">
        <f>IF('Data 1'!BX365="","",'Data 1'!BX365)</f>
        <v/>
      </c>
      <c r="F365" s="1010" t="str">
        <f>IF('Data 1'!BY365="","",'Data 1'!BY365)</f>
        <v/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4"/>
      <c r="S365" s="1034"/>
      <c r="T365" s="1034"/>
      <c r="U365" s="1066">
        <v>365</v>
      </c>
      <c r="V365" s="477"/>
    </row>
    <row r="366" spans="1:22" ht="15.75" customHeight="1">
      <c r="A366" s="1101" t="s">
        <v>251</v>
      </c>
      <c r="B366" s="1180"/>
      <c r="C366" s="1010" t="str">
        <f>IF('Data 1'!BV366="","",'Data 1'!BV366)</f>
        <v/>
      </c>
      <c r="D366" s="1010" t="str">
        <f>IF('Data 1'!BW366="","",'Data 1'!BW366)</f>
        <v/>
      </c>
      <c r="E366" s="1010" t="str">
        <f>IF('Data 1'!BX366="","",'Data 1'!BX366)</f>
        <v/>
      </c>
      <c r="F366" s="1010" t="str">
        <f>IF('Data 1'!BY366="","",'Data 1'!BY366)</f>
        <v/>
      </c>
      <c r="G366" s="1105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5"/>
      <c r="M366" s="968"/>
      <c r="N366" s="968"/>
      <c r="O366" s="968"/>
      <c r="P366" s="968"/>
      <c r="Q366" s="1134"/>
      <c r="R366" s="904"/>
      <c r="S366" s="1034"/>
      <c r="T366" s="1034"/>
      <c r="U366" s="1066">
        <v>366</v>
      </c>
      <c r="V366" s="477"/>
    </row>
    <row r="367" spans="1:22" ht="15.75" customHeight="1">
      <c r="A367" s="1102" t="s">
        <v>182</v>
      </c>
      <c r="B367" s="1108"/>
      <c r="C367" s="1010" t="str">
        <f>IF('Data 1'!BV367="","",'Data 1'!BV367)</f>
        <v/>
      </c>
      <c r="D367" s="1010" t="str">
        <f>IF('Data 1'!BW367="","",'Data 1'!BW367)</f>
        <v/>
      </c>
      <c r="E367" s="1010" t="str">
        <f>IF('Data 1'!BX367="","",'Data 1'!BX367)</f>
        <v/>
      </c>
      <c r="F367" s="1010" t="str">
        <f>IF('Data 1'!BY367="","",'Data 1'!BY367)</f>
        <v/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7"/>
    </row>
    <row r="368" spans="1:22" ht="15.75" customHeight="1">
      <c r="A368" s="1102" t="s">
        <v>184</v>
      </c>
      <c r="B368" s="1108"/>
      <c r="C368" s="1125" t="str">
        <f>IF(SUM(C366)=0,"",C366*C367)</f>
        <v/>
      </c>
      <c r="D368" s="1125" t="str">
        <f>IF(SUM(D366)=0,"",D366*D367)</f>
        <v/>
      </c>
      <c r="E368" s="1125" t="str">
        <f>IF(SUM(E366)=0,"",E366*E367)</f>
        <v/>
      </c>
      <c r="F368" s="1125" t="str">
        <f>IF(SUM(F366)=0,"",F366*F367)</f>
        <v/>
      </c>
      <c r="G368" s="1108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 t="str">
        <f>IF(J368="","",SUM(J368)-SUM(E368))</f>
        <v/>
      </c>
      <c r="P368" s="1125" t="str">
        <f>IF(K368="","",SUM(K368)-SUM(F368))</f>
        <v/>
      </c>
      <c r="Q368" s="1134"/>
      <c r="R368" s="904"/>
      <c r="S368" s="1034"/>
      <c r="T368" s="1034"/>
      <c r="U368" s="1066">
        <v>368</v>
      </c>
      <c r="V368" s="477"/>
    </row>
    <row r="369" spans="1:22" s="1174" customFormat="1" ht="15.75" customHeight="1">
      <c r="A369" s="1102" t="s">
        <v>252</v>
      </c>
      <c r="B369" s="1108"/>
      <c r="C369" s="1010" t="str">
        <f>IF('Data 1'!BV369="","",'Data 1'!BV369)</f>
        <v/>
      </c>
      <c r="D369" s="1010" t="str">
        <f>IF('Data 1'!BW369="","",'Data 1'!BW369)</f>
        <v/>
      </c>
      <c r="E369" s="1010" t="str">
        <f>IF('Data 1'!BX369="","",'Data 1'!BX369)</f>
        <v/>
      </c>
      <c r="F369" s="1010" t="str">
        <f>IF('Data 1'!BY369="","",'Data 1'!BY369)</f>
        <v/>
      </c>
      <c r="G369" s="1108"/>
      <c r="H369" s="299"/>
      <c r="I369" s="299"/>
      <c r="J369" s="299"/>
      <c r="K369" s="299"/>
      <c r="L369" s="1108"/>
      <c r="M369" s="968"/>
      <c r="N369" s="968"/>
      <c r="O369" s="968"/>
      <c r="P369" s="968"/>
      <c r="Q369" s="1134"/>
      <c r="R369" s="904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 t="e">
        <f>IF(C364="","",(C364-SUM(C366)-SUM(C369))*C365/C$46/365/$P$1)</f>
        <v>#VALUE!</v>
      </c>
      <c r="D370" s="1152" t="str">
        <f>IF(D364="","",(D364-SUM(D366)-SUM(D369))*D365/D$46/365/$P$1)</f>
        <v/>
      </c>
      <c r="E370" s="1152" t="str">
        <f>IF(E364="","",(E364-SUM(E366)-SUM(E369))*E365/E$46/365/$P$1)</f>
        <v/>
      </c>
      <c r="F370" s="1152" t="str">
        <f>IF(F364="","",(F364-SUM(F366)-SUM(F369))*F365/F$46/365/$P$1)</f>
        <v/>
      </c>
      <c r="G370" s="1117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 t="str">
        <f>IF(J366="","",(E364-J366-J369-SUM(E369)*(J369=""))*E365/J$46/365/$P$1)</f>
        <v/>
      </c>
      <c r="K370" s="770" t="str">
        <f>IF(K366="","",(F364-K366-K369-SUM(F369)*(K369=""))*F365/K$46/365/$P$1)</f>
        <v/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 t="str">
        <f>IF(J370="","",SUM(J370)-SUM(E370))</f>
        <v/>
      </c>
      <c r="P370" s="1153" t="str">
        <f>IF(K370="","",SUM(K370)-SUM(F370))</f>
        <v/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IF('Data 1'!A371="","",'Data 1'!A371)</f>
        <v>Pumpkin</v>
      </c>
      <c r="B371" s="1105"/>
      <c r="C371" s="1010" t="str">
        <f>IF('Data 1'!BV371="","",'Data 1'!BV371)</f>
        <v/>
      </c>
      <c r="D371" s="1010" t="str">
        <f>IF('Data 1'!BW371="","",'Data 1'!BW371)</f>
        <v/>
      </c>
      <c r="E371" s="1010" t="str">
        <f>IF('Data 1'!BX371="","",'Data 1'!BX371)</f>
        <v/>
      </c>
      <c r="F371" s="1010" t="str">
        <f>IF('Data 1'!BY371="","",'Data 1'!BY371)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5"/>
      <c r="S371" s="865"/>
      <c r="T371" s="865"/>
      <c r="U371" s="1066">
        <v>371</v>
      </c>
      <c r="V371" s="1173"/>
    </row>
    <row r="372" spans="1:22" s="1174" customFormat="1" ht="15.75" customHeight="1">
      <c r="A372" s="1182" t="s">
        <v>269</v>
      </c>
      <c r="B372" s="1132"/>
      <c r="C372" s="1010">
        <f>IF('Data 1'!BV372="","",'Data 1'!BV372)</f>
        <v>50</v>
      </c>
      <c r="D372" s="1010" t="str">
        <f>IF('Data 1'!BW372="","",'Data 1'!BW372)</f>
        <v/>
      </c>
      <c r="E372" s="1010" t="str">
        <f>IF('Data 1'!BX372="","",'Data 1'!BX372)</f>
        <v/>
      </c>
      <c r="F372" s="1010" t="str">
        <f>IF('Data 1'!BY372="","",'Data 1'!BY372)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4"/>
      <c r="S372" s="1034"/>
      <c r="T372" s="1034"/>
      <c r="U372" s="1066">
        <v>372</v>
      </c>
      <c r="V372" s="1173"/>
    </row>
    <row r="373" spans="1:22" ht="15.75" customHeight="1">
      <c r="A373" s="1101" t="s">
        <v>261</v>
      </c>
      <c r="B373" s="1132"/>
      <c r="C373" s="1010" t="str">
        <f>IF('Data 1'!BV373="","",'Data 1'!BV373)</f>
        <v/>
      </c>
      <c r="D373" s="1010" t="str">
        <f>IF('Data 1'!BW373="","",'Data 1'!BW373)</f>
        <v/>
      </c>
      <c r="E373" s="1010" t="str">
        <f>IF('Data 1'!BX373="","",'Data 1'!BX373)</f>
        <v/>
      </c>
      <c r="F373" s="1010" t="str">
        <f>IF('Data 1'!BY373="","",'Data 1'!BY373)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5"/>
      <c r="S373" s="865"/>
      <c r="T373" s="865"/>
      <c r="U373" s="1066">
        <v>373</v>
      </c>
      <c r="V373" s="477"/>
    </row>
    <row r="374" spans="1:22" ht="15.75" customHeight="1">
      <c r="A374" s="946" t="s">
        <v>262</v>
      </c>
      <c r="B374" s="1117"/>
      <c r="C374" s="1010">
        <f>IF('Data 1'!BV374="","",'Data 1'!BV374)</f>
        <v>3</v>
      </c>
      <c r="D374" s="1010" t="str">
        <f>IF('Data 1'!BW374="","",'Data 1'!BW374)</f>
        <v/>
      </c>
      <c r="E374" s="1010" t="str">
        <f>IF('Data 1'!BX374="","",'Data 1'!BX374)</f>
        <v/>
      </c>
      <c r="F374" s="1010" t="str">
        <f>IF('Data 1'!BY374="","",'Data 1'!BY374)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4"/>
      <c r="S374" s="1034"/>
      <c r="T374" s="1034"/>
      <c r="U374" s="1066">
        <v>374</v>
      </c>
      <c r="V374" s="477"/>
    </row>
    <row r="375" spans="1:22" ht="15.75" customHeight="1">
      <c r="A375" s="946" t="s">
        <v>263</v>
      </c>
      <c r="B375" s="1130"/>
      <c r="C375" s="1148">
        <f>IF(C372="","",C372*C374)</f>
        <v>150</v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4"/>
      <c r="S375" s="1034"/>
      <c r="T375" s="1034"/>
      <c r="U375" s="1066">
        <v>375</v>
      </c>
      <c r="V375" s="477"/>
    </row>
    <row r="376" spans="1:22" ht="15.75" customHeight="1">
      <c r="A376" s="946" t="str">
        <f>$Q$1 &amp; " per kg"</f>
        <v>kcal per kg</v>
      </c>
      <c r="B376" s="1132"/>
      <c r="C376" s="1010">
        <f>IF('Data 1'!BV376="","",'Data 1'!BV376)</f>
        <v>1090</v>
      </c>
      <c r="D376" s="1010">
        <f>IF('Data 1'!BW376="","",'Data 1'!BW376)</f>
        <v>1090</v>
      </c>
      <c r="E376" s="1010">
        <f>IF('Data 1'!BX376="","",'Data 1'!BX376)</f>
        <v>1090</v>
      </c>
      <c r="F376" s="1010">
        <f>IF('Data 1'!BY376="","",'Data 1'!BY376)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4"/>
      <c r="S376" s="1034"/>
      <c r="T376" s="1034"/>
      <c r="U376" s="1066">
        <v>376</v>
      </c>
      <c r="V376" s="477"/>
    </row>
    <row r="377" spans="1:22" ht="15.75" customHeight="1">
      <c r="A377" s="1101" t="s">
        <v>251</v>
      </c>
      <c r="B377" s="1132"/>
      <c r="C377" s="1010">
        <f>IF('Data 1'!BV377="","",'Data 1'!BV377)</f>
        <v>75</v>
      </c>
      <c r="D377" s="1010" t="str">
        <f>IF('Data 1'!BW377="","",'Data 1'!BW377)</f>
        <v/>
      </c>
      <c r="E377" s="1010" t="str">
        <f>IF('Data 1'!BX377="","",'Data 1'!BX377)</f>
        <v/>
      </c>
      <c r="F377" s="1010" t="str">
        <f>IF('Data 1'!BY377="","",'Data 1'!BY377)</f>
        <v/>
      </c>
      <c r="G377" s="1105"/>
      <c r="H377" s="973">
        <f>IF(SUM(C377)&gt;0,(C375-H380-SUM(C380)*(H380=""))*'Exp factors'!C$23,"")</f>
        <v>0</v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4"/>
      <c r="S377" s="1034"/>
      <c r="T377" s="1034"/>
      <c r="U377" s="1066">
        <v>377</v>
      </c>
      <c r="V377" s="477"/>
    </row>
    <row r="378" spans="1:22" ht="15.75" customHeight="1">
      <c r="A378" s="1102" t="s">
        <v>182</v>
      </c>
      <c r="B378" s="1132"/>
      <c r="C378" s="1010">
        <f>IF('Data 1'!BV378="","",'Data 1'!BV378)</f>
        <v>3</v>
      </c>
      <c r="D378" s="1010" t="str">
        <f>IF('Data 1'!BW378="","",'Data 1'!BW378)</f>
        <v/>
      </c>
      <c r="E378" s="1010" t="str">
        <f>IF('Data 1'!BX378="","",'Data 1'!BX378)</f>
        <v/>
      </c>
      <c r="F378" s="1010" t="str">
        <f>IF('Data 1'!BY378="","",'Data 1'!BY378)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7"/>
    </row>
    <row r="379" spans="1:22" ht="15.75" customHeight="1">
      <c r="A379" s="1102" t="s">
        <v>184</v>
      </c>
      <c r="B379" s="1132"/>
      <c r="C379" s="1125">
        <f>IF(SUM(C377)=0,"",C377*C378)</f>
        <v>225</v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>
        <f>IF(H377="","",H377*C378)</f>
        <v>0</v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>
        <f>IF(H379="","",SUM(H379)-SUM(C379))</f>
        <v>-225</v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4"/>
      <c r="S379" s="1034"/>
      <c r="T379" s="1034"/>
      <c r="U379" s="1066">
        <v>379</v>
      </c>
      <c r="V379" s="477"/>
    </row>
    <row r="380" spans="1:22" s="1174" customFormat="1" ht="15.75" customHeight="1">
      <c r="A380" s="1102" t="s">
        <v>252</v>
      </c>
      <c r="B380" s="1132"/>
      <c r="C380" s="1010">
        <f>IF('Data 1'!BV380="","",'Data 1'!BV380)</f>
        <v>0</v>
      </c>
      <c r="D380" s="1010" t="str">
        <f>IF('Data 1'!BW380="","",'Data 1'!BW380)</f>
        <v/>
      </c>
      <c r="E380" s="1010" t="str">
        <f>IF('Data 1'!BX380="","",'Data 1'!BX380)</f>
        <v/>
      </c>
      <c r="F380" s="1010" t="str">
        <f>IF('Data 1'!BY380="","",'Data 1'!BY380)</f>
        <v/>
      </c>
      <c r="G380" s="1108"/>
      <c r="H380" s="299"/>
      <c r="I380" s="299"/>
      <c r="J380" s="299"/>
      <c r="K380" s="299"/>
      <c r="L380" s="1108"/>
      <c r="M380" s="968"/>
      <c r="N380" s="968"/>
      <c r="O380" s="968"/>
      <c r="P380" s="968"/>
      <c r="Q380" s="1134"/>
      <c r="R380" s="904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>
        <f>IF(C375="","",(C375-SUM(C377)-SUM(C380))*SUM(C376)/C$46/365/$P$1)</f>
        <v>2.6663405088062621E-2</v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70">
        <f>IF(H377="","",(C375-H377-H380-SUM(C380)*(H380=""))*C376/H$46/365/$P$1)</f>
        <v>5.3326810176125242E-2</v>
      </c>
      <c r="I381" s="770" t="str">
        <f>IF(I377="","",(D375-I377-I380-SUM(D380)*(I380=""))*D376/I$46/365/$P$1)</f>
        <v/>
      </c>
      <c r="J381" s="770" t="str">
        <f>IF(J377="","",(E375-J377-J380-SUM(E380)*(J380=""))*E376/J$46/365/$P$1)</f>
        <v/>
      </c>
      <c r="K381" s="770" t="str">
        <f>IF(K377="","",(F375-K377-K380-SUM(F380)*(K380=""))*F376/K$46/365/$P$1)</f>
        <v/>
      </c>
      <c r="L381" s="1117"/>
      <c r="M381" s="1153">
        <f>IF(H381="","",SUM(H381)-SUM(C381))</f>
        <v>2.6663405088062621E-2</v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IF('Data 1'!A382="","",'Data 1'!A382)</f>
        <v>Rape</v>
      </c>
      <c r="B382" s="1105"/>
      <c r="C382" s="1010" t="str">
        <f>IF('Data 1'!BV382="","",'Data 1'!BV382)</f>
        <v/>
      </c>
      <c r="D382" s="1010" t="str">
        <f>IF('Data 1'!BW382="","",'Data 1'!BW382)</f>
        <v/>
      </c>
      <c r="E382" s="1010" t="str">
        <f>IF('Data 1'!BX382="","",'Data 1'!BX382)</f>
        <v/>
      </c>
      <c r="F382" s="1010" t="str">
        <f>IF('Data 1'!BY382="","",'Data 1'!BY382)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4"/>
      <c r="S382" s="1034"/>
      <c r="T382" s="1034"/>
      <c r="U382" s="1066">
        <v>382</v>
      </c>
      <c r="V382" s="1173"/>
    </row>
    <row r="383" spans="1:22" ht="15.75" customHeight="1">
      <c r="A383" s="1101" t="s">
        <v>261</v>
      </c>
      <c r="B383" s="1127"/>
      <c r="C383" s="1010" t="str">
        <f>IF('Data 1'!BV383="","",'Data 1'!BV383)</f>
        <v/>
      </c>
      <c r="D383" s="1010" t="str">
        <f>IF('Data 1'!BW383="","",'Data 1'!BW383)</f>
        <v/>
      </c>
      <c r="E383" s="1010" t="str">
        <f>IF('Data 1'!BX383="","",'Data 1'!BX383)</f>
        <v/>
      </c>
      <c r="F383" s="1010" t="str">
        <f>IF('Data 1'!BY383="","",'Data 1'!BY383)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5"/>
      <c r="S383" s="865"/>
      <c r="T383" s="865"/>
      <c r="U383" s="1066">
        <v>383</v>
      </c>
      <c r="V383" s="477"/>
    </row>
    <row r="384" spans="1:22" ht="15.75" customHeight="1">
      <c r="A384" s="946" t="s">
        <v>262</v>
      </c>
      <c r="B384" s="1105"/>
      <c r="C384" s="1010" t="str">
        <f>IF('Data 1'!BV384="","",'Data 1'!BV384)</f>
        <v/>
      </c>
      <c r="D384" s="1010" t="str">
        <f>IF('Data 1'!BW384="","",'Data 1'!BW384)</f>
        <v/>
      </c>
      <c r="E384" s="1010" t="str">
        <f>IF('Data 1'!BX384="","",'Data 1'!BX384)</f>
        <v/>
      </c>
      <c r="F384" s="1010" t="str">
        <f>IF('Data 1'!BY384="","",'Data 1'!BY384)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4"/>
      <c r="S384" s="1034"/>
      <c r="T384" s="1034"/>
      <c r="U384" s="1066">
        <v>384</v>
      </c>
      <c r="V384" s="477"/>
    </row>
    <row r="385" spans="1:22" ht="15.75" customHeight="1">
      <c r="A385" s="946" t="s">
        <v>270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4"/>
      <c r="S385" s="1034"/>
      <c r="T385" s="1034"/>
      <c r="U385" s="1066">
        <v>385</v>
      </c>
      <c r="V385" s="477"/>
    </row>
    <row r="386" spans="1:22" ht="15.75" customHeight="1">
      <c r="A386" s="946" t="str">
        <f>$Q$1 &amp; " per kg"</f>
        <v>kcal per kg</v>
      </c>
      <c r="B386" s="1132"/>
      <c r="C386" s="1010" t="str">
        <f>IF('Data 1'!BV386="","",'Data 1'!BV386)</f>
        <v/>
      </c>
      <c r="D386" s="1010" t="str">
        <f>IF('Data 1'!BW386="","",'Data 1'!BW386)</f>
        <v/>
      </c>
      <c r="E386" s="1010" t="str">
        <f>IF('Data 1'!BX386="","",'Data 1'!BX386)</f>
        <v/>
      </c>
      <c r="F386" s="1010" t="str">
        <f>IF('Data 1'!BY386="","",'Data 1'!BY386)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4"/>
      <c r="S386" s="1034"/>
      <c r="T386" s="1034"/>
      <c r="U386" s="1066">
        <v>386</v>
      </c>
      <c r="V386" s="477"/>
    </row>
    <row r="387" spans="1:22" ht="15.75" customHeight="1">
      <c r="A387" s="1101" t="s">
        <v>251</v>
      </c>
      <c r="B387" s="1132"/>
      <c r="C387" s="1010" t="str">
        <f>IF('Data 1'!BV387="","",'Data 1'!BV387)</f>
        <v/>
      </c>
      <c r="D387" s="1010" t="str">
        <f>IF('Data 1'!BW387="","",'Data 1'!BW387)</f>
        <v/>
      </c>
      <c r="E387" s="1010" t="str">
        <f>IF('Data 1'!BX387="","",'Data 1'!BX387)</f>
        <v/>
      </c>
      <c r="F387" s="1010" t="str">
        <f>IF('Data 1'!BY387="","",'Data 1'!BY387)</f>
        <v/>
      </c>
      <c r="G387" s="1117"/>
      <c r="H387" s="299"/>
      <c r="I387" s="299"/>
      <c r="J387" s="299"/>
      <c r="K387" s="299"/>
      <c r="L387" s="1117"/>
      <c r="M387" s="968"/>
      <c r="N387" s="968"/>
      <c r="O387" s="968"/>
      <c r="P387" s="968"/>
      <c r="Q387" s="1134"/>
      <c r="R387" s="904"/>
      <c r="S387" s="1034"/>
      <c r="T387" s="1034"/>
      <c r="U387" s="1066">
        <v>387</v>
      </c>
      <c r="V387" s="477"/>
    </row>
    <row r="388" spans="1:22" ht="15.75" customHeight="1">
      <c r="A388" s="1102" t="s">
        <v>182</v>
      </c>
      <c r="B388" s="1132"/>
      <c r="C388" s="1010" t="str">
        <f>IF('Data 1'!BV388="","",'Data 1'!BV388)</f>
        <v/>
      </c>
      <c r="D388" s="1010" t="str">
        <f>IF('Data 1'!BW388="","",'Data 1'!BW388)</f>
        <v/>
      </c>
      <c r="E388" s="1010" t="str">
        <f>IF('Data 1'!BX388="","",'Data 1'!BX388)</f>
        <v/>
      </c>
      <c r="F388" s="1010" t="str">
        <f>IF('Data 1'!BY388="","",'Data 1'!BY388)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7"/>
    </row>
    <row r="389" spans="1:22" ht="15.75" customHeight="1">
      <c r="A389" s="1102" t="s">
        <v>184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4"/>
      <c r="S389" s="1034"/>
      <c r="T389" s="1034"/>
      <c r="U389" s="1066">
        <v>389</v>
      </c>
      <c r="V389" s="477"/>
    </row>
    <row r="390" spans="1:22" ht="15.75" customHeight="1">
      <c r="A390" s="1102" t="s">
        <v>252</v>
      </c>
      <c r="B390" s="1105"/>
      <c r="C390" s="1010" t="str">
        <f>IF('Data 1'!BV390="","",'Data 1'!BV390)</f>
        <v/>
      </c>
      <c r="D390" s="1010" t="str">
        <f>IF('Data 1'!BW390="","",'Data 1'!BW390)</f>
        <v/>
      </c>
      <c r="E390" s="1010" t="str">
        <f>IF('Data 1'!BX390="","",'Data 1'!BX390)</f>
        <v/>
      </c>
      <c r="F390" s="1010" t="str">
        <f>IF('Data 1'!BY390="","",'Data 1'!BY390)</f>
        <v/>
      </c>
      <c r="G390" s="1171"/>
      <c r="H390" s="299"/>
      <c r="I390" s="299"/>
      <c r="J390" s="299"/>
      <c r="K390" s="299"/>
      <c r="L390" s="1171"/>
      <c r="M390" s="968"/>
      <c r="N390" s="968"/>
      <c r="O390" s="968"/>
      <c r="P390" s="968"/>
      <c r="Q390" s="1134"/>
      <c r="R390" s="904"/>
      <c r="S390" s="1034"/>
      <c r="T390" s="1034"/>
      <c r="U390" s="1066">
        <v>390</v>
      </c>
      <c r="V390" s="477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7"/>
    </row>
    <row r="392" spans="1:22" s="1174" customFormat="1" ht="15.75" customHeight="1">
      <c r="A392" s="1164" t="str">
        <f>IF('Data 1'!A392="","",'Data 1'!A392)</f>
        <v>Main cashcrop kg sold</v>
      </c>
      <c r="B392" s="1132"/>
      <c r="C392" s="1010" t="str">
        <f>IF('Data 1'!BV392="","",'Data 1'!BV392)</f>
        <v/>
      </c>
      <c r="D392" s="1010" t="str">
        <f>IF('Data 1'!BW392="","",'Data 1'!BW392)</f>
        <v/>
      </c>
      <c r="E392" s="1010" t="str">
        <f>IF('Data 1'!BX392="","",'Data 1'!BX392)</f>
        <v/>
      </c>
      <c r="F392" s="1010" t="str">
        <f>IF('Data 1'!BY392="","",'Data 1'!BY392)</f>
        <v/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4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182</v>
      </c>
      <c r="B393" s="1105"/>
      <c r="C393" s="1010" t="str">
        <f>IF('Data 1'!BV393="","",'Data 1'!BV393)</f>
        <v/>
      </c>
      <c r="D393" s="1010" t="str">
        <f>IF('Data 1'!BW393="","",'Data 1'!BW393)</f>
        <v/>
      </c>
      <c r="E393" s="1010" t="str">
        <f>IF('Data 1'!BX393="","",'Data 1'!BX393)</f>
        <v/>
      </c>
      <c r="F393" s="1010" t="str">
        <f>IF('Data 1'!BY393="","",'Data 1'!BY393)</f>
        <v/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184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 t="str">
        <f>IF(SUM(F392)=0,"",F392*F393)</f>
        <v/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4"/>
      <c r="S394" s="1034"/>
      <c r="T394" s="1034"/>
      <c r="U394" s="1066">
        <v>394</v>
      </c>
      <c r="V394" s="477"/>
    </row>
    <row r="395" spans="1:22" ht="15.75" customHeight="1">
      <c r="A395" s="1164" t="str">
        <f>IF('Data 1'!A395="","",'Data 1'!A395)</f>
        <v>Other cashcrop: kg produced</v>
      </c>
      <c r="B395" s="1105"/>
      <c r="C395" s="1010" t="str">
        <f>IF('Data 1'!BV395="","",'Data 1'!BV395)</f>
        <v/>
      </c>
      <c r="D395" s="1010" t="str">
        <f>IF('Data 1'!BW395="","",'Data 1'!BW395)</f>
        <v/>
      </c>
      <c r="E395" s="1010" t="str">
        <f>IF('Data 1'!BX395="","",'Data 1'!BX395)</f>
        <v/>
      </c>
      <c r="F395" s="1010" t="str">
        <f>IF('Data 1'!BY395="","",'Data 1'!BY395)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4"/>
      <c r="S395" s="1034"/>
      <c r="T395" s="1034"/>
      <c r="U395" s="1066">
        <v>395</v>
      </c>
      <c r="V395" s="477"/>
    </row>
    <row r="396" spans="1:22" ht="15.75" customHeight="1">
      <c r="A396" s="1102" t="s">
        <v>182</v>
      </c>
      <c r="B396" s="1105"/>
      <c r="C396" s="1010" t="str">
        <f>IF('Data 1'!BV396="","",'Data 1'!BV396)</f>
        <v/>
      </c>
      <c r="D396" s="1010" t="str">
        <f>IF('Data 1'!BW396="","",'Data 1'!BW396)</f>
        <v/>
      </c>
      <c r="E396" s="1010" t="str">
        <f>IF('Data 1'!BX396="","",'Data 1'!BX396)</f>
        <v/>
      </c>
      <c r="F396" s="1010" t="str">
        <f>IF('Data 1'!BY396="","",'Data 1'!BY396)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7"/>
    </row>
    <row r="397" spans="1:22" ht="15.75" customHeight="1">
      <c r="A397" s="1184" t="s">
        <v>184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4"/>
      <c r="S397" s="1034"/>
      <c r="T397" s="1034"/>
      <c r="U397" s="1066">
        <v>397</v>
      </c>
      <c r="V397" s="477"/>
    </row>
    <row r="398" spans="1:22" s="1174" customFormat="1" ht="15.75" customHeight="1">
      <c r="A398" s="1164" t="str">
        <f>IF('Data 1'!A398="","",'Data 1'!A398)</f>
        <v>Other cashcrop: kg produced</v>
      </c>
      <c r="B398" s="1132"/>
      <c r="C398" s="1010" t="str">
        <f>IF('Data 1'!BV398="","",'Data 1'!BV398)</f>
        <v/>
      </c>
      <c r="D398" s="1010" t="str">
        <f>IF('Data 1'!BW398="","",'Data 1'!BW398)</f>
        <v/>
      </c>
      <c r="E398" s="1010" t="str">
        <f>IF('Data 1'!BX398="","",'Data 1'!BX398)</f>
        <v/>
      </c>
      <c r="F398" s="1010" t="str">
        <f>IF('Data 1'!BY398="","",'Data 1'!BY398)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4"/>
      <c r="S398" s="1034"/>
      <c r="T398" s="1034"/>
      <c r="U398" s="1066">
        <v>398</v>
      </c>
      <c r="V398" s="1173"/>
    </row>
    <row r="399" spans="1:22" ht="15.75" customHeight="1">
      <c r="A399" s="1185" t="s">
        <v>182</v>
      </c>
      <c r="B399" s="1117"/>
      <c r="C399" s="1010" t="str">
        <f>IF('Data 1'!BV399="","",'Data 1'!BV399)</f>
        <v/>
      </c>
      <c r="D399" s="1010" t="str">
        <f>IF('Data 1'!BW399="","",'Data 1'!BW399)</f>
        <v/>
      </c>
      <c r="E399" s="1010" t="str">
        <f>IF('Data 1'!BX399="","",'Data 1'!BX399)</f>
        <v/>
      </c>
      <c r="F399" s="1010" t="str">
        <f>IF('Data 1'!BY399="","",'Data 1'!BY399)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7"/>
    </row>
    <row r="400" spans="1:22" s="1170" customFormat="1" ht="15.75" customHeight="1">
      <c r="A400" s="1101" t="s">
        <v>184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4"/>
      <c r="S400" s="1034"/>
      <c r="T400" s="1034"/>
      <c r="U400" s="1066">
        <v>400</v>
      </c>
      <c r="V400" s="1169"/>
    </row>
    <row r="401" spans="1:22" ht="15.75" customHeight="1">
      <c r="A401" s="1164" t="str">
        <f>IF('Data 1'!A401="","",'Data 1'!A401)</f>
        <v>Other cashcrop: kg produced</v>
      </c>
      <c r="B401" s="1132"/>
      <c r="C401" s="1010" t="str">
        <f>IF('Data 1'!BV401="","",'Data 1'!BV401)</f>
        <v/>
      </c>
      <c r="D401" s="1010" t="str">
        <f>IF('Data 1'!BW401="","",'Data 1'!BW401)</f>
        <v/>
      </c>
      <c r="E401" s="1010" t="str">
        <f>IF('Data 1'!BX401="","",'Data 1'!BX401)</f>
        <v/>
      </c>
      <c r="F401" s="1010" t="str">
        <f>IF('Data 1'!BY401="","",'Data 1'!BY401)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4"/>
      <c r="S401" s="1034"/>
      <c r="T401" s="1034"/>
      <c r="U401" s="1066">
        <v>401</v>
      </c>
      <c r="V401" s="477"/>
    </row>
    <row r="402" spans="1:22" s="1151" customFormat="1" ht="15.75" customHeight="1">
      <c r="A402" s="1102" t="s">
        <v>182</v>
      </c>
      <c r="B402" s="1105"/>
      <c r="C402" s="1010" t="str">
        <f>IF('Data 1'!BV402="","",'Data 1'!BV402)</f>
        <v/>
      </c>
      <c r="D402" s="1010" t="str">
        <f>IF('Data 1'!BW402="","",'Data 1'!BW402)</f>
        <v/>
      </c>
      <c r="E402" s="1010" t="str">
        <f>IF('Data 1'!BX402="","",'Data 1'!BX402)</f>
        <v/>
      </c>
      <c r="F402" s="1010" t="str">
        <f>IF('Data 1'!BY402="","",'Data 1'!BY402)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184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4"/>
      <c r="S403" s="1034"/>
      <c r="T403" s="1034"/>
      <c r="U403" s="1066">
        <v>403</v>
      </c>
      <c r="V403" s="477"/>
    </row>
    <row r="404" spans="1:22" ht="15.75" customHeight="1">
      <c r="A404" s="1164" t="str">
        <f>IF('Data 1'!A404="","",'Data 1'!A404)</f>
        <v>Other cashcrop: kg produced</v>
      </c>
      <c r="B404" s="1105"/>
      <c r="C404" s="1010" t="str">
        <f>IF('Data 1'!BV404="","",'Data 1'!BV404)</f>
        <v/>
      </c>
      <c r="D404" s="1010" t="str">
        <f>IF('Data 1'!BW404="","",'Data 1'!BW404)</f>
        <v/>
      </c>
      <c r="E404" s="1010" t="str">
        <f>IF('Data 1'!BX404="","",'Data 1'!BX404)</f>
        <v/>
      </c>
      <c r="F404" s="1010" t="str">
        <f>IF('Data 1'!BY404="","",'Data 1'!BY404)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4"/>
      <c r="S404" s="1034"/>
      <c r="T404" s="1034"/>
      <c r="U404" s="1066">
        <v>404</v>
      </c>
      <c r="V404" s="477"/>
    </row>
    <row r="405" spans="1:22" ht="15.75" customHeight="1">
      <c r="A405" s="1102" t="s">
        <v>182</v>
      </c>
      <c r="B405" s="1117"/>
      <c r="C405" s="1010" t="str">
        <f>IF('Data 1'!BV405="","",'Data 1'!BV405)</f>
        <v/>
      </c>
      <c r="D405" s="1010" t="str">
        <f>IF('Data 1'!BW405="","",'Data 1'!BW405)</f>
        <v/>
      </c>
      <c r="E405" s="1010" t="str">
        <f>IF('Data 1'!BX405="","",'Data 1'!BX405)</f>
        <v/>
      </c>
      <c r="F405" s="1010" t="str">
        <f>IF('Data 1'!BY405="","",'Data 1'!BY405)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7"/>
    </row>
    <row r="406" spans="1:22" ht="15.75" customHeight="1">
      <c r="A406" s="1101" t="s">
        <v>184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4"/>
      <c r="S406" s="1034"/>
      <c r="T406" s="1034"/>
      <c r="U406" s="1066">
        <v>406</v>
      </c>
      <c r="V406" s="477"/>
    </row>
    <row r="407" spans="1:22" ht="15.75" customHeight="1">
      <c r="A407" s="1164" t="str">
        <f>IF('Data 1'!A407="","",'Data 1'!A407)</f>
        <v>Other cashcrop: kg produced</v>
      </c>
      <c r="B407" s="1105"/>
      <c r="C407" s="1010" t="str">
        <f>IF('Data 1'!BV407="","",'Data 1'!BV407)</f>
        <v/>
      </c>
      <c r="D407" s="1010" t="str">
        <f>IF('Data 1'!BW407="","",'Data 1'!BW407)</f>
        <v/>
      </c>
      <c r="E407" s="1010" t="str">
        <f>IF('Data 1'!BX407="","",'Data 1'!BX407)</f>
        <v/>
      </c>
      <c r="F407" s="1010" t="str">
        <f>IF('Data 1'!BY407="","",'Data 1'!BY407)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4"/>
      <c r="S407" s="1034"/>
      <c r="T407" s="1034"/>
      <c r="U407" s="1066">
        <v>407</v>
      </c>
      <c r="V407" s="477"/>
    </row>
    <row r="408" spans="1:22" ht="15.75" customHeight="1">
      <c r="A408" s="1102" t="s">
        <v>182</v>
      </c>
      <c r="B408" s="1105"/>
      <c r="C408" s="1010" t="str">
        <f>IF('Data 1'!BV408="","",'Data 1'!BV408)</f>
        <v/>
      </c>
      <c r="D408" s="1010" t="str">
        <f>IF('Data 1'!BW408="","",'Data 1'!BW408)</f>
        <v/>
      </c>
      <c r="E408" s="1010" t="str">
        <f>IF('Data 1'!BX408="","",'Data 1'!BX408)</f>
        <v/>
      </c>
      <c r="F408" s="1010" t="str">
        <f>IF('Data 1'!BY408="","",'Data 1'!BY408)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7"/>
    </row>
    <row r="409" spans="1:22" s="1170" customFormat="1" ht="15.75" customHeight="1">
      <c r="A409" s="1101" t="s">
        <v>184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4"/>
      <c r="S409" s="1034"/>
      <c r="T409" s="1034"/>
      <c r="U409" s="1066">
        <v>409</v>
      </c>
      <c r="V409" s="1169"/>
    </row>
    <row r="410" spans="1:22" ht="15.75" customHeight="1">
      <c r="A410" s="1164" t="str">
        <f>IF('Data 1'!A410="","",'Data 1'!A410)</f>
        <v>Other cashcrop: kg produced</v>
      </c>
      <c r="B410" s="1105"/>
      <c r="C410" s="1010" t="str">
        <f>IF('Data 1'!BV410="","",'Data 1'!BV410)</f>
        <v/>
      </c>
      <c r="D410" s="1010" t="str">
        <f>IF('Data 1'!BW410="","",'Data 1'!BW410)</f>
        <v/>
      </c>
      <c r="E410" s="1010" t="str">
        <f>IF('Data 1'!BX410="","",'Data 1'!BX410)</f>
        <v/>
      </c>
      <c r="F410" s="1010" t="str">
        <f>IF('Data 1'!BY410="","",'Data 1'!BY410)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4"/>
      <c r="S410" s="1034"/>
      <c r="T410" s="1034"/>
      <c r="U410" s="1066">
        <v>410</v>
      </c>
      <c r="V410" s="477"/>
    </row>
    <row r="411" spans="1:22" ht="15.75" customHeight="1">
      <c r="A411" s="1102" t="s">
        <v>182</v>
      </c>
      <c r="B411" s="1117"/>
      <c r="C411" s="1010" t="str">
        <f>IF('Data 1'!BV411="","",'Data 1'!BV411)</f>
        <v/>
      </c>
      <c r="D411" s="1010" t="str">
        <f>IF('Data 1'!BW411="","",'Data 1'!BW411)</f>
        <v/>
      </c>
      <c r="E411" s="1010" t="str">
        <f>IF('Data 1'!BX411="","",'Data 1'!BX411)</f>
        <v/>
      </c>
      <c r="F411" s="1010" t="str">
        <f>IF('Data 1'!BY411="","",'Data 1'!BY411)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7"/>
    </row>
    <row r="412" spans="1:22" s="1170" customFormat="1" ht="15.75" customHeight="1">
      <c r="A412" s="1101" t="s">
        <v>184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4"/>
      <c r="S412" s="1034"/>
      <c r="T412" s="1034"/>
      <c r="U412" s="1066">
        <v>412</v>
      </c>
      <c r="V412" s="1169"/>
    </row>
    <row r="413" spans="1:22" ht="15.75" customHeight="1">
      <c r="A413" s="1164" t="str">
        <f>IF('Data 1'!A413="","",'Data 1'!A413)</f>
        <v>Straw: quantity sold</v>
      </c>
      <c r="B413" s="1105"/>
      <c r="C413" s="1010" t="str">
        <f>IF('Data 1'!BV413="","",'Data 1'!BV413)</f>
        <v/>
      </c>
      <c r="D413" s="1010" t="str">
        <f>IF('Data 1'!BW413="","",'Data 1'!BW413)</f>
        <v/>
      </c>
      <c r="E413" s="1010" t="str">
        <f>IF('Data 1'!BX413="","",'Data 1'!BX413)</f>
        <v/>
      </c>
      <c r="F413" s="1010" t="str">
        <f>IF('Data 1'!BY413="","",'Data 1'!BY413)</f>
        <v/>
      </c>
      <c r="G413" s="1108"/>
      <c r="H413" s="299"/>
      <c r="I413" s="299"/>
      <c r="J413" s="299"/>
      <c r="K413" s="299"/>
      <c r="L413" s="1108"/>
      <c r="M413" s="968"/>
      <c r="N413" s="968"/>
      <c r="O413" s="968"/>
      <c r="P413" s="968"/>
      <c r="Q413" s="1134"/>
      <c r="R413" s="904"/>
      <c r="S413" s="1034"/>
      <c r="T413" s="1034"/>
      <c r="U413" s="1066">
        <v>413</v>
      </c>
      <c r="V413" s="477"/>
    </row>
    <row r="414" spans="1:22" ht="15.75" customHeight="1">
      <c r="A414" s="1102" t="s">
        <v>182</v>
      </c>
      <c r="B414" s="1105"/>
      <c r="C414" s="1010" t="str">
        <f>IF('Data 1'!BV414="","",'Data 1'!BV414)</f>
        <v/>
      </c>
      <c r="D414" s="1010" t="str">
        <f>IF('Data 1'!BW414="","",'Data 1'!BW414)</f>
        <v/>
      </c>
      <c r="E414" s="1010" t="str">
        <f>IF('Data 1'!BX414="","",'Data 1'!BX414)</f>
        <v/>
      </c>
      <c r="F414" s="1010" t="str">
        <f>IF('Data 1'!BY414="","",'Data 1'!BY414)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7"/>
    </row>
    <row r="415" spans="1:22" s="1170" customFormat="1" ht="15.75" customHeight="1">
      <c r="A415" s="1101" t="s">
        <v>184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4"/>
      <c r="S415" s="1034"/>
      <c r="T415" s="1034"/>
      <c r="U415" s="1066">
        <v>415</v>
      </c>
      <c r="V415" s="1169"/>
    </row>
    <row r="416" spans="1:22" ht="15.75" customHeight="1">
      <c r="A416" s="1164" t="str">
        <f>IF('Data 1'!A416="","",'Data 1'!A416)</f>
        <v>Trees: quantity sold</v>
      </c>
      <c r="B416" s="1105"/>
      <c r="C416" s="1010" t="str">
        <f>IF('Data 1'!BV416="","",'Data 1'!BV416)</f>
        <v/>
      </c>
      <c r="D416" s="1010" t="str">
        <f>IF('Data 1'!BW416="","",'Data 1'!BW416)</f>
        <v/>
      </c>
      <c r="E416" s="1010" t="str">
        <f>IF('Data 1'!BX416="","",'Data 1'!BX416)</f>
        <v/>
      </c>
      <c r="F416" s="1010" t="str">
        <f>IF('Data 1'!BY416="","",'Data 1'!BY416)</f>
        <v/>
      </c>
      <c r="G416" s="1108"/>
      <c r="H416" s="299"/>
      <c r="I416" s="299"/>
      <c r="J416" s="299"/>
      <c r="K416" s="299"/>
      <c r="L416" s="1108"/>
      <c r="M416" s="968"/>
      <c r="N416" s="968"/>
      <c r="O416" s="968"/>
      <c r="P416" s="968"/>
      <c r="Q416" s="1134"/>
      <c r="R416" s="904"/>
      <c r="S416" s="1034"/>
      <c r="T416" s="1034"/>
      <c r="U416" s="1066">
        <v>416</v>
      </c>
      <c r="V416" s="477"/>
    </row>
    <row r="417" spans="1:22" ht="15.75" customHeight="1">
      <c r="A417" s="1102" t="s">
        <v>182</v>
      </c>
      <c r="B417" s="1117"/>
      <c r="C417" s="1010" t="str">
        <f>IF('Data 1'!BV417="","",'Data 1'!BV417)</f>
        <v/>
      </c>
      <c r="D417" s="1010" t="str">
        <f>IF('Data 1'!BW417="","",'Data 1'!BW417)</f>
        <v/>
      </c>
      <c r="E417" s="1010" t="str">
        <f>IF('Data 1'!BX417="","",'Data 1'!BX417)</f>
        <v/>
      </c>
      <c r="F417" s="1010" t="str">
        <f>IF('Data 1'!BY417="","",'Data 1'!BY417)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7"/>
    </row>
    <row r="418" spans="1:22" ht="15.75" customHeight="1">
      <c r="A418" s="1101" t="s">
        <v>184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4"/>
      <c r="S418" s="1034"/>
      <c r="T418" s="1034"/>
      <c r="U418" s="1066">
        <v>418</v>
      </c>
      <c r="V418" s="477"/>
    </row>
    <row r="419" spans="1:22" ht="15.75" customHeight="1">
      <c r="A419" s="1164" t="str">
        <f>IF('Data 1'!A419="","",'Data 1'!A419)</f>
        <v>Other cash crop: type</v>
      </c>
      <c r="B419" s="1105"/>
      <c r="C419" s="1010" t="str">
        <f>IF('Data 1'!BV419="","",'Data 1'!BV419)</f>
        <v/>
      </c>
      <c r="D419" s="1010" t="str">
        <f>IF('Data 1'!BW419="","",'Data 1'!BW419)</f>
        <v/>
      </c>
      <c r="E419" s="1010" t="str">
        <f>IF('Data 1'!BX419="","",'Data 1'!BX419)</f>
        <v/>
      </c>
      <c r="F419" s="1010" t="str">
        <f>IF('Data 1'!BY419="","",'Data 1'!BY419)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5"/>
      <c r="S419" s="865"/>
      <c r="T419" s="865"/>
      <c r="U419" s="1066">
        <v>419</v>
      </c>
      <c r="V419" s="477"/>
    </row>
    <row r="420" spans="1:22" s="1174" customFormat="1" ht="15.75" customHeight="1">
      <c r="A420" s="1185" t="s">
        <v>276</v>
      </c>
      <c r="B420" s="1105"/>
      <c r="C420" s="1010" t="str">
        <f>IF('Data 1'!BV420="","",'Data 1'!BV420)</f>
        <v/>
      </c>
      <c r="D420" s="1010" t="str">
        <f>IF('Data 1'!BW420="","",'Data 1'!BW420)</f>
        <v/>
      </c>
      <c r="E420" s="1010" t="str">
        <f>IF('Data 1'!BX420="","",'Data 1'!BX420)</f>
        <v/>
      </c>
      <c r="F420" s="1010" t="str">
        <f>IF('Data 1'!BY420="","",'Data 1'!BY420)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4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182</v>
      </c>
      <c r="B421" s="1105"/>
      <c r="C421" s="1010" t="str">
        <f>IF('Data 1'!BV421="","",'Data 1'!BV421)</f>
        <v/>
      </c>
      <c r="D421" s="1010" t="str">
        <f>IF('Data 1'!BW421="","",'Data 1'!BW421)</f>
        <v/>
      </c>
      <c r="E421" s="1010" t="str">
        <f>IF('Data 1'!BX421="","",'Data 1'!BX421)</f>
        <v/>
      </c>
      <c r="F421" s="1010" t="str">
        <f>IF('Data 1'!BY421="","",'Data 1'!BY421)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184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4"/>
      <c r="S422" s="1034"/>
      <c r="T422" s="1034"/>
      <c r="U422" s="1066">
        <v>422</v>
      </c>
      <c r="V422" s="1150"/>
    </row>
    <row r="423" spans="1:22" ht="15.75" customHeight="1">
      <c r="A423" s="1164" t="str">
        <f>IF('Data 1'!A423="","",'Data 1'!A423)</f>
        <v>Other cash crop: type</v>
      </c>
      <c r="B423" s="1117"/>
      <c r="C423" s="1010" t="str">
        <f>IF('Data 1'!BV423="","",'Data 1'!BV423)</f>
        <v/>
      </c>
      <c r="D423" s="1010" t="str">
        <f>IF('Data 1'!BW423="","",'Data 1'!BW423)</f>
        <v/>
      </c>
      <c r="E423" s="1010" t="str">
        <f>IF('Data 1'!BX423="","",'Data 1'!BX423)</f>
        <v/>
      </c>
      <c r="F423" s="1010" t="str">
        <f>IF('Data 1'!BY423="","",'Data 1'!BY423)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5"/>
      <c r="S423" s="865"/>
      <c r="T423" s="865"/>
      <c r="U423" s="1066">
        <v>423</v>
      </c>
      <c r="V423" s="477"/>
    </row>
    <row r="424" spans="1:22" s="1174" customFormat="1" ht="15.75" customHeight="1">
      <c r="A424" s="1185" t="s">
        <v>276</v>
      </c>
      <c r="B424" s="1105"/>
      <c r="C424" s="1010" t="str">
        <f>IF('Data 1'!BV424="","",'Data 1'!BV424)</f>
        <v/>
      </c>
      <c r="D424" s="1010" t="str">
        <f>IF('Data 1'!BW424="","",'Data 1'!BW424)</f>
        <v/>
      </c>
      <c r="E424" s="1010" t="str">
        <f>IF('Data 1'!BX424="","",'Data 1'!BX424)</f>
        <v/>
      </c>
      <c r="F424" s="1010" t="str">
        <f>IF('Data 1'!BY424="","",'Data 1'!BY424)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4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182</v>
      </c>
      <c r="B425" s="1105"/>
      <c r="C425" s="1010" t="str">
        <f>IF('Data 1'!BV425="","",'Data 1'!BV425)</f>
        <v/>
      </c>
      <c r="D425" s="1010" t="str">
        <f>IF('Data 1'!BW425="","",'Data 1'!BW425)</f>
        <v/>
      </c>
      <c r="E425" s="1010" t="str">
        <f>IF('Data 1'!BX425="","",'Data 1'!BX425)</f>
        <v/>
      </c>
      <c r="F425" s="1010" t="str">
        <f>IF('Data 1'!BY425="","",'Data 1'!BY425)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184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4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277</v>
      </c>
      <c r="B427" s="1105"/>
      <c r="C427" s="772"/>
      <c r="D427" s="772"/>
      <c r="E427" s="772"/>
      <c r="F427" s="772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4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IF('Data 1'!A428="","",'Data 1'!A428)</f>
        <v>FISHING -- see worksheet Data 3</v>
      </c>
      <c r="B428" s="1127"/>
      <c r="C428" s="1010" t="str">
        <f>IF('Data 1'!BV428="","",'Data 1'!BV428)</f>
        <v/>
      </c>
      <c r="D428" s="1010" t="str">
        <f>IF('Data 1'!BW428="","",'Data 1'!BW428)</f>
        <v/>
      </c>
      <c r="E428" s="1010" t="str">
        <f>IF('Data 1'!BX428="","",'Data 1'!BX428)</f>
        <v/>
      </c>
      <c r="F428" s="1010" t="str">
        <f>IF('Data 1'!BY428="","",'Data 1'!BY428)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4"/>
      <c r="S428" s="1034"/>
      <c r="T428" s="1034"/>
      <c r="U428" s="1066">
        <v>428</v>
      </c>
      <c r="V428" s="1188"/>
    </row>
    <row r="429" spans="1:22" ht="15.75" hidden="1" customHeight="1">
      <c r="A429" s="1189" t="s">
        <v>261</v>
      </c>
      <c r="B429" s="1105"/>
      <c r="C429" s="1156" t="str">
        <f>IF('Data 1'!BV429="","",'Data 1'!BV429)</f>
        <v/>
      </c>
      <c r="D429" s="1156" t="str">
        <f>IF('Data 1'!BW429="","",'Data 1'!BW429)</f>
        <v/>
      </c>
      <c r="E429" s="1156" t="str">
        <f>IF('Data 1'!BX429="","",'Data 1'!BX429)</f>
        <v/>
      </c>
      <c r="F429" s="1156" t="str">
        <f>IF('Data 1'!BY429="","",'Data 1'!BY429)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5"/>
      <c r="S429" s="865"/>
      <c r="T429" s="865"/>
      <c r="U429" s="1066">
        <v>429</v>
      </c>
      <c r="V429" s="46"/>
    </row>
    <row r="430" spans="1:22" ht="15.75" hidden="1" customHeight="1">
      <c r="A430" s="1190" t="s">
        <v>262</v>
      </c>
      <c r="B430" s="1179"/>
      <c r="C430" s="1156" t="str">
        <f>IF('Data 1'!BV430="","",'Data 1'!BV430)</f>
        <v/>
      </c>
      <c r="D430" s="1156" t="str">
        <f>IF('Data 1'!BW430="","",'Data 1'!BW430)</f>
        <v/>
      </c>
      <c r="E430" s="1156" t="str">
        <f>IF('Data 1'!BX430="","",'Data 1'!BX430)</f>
        <v/>
      </c>
      <c r="F430" s="1156" t="str">
        <f>IF('Data 1'!BY430="","",'Data 1'!BY430)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4"/>
      <c r="S430" s="1034"/>
      <c r="T430" s="1034"/>
      <c r="U430" s="1066">
        <v>430</v>
      </c>
      <c r="V430" s="46"/>
    </row>
    <row r="431" spans="1:22" ht="15.75" hidden="1" customHeight="1">
      <c r="A431" s="1190" t="s">
        <v>270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4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IF('Data 1'!BV432="","",'Data 1'!BV432)</f>
        <v/>
      </c>
      <c r="D432" s="1156" t="str">
        <f>IF('Data 1'!BW432="","",'Data 1'!BW432)</f>
        <v/>
      </c>
      <c r="E432" s="1156" t="str">
        <f>IF('Data 1'!BX432="","",'Data 1'!BX432)</f>
        <v/>
      </c>
      <c r="F432" s="1156" t="str">
        <f>IF('Data 1'!BY432="","",'Data 1'!BY432)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4"/>
      <c r="S432" s="1034"/>
      <c r="T432" s="1034"/>
      <c r="U432" s="1066">
        <v>432</v>
      </c>
      <c r="V432" s="46"/>
    </row>
    <row r="433" spans="1:22" ht="15.75" hidden="1" customHeight="1">
      <c r="A433" s="1189" t="s">
        <v>251</v>
      </c>
      <c r="B433" s="1108"/>
      <c r="C433" s="1156" t="str">
        <f>IF('Data 1'!BV433="","",'Data 1'!BV433)</f>
        <v/>
      </c>
      <c r="D433" s="1156" t="str">
        <f>IF('Data 1'!BW433="","",'Data 1'!BW433)</f>
        <v/>
      </c>
      <c r="E433" s="1156" t="str">
        <f>IF('Data 1'!BX433="","",'Data 1'!BX433)</f>
        <v/>
      </c>
      <c r="F433" s="1156" t="str">
        <f>IF('Data 1'!BY433="","",'Data 1'!BY433)</f>
        <v/>
      </c>
      <c r="G433" s="1117"/>
      <c r="H433" s="299"/>
      <c r="I433" s="299"/>
      <c r="J433" s="299"/>
      <c r="K433" s="299"/>
      <c r="L433" s="1117"/>
      <c r="M433" s="968"/>
      <c r="N433" s="968"/>
      <c r="O433" s="968"/>
      <c r="P433" s="968"/>
      <c r="Q433" s="1134"/>
      <c r="R433" s="904"/>
      <c r="S433" s="1034"/>
      <c r="T433" s="1034"/>
      <c r="U433" s="1066">
        <v>433</v>
      </c>
      <c r="V433" s="46"/>
    </row>
    <row r="434" spans="1:22" ht="15.75" hidden="1" customHeight="1">
      <c r="A434" s="1191" t="s">
        <v>182</v>
      </c>
      <c r="B434" s="1105"/>
      <c r="C434" s="1156" t="str">
        <f>IF('Data 1'!BV434="","",'Data 1'!BV434)</f>
        <v/>
      </c>
      <c r="D434" s="1156" t="str">
        <f>IF('Data 1'!BW434="","",'Data 1'!BW434)</f>
        <v/>
      </c>
      <c r="E434" s="1156" t="str">
        <f>IF('Data 1'!BX434="","",'Data 1'!BX434)</f>
        <v/>
      </c>
      <c r="F434" s="1156" t="str">
        <f>IF('Data 1'!BY434="","",'Data 1'!BY434)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184</v>
      </c>
      <c r="B435" s="1132"/>
      <c r="C435" s="1148">
        <f>IF('Data 1'!BV435="","",'Data 1'!BV435)</f>
        <v>225</v>
      </c>
      <c r="D435" s="1148">
        <f>IF('Data 1'!BW435="","",'Data 1'!BW435)</f>
        <v>0</v>
      </c>
      <c r="E435" s="1148">
        <f>IF('Data 1'!BX435="","",'Data 1'!BX435)</f>
        <v>150</v>
      </c>
      <c r="F435" s="1148">
        <f>IF('Data 1'!BY435="","",'Data 1'!BY435)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-225</v>
      </c>
      <c r="N435" s="1125">
        <f>IF(I435="","",SUM(I435)-SUM(D435))</f>
        <v>0</v>
      </c>
      <c r="O435" s="1125">
        <f>IF(J435="","",SUM(J435)-SUM(E435))</f>
        <v>-150</v>
      </c>
      <c r="P435" s="1125">
        <f>IF(K435="","",SUM(K435)-SUM(F435))</f>
        <v>0</v>
      </c>
      <c r="Q435" s="1134"/>
      <c r="R435" s="904"/>
      <c r="S435" s="1034"/>
      <c r="T435" s="1034"/>
      <c r="U435" s="1066">
        <v>435</v>
      </c>
      <c r="V435" s="46"/>
    </row>
    <row r="436" spans="1:22" ht="15.75" customHeight="1">
      <c r="A436" s="1102" t="s">
        <v>252</v>
      </c>
      <c r="B436" s="1132"/>
      <c r="C436" s="1010" t="str">
        <f>IF('Data 1'!BV436="","",'Data 1'!BV436)</f>
        <v/>
      </c>
      <c r="D436" s="1010" t="str">
        <f>IF('Data 1'!BW436="","",'Data 1'!BW436)</f>
        <v/>
      </c>
      <c r="E436" s="1010" t="str">
        <f>IF('Data 1'!BX436="","",'Data 1'!BX436)</f>
        <v/>
      </c>
      <c r="F436" s="1010" t="str">
        <f>IF('Data 1'!BY436="","",'Data 1'!BY436)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4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IF('Data 1'!BV437="","",'Data 1'!BV437)</f>
        <v>1.0225048923679061E-2</v>
      </c>
      <c r="D437" s="1152">
        <f>IF('Data 1'!BW437="","",'Data 1'!BW437)</f>
        <v>0</v>
      </c>
      <c r="E437" s="1152">
        <f>IF('Data 1'!BX437="","",'Data 1'!BX437)</f>
        <v>7.0822849687820332E-3</v>
      </c>
      <c r="F437" s="1152">
        <f>IF('Data 1'!BY437="","",'Data 1'!BY437)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-1.0225048923679061E-2</v>
      </c>
      <c r="N437" s="1153">
        <f>IF(I437="","",SUM(I437)-SUM(D437))</f>
        <v>0</v>
      </c>
      <c r="O437" s="1153">
        <f>IF(J437="","",SUM(J437)-SUM(E437))</f>
        <v>-7.0822849687820332E-3</v>
      </c>
      <c r="P437" s="1153">
        <f>IF(K437="","",SUM(K437)-SUM(F437))</f>
        <v>0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IF('Data 1'!A438="","",'Data 1'!A438)</f>
        <v>WILD FOODS -- see worksheet Data 3</v>
      </c>
      <c r="B438" s="1105"/>
      <c r="C438" s="1010" t="str">
        <f>IF('Data 1'!BV438="","",'Data 1'!BV438)</f>
        <v/>
      </c>
      <c r="D438" s="1010" t="str">
        <f>IF('Data 1'!BW438="","",'Data 1'!BW438)</f>
        <v/>
      </c>
      <c r="E438" s="1010" t="str">
        <f>IF('Data 1'!BX438="","",'Data 1'!BX438)</f>
        <v/>
      </c>
      <c r="F438" s="1010" t="str">
        <f>IF('Data 1'!BY438="","",'Data 1'!BY438)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4"/>
      <c r="S438" s="1034"/>
      <c r="T438" s="1034"/>
      <c r="U438" s="1066">
        <v>438</v>
      </c>
      <c r="V438" s="1188"/>
    </row>
    <row r="439" spans="1:22" ht="15.75" hidden="1" customHeight="1">
      <c r="A439" s="1189" t="s">
        <v>261</v>
      </c>
      <c r="B439" s="1132"/>
      <c r="C439" s="1156" t="str">
        <f>IF('Data 1'!BV439="","",'Data 1'!BV439)</f>
        <v/>
      </c>
      <c r="D439" s="1156" t="str">
        <f>IF('Data 1'!BW439="","",'Data 1'!BW439)</f>
        <v/>
      </c>
      <c r="E439" s="1156" t="str">
        <f>IF('Data 1'!BX439="","",'Data 1'!BX439)</f>
        <v/>
      </c>
      <c r="F439" s="1156" t="str">
        <f>IF('Data 1'!BY439="","",'Data 1'!BY439)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5"/>
      <c r="S439" s="865"/>
      <c r="T439" s="865"/>
      <c r="U439" s="1066">
        <v>439</v>
      </c>
      <c r="V439" s="46"/>
    </row>
    <row r="440" spans="1:22" ht="15.75" hidden="1" customHeight="1">
      <c r="A440" s="1190" t="s">
        <v>262</v>
      </c>
      <c r="B440" s="1105"/>
      <c r="C440" s="1156" t="str">
        <f>IF('Data 1'!BV440="","",'Data 1'!BV440)</f>
        <v/>
      </c>
      <c r="D440" s="1156" t="str">
        <f>IF('Data 1'!BW440="","",'Data 1'!BW440)</f>
        <v/>
      </c>
      <c r="E440" s="1156" t="str">
        <f>IF('Data 1'!BX440="","",'Data 1'!BX440)</f>
        <v/>
      </c>
      <c r="F440" s="1156" t="str">
        <f>IF('Data 1'!BY440="","",'Data 1'!BY440)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4"/>
      <c r="S440" s="1034"/>
      <c r="T440" s="1034"/>
      <c r="U440" s="1066">
        <v>440</v>
      </c>
      <c r="V440" s="46"/>
    </row>
    <row r="441" spans="1:22" ht="15.75" hidden="1" customHeight="1">
      <c r="A441" s="1190" t="s">
        <v>270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4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IF('Data 1'!BV442="","",'Data 1'!BV442)</f>
        <v/>
      </c>
      <c r="D442" s="1156" t="str">
        <f>IF('Data 1'!BW442="","",'Data 1'!BW442)</f>
        <v/>
      </c>
      <c r="E442" s="1156" t="str">
        <f>IF('Data 1'!BX442="","",'Data 1'!BX442)</f>
        <v/>
      </c>
      <c r="F442" s="1156" t="str">
        <f>IF('Data 1'!BY442="","",'Data 1'!BY442)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4"/>
      <c r="S442" s="1034"/>
      <c r="T442" s="1034"/>
      <c r="U442" s="1066">
        <v>442</v>
      </c>
      <c r="V442" s="46"/>
    </row>
    <row r="443" spans="1:22" ht="15.75" hidden="1" customHeight="1">
      <c r="A443" s="1189" t="s">
        <v>251</v>
      </c>
      <c r="B443" s="1105"/>
      <c r="C443" s="1156" t="str">
        <f>IF('Data 1'!BV443="","",'Data 1'!BV443)</f>
        <v/>
      </c>
      <c r="D443" s="1156" t="str">
        <f>IF('Data 1'!BW443="","",'Data 1'!BW443)</f>
        <v/>
      </c>
      <c r="E443" s="1156" t="str">
        <f>IF('Data 1'!BX443="","",'Data 1'!BX443)</f>
        <v/>
      </c>
      <c r="F443" s="1156" t="str">
        <f>IF('Data 1'!BY443="","",'Data 1'!BY443)</f>
        <v/>
      </c>
      <c r="G443" s="1117"/>
      <c r="H443" s="299"/>
      <c r="I443" s="299"/>
      <c r="J443" s="299"/>
      <c r="K443" s="299"/>
      <c r="L443" s="1117"/>
      <c r="M443" s="968"/>
      <c r="N443" s="968"/>
      <c r="O443" s="968"/>
      <c r="P443" s="968"/>
      <c r="Q443" s="1134"/>
      <c r="R443" s="904"/>
      <c r="S443" s="1034"/>
      <c r="T443" s="1034"/>
      <c r="U443" s="1066">
        <v>443</v>
      </c>
      <c r="V443" s="46"/>
    </row>
    <row r="444" spans="1:22" ht="15.75" hidden="1" customHeight="1">
      <c r="A444" s="1191" t="s">
        <v>182</v>
      </c>
      <c r="B444" s="1132"/>
      <c r="C444" s="1156" t="str">
        <f>IF('Data 1'!BV444="","",'Data 1'!BV444)</f>
        <v/>
      </c>
      <c r="D444" s="1156" t="str">
        <f>IF('Data 1'!BW444="","",'Data 1'!BW444)</f>
        <v/>
      </c>
      <c r="E444" s="1156" t="str">
        <f>IF('Data 1'!BX444="","",'Data 1'!BX444)</f>
        <v/>
      </c>
      <c r="F444" s="1156" t="str">
        <f>IF('Data 1'!BY444="","",'Data 1'!BY444)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184</v>
      </c>
      <c r="B445" s="1132"/>
      <c r="C445" s="1148">
        <f>IF('Data 1'!BV445="","",'Data 1'!BV445)</f>
        <v>785</v>
      </c>
      <c r="D445" s="1148">
        <f>IF('Data 1'!BW445="","",'Data 1'!BW445)</f>
        <v>820</v>
      </c>
      <c r="E445" s="1148">
        <f>IF('Data 1'!BX445="","",'Data 1'!BX445)</f>
        <v>1590</v>
      </c>
      <c r="F445" s="1148">
        <f>IF('Data 1'!BY445="","",'Data 1'!BY445)</f>
        <v>2740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-785</v>
      </c>
      <c r="N445" s="1125">
        <f>IF(I445="","",SUM(I445)-SUM(D445))</f>
        <v>-820</v>
      </c>
      <c r="O445" s="1125">
        <f>IF(J445="","",SUM(J445)-SUM(E445))</f>
        <v>-1590</v>
      </c>
      <c r="P445" s="1125">
        <f>IF(K445="","",SUM(K445)-SUM(F445))</f>
        <v>-2740</v>
      </c>
      <c r="Q445" s="1134"/>
      <c r="R445" s="904"/>
      <c r="S445" s="1034"/>
      <c r="T445" s="1034"/>
      <c r="U445" s="1066">
        <v>445</v>
      </c>
      <c r="V445" s="46"/>
    </row>
    <row r="446" spans="1:22" ht="15.75" customHeight="1">
      <c r="A446" s="1102" t="s">
        <v>252</v>
      </c>
      <c r="B446" s="1117"/>
      <c r="C446" s="1010" t="str">
        <f>IF('Data 1'!BV446="","",'Data 1'!BV446)</f>
        <v/>
      </c>
      <c r="D446" s="1010" t="str">
        <f>IF('Data 1'!BW446="","",'Data 1'!BW446)</f>
        <v/>
      </c>
      <c r="E446" s="1010" t="str">
        <f>IF('Data 1'!BX446="","",'Data 1'!BX446)</f>
        <v/>
      </c>
      <c r="F446" s="1010" t="str">
        <f>IF('Data 1'!BY446="","",'Data 1'!BY446)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4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IF('Data 1'!BV447="","",'Data 1'!BV447)</f>
        <v>5.4843444227005871E-2</v>
      </c>
      <c r="D447" s="1152">
        <f>IF('Data 1'!BW447="","",'Data 1'!BW447)</f>
        <v>3.1550337029789086E-2</v>
      </c>
      <c r="E447" s="1152">
        <f>IF('Data 1'!BX447="","",'Data 1'!BX447)</f>
        <v>2.9223744292237445E-2</v>
      </c>
      <c r="F447" s="1152">
        <f>IF('Data 1'!BY447="","",'Data 1'!BY447)</f>
        <v>9.8467058056099149E-2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-5.4843444227005871E-2</v>
      </c>
      <c r="N447" s="1153">
        <f>IF(I447="","",SUM(I447)-SUM(D447))</f>
        <v>-3.1550337029789086E-2</v>
      </c>
      <c r="O447" s="1153">
        <f>IF(J447="","",SUM(J447)-SUM(E447))</f>
        <v>-2.9223744292237445E-2</v>
      </c>
      <c r="P447" s="1153">
        <f>IF(K447="","",SUM(K447)-SUM(F447))</f>
        <v>-9.8467058056099149E-2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280</v>
      </c>
      <c r="B448" s="1105"/>
      <c r="C448" s="772"/>
      <c r="D448" s="772"/>
      <c r="E448" s="772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5"/>
      <c r="S448" s="865"/>
      <c r="T448" s="865"/>
      <c r="U448" s="1066">
        <v>448</v>
      </c>
      <c r="V448" s="477"/>
    </row>
    <row r="449" spans="1:22" ht="15.75" customHeight="1">
      <c r="A449" s="1424" t="str">
        <f>IF('Data 1'!A449="","",'Data 1'!A449)</f>
        <v>Maize grain purchase</v>
      </c>
      <c r="B449" s="1105"/>
      <c r="C449" s="1010" t="str">
        <f>IF('Data 1'!BV449="","",'Data 1'!BV449)</f>
        <v>bag</v>
      </c>
      <c r="D449" s="1010" t="str">
        <f>IF('Data 1'!BW449="","",'Data 1'!BW449)</f>
        <v>bag</v>
      </c>
      <c r="E449" s="1010" t="str">
        <f>IF('Data 1'!BX449="","",'Data 1'!BX449)</f>
        <v>bag</v>
      </c>
      <c r="F449" s="1010" t="str">
        <f>IF('Data 1'!BY449="","",'Data 1'!BY449)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5"/>
      <c r="S449" s="865"/>
      <c r="T449" s="865"/>
      <c r="U449" s="1066">
        <v>449</v>
      </c>
      <c r="V449" s="477"/>
    </row>
    <row r="450" spans="1:22" ht="15.75" customHeight="1">
      <c r="A450" s="946" t="s">
        <v>262</v>
      </c>
      <c r="B450" s="1117"/>
      <c r="C450" s="1010" t="str">
        <f>IF('Data 1'!BV450="","",'Data 1'!BV450)</f>
        <v/>
      </c>
      <c r="D450" s="1010" t="str">
        <f>IF('Data 1'!BW450="","",'Data 1'!BW450)</f>
        <v/>
      </c>
      <c r="E450" s="1010" t="str">
        <f>IF('Data 1'!BX450="","",'Data 1'!BX450)</f>
        <v/>
      </c>
      <c r="F450" s="1010" t="str">
        <f>IF('Data 1'!BY450="","",'Data 1'!BY450)</f>
        <v/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4"/>
      <c r="S450" s="1034"/>
      <c r="T450" s="1034"/>
      <c r="U450" s="1066">
        <v>450</v>
      </c>
      <c r="V450" s="477"/>
    </row>
    <row r="451" spans="1:22" ht="15.75" customHeight="1">
      <c r="A451" s="946" t="s">
        <v>282</v>
      </c>
      <c r="B451" s="1117"/>
      <c r="C451" s="1010" t="str">
        <f>IF('Data 1'!BV451="","",'Data 1'!BV451)</f>
        <v/>
      </c>
      <c r="D451" s="1010" t="str">
        <f>IF('Data 1'!BW451="","",'Data 1'!BW451)</f>
        <v/>
      </c>
      <c r="E451" s="1010" t="str">
        <f>IF('Data 1'!BX451="","",'Data 1'!BX451)</f>
        <v/>
      </c>
      <c r="F451" s="1010" t="str">
        <f>IF('Data 1'!BY451="","",'Data 1'!BY451)</f>
        <v/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4"/>
      <c r="S451" s="1034"/>
      <c r="T451" s="1034"/>
      <c r="U451" s="1066">
        <v>451</v>
      </c>
      <c r="V451" s="477"/>
    </row>
    <row r="452" spans="1:22" ht="15.75" customHeight="1">
      <c r="A452" s="1126" t="s">
        <v>283</v>
      </c>
      <c r="B452" s="1105"/>
      <c r="C452" s="1010">
        <f>IF('Data 1'!BV452="","",'Data 1'!BV452)</f>
        <v>12</v>
      </c>
      <c r="D452" s="1010">
        <f>IF('Data 1'!BW452="","",'Data 1'!BW452)</f>
        <v>12</v>
      </c>
      <c r="E452" s="1010">
        <f>IF('Data 1'!BX452="","",'Data 1'!BX452)</f>
        <v>12</v>
      </c>
      <c r="F452" s="1010">
        <f>IF('Data 1'!BY452="","",'Data 1'!BY452)</f>
        <v>12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4"/>
      <c r="S452" s="1034"/>
      <c r="T452" s="1034"/>
      <c r="U452" s="1066">
        <v>452</v>
      </c>
      <c r="V452" s="477"/>
    </row>
    <row r="453" spans="1:22" ht="15.75" customHeight="1">
      <c r="A453" s="1175" t="s">
        <v>263</v>
      </c>
      <c r="B453" s="1105"/>
      <c r="C453" s="1148" t="str">
        <f>IF(C451="","",C450*C451*C452)</f>
        <v/>
      </c>
      <c r="D453" s="1148" t="str">
        <f>IF(D451="","",D450*D451*D452)</f>
        <v/>
      </c>
      <c r="E453" s="1148" t="str">
        <f>IF(E451="","",E450*E451*E452)</f>
        <v/>
      </c>
      <c r="F453" s="1148" t="str">
        <f>IF(F451="","",F450*F451*F452)</f>
        <v/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4"/>
      <c r="S453" s="1034"/>
      <c r="T453" s="1034"/>
      <c r="U453" s="1066">
        <v>453</v>
      </c>
      <c r="V453" s="477"/>
    </row>
    <row r="454" spans="1:22" ht="15.75" customHeight="1">
      <c r="A454" s="1175" t="str">
        <f>$Q$1 &amp; "/kg"</f>
        <v>kcal/kg</v>
      </c>
      <c r="B454" s="1105"/>
      <c r="C454" s="1010">
        <f>IF('Data 1'!BV454="","",'Data 1'!BV454)</f>
        <v>3600</v>
      </c>
      <c r="D454" s="1010">
        <f>IF('Data 1'!BW454="","",'Data 1'!BW454)</f>
        <v>3600</v>
      </c>
      <c r="E454" s="1010">
        <f>IF('Data 1'!BX454="","",'Data 1'!BX454)</f>
        <v>3600</v>
      </c>
      <c r="F454" s="1010">
        <f>IF('Data 1'!BY454="","",'Data 1'!BY454)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4"/>
      <c r="S454" s="1034"/>
      <c r="T454" s="1034"/>
      <c r="U454" s="1066">
        <v>454</v>
      </c>
      <c r="V454" s="477"/>
    </row>
    <row r="455" spans="1:22" ht="15.75" customHeight="1">
      <c r="A455" s="1126" t="str">
        <f>$Q$1 &amp; " (%)"</f>
        <v>kcal (%)</v>
      </c>
      <c r="B455" s="1105"/>
      <c r="C455" s="1425" t="str">
        <f>IF(C453="","",C453*C454/C$46/365/$P$1)</f>
        <v/>
      </c>
      <c r="D455" s="1425" t="str">
        <f>IF(D453="","",D453*D454/D$46/365/$P$1)</f>
        <v/>
      </c>
      <c r="E455" s="1425" t="str">
        <f>IF(E453="","",E453*E454/E$46/365/$P$1)</f>
        <v/>
      </c>
      <c r="F455" s="1425" t="str">
        <f>IF(F453="","",F453*F454/F$46/365/$P$1)</f>
        <v/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7"/>
    </row>
    <row r="456" spans="1:22" ht="15.75" customHeight="1">
      <c r="A456" s="1193" t="s">
        <v>284</v>
      </c>
      <c r="B456" s="1117"/>
      <c r="C456" s="1010" t="str">
        <f>IF('Data 1'!BV456="","",'Data 1'!BV456)</f>
        <v/>
      </c>
      <c r="D456" s="1010" t="str">
        <f>IF('Data 1'!BW456="","",'Data 1'!BW456)</f>
        <v/>
      </c>
      <c r="E456" s="1010" t="str">
        <f>IF('Data 1'!BX456="","",'Data 1'!BX456)</f>
        <v/>
      </c>
      <c r="F456" s="1010" t="str">
        <f>IF('Data 1'!BY456="","",'Data 1'!BY456)</f>
        <v/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7"/>
    </row>
    <row r="457" spans="1:22" ht="15.75" customHeight="1">
      <c r="A457" s="1126" t="s">
        <v>285</v>
      </c>
      <c r="B457" s="1105"/>
      <c r="C457" s="1148" t="str">
        <f>IF(C456="","",C451*C452*C456)</f>
        <v/>
      </c>
      <c r="D457" s="1148" t="str">
        <f>IF(D456="","",D451*D452*D456)</f>
        <v/>
      </c>
      <c r="E457" s="1148" t="str">
        <f>IF(E456="","",E451*E452*E456)</f>
        <v/>
      </c>
      <c r="F457" s="1148" t="str">
        <f>IF(F456="","",F451*F452*F456)</f>
        <v/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4"/>
      <c r="S457" s="1034"/>
      <c r="T457" s="1034"/>
      <c r="U457" s="1066">
        <v>457</v>
      </c>
      <c r="V457" s="477"/>
    </row>
    <row r="458" spans="1:22" ht="15.75" customHeight="1">
      <c r="A458" s="1424" t="str">
        <f>IF('Data 1'!A458="","",'Data 1'!A458)</f>
        <v>Maize meal purchase</v>
      </c>
      <c r="B458" s="1105"/>
      <c r="C458" s="1010" t="str">
        <f>IF('Data 1'!BV458="","",'Data 1'!BV458)</f>
        <v>bag</v>
      </c>
      <c r="D458" s="1010" t="str">
        <f>IF('Data 1'!BW458="","",'Data 1'!BW458)</f>
        <v>bag</v>
      </c>
      <c r="E458" s="1010" t="str">
        <f>IF('Data 1'!BX458="","",'Data 1'!BX458)</f>
        <v>bag</v>
      </c>
      <c r="F458" s="1010" t="str">
        <f>IF('Data 1'!BY458="","",'Data 1'!BY458)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5"/>
      <c r="S458" s="865"/>
      <c r="T458" s="865"/>
      <c r="U458" s="1066">
        <v>458</v>
      </c>
      <c r="V458" s="477"/>
    </row>
    <row r="459" spans="1:22" ht="15.75" customHeight="1">
      <c r="A459" s="946" t="s">
        <v>262</v>
      </c>
      <c r="B459" s="1105"/>
      <c r="C459" s="1010" t="str">
        <f>IF('Data 1'!BV459="","",'Data 1'!BV459)</f>
        <v/>
      </c>
      <c r="D459" s="1010" t="str">
        <f>IF('Data 1'!BW459="","",'Data 1'!BW459)</f>
        <v/>
      </c>
      <c r="E459" s="1010" t="str">
        <f>IF('Data 1'!BX459="","",'Data 1'!BX459)</f>
        <v/>
      </c>
      <c r="F459" s="1010">
        <f>IF('Data 1'!BY459="","",'Data 1'!BY459)</f>
        <v>25</v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4"/>
      <c r="S459" s="1034"/>
      <c r="T459" s="1034"/>
      <c r="U459" s="1066">
        <v>459</v>
      </c>
      <c r="V459" s="477"/>
    </row>
    <row r="460" spans="1:22" ht="15.75" customHeight="1">
      <c r="A460" s="946" t="s">
        <v>282</v>
      </c>
      <c r="B460" s="1105"/>
      <c r="C460" s="1010" t="str">
        <f>IF('Data 1'!BV460="","",'Data 1'!BV460)</f>
        <v/>
      </c>
      <c r="D460" s="1010" t="str">
        <f>IF('Data 1'!BW460="","",'Data 1'!BW460)</f>
        <v/>
      </c>
      <c r="E460" s="1010" t="str">
        <f>IF('Data 1'!BX460="","",'Data 1'!BX460)</f>
        <v/>
      </c>
      <c r="F460" s="1010">
        <f>IF('Data 1'!BY460="","",'Data 1'!BY460)</f>
        <v>1</v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4"/>
      <c r="S460" s="1034"/>
      <c r="T460" s="1034"/>
      <c r="U460" s="1066">
        <v>460</v>
      </c>
      <c r="V460" s="477"/>
    </row>
    <row r="461" spans="1:22" ht="15.75" customHeight="1">
      <c r="A461" s="1126" t="s">
        <v>283</v>
      </c>
      <c r="B461" s="1108"/>
      <c r="C461" s="1010">
        <f>IF('Data 1'!BV461="","",'Data 1'!BV461)</f>
        <v>12</v>
      </c>
      <c r="D461" s="1010">
        <f>IF('Data 1'!BW461="","",'Data 1'!BW461)</f>
        <v>12</v>
      </c>
      <c r="E461" s="1010">
        <f>IF('Data 1'!BX461="","",'Data 1'!BX461)</f>
        <v>12</v>
      </c>
      <c r="F461" s="1010">
        <f>IF('Data 1'!BY461="","",'Data 1'!BY461)</f>
        <v>4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4"/>
      <c r="S461" s="1034"/>
      <c r="T461" s="1034"/>
      <c r="U461" s="1066">
        <v>461</v>
      </c>
      <c r="V461" s="477"/>
    </row>
    <row r="462" spans="1:22" s="1170" customFormat="1" ht="15.75" customHeight="1">
      <c r="A462" s="1175" t="s">
        <v>263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>
        <f>IF(F460="","",F459*F460*F461)</f>
        <v>100</v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4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IF('Data 1'!BV463="","",'Data 1'!BV463)</f>
        <v>3630</v>
      </c>
      <c r="D463" s="1010">
        <f>IF('Data 1'!BW463="","",'Data 1'!BW463)</f>
        <v>3630</v>
      </c>
      <c r="E463" s="1010">
        <f>IF('Data 1'!BX463="","",'Data 1'!BX463)</f>
        <v>3630</v>
      </c>
      <c r="F463" s="1010">
        <f>IF('Data 1'!BY463="","",'Data 1'!BY463)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4"/>
      <c r="S463" s="1034"/>
      <c r="T463" s="1034"/>
      <c r="U463" s="1066">
        <v>463</v>
      </c>
      <c r="V463" s="477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>
        <f>IF(F462="","",F462*F463/F$46/365/$P$1)</f>
        <v>5.9197651663405092E-2</v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7"/>
    </row>
    <row r="465" spans="1:22" ht="15.75" customHeight="1">
      <c r="A465" s="1194" t="s">
        <v>284</v>
      </c>
      <c r="B465" s="1105"/>
      <c r="C465" s="1010" t="str">
        <f>IF('Data 1'!BV465="","",'Data 1'!BV465)</f>
        <v/>
      </c>
      <c r="D465" s="1010" t="str">
        <f>IF('Data 1'!BW465="","",'Data 1'!BW465)</f>
        <v/>
      </c>
      <c r="E465" s="1010" t="str">
        <f>IF('Data 1'!BX465="","",'Data 1'!BX465)</f>
        <v/>
      </c>
      <c r="F465" s="1010">
        <f>IF('Data 1'!BY465="","",'Data 1'!BY465)</f>
        <v>50</v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7"/>
    </row>
    <row r="466" spans="1:22" ht="15.75" customHeight="1">
      <c r="A466" s="1126" t="s">
        <v>285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>
        <f>IF(F465="","",F460*F461*F465)</f>
        <v>200</v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4"/>
      <c r="S466" s="1034"/>
      <c r="T466" s="1034"/>
      <c r="U466" s="1066">
        <v>466</v>
      </c>
      <c r="V466" s="477"/>
    </row>
    <row r="467" spans="1:22" ht="15.75" customHeight="1">
      <c r="A467" s="1450" t="str">
        <f>IF('Data 1'!A467="","",'Data 1'!A467)</f>
        <v>Rice purchase - unit</v>
      </c>
      <c r="B467" s="1105"/>
      <c r="C467" s="1010" t="str">
        <f>IF('Data 1'!BV467="","",'Data 1'!BV467)</f>
        <v>bag</v>
      </c>
      <c r="D467" s="1010" t="str">
        <f>IF('Data 1'!BW467="","",'Data 1'!BW467)</f>
        <v>bag</v>
      </c>
      <c r="E467" s="1010" t="str">
        <f>IF('Data 1'!BX467="","",'Data 1'!BX467)</f>
        <v>bag</v>
      </c>
      <c r="F467" s="1010" t="str">
        <f>IF('Data 1'!BY467="","",'Data 1'!BY467)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5"/>
      <c r="S467" s="865"/>
      <c r="T467" s="865"/>
      <c r="U467" s="1066">
        <v>467</v>
      </c>
      <c r="V467" s="477"/>
    </row>
    <row r="468" spans="1:22" ht="15.75" customHeight="1">
      <c r="A468" s="946" t="s">
        <v>262</v>
      </c>
      <c r="B468" s="1105"/>
      <c r="C468" s="1010" t="str">
        <f>IF('Data 1'!BV468="","",'Data 1'!BV468)</f>
        <v/>
      </c>
      <c r="D468" s="1010">
        <f>IF('Data 1'!BW468="","",'Data 1'!BW468)</f>
        <v>1</v>
      </c>
      <c r="E468" s="1010">
        <f>IF('Data 1'!BX468="","",'Data 1'!BX468)</f>
        <v>2</v>
      </c>
      <c r="F468" s="1010">
        <f>IF('Data 1'!BY468="","",'Data 1'!BY468)</f>
        <v>5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4"/>
      <c r="S468" s="1034"/>
      <c r="T468" s="1034"/>
      <c r="U468" s="1066">
        <v>468</v>
      </c>
      <c r="V468" s="477"/>
    </row>
    <row r="469" spans="1:22" ht="15.75" customHeight="1">
      <c r="A469" s="946" t="s">
        <v>282</v>
      </c>
      <c r="B469" s="1108"/>
      <c r="C469" s="1010" t="str">
        <f>IF('Data 1'!BV469="","",'Data 1'!BV469)</f>
        <v/>
      </c>
      <c r="D469" s="1010">
        <f>IF('Data 1'!BW469="","",'Data 1'!BW469)</f>
        <v>1</v>
      </c>
      <c r="E469" s="1010">
        <f>IF('Data 1'!BX469="","",'Data 1'!BX469)</f>
        <v>2</v>
      </c>
      <c r="F469" s="1010">
        <f>IF('Data 1'!BY469="","",'Data 1'!BY469)</f>
        <v>3</v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68"/>
      <c r="N469" s="968"/>
      <c r="O469" s="968"/>
      <c r="P469" s="968"/>
      <c r="Q469" s="1134"/>
      <c r="R469" s="904"/>
      <c r="S469" s="1034"/>
      <c r="T469" s="1034"/>
      <c r="U469" s="1066">
        <v>469</v>
      </c>
      <c r="V469" s="477"/>
    </row>
    <row r="470" spans="1:22" ht="15.75" customHeight="1">
      <c r="A470" s="1126" t="s">
        <v>283</v>
      </c>
      <c r="B470" s="1105"/>
      <c r="C470" s="1010" t="str">
        <f>IF('Data 1'!BV470="","",'Data 1'!BV470)</f>
        <v/>
      </c>
      <c r="D470" s="1010">
        <f>IF('Data 1'!BW470="","",'Data 1'!BW470)</f>
        <v>12</v>
      </c>
      <c r="E470" s="1010">
        <f>IF('Data 1'!BX470="","",'Data 1'!BX470)</f>
        <v>12</v>
      </c>
      <c r="F470" s="1010">
        <f>IF('Data 1'!BY470="","",'Data 1'!BY470)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68"/>
      <c r="N470" s="968"/>
      <c r="O470" s="968"/>
      <c r="P470" s="968"/>
      <c r="Q470" s="1452" t="str">
        <f>'Exp factors'!$B54</f>
        <v>poor</v>
      </c>
      <c r="R470" s="904"/>
      <c r="S470" s="1034"/>
      <c r="T470" s="1034"/>
      <c r="U470" s="1066">
        <v>470</v>
      </c>
      <c r="V470" s="477"/>
    </row>
    <row r="471" spans="1:22" s="1170" customFormat="1" ht="15.75" customHeight="1">
      <c r="A471" s="1175" t="s">
        <v>263</v>
      </c>
      <c r="B471" s="1105"/>
      <c r="C471" s="1148" t="str">
        <f>IF(C469="","",C468*C469*C470)</f>
        <v/>
      </c>
      <c r="D471" s="1148">
        <f>IF(D469="","",D468*D469*D470)</f>
        <v>12</v>
      </c>
      <c r="E471" s="1148">
        <f>IF(E469="","",E468*E469*E470)</f>
        <v>48</v>
      </c>
      <c r="F471" s="1148">
        <f>IF(F469="","",F468*F469*F470)</f>
        <v>180</v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68"/>
      <c r="N471" s="968"/>
      <c r="O471" s="968"/>
      <c r="P471" s="968"/>
      <c r="Q471" s="1168"/>
      <c r="R471" s="904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IF('Data 1'!BV472="","",'Data 1'!BV472)</f>
        <v>3540</v>
      </c>
      <c r="D472" s="1010">
        <f>IF('Data 1'!BW472="","",'Data 1'!BW472)</f>
        <v>3540</v>
      </c>
      <c r="E472" s="1010">
        <f>IF('Data 1'!BX472="","",'Data 1'!BX472)</f>
        <v>3540</v>
      </c>
      <c r="F472" s="1010">
        <f>IF('Data 1'!BY472="","",'Data 1'!BY472)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4"/>
      <c r="S472" s="1034"/>
      <c r="T472" s="1034"/>
      <c r="U472" s="1066">
        <v>472</v>
      </c>
      <c r="V472" s="477"/>
    </row>
    <row r="473" spans="1:22" ht="15.75" customHeight="1">
      <c r="A473" s="1126" t="str">
        <f>$Q$1 &amp; " (%)"</f>
        <v>kcal (%)</v>
      </c>
      <c r="B473" s="1117"/>
      <c r="C473" s="1429" t="str">
        <f>IF(C471="","",C471*C472/C$46/365/$P$1)</f>
        <v/>
      </c>
      <c r="D473" s="1429">
        <f>IF(D471="","",D471*D472/D$46/365/$P$1)</f>
        <v>9.2367906066536196E-3</v>
      </c>
      <c r="E473" s="1429">
        <f>IF(E471="","",E471*E472/E$46/365/$P$1)</f>
        <v>3.1668996365669555E-2</v>
      </c>
      <c r="F473" s="1429">
        <f>IF(F471="","",F471*F472/F$46/365/$P$1)</f>
        <v>0.10391389432485322</v>
      </c>
      <c r="G473" s="1127"/>
      <c r="H473" s="1429">
        <f>IF(H$46=0,"",H471*SUM($D472)/H$46/365/$P$1)</f>
        <v>0</v>
      </c>
      <c r="I473" s="1429">
        <f>IF(I$46=0,"",I471*SUM($D472)/I$46/365/$P$1)</f>
        <v>0</v>
      </c>
      <c r="J473" s="1429">
        <f>IF(J$46=0,"",J471*SUM($D472)/J$46/365/$P$1)</f>
        <v>0</v>
      </c>
      <c r="K473" s="1429">
        <f>IF(K$46=0,"",K471*SUM($D472)/K$46/365/$P$1)</f>
        <v>0</v>
      </c>
      <c r="L473" s="1127"/>
      <c r="M473" s="1153" t="str">
        <f>IF(SUM(H473)=SUM(C473),"",SUM(H473)-SUM(C473))</f>
        <v/>
      </c>
      <c r="N473" s="1153">
        <f>IF(SUM(I473)=SUM(D473),"",SUM(I473)-SUM(D473))</f>
        <v>-9.2367906066536196E-3</v>
      </c>
      <c r="O473" s="1153">
        <f>IF(SUM(J473)=SUM(E473),"",SUM(J473)-SUM(E473))</f>
        <v>-3.1668996365669555E-2</v>
      </c>
      <c r="P473" s="1153">
        <f>IF(SUM(K473)=SUM(F473),"",SUM(K473)-SUM(F473))</f>
        <v>-0.10391389432485322</v>
      </c>
      <c r="Q473" s="1134"/>
      <c r="R473" s="1065"/>
      <c r="S473" s="1027"/>
      <c r="T473" s="1027"/>
      <c r="U473" s="1066">
        <v>473</v>
      </c>
      <c r="V473" s="477"/>
    </row>
    <row r="474" spans="1:22" ht="15.75" customHeight="1">
      <c r="A474" s="1194" t="s">
        <v>284</v>
      </c>
      <c r="B474" s="1105"/>
      <c r="C474" s="1010" t="str">
        <f>IF('Data 1'!BV474="","",'Data 1'!BV474)</f>
        <v/>
      </c>
      <c r="D474" s="1010">
        <f>IF('Data 1'!BW474="","",'Data 1'!BW474)</f>
        <v>8</v>
      </c>
      <c r="E474" s="1010">
        <f>IF('Data 1'!BX474="","",'Data 1'!BX474)</f>
        <v>6</v>
      </c>
      <c r="F474" s="1010">
        <f>IF('Data 1'!BY474="","",'Data 1'!BY474)</f>
        <v>9</v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7"/>
    </row>
    <row r="475" spans="1:22" ht="15.75" customHeight="1">
      <c r="A475" s="1126" t="s">
        <v>285</v>
      </c>
      <c r="B475" s="1105"/>
      <c r="C475" s="1430" t="str">
        <f>IF(C474="","",C469*C470*C474)</f>
        <v/>
      </c>
      <c r="D475" s="1430">
        <f>IF(D474="","",D469*D470*D474)</f>
        <v>96</v>
      </c>
      <c r="E475" s="1430">
        <f>IF(E474="","",E469*E470*E474)</f>
        <v>144</v>
      </c>
      <c r="F475" s="1430">
        <f>IF(F474="","",F469*F470*F474)</f>
        <v>324</v>
      </c>
      <c r="G475" s="1179"/>
      <c r="H475" s="1430">
        <f>IF(H$46=0,"",IF($D474="",H471*'Exp factors'!$H$52,H471*$D474/$D468))</f>
        <v>0</v>
      </c>
      <c r="I475" s="1430">
        <f>IF(I$46=0,"",IF($D474="",I471*'Exp factors'!$H$52,I471*$D474/$D468))</f>
        <v>0</v>
      </c>
      <c r="J475" s="1430">
        <f>IF(J$46=0,"",IF($D474="",J471*'Exp factors'!$H$52,J471*$D474/$D468))</f>
        <v>0</v>
      </c>
      <c r="K475" s="1430">
        <f>IF(K$46=0,"",IF($D474="",K471*'Exp factors'!$H$52,K471*$D474/$D468))</f>
        <v>0</v>
      </c>
      <c r="L475" s="1179"/>
      <c r="M475" s="977" t="str">
        <f>IF(SUM(H475)=SUM(C475),"",SUM(H475)-SUM(C475))</f>
        <v/>
      </c>
      <c r="N475" s="977">
        <f>IF(SUM(I475)=SUM(D475),"",SUM(I475)-SUM(D475))</f>
        <v>-96</v>
      </c>
      <c r="O475" s="977">
        <f>IF(SUM(J475)=SUM(E475),"",SUM(J475)-SUM(E475))</f>
        <v>-144</v>
      </c>
      <c r="P475" s="977">
        <f>IF(SUM(K475)=SUM(F475),"",SUM(K475)-SUM(F475))</f>
        <v>-324</v>
      </c>
      <c r="Q475" s="1134" t="str">
        <f>[1]ExpFactors!$I$52</f>
        <v>fpl</v>
      </c>
      <c r="R475" s="904"/>
      <c r="S475" s="1034"/>
      <c r="T475" s="1034"/>
      <c r="U475" s="1066">
        <v>475</v>
      </c>
      <c r="V475" s="477"/>
    </row>
    <row r="476" spans="1:22" ht="15.75" customHeight="1">
      <c r="A476" s="1450" t="str">
        <f>IF('Data 1'!A476="","",'Data 1'!A476)</f>
        <v>Sorghum purchase - unit</v>
      </c>
      <c r="B476" s="1105"/>
      <c r="C476" s="1010" t="str">
        <f>IF('Data 1'!BV476="","",'Data 1'!BV476)</f>
        <v/>
      </c>
      <c r="D476" s="1010" t="str">
        <f>IF('Data 1'!BW476="","",'Data 1'!BW476)</f>
        <v/>
      </c>
      <c r="E476" s="1010" t="str">
        <f>IF('Data 1'!BX476="","",'Data 1'!BX476)</f>
        <v/>
      </c>
      <c r="F476" s="1010" t="str">
        <f>IF('Data 1'!BY476="","",'Data 1'!BY476)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5"/>
      <c r="S476" s="865"/>
      <c r="T476" s="865"/>
      <c r="U476" s="1066">
        <v>476</v>
      </c>
      <c r="V476" s="477"/>
    </row>
    <row r="477" spans="1:22" ht="15.75" customHeight="1">
      <c r="A477" s="946" t="s">
        <v>262</v>
      </c>
      <c r="B477" s="1117"/>
      <c r="C477" s="1010">
        <f>IF('Data 1'!BV477="","",'Data 1'!BV477)</f>
        <v>1</v>
      </c>
      <c r="D477" s="1010">
        <f>IF('Data 1'!BW477="","",'Data 1'!BW477)</f>
        <v>1</v>
      </c>
      <c r="E477" s="1010">
        <f>IF('Data 1'!BX477="","",'Data 1'!BX477)</f>
        <v>1</v>
      </c>
      <c r="F477" s="1010">
        <f>IF('Data 1'!BY477="","",'Data 1'!BY477)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4"/>
      <c r="S477" s="1034"/>
      <c r="T477" s="1034"/>
      <c r="U477" s="1066">
        <v>477</v>
      </c>
      <c r="V477" s="477"/>
    </row>
    <row r="478" spans="1:22" ht="15.75" customHeight="1">
      <c r="A478" s="946" t="s">
        <v>282</v>
      </c>
      <c r="B478" s="1117"/>
      <c r="C478" s="1010" t="str">
        <f>IF('Data 1'!BV478="","",'Data 1'!BV478)</f>
        <v/>
      </c>
      <c r="D478" s="1010" t="str">
        <f>IF('Data 1'!BW478="","",'Data 1'!BW478)</f>
        <v/>
      </c>
      <c r="E478" s="1010" t="str">
        <f>IF('Data 1'!BX478="","",'Data 1'!BX478)</f>
        <v/>
      </c>
      <c r="F478" s="1010" t="str">
        <f>IF('Data 1'!BY478="","",'Data 1'!BY478)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4"/>
      <c r="S478" s="1034"/>
      <c r="T478" s="1034"/>
      <c r="U478" s="1066">
        <v>478</v>
      </c>
      <c r="V478" s="477"/>
    </row>
    <row r="479" spans="1:22" ht="15.75" customHeight="1">
      <c r="A479" s="1126" t="s">
        <v>283</v>
      </c>
      <c r="B479" s="1105"/>
      <c r="C479" s="1010">
        <f>IF('Data 1'!BV479="","",'Data 1'!BV479)</f>
        <v>12</v>
      </c>
      <c r="D479" s="1010">
        <f>IF('Data 1'!BW479="","",'Data 1'!BW479)</f>
        <v>12</v>
      </c>
      <c r="E479" s="1010">
        <f>IF('Data 1'!BX479="","",'Data 1'!BX479)</f>
        <v>12</v>
      </c>
      <c r="F479" s="1010">
        <f>IF('Data 1'!BY479="","",'Data 1'!BY479)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4"/>
      <c r="S479" s="1034"/>
      <c r="T479" s="1034"/>
      <c r="U479" s="1066">
        <v>479</v>
      </c>
      <c r="V479" s="477"/>
    </row>
    <row r="480" spans="1:22" ht="15.75" customHeight="1">
      <c r="A480" s="1175" t="s">
        <v>263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4"/>
      <c r="S480" s="1034"/>
      <c r="T480" s="1034"/>
      <c r="U480" s="1066">
        <v>480</v>
      </c>
      <c r="V480" s="477"/>
    </row>
    <row r="481" spans="1:22" ht="15.75" customHeight="1">
      <c r="A481" s="1175" t="str">
        <f>$Q$1 &amp; "/kg"</f>
        <v>kcal/kg</v>
      </c>
      <c r="B481" s="1105"/>
      <c r="C481" s="1010">
        <f>IF('Data 1'!BV481="","",'Data 1'!BV481)</f>
        <v>3550</v>
      </c>
      <c r="D481" s="1010">
        <f>IF('Data 1'!BW481="","",'Data 1'!BW481)</f>
        <v>3550</v>
      </c>
      <c r="E481" s="1010">
        <f>IF('Data 1'!BX481="","",'Data 1'!BX481)</f>
        <v>3550</v>
      </c>
      <c r="F481" s="1010">
        <f>IF('Data 1'!BY481="","",'Data 1'!BY481)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4"/>
      <c r="S481" s="1034"/>
      <c r="T481" s="1034"/>
      <c r="U481" s="1066">
        <v>481</v>
      </c>
      <c r="V481" s="477"/>
    </row>
    <row r="482" spans="1:22" ht="15.75" customHeight="1">
      <c r="A482" s="1126" t="str">
        <f>$Q$1 &amp; " (%)"</f>
        <v>kcal (%)</v>
      </c>
      <c r="B482" s="1117"/>
      <c r="C482" s="1429" t="str">
        <f>IF(C480="","",C480*C481/C$46/365/$P$1)</f>
        <v/>
      </c>
      <c r="D482" s="1429" t="str">
        <f>IF(D480="","",D480*D481/D$46/365/$P$1)</f>
        <v/>
      </c>
      <c r="E482" s="1429" t="str">
        <f>IF(E480="","",E480*E481/E$46/365/$P$1)</f>
        <v/>
      </c>
      <c r="F482" s="1429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7"/>
    </row>
    <row r="483" spans="1:22" ht="15.75" customHeight="1">
      <c r="A483" s="1194" t="s">
        <v>284</v>
      </c>
      <c r="B483" s="1117"/>
      <c r="C483" s="1010" t="str">
        <f>IF('Data 1'!BV483="","",'Data 1'!BV483)</f>
        <v/>
      </c>
      <c r="D483" s="1010" t="str">
        <f>IF('Data 1'!BW483="","",'Data 1'!BW483)</f>
        <v/>
      </c>
      <c r="E483" s="1010" t="str">
        <f>IF('Data 1'!BX483="","",'Data 1'!BX483)</f>
        <v/>
      </c>
      <c r="F483" s="1010" t="str">
        <f>IF('Data 1'!BY483="","",'Data 1'!BY483)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7"/>
    </row>
    <row r="484" spans="1:22" ht="15.75" customHeight="1">
      <c r="A484" s="1126" t="s">
        <v>285</v>
      </c>
      <c r="B484" s="1105"/>
      <c r="C484" s="1430" t="str">
        <f>IF(C483="","",C478*C479*C483)</f>
        <v/>
      </c>
      <c r="D484" s="1430" t="str">
        <f>IF(D483="","",D478*D479*D483)</f>
        <v/>
      </c>
      <c r="E484" s="1430" t="str">
        <f>IF(E483="","",E478*E479*E483)</f>
        <v/>
      </c>
      <c r="F484" s="1430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fpl</v>
      </c>
      <c r="R484" s="904"/>
      <c r="S484" s="1034"/>
      <c r="T484" s="1034"/>
      <c r="U484" s="1066">
        <v>484</v>
      </c>
      <c r="V484" s="477"/>
    </row>
    <row r="485" spans="1:22" ht="15.75" customHeight="1">
      <c r="A485" s="1450" t="str">
        <f>IF('Data 1'!A485="","",'Data 1'!A485)</f>
        <v>Millet purchase - unit</v>
      </c>
      <c r="B485" s="1117"/>
      <c r="C485" s="1010" t="str">
        <f>IF('Data 1'!BV485="","",'Data 1'!BV485)</f>
        <v/>
      </c>
      <c r="D485" s="1010" t="str">
        <f>IF('Data 1'!BW485="","",'Data 1'!BW485)</f>
        <v/>
      </c>
      <c r="E485" s="1010" t="str">
        <f>IF('Data 1'!BX485="","",'Data 1'!BX485)</f>
        <v/>
      </c>
      <c r="F485" s="1010" t="str">
        <f>IF('Data 1'!BY485="","",'Data 1'!BY485)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5"/>
      <c r="S485" s="865"/>
      <c r="T485" s="865"/>
      <c r="U485" s="1066">
        <v>485</v>
      </c>
      <c r="V485" s="477"/>
    </row>
    <row r="486" spans="1:22" ht="15.75" customHeight="1">
      <c r="A486" s="946" t="s">
        <v>262</v>
      </c>
      <c r="B486" s="1105"/>
      <c r="C486" s="1010">
        <f>IF('Data 1'!BV486="","",'Data 1'!BV486)</f>
        <v>1</v>
      </c>
      <c r="D486" s="1010">
        <f>IF('Data 1'!BW486="","",'Data 1'!BW486)</f>
        <v>1</v>
      </c>
      <c r="E486" s="1010">
        <f>IF('Data 1'!BX486="","",'Data 1'!BX486)</f>
        <v>1</v>
      </c>
      <c r="F486" s="1010">
        <f>IF('Data 1'!BY486="","",'Data 1'!BY486)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4"/>
      <c r="S486" s="1034"/>
      <c r="T486" s="1034"/>
      <c r="U486" s="1066">
        <v>486</v>
      </c>
      <c r="V486" s="477"/>
    </row>
    <row r="487" spans="1:22" ht="15.75" customHeight="1">
      <c r="A487" s="946" t="s">
        <v>282</v>
      </c>
      <c r="B487" s="1105"/>
      <c r="C487" s="1010" t="str">
        <f>IF('Data 1'!BV487="","",'Data 1'!BV487)</f>
        <v/>
      </c>
      <c r="D487" s="1010" t="str">
        <f>IF('Data 1'!BW487="","",'Data 1'!BW487)</f>
        <v/>
      </c>
      <c r="E487" s="1010" t="str">
        <f>IF('Data 1'!BX487="","",'Data 1'!BX487)</f>
        <v/>
      </c>
      <c r="F487" s="1010" t="str">
        <f>IF('Data 1'!BY487="","",'Data 1'!BY487)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4"/>
      <c r="S487" s="1034"/>
      <c r="T487" s="1034"/>
      <c r="U487" s="1066">
        <v>487</v>
      </c>
      <c r="V487" s="477"/>
    </row>
    <row r="488" spans="1:22" ht="15.75" customHeight="1">
      <c r="A488" s="1126" t="s">
        <v>283</v>
      </c>
      <c r="B488" s="1105"/>
      <c r="C488" s="1010">
        <f>IF('Data 1'!BV488="","",'Data 1'!BV488)</f>
        <v>12</v>
      </c>
      <c r="D488" s="1010">
        <f>IF('Data 1'!BW488="","",'Data 1'!BW488)</f>
        <v>12</v>
      </c>
      <c r="E488" s="1010">
        <f>IF('Data 1'!BX488="","",'Data 1'!BX488)</f>
        <v>12</v>
      </c>
      <c r="F488" s="1010">
        <f>IF('Data 1'!BY488="","",'Data 1'!BY488)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4"/>
      <c r="S488" s="1034"/>
      <c r="T488" s="1034"/>
      <c r="U488" s="1066">
        <v>488</v>
      </c>
      <c r="V488" s="477"/>
    </row>
    <row r="489" spans="1:22" ht="15.75" customHeight="1">
      <c r="A489" s="1175" t="s">
        <v>263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4"/>
      <c r="S489" s="1034"/>
      <c r="T489" s="1034"/>
      <c r="U489" s="1066">
        <v>489</v>
      </c>
      <c r="V489" s="477"/>
    </row>
    <row r="490" spans="1:22" ht="15.75" customHeight="1">
      <c r="A490" s="1175" t="str">
        <f>$Q$1 &amp; "/kg"</f>
        <v>kcal/kg</v>
      </c>
      <c r="B490" s="1117"/>
      <c r="C490" s="1010">
        <f>IF('Data 1'!BV490="","",'Data 1'!BV490)</f>
        <v>3630</v>
      </c>
      <c r="D490" s="1010">
        <f>IF('Data 1'!BW490="","",'Data 1'!BW490)</f>
        <v>3630</v>
      </c>
      <c r="E490" s="1010">
        <f>IF('Data 1'!BX490="","",'Data 1'!BX490)</f>
        <v>3630</v>
      </c>
      <c r="F490" s="1010">
        <f>IF('Data 1'!BY490="","",'Data 1'!BY490)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4"/>
      <c r="S490" s="1034"/>
      <c r="T490" s="1034"/>
      <c r="U490" s="1066">
        <v>490</v>
      </c>
      <c r="V490" s="477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7"/>
    </row>
    <row r="492" spans="1:22" ht="15.75" customHeight="1">
      <c r="A492" s="1193" t="s">
        <v>284</v>
      </c>
      <c r="B492" s="1105"/>
      <c r="C492" s="1010" t="str">
        <f>IF('Data 1'!BV492="","",'Data 1'!BV492)</f>
        <v/>
      </c>
      <c r="D492" s="1010" t="str">
        <f>IF('Data 1'!BW492="","",'Data 1'!BW492)</f>
        <v/>
      </c>
      <c r="E492" s="1010" t="str">
        <f>IF('Data 1'!BX492="","",'Data 1'!BX492)</f>
        <v/>
      </c>
      <c r="F492" s="1010" t="str">
        <f>IF('Data 1'!BY492="","",'Data 1'!BY492)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7"/>
    </row>
    <row r="493" spans="1:22" ht="15.75" customHeight="1">
      <c r="A493" s="1126" t="s">
        <v>285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4"/>
      <c r="S493" s="1034"/>
      <c r="T493" s="1034"/>
      <c r="U493" s="1066">
        <v>493</v>
      </c>
      <c r="V493" s="477"/>
    </row>
    <row r="494" spans="1:22" ht="15.75" customHeight="1">
      <c r="A494" s="1450" t="str">
        <f>IF('Data 1'!A494="","",'Data 1'!A494)</f>
        <v>Bread purchase - unit</v>
      </c>
      <c r="B494" s="1106"/>
      <c r="C494" s="1010" t="str">
        <f>IF('Data 1'!BV494="","",'Data 1'!BV494)</f>
        <v>loaf</v>
      </c>
      <c r="D494" s="1010" t="str">
        <f>IF('Data 1'!BW494="","",'Data 1'!BW494)</f>
        <v>loaf</v>
      </c>
      <c r="E494" s="1010" t="str">
        <f>IF('Data 1'!BX494="","",'Data 1'!BX494)</f>
        <v>loaf</v>
      </c>
      <c r="F494" s="1010" t="str">
        <f>IF('Data 1'!BY494="","",'Data 1'!BY494)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5"/>
      <c r="S494" s="865"/>
      <c r="T494" s="865"/>
      <c r="U494" s="1066">
        <v>494</v>
      </c>
      <c r="V494" s="477"/>
    </row>
    <row r="495" spans="1:22" ht="15.75" customHeight="1">
      <c r="A495" s="946" t="s">
        <v>262</v>
      </c>
      <c r="B495" s="1108"/>
      <c r="C495" s="1010">
        <f>IF('Data 1'!BV495="","",'Data 1'!BV495)</f>
        <v>0.7</v>
      </c>
      <c r="D495" s="1010">
        <f>IF('Data 1'!BW495="","",'Data 1'!BW495)</f>
        <v>0.7</v>
      </c>
      <c r="E495" s="1010">
        <f>IF('Data 1'!BX495="","",'Data 1'!BX495)</f>
        <v>1</v>
      </c>
      <c r="F495" s="1010">
        <f>IF('Data 1'!BY495="","",'Data 1'!BY495)</f>
        <v>1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4"/>
      <c r="S495" s="1034"/>
      <c r="T495" s="1034"/>
      <c r="U495" s="1066">
        <v>495</v>
      </c>
      <c r="V495" s="477"/>
    </row>
    <row r="496" spans="1:22" ht="15.75" customHeight="1">
      <c r="A496" s="946" t="s">
        <v>282</v>
      </c>
      <c r="B496" s="1108"/>
      <c r="C496" s="1010" t="str">
        <f>IF('Data 1'!BV496="","",'Data 1'!BV496)</f>
        <v/>
      </c>
      <c r="D496" s="1010" t="str">
        <f>IF('Data 1'!BW496="","",'Data 1'!BW496)</f>
        <v/>
      </c>
      <c r="E496" s="1010">
        <f>IF('Data 1'!BX496="","",'Data 1'!BX496)</f>
        <v>2</v>
      </c>
      <c r="F496" s="1010">
        <f>IF('Data 1'!BY496="","",'Data 1'!BY496)</f>
        <v>4</v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4"/>
      <c r="S496" s="1034"/>
      <c r="T496" s="1034"/>
      <c r="U496" s="1066">
        <v>496</v>
      </c>
      <c r="V496" s="477"/>
    </row>
    <row r="497" spans="1:22" ht="15.75" customHeight="1">
      <c r="A497" s="1126" t="s">
        <v>283</v>
      </c>
      <c r="B497" s="1105"/>
      <c r="C497" s="1010">
        <f>IF('Data 1'!BV497="","",'Data 1'!BV497)</f>
        <v>12</v>
      </c>
      <c r="D497" s="1010">
        <f>IF('Data 1'!BW497="","",'Data 1'!BW497)</f>
        <v>12</v>
      </c>
      <c r="E497" s="1010">
        <f>IF('Data 1'!BX497="","",'Data 1'!BX497)</f>
        <v>12</v>
      </c>
      <c r="F497" s="1010">
        <f>IF('Data 1'!BY497="","",'Data 1'!BY497)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4"/>
      <c r="S497" s="1034"/>
      <c r="T497" s="1034"/>
      <c r="U497" s="1066">
        <v>497</v>
      </c>
      <c r="V497" s="477"/>
    </row>
    <row r="498" spans="1:22" ht="15.75" customHeight="1">
      <c r="A498" s="1175" t="s">
        <v>263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>
        <f>IF(E496="","",E495*E496*E497)</f>
        <v>24</v>
      </c>
      <c r="F498" s="1148">
        <f>IF(F496="","",F495*F496*F497)</f>
        <v>48</v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4"/>
      <c r="S498" s="1034"/>
      <c r="T498" s="1034"/>
      <c r="U498" s="1066">
        <v>498</v>
      </c>
      <c r="V498" s="477"/>
    </row>
    <row r="499" spans="1:22" ht="15.75" customHeight="1">
      <c r="A499" s="1175" t="str">
        <f>$Q$1 &amp; "/kg"</f>
        <v>kcal/kg</v>
      </c>
      <c r="B499" s="1105"/>
      <c r="C499" s="1010">
        <f>IF('Data 1'!BV499="","",'Data 1'!BV499)</f>
        <v>2640</v>
      </c>
      <c r="D499" s="1010">
        <f>IF('Data 1'!BW499="","",'Data 1'!BW499)</f>
        <v>2640</v>
      </c>
      <c r="E499" s="1010">
        <f>IF('Data 1'!BX499="","",'Data 1'!BX499)</f>
        <v>2640</v>
      </c>
      <c r="F499" s="1010">
        <f>IF('Data 1'!BY499="","",'Data 1'!BY499)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4"/>
      <c r="S499" s="1034"/>
      <c r="T499" s="1034"/>
      <c r="U499" s="1066">
        <v>499</v>
      </c>
      <c r="V499" s="477"/>
    </row>
    <row r="500" spans="1:22" ht="15.75" customHeight="1">
      <c r="A500" s="1126" t="str">
        <f>$Q$1 &amp; " (%)"</f>
        <v>kcal (%)</v>
      </c>
      <c r="B500" s="1106"/>
      <c r="C500" s="1429" t="str">
        <f>IF(C498="","",C498*C499/C$46/365/$P$1)</f>
        <v/>
      </c>
      <c r="D500" s="1429" t="str">
        <f>IF(D498="","",D498*D499/D$46/365/$P$1)</f>
        <v/>
      </c>
      <c r="E500" s="1429">
        <f>IF(E498="","",E498*E499/E$46/365/$P$1)</f>
        <v>1.1808778305842885E-2</v>
      </c>
      <c r="F500" s="1429">
        <f>IF(F498="","",F498*F499/F$46/365/$P$1)</f>
        <v>2.0665362035225052E-2</v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>
        <f>IF(SUM(J500)=SUM(E500),"",SUM(J500)-SUM(E500))</f>
        <v>-1.1808778305842885E-2</v>
      </c>
      <c r="P500" s="1153">
        <f>IF(SUM(K500)=SUM(F500),"",SUM(K500)-SUM(F500))</f>
        <v>-2.0665362035225052E-2</v>
      </c>
      <c r="Q500" s="1134"/>
      <c r="R500" s="1065"/>
      <c r="S500" s="1027"/>
      <c r="T500" s="1027"/>
      <c r="U500" s="1066">
        <v>500</v>
      </c>
      <c r="V500" s="477"/>
    </row>
    <row r="501" spans="1:22" ht="15.75" customHeight="1">
      <c r="A501" s="1193" t="s">
        <v>287</v>
      </c>
      <c r="B501" s="1108"/>
      <c r="C501" s="1010" t="str">
        <f>IF('Data 1'!BV501="","",'Data 1'!BV501)</f>
        <v/>
      </c>
      <c r="D501" s="1010" t="str">
        <f>IF('Data 1'!BW501="","",'Data 1'!BW501)</f>
        <v/>
      </c>
      <c r="E501" s="1010" t="str">
        <f>IF('Data 1'!BX501="","",'Data 1'!BX501)</f>
        <v/>
      </c>
      <c r="F501" s="1010" t="str">
        <f>IF('Data 1'!BY501="","",'Data 1'!BY501)</f>
        <v/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7"/>
    </row>
    <row r="502" spans="1:22" ht="15.75" customHeight="1">
      <c r="A502" s="1126" t="s">
        <v>285</v>
      </c>
      <c r="B502" s="1108"/>
      <c r="C502" s="1430" t="str">
        <f>IF(C501="","",C498*C501)</f>
        <v/>
      </c>
      <c r="D502" s="1430" t="str">
        <f>IF(D501="","",D498*D501)</f>
        <v/>
      </c>
      <c r="E502" s="1430" t="str">
        <f>IF(E501="","",E498*E501)</f>
        <v/>
      </c>
      <c r="F502" s="1430" t="str">
        <f>IF(F501="","",F498*F501)</f>
        <v/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 t="str">
        <f>IF(SUM(J502)=SUM(E502),"",SUM(J502)-SUM(E502))</f>
        <v/>
      </c>
      <c r="P502" s="977" t="str">
        <f>IF(SUM(K502)=SUM(F502),"",SUM(K502)-SUM(F502))</f>
        <v/>
      </c>
      <c r="Q502" s="1134" t="str">
        <f>[1]ExpFactors!$I$51</f>
        <v>fpl</v>
      </c>
      <c r="R502" s="904"/>
      <c r="S502" s="1034"/>
      <c r="T502" s="1034"/>
      <c r="U502" s="1066">
        <v>502</v>
      </c>
      <c r="V502" s="477"/>
    </row>
    <row r="503" spans="1:22" ht="15.75" customHeight="1">
      <c r="A503" s="1454" t="str">
        <f>IF('Data 1'!A503="","",'Data 1'!A503)</f>
        <v>Sweet potatoes purchase - qty</v>
      </c>
      <c r="B503" s="1105"/>
      <c r="C503" s="1010" t="str">
        <f>IF('Data 1'!BV503="","",'Data 1'!BV503)</f>
        <v/>
      </c>
      <c r="D503" s="1010" t="str">
        <f>IF('Data 1'!BW503="","",'Data 1'!BW503)</f>
        <v/>
      </c>
      <c r="E503" s="1010" t="str">
        <f>IF('Data 1'!BX503="","",'Data 1'!BX503)</f>
        <v/>
      </c>
      <c r="F503" s="1010" t="str">
        <f>IF('Data 1'!BY503="","",'Data 1'!BY503)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4"/>
      <c r="S503" s="1034"/>
      <c r="T503" s="1034"/>
      <c r="U503" s="1066">
        <v>503</v>
      </c>
      <c r="V503" s="477"/>
    </row>
    <row r="504" spans="1:22" s="1170" customFormat="1" ht="15.75" customHeight="1">
      <c r="A504" s="1126" t="s">
        <v>288</v>
      </c>
      <c r="B504" s="1105"/>
      <c r="C504" s="1010">
        <f>IF('Data 1'!BV504="","",'Data 1'!BV504)</f>
        <v>12</v>
      </c>
      <c r="D504" s="1010">
        <f>IF('Data 1'!BW504="","",'Data 1'!BW504)</f>
        <v>12</v>
      </c>
      <c r="E504" s="1010">
        <f>IF('Data 1'!BX504="","",'Data 1'!BX504)</f>
        <v>12</v>
      </c>
      <c r="F504" s="1010">
        <f>IF('Data 1'!BY504="","",'Data 1'!BY504)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4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IF('Data 1'!BV505="","",'Data 1'!BV505)</f>
        <v>1140</v>
      </c>
      <c r="D505" s="1010">
        <f>IF('Data 1'!BW505="","",'Data 1'!BW505)</f>
        <v>1140</v>
      </c>
      <c r="E505" s="1010">
        <f>IF('Data 1'!BX505="","",'Data 1'!BX505)</f>
        <v>1140</v>
      </c>
      <c r="F505" s="1010">
        <f>IF('Data 1'!BY505="","",'Data 1'!BY505)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4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9" t="str">
        <f>IF(SUM(C503)=0,"",C503*C504*C505/C$46/365/$P$1)</f>
        <v/>
      </c>
      <c r="D506" s="1429" t="str">
        <f>IF(SUM(D503)=0,"",D503*D504*D505/D$46/365/$P$1)</f>
        <v/>
      </c>
      <c r="E506" s="1429" t="str">
        <f>IF(SUM(E503)=0,"",E503*E504*E505/E$46/365/$P$1)</f>
        <v/>
      </c>
      <c r="F506" s="1429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7"/>
    </row>
    <row r="507" spans="1:22" ht="15.75" customHeight="1">
      <c r="A507" s="1194" t="s">
        <v>287</v>
      </c>
      <c r="B507" s="1108"/>
      <c r="C507" s="1010" t="str">
        <f>IF('Data 1'!BV507="","",'Data 1'!BV507)</f>
        <v/>
      </c>
      <c r="D507" s="1010" t="str">
        <f>IF('Data 1'!BW507="","",'Data 1'!BW507)</f>
        <v/>
      </c>
      <c r="E507" s="1010" t="str">
        <f>IF('Data 1'!BX507="","",'Data 1'!BX507)</f>
        <v/>
      </c>
      <c r="F507" s="1010" t="str">
        <f>IF('Data 1'!BY507="","",'Data 1'!BY507)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7"/>
    </row>
    <row r="508" spans="1:22" ht="15.75" customHeight="1">
      <c r="A508" s="1126" t="s">
        <v>285</v>
      </c>
      <c r="B508" s="1105"/>
      <c r="C508" s="1430" t="str">
        <f>IF(C507="","",C503*C504*C507)</f>
        <v/>
      </c>
      <c r="D508" s="1430" t="str">
        <f>IF(D507="","",D503*D504*D507)</f>
        <v/>
      </c>
      <c r="E508" s="1430" t="str">
        <f>IF(E507="","",E503*E504*E507)</f>
        <v/>
      </c>
      <c r="F508" s="1430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4"/>
      <c r="S508" s="1034"/>
      <c r="T508" s="1034"/>
      <c r="U508" s="1066">
        <v>508</v>
      </c>
      <c r="V508" s="477"/>
    </row>
    <row r="509" spans="1:22" ht="15.75" customHeight="1">
      <c r="A509" s="1197" t="str">
        <f>IF('Data 1'!A509="","",'Data 1'!A509)</f>
        <v>Sugar purchase - qty</v>
      </c>
      <c r="B509" s="1105"/>
      <c r="C509" s="1010">
        <f>IF('Data 1'!BV509="","",'Data 1'!BV509)</f>
        <v>1</v>
      </c>
      <c r="D509" s="1010">
        <f>IF('Data 1'!BW509="","",'Data 1'!BW509)</f>
        <v>1</v>
      </c>
      <c r="E509" s="1010">
        <f>IF('Data 1'!BX509="","",'Data 1'!BX509)</f>
        <v>6</v>
      </c>
      <c r="F509" s="1010">
        <f>IF('Data 1'!BY509="","",'Data 1'!BY509)</f>
        <v>5</v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4"/>
      <c r="S509" s="1034"/>
      <c r="T509" s="1034"/>
      <c r="U509" s="1066">
        <v>509</v>
      </c>
      <c r="V509" s="477"/>
    </row>
    <row r="510" spans="1:22" ht="15.75" customHeight="1">
      <c r="A510" s="1126" t="s">
        <v>288</v>
      </c>
      <c r="B510" s="1106"/>
      <c r="C510" s="1010">
        <f>IF('Data 1'!BV510="","",'Data 1'!BV510)</f>
        <v>12</v>
      </c>
      <c r="D510" s="1010">
        <f>IF('Data 1'!BW510="","",'Data 1'!BW510)</f>
        <v>46</v>
      </c>
      <c r="E510" s="1010">
        <f>IF('Data 1'!BX510="","",'Data 1'!BX510)</f>
        <v>12</v>
      </c>
      <c r="F510" s="1010">
        <f>IF('Data 1'!BY510="","",'Data 1'!BY510)</f>
        <v>6</v>
      </c>
      <c r="G510" s="1105"/>
      <c r="H510" s="1196">
        <f>I510</f>
        <v>46</v>
      </c>
      <c r="I510" s="1196">
        <f>SUM(D510)</f>
        <v>46</v>
      </c>
      <c r="J510" s="1196">
        <f>I510</f>
        <v>46</v>
      </c>
      <c r="K510" s="1196">
        <f>I510</f>
        <v>46</v>
      </c>
      <c r="L510" s="1105"/>
      <c r="M510" s="968"/>
      <c r="N510" s="968"/>
      <c r="O510" s="968"/>
      <c r="P510" s="968"/>
      <c r="Q510" s="1134"/>
      <c r="R510" s="904"/>
      <c r="S510" s="1034"/>
      <c r="T510" s="1034"/>
      <c r="U510" s="1066">
        <v>510</v>
      </c>
      <c r="V510" s="477"/>
    </row>
    <row r="511" spans="1:22" ht="15.75" customHeight="1">
      <c r="A511" s="1175" t="str">
        <f>$Q$1 &amp; "/kg"</f>
        <v>kcal/kg</v>
      </c>
      <c r="B511" s="1105"/>
      <c r="C511" s="1010">
        <f>IF('Data 1'!BV511="","",'Data 1'!BV511)</f>
        <v>4000</v>
      </c>
      <c r="D511" s="1010">
        <f>IF('Data 1'!BW511="","",'Data 1'!BW511)</f>
        <v>4000</v>
      </c>
      <c r="E511" s="1010">
        <f>IF('Data 1'!BX511="","",'Data 1'!BX511)</f>
        <v>4000</v>
      </c>
      <c r="F511" s="1010">
        <f>IF('Data 1'!BY511="","",'Data 1'!BY511)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4"/>
      <c r="S511" s="1034"/>
      <c r="T511" s="1034"/>
      <c r="U511" s="1066">
        <v>511</v>
      </c>
      <c r="V511" s="477"/>
    </row>
    <row r="512" spans="1:22" ht="15.75" customHeight="1">
      <c r="A512" s="1126" t="str">
        <f>$Q$1 &amp; " (%)"</f>
        <v>kcal (%)</v>
      </c>
      <c r="B512" s="1108"/>
      <c r="C512" s="1429">
        <f>IF(SUM(C509)=0,"",C509*C510*C511/C$46/365/$P$1)</f>
        <v>1.5655577299412918E-2</v>
      </c>
      <c r="D512" s="1429">
        <f>IF(SUM(D509)=0,"",D509*D510*D511/D$46/365/$P$1)</f>
        <v>4.0008697542944123E-2</v>
      </c>
      <c r="E512" s="1429">
        <f>IF(SUM(E509)=0,"",E509*E510*E511/E$46/365/$P$1)</f>
        <v>5.3676265026558576E-2</v>
      </c>
      <c r="F512" s="1429">
        <f>IF(SUM(F509)=0,"",F509*F510*F511/F$46/365/$P$1)</f>
        <v>1.9569471624266144E-2</v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>
        <f>IF(SUM(H512)=SUM(C512),"",SUM(H512)-SUM(C512))</f>
        <v>-1.5655577299412918E-2</v>
      </c>
      <c r="N512" s="1153">
        <f>IF(SUM(I512)=SUM(D512),"",SUM(I512)-SUM(D512))</f>
        <v>-4.0008697542944123E-2</v>
      </c>
      <c r="O512" s="1153">
        <f>IF(SUM(J512)=SUM(E512),"",SUM(J512)-SUM(E512))</f>
        <v>-5.3676265026558576E-2</v>
      </c>
      <c r="P512" s="1153">
        <f>IF(SUM(K512)=SUM(F512),"",SUM(K512)-SUM(F512))</f>
        <v>-1.9569471624266144E-2</v>
      </c>
      <c r="Q512" s="1134"/>
      <c r="R512" s="1065"/>
      <c r="S512" s="1027"/>
      <c r="T512" s="1027"/>
      <c r="U512" s="1066">
        <v>512</v>
      </c>
      <c r="V512" s="477"/>
    </row>
    <row r="513" spans="1:22" ht="15.75" customHeight="1">
      <c r="A513" s="1194" t="s">
        <v>287</v>
      </c>
      <c r="B513" s="1108"/>
      <c r="C513" s="1010">
        <f>IF('Data 1'!BV513="","",'Data 1'!BV513)</f>
        <v>11</v>
      </c>
      <c r="D513" s="1010">
        <f>IF('Data 1'!BW513="","",'Data 1'!BW513)</f>
        <v>10</v>
      </c>
      <c r="E513" s="1010">
        <f>IF('Data 1'!BX513="","",'Data 1'!BX513)</f>
        <v>10</v>
      </c>
      <c r="F513" s="1010">
        <f>IF('Data 1'!BY513="","",'Data 1'!BY513)</f>
        <v>10</v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7"/>
    </row>
    <row r="514" spans="1:22" s="1170" customFormat="1" ht="15.75" customHeight="1">
      <c r="A514" s="1126" t="s">
        <v>285</v>
      </c>
      <c r="B514" s="1105"/>
      <c r="C514" s="1430">
        <f>IF(C513="","",C509*C510*C513)</f>
        <v>132</v>
      </c>
      <c r="D514" s="1430">
        <f>IF(D513="","",D509*D510*D513)</f>
        <v>460</v>
      </c>
      <c r="E514" s="1430">
        <f>IF(E513="","",E509*E510*E513)</f>
        <v>720</v>
      </c>
      <c r="F514" s="1430">
        <f>IF(F513="","",F509*F510*F513)</f>
        <v>300</v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>
        <f>IF(SUM(H514)=SUM(C514),"",SUM(H514)-SUM(C514))</f>
        <v>-132</v>
      </c>
      <c r="N514" s="977">
        <f>IF(SUM(I514)=SUM(D514),"",SUM(I514)-SUM(D514))</f>
        <v>-460</v>
      </c>
      <c r="O514" s="977">
        <f>IF(SUM(J514)=SUM(E514),"",SUM(J514)-SUM(E514))</f>
        <v>-720</v>
      </c>
      <c r="P514" s="977">
        <f>IF(SUM(K514)=SUM(F514),"",SUM(K514)-SUM(F514))</f>
        <v>-300</v>
      </c>
      <c r="Q514" s="1134" t="str">
        <f>[1]ExpFactors!$I$62</f>
        <v>fpl</v>
      </c>
      <c r="R514" s="904"/>
      <c r="S514" s="1034"/>
      <c r="T514" s="1034"/>
      <c r="U514" s="1066">
        <v>514</v>
      </c>
      <c r="V514" s="1169"/>
    </row>
    <row r="515" spans="1:22" ht="15.75" customHeight="1">
      <c r="A515" s="1197" t="str">
        <f>IF('Data 1'!A515="","",'Data 1'!A515)</f>
        <v>Oil purchase: quantity (kg)</v>
      </c>
      <c r="B515" s="1105"/>
      <c r="C515" s="1010">
        <f>IF('Data 1'!BV515="","",'Data 1'!BV515)</f>
        <v>1</v>
      </c>
      <c r="D515" s="1010">
        <f>IF('Data 1'!BW515="","",'Data 1'!BW515)</f>
        <v>2</v>
      </c>
      <c r="E515" s="1010">
        <f>IF('Data 1'!BX515="","",'Data 1'!BX515)</f>
        <v>3</v>
      </c>
      <c r="F515" s="1010">
        <f>IF('Data 1'!BY515="","",'Data 1'!BY515)</f>
        <v>4</v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4"/>
      <c r="S515" s="1034"/>
      <c r="T515" s="1034"/>
      <c r="U515" s="1066">
        <v>515</v>
      </c>
      <c r="V515" s="477"/>
    </row>
    <row r="516" spans="1:22" ht="15.75" customHeight="1">
      <c r="A516" s="1126" t="s">
        <v>288</v>
      </c>
      <c r="B516" s="1105"/>
      <c r="C516" s="1010">
        <f>IF('Data 1'!BV516="","",'Data 1'!BV516)</f>
        <v>12</v>
      </c>
      <c r="D516" s="1010">
        <f>IF('Data 1'!BW516="","",'Data 1'!BW516)</f>
        <v>12</v>
      </c>
      <c r="E516" s="1010">
        <f>IF('Data 1'!BX516="","",'Data 1'!BX516)</f>
        <v>12</v>
      </c>
      <c r="F516" s="1010">
        <f>IF('Data 1'!BY516="","",'Data 1'!BY516)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68"/>
      <c r="N516" s="968"/>
      <c r="O516" s="968"/>
      <c r="P516" s="968"/>
      <c r="Q516" s="1134"/>
      <c r="R516" s="904"/>
      <c r="S516" s="1034"/>
      <c r="T516" s="1034"/>
      <c r="U516" s="1066">
        <v>516</v>
      </c>
      <c r="V516" s="477"/>
    </row>
    <row r="517" spans="1:22" ht="15.75" customHeight="1">
      <c r="A517" s="1175" t="str">
        <f>$Q$1 &amp; "/kg"</f>
        <v>kcal/kg</v>
      </c>
      <c r="B517" s="1105"/>
      <c r="C517" s="1010">
        <f>IF('Data 1'!BV517="","",'Data 1'!BV517)</f>
        <v>9000</v>
      </c>
      <c r="D517" s="1010">
        <f>IF('Data 1'!BW517="","",'Data 1'!BW517)</f>
        <v>9000</v>
      </c>
      <c r="E517" s="1010">
        <f>IF('Data 1'!BX517="","",'Data 1'!BX517)</f>
        <v>9000</v>
      </c>
      <c r="F517" s="1010">
        <f>IF('Data 1'!BY517="","",'Data 1'!BY517)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4"/>
      <c r="S517" s="1034"/>
      <c r="T517" s="1034"/>
      <c r="U517" s="1066">
        <v>517</v>
      </c>
      <c r="V517" s="477"/>
    </row>
    <row r="518" spans="1:22" ht="15.75" customHeight="1">
      <c r="A518" s="1126" t="str">
        <f>$Q$1 &amp; " (%)"</f>
        <v>kcal (%)</v>
      </c>
      <c r="B518" s="1106"/>
      <c r="C518" s="1429">
        <f>IF(SUM(C515)=0,"",C515*C516*C517/C$46/365/$P$1)</f>
        <v>3.5225048923679059E-2</v>
      </c>
      <c r="D518" s="1429">
        <f>IF(SUM(D515)=0,"",D515*D516*D517/D$46/365/$P$1)</f>
        <v>4.6966731898238745E-2</v>
      </c>
      <c r="E518" s="1429">
        <f>IF(SUM(E515)=0,"",E515*E516*E517/E$46/365/$P$1)</f>
        <v>6.0385798154878385E-2</v>
      </c>
      <c r="F518" s="1429">
        <f>IF(SUM(F515)=0,"",F515*F516*F517/F$46/365/$P$1)</f>
        <v>7.0450097847358117E-2</v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>
        <f>IF(SUM(H518)=SUM(C518),"",SUM(H518)-SUM(C518))</f>
        <v>-3.5225048923679059E-2</v>
      </c>
      <c r="N518" s="1153">
        <f>IF(SUM(I518)=SUM(D518),"",SUM(I518)-SUM(D518))</f>
        <v>-4.6966731898238745E-2</v>
      </c>
      <c r="O518" s="1153">
        <f>IF(SUM(J518)=SUM(E518),"",SUM(J518)-SUM(E518))</f>
        <v>-6.0385798154878385E-2</v>
      </c>
      <c r="P518" s="1153">
        <f>IF(SUM(K518)=SUM(F518),"",SUM(K518)-SUM(F518))</f>
        <v>-7.0450097847358117E-2</v>
      </c>
      <c r="Q518" s="1134"/>
      <c r="R518" s="1065"/>
      <c r="S518" s="1027"/>
      <c r="T518" s="1027"/>
      <c r="U518" s="1066">
        <v>518</v>
      </c>
      <c r="V518" s="477"/>
    </row>
    <row r="519" spans="1:22" ht="15.75" customHeight="1">
      <c r="A519" s="1194" t="s">
        <v>287</v>
      </c>
      <c r="B519" s="1105"/>
      <c r="C519" s="1010">
        <f>IF('Data 1'!BV519="","",'Data 1'!BV519)</f>
        <v>12</v>
      </c>
      <c r="D519" s="1010">
        <f>IF('Data 1'!BW519="","",'Data 1'!BW519)</f>
        <v>10</v>
      </c>
      <c r="E519" s="1010">
        <f>IF('Data 1'!BX519="","",'Data 1'!BX519)</f>
        <v>12</v>
      </c>
      <c r="F519" s="1010">
        <f>IF('Data 1'!BY519="","",'Data 1'!BY519)</f>
        <v>10</v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7"/>
    </row>
    <row r="520" spans="1:22" ht="15.75" customHeight="1">
      <c r="A520" s="1126" t="s">
        <v>285</v>
      </c>
      <c r="B520" s="1105"/>
      <c r="C520" s="1430">
        <f>IF(C519="","",C515*C516*C519)</f>
        <v>144</v>
      </c>
      <c r="D520" s="1430">
        <f>IF(D519="","",D515*D516*D519)</f>
        <v>240</v>
      </c>
      <c r="E520" s="1430">
        <f>IF(E519="","",E515*E516*E519)</f>
        <v>432</v>
      </c>
      <c r="F520" s="1430">
        <f>IF(F519="","",F515*F516*F519)</f>
        <v>480</v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>
        <f>IF(SUM(H520)=SUM(C520),"",SUM(H520)-SUM(C520))</f>
        <v>-144</v>
      </c>
      <c r="N520" s="977">
        <f>IF(SUM(I520)=SUM(D520),"",SUM(I520)-SUM(D520))</f>
        <v>-240</v>
      </c>
      <c r="O520" s="977">
        <f>IF(SUM(J520)=SUM(E520),"",SUM(J520)-SUM(E520))</f>
        <v>-432</v>
      </c>
      <c r="P520" s="977">
        <f>IF(SUM(K520)=SUM(F520),"",SUM(K520)-SUM(F520))</f>
        <v>-480</v>
      </c>
      <c r="Q520" s="1134" t="str">
        <f>[1]ExpFactors!$I$53</f>
        <v>fpl</v>
      </c>
      <c r="R520" s="904"/>
      <c r="S520" s="1034"/>
      <c r="T520" s="1034"/>
      <c r="U520" s="1066">
        <v>520</v>
      </c>
      <c r="V520" s="477"/>
    </row>
    <row r="521" spans="1:22" ht="15.75" customHeight="1">
      <c r="A521" s="1197" t="str">
        <f>IF('Data 1'!A521="","",'Data 1'!A521)</f>
        <v>Milk purchase: quantity (kg)</v>
      </c>
      <c r="B521" s="1105"/>
      <c r="C521" s="1010" t="str">
        <f>IF('Data 1'!BV521="","",'Data 1'!BV521)</f>
        <v/>
      </c>
      <c r="D521" s="1010" t="str">
        <f>IF('Data 1'!BW521="","",'Data 1'!BW521)</f>
        <v/>
      </c>
      <c r="E521" s="1010" t="str">
        <f>IF('Data 1'!BX521="","",'Data 1'!BX521)</f>
        <v/>
      </c>
      <c r="F521" s="1010">
        <f>IF('Data 1'!BY521="","",'Data 1'!BY521)</f>
        <v>3</v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4"/>
      <c r="S521" s="1034"/>
      <c r="T521" s="1034"/>
      <c r="U521" s="1066">
        <v>521</v>
      </c>
      <c r="V521" s="477"/>
    </row>
    <row r="522" spans="1:22" ht="15.75" customHeight="1">
      <c r="A522" s="1126" t="s">
        <v>288</v>
      </c>
      <c r="B522" s="1105"/>
      <c r="C522" s="1010">
        <f>IF('Data 1'!BV522="","",'Data 1'!BV522)</f>
        <v>12</v>
      </c>
      <c r="D522" s="1010">
        <f>IF('Data 1'!BW522="","",'Data 1'!BW522)</f>
        <v>12</v>
      </c>
      <c r="E522" s="1010">
        <f>IF('Data 1'!BX522="","",'Data 1'!BX522)</f>
        <v>12</v>
      </c>
      <c r="F522" s="1010">
        <f>IF('Data 1'!BY522="","",'Data 1'!BY522)</f>
        <v>3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4"/>
      <c r="S522" s="1034"/>
      <c r="T522" s="1034"/>
      <c r="U522" s="1066">
        <v>522</v>
      </c>
      <c r="V522" s="477"/>
    </row>
    <row r="523" spans="1:22" ht="15.75" customHeight="1">
      <c r="A523" s="1175" t="str">
        <f>$Q$1 &amp; "/kg"</f>
        <v>kcal/kg</v>
      </c>
      <c r="B523" s="1108"/>
      <c r="C523" s="1010">
        <f>IF('Data 1'!BV523="","",'Data 1'!BV523)</f>
        <v>640</v>
      </c>
      <c r="D523" s="1010">
        <f>IF('Data 1'!BW523="","",'Data 1'!BW523)</f>
        <v>640</v>
      </c>
      <c r="E523" s="1010">
        <f>IF('Data 1'!BX523="","",'Data 1'!BX523)</f>
        <v>640</v>
      </c>
      <c r="F523" s="1010">
        <f>IF('Data 1'!BY523="","",'Data 1'!BY523)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4"/>
      <c r="S523" s="1034"/>
      <c r="T523" s="1034"/>
      <c r="U523" s="1066">
        <v>523</v>
      </c>
      <c r="V523" s="477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>
        <f>IF(SUM(F521)=0,"",F521*F522*F523/F$46/365/$P$1)</f>
        <v>9.3933463796477487E-4</v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>
        <f>IF(SUM(K524)=SUM(F524),"",SUM(K524)-SUM(F524))</f>
        <v>-9.3933463796477487E-4</v>
      </c>
      <c r="Q524" s="1134"/>
      <c r="R524" s="1065"/>
      <c r="S524" s="1027"/>
      <c r="T524" s="1027"/>
      <c r="U524" s="1066">
        <v>524</v>
      </c>
      <c r="V524" s="477"/>
    </row>
    <row r="525" spans="1:22" ht="15.75" customHeight="1">
      <c r="A525" s="1194" t="s">
        <v>287</v>
      </c>
      <c r="B525" s="1108"/>
      <c r="C525" s="1010" t="str">
        <f>IF('Data 1'!BV525="","",'Data 1'!BV525)</f>
        <v/>
      </c>
      <c r="D525" s="1010" t="str">
        <f>IF('Data 1'!BW525="","",'Data 1'!BW525)</f>
        <v/>
      </c>
      <c r="E525" s="1010" t="str">
        <f>IF('Data 1'!BX525="","",'Data 1'!BX525)</f>
        <v/>
      </c>
      <c r="F525" s="1010">
        <f>IF('Data 1'!BY525="","",'Data 1'!BY525)</f>
        <v>35</v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7"/>
    </row>
    <row r="526" spans="1:22" ht="15.75" customHeight="1">
      <c r="A526" s="1126" t="s">
        <v>285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>
        <f>IF(F525="","",F521*F522*F525)</f>
        <v>315</v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>
        <f>IF(SUM(K526)=SUM(F526),"",SUM(K526)-SUM(F526))</f>
        <v>-315</v>
      </c>
      <c r="Q526" s="1134" t="str">
        <f>[1]ExpFactors!$I$44</f>
        <v>fpl</v>
      </c>
      <c r="R526" s="904"/>
      <c r="S526" s="1034"/>
      <c r="T526" s="1034"/>
      <c r="U526" s="1066">
        <v>526</v>
      </c>
      <c r="V526" s="477"/>
    </row>
    <row r="527" spans="1:22" ht="15.75" customHeight="1">
      <c r="A527" s="1197" t="str">
        <f>IF('Data 1'!A527="","",'Data 1'!A527)</f>
        <v>Eggs purchase - unit</v>
      </c>
      <c r="B527" s="1105"/>
      <c r="C527" s="1010" t="str">
        <f>IF('Data 1'!BV527="","",'Data 1'!BV527)</f>
        <v/>
      </c>
      <c r="D527" s="1010" t="str">
        <f>IF('Data 1'!BW527="","",'Data 1'!BW527)</f>
        <v/>
      </c>
      <c r="E527" s="1010" t="str">
        <f>IF('Data 1'!BX527="","",'Data 1'!BX527)</f>
        <v/>
      </c>
      <c r="F527" s="1010" t="str">
        <f>IF('Data 1'!BY527="","",'Data 1'!BY527)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4"/>
      <c r="S527" s="1034"/>
      <c r="T527" s="1034"/>
      <c r="U527" s="1066">
        <v>527</v>
      </c>
      <c r="V527" s="477"/>
    </row>
    <row r="528" spans="1:22" ht="15.75" customHeight="1">
      <c r="A528" s="653" t="s">
        <v>291</v>
      </c>
      <c r="B528" s="1105"/>
      <c r="C528" s="1010">
        <f>IF('Data 1'!BV528="","",'Data 1'!BV528)</f>
        <v>3</v>
      </c>
      <c r="D528" s="1010">
        <f>IF('Data 1'!BW528="","",'Data 1'!BW528)</f>
        <v>12</v>
      </c>
      <c r="E528" s="1010">
        <f>IF('Data 1'!BX528="","",'Data 1'!BX528)</f>
        <v>40</v>
      </c>
      <c r="F528" s="1010">
        <f>IF('Data 1'!BY528="","",'Data 1'!BY528)</f>
        <v>65</v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4"/>
      <c r="S528" s="1034"/>
      <c r="T528" s="1034"/>
      <c r="U528" s="1066">
        <v>528</v>
      </c>
      <c r="V528" s="477"/>
    </row>
    <row r="529" spans="1:22" ht="15.75" customHeight="1">
      <c r="A529" s="1175" t="str">
        <f>$Q$1 &amp; "/kg"</f>
        <v>kcal/kg</v>
      </c>
      <c r="B529" s="1108"/>
      <c r="C529" s="1010">
        <f>IF('Data 1'!BV529="","",'Data 1'!BV529)</f>
        <v>1580</v>
      </c>
      <c r="D529" s="1010">
        <f>IF('Data 1'!BW529="","",'Data 1'!BW529)</f>
        <v>1580</v>
      </c>
      <c r="E529" s="1010">
        <f>IF('Data 1'!BX529="","",'Data 1'!BX529)</f>
        <v>1580</v>
      </c>
      <c r="F529" s="1010">
        <f>IF('Data 1'!BY529="","",'Data 1'!BY529)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4"/>
      <c r="S529" s="1034"/>
      <c r="T529" s="1034"/>
      <c r="U529" s="1066">
        <v>529</v>
      </c>
      <c r="V529" s="477"/>
    </row>
    <row r="530" spans="1:22" ht="15.75" customHeight="1">
      <c r="A530" s="1126" t="str">
        <f>$Q$1 &amp; " (%)"</f>
        <v>kcal (%)</v>
      </c>
      <c r="B530" s="1108"/>
      <c r="C530" s="1429">
        <f>IF(SUM(C528)=0,"",C528*C529/C$46/365/$P$1)</f>
        <v>1.5459882583170254E-3</v>
      </c>
      <c r="D530" s="1429">
        <f>IF(SUM(D528)=0,"",D528*D529/D$46/365/$P$1)</f>
        <v>4.1226353555120681E-3</v>
      </c>
      <c r="E530" s="1429">
        <f>IF(SUM(E528)=0,"",E528*E529/E$46/365/$P$1)</f>
        <v>1.1778958158605909E-2</v>
      </c>
      <c r="F530" s="1429">
        <f>IF(SUM(F528)=0,"",F528*F529/F$46/365/$P$1)</f>
        <v>1.6748206131767775E-2</v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>
        <f>IF(SUM(H530)=SUM(C530),"",SUM(H530)-SUM(C530))</f>
        <v>-1.5459882583170254E-3</v>
      </c>
      <c r="N530" s="1153">
        <f>IF(SUM(I530)=SUM(D530),"",SUM(I530)-SUM(D530))</f>
        <v>-4.1226353555120681E-3</v>
      </c>
      <c r="O530" s="1153">
        <f>IF(SUM(J530)=SUM(E530),"",SUM(J530)-SUM(E530))</f>
        <v>-1.1778958158605909E-2</v>
      </c>
      <c r="P530" s="1153">
        <f>IF(SUM(K530)=SUM(F530),"",SUM(K530)-SUM(F530))</f>
        <v>-1.6748206131767775E-2</v>
      </c>
      <c r="Q530" s="1134"/>
      <c r="R530" s="904"/>
      <c r="S530" s="1034"/>
      <c r="T530" s="1034"/>
      <c r="U530" s="1066">
        <v>530</v>
      </c>
      <c r="V530" s="477"/>
    </row>
    <row r="531" spans="1:22" ht="15.75" customHeight="1">
      <c r="A531" s="1194" t="s">
        <v>287</v>
      </c>
      <c r="B531" s="1108"/>
      <c r="C531" s="1010">
        <f>IF('Data 1'!BV531="","",'Data 1'!BV531)</f>
        <v>10</v>
      </c>
      <c r="D531" s="1010">
        <f>IF('Data 1'!BW531="","",'Data 1'!BW531)</f>
        <v>22</v>
      </c>
      <c r="E531" s="1010">
        <f>IF('Data 1'!BX531="","",'Data 1'!BX531)</f>
        <v>20</v>
      </c>
      <c r="F531" s="1010">
        <f>IF('Data 1'!BY531="","",'Data 1'!BY531)</f>
        <v>25</v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4"/>
      <c r="S531" s="1034"/>
      <c r="T531" s="1034"/>
      <c r="U531" s="1066">
        <v>531</v>
      </c>
      <c r="V531" s="477"/>
    </row>
    <row r="532" spans="1:22" ht="15.75" customHeight="1">
      <c r="A532" s="1126" t="s">
        <v>285</v>
      </c>
      <c r="B532" s="1105"/>
      <c r="C532" s="1430">
        <f>IF(C531="","",C528*C531)</f>
        <v>30</v>
      </c>
      <c r="D532" s="1430">
        <f>IF(D531="","",D528*D531)</f>
        <v>264</v>
      </c>
      <c r="E532" s="1430">
        <f>IF(E531="","",E528*E531)</f>
        <v>800</v>
      </c>
      <c r="F532" s="1430">
        <f>IF(F531="","",F528*F531)</f>
        <v>1625</v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>
        <f>IF(SUM(H532)=SUM(C532),"",SUM(H532)-SUM(C532))</f>
        <v>-30</v>
      </c>
      <c r="N532" s="977">
        <f>IF(SUM(I532)=SUM(D532),"",SUM(I532)-SUM(D532))</f>
        <v>-264</v>
      </c>
      <c r="O532" s="977">
        <f>IF(SUM(J532)=SUM(E532),"",SUM(J532)-SUM(E532))</f>
        <v>-800</v>
      </c>
      <c r="P532" s="977">
        <f>IF(SUM(K532)=SUM(F532),"",SUM(K532)-SUM(F532))</f>
        <v>-1625</v>
      </c>
      <c r="Q532" s="1134" t="str">
        <f>[1]ExpFactors!$I$68</f>
        <v>des</v>
      </c>
      <c r="R532" s="904"/>
      <c r="S532" s="1034"/>
      <c r="T532" s="1034"/>
      <c r="U532" s="1066">
        <v>532</v>
      </c>
      <c r="V532" s="477"/>
    </row>
    <row r="533" spans="1:22" ht="15.75" customHeight="1">
      <c r="A533" s="1197" t="str">
        <f>IF('Data 1'!A533="","",'Data 1'!A533)</f>
        <v>Poultry (incl feet) purchase - unit</v>
      </c>
      <c r="B533" s="1105"/>
      <c r="C533" s="1010" t="str">
        <f>IF('Data 1'!BV533="","",'Data 1'!BV533)</f>
        <v>kg</v>
      </c>
      <c r="D533" s="1010" t="str">
        <f>IF('Data 1'!BW533="","",'Data 1'!BW533)</f>
        <v>kg</v>
      </c>
      <c r="E533" s="1010" t="str">
        <f>IF('Data 1'!BX533="","",'Data 1'!BX533)</f>
        <v>kg</v>
      </c>
      <c r="F533" s="1010" t="str">
        <f>IF('Data 1'!BY533="","",'Data 1'!BY533)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4"/>
      <c r="S533" s="1034"/>
      <c r="T533" s="1034"/>
      <c r="U533" s="1066">
        <v>533</v>
      </c>
      <c r="V533" s="477"/>
    </row>
    <row r="534" spans="1:22" ht="15.75" customHeight="1">
      <c r="A534" s="653" t="s">
        <v>291</v>
      </c>
      <c r="B534" s="1105"/>
      <c r="C534" s="1010" t="str">
        <f>IF('Data 1'!BV534="","",'Data 1'!BV534)</f>
        <v/>
      </c>
      <c r="D534" s="1010" t="str">
        <f>IF('Data 1'!BW534="","",'Data 1'!BW534)</f>
        <v/>
      </c>
      <c r="E534" s="1010" t="str">
        <f>IF('Data 1'!BX534="","",'Data 1'!BX534)</f>
        <v/>
      </c>
      <c r="F534" s="1010" t="str">
        <f>IF('Data 1'!BY534="","",'Data 1'!BY534)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4"/>
      <c r="S534" s="1034"/>
      <c r="T534" s="1034"/>
      <c r="U534" s="1066">
        <v>534</v>
      </c>
      <c r="V534" s="477"/>
    </row>
    <row r="535" spans="1:22" ht="15.75" customHeight="1">
      <c r="A535" s="1175" t="str">
        <f>$Q$1 &amp; "/kg"</f>
        <v>kcal/kg</v>
      </c>
      <c r="B535" s="1108"/>
      <c r="C535" s="1010">
        <f>IF('Data 1'!BV535="","",'Data 1'!BV535)</f>
        <v>2145</v>
      </c>
      <c r="D535" s="1010">
        <f>IF('Data 1'!BW535="","",'Data 1'!BW535)</f>
        <v>2145</v>
      </c>
      <c r="E535" s="1010">
        <f>IF('Data 1'!BX535="","",'Data 1'!BX535)</f>
        <v>2145</v>
      </c>
      <c r="F535" s="1010">
        <f>IF('Data 1'!BY535="","",'Data 1'!BY535)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4"/>
      <c r="S535" s="1034"/>
      <c r="T535" s="1034"/>
      <c r="U535" s="1066">
        <v>535</v>
      </c>
      <c r="V535" s="477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4"/>
      <c r="S536" s="1034"/>
      <c r="T536" s="1034"/>
      <c r="U536" s="1066">
        <v>536</v>
      </c>
      <c r="V536" s="477"/>
    </row>
    <row r="537" spans="1:22" ht="15.75" customHeight="1">
      <c r="A537" s="1194" t="s">
        <v>287</v>
      </c>
      <c r="B537" s="1108"/>
      <c r="C537" s="1010" t="str">
        <f>IF('Data 1'!BV537="","",'Data 1'!BV537)</f>
        <v/>
      </c>
      <c r="D537" s="1010" t="str">
        <f>IF('Data 1'!BW537="","",'Data 1'!BW537)</f>
        <v/>
      </c>
      <c r="E537" s="1010" t="str">
        <f>IF('Data 1'!BX537="","",'Data 1'!BX537)</f>
        <v/>
      </c>
      <c r="F537" s="1010" t="str">
        <f>IF('Data 1'!BY537="","",'Data 1'!BY537)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4"/>
      <c r="S537" s="1034"/>
      <c r="T537" s="1034"/>
      <c r="U537" s="1066">
        <v>537</v>
      </c>
      <c r="V537" s="477"/>
    </row>
    <row r="538" spans="1:22" ht="15.75" customHeight="1">
      <c r="A538" s="1126" t="s">
        <v>285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4"/>
      <c r="S538" s="1034"/>
      <c r="T538" s="1034"/>
      <c r="U538" s="1066">
        <v>538</v>
      </c>
      <c r="V538" s="477"/>
    </row>
    <row r="539" spans="1:22" ht="15.75" customHeight="1">
      <c r="A539" s="1197" t="str">
        <f>IF('Data 1'!A539="","",'Data 1'!A539)</f>
        <v>Beef purchase - qty</v>
      </c>
      <c r="B539" s="1105"/>
      <c r="C539" s="1010">
        <f>IF('Data 1'!BV539="","",'Data 1'!BV539)</f>
        <v>0.5</v>
      </c>
      <c r="D539" s="1010">
        <f>IF('Data 1'!BW539="","",'Data 1'!BW539)</f>
        <v>1</v>
      </c>
      <c r="E539" s="1010">
        <f>IF('Data 1'!BX539="","",'Data 1'!BX539)</f>
        <v>2</v>
      </c>
      <c r="F539" s="1010">
        <f>IF('Data 1'!BY539="","",'Data 1'!BY539)</f>
        <v>5</v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4"/>
      <c r="S539" s="1034"/>
      <c r="T539" s="1034"/>
      <c r="U539" s="1066">
        <v>539</v>
      </c>
      <c r="V539" s="477"/>
    </row>
    <row r="540" spans="1:22" ht="15.75" customHeight="1">
      <c r="A540" s="1126" t="s">
        <v>288</v>
      </c>
      <c r="B540" s="1105"/>
      <c r="C540" s="1010">
        <f>IF('Data 1'!BV540="","",'Data 1'!BV540)</f>
        <v>12</v>
      </c>
      <c r="D540" s="1010">
        <f>IF('Data 1'!BW540="","",'Data 1'!BW540)</f>
        <v>12</v>
      </c>
      <c r="E540" s="1010">
        <f>IF('Data 1'!BX540="","",'Data 1'!BX540)</f>
        <v>12</v>
      </c>
      <c r="F540" s="1010">
        <f>IF('Data 1'!BY540="","",'Data 1'!BY540)</f>
        <v>6</v>
      </c>
      <c r="G540" s="1105"/>
      <c r="H540" s="1196">
        <f>I540</f>
        <v>12</v>
      </c>
      <c r="I540" s="1196">
        <f>SUM(D540)</f>
        <v>12</v>
      </c>
      <c r="J540" s="1196">
        <f>I540</f>
        <v>12</v>
      </c>
      <c r="K540" s="1196">
        <f>I540</f>
        <v>12</v>
      </c>
      <c r="L540" s="1105"/>
      <c r="M540" s="968"/>
      <c r="N540" s="968"/>
      <c r="O540" s="968"/>
      <c r="P540" s="968"/>
      <c r="Q540" s="1134"/>
      <c r="R540" s="904"/>
      <c r="S540" s="1034"/>
      <c r="T540" s="1034"/>
      <c r="U540" s="1066">
        <v>540</v>
      </c>
      <c r="V540" s="477"/>
    </row>
    <row r="541" spans="1:22" ht="15.75" customHeight="1">
      <c r="A541" s="1175" t="str">
        <f>$Q$1 &amp; "/kg"</f>
        <v>kcal/kg</v>
      </c>
      <c r="B541" s="1108"/>
      <c r="C541" s="1010">
        <f>IF('Data 1'!BV541="","",'Data 1'!BV541)</f>
        <v>2350</v>
      </c>
      <c r="D541" s="1010">
        <f>IF('Data 1'!BW541="","",'Data 1'!BW541)</f>
        <v>2350</v>
      </c>
      <c r="E541" s="1010">
        <f>IF('Data 1'!BX541="","",'Data 1'!BX541)</f>
        <v>2350</v>
      </c>
      <c r="F541" s="1010">
        <f>IF('Data 1'!BY541="","",'Data 1'!BY541)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4"/>
      <c r="S541" s="1034"/>
      <c r="T541" s="1034"/>
      <c r="U541" s="1066">
        <v>541</v>
      </c>
      <c r="V541" s="477"/>
    </row>
    <row r="542" spans="1:22" ht="15.75" customHeight="1">
      <c r="A542" s="1126" t="str">
        <f>$Q$1 &amp; " (%)"</f>
        <v>kcal (%)</v>
      </c>
      <c r="B542" s="1108"/>
      <c r="C542" s="1429">
        <f>IF(SUM(C539)=0,"",C539*C540*C541/C$46/365/$P$1)</f>
        <v>4.5988258317025445E-3</v>
      </c>
      <c r="D542" s="1429">
        <f>IF(SUM(D539)=0,"",D539*D540*D541/D$46/365/$P$1)</f>
        <v>6.131767775603392E-3</v>
      </c>
      <c r="E542" s="1429">
        <f>IF(SUM(E539)=0,"",E539*E540*E541/E$46/365/$P$1)</f>
        <v>1.0511601901034385E-2</v>
      </c>
      <c r="F542" s="1429">
        <f>IF(SUM(F539)=0,"",F539*F540*F541/F$46/365/$P$1)</f>
        <v>1.1497064579256359E-2</v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>
        <f>IF(SUM(H542)=SUM(C542),"",SUM(H542)-SUM(C542))</f>
        <v>-4.5988258317025445E-3</v>
      </c>
      <c r="N542" s="1153">
        <f>IF(SUM(I542)=SUM(D542),"",SUM(I542)-SUM(D542))</f>
        <v>-6.131767775603392E-3</v>
      </c>
      <c r="O542" s="1153">
        <f>IF(SUM(J542)=SUM(E542),"",SUM(J542)-SUM(E542))</f>
        <v>-1.0511601901034385E-2</v>
      </c>
      <c r="P542" s="1153">
        <f>IF(SUM(K542)=SUM(F542),"",SUM(K542)-SUM(F542))</f>
        <v>-1.1497064579256359E-2</v>
      </c>
      <c r="Q542" s="1134"/>
      <c r="R542" s="904"/>
      <c r="S542" s="1034"/>
      <c r="T542" s="1034"/>
      <c r="U542" s="1066">
        <v>542</v>
      </c>
      <c r="V542" s="477"/>
    </row>
    <row r="543" spans="1:22" ht="15.75" customHeight="1">
      <c r="A543" s="1194" t="s">
        <v>287</v>
      </c>
      <c r="B543" s="1108"/>
      <c r="C543" s="1010">
        <f>IF('Data 1'!BV543="","",'Data 1'!BV543)</f>
        <v>12</v>
      </c>
      <c r="D543" s="1010">
        <f>IF('Data 1'!BW543="","",'Data 1'!BW543)</f>
        <v>15</v>
      </c>
      <c r="E543" s="1010">
        <f>IF('Data 1'!BX543="","",'Data 1'!BX543)</f>
        <v>14</v>
      </c>
      <c r="F543" s="1010">
        <f>IF('Data 1'!BY543="","",'Data 1'!BY543)</f>
        <v>20</v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4"/>
      <c r="S543" s="1034"/>
      <c r="T543" s="1034"/>
      <c r="U543" s="1066">
        <v>543</v>
      </c>
      <c r="V543" s="477"/>
    </row>
    <row r="544" spans="1:22" ht="15.75" customHeight="1">
      <c r="A544" s="1126" t="s">
        <v>285</v>
      </c>
      <c r="B544" s="1105"/>
      <c r="C544" s="1430">
        <f>IF(C543="","",C539*C540*C543)</f>
        <v>72</v>
      </c>
      <c r="D544" s="1430">
        <f>IF(D543="","",D539*D540*D543)</f>
        <v>180</v>
      </c>
      <c r="E544" s="1430">
        <f>IF(E543="","",E539*E540*E543)</f>
        <v>336</v>
      </c>
      <c r="F544" s="1430">
        <f>IF(F543="","",F539*F540*F543)</f>
        <v>600</v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>
        <f>IF(SUM(H544)=SUM(C544),"",SUM(H544)-SUM(C544))</f>
        <v>-72</v>
      </c>
      <c r="N544" s="977">
        <f>IF(SUM(I544)=SUM(D544),"",SUM(I544)-SUM(D544))</f>
        <v>-180</v>
      </c>
      <c r="O544" s="977">
        <f>IF(SUM(J544)=SUM(E544),"",SUM(J544)-SUM(E544))</f>
        <v>-336</v>
      </c>
      <c r="P544" s="977">
        <f>IF(SUM(K544)=SUM(F544),"",SUM(K544)-SUM(F544))</f>
        <v>-600</v>
      </c>
      <c r="Q544" s="1134" t="str">
        <f>[1]ExpFactors!$I$63</f>
        <v>fpl</v>
      </c>
      <c r="R544" s="904"/>
      <c r="S544" s="1034"/>
      <c r="T544" s="1034"/>
      <c r="U544" s="1066">
        <v>544</v>
      </c>
      <c r="V544" s="477"/>
    </row>
    <row r="545" spans="1:22" ht="15.75" customHeight="1">
      <c r="A545" s="1197" t="str">
        <f>IF('Data 1'!A545="","",'Data 1'!A545)</f>
        <v>Game meat purchase - unit</v>
      </c>
      <c r="B545" s="1105"/>
      <c r="C545" s="1010" t="str">
        <f>IF('Data 1'!BV545="","",'Data 1'!BV545)</f>
        <v/>
      </c>
      <c r="D545" s="1010" t="str">
        <f>IF('Data 1'!BW545="","",'Data 1'!BW545)</f>
        <v/>
      </c>
      <c r="E545" s="1010" t="str">
        <f>IF('Data 1'!BX545="","",'Data 1'!BX545)</f>
        <v/>
      </c>
      <c r="F545" s="1010" t="str">
        <f>IF('Data 1'!BY545="","",'Data 1'!BY545)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4"/>
      <c r="S545" s="1034"/>
      <c r="T545" s="1034"/>
      <c r="U545" s="1066">
        <v>545</v>
      </c>
      <c r="V545" s="477"/>
    </row>
    <row r="546" spans="1:22" ht="15.75" customHeight="1">
      <c r="A546" s="653" t="s">
        <v>291</v>
      </c>
      <c r="B546" s="1105"/>
      <c r="C546" s="1010">
        <f>IF('Data 1'!BV546="","",'Data 1'!BV546)</f>
        <v>10</v>
      </c>
      <c r="D546" s="1010">
        <f>IF('Data 1'!BW546="","",'Data 1'!BW546)</f>
        <v>15</v>
      </c>
      <c r="E546" s="1010">
        <f>IF('Data 1'!BX546="","",'Data 1'!BX546)</f>
        <v>15</v>
      </c>
      <c r="F546" s="1010">
        <f>IF('Data 1'!BY546="","",'Data 1'!BY546)</f>
        <v>35</v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4"/>
      <c r="S546" s="1034"/>
      <c r="T546" s="1034"/>
      <c r="U546" s="1066">
        <v>546</v>
      </c>
      <c r="V546" s="477"/>
    </row>
    <row r="547" spans="1:22" ht="15.75" customHeight="1">
      <c r="A547" s="1175" t="str">
        <f>$Q$1 &amp; "/kg"</f>
        <v>kcal/kg</v>
      </c>
      <c r="B547" s="1108"/>
      <c r="C547" s="1010">
        <f>IF('Data 1'!BV547="","",'Data 1'!BV547)</f>
        <v>1450</v>
      </c>
      <c r="D547" s="1010">
        <f>IF('Data 1'!BW547="","",'Data 1'!BW547)</f>
        <v>1450</v>
      </c>
      <c r="E547" s="1010">
        <f>IF('Data 1'!BX547="","",'Data 1'!BX547)</f>
        <v>1450</v>
      </c>
      <c r="F547" s="1010">
        <f>IF('Data 1'!BY547="","",'Data 1'!BY547)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4"/>
      <c r="S547" s="1034"/>
      <c r="T547" s="1034"/>
      <c r="U547" s="1066">
        <v>547</v>
      </c>
      <c r="V547" s="477"/>
    </row>
    <row r="548" spans="1:22" ht="15.75" customHeight="1">
      <c r="A548" s="1126" t="str">
        <f>$Q$1 &amp; " (%)"</f>
        <v>kcal (%)</v>
      </c>
      <c r="B548" s="1108"/>
      <c r="C548" s="1429">
        <f>IF(SUM(C546)=0,"",C546*C547/C$46/365/$P$1)</f>
        <v>4.7292889758643181E-3</v>
      </c>
      <c r="D548" s="1429">
        <f>IF(SUM(D546)=0,"",D546*D547/D$46/365/$P$1)</f>
        <v>4.7292889758643181E-3</v>
      </c>
      <c r="E548" s="1429">
        <f>IF(SUM(E546)=0,"",E546*E547/E$46/365/$P$1)</f>
        <v>4.0536762650265588E-3</v>
      </c>
      <c r="F548" s="1429">
        <f>IF(SUM(F546)=0,"",F546*F547/F$46/365/$P$1)</f>
        <v>8.2762557077625566E-3</v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>
        <f>IF(SUM(H548)=SUM(C548),"",SUM(H548)-SUM(C548))</f>
        <v>-4.7292889758643181E-3</v>
      </c>
      <c r="N548" s="1153">
        <f>IF(SUM(I548)=SUM(D548),"",SUM(I548)-SUM(D548))</f>
        <v>-4.7292889758643181E-3</v>
      </c>
      <c r="O548" s="1153">
        <f>IF(SUM(J548)=SUM(E548),"",SUM(J548)-SUM(E548))</f>
        <v>-4.0536762650265588E-3</v>
      </c>
      <c r="P548" s="1153">
        <f>IF(SUM(K548)=SUM(F548),"",SUM(K548)-SUM(F548))</f>
        <v>-8.2762557077625566E-3</v>
      </c>
      <c r="Q548" s="1134"/>
      <c r="R548" s="904"/>
      <c r="S548" s="1034"/>
      <c r="T548" s="1034"/>
      <c r="U548" s="1066">
        <v>548</v>
      </c>
      <c r="V548" s="477"/>
    </row>
    <row r="549" spans="1:22" ht="15.75" customHeight="1">
      <c r="A549" s="1194" t="s">
        <v>287</v>
      </c>
      <c r="B549" s="1108"/>
      <c r="C549" s="1010">
        <f>IF('Data 1'!BV549="","",'Data 1'!BV549)</f>
        <v>7</v>
      </c>
      <c r="D549" s="1010">
        <f>IF('Data 1'!BW549="","",'Data 1'!BW549)</f>
        <v>15</v>
      </c>
      <c r="E549" s="1010">
        <f>IF('Data 1'!BX549="","",'Data 1'!BX549)</f>
        <v>20</v>
      </c>
      <c r="F549" s="1010">
        <f>IF('Data 1'!BY549="","",'Data 1'!BY549)</f>
        <v>30</v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4"/>
      <c r="S549" s="1034"/>
      <c r="T549" s="1034"/>
      <c r="U549" s="1066">
        <v>549</v>
      </c>
      <c r="V549" s="477"/>
    </row>
    <row r="550" spans="1:22" ht="15.75" customHeight="1">
      <c r="A550" s="1126" t="s">
        <v>285</v>
      </c>
      <c r="B550" s="1105"/>
      <c r="C550" s="1430">
        <f>IF(C549="","",C546*C549)</f>
        <v>70</v>
      </c>
      <c r="D550" s="1430">
        <f>IF(D549="","",D546*D549)</f>
        <v>225</v>
      </c>
      <c r="E550" s="1430">
        <f>IF(E549="","",E546*E549)</f>
        <v>300</v>
      </c>
      <c r="F550" s="1430">
        <f>IF(F549="","",F546*F549)</f>
        <v>1050</v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>
        <f>IF(SUM(H550)=SUM(C550),"",SUM(H550)-SUM(C550))</f>
        <v>-70</v>
      </c>
      <c r="N550" s="977">
        <f>IF(SUM(I550)=SUM(D550),"",SUM(I550)-SUM(D550))</f>
        <v>-225</v>
      </c>
      <c r="O550" s="977">
        <f>IF(SUM(J550)=SUM(E550),"",SUM(J550)-SUM(E550))</f>
        <v>-300</v>
      </c>
      <c r="P550" s="977">
        <f>IF(SUM(K550)=SUM(F550),"",SUM(K550)-SUM(F550))</f>
        <v>-1050</v>
      </c>
      <c r="Q550" s="1134" t="str">
        <f>[1]ExpFactors!$I$63</f>
        <v>fpl</v>
      </c>
      <c r="R550" s="904"/>
      <c r="S550" s="1034"/>
      <c r="T550" s="1034"/>
      <c r="U550" s="1066">
        <v>550</v>
      </c>
      <c r="V550" s="477"/>
    </row>
    <row r="551" spans="1:22" ht="15.75" customHeight="1">
      <c r="A551" s="1197" t="str">
        <f>IF('Data 1'!A551="","",'Data 1'!A551)</f>
        <v>Mango purchase - unit</v>
      </c>
      <c r="B551" s="1105"/>
      <c r="C551" s="1010" t="str">
        <f>IF('Data 1'!BV551="","",'Data 1'!BV551)</f>
        <v/>
      </c>
      <c r="D551" s="1010" t="str">
        <f>IF('Data 1'!BW551="","",'Data 1'!BW551)</f>
        <v/>
      </c>
      <c r="E551" s="1010" t="str">
        <f>IF('Data 1'!BX551="","",'Data 1'!BX551)</f>
        <v/>
      </c>
      <c r="F551" s="1010" t="str">
        <f>IF('Data 1'!BY551="","",'Data 1'!BY551)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4"/>
      <c r="S551" s="1034"/>
      <c r="T551" s="1034"/>
      <c r="U551" s="1066">
        <v>551</v>
      </c>
      <c r="V551" s="477"/>
    </row>
    <row r="552" spans="1:22" ht="15.75" customHeight="1">
      <c r="A552" s="653" t="s">
        <v>291</v>
      </c>
      <c r="B552" s="1105"/>
      <c r="C552" s="1010" t="str">
        <f>IF('Data 1'!BV552="","",'Data 1'!BV552)</f>
        <v/>
      </c>
      <c r="D552" s="1010" t="str">
        <f>IF('Data 1'!BW552="","",'Data 1'!BW552)</f>
        <v/>
      </c>
      <c r="E552" s="1010" t="str">
        <f>IF('Data 1'!BX552="","",'Data 1'!BX552)</f>
        <v/>
      </c>
      <c r="F552" s="1010" t="str">
        <f>IF('Data 1'!BY552="","",'Data 1'!BY552)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4"/>
      <c r="S552" s="1034"/>
      <c r="T552" s="1034"/>
      <c r="U552" s="1066">
        <v>552</v>
      </c>
      <c r="V552" s="477"/>
    </row>
    <row r="553" spans="1:22" ht="15.75" customHeight="1">
      <c r="A553" s="1175" t="str">
        <f>$Q$1 &amp; "/kg"</f>
        <v>kcal/kg</v>
      </c>
      <c r="B553" s="1105"/>
      <c r="C553" s="1010">
        <f>IF('Data 1'!BV553="","",'Data 1'!BV553)</f>
        <v>630</v>
      </c>
      <c r="D553" s="1010">
        <f>IF('Data 1'!BW553="","",'Data 1'!BW553)</f>
        <v>630</v>
      </c>
      <c r="E553" s="1010">
        <f>IF('Data 1'!BX553="","",'Data 1'!BX553)</f>
        <v>630</v>
      </c>
      <c r="F553" s="1010">
        <f>IF('Data 1'!BY553="","",'Data 1'!BY553)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4"/>
      <c r="S553" s="1034"/>
      <c r="T553" s="1034"/>
      <c r="U553" s="1066">
        <v>553</v>
      </c>
      <c r="V553" s="477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4"/>
      <c r="S554" s="1034"/>
      <c r="T554" s="1034"/>
      <c r="U554" s="1066">
        <v>554</v>
      </c>
      <c r="V554" s="477"/>
    </row>
    <row r="555" spans="1:22" ht="15.75" customHeight="1">
      <c r="A555" s="1194" t="s">
        <v>287</v>
      </c>
      <c r="B555" s="1105"/>
      <c r="C555" s="1010" t="str">
        <f>IF('Data 1'!BV555="","",'Data 1'!BV555)</f>
        <v/>
      </c>
      <c r="D555" s="1010" t="str">
        <f>IF('Data 1'!BW555="","",'Data 1'!BW555)</f>
        <v/>
      </c>
      <c r="E555" s="1010" t="str">
        <f>IF('Data 1'!BX555="","",'Data 1'!BX555)</f>
        <v/>
      </c>
      <c r="F555" s="1010" t="str">
        <f>IF('Data 1'!BY555="","",'Data 1'!BY555)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4"/>
      <c r="S555" s="1034"/>
      <c r="T555" s="1034"/>
      <c r="U555" s="1066">
        <v>555</v>
      </c>
      <c r="V555" s="477"/>
    </row>
    <row r="556" spans="1:22" ht="15.75" customHeight="1">
      <c r="A556" s="1126" t="s">
        <v>285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4"/>
      <c r="S556" s="1034"/>
      <c r="T556" s="1034"/>
      <c r="U556" s="1066">
        <v>556</v>
      </c>
      <c r="V556" s="477"/>
    </row>
    <row r="557" spans="1:22" ht="15.75" customHeight="1">
      <c r="A557" s="1197" t="str">
        <f>IF('Data 1'!A557="","",'Data 1'!A557)</f>
        <v>Tomato purchase - unit</v>
      </c>
      <c r="B557" s="1105"/>
      <c r="C557" s="1010" t="str">
        <f>IF('Data 1'!BV557="","",'Data 1'!BV557)</f>
        <v/>
      </c>
      <c r="D557" s="1010" t="str">
        <f>IF('Data 1'!BW557="","",'Data 1'!BW557)</f>
        <v/>
      </c>
      <c r="E557" s="1010" t="str">
        <f>IF('Data 1'!BX557="","",'Data 1'!BX557)</f>
        <v/>
      </c>
      <c r="F557" s="1010" t="str">
        <f>IF('Data 1'!BY557="","",'Data 1'!BY557)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4"/>
      <c r="S557" s="1034"/>
      <c r="T557" s="1034"/>
      <c r="U557" s="1066">
        <v>557</v>
      </c>
      <c r="V557" s="477"/>
    </row>
    <row r="558" spans="1:22" ht="15.75" customHeight="1">
      <c r="A558" s="653" t="s">
        <v>291</v>
      </c>
      <c r="B558" s="1105"/>
      <c r="C558" s="1010">
        <f>IF('Data 1'!BV558="","",'Data 1'!BV558)</f>
        <v>80</v>
      </c>
      <c r="D558" s="1010">
        <f>IF('Data 1'!BW558="","",'Data 1'!BW558)</f>
        <v>120</v>
      </c>
      <c r="E558" s="1010">
        <f>IF('Data 1'!BX558="","",'Data 1'!BX558)</f>
        <v>140</v>
      </c>
      <c r="F558" s="1010">
        <f>IF('Data 1'!BY558="","",'Data 1'!BY558)</f>
        <v>160</v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4"/>
      <c r="S558" s="1034"/>
      <c r="T558" s="1034"/>
      <c r="U558" s="1066">
        <v>558</v>
      </c>
      <c r="V558" s="477"/>
    </row>
    <row r="559" spans="1:22" ht="15.75" customHeight="1">
      <c r="A559" s="1175" t="str">
        <f>$Q$1 &amp; "/kg"</f>
        <v>kcal/kg</v>
      </c>
      <c r="B559" s="1105"/>
      <c r="C559" s="1010">
        <f>IF('Data 1'!BV559="","",'Data 1'!BV559)</f>
        <v>200</v>
      </c>
      <c r="D559" s="1010">
        <f>IF('Data 1'!BW559="","",'Data 1'!BW559)</f>
        <v>200</v>
      </c>
      <c r="E559" s="1010">
        <f>IF('Data 1'!BX559="","",'Data 1'!BX559)</f>
        <v>200</v>
      </c>
      <c r="F559" s="1010">
        <f>IF('Data 1'!BY559="","",'Data 1'!BY559)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4"/>
      <c r="S559" s="1034"/>
      <c r="T559" s="1034"/>
      <c r="U559" s="1066">
        <v>559</v>
      </c>
      <c r="V559" s="477"/>
    </row>
    <row r="560" spans="1:22" ht="15.75" customHeight="1">
      <c r="A560" s="1126" t="str">
        <f>$Q$1 &amp; " (%)"</f>
        <v>kcal (%)</v>
      </c>
      <c r="B560" s="1105"/>
      <c r="C560" s="1429">
        <f>IF(SUM(C558)=0,"",C558*C559/C$46/365/$P$1)</f>
        <v>5.2185257664709717E-3</v>
      </c>
      <c r="D560" s="1429">
        <f>IF(SUM(D558)=0,"",D558*D559/D$46/365/$P$1)</f>
        <v>5.2185257664709717E-3</v>
      </c>
      <c r="E560" s="1429">
        <f>IF(SUM(E558)=0,"",E558*E559/E$46/365/$P$1)</f>
        <v>5.2185257664709717E-3</v>
      </c>
      <c r="F560" s="1429">
        <f>IF(SUM(F558)=0,"",F558*F559/F$46/365/$P$1)</f>
        <v>5.2185257664709717E-3</v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>
        <f>IF(SUM(H560)=SUM(C560),"",SUM(H560)-SUM(C560))</f>
        <v>-5.2185257664709717E-3</v>
      </c>
      <c r="N560" s="1153">
        <f>IF(SUM(I560)=SUM(D560),"",SUM(I560)-SUM(D560))</f>
        <v>-5.2185257664709717E-3</v>
      </c>
      <c r="O560" s="1153">
        <f>IF(SUM(J560)=SUM(E560),"",SUM(J560)-SUM(E560))</f>
        <v>-5.2185257664709717E-3</v>
      </c>
      <c r="P560" s="1153">
        <f>IF(SUM(K560)=SUM(F560),"",SUM(K560)-SUM(F560))</f>
        <v>-5.2185257664709717E-3</v>
      </c>
      <c r="Q560" s="1134"/>
      <c r="R560" s="904"/>
      <c r="S560" s="1034"/>
      <c r="T560" s="1034"/>
      <c r="U560" s="1066">
        <v>560</v>
      </c>
      <c r="V560" s="477"/>
    </row>
    <row r="561" spans="1:22" ht="15.75" customHeight="1">
      <c r="A561" s="1194" t="s">
        <v>287</v>
      </c>
      <c r="B561" s="1105"/>
      <c r="C561" s="1010">
        <f>IF('Data 1'!BV561="","",'Data 1'!BV561)</f>
        <v>2</v>
      </c>
      <c r="D561" s="1010">
        <f>IF('Data 1'!BW561="","",'Data 1'!BW561)</f>
        <v>2</v>
      </c>
      <c r="E561" s="1010">
        <f>IF('Data 1'!BX561="","",'Data 1'!BX561)</f>
        <v>2</v>
      </c>
      <c r="F561" s="1010">
        <f>IF('Data 1'!BY561="","",'Data 1'!BY561)</f>
        <v>5</v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4"/>
      <c r="S561" s="1034"/>
      <c r="T561" s="1034"/>
      <c r="U561" s="1066">
        <v>561</v>
      </c>
      <c r="V561" s="477"/>
    </row>
    <row r="562" spans="1:22" ht="15.75" customHeight="1">
      <c r="A562" s="1126" t="s">
        <v>285</v>
      </c>
      <c r="B562" s="1105"/>
      <c r="C562" s="1430">
        <f>IF(C561="","",C558*C561)</f>
        <v>160</v>
      </c>
      <c r="D562" s="1430">
        <f>IF(D561="","",D558*D561)</f>
        <v>240</v>
      </c>
      <c r="E562" s="1430">
        <f>IF(E561="","",E558*E561)</f>
        <v>280</v>
      </c>
      <c r="F562" s="1430">
        <f>IF(F561="","",F558*F561)</f>
        <v>800</v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>
        <f>IF(SUM(H562)=SUM(C562),"",SUM(H562)-SUM(C562))</f>
        <v>-160</v>
      </c>
      <c r="N562" s="977">
        <f>IF(SUM(I562)=SUM(D562),"",SUM(I562)-SUM(D562))</f>
        <v>-240</v>
      </c>
      <c r="O562" s="977">
        <f>IF(SUM(J562)=SUM(E562),"",SUM(J562)-SUM(E562))</f>
        <v>-280</v>
      </c>
      <c r="P562" s="977">
        <f>IF(SUM(K562)=SUM(F562),"",SUM(K562)-SUM(F562))</f>
        <v>-800</v>
      </c>
      <c r="Q562" s="1134" t="str">
        <f>[1]ExpFactors!$I$63</f>
        <v>fpl</v>
      </c>
      <c r="R562" s="904"/>
      <c r="S562" s="1034"/>
      <c r="T562" s="1034"/>
      <c r="U562" s="1066">
        <v>562</v>
      </c>
      <c r="V562" s="477"/>
    </row>
    <row r="563" spans="1:22" ht="15.75" customHeight="1">
      <c r="A563" s="1197" t="str">
        <f>IF('Data 1'!A563="","",'Data 1'!A563)</f>
        <v>Onions purchase - unit</v>
      </c>
      <c r="B563" s="1105"/>
      <c r="C563" s="1010" t="str">
        <f>IF('Data 1'!BV563="","",'Data 1'!BV563)</f>
        <v/>
      </c>
      <c r="D563" s="1010" t="str">
        <f>IF('Data 1'!BW563="","",'Data 1'!BW563)</f>
        <v/>
      </c>
      <c r="E563" s="1010" t="str">
        <f>IF('Data 1'!BX563="","",'Data 1'!BX563)</f>
        <v/>
      </c>
      <c r="F563" s="1010" t="str">
        <f>IF('Data 1'!BY563="","",'Data 1'!BY563)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4"/>
      <c r="S563" s="1034"/>
      <c r="T563" s="1034"/>
      <c r="U563" s="1066">
        <v>563</v>
      </c>
      <c r="V563" s="477"/>
    </row>
    <row r="564" spans="1:22" ht="15.75" customHeight="1">
      <c r="A564" s="653" t="s">
        <v>291</v>
      </c>
      <c r="B564" s="1105"/>
      <c r="C564" s="1010">
        <f>IF('Data 1'!BV564="","",'Data 1'!BV564)</f>
        <v>24</v>
      </c>
      <c r="D564" s="1010">
        <f>IF('Data 1'!BW564="","",'Data 1'!BW564)</f>
        <v>30</v>
      </c>
      <c r="E564" s="1010">
        <f>IF('Data 1'!BX564="","",'Data 1'!BX564)</f>
        <v>160</v>
      </c>
      <c r="F564" s="1010">
        <f>IF('Data 1'!BY564="","",'Data 1'!BY564)</f>
        <v>50</v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4"/>
      <c r="S564" s="1034"/>
      <c r="T564" s="1034"/>
      <c r="U564" s="1066">
        <v>564</v>
      </c>
      <c r="V564" s="477"/>
    </row>
    <row r="565" spans="1:22" ht="15.75" customHeight="1">
      <c r="A565" s="1175" t="str">
        <f>$Q$1 &amp; "/kg"</f>
        <v>kcal/kg</v>
      </c>
      <c r="B565" s="1105"/>
      <c r="C565" s="1010">
        <f>IF('Data 1'!BV565="","",'Data 1'!BV565)</f>
        <v>480</v>
      </c>
      <c r="D565" s="1010">
        <f>IF('Data 1'!BW565="","",'Data 1'!BW565)</f>
        <v>480</v>
      </c>
      <c r="E565" s="1010">
        <f>IF('Data 1'!BX565="","",'Data 1'!BX565)</f>
        <v>480</v>
      </c>
      <c r="F565" s="1010">
        <f>IF('Data 1'!BY565="","",'Data 1'!BY565)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4"/>
      <c r="S565" s="1034"/>
      <c r="T565" s="1034"/>
      <c r="U565" s="1066">
        <v>565</v>
      </c>
      <c r="V565" s="477"/>
    </row>
    <row r="566" spans="1:22" ht="15.75" customHeight="1">
      <c r="A566" s="1126" t="str">
        <f>$Q$1 &amp; " (%)"</f>
        <v>kcal (%)</v>
      </c>
      <c r="B566" s="1105"/>
      <c r="C566" s="1429">
        <f>IF(SUM(C564)=0,"",C564*C565/C$46/365/$P$1)</f>
        <v>3.7573385518590995E-3</v>
      </c>
      <c r="D566" s="1429">
        <f>IF(SUM(D564)=0,"",D564*D565/D$46/365/$P$1)</f>
        <v>3.1311154598825828E-3</v>
      </c>
      <c r="E566" s="1429">
        <f>IF(SUM(E564)=0,"",E564*E565/E$46/365/$P$1)</f>
        <v>1.4313670673748951E-2</v>
      </c>
      <c r="F566" s="1429">
        <f>IF(SUM(F564)=0,"",F564*F565/F$46/365/$P$1)</f>
        <v>3.9138943248532296E-3</v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>
        <f>IF(SUM(H566)=SUM(C566),"",SUM(H566)-SUM(C566))</f>
        <v>-3.7573385518590995E-3</v>
      </c>
      <c r="N566" s="1153">
        <f>IF(SUM(I566)=SUM(D566),"",SUM(I566)-SUM(D566))</f>
        <v>-3.1311154598825828E-3</v>
      </c>
      <c r="O566" s="1153">
        <f>IF(SUM(J566)=SUM(E566),"",SUM(J566)-SUM(E566))</f>
        <v>-1.4313670673748951E-2</v>
      </c>
      <c r="P566" s="1153">
        <f>IF(SUM(K566)=SUM(F566),"",SUM(K566)-SUM(F566))</f>
        <v>-3.9138943248532296E-3</v>
      </c>
      <c r="Q566" s="1134"/>
      <c r="R566" s="904"/>
      <c r="S566" s="1034"/>
      <c r="T566" s="1034"/>
      <c r="U566" s="1066">
        <v>566</v>
      </c>
      <c r="V566" s="477"/>
    </row>
    <row r="567" spans="1:22" ht="15.75" customHeight="1">
      <c r="A567" s="1194" t="s">
        <v>287</v>
      </c>
      <c r="B567" s="1105"/>
      <c r="C567" s="1010">
        <f>IF('Data 1'!BV567="","",'Data 1'!BV567)</f>
        <v>1</v>
      </c>
      <c r="D567" s="1010">
        <f>IF('Data 1'!BW567="","",'Data 1'!BW567)</f>
        <v>1</v>
      </c>
      <c r="E567" s="1010">
        <f>IF('Data 1'!BX567="","",'Data 1'!BX567)</f>
        <v>3</v>
      </c>
      <c r="F567" s="1010">
        <f>IF('Data 1'!BY567="","",'Data 1'!BY567)</f>
        <v>3</v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4"/>
      <c r="S567" s="1034"/>
      <c r="T567" s="1034"/>
      <c r="U567" s="1066">
        <v>567</v>
      </c>
      <c r="V567" s="477"/>
    </row>
    <row r="568" spans="1:22" ht="15.75" customHeight="1">
      <c r="A568" s="1126" t="s">
        <v>285</v>
      </c>
      <c r="B568" s="1105"/>
      <c r="C568" s="1430">
        <f>IF(C567="","",C564*C567)</f>
        <v>24</v>
      </c>
      <c r="D568" s="1430">
        <f>IF(D567="","",D564*D567)</f>
        <v>30</v>
      </c>
      <c r="E568" s="1430">
        <f>IF(E567="","",E564*E567)</f>
        <v>480</v>
      </c>
      <c r="F568" s="1430">
        <f>IF(F567="","",F564*F567)</f>
        <v>150</v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>
        <f>IF(SUM(H568)=SUM(C568),"",SUM(H568)-SUM(C568))</f>
        <v>-24</v>
      </c>
      <c r="N568" s="977">
        <f>IF(SUM(I568)=SUM(D568),"",SUM(I568)-SUM(D568))</f>
        <v>-30</v>
      </c>
      <c r="O568" s="977">
        <f>IF(SUM(J568)=SUM(E568),"",SUM(J568)-SUM(E568))</f>
        <v>-480</v>
      </c>
      <c r="P568" s="977">
        <f>IF(SUM(K568)=SUM(F568),"",SUM(K568)-SUM(F568))</f>
        <v>-150</v>
      </c>
      <c r="Q568" s="1134" t="str">
        <f>[1]ExpFactors!$I$63</f>
        <v>fpl</v>
      </c>
      <c r="R568" s="904"/>
      <c r="S568" s="1034"/>
      <c r="T568" s="1034"/>
      <c r="U568" s="1066">
        <v>568</v>
      </c>
      <c r="V568" s="477"/>
    </row>
    <row r="569" spans="1:22" ht="15.75" customHeight="1">
      <c r="A569" s="1197" t="str">
        <f>IF('Data 1'!A569="","",'Data 1'!A569)</f>
        <v>Banana purchase - unit</v>
      </c>
      <c r="B569" s="1105"/>
      <c r="C569" s="1010" t="str">
        <f>IF('Data 1'!BV569="","",'Data 1'!BV569)</f>
        <v/>
      </c>
      <c r="D569" s="1010" t="str">
        <f>IF('Data 1'!BW569="","",'Data 1'!BW569)</f>
        <v/>
      </c>
      <c r="E569" s="1010" t="str">
        <f>IF('Data 1'!BX569="","",'Data 1'!BX569)</f>
        <v/>
      </c>
      <c r="F569" s="1010" t="str">
        <f>IF('Data 1'!BY569="","",'Data 1'!BY569)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4"/>
      <c r="S569" s="1034"/>
      <c r="T569" s="1034"/>
      <c r="U569" s="1066">
        <v>569</v>
      </c>
      <c r="V569" s="477"/>
    </row>
    <row r="570" spans="1:22" ht="15.75" customHeight="1">
      <c r="A570" s="653" t="s">
        <v>291</v>
      </c>
      <c r="B570" s="1105"/>
      <c r="C570" s="1010" t="str">
        <f>IF('Data 1'!BV570="","",'Data 1'!BV570)</f>
        <v/>
      </c>
      <c r="D570" s="1010" t="str">
        <f>IF('Data 1'!BW570="","",'Data 1'!BW570)</f>
        <v/>
      </c>
      <c r="E570" s="1010" t="str">
        <f>IF('Data 1'!BX570="","",'Data 1'!BX570)</f>
        <v/>
      </c>
      <c r="F570" s="1010" t="str">
        <f>IF('Data 1'!BY570="","",'Data 1'!BY570)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4"/>
      <c r="S570" s="1034"/>
      <c r="T570" s="1034"/>
      <c r="U570" s="1066">
        <v>570</v>
      </c>
      <c r="V570" s="477"/>
    </row>
    <row r="571" spans="1:22" ht="15.75" customHeight="1">
      <c r="A571" s="1175" t="str">
        <f>$Q$1 &amp; "/kg"</f>
        <v>kcal/kg</v>
      </c>
      <c r="B571" s="1105"/>
      <c r="C571" s="1010">
        <f>IF('Data 1'!BV571="","",'Data 1'!BV571)</f>
        <v>1160</v>
      </c>
      <c r="D571" s="1010">
        <f>IF('Data 1'!BW571="","",'Data 1'!BW571)</f>
        <v>1160</v>
      </c>
      <c r="E571" s="1010">
        <f>IF('Data 1'!BX571="","",'Data 1'!BX571)</f>
        <v>1160</v>
      </c>
      <c r="F571" s="1010">
        <f>IF('Data 1'!BY571="","",'Data 1'!BY571)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4"/>
      <c r="S571" s="1034"/>
      <c r="T571" s="1034"/>
      <c r="U571" s="1066">
        <v>571</v>
      </c>
      <c r="V571" s="477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4"/>
      <c r="S572" s="1034"/>
      <c r="T572" s="1034"/>
      <c r="U572" s="1066">
        <v>572</v>
      </c>
      <c r="V572" s="477"/>
    </row>
    <row r="573" spans="1:22" ht="15.75" customHeight="1">
      <c r="A573" s="1194" t="s">
        <v>287</v>
      </c>
      <c r="B573" s="1105"/>
      <c r="C573" s="1010" t="str">
        <f>IF('Data 1'!BV573="","",'Data 1'!BV573)</f>
        <v/>
      </c>
      <c r="D573" s="1010" t="str">
        <f>IF('Data 1'!BW573="","",'Data 1'!BW573)</f>
        <v/>
      </c>
      <c r="E573" s="1010" t="str">
        <f>IF('Data 1'!BX573="","",'Data 1'!BX573)</f>
        <v/>
      </c>
      <c r="F573" s="1010" t="str">
        <f>IF('Data 1'!BY573="","",'Data 1'!BY573)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4"/>
      <c r="S573" s="1034"/>
      <c r="T573" s="1034"/>
      <c r="U573" s="1066">
        <v>573</v>
      </c>
      <c r="V573" s="477"/>
    </row>
    <row r="574" spans="1:22" ht="15.75" customHeight="1">
      <c r="A574" s="1126" t="s">
        <v>285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4"/>
      <c r="S574" s="1034"/>
      <c r="T574" s="1034"/>
      <c r="U574" s="1066">
        <v>574</v>
      </c>
      <c r="V574" s="477"/>
    </row>
    <row r="575" spans="1:22" ht="15.75" customHeight="1">
      <c r="A575" s="1197" t="str">
        <f>IF('Data 1'!A575="","",'Data 1'!A575)</f>
        <v>Pumpkin purchase - qty</v>
      </c>
      <c r="B575" s="1105"/>
      <c r="C575" s="1010" t="str">
        <f>IF('Data 1'!BV575="","",'Data 1'!BV575)</f>
        <v/>
      </c>
      <c r="D575" s="1010" t="str">
        <f>IF('Data 1'!BW575="","",'Data 1'!BW575)</f>
        <v/>
      </c>
      <c r="E575" s="1010">
        <f>IF('Data 1'!BX575="","",'Data 1'!BX575)</f>
        <v>24</v>
      </c>
      <c r="F575" s="1010" t="str">
        <f>IF('Data 1'!BY575="","",'Data 1'!BY575)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4"/>
      <c r="S575" s="1034"/>
      <c r="T575" s="1034"/>
      <c r="U575" s="1066">
        <v>575</v>
      </c>
      <c r="V575" s="477"/>
    </row>
    <row r="576" spans="1:22" ht="15.75" customHeight="1">
      <c r="A576" s="1126" t="s">
        <v>288</v>
      </c>
      <c r="B576" s="1105"/>
      <c r="C576" s="1010">
        <f>IF('Data 1'!BV576="","",'Data 1'!BV576)</f>
        <v>12</v>
      </c>
      <c r="D576" s="1010">
        <f>IF('Data 1'!BW576="","",'Data 1'!BW576)</f>
        <v>12</v>
      </c>
      <c r="E576" s="1010">
        <f>IF('Data 1'!BX576="","",'Data 1'!BX576)</f>
        <v>24</v>
      </c>
      <c r="F576" s="1010">
        <f>IF('Data 1'!BY576="","",'Data 1'!BY576)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4"/>
      <c r="S576" s="1034"/>
      <c r="T576" s="1034"/>
      <c r="U576" s="1066">
        <v>576</v>
      </c>
      <c r="V576" s="477"/>
    </row>
    <row r="577" spans="1:22" ht="15.75" customHeight="1">
      <c r="A577" s="1175" t="str">
        <f>$Q$1 &amp; "/kg"</f>
        <v>kcal/kg</v>
      </c>
      <c r="B577" s="1105"/>
      <c r="C577" s="1010">
        <f>IF('Data 1'!BV577="","",'Data 1'!BV577)</f>
        <v>360</v>
      </c>
      <c r="D577" s="1010">
        <f>IF('Data 1'!BW577="","",'Data 1'!BW577)</f>
        <v>360</v>
      </c>
      <c r="E577" s="1010">
        <f>IF('Data 1'!BX577="","",'Data 1'!BX577)</f>
        <v>360</v>
      </c>
      <c r="F577" s="1010">
        <f>IF('Data 1'!BY577="","",'Data 1'!BY577)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4"/>
      <c r="S577" s="1034"/>
      <c r="T577" s="1034"/>
      <c r="U577" s="1066">
        <v>577</v>
      </c>
      <c r="V577" s="477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>
        <f>IF(SUM(E575)=0,"",E575*E576*E577/E$46/365/$P$1)</f>
        <v>3.8646910819122166E-2</v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>
        <f>IF(SUM(J578)=SUM(E578),"",SUM(J578)-SUM(E578))</f>
        <v>-3.8646910819122166E-2</v>
      </c>
      <c r="P578" s="1153" t="str">
        <f>IF(SUM(K578)=SUM(F578),"",SUM(K578)-SUM(F578))</f>
        <v/>
      </c>
      <c r="Q578" s="1134"/>
      <c r="R578" s="904"/>
      <c r="S578" s="1034"/>
      <c r="T578" s="1034"/>
      <c r="U578" s="1066">
        <v>578</v>
      </c>
      <c r="V578" s="477"/>
    </row>
    <row r="579" spans="1:22" ht="15.75" customHeight="1">
      <c r="A579" s="1194" t="s">
        <v>287</v>
      </c>
      <c r="B579" s="1105"/>
      <c r="C579" s="1010" t="str">
        <f>IF('Data 1'!BV579="","",'Data 1'!BV579)</f>
        <v/>
      </c>
      <c r="D579" s="1010" t="str">
        <f>IF('Data 1'!BW579="","",'Data 1'!BW579)</f>
        <v/>
      </c>
      <c r="E579" s="1010">
        <f>IF('Data 1'!BX579="","",'Data 1'!BX579)</f>
        <v>5</v>
      </c>
      <c r="F579" s="1010" t="str">
        <f>IF('Data 1'!BY579="","",'Data 1'!BY579)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4"/>
      <c r="S579" s="1034"/>
      <c r="T579" s="1034"/>
      <c r="U579" s="1066">
        <v>579</v>
      </c>
      <c r="V579" s="477"/>
    </row>
    <row r="580" spans="1:22" ht="15.75" customHeight="1">
      <c r="A580" s="1126" t="s">
        <v>285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>
        <f>IF(E579="","",E575*E576*E579)</f>
        <v>2880</v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>
        <f>IF(SUM(J580)=SUM(E580),"",SUM(J580)-SUM(E580))</f>
        <v>-2880</v>
      </c>
      <c r="P580" s="977" t="str">
        <f>IF(SUM(K580)=SUM(F580),"",SUM(K580)-SUM(F580))</f>
        <v/>
      </c>
      <c r="Q580" s="1134" t="str">
        <f>[1]ExpFactors!$I$63</f>
        <v>fpl</v>
      </c>
      <c r="R580" s="904"/>
      <c r="S580" s="1034"/>
      <c r="T580" s="1034"/>
      <c r="U580" s="1066">
        <v>580</v>
      </c>
      <c r="V580" s="477"/>
    </row>
    <row r="581" spans="1:22" ht="15.75" customHeight="1">
      <c r="A581" s="1197" t="str">
        <f>IF('Data 1'!A581="","",'Data 1'!A581)</f>
        <v>Cassava (fresh) purchase - qty</v>
      </c>
      <c r="B581" s="1105"/>
      <c r="C581" s="1010" t="str">
        <f>IF('Data 1'!BV581="","",'Data 1'!BV581)</f>
        <v/>
      </c>
      <c r="D581" s="1010" t="str">
        <f>IF('Data 1'!BW581="","",'Data 1'!BW581)</f>
        <v/>
      </c>
      <c r="E581" s="1010" t="str">
        <f>IF('Data 1'!BX581="","",'Data 1'!BX581)</f>
        <v/>
      </c>
      <c r="F581" s="1010" t="str">
        <f>IF('Data 1'!BY581="","",'Data 1'!BY581)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4"/>
      <c r="S581" s="1034"/>
      <c r="T581" s="1034"/>
      <c r="U581" s="1066">
        <v>581</v>
      </c>
      <c r="V581" s="477"/>
    </row>
    <row r="582" spans="1:22" ht="15.75" customHeight="1">
      <c r="A582" s="1126" t="s">
        <v>288</v>
      </c>
      <c r="B582" s="1105"/>
      <c r="C582" s="1010">
        <f>IF('Data 1'!BV582="","",'Data 1'!BV582)</f>
        <v>12</v>
      </c>
      <c r="D582" s="1010">
        <f>IF('Data 1'!BW582="","",'Data 1'!BW582)</f>
        <v>12</v>
      </c>
      <c r="E582" s="1010">
        <f>IF('Data 1'!BX582="","",'Data 1'!BX582)</f>
        <v>12</v>
      </c>
      <c r="F582" s="1010">
        <f>IF('Data 1'!BY582="","",'Data 1'!BY582)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4"/>
      <c r="S582" s="1034"/>
      <c r="T582" s="1034"/>
      <c r="U582" s="1066">
        <v>582</v>
      </c>
      <c r="V582" s="477"/>
    </row>
    <row r="583" spans="1:22" ht="15.75" customHeight="1">
      <c r="A583" s="1175" t="str">
        <f>$Q$1 &amp; "/kg"</f>
        <v>kcal/kg</v>
      </c>
      <c r="B583" s="1105"/>
      <c r="C583" s="1010">
        <f>IF('Data 1'!BV583="","",'Data 1'!BV583)</f>
        <v>1530</v>
      </c>
      <c r="D583" s="1010">
        <f>IF('Data 1'!BW583="","",'Data 1'!BW583)</f>
        <v>1530</v>
      </c>
      <c r="E583" s="1010">
        <f>IF('Data 1'!BX583="","",'Data 1'!BX583)</f>
        <v>1530</v>
      </c>
      <c r="F583" s="1010">
        <f>IF('Data 1'!BY583="","",'Data 1'!BY583)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4"/>
      <c r="S583" s="1034"/>
      <c r="T583" s="1034"/>
      <c r="U583" s="1066">
        <v>583</v>
      </c>
      <c r="V583" s="477"/>
    </row>
    <row r="584" spans="1:22" ht="15.75" customHeight="1">
      <c r="A584" s="1126" t="str">
        <f>$Q$1 &amp; " (%)"</f>
        <v>kcal (%)</v>
      </c>
      <c r="B584" s="1105"/>
      <c r="C584" s="1429" t="str">
        <f>IF(SUM(C581)=0,"",C581*C582*C583/C$46/365/$P$1)</f>
        <v/>
      </c>
      <c r="D584" s="1429" t="str">
        <f>IF(SUM(D581)=0,"",D581*D582*D583/D$46/365/$P$1)</f>
        <v/>
      </c>
      <c r="E584" s="1429" t="str">
        <f>IF(SUM(E581)=0,"",E581*E582*E583/E$46/365/$P$1)</f>
        <v/>
      </c>
      <c r="F584" s="1429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4"/>
      <c r="S584" s="1034"/>
      <c r="T584" s="1034"/>
      <c r="U584" s="1066">
        <v>584</v>
      </c>
      <c r="V584" s="477"/>
    </row>
    <row r="585" spans="1:22" ht="15.75" customHeight="1">
      <c r="A585" s="1194" t="s">
        <v>287</v>
      </c>
      <c r="B585" s="1105"/>
      <c r="C585" s="1010" t="str">
        <f>IF('Data 1'!BV585="","",'Data 1'!BV585)</f>
        <v/>
      </c>
      <c r="D585" s="1010" t="str">
        <f>IF('Data 1'!BW585="","",'Data 1'!BW585)</f>
        <v/>
      </c>
      <c r="E585" s="1010" t="str">
        <f>IF('Data 1'!BX585="","",'Data 1'!BX585)</f>
        <v/>
      </c>
      <c r="F585" s="1010" t="str">
        <f>IF('Data 1'!BY585="","",'Data 1'!BY585)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4"/>
      <c r="S585" s="1034"/>
      <c r="T585" s="1034"/>
      <c r="U585" s="1066">
        <v>585</v>
      </c>
      <c r="V585" s="477"/>
    </row>
    <row r="586" spans="1:22" ht="15.75" customHeight="1">
      <c r="A586" s="1126" t="s">
        <v>285</v>
      </c>
      <c r="B586" s="1105"/>
      <c r="C586" s="1430" t="str">
        <f>IF(C585="","",C581*C582*C585)</f>
        <v/>
      </c>
      <c r="D586" s="1430" t="str">
        <f>IF(D585="","",D581*D582*D585)</f>
        <v/>
      </c>
      <c r="E586" s="1430" t="str">
        <f>IF(E585="","",E581*E582*E585)</f>
        <v/>
      </c>
      <c r="F586" s="1430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4"/>
      <c r="S586" s="1034"/>
      <c r="T586" s="1034"/>
      <c r="U586" s="1066">
        <v>586</v>
      </c>
      <c r="V586" s="477"/>
    </row>
    <row r="587" spans="1:22" ht="15.75" customHeight="1">
      <c r="A587" s="1197" t="str">
        <f>IF('Data 1'!A587="","",'Data 1'!A587)</f>
        <v>Cassava (flour) purchase - qty</v>
      </c>
      <c r="B587" s="1105"/>
      <c r="C587" s="1010" t="str">
        <f>IF('Data 1'!BV587="","",'Data 1'!BV587)</f>
        <v/>
      </c>
      <c r="D587" s="1010" t="str">
        <f>IF('Data 1'!BW587="","",'Data 1'!BW587)</f>
        <v/>
      </c>
      <c r="E587" s="1010" t="str">
        <f>IF('Data 1'!BX587="","",'Data 1'!BX587)</f>
        <v/>
      </c>
      <c r="F587" s="1010" t="str">
        <f>IF('Data 1'!BY587="","",'Data 1'!BY587)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4"/>
      <c r="S587" s="1034"/>
      <c r="T587" s="1034"/>
      <c r="U587" s="1066">
        <v>587</v>
      </c>
      <c r="V587" s="477"/>
    </row>
    <row r="588" spans="1:22" ht="15.75" customHeight="1">
      <c r="A588" s="1126" t="s">
        <v>288</v>
      </c>
      <c r="B588" s="1105"/>
      <c r="C588" s="1010">
        <f>IF('Data 1'!BV588="","",'Data 1'!BV588)</f>
        <v>12</v>
      </c>
      <c r="D588" s="1010">
        <f>IF('Data 1'!BW588="","",'Data 1'!BW588)</f>
        <v>12</v>
      </c>
      <c r="E588" s="1010">
        <f>IF('Data 1'!BX588="","",'Data 1'!BX588)</f>
        <v>12</v>
      </c>
      <c r="F588" s="1010">
        <f>IF('Data 1'!BY588="","",'Data 1'!BY588)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4"/>
      <c r="S588" s="1034"/>
      <c r="T588" s="1034"/>
      <c r="U588" s="1066">
        <v>588</v>
      </c>
      <c r="V588" s="477"/>
    </row>
    <row r="589" spans="1:22" ht="15.75" customHeight="1">
      <c r="A589" s="1175" t="str">
        <f>$Q$1 &amp; "/kg"</f>
        <v>kcal/kg</v>
      </c>
      <c r="B589" s="1105"/>
      <c r="C589" s="1010">
        <f>IF('Data 1'!BV589="","",'Data 1'!BV589)</f>
        <v>3420</v>
      </c>
      <c r="D589" s="1010">
        <f>IF('Data 1'!BW589="","",'Data 1'!BW589)</f>
        <v>3420</v>
      </c>
      <c r="E589" s="1010">
        <f>IF('Data 1'!BX589="","",'Data 1'!BX589)</f>
        <v>3420</v>
      </c>
      <c r="F589" s="1010">
        <f>IF('Data 1'!BY589="","",'Data 1'!BY589)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4"/>
      <c r="S589" s="1034"/>
      <c r="T589" s="1034"/>
      <c r="U589" s="1066">
        <v>589</v>
      </c>
      <c r="V589" s="477"/>
    </row>
    <row r="590" spans="1:22" ht="15.75" customHeight="1">
      <c r="A590" s="1126" t="str">
        <f>$Q$1 &amp; " (%)"</f>
        <v>kcal (%)</v>
      </c>
      <c r="B590" s="1105"/>
      <c r="C590" s="1429" t="str">
        <f>IF(SUM(C587)=0,"",C587*C588*C589/C$46/365/$P$1)</f>
        <v/>
      </c>
      <c r="D590" s="1429" t="str">
        <f>IF(SUM(D587)=0,"",D587*D588*D589/D$46/365/$P$1)</f>
        <v/>
      </c>
      <c r="E590" s="1429" t="str">
        <f>IF(SUM(E587)=0,"",E587*E588*E589/E$46/365/$P$1)</f>
        <v/>
      </c>
      <c r="F590" s="1429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4"/>
      <c r="S590" s="1034"/>
      <c r="T590" s="1034"/>
      <c r="U590" s="1066">
        <v>590</v>
      </c>
      <c r="V590" s="477"/>
    </row>
    <row r="591" spans="1:22" ht="15.75" customHeight="1">
      <c r="A591" s="1194" t="s">
        <v>287</v>
      </c>
      <c r="B591" s="1105"/>
      <c r="C591" s="1010" t="str">
        <f>IF('Data 1'!BV591="","",'Data 1'!BV591)</f>
        <v/>
      </c>
      <c r="D591" s="1010" t="str">
        <f>IF('Data 1'!BW591="","",'Data 1'!BW591)</f>
        <v/>
      </c>
      <c r="E591" s="1010" t="str">
        <f>IF('Data 1'!BX591="","",'Data 1'!BX591)</f>
        <v/>
      </c>
      <c r="F591" s="1010" t="str">
        <f>IF('Data 1'!BY591="","",'Data 1'!BY591)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4"/>
      <c r="S591" s="1034"/>
      <c r="T591" s="1034"/>
      <c r="U591" s="1066">
        <v>591</v>
      </c>
      <c r="V591" s="477"/>
    </row>
    <row r="592" spans="1:22" ht="15.75" customHeight="1">
      <c r="A592" s="1126" t="s">
        <v>285</v>
      </c>
      <c r="B592" s="1105"/>
      <c r="C592" s="1430" t="str">
        <f>IF(C591="","",C587*C588*C591)</f>
        <v/>
      </c>
      <c r="D592" s="1430" t="str">
        <f>IF(D591="","",D587*D588*D591)</f>
        <v/>
      </c>
      <c r="E592" s="1430" t="str">
        <f>IF(E591="","",E587*E588*E591)</f>
        <v/>
      </c>
      <c r="F592" s="1430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fpl</v>
      </c>
      <c r="R592" s="904"/>
      <c r="S592" s="1034"/>
      <c r="T592" s="1034"/>
      <c r="U592" s="1066">
        <v>592</v>
      </c>
      <c r="V592" s="477"/>
    </row>
    <row r="593" spans="1:22" ht="15.75" customHeight="1">
      <c r="A593" s="1164" t="str">
        <f>IF('Data 1'!A593="","",'Data 1'!A593)</f>
        <v>Dark green veg purchase - unit</v>
      </c>
      <c r="B593" s="1105"/>
      <c r="C593" s="1010" t="str">
        <f>IF('Data 1'!BV593="","",'Data 1'!BV593)</f>
        <v/>
      </c>
      <c r="D593" s="1010" t="str">
        <f>IF('Data 1'!BW593="","",'Data 1'!BW593)</f>
        <v/>
      </c>
      <c r="E593" s="1010" t="str">
        <f>IF('Data 1'!BX593="","",'Data 1'!BX593)</f>
        <v/>
      </c>
      <c r="F593" s="1010" t="str">
        <f>IF('Data 1'!BY593="","",'Data 1'!BY593)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5"/>
      <c r="S593" s="865"/>
      <c r="T593" s="865"/>
      <c r="U593" s="1066">
        <v>593</v>
      </c>
      <c r="V593" s="477"/>
    </row>
    <row r="594" spans="1:22" ht="15.75" customHeight="1">
      <c r="A594" s="1126" t="s">
        <v>291</v>
      </c>
      <c r="B594" s="1105"/>
      <c r="C594" s="1010" t="str">
        <f>IF('Data 1'!BV594="","",'Data 1'!BV594)</f>
        <v/>
      </c>
      <c r="D594" s="1010">
        <f>IF('Data 1'!BW594="","",'Data 1'!BW594)</f>
        <v>3</v>
      </c>
      <c r="E594" s="1010">
        <f>IF('Data 1'!BX594="","",'Data 1'!BX594)</f>
        <v>7</v>
      </c>
      <c r="F594" s="1010">
        <f>IF('Data 1'!BY594="","",'Data 1'!BY594)</f>
        <v>12</v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4"/>
      <c r="S594" s="1034"/>
      <c r="T594" s="1034"/>
      <c r="U594" s="1066">
        <v>594</v>
      </c>
      <c r="V594" s="477"/>
    </row>
    <row r="595" spans="1:22" ht="15.75" customHeight="1">
      <c r="A595" s="1126" t="s">
        <v>288</v>
      </c>
      <c r="B595" s="1108"/>
      <c r="C595" s="1010" t="str">
        <f>IF('Data 1'!BV595="","",'Data 1'!BV595)</f>
        <v/>
      </c>
      <c r="D595" s="1010">
        <f>IF('Data 1'!BW595="","",'Data 1'!BW595)</f>
        <v>6</v>
      </c>
      <c r="E595" s="1010">
        <f>IF('Data 1'!BX595="","",'Data 1'!BX595)</f>
        <v>12</v>
      </c>
      <c r="F595" s="1010">
        <f>IF('Data 1'!BY595="","",'Data 1'!BY595)</f>
        <v>12</v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4"/>
      <c r="S595" s="1034"/>
      <c r="T595" s="1034"/>
      <c r="U595" s="1066">
        <v>595</v>
      </c>
      <c r="V595" s="477"/>
    </row>
    <row r="596" spans="1:22" ht="15.75" customHeight="1">
      <c r="A596" s="1175" t="str">
        <f>$Q$1 &amp; "/kg"</f>
        <v>kcal/kg</v>
      </c>
      <c r="B596" s="1108"/>
      <c r="C596" s="1010">
        <f>IF('Data 1'!BV596="","",'Data 1'!BV596)</f>
        <v>330</v>
      </c>
      <c r="D596" s="1010">
        <f>IF('Data 1'!BW596="","",'Data 1'!BW596)</f>
        <v>330</v>
      </c>
      <c r="E596" s="1010">
        <f>IF('Data 1'!BX596="","",'Data 1'!BX596)</f>
        <v>330</v>
      </c>
      <c r="F596" s="1010">
        <f>IF('Data 1'!BY596="","",'Data 1'!BY596)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4"/>
      <c r="S596" s="1034"/>
      <c r="T596" s="1034"/>
      <c r="U596" s="1066">
        <v>596</v>
      </c>
      <c r="V596" s="477"/>
    </row>
    <row r="597" spans="1:22" ht="15.75" customHeight="1">
      <c r="A597" s="1126" t="str">
        <f>$Q$1 &amp; " (%)"</f>
        <v>kcal (%)</v>
      </c>
      <c r="B597" s="1108"/>
      <c r="C597" s="1152" t="str">
        <f>IF(C594="","",C594*C595*C596/C$46/365/$P$1)</f>
        <v/>
      </c>
      <c r="D597" s="1152">
        <f>IF(D594="","",D594*D595*D596/D$46/365/$P$1)</f>
        <v>1.2915851272015657E-3</v>
      </c>
      <c r="E597" s="1152">
        <f>IF(E594="","",E594*E595*E596/E$46/365/$P$1)</f>
        <v>5.1663405088062629E-3</v>
      </c>
      <c r="F597" s="1152">
        <f>IF(F594="","",F594*F595*F596/F$46/365/$P$1)</f>
        <v>7.7495107632093926E-3</v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 t="str">
        <f>IF(SUM(H597)=SUM(C597),"",SUM(H597)-SUM(C597))</f>
        <v/>
      </c>
      <c r="N597" s="1153">
        <f>IF(SUM(I597)=SUM(D597),"",SUM(I597)-SUM(D597))</f>
        <v>-1.2915851272015657E-3</v>
      </c>
      <c r="O597" s="1153">
        <f>IF(SUM(J597)=SUM(E597),"",SUM(J597)-SUM(E597))</f>
        <v>-5.1663405088062629E-3</v>
      </c>
      <c r="P597" s="1153">
        <f>IF(SUM(K597)=SUM(F597),"",SUM(K597)-SUM(F597))</f>
        <v>-7.7495107632093926E-3</v>
      </c>
      <c r="Q597" s="1134"/>
      <c r="R597" s="1065"/>
      <c r="S597" s="1027"/>
      <c r="T597" s="1027"/>
      <c r="U597" s="1066">
        <v>597</v>
      </c>
      <c r="V597" s="477"/>
    </row>
    <row r="598" spans="1:22" ht="15.75" customHeight="1">
      <c r="A598" s="1194" t="s">
        <v>287</v>
      </c>
      <c r="B598" s="1105"/>
      <c r="C598" s="1010" t="str">
        <f>IF('Data 1'!BV598="","",'Data 1'!BV598)</f>
        <v/>
      </c>
      <c r="D598" s="1010">
        <f>IF('Data 1'!BW598="","",'Data 1'!BW598)</f>
        <v>1</v>
      </c>
      <c r="E598" s="1010">
        <f>IF('Data 1'!BX598="","",'Data 1'!BX598)</f>
        <v>1</v>
      </c>
      <c r="F598" s="1010">
        <f>IF('Data 1'!BY598="","",'Data 1'!BY598)</f>
        <v>1</v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7"/>
    </row>
    <row r="599" spans="1:22" ht="15.75" customHeight="1">
      <c r="A599" s="1126" t="s">
        <v>285</v>
      </c>
      <c r="B599" s="1105"/>
      <c r="C599" s="1148" t="str">
        <f>IF(C598="","",C594*C595*C598)</f>
        <v/>
      </c>
      <c r="D599" s="1148">
        <f>IF(D598="","",D594*D595*D598)</f>
        <v>18</v>
      </c>
      <c r="E599" s="1148">
        <f>IF(E598="","",E594*E595*E598)</f>
        <v>84</v>
      </c>
      <c r="F599" s="1148">
        <f>IF(F598="","",F594*F595*F598)</f>
        <v>144</v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>
        <f>IF(SUM(I599)=SUM(D599),"",SUM(I599)-SUM(D599))</f>
        <v>-18</v>
      </c>
      <c r="O599" s="977">
        <f>IF(SUM(J599)=SUM(E599),"",SUM(J599)-SUM(E599))</f>
        <v>-84</v>
      </c>
      <c r="P599" s="977">
        <f>IF(SUM(K599)=SUM(F599),"",SUM(K599)-SUM(F599))</f>
        <v>-144</v>
      </c>
      <c r="Q599" s="1134" t="str">
        <f>[1]ExpFactors!$I$65</f>
        <v>des</v>
      </c>
      <c r="R599" s="904"/>
      <c r="S599" s="1034"/>
      <c r="T599" s="1034"/>
      <c r="U599" s="1066">
        <v>599</v>
      </c>
      <c r="V599" s="477"/>
    </row>
    <row r="600" spans="1:22" ht="15.75" customHeight="1">
      <c r="A600" s="1450" t="str">
        <f>IF('Data 1'!A600="","",'Data 1'!A600)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4"/>
      <c r="S600" s="1034"/>
      <c r="T600" s="1034"/>
      <c r="U600" s="1066">
        <v>600</v>
      </c>
      <c r="V600" s="477"/>
    </row>
    <row r="601" spans="1:22" ht="15.75" customHeight="1">
      <c r="A601" s="1126" t="s">
        <v>291</v>
      </c>
      <c r="B601" s="1105"/>
      <c r="C601" s="1010">
        <f>IF('Data 1'!BV601="","",'Data 1'!BV601)</f>
        <v>15</v>
      </c>
      <c r="D601" s="1010">
        <f>IF('Data 1'!BW601="","",'Data 1'!BW601)</f>
        <v>52</v>
      </c>
      <c r="E601" s="1010">
        <f>IF('Data 1'!BX601="","",'Data 1'!BX601)</f>
        <v>52</v>
      </c>
      <c r="F601" s="1010">
        <f>IF('Data 1'!BY601="","",'Data 1'!BY601)</f>
        <v>80</v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4"/>
      <c r="S601" s="1034"/>
      <c r="T601" s="1034"/>
      <c r="U601" s="1066">
        <v>601</v>
      </c>
      <c r="V601" s="477"/>
    </row>
    <row r="602" spans="1:22" ht="15.75" customHeight="1">
      <c r="A602" s="1175" t="str">
        <f>$Q$1 &amp; "/kg"</f>
        <v>kcal/kg</v>
      </c>
      <c r="B602" s="1105"/>
      <c r="C602" s="1010">
        <f>IF('Data 1'!BV602="","",'Data 1'!BV602)</f>
        <v>950</v>
      </c>
      <c r="D602" s="1010">
        <f>IF('Data 1'!BW602="","",'Data 1'!BW602)</f>
        <v>950</v>
      </c>
      <c r="E602" s="1010">
        <f>IF('Data 1'!BX602="","",'Data 1'!BX602)</f>
        <v>950</v>
      </c>
      <c r="F602" s="1010">
        <f>IF('Data 1'!BY602="","",'Data 1'!BY602)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4"/>
      <c r="S602" s="1034"/>
      <c r="T602" s="1034"/>
      <c r="U602" s="1066">
        <v>602</v>
      </c>
      <c r="V602" s="477"/>
    </row>
    <row r="603" spans="1:22" ht="15.75" customHeight="1">
      <c r="A603" s="1126" t="str">
        <f>$Q$1 &amp; " (%)"</f>
        <v>kcal (%)</v>
      </c>
      <c r="B603" s="1105"/>
      <c r="C603" s="1429">
        <f>IF(C601="","",C601*C602/C$46/365/$P$1)</f>
        <v>4.6477495107632091E-3</v>
      </c>
      <c r="D603" s="1429">
        <f>IF(D601="","",D601*D602/D$46/365/$P$1)</f>
        <v>1.0741465535986084E-2</v>
      </c>
      <c r="E603" s="1429">
        <f>IF(E601="","",E601*E602/E$46/365/$P$1)</f>
        <v>9.206970459416642E-3</v>
      </c>
      <c r="F603" s="1429">
        <f>IF(F601="","",F601*F602/F$46/365/$P$1)</f>
        <v>1.2393998695368558E-2</v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>
        <f>IF(SUM(H603)=SUM(C603),"",SUM(H603)-SUM(C603))</f>
        <v>-4.6477495107632091E-3</v>
      </c>
      <c r="N603" s="1153">
        <f>IF(SUM(I603)=SUM(D603),"",SUM(I603)-SUM(D603))</f>
        <v>-1.0741465535986084E-2</v>
      </c>
      <c r="O603" s="1153">
        <f>IF(SUM(J603)=SUM(E603),"",SUM(J603)-SUM(E603))</f>
        <v>-9.206970459416642E-3</v>
      </c>
      <c r="P603" s="1153">
        <f>IF(SUM(K603)=SUM(F603),"",SUM(K603)-SUM(F603))</f>
        <v>-1.2393998695368558E-2</v>
      </c>
      <c r="Q603" s="1134"/>
      <c r="R603" s="904"/>
      <c r="S603" s="1034"/>
      <c r="T603" s="1034"/>
      <c r="U603" s="1066">
        <v>603</v>
      </c>
      <c r="V603" s="477"/>
    </row>
    <row r="604" spans="1:22" ht="15.75" customHeight="1">
      <c r="A604" s="1194" t="s">
        <v>287</v>
      </c>
      <c r="B604" s="1105"/>
      <c r="C604" s="1010">
        <f>IF('Data 1'!BV604="","",'Data 1'!BV604)</f>
        <v>8</v>
      </c>
      <c r="D604" s="1010">
        <f>IF('Data 1'!BW604="","",'Data 1'!BW604)</f>
        <v>6</v>
      </c>
      <c r="E604" s="1010">
        <f>IF('Data 1'!BX604="","",'Data 1'!BX604)</f>
        <v>12</v>
      </c>
      <c r="F604" s="1010">
        <f>IF('Data 1'!BY604="","",'Data 1'!BY604)</f>
        <v>10</v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4"/>
      <c r="S604" s="1034"/>
      <c r="T604" s="1034"/>
      <c r="U604" s="1066">
        <v>604</v>
      </c>
      <c r="V604" s="477"/>
    </row>
    <row r="605" spans="1:22" ht="15.75" customHeight="1">
      <c r="A605" s="1126" t="s">
        <v>285</v>
      </c>
      <c r="B605" s="1105"/>
      <c r="C605" s="1430">
        <f>IF(C604="","",C601*C604)</f>
        <v>120</v>
      </c>
      <c r="D605" s="1430">
        <f>IF(D604="","",D601*D604)</f>
        <v>312</v>
      </c>
      <c r="E605" s="1430">
        <f>IF(E604="","",E601*E604)</f>
        <v>624</v>
      </c>
      <c r="F605" s="1430">
        <f>IF(F604="","",F601*F604)</f>
        <v>800</v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>
        <f>IF(SUM(H605)=SUM(C605),"",SUM(H605)-SUM(C605))</f>
        <v>-120</v>
      </c>
      <c r="N605" s="977">
        <f>IF(SUM(I605)=SUM(D605),"",SUM(I605)-SUM(D605))</f>
        <v>-312</v>
      </c>
      <c r="O605" s="977">
        <f>IF(SUM(J605)=SUM(E605),"",SUM(J605)-SUM(E605))</f>
        <v>-624</v>
      </c>
      <c r="P605" s="977">
        <f>IF(SUM(K605)=SUM(F605),"",SUM(K605)-SUM(F605))</f>
        <v>-800</v>
      </c>
      <c r="Q605" s="1134" t="str">
        <f>[1]ExpFactors!$I$63</f>
        <v>fpl</v>
      </c>
      <c r="R605" s="904"/>
      <c r="S605" s="1034"/>
      <c r="T605" s="1034"/>
      <c r="U605" s="1066">
        <v>605</v>
      </c>
      <c r="V605" s="477"/>
    </row>
    <row r="606" spans="1:22" ht="15.75" customHeight="1">
      <c r="A606" s="1450" t="str">
        <f>IF('Data 1'!A606="","",'Data 1'!A606)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4"/>
      <c r="S606" s="1034"/>
      <c r="T606" s="1034"/>
      <c r="U606" s="1066">
        <v>606</v>
      </c>
      <c r="V606" s="477"/>
    </row>
    <row r="607" spans="1:22" ht="15.75" customHeight="1">
      <c r="A607" s="1126" t="s">
        <v>291</v>
      </c>
      <c r="B607" s="1105"/>
      <c r="C607" s="1010">
        <f>IF('Data 1'!BV607="","",'Data 1'!BV607)</f>
        <v>12</v>
      </c>
      <c r="D607" s="1010">
        <f>IF('Data 1'!BW607="","",'Data 1'!BW607)</f>
        <v>52</v>
      </c>
      <c r="E607" s="1010">
        <f>IF('Data 1'!BX607="","",'Data 1'!BX607)</f>
        <v>50</v>
      </c>
      <c r="F607" s="1010">
        <f>IF('Data 1'!BY607="","",'Data 1'!BY607)</f>
        <v>60</v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4"/>
      <c r="S607" s="1034"/>
      <c r="T607" s="1034"/>
      <c r="U607" s="1066">
        <v>607</v>
      </c>
      <c r="V607" s="477"/>
    </row>
    <row r="608" spans="1:22" ht="15.75" customHeight="1">
      <c r="A608" s="1175" t="str">
        <f>$Q$1 &amp; "/kg"</f>
        <v>kcal/kg</v>
      </c>
      <c r="B608" s="1105"/>
      <c r="C608" s="1010">
        <f>IF('Data 1'!BV608="","",'Data 1'!BV608)</f>
        <v>3090</v>
      </c>
      <c r="D608" s="1010">
        <f>IF('Data 1'!BW608="","",'Data 1'!BW608)</f>
        <v>3090</v>
      </c>
      <c r="E608" s="1010">
        <f>IF('Data 1'!BX608="","",'Data 1'!BX608)</f>
        <v>3090</v>
      </c>
      <c r="F608" s="1010">
        <f>IF('Data 1'!BY608="","",'Data 1'!BY608)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4"/>
      <c r="S608" s="1034"/>
      <c r="T608" s="1034"/>
      <c r="U608" s="1066">
        <v>608</v>
      </c>
      <c r="V608" s="477"/>
    </row>
    <row r="609" spans="1:22" ht="15.75" customHeight="1">
      <c r="A609" s="1126" t="str">
        <f>$Q$1 &amp; " (%)"</f>
        <v>kcal (%)</v>
      </c>
      <c r="B609" s="1105"/>
      <c r="C609" s="1429">
        <f>IF(C607="","",C607*C608/C$46/365/$P$1)</f>
        <v>1.2093933463796476E-2</v>
      </c>
      <c r="D609" s="1429">
        <f>IF(D607="","",D607*D608/D$46/365/$P$1)</f>
        <v>3.4938030006523159E-2</v>
      </c>
      <c r="E609" s="1429">
        <f>IF(E607="","",E607*E608/E$46/365/$P$1)</f>
        <v>2.8795079675705899E-2</v>
      </c>
      <c r="F609" s="1429">
        <f>IF(F607="","",F607*F608/F$46/365/$P$1)</f>
        <v>3.0234833659491193E-2</v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>
        <f>IF(SUM(H609)=SUM(C609),"",SUM(H609)-SUM(C609))</f>
        <v>-1.2093933463796476E-2</v>
      </c>
      <c r="N609" s="1153">
        <f>IF(SUM(I609)=SUM(D609),"",SUM(I609)-SUM(D609))</f>
        <v>-3.4938030006523159E-2</v>
      </c>
      <c r="O609" s="1153">
        <f>IF(SUM(J609)=SUM(E609),"",SUM(J609)-SUM(E609))</f>
        <v>-2.8795079675705899E-2</v>
      </c>
      <c r="P609" s="1153">
        <f>IF(SUM(K609)=SUM(F609),"",SUM(K609)-SUM(F609))</f>
        <v>-3.0234833659491193E-2</v>
      </c>
      <c r="Q609" s="1134"/>
      <c r="R609" s="904"/>
      <c r="S609" s="1034"/>
      <c r="T609" s="1034"/>
      <c r="U609" s="1066">
        <v>609</v>
      </c>
      <c r="V609" s="477"/>
    </row>
    <row r="610" spans="1:22" ht="15.75" customHeight="1">
      <c r="A610" s="1194" t="s">
        <v>287</v>
      </c>
      <c r="B610" s="1105"/>
      <c r="C610" s="1010">
        <f>IF('Data 1'!BV610="","",'Data 1'!BV610)</f>
        <v>10</v>
      </c>
      <c r="D610" s="1010">
        <f>IF('Data 1'!BW610="","",'Data 1'!BW610)</f>
        <v>5</v>
      </c>
      <c r="E610" s="1010">
        <f>IF('Data 1'!BX610="","",'Data 1'!BX610)</f>
        <v>10</v>
      </c>
      <c r="F610" s="1010">
        <f>IF('Data 1'!BY610="","",'Data 1'!BY610)</f>
        <v>10</v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4"/>
      <c r="S610" s="1034"/>
      <c r="T610" s="1034"/>
      <c r="U610" s="1066">
        <v>610</v>
      </c>
      <c r="V610" s="477"/>
    </row>
    <row r="611" spans="1:22" ht="15.75" customHeight="1">
      <c r="A611" s="1126" t="s">
        <v>285</v>
      </c>
      <c r="B611" s="1105"/>
      <c r="C611" s="1430">
        <f>IF(C610="","",C607*C610)</f>
        <v>120</v>
      </c>
      <c r="D611" s="1430">
        <f>IF(D610="","",D607*D610)</f>
        <v>260</v>
      </c>
      <c r="E611" s="1430">
        <f>IF(E610="","",E607*E610)</f>
        <v>500</v>
      </c>
      <c r="F611" s="1430">
        <f>IF(F610="","",F607*F610)</f>
        <v>600</v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>
        <f>IF(SUM(H611)=SUM(C611),"",SUM(H611)-SUM(C611))</f>
        <v>-120</v>
      </c>
      <c r="N611" s="977">
        <f>IF(SUM(I611)=SUM(D611),"",SUM(I611)-SUM(D611))</f>
        <v>-260</v>
      </c>
      <c r="O611" s="977">
        <f>IF(SUM(J611)=SUM(E611),"",SUM(J611)-SUM(E611))</f>
        <v>-500</v>
      </c>
      <c r="P611" s="977">
        <f>IF(SUM(K611)=SUM(F611),"",SUM(K611)-SUM(F611))</f>
        <v>-600</v>
      </c>
      <c r="Q611" s="1134" t="str">
        <f>[1]ExpFactors!$I$64</f>
        <v>fpl</v>
      </c>
      <c r="R611" s="904"/>
      <c r="S611" s="1034"/>
      <c r="T611" s="1034"/>
      <c r="U611" s="1066">
        <v>611</v>
      </c>
      <c r="V611" s="477"/>
    </row>
    <row r="612" spans="1:22" ht="15.75" customHeight="1">
      <c r="A612" s="1164" t="str">
        <f>IF('Data 1'!A612="","",'Data 1'!A612)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4"/>
      <c r="S612" s="1034"/>
      <c r="T612" s="1034"/>
      <c r="U612" s="1066">
        <v>612</v>
      </c>
      <c r="V612" s="477"/>
    </row>
    <row r="613" spans="1:22" ht="15.75" customHeight="1">
      <c r="A613" s="1126" t="s">
        <v>291</v>
      </c>
      <c r="B613" s="1105"/>
      <c r="C613" s="1010" t="str">
        <f>IF('Data 1'!BV613="","",'Data 1'!BV613)</f>
        <v/>
      </c>
      <c r="D613" s="1010" t="str">
        <f>IF('Data 1'!BW613="","",'Data 1'!BW613)</f>
        <v/>
      </c>
      <c r="E613" s="1010" t="str">
        <f>IF('Data 1'!BX613="","",'Data 1'!BX613)</f>
        <v/>
      </c>
      <c r="F613" s="1010" t="str">
        <f>IF('Data 1'!BY613="","",'Data 1'!BY613)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4"/>
      <c r="S613" s="1034"/>
      <c r="T613" s="1034"/>
      <c r="U613" s="1066">
        <v>613</v>
      </c>
      <c r="V613" s="477"/>
    </row>
    <row r="614" spans="1:22" ht="15.75" customHeight="1">
      <c r="A614" s="1175" t="str">
        <f>$Q$1 &amp; "/kg"</f>
        <v>kcal/kg</v>
      </c>
      <c r="B614" s="1105"/>
      <c r="C614" s="1010">
        <f>IF('Data 1'!BV614="","",'Data 1'!BV614)</f>
        <v>840</v>
      </c>
      <c r="D614" s="1010">
        <f>IF('Data 1'!BW614="","",'Data 1'!BW614)</f>
        <v>840</v>
      </c>
      <c r="E614" s="1010">
        <f>IF('Data 1'!BX614="","",'Data 1'!BX614)</f>
        <v>840</v>
      </c>
      <c r="F614" s="1010">
        <f>IF('Data 1'!BY614="","",'Data 1'!BY614)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4"/>
      <c r="S614" s="1034"/>
      <c r="T614" s="1034"/>
      <c r="U614" s="1066">
        <v>614</v>
      </c>
      <c r="V614" s="477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4"/>
      <c r="S615" s="1034"/>
      <c r="T615" s="1034"/>
      <c r="U615" s="1066">
        <v>615</v>
      </c>
      <c r="V615" s="477"/>
    </row>
    <row r="616" spans="1:22" ht="15.75" customHeight="1">
      <c r="A616" s="1194" t="s">
        <v>287</v>
      </c>
      <c r="B616" s="1105"/>
      <c r="C616" s="1010" t="str">
        <f>IF('Data 1'!BV616="","",'Data 1'!BV616)</f>
        <v/>
      </c>
      <c r="D616" s="1010" t="str">
        <f>IF('Data 1'!BW616="","",'Data 1'!BW616)</f>
        <v/>
      </c>
      <c r="E616" s="1010" t="str">
        <f>IF('Data 1'!BX616="","",'Data 1'!BX616)</f>
        <v/>
      </c>
      <c r="F616" s="1010" t="str">
        <f>IF('Data 1'!BY616="","",'Data 1'!BY616)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4"/>
      <c r="S616" s="1034"/>
      <c r="T616" s="1034"/>
      <c r="U616" s="1066">
        <v>616</v>
      </c>
      <c r="V616" s="477"/>
    </row>
    <row r="617" spans="1:22" ht="15.75" customHeight="1">
      <c r="A617" s="1126" t="s">
        <v>285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4"/>
      <c r="S617" s="1034"/>
      <c r="T617" s="1034"/>
      <c r="U617" s="1066">
        <v>617</v>
      </c>
      <c r="V617" s="477"/>
    </row>
    <row r="618" spans="1:22" ht="15.75" customHeight="1">
      <c r="A618" s="1450" t="str">
        <f>IF('Data 1'!A618="","",'Data 1'!A618)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4"/>
      <c r="S618" s="1034"/>
      <c r="T618" s="1034"/>
      <c r="U618" s="1066">
        <v>618</v>
      </c>
      <c r="V618" s="477"/>
    </row>
    <row r="619" spans="1:22" ht="15.75" customHeight="1">
      <c r="A619" s="1126" t="s">
        <v>291</v>
      </c>
      <c r="B619" s="1105"/>
      <c r="C619" s="1010" t="str">
        <f>IF('Data 1'!BV619="","",'Data 1'!BV619)</f>
        <v/>
      </c>
      <c r="D619" s="1010" t="str">
        <f>IF('Data 1'!BW619="","",'Data 1'!BW619)</f>
        <v/>
      </c>
      <c r="E619" s="1010" t="str">
        <f>IF('Data 1'!BX619="","",'Data 1'!BX619)</f>
        <v/>
      </c>
      <c r="F619" s="1010" t="str">
        <f>IF('Data 1'!BY619="","",'Data 1'!BY619)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4"/>
      <c r="S619" s="1034"/>
      <c r="T619" s="1034"/>
      <c r="U619" s="1066">
        <v>619</v>
      </c>
      <c r="V619" s="477"/>
    </row>
    <row r="620" spans="1:22" ht="15.75" customHeight="1">
      <c r="A620" s="1175" t="str">
        <f>$Q$1 &amp; "/kg"</f>
        <v>kcal/kg</v>
      </c>
      <c r="B620" s="1105"/>
      <c r="C620" s="1156">
        <f>IF('Data 1'!BV620="","",'Data 1'!BV620)</f>
        <v>5790</v>
      </c>
      <c r="D620" s="1156">
        <f>IF('Data 1'!BW620="","",'Data 1'!BW620)</f>
        <v>5790</v>
      </c>
      <c r="E620" s="1156">
        <f>IF('Data 1'!BX620="","",'Data 1'!BX620)</f>
        <v>5790</v>
      </c>
      <c r="F620" s="1156">
        <f>IF('Data 1'!BY620="","",'Data 1'!BY620)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4"/>
      <c r="S620" s="1034"/>
      <c r="T620" s="1034"/>
      <c r="U620" s="1066">
        <v>620</v>
      </c>
      <c r="V620" s="477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4"/>
      <c r="S621" s="1034"/>
      <c r="T621" s="1034"/>
      <c r="U621" s="1066">
        <v>621</v>
      </c>
      <c r="V621" s="477"/>
    </row>
    <row r="622" spans="1:22" ht="15.75" customHeight="1">
      <c r="A622" s="1194" t="s">
        <v>287</v>
      </c>
      <c r="B622" s="1105"/>
      <c r="C622" s="1010" t="str">
        <f>IF('Data 1'!BV622="","",'Data 1'!BV622)</f>
        <v/>
      </c>
      <c r="D622" s="1010" t="str">
        <f>IF('Data 1'!BW622="","",'Data 1'!BW622)</f>
        <v/>
      </c>
      <c r="E622" s="1010" t="str">
        <f>IF('Data 1'!BX622="","",'Data 1'!BX622)</f>
        <v/>
      </c>
      <c r="F622" s="1010" t="str">
        <f>IF('Data 1'!BY622="","",'Data 1'!BY622)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4"/>
      <c r="S622" s="1034"/>
      <c r="T622" s="1034"/>
      <c r="U622" s="1066">
        <v>622</v>
      </c>
      <c r="V622" s="477"/>
    </row>
    <row r="623" spans="1:22" ht="15.75" customHeight="1">
      <c r="A623" s="1126" t="s">
        <v>285</v>
      </c>
      <c r="B623" s="1105"/>
      <c r="C623" s="1430" t="str">
        <f>IF(C622="","",C619*C622)</f>
        <v/>
      </c>
      <c r="D623" s="1430" t="str">
        <f>IF(D622="","",D619*D622)</f>
        <v/>
      </c>
      <c r="E623" s="1430" t="str">
        <f>IF(E622="","",E619*E622)</f>
        <v/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str">
        <f>IF(SUM(J623)=SUM(E623),"",SUM(J623)-SUM(E623))</f>
        <v/>
      </c>
      <c r="P623" s="977" t="str">
        <f>IF(SUM(K623)=SUM(F623),"",SUM(K623)-SUM(F623))</f>
        <v/>
      </c>
      <c r="Q623" s="1134" t="str">
        <f>[1]ExpFactors!$I$43</f>
        <v>fpl</v>
      </c>
      <c r="R623" s="904"/>
      <c r="S623" s="1034"/>
      <c r="T623" s="1034"/>
      <c r="U623" s="1066">
        <v>623</v>
      </c>
      <c r="V623" s="477"/>
    </row>
    <row r="624" spans="1:22" ht="15.75" customHeight="1">
      <c r="A624" s="1164" t="str">
        <f>IF('Data 1'!A624="","",'Data 1'!A624)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4"/>
      <c r="S624" s="1034"/>
      <c r="T624" s="1034"/>
      <c r="U624" s="1066">
        <v>624</v>
      </c>
      <c r="V624" s="477"/>
    </row>
    <row r="625" spans="1:22" ht="15.75" customHeight="1">
      <c r="A625" s="1126" t="s">
        <v>291</v>
      </c>
      <c r="B625" s="1105"/>
      <c r="C625" s="1010">
        <f>IF('Data 1'!BV625="","",'Data 1'!BV625)</f>
        <v>10</v>
      </c>
      <c r="D625" s="1010">
        <f>IF('Data 1'!BW625="","",'Data 1'!BW625)</f>
        <v>24</v>
      </c>
      <c r="E625" s="1010">
        <f>IF('Data 1'!BX625="","",'Data 1'!BX625)</f>
        <v>36</v>
      </c>
      <c r="F625" s="1010">
        <f>IF('Data 1'!BY625="","",'Data 1'!BY625)</f>
        <v>50</v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4"/>
      <c r="S625" s="1034"/>
      <c r="T625" s="1034"/>
      <c r="U625" s="1066">
        <v>625</v>
      </c>
      <c r="V625" s="477"/>
    </row>
    <row r="626" spans="1:22" ht="15.75" customHeight="1">
      <c r="A626" s="1175" t="str">
        <f>$Q$1 &amp; "/kg"</f>
        <v>kcal/kg</v>
      </c>
      <c r="B626" s="1105"/>
      <c r="C626" s="1010">
        <f>IF('Data 1'!BV626="","",'Data 1'!BV626)</f>
        <v>3390</v>
      </c>
      <c r="D626" s="1010">
        <f>IF('Data 1'!BW626="","",'Data 1'!BW626)</f>
        <v>3390</v>
      </c>
      <c r="E626" s="1010">
        <f>IF('Data 1'!BX626="","",'Data 1'!BX626)</f>
        <v>3390</v>
      </c>
      <c r="F626" s="1010">
        <f>IF('Data 1'!BY626="","",'Data 1'!BY626)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4"/>
      <c r="S626" s="1034"/>
      <c r="T626" s="1034"/>
      <c r="U626" s="1066">
        <v>626</v>
      </c>
      <c r="V626" s="477"/>
    </row>
    <row r="627" spans="1:22" ht="15.75" customHeight="1">
      <c r="A627" s="1126" t="str">
        <f>$Q$1 &amp; " (%)"</f>
        <v>kcal (%)</v>
      </c>
      <c r="B627" s="1105"/>
      <c r="C627" s="1152">
        <f>IF(C625="","",C625*C626/C$46/365/$P$1)</f>
        <v>1.1056751467710372E-2</v>
      </c>
      <c r="D627" s="1152">
        <f>IF(D625="","",D625*D626/D$46/365/$P$1)</f>
        <v>1.7690802348336598E-2</v>
      </c>
      <c r="E627" s="1152">
        <f>IF(E625="","",E625*E626/E$46/365/$P$1)</f>
        <v>2.2745317305004193E-2</v>
      </c>
      <c r="F627" s="1152">
        <f>IF(F625="","",F625*F626/F$46/365/$P$1)</f>
        <v>2.7641878669275928E-2</v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>
        <f>IF(SUM(H627)=SUM(C627),"",SUM(H627)-SUM(C627))</f>
        <v>-1.1056751467710372E-2</v>
      </c>
      <c r="N627" s="1153">
        <f>IF(SUM(I627)=SUM(D627),"",SUM(I627)-SUM(D627))</f>
        <v>-1.7690802348336598E-2</v>
      </c>
      <c r="O627" s="1153">
        <f>IF(SUM(J627)=SUM(E627),"",SUM(J627)-SUM(E627))</f>
        <v>-2.2745317305004193E-2</v>
      </c>
      <c r="P627" s="1153">
        <f>IF(SUM(K627)=SUM(F627),"",SUM(K627)-SUM(F627))</f>
        <v>-2.7641878669275928E-2</v>
      </c>
      <c r="Q627" s="1134"/>
      <c r="R627" s="904"/>
      <c r="S627" s="1034"/>
      <c r="T627" s="1034"/>
      <c r="U627" s="1066">
        <v>627</v>
      </c>
      <c r="V627" s="477"/>
    </row>
    <row r="628" spans="1:22" ht="15.75" customHeight="1">
      <c r="A628" s="1194" t="s">
        <v>287</v>
      </c>
      <c r="B628" s="1105"/>
      <c r="C628" s="1010">
        <f>IF('Data 1'!BV628="","",'Data 1'!BV628)</f>
        <v>2</v>
      </c>
      <c r="D628" s="1010">
        <f>IF('Data 1'!BW628="","",'Data 1'!BW628)</f>
        <v>5</v>
      </c>
      <c r="E628" s="1010">
        <f>IF('Data 1'!BX628="","",'Data 1'!BX628)</f>
        <v>7</v>
      </c>
      <c r="F628" s="1010">
        <f>IF('Data 1'!BY628="","",'Data 1'!BY628)</f>
        <v>10</v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4"/>
      <c r="S628" s="1034"/>
      <c r="T628" s="1034"/>
      <c r="U628" s="1066">
        <v>628</v>
      </c>
      <c r="V628" s="477"/>
    </row>
    <row r="629" spans="1:22" ht="15.75" customHeight="1">
      <c r="A629" s="1126" t="s">
        <v>285</v>
      </c>
      <c r="B629" s="1105"/>
      <c r="C629" s="1148">
        <f>IF(C628="","",C625*C628)</f>
        <v>20</v>
      </c>
      <c r="D629" s="1148">
        <f>IF(D628="","",D625*D628)</f>
        <v>120</v>
      </c>
      <c r="E629" s="1148">
        <f>IF(E628="","",E625*E628)</f>
        <v>252</v>
      </c>
      <c r="F629" s="1148">
        <f>IF(F628="","",F625*F628)</f>
        <v>500</v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>
        <f>IF(SUM(H629)=SUM(C629),"",SUM(H629)-SUM(C629))</f>
        <v>-20</v>
      </c>
      <c r="N629" s="977">
        <f>IF(SUM(I629)=SUM(D629),"",SUM(I629)-SUM(D629))</f>
        <v>-120</v>
      </c>
      <c r="O629" s="977">
        <f>IF(SUM(J629)=SUM(E629),"",SUM(J629)-SUM(E629))</f>
        <v>-252</v>
      </c>
      <c r="P629" s="977">
        <f>IF(SUM(K629)=SUM(F629),"",SUM(K629)-SUM(F629))</f>
        <v>-500</v>
      </c>
      <c r="Q629" s="1134" t="str">
        <f>[1]ExpFactors!$I$66</f>
        <v>des</v>
      </c>
      <c r="R629" s="904"/>
      <c r="S629" s="1034"/>
      <c r="T629" s="1034"/>
      <c r="U629" s="1066">
        <v>629</v>
      </c>
      <c r="V629" s="477"/>
    </row>
    <row r="630" spans="1:22" ht="15.75" customHeight="1">
      <c r="A630" s="1164" t="str">
        <f>IF('Data 1'!A630="","",'Data 1'!A630)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4"/>
      <c r="S630" s="1034"/>
      <c r="T630" s="1034"/>
      <c r="U630" s="1066">
        <v>630</v>
      </c>
      <c r="V630" s="477"/>
    </row>
    <row r="631" spans="1:22" ht="15.75" customHeight="1">
      <c r="A631" s="1126" t="s">
        <v>291</v>
      </c>
      <c r="B631" s="1105"/>
      <c r="C631" s="1010" t="str">
        <f>IF('Data 1'!BV631="","",'Data 1'!BV631)</f>
        <v/>
      </c>
      <c r="D631" s="1010" t="str">
        <f>IF('Data 1'!BW631="","",'Data 1'!BW631)</f>
        <v/>
      </c>
      <c r="E631" s="1010" t="str">
        <f>IF('Data 1'!BX631="","",'Data 1'!BX631)</f>
        <v/>
      </c>
      <c r="F631" s="1010" t="str">
        <f>IF('Data 1'!BY631="","",'Data 1'!BY631)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4"/>
      <c r="S631" s="1034"/>
      <c r="T631" s="1034"/>
      <c r="U631" s="1066">
        <v>631</v>
      </c>
      <c r="V631" s="477"/>
    </row>
    <row r="632" spans="1:22" ht="15.75" customHeight="1">
      <c r="A632" s="1175" t="str">
        <f>$Q$1 &amp; "/kg"</f>
        <v>kcal/kg</v>
      </c>
      <c r="B632" s="1105"/>
      <c r="C632" s="1010">
        <f>IF('Data 1'!BV632="","",'Data 1'!BV632)</f>
        <v>470</v>
      </c>
      <c r="D632" s="1010">
        <f>IF('Data 1'!BW632="","",'Data 1'!BW632)</f>
        <v>470</v>
      </c>
      <c r="E632" s="1010">
        <f>IF('Data 1'!BX632="","",'Data 1'!BX632)</f>
        <v>470</v>
      </c>
      <c r="F632" s="1010">
        <f>IF('Data 1'!BY632="","",'Data 1'!BY632)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4"/>
      <c r="S632" s="1034"/>
      <c r="T632" s="1034"/>
      <c r="U632" s="1066">
        <v>632</v>
      </c>
      <c r="V632" s="477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4"/>
      <c r="S633" s="1034"/>
      <c r="T633" s="1034"/>
      <c r="U633" s="1066">
        <v>633</v>
      </c>
      <c r="V633" s="477"/>
    </row>
    <row r="634" spans="1:22" ht="15.75" customHeight="1">
      <c r="A634" s="1194" t="s">
        <v>287</v>
      </c>
      <c r="B634" s="1105"/>
      <c r="C634" s="1010" t="str">
        <f>IF('Data 1'!BV634="","",'Data 1'!BV634)</f>
        <v/>
      </c>
      <c r="D634" s="1010" t="str">
        <f>IF('Data 1'!BW634="","",'Data 1'!BW634)</f>
        <v/>
      </c>
      <c r="E634" s="1010" t="str">
        <f>IF('Data 1'!BX634="","",'Data 1'!BX634)</f>
        <v/>
      </c>
      <c r="F634" s="1010" t="str">
        <f>IF('Data 1'!BY634="","",'Data 1'!BY634)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4"/>
      <c r="S634" s="1034"/>
      <c r="T634" s="1034"/>
      <c r="U634" s="1066">
        <v>634</v>
      </c>
      <c r="V634" s="477"/>
    </row>
    <row r="635" spans="1:22" ht="15.75" customHeight="1">
      <c r="A635" s="1126" t="s">
        <v>285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4"/>
      <c r="S635" s="1034"/>
      <c r="T635" s="1034"/>
      <c r="U635" s="1066">
        <v>635</v>
      </c>
      <c r="V635" s="477"/>
    </row>
    <row r="636" spans="1:22" ht="15.75" customHeight="1">
      <c r="A636" s="1198" t="str">
        <f>IF('Data 1'!A636="","",'Data 1'!A636)</f>
        <v>Other purchase -- see Data 4</v>
      </c>
      <c r="B636" s="1105"/>
      <c r="C636" s="1010" t="str">
        <f>IF('Data 1'!BV636="","",'Data 1'!BV636)</f>
        <v/>
      </c>
      <c r="D636" s="1010" t="str">
        <f>IF('Data 1'!BW636="","",'Data 1'!BW636)</f>
        <v/>
      </c>
      <c r="E636" s="1010" t="str">
        <f>IF('Data 1'!BX636="","",'Data 1'!BX636)</f>
        <v/>
      </c>
      <c r="F636" s="1010" t="str">
        <f>IF('Data 1'!BY636="","",'Data 1'!BY636)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5"/>
      <c r="S636" s="865"/>
      <c r="T636" s="865"/>
      <c r="U636" s="1066">
        <v>636</v>
      </c>
      <c r="V636" s="477"/>
    </row>
    <row r="637" spans="1:22" ht="15.75" customHeight="1">
      <c r="A637" s="1126" t="s">
        <v>291</v>
      </c>
      <c r="B637" s="1108"/>
      <c r="C637" s="1010" t="str">
        <f>IF('Data 1'!BV637="","",'Data 1'!BV637)</f>
        <v/>
      </c>
      <c r="D637" s="1010" t="str">
        <f>IF('Data 1'!BW637="","",'Data 1'!BW637)</f>
        <v/>
      </c>
      <c r="E637" s="1010" t="str">
        <f>IF('Data 1'!BX637="","",'Data 1'!BX637)</f>
        <v/>
      </c>
      <c r="F637" s="1010" t="str">
        <f>IF('Data 1'!BY637="","",'Data 1'!BY637)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4"/>
      <c r="S637" s="1034"/>
      <c r="T637" s="1034"/>
      <c r="U637" s="1066">
        <v>637</v>
      </c>
      <c r="V637" s="477"/>
    </row>
    <row r="638" spans="1:22" ht="15.75" customHeight="1">
      <c r="A638" s="1126" t="s">
        <v>288</v>
      </c>
      <c r="B638" s="1105"/>
      <c r="C638" s="1010" t="str">
        <f>IF('Data 1'!BV638="","",'Data 1'!BV638)</f>
        <v/>
      </c>
      <c r="D638" s="1010" t="str">
        <f>IF('Data 1'!BW638="","",'Data 1'!BW638)</f>
        <v/>
      </c>
      <c r="E638" s="1010" t="str">
        <f>IF('Data 1'!BX638="","",'Data 1'!BX638)</f>
        <v/>
      </c>
      <c r="F638" s="1010" t="str">
        <f>IF('Data 1'!BY638="","",'Data 1'!BY638)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4"/>
      <c r="S638" s="1034"/>
      <c r="T638" s="1034"/>
      <c r="U638" s="1066">
        <v>638</v>
      </c>
      <c r="V638" s="477"/>
    </row>
    <row r="639" spans="1:22" ht="15.75" customHeight="1">
      <c r="A639" s="1175" t="str">
        <f>$Q$1 &amp; "/kg"</f>
        <v>kcal/kg</v>
      </c>
      <c r="B639" s="1105"/>
      <c r="C639" s="1010" t="str">
        <f>IF('Data 1'!BV639="","",'Data 1'!BV639)</f>
        <v/>
      </c>
      <c r="D639" s="1010" t="str">
        <f>IF('Data 1'!BW639="","",'Data 1'!BW639)</f>
        <v/>
      </c>
      <c r="E639" s="1010" t="str">
        <f>IF('Data 1'!BX639="","",'Data 1'!BX639)</f>
        <v/>
      </c>
      <c r="F639" s="1010" t="str">
        <f>IF('Data 1'!BY639="","",'Data 1'!BY639)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4"/>
      <c r="S639" s="1034"/>
      <c r="T639" s="1034"/>
      <c r="U639" s="1066">
        <v>639</v>
      </c>
      <c r="V639" s="477"/>
    </row>
    <row r="640" spans="1:22" ht="15.75" customHeight="1">
      <c r="A640" s="1126" t="str">
        <f>$Q$1 &amp; " (%)"</f>
        <v>kcal (%)</v>
      </c>
      <c r="B640" s="1105"/>
      <c r="C640" s="637">
        <f>'Data 4'!BV73</f>
        <v>0</v>
      </c>
      <c r="D640" s="637">
        <f>'Data 4'!BW73</f>
        <v>0</v>
      </c>
      <c r="E640" s="637">
        <f>'Data 4'!BX73</f>
        <v>0</v>
      </c>
      <c r="F640" s="637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5"/>
      <c r="S640" s="1027"/>
      <c r="T640" s="1027"/>
      <c r="U640" s="1066">
        <v>640</v>
      </c>
      <c r="V640" s="477"/>
    </row>
    <row r="641" spans="1:22" ht="15.75" customHeight="1">
      <c r="A641" s="1194" t="s">
        <v>287</v>
      </c>
      <c r="B641" s="1105"/>
      <c r="C641" s="1010" t="str">
        <f>IF('Data 1'!BV641="","",'Data 1'!BV641)</f>
        <v/>
      </c>
      <c r="D641" s="1010" t="str">
        <f>IF('Data 1'!BW641="","",'Data 1'!BW641)</f>
        <v/>
      </c>
      <c r="E641" s="1010" t="str">
        <f>IF('Data 1'!BX641="","",'Data 1'!BX641)</f>
        <v/>
      </c>
      <c r="F641" s="1010" t="str">
        <f>IF('Data 1'!BY641="","",'Data 1'!BY641)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7"/>
    </row>
    <row r="642" spans="1:22" ht="15.75" customHeight="1">
      <c r="A642" s="1126" t="s">
        <v>285</v>
      </c>
      <c r="B642" s="1106"/>
      <c r="C642" s="634">
        <f>'Data 4'!BV74</f>
        <v>0</v>
      </c>
      <c r="D642" s="634">
        <f>'Data 4'!BW74</f>
        <v>0</v>
      </c>
      <c r="E642" s="634">
        <f>'Data 4'!BX74</f>
        <v>0</v>
      </c>
      <c r="F642" s="634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4" t="str">
        <f>[1]ExpFactors!$I$69</f>
        <v>dis</v>
      </c>
      <c r="R642" s="904"/>
      <c r="S642" s="1034"/>
      <c r="T642" s="1034"/>
      <c r="U642" s="1066">
        <v>642</v>
      </c>
      <c r="V642" s="477"/>
    </row>
    <row r="643" spans="1:22" ht="15.75" customHeight="1">
      <c r="A643" s="1199" t="s">
        <v>293</v>
      </c>
      <c r="B643" s="1108"/>
      <c r="C643" s="1200"/>
      <c r="D643" s="1200"/>
      <c r="E643" s="1200"/>
      <c r="F643" s="892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5"/>
      <c r="S643" s="865"/>
      <c r="T643" s="865"/>
      <c r="U643" s="1066">
        <v>643</v>
      </c>
      <c r="V643" s="477"/>
    </row>
    <row r="644" spans="1:22" ht="15.75" customHeight="1">
      <c r="A644" s="1164" t="str">
        <f>IF('Data 1'!A644="","",'Data 1'!A644)</f>
        <v>Labour: Land clearing, construction, herding, slaughtering</v>
      </c>
      <c r="B644" s="1108"/>
      <c r="C644" s="1010" t="str">
        <f>IF('Data 1'!BV644="","",'Data 1'!BV644)</f>
        <v/>
      </c>
      <c r="D644" s="1010" t="str">
        <f>IF('Data 1'!BW644="","",'Data 1'!BW644)</f>
        <v/>
      </c>
      <c r="E644" s="1010" t="str">
        <f>IF('Data 1'!BX644="","",'Data 1'!BX644)</f>
        <v/>
      </c>
      <c r="F644" s="1010" t="str">
        <f>IF('Data 1'!BY644="","",'Data 1'!BY644)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5"/>
      <c r="S644" s="865"/>
      <c r="T644" s="865"/>
      <c r="U644" s="1066">
        <v>644</v>
      </c>
      <c r="V644" s="477"/>
    </row>
    <row r="645" spans="1:22" ht="15.75" customHeight="1">
      <c r="A645" s="1126" t="s">
        <v>295</v>
      </c>
      <c r="B645" s="1108"/>
      <c r="C645" s="1010">
        <f>IF('Data 1'!BV645="","",'Data 1'!BV645)</f>
        <v>2</v>
      </c>
      <c r="D645" s="1010">
        <f>IF('Data 1'!BW645="","",'Data 1'!BW645)</f>
        <v>1.5</v>
      </c>
      <c r="E645" s="1010">
        <f>IF('Data 1'!BX645="","",'Data 1'!BX645)</f>
        <v>2</v>
      </c>
      <c r="F645" s="1010" t="str">
        <f>IF('Data 1'!BY645="","",'Data 1'!BY645)</f>
        <v/>
      </c>
      <c r="G645" s="1108"/>
      <c r="H645" s="1201">
        <f>IF(SUM(C645)&gt;0,C645*'Exp factors'!C$28,"")</f>
        <v>2.4</v>
      </c>
      <c r="I645" s="1201">
        <f>IF(SUM(D645)&gt;0,D645*'Exp factors'!D$28,"")</f>
        <v>1.7999999999999998</v>
      </c>
      <c r="J645" s="1201">
        <f>IF(SUM(E645)&gt;0,E645*'Exp factors'!E$28,"")</f>
        <v>2.4</v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7"/>
    </row>
    <row r="646" spans="1:22" s="1170" customFormat="1" ht="15.75" customHeight="1">
      <c r="A646" s="1126" t="s">
        <v>296</v>
      </c>
      <c r="B646" s="1108"/>
      <c r="C646" s="1010">
        <f>IF('Data 1'!BV646="","",'Data 1'!BV646)</f>
        <v>1</v>
      </c>
      <c r="D646" s="1010">
        <f>IF('Data 1'!BW646="","",'Data 1'!BW646)</f>
        <v>1</v>
      </c>
      <c r="E646" s="1010">
        <f>IF('Data 1'!BX646="","",'Data 1'!BX646)</f>
        <v>1</v>
      </c>
      <c r="F646" s="1010" t="str">
        <f>IF('Data 1'!BY646="","",'Data 1'!BY646)</f>
        <v/>
      </c>
      <c r="G646" s="1105"/>
      <c r="H646" s="1201">
        <f t="shared" ref="H646:K647" si="9">IF(C646&gt;0,C646,"")</f>
        <v>1</v>
      </c>
      <c r="I646" s="1201">
        <f t="shared" si="9"/>
        <v>1</v>
      </c>
      <c r="J646" s="1201">
        <f t="shared" si="9"/>
        <v>1</v>
      </c>
      <c r="K646" s="1201" t="str">
        <f t="shared" si="9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283</v>
      </c>
      <c r="B647" s="1171"/>
      <c r="C647" s="1010">
        <f>IF('Data 1'!BV647="","",'Data 1'!BV647)</f>
        <v>1</v>
      </c>
      <c r="D647" s="1010">
        <f>IF('Data 1'!BW647="","",'Data 1'!BW647)</f>
        <v>2</v>
      </c>
      <c r="E647" s="1010">
        <f>IF('Data 1'!BX647="","",'Data 1'!BX647)</f>
        <v>1</v>
      </c>
      <c r="F647" s="1010" t="str">
        <f>IF('Data 1'!BY647="","",'Data 1'!BY647)</f>
        <v/>
      </c>
      <c r="G647" s="1105"/>
      <c r="H647" s="1201">
        <f t="shared" si="9"/>
        <v>1</v>
      </c>
      <c r="I647" s="1201">
        <f t="shared" si="9"/>
        <v>2</v>
      </c>
      <c r="J647" s="1201">
        <f t="shared" si="9"/>
        <v>1</v>
      </c>
      <c r="K647" s="1201" t="str">
        <f t="shared" si="9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7"/>
    </row>
    <row r="648" spans="1:22" s="1151" customFormat="1" ht="15.75" customHeight="1">
      <c r="A648" s="1126" t="s">
        <v>297</v>
      </c>
      <c r="B648" s="1108"/>
      <c r="C648" s="1010">
        <f>IF('Data 1'!BV648="","",'Data 1'!BV648)</f>
        <v>50</v>
      </c>
      <c r="D648" s="1010">
        <f>IF('Data 1'!BW648="","",'Data 1'!BW648)</f>
        <v>50</v>
      </c>
      <c r="E648" s="1010">
        <f>IF('Data 1'!BX648="","",'Data 1'!BX648)</f>
        <v>50</v>
      </c>
      <c r="F648" s="1010" t="str">
        <f>IF('Data 1'!BY648="","",'Data 1'!BY648)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>
        <f>IF(C646="","",((C645*C646*C647*C648)*3630*$O$2)/C$46/365/$P$1)</f>
        <v>0.11839530332681018</v>
      </c>
      <c r="D649" s="1152">
        <f>IF(D646="","",((D645*D646*D647*D648)*3630*$O$2)/D$46/365/$P$1)</f>
        <v>0.11839530332681018</v>
      </c>
      <c r="E649" s="1152">
        <f>IF(E646="","",((E645*E646*E647*E648)*3630*$O$2)/E$46/365/$P$1)</f>
        <v>6.7654459043891529E-2</v>
      </c>
      <c r="F649" s="1152" t="str">
        <f>IF(F646="","",((F645*F646*F647*F648)*3630*$O$2)/F$46/365/$P$1)</f>
        <v/>
      </c>
      <c r="G649" s="1127"/>
      <c r="H649" s="1152">
        <f>IF(H646="","",((H645*H646*H647*C648)*3630*$O$2)/H$46/365/$P$1)</f>
        <v>0.14207436399217221</v>
      </c>
      <c r="I649" s="1152">
        <f>IF(I646="","",((I645*I646*I647*D648)*3630*$O$2)/I$46/365/$P$1)</f>
        <v>0.14207436399217219</v>
      </c>
      <c r="J649" s="1152">
        <f>IF(J646="","",((J645*J646*J647*E648)*3630*$O$2)/J$46/365/$P$1)</f>
        <v>8.1185350852669827E-2</v>
      </c>
      <c r="K649" s="1152" t="str">
        <f>IF(K646="","",((K645*K646*K647*F648)*3630*$O$2)/K$46/365/$P$1)</f>
        <v/>
      </c>
      <c r="L649" s="1127"/>
      <c r="M649" s="1153">
        <f>IF(H649="","",SUM(H649)-SUM(C649))</f>
        <v>2.3679060665362031E-2</v>
      </c>
      <c r="N649" s="1153">
        <f>IF(I649="","",SUM(I649)-SUM(D649))</f>
        <v>2.3679060665362003E-2</v>
      </c>
      <c r="O649" s="1153">
        <f>IF(J649="","",SUM(J649)-SUM(E649))</f>
        <v>1.3530891808778298E-2</v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7"/>
    </row>
    <row r="650" spans="1:22" ht="15.75" customHeight="1">
      <c r="A650" s="1164" t="str">
        <f>IF('Data 1'!A650="","",'Data 1'!A650)</f>
        <v>Labour: Weeding</v>
      </c>
      <c r="B650" s="1108"/>
      <c r="C650" s="1010" t="str">
        <f>IF('Data 1'!BV650="","",'Data 1'!BV650)</f>
        <v/>
      </c>
      <c r="D650" s="1010" t="str">
        <f>IF('Data 1'!BW650="","",'Data 1'!BW650)</f>
        <v/>
      </c>
      <c r="E650" s="1010" t="str">
        <f>IF('Data 1'!BX650="","",'Data 1'!BX650)</f>
        <v/>
      </c>
      <c r="F650" s="1010" t="str">
        <f>IF('Data 1'!BY650="","",'Data 1'!BY650)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5"/>
      <c r="S650" s="865"/>
      <c r="T650" s="865"/>
      <c r="U650" s="1066">
        <v>650</v>
      </c>
      <c r="V650" s="477"/>
    </row>
    <row r="651" spans="1:22" ht="15.75" customHeight="1">
      <c r="A651" s="1126" t="s">
        <v>295</v>
      </c>
      <c r="B651" s="1108"/>
      <c r="C651" s="1010">
        <f>IF('Data 1'!BV651="","",'Data 1'!BV651)</f>
        <v>1</v>
      </c>
      <c r="D651" s="1010">
        <f>IF('Data 1'!BW651="","",'Data 1'!BW651)</f>
        <v>1</v>
      </c>
      <c r="E651" s="1010">
        <f>IF('Data 1'!BX651="","",'Data 1'!BX651)</f>
        <v>1</v>
      </c>
      <c r="F651" s="1010" t="str">
        <f>IF('Data 1'!BY651="","",'Data 1'!BY651)</f>
        <v/>
      </c>
      <c r="G651" s="1108"/>
      <c r="H651" s="1201">
        <f>IF(SUM(C651)&gt;0,C651*'Exp factors'!C$28,"")</f>
        <v>1.2</v>
      </c>
      <c r="I651" s="1201">
        <f>IF(SUM(D651)&gt;0,D651*'Exp factors'!D$28,"")</f>
        <v>1.2</v>
      </c>
      <c r="J651" s="1201">
        <f>IF(SUM(E651)&gt;0,E651*'Exp factors'!E$28,"")</f>
        <v>1.2</v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7"/>
    </row>
    <row r="652" spans="1:22" ht="15.75" customHeight="1">
      <c r="A652" s="1126" t="s">
        <v>296</v>
      </c>
      <c r="B652" s="1171"/>
      <c r="C652" s="1010">
        <f>IF('Data 1'!BV652="","",'Data 1'!BV652)</f>
        <v>1</v>
      </c>
      <c r="D652" s="1010">
        <f>IF('Data 1'!BW652="","",'Data 1'!BW652)</f>
        <v>1</v>
      </c>
      <c r="E652" s="1010">
        <f>IF('Data 1'!BX652="","",'Data 1'!BX652)</f>
        <v>1</v>
      </c>
      <c r="F652" s="1010" t="str">
        <f>IF('Data 1'!BY652="","",'Data 1'!BY652)</f>
        <v/>
      </c>
      <c r="G652" s="1105"/>
      <c r="H652" s="1201">
        <f t="shared" ref="H652:K653" si="10">IF(C652&gt;0,C652,"")</f>
        <v>1</v>
      </c>
      <c r="I652" s="1201">
        <f t="shared" si="10"/>
        <v>1</v>
      </c>
      <c r="J652" s="1201">
        <f t="shared" si="10"/>
        <v>1</v>
      </c>
      <c r="K652" s="1201" t="str">
        <f t="shared" si="10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7"/>
    </row>
    <row r="653" spans="1:22" ht="15.75" customHeight="1">
      <c r="A653" s="1126" t="s">
        <v>283</v>
      </c>
      <c r="B653" s="1108"/>
      <c r="C653" s="1010">
        <f>IF('Data 1'!BV653="","",'Data 1'!BV653)</f>
        <v>2</v>
      </c>
      <c r="D653" s="1010">
        <f>IF('Data 1'!BW653="","",'Data 1'!BW653)</f>
        <v>2</v>
      </c>
      <c r="E653" s="1010">
        <f>IF('Data 1'!BX653="","",'Data 1'!BX653)</f>
        <v>1</v>
      </c>
      <c r="F653" s="1010" t="str">
        <f>IF('Data 1'!BY653="","",'Data 1'!BY653)</f>
        <v/>
      </c>
      <c r="G653" s="1105"/>
      <c r="H653" s="1201">
        <f t="shared" si="10"/>
        <v>2</v>
      </c>
      <c r="I653" s="1201">
        <f t="shared" si="10"/>
        <v>2</v>
      </c>
      <c r="J653" s="1201">
        <f t="shared" si="10"/>
        <v>1</v>
      </c>
      <c r="K653" s="1201" t="str">
        <f t="shared" si="10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7"/>
    </row>
    <row r="654" spans="1:22" ht="15.75" customHeight="1">
      <c r="A654" s="1126" t="s">
        <v>297</v>
      </c>
      <c r="B654" s="1105"/>
      <c r="C654" s="1010">
        <f>IF('Data 1'!BV654="","",'Data 1'!BV654)</f>
        <v>50</v>
      </c>
      <c r="D654" s="1010">
        <f>IF('Data 1'!BW654="","",'Data 1'!BW654)</f>
        <v>50</v>
      </c>
      <c r="E654" s="1010">
        <f>IF('Data 1'!BX654="","",'Data 1'!BX654)</f>
        <v>100</v>
      </c>
      <c r="F654" s="1010" t="str">
        <f>IF('Data 1'!BY654="","",'Data 1'!BY654)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7"/>
    </row>
    <row r="655" spans="1:22" ht="15.75" customHeight="1">
      <c r="A655" s="1102" t="str">
        <f>$Q$1 &amp; " (%)"</f>
        <v>kcal (%)</v>
      </c>
      <c r="B655" s="1105"/>
      <c r="C655" s="1152">
        <f>IF(C652="","",((C651*C652*C653*C654)*3630*$O$2)/C$46/365/$P$1)</f>
        <v>0.11839530332681018</v>
      </c>
      <c r="D655" s="1152">
        <f>IF(D652="","",((D651*D652*D653*D654)*3630*$O$2)/D$46/365/$P$1)</f>
        <v>7.893020221787346E-2</v>
      </c>
      <c r="E655" s="1152">
        <f>IF(E652="","",((E651*E652*E653*E654)*3630*$O$2)/E$46/365/$P$1)</f>
        <v>6.7654459043891529E-2</v>
      </c>
      <c r="F655" s="1152" t="str">
        <f>IF(F652="","",((F651*F652*F653*F654)*3630*$O$2)/F$46/365/$P$1)</f>
        <v/>
      </c>
      <c r="G655" s="1127"/>
      <c r="H655" s="1152">
        <f>IF(H652="","",((H651*H652*H653*C654)*3630*$O$2)/H$46/365/$P$1)</f>
        <v>0.14207436399217221</v>
      </c>
      <c r="I655" s="1152">
        <f>IF(I652="","",((I651*I652*I653*D654)*3630*$O$2)/I$46/365/$P$1)</f>
        <v>9.4716242661448138E-2</v>
      </c>
      <c r="J655" s="1152">
        <f>IF(J652="","",((J651*J652*J653*E654)*3630*$O$2)/J$46/365/$P$1)</f>
        <v>8.1185350852669827E-2</v>
      </c>
      <c r="K655" s="1152" t="str">
        <f>IF(K652="","",((K651*K652*K653*F654)*3630*$O$2)/K$46/365/$P$1)</f>
        <v/>
      </c>
      <c r="L655" s="1127"/>
      <c r="M655" s="1153">
        <f>IF(H655="","",SUM(H655)-SUM(C655))</f>
        <v>2.3679060665362031E-2</v>
      </c>
      <c r="N655" s="1153">
        <f>IF(I655="","",SUM(I655)-SUM(D655))</f>
        <v>1.5786040443574678E-2</v>
      </c>
      <c r="O655" s="1153">
        <f>IF(J655="","",SUM(J655)-SUM(E655))</f>
        <v>1.3530891808778298E-2</v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7"/>
    </row>
    <row r="656" spans="1:22" ht="15.75" customHeight="1">
      <c r="A656" s="1164" t="str">
        <f>IF('Data 1'!A656="","",'Data 1'!A656)</f>
        <v>Labour: Harvesting</v>
      </c>
      <c r="B656" s="1132"/>
      <c r="C656" s="1010" t="str">
        <f>IF('Data 1'!BV656="","",'Data 1'!BV656)</f>
        <v/>
      </c>
      <c r="D656" s="1010" t="str">
        <f>IF('Data 1'!BW656="","",'Data 1'!BW656)</f>
        <v/>
      </c>
      <c r="E656" s="1010" t="str">
        <f>IF('Data 1'!BX656="","",'Data 1'!BX656)</f>
        <v/>
      </c>
      <c r="F656" s="1010" t="str">
        <f>IF('Data 1'!BY656="","",'Data 1'!BY656)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5"/>
      <c r="S656" s="865"/>
      <c r="T656" s="865"/>
      <c r="U656" s="1066">
        <v>656</v>
      </c>
      <c r="V656" s="477"/>
    </row>
    <row r="657" spans="1:22" ht="15.75" customHeight="1">
      <c r="A657" s="1126" t="s">
        <v>295</v>
      </c>
      <c r="B657" s="1105"/>
      <c r="C657" s="1010">
        <f>IF('Data 1'!BV657="","",'Data 1'!BV657)</f>
        <v>1</v>
      </c>
      <c r="D657" s="1010">
        <f>IF('Data 1'!BW657="","",'Data 1'!BW657)</f>
        <v>1</v>
      </c>
      <c r="E657" s="1010" t="str">
        <f>IF('Data 1'!BX657="","",'Data 1'!BX657)</f>
        <v/>
      </c>
      <c r="F657" s="1010" t="str">
        <f>IF('Data 1'!BY657="","",'Data 1'!BY657)</f>
        <v/>
      </c>
      <c r="G657" s="1105"/>
      <c r="H657" s="1201">
        <f>IF(SUM(C657)&gt;0,C657*'Exp factors'!C$28,"")</f>
        <v>1.2</v>
      </c>
      <c r="I657" s="1201">
        <f>IF(SUM(D657)&gt;0,D657*'Exp factors'!D$28,"")</f>
        <v>1.2</v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7"/>
    </row>
    <row r="658" spans="1:22" ht="15.75" customHeight="1">
      <c r="A658" s="1126" t="s">
        <v>296</v>
      </c>
      <c r="B658" s="1105"/>
      <c r="C658" s="1010">
        <f>IF('Data 1'!BV658="","",'Data 1'!BV658)</f>
        <v>2</v>
      </c>
      <c r="D658" s="1010">
        <f>IF('Data 1'!BW658="","",'Data 1'!BW658)</f>
        <v>1</v>
      </c>
      <c r="E658" s="1010" t="str">
        <f>IF('Data 1'!BX658="","",'Data 1'!BX658)</f>
        <v/>
      </c>
      <c r="F658" s="1010" t="str">
        <f>IF('Data 1'!BY658="","",'Data 1'!BY658)</f>
        <v/>
      </c>
      <c r="G658" s="1105"/>
      <c r="H658" s="1201">
        <f t="shared" ref="H658:K659" si="11">IF(C658&gt;0,C658,"")</f>
        <v>2</v>
      </c>
      <c r="I658" s="1201">
        <f t="shared" si="11"/>
        <v>1</v>
      </c>
      <c r="J658" s="1201" t="str">
        <f t="shared" si="11"/>
        <v/>
      </c>
      <c r="K658" s="1201" t="str">
        <f t="shared" si="11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7"/>
    </row>
    <row r="659" spans="1:22" ht="15.75" customHeight="1">
      <c r="A659" s="1126" t="s">
        <v>283</v>
      </c>
      <c r="B659" s="1105"/>
      <c r="C659" s="1010">
        <f>IF('Data 1'!BV659="","",'Data 1'!BV659)</f>
        <v>1</v>
      </c>
      <c r="D659" s="1010">
        <f>IF('Data 1'!BW659="","",'Data 1'!BW659)</f>
        <v>2</v>
      </c>
      <c r="E659" s="1010" t="str">
        <f>IF('Data 1'!BX659="","",'Data 1'!BX659)</f>
        <v/>
      </c>
      <c r="F659" s="1010" t="str">
        <f>IF('Data 1'!BY659="","",'Data 1'!BY659)</f>
        <v/>
      </c>
      <c r="G659" s="1105"/>
      <c r="H659" s="1201">
        <f t="shared" si="11"/>
        <v>1</v>
      </c>
      <c r="I659" s="1201">
        <f t="shared" si="11"/>
        <v>2</v>
      </c>
      <c r="J659" s="1201" t="str">
        <f t="shared" si="11"/>
        <v/>
      </c>
      <c r="K659" s="1201" t="str">
        <f t="shared" si="11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7"/>
    </row>
    <row r="660" spans="1:22" ht="15.75" customHeight="1">
      <c r="A660" s="1126" t="s">
        <v>297</v>
      </c>
      <c r="B660" s="1105"/>
      <c r="C660" s="1010">
        <f>IF('Data 1'!BV660="","",'Data 1'!BV660)</f>
        <v>50</v>
      </c>
      <c r="D660" s="1010">
        <f>IF('Data 1'!BW660="","",'Data 1'!BW660)</f>
        <v>50</v>
      </c>
      <c r="E660" s="1010" t="str">
        <f>IF('Data 1'!BX660="","",'Data 1'!BX660)</f>
        <v/>
      </c>
      <c r="F660" s="1010" t="str">
        <f>IF('Data 1'!BY660="","",'Data 1'!BY660)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7"/>
    </row>
    <row r="661" spans="1:22" ht="15.75" customHeight="1">
      <c r="A661" s="1102" t="str">
        <f>$Q$1 &amp; " (%)"</f>
        <v>kcal (%)</v>
      </c>
      <c r="B661" s="1105"/>
      <c r="C661" s="1152">
        <f>IF(C658="","",((C657*C658*C659*C660)*3630*$O$2)/C$46/365/$P$1)</f>
        <v>0.11839530332681018</v>
      </c>
      <c r="D661" s="1152">
        <f>IF(D658="","",((D657*D658*D659*D660)*3630*$O$2)/D$46/365/$P$1)</f>
        <v>7.893020221787346E-2</v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>
        <f>IF(H658="","",((H657*H658*H659*C660)*3630*$O$2)/H$46/365/$P$1)</f>
        <v>0.14207436399217221</v>
      </c>
      <c r="I661" s="1152">
        <f>IF(I658="","",((I657*I658*I659*D660)*3630*$O$2)/I$46/365/$P$1)</f>
        <v>9.4716242661448138E-2</v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>
        <f>IF(H661="","",SUM(H661)-SUM(C661))</f>
        <v>2.3679060665362031E-2</v>
      </c>
      <c r="N661" s="1153">
        <f>IF(I661="","",SUM(I661)-SUM(D661))</f>
        <v>1.5786040443574678E-2</v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7"/>
    </row>
    <row r="662" spans="1:22" ht="15.75" customHeight="1">
      <c r="A662" s="914" t="str">
        <f>IF('Data 1'!A662="","",'Data 1'!A662)</f>
        <v>Labour migration: no. people per HH</v>
      </c>
      <c r="B662" s="1105"/>
      <c r="C662" s="1010" t="str">
        <f>IF('Data 1'!BV662="","",'Data 1'!BV662)</f>
        <v/>
      </c>
      <c r="D662" s="1010" t="str">
        <f>IF('Data 1'!BW662="","",'Data 1'!BW662)</f>
        <v/>
      </c>
      <c r="E662" s="1010" t="str">
        <f>IF('Data 1'!BX662="","",'Data 1'!BX662)</f>
        <v/>
      </c>
      <c r="F662" s="1010" t="str">
        <f>IF('Data 1'!BY662="","",'Data 1'!BY662)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7"/>
    </row>
    <row r="663" spans="1:22" ht="15.75" customHeight="1">
      <c r="A663" s="1126" t="s">
        <v>283</v>
      </c>
      <c r="B663" s="1105"/>
      <c r="C663" s="1010" t="str">
        <f>IF('Data 1'!BV663="","",'Data 1'!BV663)</f>
        <v/>
      </c>
      <c r="D663" s="1010" t="str">
        <f>IF('Data 1'!BW663="","",'Data 1'!BW663)</f>
        <v/>
      </c>
      <c r="E663" s="1010" t="str">
        <f>IF('Data 1'!BX663="","",'Data 1'!BX663)</f>
        <v/>
      </c>
      <c r="F663" s="1010" t="str">
        <f>IF('Data 1'!BY663="","",'Data 1'!BY663)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7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7"/>
    </row>
    <row r="665" spans="1:22" ht="15.75" customHeight="1">
      <c r="A665" s="1202" t="s">
        <v>301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5"/>
      <c r="S665" s="865"/>
      <c r="T665" s="865"/>
      <c r="U665" s="1066">
        <v>665</v>
      </c>
      <c r="V665" s="477"/>
    </row>
    <row r="666" spans="1:22" ht="15.75" customHeight="1">
      <c r="A666" s="914" t="str">
        <f>IF('Data 1'!A666="","",'Data 1'!A666)</f>
        <v>School feeding: no. children</v>
      </c>
      <c r="B666" s="1105"/>
      <c r="C666" s="1010" t="str">
        <f>IF('Data 1'!BV666="","",'Data 1'!BV666)</f>
        <v/>
      </c>
      <c r="D666" s="1010" t="str">
        <f>IF('Data 1'!BW666="","",'Data 1'!BW666)</f>
        <v/>
      </c>
      <c r="E666" s="1010" t="str">
        <f>IF('Data 1'!BX666="","",'Data 1'!BX666)</f>
        <v/>
      </c>
      <c r="F666" s="1010" t="str">
        <f>IF('Data 1'!BY666="","",'Data 1'!BY666)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7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7"/>
    </row>
    <row r="668" spans="1:22" ht="15.75" customHeight="1">
      <c r="A668" s="914" t="str">
        <f>IF('Data 1'!A668="","",'Data 1'!A668)</f>
        <v>Relief - grain: quantity (kg)</v>
      </c>
      <c r="B668" s="1105"/>
      <c r="C668" s="1010" t="str">
        <f>IF('Data 1'!BV668="","",'Data 1'!BV668)</f>
        <v/>
      </c>
      <c r="D668" s="1010" t="str">
        <f>IF('Data 1'!BW668="","",'Data 1'!BW668)</f>
        <v/>
      </c>
      <c r="E668" s="1010" t="str">
        <f>IF('Data 1'!BX668="","",'Data 1'!BX668)</f>
        <v/>
      </c>
      <c r="F668" s="1010" t="str">
        <f>IF('Data 1'!BY668="","",'Data 1'!BY668)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4"/>
      <c r="S668" s="1034"/>
      <c r="T668" s="1034"/>
      <c r="U668" s="1066">
        <v>668</v>
      </c>
      <c r="V668" s="477"/>
    </row>
    <row r="669" spans="1:22" ht="15.75" customHeight="1">
      <c r="A669" s="1126" t="s">
        <v>288</v>
      </c>
      <c r="B669" s="1105"/>
      <c r="C669" s="1010" t="str">
        <f>IF('Data 1'!BV669="","",'Data 1'!BV669)</f>
        <v/>
      </c>
      <c r="D669" s="1010" t="str">
        <f>IF('Data 1'!BW669="","",'Data 1'!BW669)</f>
        <v/>
      </c>
      <c r="E669" s="1010" t="str">
        <f>IF('Data 1'!BX669="","",'Data 1'!BX669)</f>
        <v/>
      </c>
      <c r="F669" s="1010" t="str">
        <f>IF('Data 1'!BY669="","",'Data 1'!BY669)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7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7"/>
    </row>
    <row r="671" spans="1:22" ht="15.75" customHeight="1">
      <c r="A671" s="914" t="str">
        <f>IF('Data 1'!A671="","",'Data 1'!A671)</f>
        <v>Relief - pulses: quantity (kg)</v>
      </c>
      <c r="B671" s="1132"/>
      <c r="C671" s="1010" t="str">
        <f>IF('Data 1'!BV671="","",'Data 1'!BV671)</f>
        <v/>
      </c>
      <c r="D671" s="1010" t="str">
        <f>IF('Data 1'!BW671="","",'Data 1'!BW671)</f>
        <v/>
      </c>
      <c r="E671" s="1010" t="str">
        <f>IF('Data 1'!BX671="","",'Data 1'!BX671)</f>
        <v/>
      </c>
      <c r="F671" s="1010" t="str">
        <f>IF('Data 1'!BY671="","",'Data 1'!BY671)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4"/>
      <c r="S671" s="1034"/>
      <c r="T671" s="1034"/>
      <c r="U671" s="1066">
        <v>671</v>
      </c>
      <c r="V671" s="477"/>
    </row>
    <row r="672" spans="1:22" ht="15.75" customHeight="1">
      <c r="A672" s="1126" t="s">
        <v>288</v>
      </c>
      <c r="B672" s="1105"/>
      <c r="C672" s="1010" t="str">
        <f>IF('Data 1'!BV672="","",'Data 1'!BV672)</f>
        <v/>
      </c>
      <c r="D672" s="1010" t="str">
        <f>IF('Data 1'!BW672="","",'Data 1'!BW672)</f>
        <v/>
      </c>
      <c r="E672" s="1010" t="str">
        <f>IF('Data 1'!BX672="","",'Data 1'!BX672)</f>
        <v/>
      </c>
      <c r="F672" s="1010" t="str">
        <f>IF('Data 1'!BY672="","",'Data 1'!BY672)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7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7"/>
    </row>
    <row r="674" spans="1:22" ht="15.75" customHeight="1">
      <c r="A674" s="914" t="str">
        <f>IF('Data 1'!A674="","",'Data 1'!A674)</f>
        <v>Relief - oil: quantity (kg)</v>
      </c>
      <c r="B674" s="1108"/>
      <c r="C674" s="1010" t="str">
        <f>IF('Data 1'!BV674="","",'Data 1'!BV674)</f>
        <v/>
      </c>
      <c r="D674" s="1010" t="str">
        <f>IF('Data 1'!BW674="","",'Data 1'!BW674)</f>
        <v/>
      </c>
      <c r="E674" s="1010" t="str">
        <f>IF('Data 1'!BX674="","",'Data 1'!BX674)</f>
        <v/>
      </c>
      <c r="F674" s="1010" t="str">
        <f>IF('Data 1'!BY674="","",'Data 1'!BY674)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4"/>
      <c r="S674" s="1034"/>
      <c r="T674" s="1034"/>
      <c r="U674" s="1066">
        <v>674</v>
      </c>
      <c r="V674" s="477"/>
    </row>
    <row r="675" spans="1:22" ht="15.75" customHeight="1">
      <c r="A675" s="1126" t="s">
        <v>288</v>
      </c>
      <c r="B675" s="1108"/>
      <c r="C675" s="1010" t="str">
        <f>IF('Data 1'!BV675="","",'Data 1'!BV675)</f>
        <v/>
      </c>
      <c r="D675" s="1010" t="str">
        <f>IF('Data 1'!BW675="","",'Data 1'!BW675)</f>
        <v/>
      </c>
      <c r="E675" s="1010" t="str">
        <f>IF('Data 1'!BX675="","",'Data 1'!BX675)</f>
        <v/>
      </c>
      <c r="F675" s="1010" t="str">
        <f>IF('Data 1'!BY675="","",'Data 1'!BY675)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7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7"/>
    </row>
    <row r="677" spans="1:22" ht="15.75" customHeight="1">
      <c r="A677" s="1164" t="str">
        <f>IF('Data 1'!A677="","",'Data 1'!A677)</f>
        <v>Relief: sugar</v>
      </c>
      <c r="B677" s="954"/>
      <c r="C677" s="1010" t="str">
        <f>IF('Data 1'!BV677="","",'Data 1'!BV677)</f>
        <v/>
      </c>
      <c r="D677" s="1010" t="str">
        <f>IF('Data 1'!BW677="","",'Data 1'!BW677)</f>
        <v/>
      </c>
      <c r="E677" s="1010" t="str">
        <f>IF('Data 1'!BX677="","",'Data 1'!BX677)</f>
        <v/>
      </c>
      <c r="F677" s="1010" t="str">
        <f>IF('Data 1'!BY677="","",'Data 1'!BY677)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5"/>
      <c r="S677" s="865"/>
      <c r="T677" s="865"/>
      <c r="U677" s="1066">
        <v>677</v>
      </c>
      <c r="V677" s="477"/>
    </row>
    <row r="678" spans="1:22" ht="15.75" customHeight="1">
      <c r="A678" s="1126" t="s">
        <v>291</v>
      </c>
      <c r="B678" s="1204"/>
      <c r="C678" s="1205" t="str">
        <f>IF('Data 1'!BV678="","",'Data 1'!BV678)</f>
        <v/>
      </c>
      <c r="D678" s="1205" t="str">
        <f>IF('Data 1'!BW678="","",'Data 1'!BW678)</f>
        <v/>
      </c>
      <c r="E678" s="1205" t="str">
        <f>IF('Data 1'!BX678="","",'Data 1'!BX678)</f>
        <v/>
      </c>
      <c r="F678" s="1205" t="str">
        <f>IF('Data 1'!BY678="","",'Data 1'!BY678)</f>
        <v/>
      </c>
      <c r="G678" s="1105"/>
      <c r="H678" s="299"/>
      <c r="I678" s="299"/>
      <c r="J678" s="299"/>
      <c r="K678" s="299"/>
      <c r="L678" s="1105"/>
      <c r="M678" s="968"/>
      <c r="N678" s="968"/>
      <c r="O678" s="968"/>
      <c r="P678" s="968"/>
      <c r="Q678" s="1134"/>
      <c r="R678" s="904"/>
      <c r="S678" s="1034"/>
      <c r="T678" s="1034"/>
      <c r="U678" s="1066">
        <v>678</v>
      </c>
      <c r="V678" s="477"/>
    </row>
    <row r="679" spans="1:22" ht="15.75" customHeight="1">
      <c r="A679" s="1126" t="s">
        <v>288</v>
      </c>
      <c r="B679" s="1204"/>
      <c r="C679" s="1010" t="str">
        <f>IF('Data 1'!BV679="","",'Data 1'!BV679)</f>
        <v/>
      </c>
      <c r="D679" s="1010" t="str">
        <f>IF('Data 1'!BW679="","",'Data 1'!BW679)</f>
        <v/>
      </c>
      <c r="E679" s="1010" t="str">
        <f>IF('Data 1'!BX679="","",'Data 1'!BX679)</f>
        <v/>
      </c>
      <c r="F679" s="1010" t="str">
        <f>IF('Data 1'!BY679="","",'Data 1'!BY679)</f>
        <v/>
      </c>
      <c r="G679" s="1105"/>
      <c r="H679" s="299"/>
      <c r="I679" s="299"/>
      <c r="J679" s="299"/>
      <c r="K679" s="299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7"/>
    </row>
    <row r="680" spans="1:22" ht="15.75" customHeight="1">
      <c r="A680" s="1175" t="str">
        <f>$Q$1 &amp; "/kg"</f>
        <v>kcal/kg</v>
      </c>
      <c r="B680" s="954"/>
      <c r="C680" s="1010">
        <f>IF('Data 1'!BV680="","",'Data 1'!BV680)</f>
        <v>16747</v>
      </c>
      <c r="D680" s="1010">
        <f>IF('Data 1'!BW680="","",'Data 1'!BW680)</f>
        <v>16747</v>
      </c>
      <c r="E680" s="1010">
        <f>IF('Data 1'!BX680="","",'Data 1'!BX680)</f>
        <v>16747</v>
      </c>
      <c r="F680" s="1010">
        <f>IF('Data 1'!BY680="","",'Data 1'!BY680)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4"/>
      <c r="S680" s="1034"/>
      <c r="T680" s="1034"/>
      <c r="U680" s="1066">
        <v>680</v>
      </c>
      <c r="V680" s="477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7"/>
    </row>
    <row r="682" spans="1:22" ht="15.75" customHeight="1">
      <c r="A682" s="1164" t="str">
        <f>IF('Data 1'!A682="","",'Data 1'!A682)</f>
        <v>Relief: Under 5 supplementary feeding</v>
      </c>
      <c r="B682" s="954"/>
      <c r="C682" s="1010" t="str">
        <f>IF('Data 1'!BV682="","",'Data 1'!BV682)</f>
        <v/>
      </c>
      <c r="D682" s="1010" t="str">
        <f>IF('Data 1'!BW682="","",'Data 1'!BW682)</f>
        <v/>
      </c>
      <c r="E682" s="1010" t="str">
        <f>IF('Data 1'!BX682="","",'Data 1'!BX682)</f>
        <v/>
      </c>
      <c r="F682" s="1010" t="str">
        <f>IF('Data 1'!BY682="","",'Data 1'!BY682)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5"/>
      <c r="S682" s="865"/>
      <c r="T682" s="865"/>
      <c r="U682" s="1066">
        <v>682</v>
      </c>
      <c r="V682" s="477"/>
    </row>
    <row r="683" spans="1:22" ht="15.75" customHeight="1">
      <c r="A683" s="1126" t="s">
        <v>291</v>
      </c>
      <c r="B683" s="954"/>
      <c r="C683" s="1010" t="str">
        <f>IF('Data 1'!BV683="","",'Data 1'!BV683)</f>
        <v/>
      </c>
      <c r="D683" s="1010" t="str">
        <f>IF('Data 1'!BW683="","",'Data 1'!BW683)</f>
        <v/>
      </c>
      <c r="E683" s="1010" t="str">
        <f>IF('Data 1'!BX683="","",'Data 1'!BX683)</f>
        <v/>
      </c>
      <c r="F683" s="1010" t="str">
        <f>IF('Data 1'!BY683="","",'Data 1'!BY683)</f>
        <v/>
      </c>
      <c r="G683" s="1105"/>
      <c r="H683" s="299"/>
      <c r="I683" s="299"/>
      <c r="J683" s="299"/>
      <c r="K683" s="299"/>
      <c r="L683" s="1105"/>
      <c r="M683" s="968"/>
      <c r="N683" s="968"/>
      <c r="O683" s="968"/>
      <c r="P683" s="968"/>
      <c r="Q683" s="1134"/>
      <c r="R683" s="904"/>
      <c r="S683" s="1034"/>
      <c r="T683" s="1034"/>
      <c r="U683" s="1066">
        <v>683</v>
      </c>
      <c r="V683" s="477"/>
    </row>
    <row r="684" spans="1:22" ht="15.75" customHeight="1">
      <c r="A684" s="1126" t="s">
        <v>288</v>
      </c>
      <c r="B684" s="954"/>
      <c r="C684" s="1010" t="str">
        <f>IF('Data 1'!BV684="","",'Data 1'!BV684)</f>
        <v/>
      </c>
      <c r="D684" s="1010" t="str">
        <f>IF('Data 1'!BW684="","",'Data 1'!BW684)</f>
        <v/>
      </c>
      <c r="E684" s="1010" t="str">
        <f>IF('Data 1'!BX684="","",'Data 1'!BX684)</f>
        <v/>
      </c>
      <c r="F684" s="1010" t="str">
        <f>IF('Data 1'!BY684="","",'Data 1'!BY684)</f>
        <v/>
      </c>
      <c r="G684" s="1105"/>
      <c r="H684" s="299"/>
      <c r="I684" s="299"/>
      <c r="J684" s="299"/>
      <c r="K684" s="299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7"/>
    </row>
    <row r="685" spans="1:22" ht="15.75" customHeight="1">
      <c r="A685" s="1175" t="str">
        <f>$Q$1 &amp; "/kg"</f>
        <v>kcal/kg</v>
      </c>
      <c r="B685" s="954"/>
      <c r="C685" s="1010">
        <f>IF('Data 1'!BV685="","",'Data 1'!BV685)</f>
        <v>2020</v>
      </c>
      <c r="D685" s="1010">
        <f>IF('Data 1'!BW685="","",'Data 1'!BW685)</f>
        <v>2020</v>
      </c>
      <c r="E685" s="1010">
        <f>IF('Data 1'!BX685="","",'Data 1'!BX685)</f>
        <v>2020</v>
      </c>
      <c r="F685" s="1010">
        <f>IF('Data 1'!BY685="","",'Data 1'!BY685)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4"/>
      <c r="S685" s="1034"/>
      <c r="T685" s="1034"/>
      <c r="U685" s="1066">
        <v>685</v>
      </c>
      <c r="V685" s="477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7"/>
    </row>
    <row r="687" spans="1:22" ht="15.75" customHeight="1">
      <c r="A687" s="914" t="str">
        <f>IF('Data 1'!A687="","",'Data 1'!A687)</f>
        <v>Gifts/remittances: cereal</v>
      </c>
      <c r="B687" s="1204"/>
      <c r="C687" s="1010" t="str">
        <f>IF('Data 1'!BV687="","",'Data 1'!BV687)</f>
        <v/>
      </c>
      <c r="D687" s="1010" t="str">
        <f>IF('Data 1'!BW687="","",'Data 1'!BW687)</f>
        <v/>
      </c>
      <c r="E687" s="1010" t="str">
        <f>IF('Data 1'!BX687="","",'Data 1'!BX687)</f>
        <v/>
      </c>
      <c r="F687" s="1010" t="str">
        <f>IF('Data 1'!BY687="","",'Data 1'!BY687)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5"/>
      <c r="S687" s="865"/>
      <c r="T687" s="865"/>
      <c r="U687" s="1066">
        <v>687</v>
      </c>
      <c r="V687" s="477"/>
    </row>
    <row r="688" spans="1:22" ht="15.75" customHeight="1">
      <c r="A688" s="1126" t="s">
        <v>291</v>
      </c>
      <c r="B688" s="1204"/>
      <c r="C688" s="1010" t="str">
        <f>IF('Data 1'!BV688="","",'Data 1'!BV688)</f>
        <v/>
      </c>
      <c r="D688" s="1010" t="str">
        <f>IF('Data 1'!BW688="","",'Data 1'!BW688)</f>
        <v/>
      </c>
      <c r="E688" s="1010" t="str">
        <f>IF('Data 1'!BX688="","",'Data 1'!BX688)</f>
        <v/>
      </c>
      <c r="F688" s="1010" t="str">
        <f>IF('Data 1'!BY688="","",'Data 1'!BY688)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4"/>
      <c r="S688" s="1034"/>
      <c r="T688" s="1034"/>
      <c r="U688" s="1066">
        <v>688</v>
      </c>
      <c r="V688" s="477"/>
    </row>
    <row r="689" spans="1:22" ht="15.75" customHeight="1">
      <c r="A689" s="1126" t="s">
        <v>288</v>
      </c>
      <c r="B689" s="1204"/>
      <c r="C689" s="1010" t="str">
        <f>IF('Data 1'!BV689="","",'Data 1'!BV689)</f>
        <v/>
      </c>
      <c r="D689" s="1010" t="str">
        <f>IF('Data 1'!BW689="","",'Data 1'!BW689)</f>
        <v/>
      </c>
      <c r="E689" s="1010" t="str">
        <f>IF('Data 1'!BX689="","",'Data 1'!BX689)</f>
        <v/>
      </c>
      <c r="F689" s="1010" t="str">
        <f>IF('Data 1'!BY689="","",'Data 1'!BY689)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7"/>
    </row>
    <row r="690" spans="1:22" ht="15.75" customHeight="1">
      <c r="A690" s="1175" t="str">
        <f>$Q$1 &amp; "/kg"</f>
        <v>kcal/kg</v>
      </c>
      <c r="B690" s="1204"/>
      <c r="C690" s="1010">
        <f>IF('Data 1'!BV690="","",'Data 1'!BV690)</f>
        <v>3620</v>
      </c>
      <c r="D690" s="1010">
        <f>IF('Data 1'!BW690="","",'Data 1'!BW690)</f>
        <v>3620</v>
      </c>
      <c r="E690" s="1010">
        <f>IF('Data 1'!BX690="","",'Data 1'!BX690)</f>
        <v>3620</v>
      </c>
      <c r="F690" s="1010">
        <f>IF('Data 1'!BY690="","",'Data 1'!BY690)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4"/>
      <c r="S690" s="1034"/>
      <c r="T690" s="1034"/>
      <c r="U690" s="1066">
        <v>690</v>
      </c>
      <c r="V690" s="477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7"/>
    </row>
    <row r="692" spans="1:22" ht="15.75" customHeight="1">
      <c r="A692" s="1164" t="str">
        <f>IF('Data 1'!A692="","",'Data 1'!A692)</f>
        <v>Gifts/remittances: sugar</v>
      </c>
      <c r="B692" s="954"/>
      <c r="C692" s="1010" t="str">
        <f>IF('Data 1'!BV692="","",'Data 1'!BV692)</f>
        <v/>
      </c>
      <c r="D692" s="1010" t="str">
        <f>IF('Data 1'!BW692="","",'Data 1'!BW692)</f>
        <v/>
      </c>
      <c r="E692" s="1010" t="str">
        <f>IF('Data 1'!BX692="","",'Data 1'!BX692)</f>
        <v/>
      </c>
      <c r="F692" s="1010" t="str">
        <f>IF('Data 1'!BY692="","",'Data 1'!BY692)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5"/>
      <c r="S692" s="865"/>
      <c r="T692" s="865"/>
      <c r="U692" s="1066">
        <v>692</v>
      </c>
      <c r="V692" s="477"/>
    </row>
    <row r="693" spans="1:22" ht="15.75" customHeight="1">
      <c r="A693" s="1126" t="s">
        <v>291</v>
      </c>
      <c r="B693" s="1204"/>
      <c r="C693" s="1010" t="str">
        <f>IF('Data 1'!BV693="","",'Data 1'!BV693)</f>
        <v/>
      </c>
      <c r="D693" s="1010" t="str">
        <f>IF('Data 1'!BW693="","",'Data 1'!BW693)</f>
        <v/>
      </c>
      <c r="E693" s="1010" t="str">
        <f>IF('Data 1'!BX693="","",'Data 1'!BX693)</f>
        <v/>
      </c>
      <c r="F693" s="1010" t="str">
        <f>IF('Data 1'!BY693="","",'Data 1'!BY693)</f>
        <v/>
      </c>
      <c r="G693" s="1105"/>
      <c r="H693" s="299"/>
      <c r="I693" s="299"/>
      <c r="J693" s="299"/>
      <c r="K693" s="299"/>
      <c r="L693" s="1105"/>
      <c r="M693" s="968"/>
      <c r="N693" s="968"/>
      <c r="O693" s="968"/>
      <c r="P693" s="968"/>
      <c r="Q693" s="1134"/>
      <c r="R693" s="904"/>
      <c r="S693" s="1034"/>
      <c r="T693" s="1034"/>
      <c r="U693" s="1066">
        <v>693</v>
      </c>
      <c r="V693" s="477"/>
    </row>
    <row r="694" spans="1:22" ht="15.75" customHeight="1">
      <c r="A694" s="1126" t="s">
        <v>288</v>
      </c>
      <c r="B694" s="1204"/>
      <c r="C694" s="1010" t="str">
        <f>IF('Data 1'!BV694="","",'Data 1'!BV694)</f>
        <v/>
      </c>
      <c r="D694" s="1010" t="str">
        <f>IF('Data 1'!BW694="","",'Data 1'!BW694)</f>
        <v/>
      </c>
      <c r="E694" s="1010" t="str">
        <f>IF('Data 1'!BX694="","",'Data 1'!BX694)</f>
        <v/>
      </c>
      <c r="F694" s="1010" t="str">
        <f>IF('Data 1'!BY694="","",'Data 1'!BY694)</f>
        <v/>
      </c>
      <c r="G694" s="1105"/>
      <c r="H694" s="299"/>
      <c r="I694" s="299"/>
      <c r="J694" s="299"/>
      <c r="K694" s="299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7"/>
    </row>
    <row r="695" spans="1:22" ht="15.75" customHeight="1">
      <c r="A695" s="1175" t="str">
        <f>$Q$1 &amp; "/kg"</f>
        <v>kcal/kg</v>
      </c>
      <c r="B695" s="954"/>
      <c r="C695" s="1010">
        <f>IF('Data 1'!BV695="","",'Data 1'!BV695)</f>
        <v>4000</v>
      </c>
      <c r="D695" s="1010">
        <f>IF('Data 1'!BW695="","",'Data 1'!BW695)</f>
        <v>4000</v>
      </c>
      <c r="E695" s="1010">
        <f>IF('Data 1'!BX695="","",'Data 1'!BX695)</f>
        <v>4000</v>
      </c>
      <c r="F695" s="1010">
        <f>IF('Data 1'!BY695="","",'Data 1'!BY695)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4"/>
      <c r="S695" s="1034"/>
      <c r="T695" s="1034"/>
      <c r="U695" s="1066">
        <v>695</v>
      </c>
      <c r="V695" s="477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7"/>
    </row>
    <row r="697" spans="1:22" ht="15.75" customHeight="1">
      <c r="A697" s="1164" t="str">
        <f>IF('Data 1'!A697="","",'Data 1'!A697)</f>
        <v>Gifts/remittances: Other</v>
      </c>
      <c r="B697" s="954"/>
      <c r="C697" s="1010" t="str">
        <f>IF('Data 1'!BV697="","",'Data 1'!BV697)</f>
        <v/>
      </c>
      <c r="D697" s="1010" t="str">
        <f>IF('Data 1'!BW697="","",'Data 1'!BW697)</f>
        <v/>
      </c>
      <c r="E697" s="1010" t="str">
        <f>IF('Data 1'!BX697="","",'Data 1'!BX697)</f>
        <v/>
      </c>
      <c r="F697" s="1010" t="str">
        <f>IF('Data 1'!BY697="","",'Data 1'!BY697)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5"/>
      <c r="S697" s="865"/>
      <c r="T697" s="865"/>
      <c r="U697" s="1066">
        <v>697</v>
      </c>
      <c r="V697" s="477"/>
    </row>
    <row r="698" spans="1:22" ht="15.75" customHeight="1">
      <c r="A698" s="1126" t="s">
        <v>291</v>
      </c>
      <c r="B698" s="954"/>
      <c r="C698" s="1010" t="str">
        <f>IF('Data 1'!BV698="","",'Data 1'!BV698)</f>
        <v/>
      </c>
      <c r="D698" s="1010" t="str">
        <f>IF('Data 1'!BW698="","",'Data 1'!BW698)</f>
        <v/>
      </c>
      <c r="E698" s="1010" t="str">
        <f>IF('Data 1'!BX698="","",'Data 1'!BX698)</f>
        <v/>
      </c>
      <c r="F698" s="1010" t="str">
        <f>IF('Data 1'!BY698="","",'Data 1'!BY698)</f>
        <v/>
      </c>
      <c r="G698" s="1105"/>
      <c r="H698" s="299"/>
      <c r="I698" s="299"/>
      <c r="J698" s="299"/>
      <c r="K698" s="299"/>
      <c r="L698" s="1105"/>
      <c r="M698" s="968"/>
      <c r="N698" s="968"/>
      <c r="O698" s="968"/>
      <c r="P698" s="968"/>
      <c r="Q698" s="1134"/>
      <c r="R698" s="904"/>
      <c r="S698" s="1034"/>
      <c r="T698" s="1034"/>
      <c r="U698" s="1066">
        <v>698</v>
      </c>
      <c r="V698" s="477"/>
    </row>
    <row r="699" spans="1:22" ht="15.75" customHeight="1">
      <c r="A699" s="1126" t="s">
        <v>288</v>
      </c>
      <c r="B699" s="954"/>
      <c r="C699" s="1010" t="str">
        <f>IF('Data 1'!BV699="","",'Data 1'!BV699)</f>
        <v/>
      </c>
      <c r="D699" s="1010" t="str">
        <f>IF('Data 1'!BW699="","",'Data 1'!BW699)</f>
        <v/>
      </c>
      <c r="E699" s="1010" t="str">
        <f>IF('Data 1'!BX699="","",'Data 1'!BX699)</f>
        <v/>
      </c>
      <c r="F699" s="1010" t="str">
        <f>IF('Data 1'!BY699="","",'Data 1'!BY699)</f>
        <v/>
      </c>
      <c r="G699" s="1105"/>
      <c r="H699" s="299"/>
      <c r="I699" s="299"/>
      <c r="J699" s="299"/>
      <c r="K699" s="299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7"/>
    </row>
    <row r="700" spans="1:22" ht="15.75" customHeight="1">
      <c r="A700" s="1175" t="str">
        <f>$Q$1 &amp; "/kg"</f>
        <v>kcal/kg</v>
      </c>
      <c r="B700" s="954"/>
      <c r="C700" s="1010" t="str">
        <f>IF('Data 1'!BV700="","",'Data 1'!BV700)</f>
        <v/>
      </c>
      <c r="D700" s="1010" t="str">
        <f>IF('Data 1'!BW700="","",'Data 1'!BW700)</f>
        <v/>
      </c>
      <c r="E700" s="1010" t="str">
        <f>IF('Data 1'!BX700="","",'Data 1'!BX700)</f>
        <v/>
      </c>
      <c r="F700" s="1010" t="str">
        <f>IF('Data 1'!BY700="","",'Data 1'!BY700)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4"/>
      <c r="S700" s="1034"/>
      <c r="T700" s="1034"/>
      <c r="U700" s="1066">
        <v>700</v>
      </c>
      <c r="V700" s="477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7"/>
    </row>
    <row r="702" spans="1:22" ht="15.75" customHeight="1">
      <c r="A702" s="1202" t="s">
        <v>311</v>
      </c>
      <c r="B702" s="954"/>
      <c r="C702" s="892"/>
      <c r="D702" s="892"/>
      <c r="E702" s="892"/>
      <c r="F702" s="892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5"/>
      <c r="S702" s="865"/>
      <c r="T702" s="865"/>
      <c r="U702" s="1066">
        <v>702</v>
      </c>
      <c r="V702" s="477"/>
    </row>
    <row r="703" spans="1:22" ht="15.75" customHeight="1">
      <c r="A703" s="1206" t="str">
        <f>IF('Data 1'!A703="","",'Data 1'!A703)</f>
        <v>Agricultural cash income -- see Data2</v>
      </c>
      <c r="B703" s="954"/>
      <c r="C703" s="772"/>
      <c r="D703" s="772"/>
      <c r="E703" s="772"/>
      <c r="F703" s="772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5"/>
      <c r="S703" s="865"/>
      <c r="T703" s="865"/>
      <c r="U703" s="1066">
        <v>703</v>
      </c>
      <c r="V703" s="477"/>
    </row>
    <row r="704" spans="1:22" ht="15.75" customHeight="1">
      <c r="A704" s="1126" t="s">
        <v>295</v>
      </c>
      <c r="B704" s="954"/>
      <c r="C704" s="1010" t="str">
        <f>IF('Data 1'!BV704="","",'Data 1'!BV704)</f>
        <v/>
      </c>
      <c r="D704" s="1010" t="str">
        <f>IF('Data 1'!BW704="","",'Data 1'!BW704)</f>
        <v/>
      </c>
      <c r="E704" s="1010" t="str">
        <f>IF('Data 1'!BX704="","",'Data 1'!BX704)</f>
        <v/>
      </c>
      <c r="F704" s="1010" t="str">
        <f>IF('Data 1'!BY704="","",'Data 1'!BY704)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7"/>
    </row>
    <row r="705" spans="1:22" ht="15.75" customHeight="1">
      <c r="A705" s="1126" t="s">
        <v>296</v>
      </c>
      <c r="B705" s="954"/>
      <c r="C705" s="1010" t="str">
        <f>IF('Data 1'!BV705="","",'Data 1'!BV705)</f>
        <v/>
      </c>
      <c r="D705" s="1010" t="str">
        <f>IF('Data 1'!BW705="","",'Data 1'!BW705)</f>
        <v/>
      </c>
      <c r="E705" s="1010" t="str">
        <f>IF('Data 1'!BX705="","",'Data 1'!BX705)</f>
        <v/>
      </c>
      <c r="F705" s="1010" t="str">
        <f>IF('Data 1'!BY705="","",'Data 1'!BY705)</f>
        <v/>
      </c>
      <c r="G705" s="1105"/>
      <c r="H705" s="1201" t="str">
        <f t="shared" ref="H705:K706" si="12">IF(C705&gt;0,C705,"")</f>
        <v/>
      </c>
      <c r="I705" s="1201" t="str">
        <f t="shared" si="12"/>
        <v/>
      </c>
      <c r="J705" s="1201" t="str">
        <f t="shared" si="12"/>
        <v/>
      </c>
      <c r="K705" s="1201" t="str">
        <f t="shared" si="12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7"/>
    </row>
    <row r="706" spans="1:22" ht="15.75" customHeight="1">
      <c r="A706" s="1126" t="s">
        <v>283</v>
      </c>
      <c r="B706" s="954"/>
      <c r="C706" s="1010" t="str">
        <f>IF('Data 1'!BV706="","",'Data 1'!BV706)</f>
        <v/>
      </c>
      <c r="D706" s="1010" t="str">
        <f>IF('Data 1'!BW706="","",'Data 1'!BW706)</f>
        <v/>
      </c>
      <c r="E706" s="1010" t="str">
        <f>IF('Data 1'!BX706="","",'Data 1'!BX706)</f>
        <v/>
      </c>
      <c r="F706" s="1010" t="str">
        <f>IF('Data 1'!BY706="","",'Data 1'!BY706)</f>
        <v/>
      </c>
      <c r="G706" s="1105"/>
      <c r="H706" s="1201" t="str">
        <f t="shared" si="12"/>
        <v/>
      </c>
      <c r="I706" s="1201" t="str">
        <f t="shared" si="12"/>
        <v/>
      </c>
      <c r="J706" s="1201" t="str">
        <f t="shared" si="12"/>
        <v/>
      </c>
      <c r="K706" s="1201" t="str">
        <f t="shared" si="12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7"/>
    </row>
    <row r="707" spans="1:22" ht="15.75" customHeight="1">
      <c r="A707" s="1126" t="s">
        <v>313</v>
      </c>
      <c r="B707" s="954"/>
      <c r="C707" s="1010" t="str">
        <f>IF('Data 1'!BV707="","",'Data 1'!BV707)</f>
        <v/>
      </c>
      <c r="D707" s="1010" t="str">
        <f>IF('Data 1'!BW707="","",'Data 1'!BW707)</f>
        <v/>
      </c>
      <c r="E707" s="1010" t="str">
        <f>IF('Data 1'!BX707="","",'Data 1'!BX707)</f>
        <v/>
      </c>
      <c r="F707" s="1010" t="str">
        <f>IF('Data 1'!BY707="","",'Data 1'!BY707)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7"/>
    </row>
    <row r="708" spans="1:22" ht="15.75" customHeight="1">
      <c r="A708" s="1172" t="s">
        <v>314</v>
      </c>
      <c r="B708" s="954"/>
      <c r="C708" s="1148">
        <f>IF('Data 1'!BV708="","",'Data 1'!BV708)</f>
        <v>150</v>
      </c>
      <c r="D708" s="1148">
        <f>IF('Data 1'!BW708="","",'Data 1'!BW708)</f>
        <v>800</v>
      </c>
      <c r="E708" s="1148">
        <f>IF('Data 1'!BX708="","",'Data 1'!BX708)</f>
        <v>300</v>
      </c>
      <c r="F708" s="1148">
        <f>IF('Data 1'!BY708="","",'Data 1'!BY708)</f>
        <v>0</v>
      </c>
      <c r="G708" s="1106"/>
      <c r="H708" s="1201">
        <f>IF(C708="","",C708*'Exp factors'!C$28)</f>
        <v>180</v>
      </c>
      <c r="I708" s="1201">
        <f>IF(D708="","",D708*'Exp factors'!D$28)</f>
        <v>960</v>
      </c>
      <c r="J708" s="1201">
        <f>IF(E708="","",E708*'Exp factors'!E$28)</f>
        <v>360</v>
      </c>
      <c r="K708" s="1201">
        <f>IF(F708="","",F708*'Exp factors'!F$28)</f>
        <v>0</v>
      </c>
      <c r="L708" s="1106"/>
      <c r="M708" s="1125">
        <f>IF(H708="","",SUM(H708)-SUM(C708))</f>
        <v>30</v>
      </c>
      <c r="N708" s="1125">
        <f>IF(I708="","",SUM(I708)-SUM(D708))</f>
        <v>160</v>
      </c>
      <c r="O708" s="1125">
        <f>IF(J708="","",SUM(J708)-SUM(E708))</f>
        <v>60</v>
      </c>
      <c r="P708" s="1125">
        <f>IF(K708="","",SUM(K708)-SUM(F708))</f>
        <v>0</v>
      </c>
      <c r="Q708" s="1134"/>
      <c r="R708" s="904"/>
      <c r="S708" s="1034"/>
      <c r="T708" s="1034"/>
      <c r="U708" s="1066">
        <v>708</v>
      </c>
      <c r="V708" s="477"/>
    </row>
    <row r="709" spans="1:22" ht="15.75" customHeight="1">
      <c r="A709" s="1206" t="str">
        <f>IF('Data 1'!A709="","",'Data 1'!A709)</f>
        <v>Construction cash income -- see Data2</v>
      </c>
      <c r="B709" s="954"/>
      <c r="C709" s="772"/>
      <c r="D709" s="772"/>
      <c r="E709" s="772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5"/>
      <c r="S709" s="865"/>
      <c r="T709" s="865"/>
      <c r="U709" s="1066">
        <v>709</v>
      </c>
      <c r="V709" s="477"/>
    </row>
    <row r="710" spans="1:22" ht="15.75" customHeight="1">
      <c r="A710" s="1126" t="s">
        <v>295</v>
      </c>
      <c r="B710" s="954"/>
      <c r="C710" s="1010" t="str">
        <f>IF('Data 1'!BV710="","",'Data 1'!BV710)</f>
        <v/>
      </c>
      <c r="D710" s="1010" t="str">
        <f>IF('Data 1'!BW710="","",'Data 1'!BW710)</f>
        <v/>
      </c>
      <c r="E710" s="1010" t="str">
        <f>IF('Data 1'!BX710="","",'Data 1'!BX710)</f>
        <v/>
      </c>
      <c r="F710" s="1010" t="str">
        <f>IF('Data 1'!BY710="","",'Data 1'!BY710)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7"/>
    </row>
    <row r="711" spans="1:22" ht="15.75" customHeight="1">
      <c r="A711" s="1126" t="s">
        <v>296</v>
      </c>
      <c r="B711" s="954"/>
      <c r="C711" s="1010" t="str">
        <f>IF('Data 1'!BV711="","",'Data 1'!BV711)</f>
        <v/>
      </c>
      <c r="D711" s="1010" t="str">
        <f>IF('Data 1'!BW711="","",'Data 1'!BW711)</f>
        <v/>
      </c>
      <c r="E711" s="1010" t="str">
        <f>IF('Data 1'!BX711="","",'Data 1'!BX711)</f>
        <v/>
      </c>
      <c r="F711" s="1010" t="str">
        <f>IF('Data 1'!BY711="","",'Data 1'!BY711)</f>
        <v/>
      </c>
      <c r="G711" s="1105"/>
      <c r="H711" s="1201" t="str">
        <f t="shared" ref="H711:K712" si="13">IF(C711&gt;0,C711,"")</f>
        <v/>
      </c>
      <c r="I711" s="1201" t="str">
        <f t="shared" si="13"/>
        <v/>
      </c>
      <c r="J711" s="1201" t="str">
        <f t="shared" si="13"/>
        <v/>
      </c>
      <c r="K711" s="1201" t="str">
        <f t="shared" si="13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7"/>
    </row>
    <row r="712" spans="1:22" ht="15.75" customHeight="1">
      <c r="A712" s="1126" t="s">
        <v>283</v>
      </c>
      <c r="B712" s="954"/>
      <c r="C712" s="1010" t="str">
        <f>IF('Data 1'!BV712="","",'Data 1'!BV712)</f>
        <v/>
      </c>
      <c r="D712" s="1010" t="str">
        <f>IF('Data 1'!BW712="","",'Data 1'!BW712)</f>
        <v/>
      </c>
      <c r="E712" s="1010" t="str">
        <f>IF('Data 1'!BX712="","",'Data 1'!BX712)</f>
        <v/>
      </c>
      <c r="F712" s="1010" t="str">
        <f>IF('Data 1'!BY712="","",'Data 1'!BY712)</f>
        <v/>
      </c>
      <c r="G712" s="1105"/>
      <c r="H712" s="1201" t="str">
        <f t="shared" si="13"/>
        <v/>
      </c>
      <c r="I712" s="1201" t="str">
        <f t="shared" si="13"/>
        <v/>
      </c>
      <c r="J712" s="1201" t="str">
        <f t="shared" si="13"/>
        <v/>
      </c>
      <c r="K712" s="1201" t="str">
        <f t="shared" si="13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7"/>
    </row>
    <row r="713" spans="1:22" ht="15.75" customHeight="1">
      <c r="A713" s="1126" t="s">
        <v>313</v>
      </c>
      <c r="B713" s="954"/>
      <c r="C713" s="1010" t="str">
        <f>IF('Data 1'!BV713="","",'Data 1'!BV713)</f>
        <v/>
      </c>
      <c r="D713" s="1010" t="str">
        <f>IF('Data 1'!BW713="","",'Data 1'!BW713)</f>
        <v/>
      </c>
      <c r="E713" s="1010" t="str">
        <f>IF('Data 1'!BX713="","",'Data 1'!BX713)</f>
        <v/>
      </c>
      <c r="F713" s="1010" t="str">
        <f>IF('Data 1'!BY713="","",'Data 1'!BY713)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7"/>
    </row>
    <row r="714" spans="1:22" ht="15.75" customHeight="1">
      <c r="A714" s="1172" t="s">
        <v>314</v>
      </c>
      <c r="B714" s="954"/>
      <c r="C714" s="1148">
        <f>IF('Data 1'!BV714="","",'Data 1'!BV714)</f>
        <v>400</v>
      </c>
      <c r="D714" s="1148">
        <f>IF('Data 1'!BW714="","",'Data 1'!BW714)</f>
        <v>750</v>
      </c>
      <c r="E714" s="1148">
        <f>IF('Data 1'!BX714="","",'Data 1'!BX714)</f>
        <v>0</v>
      </c>
      <c r="F714" s="1148">
        <f>IF('Data 1'!BY714="","",'Data 1'!BY714)</f>
        <v>0</v>
      </c>
      <c r="G714" s="1106"/>
      <c r="H714" s="1201">
        <f>IF(C714="","",C714*'Exp factors'!C$28)</f>
        <v>480</v>
      </c>
      <c r="I714" s="1201">
        <f>IF(D714="","",D714*'Exp factors'!D$28)</f>
        <v>900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80</v>
      </c>
      <c r="N714" s="1125">
        <f>IF(I714="","",SUM(I714)-SUM(D714))</f>
        <v>150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4"/>
      <c r="S714" s="1034"/>
      <c r="T714" s="1034"/>
      <c r="U714" s="1066">
        <v>714</v>
      </c>
      <c r="V714" s="477"/>
    </row>
    <row r="715" spans="1:22" ht="15.75" customHeight="1">
      <c r="A715" s="1206" t="str">
        <f>IF('Data 1'!A715="","",'Data 1'!A715)</f>
        <v>Domestic work cash income -- see Data2</v>
      </c>
      <c r="B715" s="954"/>
      <c r="C715" s="772"/>
      <c r="D715" s="772"/>
      <c r="E715" s="772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5"/>
      <c r="S715" s="865"/>
      <c r="T715" s="865"/>
      <c r="U715" s="1066">
        <v>715</v>
      </c>
      <c r="V715" s="477"/>
    </row>
    <row r="716" spans="1:22" ht="15.75" customHeight="1">
      <c r="A716" s="1126" t="s">
        <v>295</v>
      </c>
      <c r="B716" s="954"/>
      <c r="C716" s="1010" t="str">
        <f>IF('Data 1'!BV716="","",'Data 1'!BV716)</f>
        <v/>
      </c>
      <c r="D716" s="1010" t="str">
        <f>IF('Data 1'!BW716="","",'Data 1'!BW716)</f>
        <v/>
      </c>
      <c r="E716" s="1010" t="str">
        <f>IF('Data 1'!BX716="","",'Data 1'!BX716)</f>
        <v/>
      </c>
      <c r="F716" s="1010" t="str">
        <f>IF('Data 1'!BY716="","",'Data 1'!BY716)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7"/>
    </row>
    <row r="717" spans="1:22" ht="15.75" customHeight="1">
      <c r="A717" s="1126" t="s">
        <v>296</v>
      </c>
      <c r="B717" s="954"/>
      <c r="C717" s="1010" t="str">
        <f>IF('Data 1'!BV717="","",'Data 1'!BV717)</f>
        <v/>
      </c>
      <c r="D717" s="1010" t="str">
        <f>IF('Data 1'!BW717="","",'Data 1'!BW717)</f>
        <v/>
      </c>
      <c r="E717" s="1010" t="str">
        <f>IF('Data 1'!BX717="","",'Data 1'!BX717)</f>
        <v/>
      </c>
      <c r="F717" s="1010" t="str">
        <f>IF('Data 1'!BY717="","",'Data 1'!BY717)</f>
        <v/>
      </c>
      <c r="G717" s="1105"/>
      <c r="H717" s="1201" t="str">
        <f t="shared" ref="H717:K718" si="14">IF(C717&gt;0,C717,"")</f>
        <v/>
      </c>
      <c r="I717" s="1201" t="str">
        <f t="shared" si="14"/>
        <v/>
      </c>
      <c r="J717" s="1201" t="str">
        <f t="shared" si="14"/>
        <v/>
      </c>
      <c r="K717" s="1201" t="str">
        <f t="shared" si="14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7"/>
    </row>
    <row r="718" spans="1:22" ht="15.75" customHeight="1">
      <c r="A718" s="1126" t="s">
        <v>283</v>
      </c>
      <c r="B718" s="954"/>
      <c r="C718" s="1010" t="str">
        <f>IF('Data 1'!BV718="","",'Data 1'!BV718)</f>
        <v/>
      </c>
      <c r="D718" s="1010" t="str">
        <f>IF('Data 1'!BW718="","",'Data 1'!BW718)</f>
        <v/>
      </c>
      <c r="E718" s="1010" t="str">
        <f>IF('Data 1'!BX718="","",'Data 1'!BX718)</f>
        <v/>
      </c>
      <c r="F718" s="1010" t="str">
        <f>IF('Data 1'!BY718="","",'Data 1'!BY718)</f>
        <v/>
      </c>
      <c r="G718" s="1105"/>
      <c r="H718" s="1201" t="str">
        <f t="shared" si="14"/>
        <v/>
      </c>
      <c r="I718" s="1201" t="str">
        <f t="shared" si="14"/>
        <v/>
      </c>
      <c r="J718" s="1201" t="str">
        <f t="shared" si="14"/>
        <v/>
      </c>
      <c r="K718" s="1201" t="str">
        <f t="shared" si="14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7"/>
    </row>
    <row r="719" spans="1:22" ht="15.75" customHeight="1">
      <c r="A719" s="1126" t="s">
        <v>313</v>
      </c>
      <c r="B719" s="954"/>
      <c r="C719" s="1010" t="str">
        <f>IF('Data 1'!BV719="","",'Data 1'!BV719)</f>
        <v/>
      </c>
      <c r="D719" s="1010" t="str">
        <f>IF('Data 1'!BW719="","",'Data 1'!BW719)</f>
        <v/>
      </c>
      <c r="E719" s="1010" t="str">
        <f>IF('Data 1'!BX719="","",'Data 1'!BX719)</f>
        <v/>
      </c>
      <c r="F719" s="1010" t="str">
        <f>IF('Data 1'!BY719="","",'Data 1'!BY719)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7"/>
    </row>
    <row r="720" spans="1:22" ht="15.75" customHeight="1">
      <c r="A720" s="1172" t="s">
        <v>314</v>
      </c>
      <c r="B720" s="954"/>
      <c r="C720" s="1148">
        <f>IF('Data 1'!BV720="","",'Data 1'!BV720)</f>
        <v>0</v>
      </c>
      <c r="D720" s="1148">
        <f>IF('Data 1'!BW720="","",'Data 1'!BW720)</f>
        <v>0</v>
      </c>
      <c r="E720" s="1148">
        <f>IF('Data 1'!BX720="","",'Data 1'!BX720)</f>
        <v>0</v>
      </c>
      <c r="F720" s="1148">
        <f>IF('Data 1'!BY720="","",'Data 1'!BY720)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4"/>
      <c r="S720" s="1034"/>
      <c r="T720" s="1034"/>
      <c r="U720" s="1066">
        <v>720</v>
      </c>
      <c r="V720" s="477"/>
    </row>
    <row r="721" spans="1:22" ht="15.75" customHeight="1">
      <c r="A721" s="1159" t="str">
        <f>IF('Data 1'!A721="","",'Data 1'!A721)</f>
        <v>Labour migration(formal employment): no. people per HH</v>
      </c>
      <c r="B721" s="954"/>
      <c r="C721" s="1010" t="str">
        <f>IF('Data 1'!BV721="","",'Data 1'!BV721)</f>
        <v/>
      </c>
      <c r="D721" s="1010" t="str">
        <f>IF('Data 1'!BW721="","",'Data 1'!BW721)</f>
        <v/>
      </c>
      <c r="E721" s="1010" t="str">
        <f>IF('Data 1'!BX721="","",'Data 1'!BX721)</f>
        <v/>
      </c>
      <c r="F721" s="1010" t="str">
        <f>IF('Data 1'!BY721="","",'Data 1'!BY721)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7"/>
    </row>
    <row r="722" spans="1:22" ht="15.75" customHeight="1">
      <c r="A722" s="1126" t="s">
        <v>283</v>
      </c>
      <c r="B722" s="954"/>
      <c r="C722" s="1010" t="str">
        <f>IF('Data 1'!BV722="","",'Data 1'!BV722)</f>
        <v/>
      </c>
      <c r="D722" s="1010" t="str">
        <f>IF('Data 1'!BW722="","",'Data 1'!BW722)</f>
        <v/>
      </c>
      <c r="E722" s="1010" t="str">
        <f>IF('Data 1'!BX722="","",'Data 1'!BX722)</f>
        <v/>
      </c>
      <c r="F722" s="1010" t="str">
        <f>IF('Data 1'!BY722="","",'Data 1'!BY722)</f>
        <v/>
      </c>
      <c r="G722" s="1105"/>
      <c r="H722" s="1201" t="str">
        <f t="shared" ref="H722:K723" si="15">IF(C722&gt;0,C722,"")</f>
        <v/>
      </c>
      <c r="I722" s="1201" t="str">
        <f t="shared" si="15"/>
        <v/>
      </c>
      <c r="J722" s="1201" t="str">
        <f t="shared" si="15"/>
        <v/>
      </c>
      <c r="K722" s="1201" t="str">
        <f t="shared" si="15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7"/>
    </row>
    <row r="723" spans="1:22" ht="15.75" customHeight="1">
      <c r="A723" s="1126" t="s">
        <v>318</v>
      </c>
      <c r="B723" s="954"/>
      <c r="C723" s="1010" t="str">
        <f>IF('Data 1'!BV723="","",'Data 1'!BV723)</f>
        <v/>
      </c>
      <c r="D723" s="1010" t="str">
        <f>IF('Data 1'!BW723="","",'Data 1'!BW723)</f>
        <v/>
      </c>
      <c r="E723" s="1010" t="str">
        <f>IF('Data 1'!BX723="","",'Data 1'!BX723)</f>
        <v/>
      </c>
      <c r="F723" s="1010" t="str">
        <f>IF('Data 1'!BY723="","",'Data 1'!BY723)</f>
        <v/>
      </c>
      <c r="G723" s="1105"/>
      <c r="H723" s="1201" t="str">
        <f t="shared" si="15"/>
        <v/>
      </c>
      <c r="I723" s="1201" t="str">
        <f t="shared" si="15"/>
        <v/>
      </c>
      <c r="J723" s="1201" t="str">
        <f t="shared" si="15"/>
        <v/>
      </c>
      <c r="K723" s="1201" t="str">
        <f t="shared" si="15"/>
        <v/>
      </c>
      <c r="L723" s="1105"/>
      <c r="M723" s="968"/>
      <c r="N723" s="968"/>
      <c r="O723" s="968"/>
      <c r="P723" s="968"/>
      <c r="Q723" s="1134"/>
      <c r="R723" s="904"/>
      <c r="S723" s="1034"/>
      <c r="T723" s="1034"/>
      <c r="U723" s="1066">
        <v>723</v>
      </c>
      <c r="V723" s="477"/>
    </row>
    <row r="724" spans="1:22" ht="15.75" customHeight="1">
      <c r="A724" s="1172" t="s">
        <v>314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4"/>
      <c r="S724" s="1034"/>
      <c r="T724" s="1034"/>
      <c r="U724" s="1066">
        <v>724</v>
      </c>
      <c r="V724" s="477"/>
    </row>
    <row r="725" spans="1:22" ht="15.75" customHeight="1">
      <c r="A725" s="827" t="str">
        <f>IF('Data 1'!A725="","",'Data 1'!A725)</f>
        <v>Remittances: no. times per year</v>
      </c>
      <c r="B725" s="954"/>
      <c r="C725" s="1010">
        <f>IF('Data 1'!BV725="","",'Data 1'!BV725)</f>
        <v>3</v>
      </c>
      <c r="D725" s="1010" t="str">
        <f>IF('Data 1'!BW725="","",'Data 1'!BW725)</f>
        <v/>
      </c>
      <c r="E725" s="1010" t="str">
        <f>IF('Data 1'!BX725="","",'Data 1'!BX725)</f>
        <v/>
      </c>
      <c r="F725" s="1010" t="str">
        <f>IF('Data 1'!BY725="","",'Data 1'!BY725)</f>
        <v/>
      </c>
      <c r="G725" s="1105"/>
      <c r="H725" s="1201">
        <f>IF(C725="","",C725*'Exp factors'!C$32)</f>
        <v>6</v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7"/>
    </row>
    <row r="726" spans="1:22" ht="15.75" customHeight="1">
      <c r="A726" s="1102" t="s">
        <v>320</v>
      </c>
      <c r="B726" s="954"/>
      <c r="C726" s="1010">
        <f>IF('Data 1'!BV726="","",'Data 1'!BV726)</f>
        <v>100</v>
      </c>
      <c r="D726" s="1010" t="str">
        <f>IF('Data 1'!BW726="","",'Data 1'!BW726)</f>
        <v/>
      </c>
      <c r="E726" s="1010" t="str">
        <f>IF('Data 1'!BX726="","",'Data 1'!BX726)</f>
        <v/>
      </c>
      <c r="F726" s="1010" t="str">
        <f>IF('Data 1'!BY726="","",'Data 1'!BY726)</f>
        <v/>
      </c>
      <c r="G726" s="1108"/>
      <c r="H726" s="1201">
        <f>IF(C726&gt;0,C726,"")</f>
        <v>100</v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4"/>
      <c r="S726" s="1034"/>
      <c r="T726" s="1034"/>
      <c r="U726" s="1066">
        <v>726</v>
      </c>
      <c r="V726" s="477"/>
    </row>
    <row r="727" spans="1:22" ht="15.75" customHeight="1">
      <c r="A727" s="1102" t="s">
        <v>314</v>
      </c>
      <c r="B727" s="954"/>
      <c r="C727" s="1125">
        <f>IF(SUM(C725)=0,"",C725*C726)</f>
        <v>300</v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>
        <f>IF(H725="","",H725*H726)</f>
        <v>600</v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>
        <f>IF(H727="","",SUM(H727)-SUM(C727))</f>
        <v>300</v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4"/>
      <c r="S727" s="1034"/>
      <c r="T727" s="1034"/>
      <c r="U727" s="1066">
        <v>727</v>
      </c>
      <c r="V727" s="477"/>
    </row>
    <row r="728" spans="1:22" ht="15.75" customHeight="1">
      <c r="A728" s="914" t="str">
        <f>IF('Data 1'!A728="","",'Data 1'!A728)</f>
        <v>Firewood: no. people per HH</v>
      </c>
      <c r="B728" s="954"/>
      <c r="C728" s="1010" t="str">
        <f>IF('Data 1'!BV728="","",'Data 1'!BV728)</f>
        <v/>
      </c>
      <c r="D728" s="1010" t="str">
        <f>IF('Data 1'!BW728="","",'Data 1'!BW728)</f>
        <v/>
      </c>
      <c r="E728" s="1010" t="str">
        <f>IF('Data 1'!BX728="","",'Data 1'!BX728)</f>
        <v/>
      </c>
      <c r="F728" s="1010" t="str">
        <f>IF('Data 1'!BY728="","",'Data 1'!BY728)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7"/>
    </row>
    <row r="729" spans="1:22" ht="15.75" customHeight="1">
      <c r="A729" s="1126" t="s">
        <v>296</v>
      </c>
      <c r="B729" s="954"/>
      <c r="C729" s="1010" t="str">
        <f>IF('Data 1'!BV729="","",'Data 1'!BV729)</f>
        <v/>
      </c>
      <c r="D729" s="1010" t="str">
        <f>IF('Data 1'!BW729="","",'Data 1'!BW729)</f>
        <v/>
      </c>
      <c r="E729" s="1010" t="str">
        <f>IF('Data 1'!BX729="","",'Data 1'!BX729)</f>
        <v/>
      </c>
      <c r="F729" s="1010" t="str">
        <f>IF('Data 1'!BY729="","",'Data 1'!BY729)</f>
        <v/>
      </c>
      <c r="G729" s="1105"/>
      <c r="H729" s="1201" t="str">
        <f t="shared" ref="H729:K730" si="16">IF(C729&gt;0,C729,"")</f>
        <v/>
      </c>
      <c r="I729" s="1201" t="str">
        <f t="shared" si="16"/>
        <v/>
      </c>
      <c r="J729" s="1201" t="str">
        <f t="shared" si="16"/>
        <v/>
      </c>
      <c r="K729" s="1201" t="str">
        <f t="shared" si="16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7"/>
    </row>
    <row r="730" spans="1:22" ht="15.75" customHeight="1">
      <c r="A730" s="1126" t="s">
        <v>283</v>
      </c>
      <c r="B730" s="954"/>
      <c r="C730" s="1010" t="str">
        <f>IF('Data 1'!BV730="","",'Data 1'!BV730)</f>
        <v/>
      </c>
      <c r="D730" s="1010" t="str">
        <f>IF('Data 1'!BW730="","",'Data 1'!BW730)</f>
        <v/>
      </c>
      <c r="E730" s="1010" t="str">
        <f>IF('Data 1'!BX730="","",'Data 1'!BX730)</f>
        <v/>
      </c>
      <c r="F730" s="1010" t="str">
        <f>IF('Data 1'!BY730="","",'Data 1'!BY730)</f>
        <v/>
      </c>
      <c r="G730" s="1105"/>
      <c r="H730" s="1201" t="str">
        <f t="shared" si="16"/>
        <v/>
      </c>
      <c r="I730" s="1201" t="str">
        <f t="shared" si="16"/>
        <v/>
      </c>
      <c r="J730" s="1201" t="str">
        <f t="shared" si="16"/>
        <v/>
      </c>
      <c r="K730" s="1201" t="str">
        <f t="shared" si="16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7"/>
    </row>
    <row r="731" spans="1:22" ht="15.75" customHeight="1">
      <c r="A731" s="1126" t="s">
        <v>313</v>
      </c>
      <c r="B731" s="954"/>
      <c r="C731" s="1010" t="str">
        <f>IF('Data 1'!BV731="","",'Data 1'!BV731)</f>
        <v/>
      </c>
      <c r="D731" s="1010" t="str">
        <f>IF('Data 1'!BW731="","",'Data 1'!BW731)</f>
        <v/>
      </c>
      <c r="E731" s="1010" t="str">
        <f>IF('Data 1'!BX731="","",'Data 1'!BX731)</f>
        <v/>
      </c>
      <c r="F731" s="1010" t="str">
        <f>IF('Data 1'!BY731="","",'Data 1'!BY731)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7"/>
    </row>
    <row r="732" spans="1:22" ht="15.75" customHeight="1">
      <c r="A732" s="1172" t="s">
        <v>314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4"/>
      <c r="S732" s="1034"/>
      <c r="T732" s="1034"/>
      <c r="U732" s="1066">
        <v>732</v>
      </c>
      <c r="V732" s="477"/>
    </row>
    <row r="733" spans="1:22" ht="15.75" customHeight="1">
      <c r="A733" s="1159" t="str">
        <f>IF('Data 1'!A733="","",'Data 1'!A733)</f>
        <v>Formal Employment (conservancies, etc.)</v>
      </c>
      <c r="B733" s="954"/>
      <c r="C733" s="1010" t="str">
        <f>IF('Data 1'!BV733="","",'Data 1'!BV733)</f>
        <v/>
      </c>
      <c r="D733" s="1010" t="str">
        <f>IF('Data 1'!BW733="","",'Data 1'!BW733)</f>
        <v/>
      </c>
      <c r="E733" s="1010" t="str">
        <f>IF('Data 1'!BX733="","",'Data 1'!BX733)</f>
        <v/>
      </c>
      <c r="F733" s="1010" t="str">
        <f>IF('Data 1'!BY733="","",'Data 1'!BY733)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7"/>
    </row>
    <row r="734" spans="1:22" ht="15.75" customHeight="1">
      <c r="A734" s="1126" t="s">
        <v>296</v>
      </c>
      <c r="B734" s="954"/>
      <c r="C734" s="1010" t="str">
        <f>IF('Data 1'!BV734="","",'Data 1'!BV734)</f>
        <v/>
      </c>
      <c r="D734" s="1010" t="str">
        <f>IF('Data 1'!BW734="","",'Data 1'!BW734)</f>
        <v/>
      </c>
      <c r="E734" s="1010" t="str">
        <f>IF('Data 1'!BX734="","",'Data 1'!BX734)</f>
        <v/>
      </c>
      <c r="F734" s="1010" t="str">
        <f>IF('Data 1'!BY734="","",'Data 1'!BY734)</f>
        <v/>
      </c>
      <c r="G734" s="1105"/>
      <c r="H734" s="1201" t="str">
        <f t="shared" ref="H734:K735" si="17">IF(C734&gt;0,C734,"")</f>
        <v/>
      </c>
      <c r="I734" s="1201" t="str">
        <f t="shared" si="17"/>
        <v/>
      </c>
      <c r="J734" s="1201" t="str">
        <f t="shared" si="17"/>
        <v/>
      </c>
      <c r="K734" s="1201" t="str">
        <f t="shared" si="17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7"/>
    </row>
    <row r="735" spans="1:22" ht="15.75" customHeight="1">
      <c r="A735" s="1126" t="s">
        <v>283</v>
      </c>
      <c r="B735" s="954"/>
      <c r="C735" s="1010" t="str">
        <f>IF('Data 1'!BV735="","",'Data 1'!BV735)</f>
        <v/>
      </c>
      <c r="D735" s="1010" t="str">
        <f>IF('Data 1'!BW735="","",'Data 1'!BW735)</f>
        <v/>
      </c>
      <c r="E735" s="1010" t="str">
        <f>IF('Data 1'!BX735="","",'Data 1'!BX735)</f>
        <v/>
      </c>
      <c r="F735" s="1010" t="str">
        <f>IF('Data 1'!BY735="","",'Data 1'!BY735)</f>
        <v/>
      </c>
      <c r="G735" s="1105"/>
      <c r="H735" s="1201" t="str">
        <f t="shared" si="17"/>
        <v/>
      </c>
      <c r="I735" s="1201" t="str">
        <f t="shared" si="17"/>
        <v/>
      </c>
      <c r="J735" s="1201" t="str">
        <f t="shared" si="17"/>
        <v/>
      </c>
      <c r="K735" s="1201" t="str">
        <f t="shared" si="17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7"/>
    </row>
    <row r="736" spans="1:22" ht="15.75" customHeight="1">
      <c r="A736" s="1126" t="s">
        <v>313</v>
      </c>
      <c r="B736" s="954"/>
      <c r="C736" s="1010" t="str">
        <f>IF('Data 1'!BV736="","",'Data 1'!BV736)</f>
        <v/>
      </c>
      <c r="D736" s="1010" t="str">
        <f>IF('Data 1'!BW736="","",'Data 1'!BW736)</f>
        <v/>
      </c>
      <c r="E736" s="1010" t="str">
        <f>IF('Data 1'!BX736="","",'Data 1'!BX736)</f>
        <v/>
      </c>
      <c r="F736" s="1010" t="str">
        <f>IF('Data 1'!BY736="","",'Data 1'!BY736)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7"/>
    </row>
    <row r="737" spans="1:22" ht="15.75" customHeight="1">
      <c r="A737" s="1102" t="s">
        <v>314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4"/>
      <c r="S737" s="1034"/>
      <c r="T737" s="1034"/>
      <c r="U737" s="1066">
        <v>737</v>
      </c>
      <c r="V737" s="477"/>
    </row>
    <row r="738" spans="1:22" ht="15.75" customHeight="1">
      <c r="A738" s="1408" t="str">
        <f>IF('Data 1'!A738="","",'Data 1'!A738)</f>
        <v>Social development -- see Data2</v>
      </c>
      <c r="B738" s="954"/>
      <c r="C738" s="1010" t="str">
        <f>IF('Data 1'!BV738="","",'Data 1'!BV738)</f>
        <v/>
      </c>
      <c r="D738" s="1010" t="str">
        <f>IF('Data 1'!BW738="","",'Data 1'!BW738)</f>
        <v/>
      </c>
      <c r="E738" s="1010" t="str">
        <f>IF('Data 1'!BX738="","",'Data 1'!BX738)</f>
        <v/>
      </c>
      <c r="F738" s="1010" t="str">
        <f>IF('Data 1'!BY738="","",'Data 1'!BY738)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5"/>
      <c r="S738" s="865"/>
      <c r="T738" s="865"/>
      <c r="U738" s="1066">
        <v>738</v>
      </c>
      <c r="V738" s="477"/>
    </row>
    <row r="739" spans="1:22" ht="15.75" hidden="1" customHeight="1">
      <c r="A739" s="1207" t="s">
        <v>295</v>
      </c>
      <c r="B739" s="954"/>
      <c r="C739" s="1156" t="str">
        <f>IF('Data 1'!BV739="","",'Data 1'!BV739)</f>
        <v/>
      </c>
      <c r="D739" s="1156" t="str">
        <f>IF('Data 1'!BW739="","",'Data 1'!BW739)</f>
        <v/>
      </c>
      <c r="E739" s="1156" t="str">
        <f>IF('Data 1'!BX739="","",'Data 1'!BX739)</f>
        <v/>
      </c>
      <c r="F739" s="1156" t="str">
        <f>IF('Data 1'!BY739="","",'Data 1'!BY739)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7"/>
    </row>
    <row r="740" spans="1:22" ht="15.75" hidden="1" customHeight="1">
      <c r="A740" s="1207" t="s">
        <v>296</v>
      </c>
      <c r="B740" s="954"/>
      <c r="C740" s="1156" t="str">
        <f>IF('Data 1'!BV740="","",'Data 1'!BV740)</f>
        <v/>
      </c>
      <c r="D740" s="1156" t="str">
        <f>IF('Data 1'!BW740="","",'Data 1'!BW740)</f>
        <v/>
      </c>
      <c r="E740" s="1156" t="str">
        <f>IF('Data 1'!BX740="","",'Data 1'!BX740)</f>
        <v/>
      </c>
      <c r="F740" s="1156" t="str">
        <f>IF('Data 1'!BY740="","",'Data 1'!BY740)</f>
        <v/>
      </c>
      <c r="G740" s="1105"/>
      <c r="H740" s="1201" t="str">
        <f t="shared" ref="H740:K741" si="18">IF(C740&gt;0,C740,"")</f>
        <v/>
      </c>
      <c r="I740" s="1201" t="str">
        <f t="shared" si="18"/>
        <v/>
      </c>
      <c r="J740" s="1201" t="str">
        <f t="shared" si="18"/>
        <v/>
      </c>
      <c r="K740" s="1201" t="str">
        <f t="shared" si="18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7"/>
    </row>
    <row r="741" spans="1:22" ht="15.75" hidden="1" customHeight="1">
      <c r="A741" s="1207" t="s">
        <v>283</v>
      </c>
      <c r="B741" s="954"/>
      <c r="C741" s="1156" t="str">
        <f>IF('Data 1'!BV741="","",'Data 1'!BV741)</f>
        <v/>
      </c>
      <c r="D741" s="1156" t="str">
        <f>IF('Data 1'!BW741="","",'Data 1'!BW741)</f>
        <v/>
      </c>
      <c r="E741" s="1156" t="str">
        <f>IF('Data 1'!BX741="","",'Data 1'!BX741)</f>
        <v/>
      </c>
      <c r="F741" s="1156" t="str">
        <f>IF('Data 1'!BY741="","",'Data 1'!BY741)</f>
        <v/>
      </c>
      <c r="G741" s="1105"/>
      <c r="H741" s="1201" t="str">
        <f t="shared" si="18"/>
        <v/>
      </c>
      <c r="I741" s="1201" t="str">
        <f t="shared" si="18"/>
        <v/>
      </c>
      <c r="J741" s="1201" t="str">
        <f t="shared" si="18"/>
        <v/>
      </c>
      <c r="K741" s="1201" t="str">
        <f t="shared" si="18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7"/>
    </row>
    <row r="742" spans="1:22" ht="15.75" hidden="1" customHeight="1">
      <c r="A742" s="1207" t="s">
        <v>313</v>
      </c>
      <c r="B742" s="954"/>
      <c r="C742" s="1156" t="str">
        <f>IF('Data 1'!BV742="","",'Data 1'!BV742)</f>
        <v/>
      </c>
      <c r="D742" s="1156" t="str">
        <f>IF('Data 1'!BW742="","",'Data 1'!BW742)</f>
        <v/>
      </c>
      <c r="E742" s="1156" t="str">
        <f>IF('Data 1'!BX742="","",'Data 1'!BX742)</f>
        <v/>
      </c>
      <c r="F742" s="1156" t="str">
        <f>IF('Data 1'!BY742="","",'Data 1'!BY742)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7"/>
    </row>
    <row r="743" spans="1:22" ht="15.75" customHeight="1">
      <c r="A743" s="1102" t="s">
        <v>314</v>
      </c>
      <c r="B743" s="954"/>
      <c r="C743" s="1148">
        <f>IF('Data 1'!BV743="","",'Data 1'!BV743)</f>
        <v>0</v>
      </c>
      <c r="D743" s="1148">
        <f>IF('Data 1'!BW743="","",'Data 1'!BW743)</f>
        <v>0</v>
      </c>
      <c r="E743" s="1148">
        <f>IF('Data 1'!BX743="","",'Data 1'!BX743)</f>
        <v>0</v>
      </c>
      <c r="F743" s="1148">
        <f>IF('Data 1'!BY743="","",'Data 1'!BY743)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4"/>
      <c r="S743" s="1034"/>
      <c r="T743" s="1034"/>
      <c r="U743" s="1066">
        <v>743</v>
      </c>
      <c r="V743" s="477"/>
    </row>
    <row r="744" spans="1:22" ht="15.75" customHeight="1">
      <c r="A744" s="1206" t="str">
        <f>IF('Data 1'!A744="","",'Data 1'!A744)</f>
        <v>Public works -- see Data2</v>
      </c>
      <c r="B744" s="954"/>
      <c r="C744" s="1010" t="str">
        <f>IF('Data 1'!BV744="","",'Data 1'!BV744)</f>
        <v/>
      </c>
      <c r="D744" s="1010" t="str">
        <f>IF('Data 1'!BW744="","",'Data 1'!BW744)</f>
        <v/>
      </c>
      <c r="E744" s="1010" t="str">
        <f>IF('Data 1'!BX744="","",'Data 1'!BX744)</f>
        <v/>
      </c>
      <c r="F744" s="1010" t="str">
        <f>IF('Data 1'!BY744="","",'Data 1'!BY744)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5"/>
      <c r="S744" s="865"/>
      <c r="T744" s="865"/>
      <c r="U744" s="1066">
        <v>744</v>
      </c>
      <c r="V744" s="477"/>
    </row>
    <row r="745" spans="1:22" ht="15.75" hidden="1" customHeight="1">
      <c r="A745" s="1207" t="s">
        <v>295</v>
      </c>
      <c r="B745" s="954"/>
      <c r="C745" s="1156" t="str">
        <f>IF('Data 1'!BV745="","",'Data 1'!BV745)</f>
        <v/>
      </c>
      <c r="D745" s="1156" t="str">
        <f>IF('Data 1'!BW745="","",'Data 1'!BW745)</f>
        <v/>
      </c>
      <c r="E745" s="1156" t="str">
        <f>IF('Data 1'!BX745="","",'Data 1'!BX745)</f>
        <v/>
      </c>
      <c r="F745" s="1156" t="str">
        <f>IF('Data 1'!BY745="","",'Data 1'!BY745)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7"/>
    </row>
    <row r="746" spans="1:22" ht="15.75" hidden="1" customHeight="1">
      <c r="A746" s="1207" t="s">
        <v>296</v>
      </c>
      <c r="B746" s="954"/>
      <c r="C746" s="1156" t="str">
        <f>IF('Data 1'!BV746="","",'Data 1'!BV746)</f>
        <v/>
      </c>
      <c r="D746" s="1156" t="str">
        <f>IF('Data 1'!BW746="","",'Data 1'!BW746)</f>
        <v/>
      </c>
      <c r="E746" s="1156" t="str">
        <f>IF('Data 1'!BX746="","",'Data 1'!BX746)</f>
        <v/>
      </c>
      <c r="F746" s="1156" t="str">
        <f>IF('Data 1'!BY746="","",'Data 1'!BY746)</f>
        <v/>
      </c>
      <c r="G746" s="1105"/>
      <c r="H746" s="1201" t="str">
        <f t="shared" ref="H746:K747" si="19">IF(C746&gt;0,C746,"")</f>
        <v/>
      </c>
      <c r="I746" s="1201" t="str">
        <f t="shared" si="19"/>
        <v/>
      </c>
      <c r="J746" s="1201" t="str">
        <f t="shared" si="19"/>
        <v/>
      </c>
      <c r="K746" s="1201" t="str">
        <f t="shared" si="19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7"/>
    </row>
    <row r="747" spans="1:22" ht="15.75" hidden="1" customHeight="1">
      <c r="A747" s="1207" t="s">
        <v>283</v>
      </c>
      <c r="B747" s="954"/>
      <c r="C747" s="1156" t="str">
        <f>IF('Data 1'!BV747="","",'Data 1'!BV747)</f>
        <v/>
      </c>
      <c r="D747" s="1156" t="str">
        <f>IF('Data 1'!BW747="","",'Data 1'!BW747)</f>
        <v/>
      </c>
      <c r="E747" s="1156" t="str">
        <f>IF('Data 1'!BX747="","",'Data 1'!BX747)</f>
        <v/>
      </c>
      <c r="F747" s="1156" t="str">
        <f>IF('Data 1'!BY747="","",'Data 1'!BY747)</f>
        <v/>
      </c>
      <c r="G747" s="1105"/>
      <c r="H747" s="1201" t="str">
        <f t="shared" si="19"/>
        <v/>
      </c>
      <c r="I747" s="1201" t="str">
        <f t="shared" si="19"/>
        <v/>
      </c>
      <c r="J747" s="1201" t="str">
        <f t="shared" si="19"/>
        <v/>
      </c>
      <c r="K747" s="1201" t="str">
        <f t="shared" si="19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7"/>
    </row>
    <row r="748" spans="1:22" ht="15.75" hidden="1" customHeight="1">
      <c r="A748" s="1207" t="s">
        <v>313</v>
      </c>
      <c r="B748" s="954"/>
      <c r="C748" s="1156" t="str">
        <f>IF('Data 1'!BV748="","",'Data 1'!BV748)</f>
        <v/>
      </c>
      <c r="D748" s="1156" t="str">
        <f>IF('Data 1'!BW748="","",'Data 1'!BW748)</f>
        <v/>
      </c>
      <c r="E748" s="1156" t="str">
        <f>IF('Data 1'!BX748="","",'Data 1'!BX748)</f>
        <v/>
      </c>
      <c r="F748" s="1156" t="str">
        <f>IF('Data 1'!BY748="","",'Data 1'!BY748)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7"/>
    </row>
    <row r="749" spans="1:22" ht="15.75" customHeight="1">
      <c r="A749" s="1102" t="s">
        <v>314</v>
      </c>
      <c r="B749" s="954"/>
      <c r="C749" s="1148">
        <f>IF('Data 1'!BV749="","",'Data 1'!BV749)</f>
        <v>0</v>
      </c>
      <c r="D749" s="1148">
        <f>IF('Data 1'!BW749="","",'Data 1'!BW749)</f>
        <v>0</v>
      </c>
      <c r="E749" s="1148">
        <f>IF('Data 1'!BX749="","",'Data 1'!BX749)</f>
        <v>0</v>
      </c>
      <c r="F749" s="1148">
        <f>IF('Data 1'!BY749="","",'Data 1'!BY749)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4"/>
      <c r="S749" s="1034"/>
      <c r="T749" s="1034"/>
      <c r="U749" s="1066">
        <v>749</v>
      </c>
      <c r="V749" s="477"/>
    </row>
    <row r="750" spans="1:22" ht="15.75" customHeight="1">
      <c r="A750" s="1408" t="str">
        <f>IF('Data 1'!A750="","",'Data 1'!A750)</f>
        <v>Self-employment -- see Data2</v>
      </c>
      <c r="B750" s="954"/>
      <c r="C750" s="1010" t="str">
        <f>IF('Data 1'!BV750="","",'Data 1'!BV750)</f>
        <v/>
      </c>
      <c r="D750" s="1010" t="str">
        <f>IF('Data 1'!BW750="","",'Data 1'!BW750)</f>
        <v/>
      </c>
      <c r="E750" s="1010" t="str">
        <f>IF('Data 1'!BX750="","",'Data 1'!BX750)</f>
        <v/>
      </c>
      <c r="F750" s="1010" t="str">
        <f>IF('Data 1'!BY750="","",'Data 1'!BY750)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5"/>
      <c r="S750" s="865"/>
      <c r="T750" s="865"/>
      <c r="U750" s="1066">
        <v>750</v>
      </c>
      <c r="V750" s="477"/>
    </row>
    <row r="751" spans="1:22" ht="15.75" hidden="1" customHeight="1">
      <c r="A751" s="1207" t="s">
        <v>295</v>
      </c>
      <c r="B751" s="954"/>
      <c r="C751" s="1156" t="str">
        <f>IF('Data 1'!BV751="","",'Data 1'!BV751)</f>
        <v/>
      </c>
      <c r="D751" s="1156" t="str">
        <f>IF('Data 1'!BW751="","",'Data 1'!BW751)</f>
        <v/>
      </c>
      <c r="E751" s="1156" t="str">
        <f>IF('Data 1'!BX751="","",'Data 1'!BX751)</f>
        <v/>
      </c>
      <c r="F751" s="1156" t="str">
        <f>IF('Data 1'!BY751="","",'Data 1'!BY751)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7"/>
    </row>
    <row r="752" spans="1:22" ht="15.75" hidden="1" customHeight="1">
      <c r="A752" s="1207" t="s">
        <v>296</v>
      </c>
      <c r="B752" s="954"/>
      <c r="C752" s="1156" t="str">
        <f>IF('Data 1'!BV752="","",'Data 1'!BV752)</f>
        <v/>
      </c>
      <c r="D752" s="1156" t="str">
        <f>IF('Data 1'!BW752="","",'Data 1'!BW752)</f>
        <v/>
      </c>
      <c r="E752" s="1156" t="str">
        <f>IF('Data 1'!BX752="","",'Data 1'!BX752)</f>
        <v/>
      </c>
      <c r="F752" s="1156" t="str">
        <f>IF('Data 1'!BY752="","",'Data 1'!BY752)</f>
        <v/>
      </c>
      <c r="G752" s="1105"/>
      <c r="H752" s="1201" t="str">
        <f t="shared" ref="H752:K753" si="20">IF(C752&gt;0,C752,"")</f>
        <v/>
      </c>
      <c r="I752" s="1201" t="str">
        <f t="shared" si="20"/>
        <v/>
      </c>
      <c r="J752" s="1201" t="str">
        <f t="shared" si="20"/>
        <v/>
      </c>
      <c r="K752" s="1201" t="str">
        <f t="shared" si="20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7"/>
    </row>
    <row r="753" spans="1:22" ht="15.75" hidden="1" customHeight="1">
      <c r="A753" s="1207" t="s">
        <v>283</v>
      </c>
      <c r="B753" s="954"/>
      <c r="C753" s="1156" t="str">
        <f>IF('Data 1'!BV753="","",'Data 1'!BV753)</f>
        <v/>
      </c>
      <c r="D753" s="1156" t="str">
        <f>IF('Data 1'!BW753="","",'Data 1'!BW753)</f>
        <v/>
      </c>
      <c r="E753" s="1156" t="str">
        <f>IF('Data 1'!BX753="","",'Data 1'!BX753)</f>
        <v/>
      </c>
      <c r="F753" s="1156" t="str">
        <f>IF('Data 1'!BY753="","",'Data 1'!BY753)</f>
        <v/>
      </c>
      <c r="G753" s="1105"/>
      <c r="H753" s="1201" t="str">
        <f t="shared" si="20"/>
        <v/>
      </c>
      <c r="I753" s="1201" t="str">
        <f t="shared" si="20"/>
        <v/>
      </c>
      <c r="J753" s="1201" t="str">
        <f t="shared" si="20"/>
        <v/>
      </c>
      <c r="K753" s="1201" t="str">
        <f t="shared" si="20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7"/>
    </row>
    <row r="754" spans="1:22" ht="15.75" hidden="1" customHeight="1">
      <c r="A754" s="1207" t="s">
        <v>313</v>
      </c>
      <c r="B754" s="954"/>
      <c r="C754" s="1156" t="str">
        <f>IF('Data 1'!BV754="","",'Data 1'!BV754)</f>
        <v/>
      </c>
      <c r="D754" s="1156" t="str">
        <f>IF('Data 1'!BW754="","",'Data 1'!BW754)</f>
        <v/>
      </c>
      <c r="E754" s="1156" t="str">
        <f>IF('Data 1'!BX754="","",'Data 1'!BX754)</f>
        <v/>
      </c>
      <c r="F754" s="1156" t="str">
        <f>IF('Data 1'!BY754="","",'Data 1'!BY754)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7"/>
    </row>
    <row r="755" spans="1:22" ht="15.75" customHeight="1">
      <c r="A755" s="1102" t="s">
        <v>314</v>
      </c>
      <c r="B755" s="954"/>
      <c r="C755" s="1148">
        <f>IF('Data 1'!BV755="","",'Data 1'!BV755)</f>
        <v>172</v>
      </c>
      <c r="D755" s="1148">
        <f>IF('Data 1'!BW755="","",'Data 1'!BW755)</f>
        <v>807</v>
      </c>
      <c r="E755" s="1148">
        <f>IF('Data 1'!BX755="","",'Data 1'!BX755)</f>
        <v>2890</v>
      </c>
      <c r="F755" s="1148">
        <f>IF('Data 1'!BY755="","",'Data 1'!BY755)</f>
        <v>1650</v>
      </c>
      <c r="G755" s="1108"/>
      <c r="H755" s="1201">
        <f>IF(C755="","",C755*'Exp factors'!C$36)</f>
        <v>206.4</v>
      </c>
      <c r="I755" s="1201">
        <f>IF(D755="","",D755*'Exp factors'!D$36)</f>
        <v>968.4</v>
      </c>
      <c r="J755" s="1201">
        <f>IF(E755="","",E755*'Exp factors'!E$36)</f>
        <v>3468</v>
      </c>
      <c r="K755" s="1201">
        <f>IF(F755="","",F755*'Exp factors'!F$36)</f>
        <v>1980</v>
      </c>
      <c r="L755" s="1106"/>
      <c r="M755" s="1125">
        <f>IF(H755="","",SUM(H755)-SUM(C755))</f>
        <v>34.400000000000006</v>
      </c>
      <c r="N755" s="1125">
        <f>IF(I755="","",SUM(I755)-SUM(D755))</f>
        <v>161.39999999999998</v>
      </c>
      <c r="O755" s="1125">
        <f>IF(J755="","",SUM(J755)-SUM(E755))</f>
        <v>578</v>
      </c>
      <c r="P755" s="1125">
        <f>IF(K755="","",SUM(K755)-SUM(F755))</f>
        <v>330</v>
      </c>
      <c r="Q755" s="1134"/>
      <c r="R755" s="904"/>
      <c r="S755" s="1034"/>
      <c r="T755" s="1034"/>
      <c r="U755" s="1066">
        <v>755</v>
      </c>
      <c r="V755" s="477"/>
    </row>
    <row r="756" spans="1:22" ht="15.75" customHeight="1">
      <c r="A756" s="1408" t="str">
        <f>IF('Data 1'!A756="","",'Data 1'!A756)</f>
        <v>Small business -- see Data2</v>
      </c>
      <c r="B756" s="954"/>
      <c r="C756" s="1010" t="str">
        <f>IF('Data 1'!BV756="","",'Data 1'!BV756)</f>
        <v/>
      </c>
      <c r="D756" s="1010" t="str">
        <f>IF('Data 1'!BW756="","",'Data 1'!BW756)</f>
        <v/>
      </c>
      <c r="E756" s="1010" t="str">
        <f>IF('Data 1'!BX756="","",'Data 1'!BX756)</f>
        <v/>
      </c>
      <c r="F756" s="1010" t="str">
        <f>IF('Data 1'!BY756="","",'Data 1'!BY756)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7"/>
    </row>
    <row r="757" spans="1:22" ht="15.75" hidden="1" customHeight="1">
      <c r="A757" s="1207" t="s">
        <v>296</v>
      </c>
      <c r="B757" s="1208"/>
      <c r="C757" s="1156" t="str">
        <f>IF('Data 1'!BV757="","",'Data 1'!BV757)</f>
        <v/>
      </c>
      <c r="D757" s="1156" t="str">
        <f>IF('Data 1'!BW757="","",'Data 1'!BW757)</f>
        <v/>
      </c>
      <c r="E757" s="1156" t="str">
        <f>IF('Data 1'!BX757="","",'Data 1'!BX757)</f>
        <v/>
      </c>
      <c r="F757" s="1156" t="str">
        <f>IF('Data 1'!BY757="","",'Data 1'!BY757)</f>
        <v/>
      </c>
      <c r="G757" s="1105"/>
      <c r="H757" s="1201" t="str">
        <f t="shared" ref="H757:K759" si="21">IF(C757&gt;0,C757,"")</f>
        <v/>
      </c>
      <c r="I757" s="1201" t="str">
        <f t="shared" si="21"/>
        <v/>
      </c>
      <c r="J757" s="1201" t="str">
        <f t="shared" si="21"/>
        <v/>
      </c>
      <c r="K757" s="1201" t="str">
        <f t="shared" si="21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7"/>
    </row>
    <row r="758" spans="1:22" ht="15.75" hidden="1" customHeight="1">
      <c r="A758" s="1207" t="s">
        <v>283</v>
      </c>
      <c r="B758" s="1208"/>
      <c r="C758" s="1156" t="str">
        <f>IF('Data 1'!BV758="","",'Data 1'!BV758)</f>
        <v/>
      </c>
      <c r="D758" s="1156" t="str">
        <f>IF('Data 1'!BW758="","",'Data 1'!BW758)</f>
        <v/>
      </c>
      <c r="E758" s="1156" t="str">
        <f>IF('Data 1'!BX758="","",'Data 1'!BX758)</f>
        <v/>
      </c>
      <c r="F758" s="1156" t="str">
        <f>IF('Data 1'!BY758="","",'Data 1'!BY758)</f>
        <v/>
      </c>
      <c r="G758" s="1105"/>
      <c r="H758" s="1201" t="str">
        <f t="shared" si="21"/>
        <v/>
      </c>
      <c r="I758" s="1201" t="str">
        <f t="shared" si="21"/>
        <v/>
      </c>
      <c r="J758" s="1201" t="str">
        <f t="shared" si="21"/>
        <v/>
      </c>
      <c r="K758" s="1201" t="str">
        <f t="shared" si="21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7"/>
    </row>
    <row r="759" spans="1:22" ht="15.75" hidden="1" customHeight="1">
      <c r="A759" s="1207" t="s">
        <v>327</v>
      </c>
      <c r="B759" s="1208"/>
      <c r="C759" s="1156" t="str">
        <f>IF('Data 1'!BV759="","",'Data 1'!BV759)</f>
        <v/>
      </c>
      <c r="D759" s="1156" t="str">
        <f>IF('Data 1'!BW759="","",'Data 1'!BW759)</f>
        <v/>
      </c>
      <c r="E759" s="1156" t="str">
        <f>IF('Data 1'!BX759="","",'Data 1'!BX759)</f>
        <v/>
      </c>
      <c r="F759" s="1156" t="str">
        <f>IF('Data 1'!BY759="","",'Data 1'!BY759)</f>
        <v/>
      </c>
      <c r="G759" s="1105"/>
      <c r="H759" s="1201" t="str">
        <f t="shared" si="21"/>
        <v/>
      </c>
      <c r="I759" s="1201" t="str">
        <f t="shared" si="21"/>
        <v/>
      </c>
      <c r="J759" s="1201" t="str">
        <f t="shared" si="21"/>
        <v/>
      </c>
      <c r="K759" s="1201" t="str">
        <f t="shared" si="21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7"/>
    </row>
    <row r="760" spans="1:22" ht="15.75" customHeight="1">
      <c r="A760" s="1172" t="s">
        <v>314</v>
      </c>
      <c r="B760" s="1208"/>
      <c r="C760" s="1148">
        <f>IF('Data 1'!BV760="","",'Data 1'!BV760)</f>
        <v>0</v>
      </c>
      <c r="D760" s="1148">
        <f>IF('Data 1'!BW760="","",'Data 1'!BW760)</f>
        <v>0</v>
      </c>
      <c r="E760" s="1148">
        <f>IF('Data 1'!BX760="","",'Data 1'!BX760)</f>
        <v>3000</v>
      </c>
      <c r="F760" s="1148">
        <f>IF('Data 1'!BY760="","",'Data 1'!BY760)</f>
        <v>3604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4"/>
      <c r="S760" s="1034"/>
      <c r="T760" s="1034"/>
      <c r="U760" s="1066">
        <v>760</v>
      </c>
      <c r="V760" s="477"/>
    </row>
    <row r="761" spans="1:22" ht="15.75" customHeight="1">
      <c r="A761" s="1410" t="str">
        <f>IF('Data 1'!A761="","",'Data 1'!A761)</f>
        <v>Gifts/social support: type</v>
      </c>
      <c r="B761" s="1208"/>
      <c r="C761" s="1010" t="str">
        <f>IF('Data 1'!BV761="","",'Data 1'!BV761)</f>
        <v/>
      </c>
      <c r="D761" s="1010" t="str">
        <f>IF('Data 1'!BW761="","",'Data 1'!BW761)</f>
        <v/>
      </c>
      <c r="E761" s="1010" t="str">
        <f>IF('Data 1'!BX761="","",'Data 1'!BX761)</f>
        <v/>
      </c>
      <c r="F761" s="1010" t="str">
        <f>IF('Data 1'!BY761="","",'Data 1'!BY761)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5"/>
      <c r="S761" s="865"/>
      <c r="T761" s="865"/>
      <c r="U761" s="1066">
        <v>761</v>
      </c>
      <c r="V761" s="477"/>
    </row>
    <row r="762" spans="1:22" ht="15.75" customHeight="1">
      <c r="A762" s="1126" t="s">
        <v>296</v>
      </c>
      <c r="B762" s="1208"/>
      <c r="C762" s="1010" t="str">
        <f>IF('Data 1'!BV762="","",'Data 1'!BV762)</f>
        <v/>
      </c>
      <c r="D762" s="1010" t="str">
        <f>IF('Data 1'!BW762="","",'Data 1'!BW762)</f>
        <v/>
      </c>
      <c r="E762" s="1010" t="str">
        <f>IF('Data 1'!BX762="","",'Data 1'!BX762)</f>
        <v/>
      </c>
      <c r="F762" s="1010" t="str">
        <f>IF('Data 1'!BY762="","",'Data 1'!BY762)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7"/>
    </row>
    <row r="763" spans="1:22" ht="15.75" customHeight="1">
      <c r="A763" s="1126" t="s">
        <v>283</v>
      </c>
      <c r="B763" s="1208"/>
      <c r="C763" s="1010" t="str">
        <f>IF('Data 1'!BV763="","",'Data 1'!BV763)</f>
        <v/>
      </c>
      <c r="D763" s="1010" t="str">
        <f>IF('Data 1'!BW763="","",'Data 1'!BW763)</f>
        <v/>
      </c>
      <c r="E763" s="1010" t="str">
        <f>IF('Data 1'!BX763="","",'Data 1'!BX763)</f>
        <v/>
      </c>
      <c r="F763" s="1010" t="str">
        <f>IF('Data 1'!BY763="","",'Data 1'!BY763)</f>
        <v/>
      </c>
      <c r="G763" s="1108"/>
      <c r="H763" s="1201" t="str">
        <f t="shared" ref="H763:K764" si="22">IF(C763&gt;0,C763,"")</f>
        <v/>
      </c>
      <c r="I763" s="1201" t="str">
        <f t="shared" si="22"/>
        <v/>
      </c>
      <c r="J763" s="1201" t="str">
        <f t="shared" si="22"/>
        <v/>
      </c>
      <c r="K763" s="1201" t="str">
        <f t="shared" si="22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7"/>
    </row>
    <row r="764" spans="1:22" ht="15.75" customHeight="1">
      <c r="A764" s="1126" t="s">
        <v>313</v>
      </c>
      <c r="B764" s="1208"/>
      <c r="C764" s="1010" t="str">
        <f>IF('Data 1'!BV764="","",'Data 1'!BV764)</f>
        <v/>
      </c>
      <c r="D764" s="1010" t="str">
        <f>IF('Data 1'!BW764="","",'Data 1'!BW764)</f>
        <v/>
      </c>
      <c r="E764" s="1010" t="str">
        <f>IF('Data 1'!BX764="","",'Data 1'!BX764)</f>
        <v/>
      </c>
      <c r="F764" s="1010" t="str">
        <f>IF('Data 1'!BY764="","",'Data 1'!BY764)</f>
        <v/>
      </c>
      <c r="G764" s="1108"/>
      <c r="H764" s="1201" t="str">
        <f t="shared" si="22"/>
        <v/>
      </c>
      <c r="I764" s="1201" t="str">
        <f t="shared" si="22"/>
        <v/>
      </c>
      <c r="J764" s="1201" t="str">
        <f t="shared" si="22"/>
        <v/>
      </c>
      <c r="K764" s="1201" t="str">
        <f t="shared" si="22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7"/>
    </row>
    <row r="765" spans="1:22" ht="15.75" customHeight="1">
      <c r="A765" s="1102" t="s">
        <v>314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4"/>
      <c r="S765" s="1034"/>
      <c r="T765" s="1034"/>
      <c r="U765" s="1066">
        <v>765</v>
      </c>
      <c r="V765" s="477"/>
    </row>
    <row r="766" spans="1:22" ht="15.75" customHeight="1">
      <c r="A766" s="1206" t="str">
        <f>IF('Data 1'!A766="","",'Data 1'!A766)</f>
        <v>Other income: e.g. Credit (cotton loans)</v>
      </c>
      <c r="B766" s="1208"/>
      <c r="C766" s="1010" t="str">
        <f>IF('Data 1'!BV766="","",'Data 1'!BV766)</f>
        <v/>
      </c>
      <c r="D766" s="1010" t="str">
        <f>IF('Data 1'!BW766="","",'Data 1'!BW766)</f>
        <v/>
      </c>
      <c r="E766" s="1010" t="str">
        <f>IF('Data 1'!BX766="","",'Data 1'!BX766)</f>
        <v/>
      </c>
      <c r="F766" s="1010" t="str">
        <f>IF('Data 1'!BY766="","",'Data 1'!BY766)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5"/>
      <c r="S766" s="865"/>
      <c r="T766" s="865"/>
      <c r="U766" s="1066">
        <v>766</v>
      </c>
      <c r="V766" s="477"/>
    </row>
    <row r="767" spans="1:22" ht="15.75" customHeight="1">
      <c r="A767" s="1207" t="s">
        <v>296</v>
      </c>
      <c r="B767" s="1208"/>
      <c r="C767" s="1010" t="str">
        <f>IF('Data 1'!BV767="","",'Data 1'!BV767)</f>
        <v/>
      </c>
      <c r="D767" s="1010" t="str">
        <f>IF('Data 1'!BW767="","",'Data 1'!BW767)</f>
        <v/>
      </c>
      <c r="E767" s="1010" t="str">
        <f>IF('Data 1'!BX767="","",'Data 1'!BX767)</f>
        <v/>
      </c>
      <c r="F767" s="1010" t="str">
        <f>IF('Data 1'!BY767="","",'Data 1'!BY767)</f>
        <v/>
      </c>
      <c r="G767" s="1108"/>
      <c r="H767" s="299"/>
      <c r="I767" s="299"/>
      <c r="J767" s="299"/>
      <c r="K767" s="299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7"/>
    </row>
    <row r="768" spans="1:22" ht="15.75" customHeight="1">
      <c r="A768" s="1207" t="s">
        <v>283</v>
      </c>
      <c r="B768" s="1208"/>
      <c r="C768" s="1010" t="str">
        <f>IF('Data 1'!BV768="","",'Data 1'!BV768)</f>
        <v/>
      </c>
      <c r="D768" s="1010" t="str">
        <f>IF('Data 1'!BW768="","",'Data 1'!BW768)</f>
        <v/>
      </c>
      <c r="E768" s="1010" t="str">
        <f>IF('Data 1'!BX768="","",'Data 1'!BX768)</f>
        <v/>
      </c>
      <c r="F768" s="1010" t="str">
        <f>IF('Data 1'!BY768="","",'Data 1'!BY768)</f>
        <v/>
      </c>
      <c r="G768" s="1108"/>
      <c r="H768" s="299"/>
      <c r="I768" s="299"/>
      <c r="J768" s="299"/>
      <c r="K768" s="299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7"/>
    </row>
    <row r="769" spans="1:22" ht="15.75" customHeight="1">
      <c r="A769" s="1207" t="s">
        <v>313</v>
      </c>
      <c r="B769" s="1208"/>
      <c r="C769" s="1010" t="str">
        <f>IF('Data 1'!BV769="","",'Data 1'!BV769)</f>
        <v/>
      </c>
      <c r="D769" s="1010" t="str">
        <f>IF('Data 1'!BW769="","",'Data 1'!BW769)</f>
        <v/>
      </c>
      <c r="E769" s="1010" t="str">
        <f>IF('Data 1'!BX769="","",'Data 1'!BX769)</f>
        <v/>
      </c>
      <c r="F769" s="1010" t="str">
        <f>IF('Data 1'!BY769="","",'Data 1'!BY769)</f>
        <v/>
      </c>
      <c r="G769" s="1108"/>
      <c r="H769" s="299"/>
      <c r="I769" s="299"/>
      <c r="J769" s="299"/>
      <c r="K769" s="299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7"/>
    </row>
    <row r="770" spans="1:22" ht="15.75" customHeight="1">
      <c r="A770" s="1102" t="s">
        <v>314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4"/>
      <c r="S770" s="1034"/>
      <c r="T770" s="1034"/>
      <c r="U770" s="1066">
        <v>770</v>
      </c>
      <c r="V770" s="477"/>
    </row>
    <row r="771" spans="1:22" ht="15.75" customHeight="1">
      <c r="A771" s="1192" t="s">
        <v>330</v>
      </c>
      <c r="B771" s="1208"/>
      <c r="C771" s="772"/>
      <c r="D771" s="772"/>
      <c r="E771" s="772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5"/>
      <c r="S771" s="865"/>
      <c r="T771" s="865"/>
      <c r="U771" s="1066">
        <v>771</v>
      </c>
      <c r="V771" s="477"/>
    </row>
    <row r="772" spans="1:22" ht="15.75" customHeight="1">
      <c r="A772" s="914" t="str">
        <f>IF('Data 1'!A772="","",'Data 1'!A772)</f>
        <v>Tea</v>
      </c>
      <c r="B772" s="1208"/>
      <c r="C772" s="1128" t="str">
        <f>IF('Data 1'!BV772="","",'Data 1'!BV772)</f>
        <v/>
      </c>
      <c r="D772" s="1128" t="str">
        <f>IF('Data 1'!BW772="","",'Data 1'!BW772)</f>
        <v/>
      </c>
      <c r="E772" s="1128" t="str">
        <f>IF('Data 1'!BX772="","",'Data 1'!BX772)</f>
        <v/>
      </c>
      <c r="F772" s="1128">
        <f>IF('Data 1'!BY772="","",'Data 1'!BY772)</f>
        <v>80</v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3">IF(H772="","",SUM(H772)-SUM(C772))</f>
        <v>0</v>
      </c>
      <c r="N772" s="1435">
        <f t="shared" si="23"/>
        <v>0</v>
      </c>
      <c r="O772" s="1435">
        <f t="shared" si="23"/>
        <v>0</v>
      </c>
      <c r="P772" s="1435">
        <f t="shared" si="23"/>
        <v>-80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7"/>
    </row>
    <row r="773" spans="1:22" ht="15.75" customHeight="1">
      <c r="A773" s="914" t="str">
        <f>IF('Data 1'!A773="","",'Data 1'!A773)</f>
        <v>Salt</v>
      </c>
      <c r="B773" s="1208"/>
      <c r="C773" s="1128">
        <f>IF('Data 1'!BV773="","",'Data 1'!BV773)</f>
        <v>50</v>
      </c>
      <c r="D773" s="1128">
        <f>IF('Data 1'!BW773="","",'Data 1'!BW773)</f>
        <v>64</v>
      </c>
      <c r="E773" s="1128" t="str">
        <f>IF('Data 1'!BX773="","",'Data 1'!BX773)</f>
        <v/>
      </c>
      <c r="F773" s="1128">
        <f>IF('Data 1'!BY773="","",'Data 1'!BY773)</f>
        <v>120</v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3"/>
        <v>-50</v>
      </c>
      <c r="N773" s="1435">
        <f t="shared" si="23"/>
        <v>-64</v>
      </c>
      <c r="O773" s="1435">
        <f t="shared" si="23"/>
        <v>0</v>
      </c>
      <c r="P773" s="1435">
        <f t="shared" si="23"/>
        <v>-120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7"/>
    </row>
    <row r="774" spans="1:22" ht="15.75" customHeight="1">
      <c r="A774" s="914" t="str">
        <f>IF('Data 1'!A774="","",'Data 1'!A774)</f>
        <v>Soap</v>
      </c>
      <c r="B774" s="1208"/>
      <c r="C774" s="1128">
        <f>IF('Data 1'!BV774="","",'Data 1'!BV774)</f>
        <v>80</v>
      </c>
      <c r="D774" s="1128">
        <f>IF('Data 1'!BW774="","",'Data 1'!BW774)</f>
        <v>145</v>
      </c>
      <c r="E774" s="1128">
        <f>IF('Data 1'!BX774="","",'Data 1'!BX774)</f>
        <v>250</v>
      </c>
      <c r="F774" s="1128">
        <f>IF('Data 1'!BY774="","",'Data 1'!BY774)</f>
        <v>450</v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3"/>
        <v>-80</v>
      </c>
      <c r="N774" s="1435">
        <f t="shared" si="23"/>
        <v>-145</v>
      </c>
      <c r="O774" s="1435">
        <f t="shared" si="23"/>
        <v>-250</v>
      </c>
      <c r="P774" s="1435">
        <f t="shared" si="23"/>
        <v>-450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7"/>
    </row>
    <row r="775" spans="1:22" ht="15.75" customHeight="1">
      <c r="A775" s="914" t="str">
        <f>IF('Data 1'!A775="","",'Data 1'!A775)</f>
        <v>Kerosene/electricity</v>
      </c>
      <c r="B775" s="1208"/>
      <c r="C775" s="1128" t="str">
        <f>IF('Data 1'!BV775="","",'Data 1'!BV775)</f>
        <v/>
      </c>
      <c r="D775" s="1128" t="str">
        <f>IF('Data 1'!BW775="","",'Data 1'!BW775)</f>
        <v/>
      </c>
      <c r="E775" s="1128" t="str">
        <f>IF('Data 1'!BX775="","",'Data 1'!BX775)</f>
        <v/>
      </c>
      <c r="F775" s="1128" t="str">
        <f>IF('Data 1'!BY775="","",'Data 1'!BY775)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3"/>
        <v>0</v>
      </c>
      <c r="N775" s="1435">
        <f t="shared" si="23"/>
        <v>0</v>
      </c>
      <c r="O775" s="1435">
        <f t="shared" si="23"/>
        <v>0</v>
      </c>
      <c r="P775" s="1435">
        <f t="shared" si="23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7"/>
    </row>
    <row r="776" spans="1:22" ht="15.75" customHeight="1">
      <c r="A776" s="914" t="str">
        <f>IF('Data 1'!A776="","",'Data 1'!A776)</f>
        <v>Grinding</v>
      </c>
      <c r="B776" s="1208"/>
      <c r="C776" s="1010">
        <f>IF('Data 1'!BV776="","",'Data 1'!BV776)</f>
        <v>240</v>
      </c>
      <c r="D776" s="1010">
        <f>IF('Data 1'!BW776="","",'Data 1'!BW776)</f>
        <v>300</v>
      </c>
      <c r="E776" s="1010">
        <f>IF('Data 1'!BX776="","",'Data 1'!BX776)</f>
        <v>350</v>
      </c>
      <c r="F776" s="1010" t="str">
        <f>IF('Data 1'!BY776="","",'Data 1'!BY776)</f>
        <v/>
      </c>
      <c r="G776" s="1108"/>
      <c r="H776" s="1195">
        <f>IF(H$46="","",IF('Exp factors'!$B75="poor",'Exp factors'!$G$75*H$46,SUM(C776)*'Exp factors'!C$75))</f>
        <v>240</v>
      </c>
      <c r="I776" s="1195">
        <f>IF(I$46="","",IF('Exp factors'!$B75="poor",'Exp factors'!$G$75*I$46,SUM(D776)*'Exp factors'!D$75))</f>
        <v>300</v>
      </c>
      <c r="J776" s="1195">
        <f>IF(J$46="","",IF('Exp factors'!$B75="poor",'Exp factors'!$G$75*J$46,SUM(E776)*'Exp factors'!E$75))</f>
        <v>350</v>
      </c>
      <c r="K776" s="1195">
        <f>IF(K$46="","",IF('Exp factors'!$B75="poor",'Exp factors'!$G$75*K$46,SUM(F776)*'Exp factors'!F$75))</f>
        <v>0</v>
      </c>
      <c r="L776" s="1434"/>
      <c r="M776" s="1435">
        <f t="shared" si="23"/>
        <v>0</v>
      </c>
      <c r="N776" s="1435">
        <f t="shared" si="23"/>
        <v>0</v>
      </c>
      <c r="O776" s="1435">
        <f t="shared" si="23"/>
        <v>0</v>
      </c>
      <c r="P776" s="1435">
        <f t="shared" si="23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7"/>
    </row>
    <row r="777" spans="1:22" ht="15.75" customHeight="1">
      <c r="A777" s="914" t="str">
        <f>IF('Data 1'!A777="","",'Data 1'!A777)</f>
        <v>Water for humans: name of local meas.</v>
      </c>
      <c r="B777" s="1208"/>
      <c r="C777" s="1010" t="str">
        <f>IF('Data 1'!BV777="","",'Data 1'!BV777)</f>
        <v>litre</v>
      </c>
      <c r="D777" s="1010" t="str">
        <f>IF('Data 1'!BW777="","",'Data 1'!BW777)</f>
        <v>litre</v>
      </c>
      <c r="E777" s="1010" t="str">
        <f>IF('Data 1'!BX777="","",'Data 1'!BX777)</f>
        <v>litre</v>
      </c>
      <c r="F777" s="1010" t="str">
        <f>IF('Data 1'!BY777="","",'Data 1'!BY777)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5"/>
      <c r="S777" s="865"/>
      <c r="T777" s="865"/>
      <c r="U777" s="1066">
        <v>777</v>
      </c>
      <c r="V777" s="477"/>
    </row>
    <row r="778" spans="1:22" ht="15.75" customHeight="1">
      <c r="A778" s="1126" t="s">
        <v>282</v>
      </c>
      <c r="B778" s="1208"/>
      <c r="C778" s="1010" t="str">
        <f>IF('Data 1'!BV778="","",'Data 1'!BV778)</f>
        <v/>
      </c>
      <c r="D778" s="1010" t="str">
        <f>IF('Data 1'!BW778="","",'Data 1'!BW778)</f>
        <v/>
      </c>
      <c r="E778" s="1010" t="str">
        <f>IF('Data 1'!BX778="","",'Data 1'!BX778)</f>
        <v/>
      </c>
      <c r="F778" s="1010" t="str">
        <f>IF('Data 1'!BY778="","",'Data 1'!BY778)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7"/>
    </row>
    <row r="779" spans="1:22" ht="15.75" customHeight="1">
      <c r="A779" s="1126" t="s">
        <v>283</v>
      </c>
      <c r="B779" s="1208"/>
      <c r="C779" s="1010">
        <f>IF(SUM('Data 1'!BV779)=0,"",'Data 1'!BV779)</f>
        <v>12</v>
      </c>
      <c r="D779" s="1010">
        <f>IF(SUM('Data 1'!BW779)=0,"",'Data 1'!BW779)</f>
        <v>12</v>
      </c>
      <c r="E779" s="1010">
        <f>IF(SUM('Data 1'!BX779)=0,"",'Data 1'!BX779)</f>
        <v>12</v>
      </c>
      <c r="F779" s="1010">
        <f>IF(SUM('Data 1'!BY779)=0,"",'Data 1'!BY779)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7"/>
    </row>
    <row r="780" spans="1:22" ht="15.75" customHeight="1">
      <c r="A780" s="1126" t="s">
        <v>338</v>
      </c>
      <c r="B780" s="1208"/>
      <c r="C780" s="1010">
        <f>IF('Data 1'!BV780="","",'Data 1'!BV780)</f>
        <v>1</v>
      </c>
      <c r="D780" s="1010">
        <f>IF('Data 1'!BW780="","",'Data 1'!BW780)</f>
        <v>1</v>
      </c>
      <c r="E780" s="1010">
        <f>IF('Data 1'!BX780="","",'Data 1'!BX780)</f>
        <v>1</v>
      </c>
      <c r="F780" s="1010">
        <f>IF('Data 1'!BY780="","",'Data 1'!BY780)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7"/>
    </row>
    <row r="781" spans="1:22" ht="15.75" customHeight="1">
      <c r="A781" s="1126" t="s">
        <v>285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4">IF(H781="","",SUM(H781)-SUM(C781))</f>
        <v>0</v>
      </c>
      <c r="N781" s="1435">
        <f t="shared" si="24"/>
        <v>0</v>
      </c>
      <c r="O781" s="1435">
        <f t="shared" si="24"/>
        <v>0</v>
      </c>
      <c r="P781" s="1435">
        <f t="shared" si="24"/>
        <v>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7"/>
    </row>
    <row r="782" spans="1:22" ht="15.75" customHeight="1">
      <c r="A782" s="914" t="str">
        <f>IF('Data 1'!A782="","",'Data 1'!A782)</f>
        <v>Firewood</v>
      </c>
      <c r="B782" s="1208"/>
      <c r="C782" s="1010" t="str">
        <f>IF('Data 1'!BV782="","",'Data 1'!BV782)</f>
        <v/>
      </c>
      <c r="D782" s="1010" t="str">
        <f>IF('Data 1'!BW782="","",'Data 1'!BW782)</f>
        <v/>
      </c>
      <c r="E782" s="1010" t="str">
        <f>IF('Data 1'!BX782="","",'Data 1'!BX782)</f>
        <v/>
      </c>
      <c r="F782" s="1010" t="str">
        <f>IF('Data 1'!BY782="","",'Data 1'!BY782)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4"/>
        <v>0</v>
      </c>
      <c r="N782" s="1435">
        <f t="shared" si="24"/>
        <v>0</v>
      </c>
      <c r="O782" s="1435">
        <f t="shared" si="24"/>
        <v>0</v>
      </c>
      <c r="P782" s="1435">
        <f t="shared" si="24"/>
        <v>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7"/>
    </row>
    <row r="783" spans="1:22" ht="15.75" customHeight="1">
      <c r="A783" s="914" t="str">
        <f>IF('Data 1'!A783="","",'Data 1'!A783)</f>
        <v>Utensils</v>
      </c>
      <c r="B783" s="1208"/>
      <c r="C783" s="1010">
        <f>IF('Data 1'!BV783="","",'Data 1'!BV783)</f>
        <v>40</v>
      </c>
      <c r="D783" s="1010">
        <f>IF('Data 1'!BW783="","",'Data 1'!BW783)</f>
        <v>50</v>
      </c>
      <c r="E783" s="1010">
        <f>IF('Data 1'!BX783="","",'Data 1'!BX783)</f>
        <v>150</v>
      </c>
      <c r="F783" s="1010" t="str">
        <f>IF('Data 1'!BY783="","",'Data 1'!BY783)</f>
        <v/>
      </c>
      <c r="G783" s="1108"/>
      <c r="H783" s="1195">
        <f>IF(H$46="","",IF('Exp factors'!$B77="poor",'Exp factors'!$G$77*H$46,SUM(C783)*'Exp factors'!C$77))</f>
        <v>40</v>
      </c>
      <c r="I783" s="1195">
        <f>IF(I$46="","",IF('Exp factors'!$B77="poor",'Exp factors'!$G$77*I$46,SUM(D783)*'Exp factors'!D$77))</f>
        <v>50</v>
      </c>
      <c r="J783" s="1195">
        <f>IF(J$46="","",IF('Exp factors'!$B77="poor",'Exp factors'!$G$77*J$46,SUM(E783)*'Exp factors'!E$77))</f>
        <v>150</v>
      </c>
      <c r="K783" s="1195">
        <f>IF(K$46="","",IF('Exp factors'!$B77="poor",'Exp factors'!$G$77*K$46,SUM(F783)*'Exp factors'!F$77))</f>
        <v>0</v>
      </c>
      <c r="L783" s="1434"/>
      <c r="M783" s="1435">
        <f t="shared" si="24"/>
        <v>0</v>
      </c>
      <c r="N783" s="1435">
        <f t="shared" si="24"/>
        <v>0</v>
      </c>
      <c r="O783" s="1435">
        <f t="shared" si="24"/>
        <v>0</v>
      </c>
      <c r="P783" s="1435">
        <f t="shared" si="24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7"/>
    </row>
    <row r="784" spans="1:22" ht="15.75" customHeight="1">
      <c r="A784" s="914" t="str">
        <f>IF('Data 1'!A784="","",'Data 1'!A784)</f>
        <v>Animal drugs</v>
      </c>
      <c r="B784" s="1208"/>
      <c r="C784" s="1010" t="str">
        <f>IF('Data 1'!BV784="","",'Data 1'!BV784)</f>
        <v/>
      </c>
      <c r="D784" s="1010" t="str">
        <f>IF('Data 1'!BW784="","",'Data 1'!BW784)</f>
        <v/>
      </c>
      <c r="E784" s="1010">
        <f>IF('Data 1'!BX784="","",'Data 1'!BX784)</f>
        <v>120</v>
      </c>
      <c r="F784" s="1010">
        <f>IF('Data 1'!BY784="","",'Data 1'!BY784)</f>
        <v>300</v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120</v>
      </c>
      <c r="K784" s="1195">
        <f>IF(K$46="","",IF('Exp factors'!$B96="poor",'Exp factors'!$G$96*K$46,SUM(F784)*'Exp factors'!F$96))</f>
        <v>300</v>
      </c>
      <c r="L784" s="1434"/>
      <c r="M784" s="1435">
        <f t="shared" si="24"/>
        <v>0</v>
      </c>
      <c r="N784" s="1435">
        <f t="shared" si="24"/>
        <v>0</v>
      </c>
      <c r="O784" s="1435">
        <f t="shared" si="24"/>
        <v>0</v>
      </c>
      <c r="P784" s="1435">
        <f t="shared" si="24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7"/>
    </row>
    <row r="785" spans="1:22" ht="15.75" customHeight="1">
      <c r="A785" s="914" t="str">
        <f>IF('Data 1'!A785="","",'Data 1'!A785)</f>
        <v>Animal supplements</v>
      </c>
      <c r="B785" s="1208"/>
      <c r="C785" s="1010" t="str">
        <f>IF('Data 1'!BV785="","",'Data 1'!BV785)</f>
        <v/>
      </c>
      <c r="D785" s="1010" t="str">
        <f>IF('Data 1'!BW785="","",'Data 1'!BW785)</f>
        <v/>
      </c>
      <c r="E785" s="1010">
        <f>IF('Data 1'!BX785="","",'Data 1'!BX785)</f>
        <v>400</v>
      </c>
      <c r="F785" s="1010">
        <f>IF('Data 1'!BY785="","",'Data 1'!BY785)</f>
        <v>200</v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4"/>
        <v>0</v>
      </c>
      <c r="N785" s="1435">
        <f t="shared" si="24"/>
        <v>0</v>
      </c>
      <c r="O785" s="1435">
        <f t="shared" si="24"/>
        <v>-400</v>
      </c>
      <c r="P785" s="1435">
        <f t="shared" si="24"/>
        <v>-200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7"/>
    </row>
    <row r="786" spans="1:22" ht="15.75" customHeight="1">
      <c r="A786" s="914" t="str">
        <f>IF('Data 1'!A786="","",'Data 1'!A786)</f>
        <v>Water for animals: name of local meas.</v>
      </c>
      <c r="B786" s="1208"/>
      <c r="C786" s="1010" t="str">
        <f>IF('Data 1'!BV786="","",'Data 1'!BV786)</f>
        <v>litre</v>
      </c>
      <c r="D786" s="1010" t="str">
        <f>IF('Data 1'!BW786="","",'Data 1'!BW786)</f>
        <v>litre</v>
      </c>
      <c r="E786" s="1010" t="str">
        <f>IF('Data 1'!BX786="","",'Data 1'!BX786)</f>
        <v>litre</v>
      </c>
      <c r="F786" s="1010" t="str">
        <f>IF('Data 1'!BY786="","",'Data 1'!BY786)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5"/>
      <c r="S786" s="865"/>
      <c r="T786" s="865"/>
      <c r="U786" s="1066">
        <v>786</v>
      </c>
      <c r="V786" s="477"/>
    </row>
    <row r="787" spans="1:22" ht="15.75" customHeight="1">
      <c r="A787" s="1126" t="s">
        <v>282</v>
      </c>
      <c r="B787" s="1208"/>
      <c r="C787" s="1010" t="str">
        <f>IF('Data 1'!BV787="","",'Data 1'!BV787)</f>
        <v/>
      </c>
      <c r="D787" s="1010" t="str">
        <f>IF('Data 1'!BW787="","",'Data 1'!BW787)</f>
        <v/>
      </c>
      <c r="E787" s="1010" t="str">
        <f>IF('Data 1'!BX787="","",'Data 1'!BX787)</f>
        <v/>
      </c>
      <c r="F787" s="1010" t="str">
        <f>IF('Data 1'!BY787="","",'Data 1'!BY787)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7"/>
    </row>
    <row r="788" spans="1:22" ht="15.75" customHeight="1">
      <c r="A788" s="1126" t="s">
        <v>283</v>
      </c>
      <c r="B788" s="1208"/>
      <c r="C788" s="1010" t="str">
        <f>IF(SUM('Data 1'!BV788)=0,"",'Data 1'!BV788)</f>
        <v/>
      </c>
      <c r="D788" s="1010" t="str">
        <f>IF(SUM('Data 1'!BW788)=0,"",'Data 1'!BW788)</f>
        <v/>
      </c>
      <c r="E788" s="1010" t="str">
        <f>IF(SUM('Data 1'!BX788)=0,"",'Data 1'!BX788)</f>
        <v/>
      </c>
      <c r="F788" s="1010" t="str">
        <f>IF(SUM('Data 1'!BY788)=0,"",'Data 1'!BY788)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7"/>
    </row>
    <row r="789" spans="1:22" ht="15.75" customHeight="1">
      <c r="A789" s="1126" t="s">
        <v>338</v>
      </c>
      <c r="B789" s="1208"/>
      <c r="C789" s="1010" t="str">
        <f>IF('Data 1'!BV789="","",'Data 1'!BV789)</f>
        <v/>
      </c>
      <c r="D789" s="1010" t="str">
        <f>IF('Data 1'!BW789="","",'Data 1'!BW789)</f>
        <v/>
      </c>
      <c r="E789" s="1010" t="str">
        <f>IF('Data 1'!BX789="","",'Data 1'!BX789)</f>
        <v/>
      </c>
      <c r="F789" s="1010" t="str">
        <f>IF('Data 1'!BY789="","",'Data 1'!BY789)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7"/>
    </row>
    <row r="790" spans="1:22" ht="15.75" customHeight="1">
      <c r="A790" s="1126" t="s">
        <v>285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25">IF(H790="","",SUM(H790)-SUM(C790))</f>
        <v/>
      </c>
      <c r="N790" s="1435" t="str">
        <f t="shared" ref="N790:P810" si="26">IF(I790="","",SUM(I790)-SUM(D790))</f>
        <v/>
      </c>
      <c r="O790" s="1435" t="str">
        <f t="shared" si="26"/>
        <v/>
      </c>
      <c r="P790" s="1435" t="str">
        <f t="shared" si="26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7"/>
    </row>
    <row r="791" spans="1:22" ht="15.75" customHeight="1">
      <c r="A791" s="914" t="str">
        <f>IF('Data 1'!A791="","",'Data 1'!A791)</f>
        <v>Ploughing</v>
      </c>
      <c r="B791" s="1208"/>
      <c r="C791" s="1010" t="str">
        <f>IF('Data 1'!BV791="","",'Data 1'!BV791)</f>
        <v/>
      </c>
      <c r="D791" s="1010" t="str">
        <f>IF('Data 1'!BW791="","",'Data 1'!BW791)</f>
        <v/>
      </c>
      <c r="E791" s="1010" t="str">
        <f>IF('Data 1'!BX791="","",'Data 1'!BX791)</f>
        <v/>
      </c>
      <c r="F791" s="1010" t="str">
        <f>IF('Data 1'!BY791="","",'Data 1'!BY791)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25"/>
        <v>0</v>
      </c>
      <c r="N791" s="1435">
        <f t="shared" si="26"/>
        <v>0</v>
      </c>
      <c r="O791" s="1435">
        <f t="shared" si="26"/>
        <v>0</v>
      </c>
      <c r="P791" s="1435">
        <f t="shared" si="26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7"/>
    </row>
    <row r="792" spans="1:22" ht="15.75" customHeight="1">
      <c r="A792" s="914" t="str">
        <f>IF('Data 1'!A792="","",'Data 1'!A792)</f>
        <v>Seeds</v>
      </c>
      <c r="B792" s="1208"/>
      <c r="C792" s="1010" t="str">
        <f>IF('Data 1'!BV792="","",'Data 1'!BV792)</f>
        <v/>
      </c>
      <c r="D792" s="1010">
        <f>IF('Data 1'!BW792="","",'Data 1'!BW792)</f>
        <v>350</v>
      </c>
      <c r="E792" s="1010">
        <f>IF('Data 1'!BX792="","",'Data 1'!BX792)</f>
        <v>420</v>
      </c>
      <c r="F792" s="1010">
        <f>IF('Data 1'!BY792="","",'Data 1'!BY792)</f>
        <v>1300</v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350</v>
      </c>
      <c r="J792" s="1195">
        <f>IF(J$46="","",IF('Exp factors'!$B99="poor",'Exp factors'!$G$99*J$46,SUM(E792)*'Exp factors'!E$99))</f>
        <v>420</v>
      </c>
      <c r="K792" s="1195">
        <f>IF(K$46="","",IF('Exp factors'!$B99="poor",'Exp factors'!$G$99*K$46,SUM(F792)*'Exp factors'!F$99))</f>
        <v>1300</v>
      </c>
      <c r="L792" s="1438"/>
      <c r="M792" s="1435">
        <f t="shared" si="25"/>
        <v>0</v>
      </c>
      <c r="N792" s="1435">
        <f t="shared" si="26"/>
        <v>0</v>
      </c>
      <c r="O792" s="1435">
        <f t="shared" si="26"/>
        <v>0</v>
      </c>
      <c r="P792" s="1435">
        <f t="shared" si="26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7"/>
    </row>
    <row r="793" spans="1:22" ht="15.75" customHeight="1">
      <c r="A793" s="914" t="str">
        <f>IF('Data 1'!A793="","",'Data 1'!A793)</f>
        <v>Fertilizer</v>
      </c>
      <c r="B793" s="1208"/>
      <c r="C793" s="1010" t="str">
        <f>IF('Data 1'!BV793="","",'Data 1'!BV793)</f>
        <v/>
      </c>
      <c r="D793" s="1010">
        <f>IF('Data 1'!BW793="","",'Data 1'!BW793)</f>
        <v>200</v>
      </c>
      <c r="E793" s="1010">
        <f>IF('Data 1'!BX793="","",'Data 1'!BX793)</f>
        <v>400</v>
      </c>
      <c r="F793" s="1010">
        <f>IF('Data 1'!BY793="","",'Data 1'!BY793)</f>
        <v>850</v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200</v>
      </c>
      <c r="J793" s="1195">
        <f>IF(J$46="","",IF('Exp factors'!$B100="poor",'Exp factors'!$G$100*J$46,SUM(E793)*'Exp factors'!E$100))</f>
        <v>400</v>
      </c>
      <c r="K793" s="1195">
        <f>IF(K$46="","",IF('Exp factors'!$B100="poor",'Exp factors'!$G$100*K$46,SUM(F793)*'Exp factors'!F$100))</f>
        <v>850</v>
      </c>
      <c r="L793" s="1438"/>
      <c r="M793" s="1435">
        <f t="shared" si="25"/>
        <v>0</v>
      </c>
      <c r="N793" s="1435">
        <f t="shared" si="26"/>
        <v>0</v>
      </c>
      <c r="O793" s="1435">
        <f t="shared" si="26"/>
        <v>0</v>
      </c>
      <c r="P793" s="1435">
        <f t="shared" si="26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7"/>
    </row>
    <row r="794" spans="1:22" ht="15.75" customHeight="1">
      <c r="A794" s="914" t="str">
        <f>IF('Data 1'!A794="","",'Data 1'!A794)</f>
        <v>Pesticides</v>
      </c>
      <c r="B794" s="1208"/>
      <c r="C794" s="1010" t="str">
        <f>IF('Data 1'!BV794="","",'Data 1'!BV794)</f>
        <v/>
      </c>
      <c r="D794" s="1010" t="str">
        <f>IF('Data 1'!BW794="","",'Data 1'!BW794)</f>
        <v/>
      </c>
      <c r="E794" s="1010" t="str">
        <f>IF('Data 1'!BX794="","",'Data 1'!BX794)</f>
        <v/>
      </c>
      <c r="F794" s="1010" t="str">
        <f>IF('Data 1'!BY794="","",'Data 1'!BY794)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25"/>
        <v>0</v>
      </c>
      <c r="N794" s="1435">
        <f t="shared" si="26"/>
        <v>0</v>
      </c>
      <c r="O794" s="1435">
        <f t="shared" si="26"/>
        <v>0</v>
      </c>
      <c r="P794" s="1435">
        <f t="shared" si="26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7"/>
    </row>
    <row r="795" spans="1:22" ht="15.75" customHeight="1">
      <c r="A795" s="914" t="str">
        <f>IF('Data 1'!A795="","",'Data 1'!A795)</f>
        <v>Labour</v>
      </c>
      <c r="B795" s="1208"/>
      <c r="C795" s="1010" t="str">
        <f>IF('Data 1'!BV795="","",'Data 1'!BV795)</f>
        <v/>
      </c>
      <c r="D795" s="1010" t="str">
        <f>IF('Data 1'!BW795="","",'Data 1'!BW795)</f>
        <v/>
      </c>
      <c r="E795" s="1010">
        <f>IF('Data 1'!BX795="","",'Data 1'!BX795)</f>
        <v>2000</v>
      </c>
      <c r="F795" s="1010">
        <f>IF('Data 1'!BY795="","",'Data 1'!BY795)</f>
        <v>3200</v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2000</v>
      </c>
      <c r="K795" s="1195">
        <f>IF(K$46="","",IF('Exp factors'!$B102="poor",'Exp factors'!$G$102*K$46,SUM(F795)*'Exp factors'!F$102))</f>
        <v>3200</v>
      </c>
      <c r="L795" s="1438"/>
      <c r="M795" s="1435">
        <f t="shared" si="25"/>
        <v>0</v>
      </c>
      <c r="N795" s="1435">
        <f t="shared" si="26"/>
        <v>0</v>
      </c>
      <c r="O795" s="1435">
        <f t="shared" si="26"/>
        <v>0</v>
      </c>
      <c r="P795" s="1435">
        <f t="shared" si="26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7"/>
    </row>
    <row r="796" spans="1:22" ht="15.75" customHeight="1">
      <c r="A796" s="914" t="str">
        <f>IF('Data 1'!A796="","",'Data 1'!A796)</f>
        <v>Livestock restocking</v>
      </c>
      <c r="B796" s="1208"/>
      <c r="C796" s="1010" t="str">
        <f>IF('Data 1'!BV796="","",'Data 1'!BV796)</f>
        <v/>
      </c>
      <c r="D796" s="1010" t="str">
        <f>IF('Data 1'!BW796="","",'Data 1'!BW796)</f>
        <v/>
      </c>
      <c r="E796" s="1010" t="str">
        <f>IF('Data 1'!BX796="","",'Data 1'!BX796)</f>
        <v/>
      </c>
      <c r="F796" s="1010">
        <f>IF('Data 1'!BY796="","",'Data 1'!BY796)</f>
        <v>1400</v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25"/>
        <v>0</v>
      </c>
      <c r="N796" s="1435">
        <f t="shared" si="26"/>
        <v>0</v>
      </c>
      <c r="O796" s="1435">
        <f t="shared" si="26"/>
        <v>0</v>
      </c>
      <c r="P796" s="1435">
        <f t="shared" si="26"/>
        <v>-1400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7"/>
    </row>
    <row r="797" spans="1:22" ht="15.75" customHeight="1">
      <c r="A797" s="914" t="str">
        <f>IF('Data 1'!A797="","",'Data 1'!A797)</f>
        <v>Other essential inputs</v>
      </c>
      <c r="B797" s="1208"/>
      <c r="C797" s="1010" t="str">
        <f>IF('Data 1'!BV797="","",'Data 1'!BV797)</f>
        <v/>
      </c>
      <c r="D797" s="1010" t="str">
        <f>IF('Data 1'!BW797="","",'Data 1'!BW797)</f>
        <v/>
      </c>
      <c r="E797" s="1010" t="str">
        <f>IF('Data 1'!BX797="","",'Data 1'!BX797)</f>
        <v/>
      </c>
      <c r="F797" s="1010">
        <f>IF('Data 1'!BY797="","",'Data 1'!BY797)</f>
        <v>700</v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700</v>
      </c>
      <c r="L797" s="1438"/>
      <c r="M797" s="1435">
        <f t="shared" si="25"/>
        <v>0</v>
      </c>
      <c r="N797" s="1435">
        <f t="shared" si="26"/>
        <v>0</v>
      </c>
      <c r="O797" s="1435">
        <f t="shared" si="26"/>
        <v>0</v>
      </c>
      <c r="P797" s="1435">
        <f t="shared" si="26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7"/>
    </row>
    <row r="798" spans="1:22" ht="15.75" customHeight="1">
      <c r="A798" s="914" t="str">
        <f>IF('Data 1'!A798="","",'Data 1'!A798)</f>
        <v>Other inputs (tools)</v>
      </c>
      <c r="B798" s="1208"/>
      <c r="C798" s="1010">
        <f>IF('Data 1'!BV798="","",'Data 1'!BV798)</f>
        <v>50</v>
      </c>
      <c r="D798" s="1010" t="str">
        <f>IF('Data 1'!BW798="","",'Data 1'!BW798)</f>
        <v/>
      </c>
      <c r="E798" s="1010">
        <f>IF('Data 1'!BX798="","",'Data 1'!BX798)</f>
        <v>300</v>
      </c>
      <c r="F798" s="1010">
        <f>IF('Data 1'!BY798="","",'Data 1'!BY798)</f>
        <v>500</v>
      </c>
      <c r="G798" s="1105"/>
      <c r="H798" s="1195">
        <f>IF(H$46="","",IF('Exp factors'!$B105="poor",'Exp factors'!$G$105*H$46,SUM(C798)*'Exp factors'!C$105))</f>
        <v>50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300</v>
      </c>
      <c r="K798" s="1195">
        <f>IF(K$46="","",IF('Exp factors'!$B105="poor",'Exp factors'!$G$105*K$46,SUM(F798)*'Exp factors'!F$105))</f>
        <v>500</v>
      </c>
      <c r="L798" s="1438"/>
      <c r="M798" s="1435">
        <f t="shared" si="25"/>
        <v>0</v>
      </c>
      <c r="N798" s="1435">
        <f t="shared" si="26"/>
        <v>0</v>
      </c>
      <c r="O798" s="1435">
        <f t="shared" si="26"/>
        <v>0</v>
      </c>
      <c r="P798" s="1435">
        <f t="shared" si="26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7"/>
    </row>
    <row r="799" spans="1:22" ht="15.75" customHeight="1">
      <c r="A799" s="914" t="str">
        <f>IF('Data 1'!A799="","",'Data 1'!A799)</f>
        <v>School</v>
      </c>
      <c r="B799" s="1208"/>
      <c r="C799" s="1128">
        <f>IF('Data 1'!BV799="","",'Data 1'!BV799)</f>
        <v>350</v>
      </c>
      <c r="D799" s="1128">
        <f>IF('Data 1'!BW799="","",'Data 1'!BW799)</f>
        <v>580</v>
      </c>
      <c r="E799" s="1128">
        <f>IF('Data 1'!BX799="","",'Data 1'!BX799)</f>
        <v>1200</v>
      </c>
      <c r="F799" s="1128">
        <f>IF('Data 1'!BY799="","",'Data 1'!BY799)</f>
        <v>3200</v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25"/>
        <v>-350</v>
      </c>
      <c r="N799" s="1435">
        <f t="shared" si="26"/>
        <v>-580</v>
      </c>
      <c r="O799" s="1435">
        <f t="shared" si="26"/>
        <v>-1200</v>
      </c>
      <c r="P799" s="1435">
        <f t="shared" si="26"/>
        <v>-3200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7"/>
    </row>
    <row r="800" spans="1:22" ht="15.75" customHeight="1">
      <c r="A800" s="914" t="str">
        <f>IF('Data 1'!A800="","",'Data 1'!A800)</f>
        <v>Medicine</v>
      </c>
      <c r="B800" s="1208"/>
      <c r="C800" s="1010">
        <f>IF('Data 1'!BX800="","",'Data 1'!BX800)</f>
        <v>150</v>
      </c>
      <c r="D800" s="1010">
        <f>IF('Data 1'!BW800="","",'Data 1'!BW800)</f>
        <v>180</v>
      </c>
      <c r="E800" s="1010">
        <f>IF('Data 1'!BX800="","",'Data 1'!BX800)</f>
        <v>150</v>
      </c>
      <c r="F800" s="1010">
        <f>IF('Data 1'!BY800="","",'Data 1'!BY800)</f>
        <v>240</v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25"/>
        <v>-150</v>
      </c>
      <c r="N800" s="1435">
        <f t="shared" si="26"/>
        <v>-180</v>
      </c>
      <c r="O800" s="1435">
        <f t="shared" si="26"/>
        <v>-150</v>
      </c>
      <c r="P800" s="1435">
        <f t="shared" si="26"/>
        <v>-240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7"/>
    </row>
    <row r="801" spans="1:22" ht="15.75" customHeight="1">
      <c r="A801" s="914" t="str">
        <f>IF('Data 1'!A801="","",'Data 1'!A801)</f>
        <v>Clothing</v>
      </c>
      <c r="B801" s="1208"/>
      <c r="C801" s="1010">
        <f>IF('Data 1'!BV801="","",'Data 1'!BV801)</f>
        <v>240</v>
      </c>
      <c r="D801" s="1010">
        <f>IF('Data 1'!BW801="","",'Data 1'!BW801)</f>
        <v>300</v>
      </c>
      <c r="E801" s="1010">
        <f>IF('Data 1'!BX801="","",'Data 1'!BX801)</f>
        <v>500</v>
      </c>
      <c r="F801" s="1010">
        <f>IF('Data 1'!BY801="","",'Data 1'!BY801)</f>
        <v>1000</v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25"/>
        <v>-240</v>
      </c>
      <c r="N801" s="1435">
        <f t="shared" si="26"/>
        <v>-300</v>
      </c>
      <c r="O801" s="1435">
        <f t="shared" si="26"/>
        <v>-500</v>
      </c>
      <c r="P801" s="1435">
        <f t="shared" si="26"/>
        <v>-1000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7"/>
    </row>
    <row r="802" spans="1:22" ht="15.75" customHeight="1">
      <c r="A802" s="914" t="s">
        <v>506</v>
      </c>
      <c r="B802" s="1208"/>
      <c r="C802" s="1010">
        <f>IF('Data 1'!BV802="","",'Data 1'!BV802)</f>
        <v>140</v>
      </c>
      <c r="D802" s="1010">
        <f>IF('Data 1'!BW802="","",'Data 1'!BW802)</f>
        <v>50</v>
      </c>
      <c r="E802" s="1010">
        <f>IF('Data 1'!BX802="","",'Data 1'!BX802)</f>
        <v>650</v>
      </c>
      <c r="F802" s="1010">
        <f>IF('Data 1'!BY802="","",'Data 1'!BY802)</f>
        <v>1100</v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25"/>
        <v>-140</v>
      </c>
      <c r="N802" s="1435">
        <f t="shared" si="26"/>
        <v>-50</v>
      </c>
      <c r="O802" s="1435">
        <f t="shared" si="26"/>
        <v>-650</v>
      </c>
      <c r="P802" s="1435">
        <f t="shared" si="26"/>
        <v>-1100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7"/>
    </row>
    <row r="803" spans="1:22" ht="15.75" customHeight="1">
      <c r="A803" s="914" t="str">
        <f>IF('Data 1'!A803="","",'Data 1'!A803)</f>
        <v>Transport</v>
      </c>
      <c r="B803" s="1208"/>
      <c r="C803" s="1010">
        <f>IF('Data 1'!BV803="","",'Data 1'!BV803)</f>
        <v>50</v>
      </c>
      <c r="D803" s="1010">
        <f>IF('Data 1'!BW803="","",'Data 1'!BW803)</f>
        <v>200</v>
      </c>
      <c r="E803" s="1010">
        <f>IF('Data 1'!BX803="","",'Data 1'!BX803)</f>
        <v>450</v>
      </c>
      <c r="F803" s="1010">
        <f>IF('Data 1'!BY803="","",'Data 1'!BY803)</f>
        <v>1271</v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25"/>
        <v>-50</v>
      </c>
      <c r="N803" s="1435">
        <f t="shared" si="26"/>
        <v>-200</v>
      </c>
      <c r="O803" s="1435">
        <f t="shared" si="26"/>
        <v>-450</v>
      </c>
      <c r="P803" s="1435">
        <f t="shared" si="26"/>
        <v>-1271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7"/>
    </row>
    <row r="804" spans="1:22" ht="15.75" customHeight="1">
      <c r="A804" s="914" t="str">
        <f>IF('Data 1'!A804="","",'Data 1'!A804)</f>
        <v>Gifts/Community obligations/taxes</v>
      </c>
      <c r="B804" s="1208"/>
      <c r="C804" s="1010" t="str">
        <f>IF('Data 1'!BV804="","",'Data 1'!BV804)</f>
        <v/>
      </c>
      <c r="D804" s="1010" t="str">
        <f>IF('Data 1'!BW804="","",'Data 1'!BW804)</f>
        <v/>
      </c>
      <c r="E804" s="1010" t="str">
        <f>IF('Data 1'!BX804="","",'Data 1'!BX804)</f>
        <v/>
      </c>
      <c r="F804" s="1010" t="str">
        <f>IF('Data 1'!BY804="","",'Data 1'!BY804)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25"/>
        <v>0</v>
      </c>
      <c r="N804" s="1435">
        <f t="shared" si="26"/>
        <v>0</v>
      </c>
      <c r="O804" s="1435">
        <f t="shared" si="26"/>
        <v>0</v>
      </c>
      <c r="P804" s="1435">
        <f t="shared" si="26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7"/>
    </row>
    <row r="805" spans="1:22" ht="15.75" customHeight="1">
      <c r="A805" s="914" t="str">
        <f>IF('Data 1'!A805="","",'Data 1'!A805)</f>
        <v>Beer, cigarettes &amp; tobacco</v>
      </c>
      <c r="B805" s="1208"/>
      <c r="C805" s="1010">
        <f>IF('Data 1'!BV805="","",'Data 1'!BV805)</f>
        <v>400</v>
      </c>
      <c r="D805" s="1010">
        <f>IF('Data 1'!BW805="","",'Data 1'!BW805)</f>
        <v>300</v>
      </c>
      <c r="E805" s="1010" t="str">
        <f>IF('Data 1'!BX805="","",'Data 1'!BX805)</f>
        <v/>
      </c>
      <c r="F805" s="1010" t="str">
        <f>IF('Data 1'!BY805="","",'Data 1'!BY805)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25"/>
        <v>-400</v>
      </c>
      <c r="N805" s="1435">
        <f t="shared" si="26"/>
        <v>-300</v>
      </c>
      <c r="O805" s="1435">
        <f t="shared" si="26"/>
        <v>0</v>
      </c>
      <c r="P805" s="1435">
        <f t="shared" si="26"/>
        <v>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7"/>
    </row>
    <row r="806" spans="1:22" ht="15.75" customHeight="1">
      <c r="A806" s="914" t="str">
        <f>IF('Data 1'!A806="","",'Data 1'!A806)</f>
        <v>Matches</v>
      </c>
      <c r="B806" s="1208"/>
      <c r="C806" s="1010" t="str">
        <f>IF('Data 1'!BV806="","",'Data 1'!BV806)</f>
        <v/>
      </c>
      <c r="D806" s="1010" t="str">
        <f>IF('Data 1'!BW806="","",'Data 1'!BW806)</f>
        <v/>
      </c>
      <c r="E806" s="1010" t="str">
        <f>IF('Data 1'!BX806="","",'Data 1'!BX806)</f>
        <v/>
      </c>
      <c r="F806" s="1010" t="str">
        <f>IF('Data 1'!BY806="","",'Data 1'!BY806)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25"/>
        <v>0</v>
      </c>
      <c r="N806" s="1435">
        <f t="shared" si="26"/>
        <v>0</v>
      </c>
      <c r="O806" s="1435">
        <f t="shared" si="26"/>
        <v>0</v>
      </c>
      <c r="P806" s="1435">
        <f t="shared" si="26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7"/>
    </row>
    <row r="807" spans="1:22" ht="15.75" customHeight="1">
      <c r="A807" s="914" t="str">
        <f>IF('Data 1'!A807="","",'Data 1'!A807)</f>
        <v>Lower Bound Poverty Line</v>
      </c>
      <c r="B807" s="1208"/>
      <c r="C807" s="1432" t="str">
        <f>IF('Data 1'!BV807="","",'Data 1'!BV807)</f>
        <v/>
      </c>
      <c r="D807" s="1432" t="str">
        <f>IF('Data 1'!BW807="","",'Data 1'!BW807)</f>
        <v/>
      </c>
      <c r="E807" s="1432" t="str">
        <f>IF('Data 1'!BX807="","",'Data 1'!BX807)</f>
        <v/>
      </c>
      <c r="F807" s="1432" t="str">
        <f>IF('Data 1'!BY807="","",'Data 1'!BY807)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25"/>
        <v>0</v>
      </c>
      <c r="N807" s="1435">
        <f t="shared" si="26"/>
        <v>0</v>
      </c>
      <c r="O807" s="1435">
        <f t="shared" si="26"/>
        <v>0</v>
      </c>
      <c r="P807" s="1435">
        <f t="shared" si="26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7"/>
    </row>
    <row r="808" spans="1:22" ht="15.75" customHeight="1">
      <c r="A808" s="914" t="str">
        <f>IF('Data 1'!A808="","",'Data 1'!A808)</f>
        <v>Upper Bound Poverty Line</v>
      </c>
      <c r="B808" s="1208"/>
      <c r="C808" s="1432" t="str">
        <f>IF('Data 1'!BV808="","",'Data 1'!BV808)</f>
        <v/>
      </c>
      <c r="D808" s="1432" t="str">
        <f>IF('Data 1'!BW808="","",'Data 1'!BW808)</f>
        <v/>
      </c>
      <c r="E808" s="1432" t="str">
        <f>IF('Data 1'!BX808="","",'Data 1'!BX808)</f>
        <v/>
      </c>
      <c r="F808" s="1432" t="str">
        <f>IF('Data 1'!BY808="","",'Data 1'!BY808)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25"/>
        <v>0</v>
      </c>
      <c r="N808" s="1435">
        <f t="shared" si="26"/>
        <v>0</v>
      </c>
      <c r="O808" s="1435">
        <f t="shared" si="26"/>
        <v>0</v>
      </c>
      <c r="P808" s="1435">
        <f t="shared" si="26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7"/>
    </row>
    <row r="809" spans="1:22" ht="15.75" customHeight="1">
      <c r="A809" s="914" t="str">
        <f>IF('Data 1'!A809="","",'Data 1'!A809)</f>
        <v>Shelter (maintenance)</v>
      </c>
      <c r="B809" s="1208"/>
      <c r="C809" s="1010" t="str">
        <f>IF('Data 1'!BV809="","",'Data 1'!BV809)</f>
        <v/>
      </c>
      <c r="D809" s="1010" t="str">
        <f>IF('Data 1'!BW809="","",'Data 1'!BW809)</f>
        <v/>
      </c>
      <c r="E809" s="1010" t="str">
        <f>IF('Data 1'!BX809="","",'Data 1'!BX809)</f>
        <v/>
      </c>
      <c r="F809" s="1010" t="str">
        <f>IF('Data 1'!BY809="","",'Data 1'!BY809)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25"/>
        <v>0</v>
      </c>
      <c r="N809" s="1435">
        <f t="shared" si="26"/>
        <v>0</v>
      </c>
      <c r="O809" s="1435">
        <f t="shared" si="26"/>
        <v>0</v>
      </c>
      <c r="P809" s="1435">
        <f t="shared" si="26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7"/>
    </row>
    <row r="810" spans="1:22" ht="15.75" customHeight="1">
      <c r="A810" s="914" t="str">
        <f>IF('Data 1'!A810="","",'Data 1'!A810)</f>
        <v xml:space="preserve">Other items (lotion, </v>
      </c>
      <c r="B810" s="1208"/>
      <c r="C810" s="1010">
        <f>IF('Data 1'!BV810="","",'Data 1'!BV810)</f>
        <v>300</v>
      </c>
      <c r="D810" s="1010" t="str">
        <f>IF('Data 1'!BW810="","",'Data 1'!BW810)</f>
        <v/>
      </c>
      <c r="E810" s="1010">
        <f>IF('Data 1'!BX810="","",'Data 1'!BX810)</f>
        <v>250</v>
      </c>
      <c r="F810" s="1010">
        <f>IF('Data 1'!BY810="","",'Data 1'!BY810)</f>
        <v>350</v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25"/>
        <v>-300</v>
      </c>
      <c r="N810" s="1435">
        <f t="shared" si="26"/>
        <v>0</v>
      </c>
      <c r="O810" s="1435">
        <f t="shared" si="26"/>
        <v>-250</v>
      </c>
      <c r="P810" s="1435">
        <f t="shared" si="26"/>
        <v>-350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7"/>
    </row>
    <row r="811" spans="1:22" ht="15.75" customHeight="1">
      <c r="A811" s="1209" t="s">
        <v>372</v>
      </c>
      <c r="B811" s="1208"/>
      <c r="C811" s="1210">
        <f>C20-C31</f>
        <v>1060</v>
      </c>
      <c r="D811" s="1210">
        <f>D20-D31</f>
        <v>3313</v>
      </c>
      <c r="E811" s="1210">
        <f>E20-E31</f>
        <v>8810</v>
      </c>
      <c r="F811" s="1210">
        <f>F20-F31</f>
        <v>9084</v>
      </c>
      <c r="G811" s="1203"/>
      <c r="H811" s="1211">
        <f>C811*'Exp factors'!$D$71</f>
        <v>1060</v>
      </c>
      <c r="I811" s="1211">
        <f>D811*'Exp factors'!$D$71</f>
        <v>3313</v>
      </c>
      <c r="J811" s="1211">
        <f>E811*'Exp factors'!$D$71</f>
        <v>8810</v>
      </c>
      <c r="K811" s="1211">
        <f>F811*'Exp factors'!$D$71</f>
        <v>9084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373</v>
      </c>
      <c r="B812" s="1208"/>
      <c r="C812" s="1123">
        <f>SUM(C772:C776,C781:C785,C790:C810)</f>
        <v>2090</v>
      </c>
      <c r="D812" s="1123">
        <f>SUM(D772:D776,D781:D785,D790:D810)</f>
        <v>2719</v>
      </c>
      <c r="E812" s="1123">
        <f>SUM(E772:E776,E781:E785,E790:E810)</f>
        <v>7590</v>
      </c>
      <c r="F812" s="1123">
        <f>SUM(F772:F776,F781:F785,F790:F810)</f>
        <v>16261</v>
      </c>
      <c r="G812" s="1204"/>
      <c r="H812" s="1212">
        <f>SUM(H772:H776,H781:H785,H790:H810)</f>
        <v>330</v>
      </c>
      <c r="I812" s="1212">
        <f>SUM(I772:I776,I781:I785,I790:I810)</f>
        <v>900</v>
      </c>
      <c r="J812" s="1212">
        <f>SUM(J772:J776,J781:J785,J790:J810)</f>
        <v>3740</v>
      </c>
      <c r="K812" s="1212">
        <f>SUM(K772:K776,K781:K785,K790:K810)</f>
        <v>6850</v>
      </c>
      <c r="L812" s="1204"/>
      <c r="M812" s="1212">
        <f>SUM(M772:M776,M781:M785,M790:M810)</f>
        <v>-1760</v>
      </c>
      <c r="N812" s="1212">
        <f>SUM(N772:N776,N781:N785,N790:N810)</f>
        <v>-1819</v>
      </c>
      <c r="O812" s="1212">
        <f>SUM(O772:O776,O781:O785,O790:O810)</f>
        <v>-3850</v>
      </c>
      <c r="P812" s="1212">
        <f>SUM(P772:P776,P781:P785,P790:P810)</f>
        <v>-9411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374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375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507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508</v>
      </c>
      <c r="S819" s="46"/>
      <c r="T819" s="46"/>
      <c r="U819" s="1066">
        <v>819</v>
      </c>
      <c r="V819" s="46"/>
    </row>
    <row r="820" spans="1:22" ht="15.75" customHeight="1">
      <c r="A820" s="1402" t="s">
        <v>376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7">IF(S820&gt;S819,S820,"")</f>
        <v/>
      </c>
      <c r="U820" s="1066">
        <v>820</v>
      </c>
      <c r="V820" s="46"/>
    </row>
    <row r="821" spans="1:22" ht="15.75" customHeight="1">
      <c r="A821" s="44" t="s">
        <v>377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4">
        <v>2</v>
      </c>
      <c r="S821" s="46">
        <f t="shared" ref="S821:S857" si="28">IF(MAX(C821:F821,H821:K821)&gt;0,S820+1,S820)</f>
        <v>0</v>
      </c>
      <c r="T821" s="46" t="str">
        <f t="shared" si="27"/>
        <v/>
      </c>
      <c r="U821" s="1066">
        <v>821</v>
      </c>
      <c r="V821" s="46"/>
    </row>
    <row r="822" spans="1:22" ht="15.75" customHeight="1">
      <c r="A822" s="1402" t="s">
        <v>378</v>
      </c>
      <c r="B822" s="1208"/>
      <c r="C822" s="1136">
        <f>SUM($C$116)</f>
        <v>0</v>
      </c>
      <c r="D822" s="1136">
        <f>SUM($D$116)</f>
        <v>0</v>
      </c>
      <c r="E822" s="1136">
        <f>SUM($E$116)</f>
        <v>0</v>
      </c>
      <c r="F822" s="1136">
        <f>SUM($F$116)</f>
        <v>0</v>
      </c>
      <c r="G822" s="954"/>
      <c r="H822" s="1136">
        <f>SUM($H$116)</f>
        <v>0</v>
      </c>
      <c r="I822" s="1136">
        <f>SUM($I$116)</f>
        <v>0</v>
      </c>
      <c r="J822" s="1136">
        <f>SUM($J$116)</f>
        <v>0</v>
      </c>
      <c r="K822" s="1136">
        <f>SUM($K$116)</f>
        <v>0</v>
      </c>
      <c r="L822" s="954"/>
      <c r="M822" s="1136">
        <f>SUM($M$116)</f>
        <v>0</v>
      </c>
      <c r="N822" s="1136">
        <f>SUM($N$116)</f>
        <v>0</v>
      </c>
      <c r="O822" s="1136">
        <f>SUM($O$116)</f>
        <v>0</v>
      </c>
      <c r="P822" s="1136">
        <f>SUM($P$116)</f>
        <v>0</v>
      </c>
      <c r="R822" s="44">
        <v>3</v>
      </c>
      <c r="S822" s="46">
        <f t="shared" si="28"/>
        <v>0</v>
      </c>
      <c r="T822" s="46" t="str">
        <f t="shared" si="27"/>
        <v/>
      </c>
      <c r="U822" s="1066">
        <v>822</v>
      </c>
      <c r="V822" s="46"/>
    </row>
    <row r="823" spans="1:22" ht="15.75" customHeight="1">
      <c r="A823" s="44" t="s">
        <v>379</v>
      </c>
      <c r="B823" s="1208"/>
      <c r="C823" s="1136">
        <f>SUM($C$117)</f>
        <v>0</v>
      </c>
      <c r="D823" s="1136">
        <f>SUM($D$117)</f>
        <v>0</v>
      </c>
      <c r="E823" s="1136">
        <f>SUM($E$117)</f>
        <v>0</v>
      </c>
      <c r="F823" s="1136">
        <f>SUM($F$117)</f>
        <v>0</v>
      </c>
      <c r="G823" s="954"/>
      <c r="H823" s="1136">
        <f>SUM($H$117)</f>
        <v>0</v>
      </c>
      <c r="I823" s="1136">
        <f>SUM($I$117)</f>
        <v>0</v>
      </c>
      <c r="J823" s="1136">
        <f>SUM($J$117)</f>
        <v>0</v>
      </c>
      <c r="K823" s="1136">
        <f>SUM($K$117)</f>
        <v>0</v>
      </c>
      <c r="L823" s="954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0</v>
      </c>
      <c r="R823" s="44">
        <v>4</v>
      </c>
      <c r="S823" s="46">
        <f t="shared" si="28"/>
        <v>0</v>
      </c>
      <c r="T823" s="46" t="str">
        <f t="shared" si="27"/>
        <v/>
      </c>
      <c r="U823" s="1066">
        <v>823</v>
      </c>
      <c r="V823" s="46"/>
    </row>
    <row r="824" spans="1:22" ht="15.75" customHeight="1">
      <c r="A824" s="1402" t="s">
        <v>380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4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4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4">
        <v>5</v>
      </c>
      <c r="S824" s="46">
        <f t="shared" si="28"/>
        <v>0</v>
      </c>
      <c r="T824" s="46" t="str">
        <f t="shared" si="27"/>
        <v/>
      </c>
      <c r="U824" s="1066">
        <v>824</v>
      </c>
      <c r="V824" s="46"/>
    </row>
    <row r="825" spans="1:22" ht="15.75" customHeight="1">
      <c r="A825" s="44" t="s">
        <v>381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4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4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4">
        <v>6</v>
      </c>
      <c r="S825" s="46">
        <f t="shared" si="28"/>
        <v>0</v>
      </c>
      <c r="T825" s="46" t="str">
        <f t="shared" si="27"/>
        <v/>
      </c>
      <c r="U825" s="1066">
        <v>825</v>
      </c>
      <c r="V825" s="46"/>
    </row>
    <row r="826" spans="1:22" ht="15.75" customHeight="1">
      <c r="A826" s="1402" t="s">
        <v>382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4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4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4">
        <v>7</v>
      </c>
      <c r="S826" s="46">
        <f t="shared" si="28"/>
        <v>0</v>
      </c>
      <c r="T826" s="46" t="str">
        <f t="shared" si="27"/>
        <v/>
      </c>
      <c r="U826" s="1066">
        <v>826</v>
      </c>
      <c r="V826" s="46"/>
    </row>
    <row r="827" spans="1:22" ht="15.75" customHeight="1">
      <c r="A827" s="44" t="s">
        <v>383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4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4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4">
        <v>8</v>
      </c>
      <c r="S827" s="46">
        <f t="shared" si="28"/>
        <v>0</v>
      </c>
      <c r="T827" s="46" t="str">
        <f t="shared" si="27"/>
        <v/>
      </c>
      <c r="U827" s="1066">
        <v>827</v>
      </c>
      <c r="V827" s="46"/>
    </row>
    <row r="828" spans="1:22" ht="15.75" customHeight="1">
      <c r="A828" s="1402" t="s">
        <v>384</v>
      </c>
      <c r="B828" s="1208"/>
      <c r="C828" s="1136">
        <f>SUM($C$183,$C$180,$C$177)</f>
        <v>0</v>
      </c>
      <c r="D828" s="1136">
        <f>SUM($D$183,$D$180,$D$177)</f>
        <v>0</v>
      </c>
      <c r="E828" s="1136">
        <f>SUM($E$183,$E$180,$E$177)</f>
        <v>3.2848755940732455E-3</v>
      </c>
      <c r="F828" s="1136">
        <f>SUM($F$183,$F$180,$F$177)</f>
        <v>3.8323548597521198E-3</v>
      </c>
      <c r="G828" s="954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4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4"/>
      <c r="S828" s="46">
        <f t="shared" si="28"/>
        <v>1</v>
      </c>
      <c r="T828" s="46">
        <f t="shared" si="27"/>
        <v>1</v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28"/>
        <v>1</v>
      </c>
      <c r="T829" s="46" t="str">
        <f t="shared" si="27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1136">
        <f>SUM($C$230)</f>
        <v>0</v>
      </c>
      <c r="D830" s="1136">
        <f>SUM($D$230)</f>
        <v>0</v>
      </c>
      <c r="E830" s="1136">
        <f>SUM($E$230)</f>
        <v>0</v>
      </c>
      <c r="F830" s="1136">
        <f>SUM($F$230)</f>
        <v>0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28"/>
        <v>1</v>
      </c>
      <c r="T830" s="46" t="str">
        <f t="shared" si="27"/>
        <v/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1136">
        <f>SUM($C$233)</f>
        <v>0</v>
      </c>
      <c r="D831" s="1136">
        <f>SUM($D$233)</f>
        <v>0</v>
      </c>
      <c r="E831" s="1136">
        <f>SUM($E$233)</f>
        <v>0</v>
      </c>
      <c r="F831" s="1136">
        <f>SUM($F$233)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28"/>
        <v>1</v>
      </c>
      <c r="T831" s="46" t="str">
        <f t="shared" si="27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1136">
        <f>SUM($C$243)</f>
        <v>0.33150684931506846</v>
      </c>
      <c r="D832" s="1136">
        <f>SUM($D$243)</f>
        <v>0.23679060665362037</v>
      </c>
      <c r="E832" s="1136">
        <f>SUM($E$243)</f>
        <v>0.33827229521945767</v>
      </c>
      <c r="F832" s="1136">
        <f>SUM($F$243)</f>
        <v>0.35518590998043054</v>
      </c>
      <c r="G832" s="954"/>
      <c r="H832" s="1136">
        <f>SUM($H$243)</f>
        <v>0.47358121330724073</v>
      </c>
      <c r="I832" s="1136">
        <f>SUM($I$243)</f>
        <v>0.39465101108936723</v>
      </c>
      <c r="J832" s="1136">
        <f>SUM($J$243)</f>
        <v>1.014816885658373</v>
      </c>
      <c r="K832" s="1136">
        <f>SUM($K$243)</f>
        <v>1.9239236790606655</v>
      </c>
      <c r="L832" s="954"/>
      <c r="M832" s="1136">
        <f>SUM($M$243)</f>
        <v>0.14207436399217227</v>
      </c>
      <c r="N832" s="1136">
        <f>SUM($N$243)</f>
        <v>0.15786040443574686</v>
      </c>
      <c r="O832" s="1136">
        <f>SUM($O$243)</f>
        <v>0.67654459043891535</v>
      </c>
      <c r="P832" s="1136">
        <f>SUM($P$243)</f>
        <v>1.5687377690802351</v>
      </c>
      <c r="R832" s="44">
        <v>9</v>
      </c>
      <c r="S832" s="46">
        <f t="shared" si="28"/>
        <v>2</v>
      </c>
      <c r="T832" s="46">
        <f t="shared" si="27"/>
        <v>2</v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28"/>
        <v>2</v>
      </c>
      <c r="T833" s="46" t="str">
        <f t="shared" si="27"/>
        <v/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0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4">
        <v>11</v>
      </c>
      <c r="S834" s="46">
        <f t="shared" si="28"/>
        <v>2</v>
      </c>
      <c r="T834" s="46" t="str">
        <f t="shared" si="27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28"/>
        <v>2</v>
      </c>
      <c r="T835" s="46" t="str">
        <f t="shared" si="27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1136">
        <f>SUM($C$271)</f>
        <v>2.217873450750163E-2</v>
      </c>
      <c r="D836" s="1136">
        <f>SUM($D$271)</f>
        <v>2.9571646010002176E-2</v>
      </c>
      <c r="E836" s="1136">
        <f>SUM($E$271)</f>
        <v>3.1683906439288041E-2</v>
      </c>
      <c r="F836" s="1136">
        <f>SUM($F$271)</f>
        <v>4.9902152641878673E-2</v>
      </c>
      <c r="G836" s="954"/>
      <c r="H836" s="1136">
        <f>SUM($H$271)</f>
        <v>2.217873450750163E-2</v>
      </c>
      <c r="I836" s="1136">
        <f>SUM($I$271)</f>
        <v>2.9571646010002176E-2</v>
      </c>
      <c r="J836" s="1136">
        <f>SUM($J$271)</f>
        <v>3.1683906439288041E-2</v>
      </c>
      <c r="K836" s="1136">
        <f>SUM($K$271)</f>
        <v>4.9902152641878673E-2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28"/>
        <v>3</v>
      </c>
      <c r="T836" s="46">
        <f t="shared" si="27"/>
        <v>3</v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1136">
        <f>SUM($C$278)</f>
        <v>0</v>
      </c>
      <c r="D837" s="1136">
        <f>SUM($D$278)</f>
        <v>0</v>
      </c>
      <c r="E837" s="1136">
        <f>SUM($E$278)</f>
        <v>0</v>
      </c>
      <c r="F837" s="1136">
        <f>SUM($F$278)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28"/>
        <v>3</v>
      </c>
      <c r="T837" s="46" t="str">
        <f t="shared" si="27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28"/>
        <v>3</v>
      </c>
      <c r="T838" s="46" t="str">
        <f t="shared" si="27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28"/>
        <v>3</v>
      </c>
      <c r="T839" s="46" t="str">
        <f t="shared" si="27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28"/>
        <v>3</v>
      </c>
      <c r="T840" s="46" t="str">
        <f t="shared" si="27"/>
        <v/>
      </c>
      <c r="U840" s="1066">
        <v>840</v>
      </c>
      <c r="V840" s="46"/>
    </row>
    <row r="841" spans="1:22" ht="15.75" customHeight="1">
      <c r="A841" s="1218" t="str">
        <f>$A$300</f>
        <v>Cassava: no. local meas.</v>
      </c>
      <c r="B841" s="1208"/>
      <c r="C841" s="1136">
        <f>SUM($C$309)</f>
        <v>8.7328767123287673E-2</v>
      </c>
      <c r="D841" s="1136">
        <f>SUM($D$309)</f>
        <v>0.17465753424657535</v>
      </c>
      <c r="E841" s="1136">
        <f>SUM($E$309)</f>
        <v>0.11976516634050881</v>
      </c>
      <c r="F841" s="1136">
        <f>SUM($F$309)</f>
        <v>0.10604207436399217</v>
      </c>
      <c r="G841" s="954"/>
      <c r="H841" s="1136">
        <f>SUM($H$309)</f>
        <v>0.25574853228962818</v>
      </c>
      <c r="I841" s="1136">
        <f>SUM($I$309)</f>
        <v>0.4678326810176125</v>
      </c>
      <c r="J841" s="1136">
        <f>SUM($J$309)</f>
        <v>0.32079955269779142</v>
      </c>
      <c r="K841" s="1136">
        <f>SUM($K$309)</f>
        <v>0.77192392367906071</v>
      </c>
      <c r="L841" s="954"/>
      <c r="M841" s="1136">
        <f>SUM($M$309)</f>
        <v>0.1684197651663405</v>
      </c>
      <c r="N841" s="1136">
        <f>SUM($N$309)</f>
        <v>0.29317514677103718</v>
      </c>
      <c r="O841" s="1136">
        <f>SUM($O$309)</f>
        <v>0.2010343863572826</v>
      </c>
      <c r="P841" s="1136">
        <f>SUM($P$309)</f>
        <v>0.66588184931506855</v>
      </c>
      <c r="R841" s="44">
        <v>18</v>
      </c>
      <c r="S841" s="46">
        <f t="shared" si="28"/>
        <v>4</v>
      </c>
      <c r="T841" s="46">
        <f t="shared" si="27"/>
        <v>4</v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28"/>
        <v>4</v>
      </c>
      <c r="T842" s="46" t="str">
        <f t="shared" si="27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28"/>
        <v>4</v>
      </c>
      <c r="T843" s="46" t="str">
        <f t="shared" si="27"/>
        <v/>
      </c>
      <c r="U843" s="1066">
        <v>843</v>
      </c>
      <c r="V843" s="46"/>
    </row>
    <row r="844" spans="1:22" ht="15.75" customHeight="1">
      <c r="A844" s="44" t="str">
        <f>$A$330</f>
        <v>Sweet Potatoes no. local measure</v>
      </c>
      <c r="B844" s="1208"/>
      <c r="C844" s="1136">
        <f>SUM($C$339)</f>
        <v>0</v>
      </c>
      <c r="D844" s="1136">
        <f>SUM($D$339)</f>
        <v>7.436399217221135E-3</v>
      </c>
      <c r="E844" s="1136">
        <f>SUM($E$339)</f>
        <v>0</v>
      </c>
      <c r="F844" s="1136">
        <f>SUM($F$339)</f>
        <v>7.4363992172211346E-2</v>
      </c>
      <c r="G844" s="954"/>
      <c r="H844" s="1136">
        <f>SUM($H$339)</f>
        <v>0</v>
      </c>
      <c r="I844" s="1136">
        <f>SUM($I$339)</f>
        <v>2.974559686888454E-2</v>
      </c>
      <c r="J844" s="1136">
        <f>SUM($J$339)</f>
        <v>0</v>
      </c>
      <c r="K844" s="1136">
        <f>SUM($K$339)</f>
        <v>0.16731898238747556</v>
      </c>
      <c r="L844" s="954"/>
      <c r="M844" s="1136">
        <f>SUM($M$339)</f>
        <v>0</v>
      </c>
      <c r="N844" s="1136">
        <f>SUM($N$339)</f>
        <v>2.2309197651663407E-2</v>
      </c>
      <c r="O844" s="1136">
        <f>SUM($O$339)</f>
        <v>0</v>
      </c>
      <c r="P844" s="1136">
        <f>SUM($P$339)</f>
        <v>9.295499021526421E-2</v>
      </c>
      <c r="R844" s="44">
        <v>21</v>
      </c>
      <c r="S844" s="46">
        <f t="shared" si="28"/>
        <v>5</v>
      </c>
      <c r="T844" s="46">
        <f t="shared" si="27"/>
        <v>5</v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1136">
        <f>SUM($C$349)</f>
        <v>0</v>
      </c>
      <c r="D845" s="1136">
        <f>SUM($D$349)</f>
        <v>6.2948467058056096E-2</v>
      </c>
      <c r="E845" s="1136">
        <f>SUM($E$349)</f>
        <v>0.16186748672071569</v>
      </c>
      <c r="F845" s="1136">
        <f>SUM($F$349)</f>
        <v>0.15107632093933465</v>
      </c>
      <c r="G845" s="954"/>
      <c r="H845" s="1136">
        <f>SUM($H$349)</f>
        <v>0.11330724070450097</v>
      </c>
      <c r="I845" s="1136">
        <f>SUM($I$349)</f>
        <v>0.18884540117416829</v>
      </c>
      <c r="J845" s="1136">
        <f>SUM($J$349)</f>
        <v>0.80933743360357846</v>
      </c>
      <c r="K845" s="1136">
        <f>SUM($K$349)</f>
        <v>0.52876712328767117</v>
      </c>
      <c r="L845" s="954"/>
      <c r="M845" s="1136">
        <f>SUM($M$349)</f>
        <v>0.11330724070450097</v>
      </c>
      <c r="N845" s="1136">
        <f>SUM($N$349)</f>
        <v>0.12589693411611219</v>
      </c>
      <c r="O845" s="1136">
        <f>SUM($O$349)</f>
        <v>0.64746994688286275</v>
      </c>
      <c r="P845" s="1136">
        <f>SUM($P$349)</f>
        <v>0.37769080234833652</v>
      </c>
      <c r="R845" s="44">
        <v>22</v>
      </c>
      <c r="S845" s="46">
        <f t="shared" si="28"/>
        <v>6</v>
      </c>
      <c r="T845" s="46">
        <f t="shared" si="27"/>
        <v>6</v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28"/>
        <v>6</v>
      </c>
      <c r="T846" s="46" t="str">
        <f t="shared" si="27"/>
        <v/>
      </c>
      <c r="U846" s="1066">
        <v>846</v>
      </c>
      <c r="V846" s="46"/>
    </row>
    <row r="847" spans="1:22" ht="15.75" customHeight="1">
      <c r="A847" s="44" t="str">
        <f>$A$360</f>
        <v xml:space="preserve">Other crop: cassava leaves </v>
      </c>
      <c r="B847" s="1208"/>
      <c r="C847" s="1136" t="e">
        <f>SUM($C$370)</f>
        <v>#VALUE!</v>
      </c>
      <c r="D847" s="1136">
        <f>SUM($D$370)</f>
        <v>0</v>
      </c>
      <c r="E847" s="1136">
        <f>SUM($E$370)</f>
        <v>0</v>
      </c>
      <c r="F847" s="1136">
        <f>SUM($F$370)</f>
        <v>0</v>
      </c>
      <c r="G847" s="954"/>
      <c r="H847" s="1136">
        <f>SUM($H$370)</f>
        <v>0</v>
      </c>
      <c r="I847" s="1136">
        <f>SUM($I$370)</f>
        <v>0</v>
      </c>
      <c r="J847" s="1136">
        <f>SUM($J$370)</f>
        <v>0</v>
      </c>
      <c r="K847" s="1136">
        <f>SUM($K$370)</f>
        <v>0</v>
      </c>
      <c r="L847" s="954"/>
      <c r="M847" s="1136">
        <f>SUM($M$370)</f>
        <v>0</v>
      </c>
      <c r="N847" s="1136">
        <f>SUM($N$370)</f>
        <v>0</v>
      </c>
      <c r="O847" s="1136">
        <f>SUM($O$370)</f>
        <v>0</v>
      </c>
      <c r="P847" s="1136">
        <f>SUM($P$370)</f>
        <v>0</v>
      </c>
      <c r="R847" s="44">
        <v>24</v>
      </c>
      <c r="S847" s="46" t="e">
        <f t="shared" si="28"/>
        <v>#VALUE!</v>
      </c>
      <c r="T847" s="46" t="e">
        <f t="shared" si="27"/>
        <v>#VALUE!</v>
      </c>
      <c r="U847" s="1066">
        <v>847</v>
      </c>
      <c r="V847" s="46"/>
    </row>
    <row r="848" spans="1:22" ht="15.75" customHeight="1">
      <c r="A848" s="44" t="str">
        <f>$A$371</f>
        <v>Pumpkin</v>
      </c>
      <c r="B848" s="1208"/>
      <c r="C848" s="1136">
        <f>SUM($C$381)</f>
        <v>2.6663405088062621E-2</v>
      </c>
      <c r="D848" s="1136">
        <f>SUM($D$381)</f>
        <v>0</v>
      </c>
      <c r="E848" s="1136">
        <f>SUM($E$381)</f>
        <v>0</v>
      </c>
      <c r="F848" s="1136">
        <f>SUM($F$381)</f>
        <v>0</v>
      </c>
      <c r="G848" s="954"/>
      <c r="H848" s="1136">
        <f>SUM($H$381)</f>
        <v>5.3326810176125242E-2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2.6663405088062621E-2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 t="e">
        <f t="shared" si="28"/>
        <v>#VALUE!</v>
      </c>
      <c r="T848" s="46" t="e">
        <f t="shared" si="27"/>
        <v>#VALUE!</v>
      </c>
      <c r="U848" s="1066">
        <v>848</v>
      </c>
      <c r="V848" s="46"/>
    </row>
    <row r="849" spans="1:22" ht="15.75" customHeight="1">
      <c r="A849" s="44" t="str">
        <f>$A$382</f>
        <v>Rape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 t="e">
        <f t="shared" si="28"/>
        <v>#VALUE!</v>
      </c>
      <c r="T849" s="46" t="e">
        <f t="shared" si="27"/>
        <v>#VALUE!</v>
      </c>
      <c r="U849" s="1066">
        <v>849</v>
      </c>
      <c r="V849" s="46"/>
    </row>
    <row r="850" spans="1:22" ht="15.75" customHeight="1">
      <c r="A850" s="1403" t="s">
        <v>680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 t="e">
        <f t="shared" si="28"/>
        <v>#VALUE!</v>
      </c>
      <c r="T850" s="46" t="e">
        <f t="shared" si="27"/>
        <v>#VALUE!</v>
      </c>
      <c r="U850" s="1066">
        <v>850</v>
      </c>
      <c r="V850" s="46"/>
    </row>
    <row r="851" spans="1:22" ht="15.75" customHeight="1">
      <c r="A851" s="44" t="str">
        <f>'Data 1'!$A$428</f>
        <v>FISHING -- see worksheet Data 3</v>
      </c>
      <c r="B851" s="1208"/>
      <c r="C851" s="1136">
        <f>SUM($C$437)</f>
        <v>1.0225048923679061E-2</v>
      </c>
      <c r="D851" s="1136">
        <f>SUM($D$437)</f>
        <v>0</v>
      </c>
      <c r="E851" s="1136">
        <f>SUM($E$437)</f>
        <v>7.0822849687820332E-3</v>
      </c>
      <c r="F851" s="1136">
        <f>SUM($F$437)</f>
        <v>0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-1.0225048923679061E-2</v>
      </c>
      <c r="N851" s="1136">
        <f>SUM($N$437)</f>
        <v>0</v>
      </c>
      <c r="O851" s="1136">
        <f>SUM($O$437)</f>
        <v>-7.0822849687820332E-3</v>
      </c>
      <c r="P851" s="1136">
        <f>SUM($P$437)</f>
        <v>0</v>
      </c>
      <c r="R851" s="44">
        <v>27</v>
      </c>
      <c r="S851" s="46" t="e">
        <f t="shared" si="28"/>
        <v>#VALUE!</v>
      </c>
      <c r="T851" s="46" t="e">
        <f t="shared" si="27"/>
        <v>#VALUE!</v>
      </c>
      <c r="U851" s="1066">
        <v>851</v>
      </c>
      <c r="V851" s="46"/>
    </row>
    <row r="852" spans="1:22" ht="15.75" customHeight="1">
      <c r="A852" s="44" t="str">
        <f>'Data 1'!$A$438</f>
        <v>WILD FOODS -- see worksheet Data 3</v>
      </c>
      <c r="B852" s="1208"/>
      <c r="C852" s="1136">
        <f>SUM($C$447)</f>
        <v>5.4843444227005871E-2</v>
      </c>
      <c r="D852" s="1136">
        <f>SUM($D$447)</f>
        <v>3.1550337029789086E-2</v>
      </c>
      <c r="E852" s="1136">
        <f>SUM($E$447)</f>
        <v>2.9223744292237445E-2</v>
      </c>
      <c r="F852" s="1136">
        <f>SUM($F$447)</f>
        <v>9.8467058056099149E-2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-5.4843444227005871E-2</v>
      </c>
      <c r="N852" s="1136">
        <f>SUM($N$447)</f>
        <v>-3.1550337029789086E-2</v>
      </c>
      <c r="O852" s="1136">
        <f>SUM($O$447)</f>
        <v>-2.9223744292237445E-2</v>
      </c>
      <c r="P852" s="1136">
        <f>SUM($P$447)</f>
        <v>-9.8467058056099149E-2</v>
      </c>
      <c r="R852" s="44">
        <v>28</v>
      </c>
      <c r="S852" s="46" t="e">
        <f t="shared" si="28"/>
        <v>#VALUE!</v>
      </c>
      <c r="T852" s="46" t="e">
        <f t="shared" si="27"/>
        <v>#VALUE!</v>
      </c>
      <c r="U852" s="1066">
        <v>852</v>
      </c>
      <c r="V852" s="46"/>
    </row>
    <row r="853" spans="1:22" ht="15.75" customHeight="1">
      <c r="A853" s="827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 t="e">
        <f t="shared" si="28"/>
        <v>#VALUE!</v>
      </c>
      <c r="T853" s="46" t="e">
        <f t="shared" si="27"/>
        <v>#VALUE!</v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0.11839530332681018</v>
      </c>
      <c r="D854" s="1136">
        <f>SUM($D$649)</f>
        <v>0.11839530332681018</v>
      </c>
      <c r="E854" s="1136">
        <f>SUM($E$649)</f>
        <v>6.7654459043891529E-2</v>
      </c>
      <c r="F854" s="1136">
        <f>SUM($F$649)</f>
        <v>0</v>
      </c>
      <c r="G854" s="954"/>
      <c r="H854" s="1136">
        <f>SUM($H$649)</f>
        <v>0.14207436399217221</v>
      </c>
      <c r="I854" s="1136">
        <f>SUM($I$649)</f>
        <v>0.14207436399217219</v>
      </c>
      <c r="J854" s="1136">
        <f>SUM($J$649)</f>
        <v>8.1185350852669827E-2</v>
      </c>
      <c r="K854" s="1136">
        <f>SUM($K$649)</f>
        <v>0</v>
      </c>
      <c r="L854" s="954"/>
      <c r="M854" s="1136">
        <f>SUM($M$649)</f>
        <v>2.3679060665362031E-2</v>
      </c>
      <c r="N854" s="1136">
        <f>SUM($N$649)</f>
        <v>2.3679060665362003E-2</v>
      </c>
      <c r="O854" s="1136">
        <f>SUM($O$649)</f>
        <v>1.3530891808778298E-2</v>
      </c>
      <c r="P854" s="1136">
        <f>SUM($P$649)</f>
        <v>0</v>
      </c>
      <c r="R854" s="44"/>
      <c r="S854" s="46" t="e">
        <f t="shared" si="28"/>
        <v>#VALUE!</v>
      </c>
      <c r="T854" s="46" t="e">
        <f t="shared" si="27"/>
        <v>#VALUE!</v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0.11839530332681018</v>
      </c>
      <c r="D855" s="1136">
        <f>SUM($D$655)</f>
        <v>7.893020221787346E-2</v>
      </c>
      <c r="E855" s="1136">
        <f>SUM($E$655)</f>
        <v>6.7654459043891529E-2</v>
      </c>
      <c r="F855" s="1136">
        <f>SUM($F$655)</f>
        <v>0</v>
      </c>
      <c r="G855" s="954"/>
      <c r="H855" s="1136">
        <f>SUM($H$655)</f>
        <v>0.14207436399217221</v>
      </c>
      <c r="I855" s="1136">
        <f>SUM($I$655)</f>
        <v>9.4716242661448138E-2</v>
      </c>
      <c r="J855" s="1136">
        <f>SUM($J$655)</f>
        <v>8.1185350852669827E-2</v>
      </c>
      <c r="K855" s="1136">
        <f>SUM($K$655)</f>
        <v>0</v>
      </c>
      <c r="L855" s="954"/>
      <c r="M855" s="1136">
        <f>SUM($M$655)</f>
        <v>2.3679060665362031E-2</v>
      </c>
      <c r="N855" s="1136">
        <f>SUM($N$655)</f>
        <v>1.5786040443574678E-2</v>
      </c>
      <c r="O855" s="1136">
        <f>SUM($O$655)</f>
        <v>1.3530891808778298E-2</v>
      </c>
      <c r="P855" s="1136">
        <f>SUM($P$655)</f>
        <v>0</v>
      </c>
      <c r="R855" s="44"/>
      <c r="S855" s="46" t="e">
        <f t="shared" si="28"/>
        <v>#VALUE!</v>
      </c>
      <c r="T855" s="46" t="e">
        <f t="shared" si="27"/>
        <v>#VALUE!</v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0.11839530332681018</v>
      </c>
      <c r="D856" s="1136">
        <f>SUM($D$661)</f>
        <v>7.893020221787346E-2</v>
      </c>
      <c r="E856" s="1136">
        <f>SUM($E$661)</f>
        <v>0</v>
      </c>
      <c r="F856" s="1136">
        <f>SUM($F$661)</f>
        <v>0</v>
      </c>
      <c r="G856" s="954"/>
      <c r="H856" s="1136">
        <f>SUM($H$661)</f>
        <v>0.14207436399217221</v>
      </c>
      <c r="I856" s="1136">
        <f>SUM($I$661)</f>
        <v>9.4716242661448138E-2</v>
      </c>
      <c r="J856" s="1136">
        <f>SUM($J$661)</f>
        <v>0</v>
      </c>
      <c r="K856" s="1136">
        <f>SUM($K$661)</f>
        <v>0</v>
      </c>
      <c r="L856" s="954"/>
      <c r="M856" s="1136">
        <f>SUM($M$661)</f>
        <v>2.3679060665362031E-2</v>
      </c>
      <c r="N856" s="1136">
        <f>SUM($N$661)</f>
        <v>1.5786040443574678E-2</v>
      </c>
      <c r="O856" s="1136">
        <f>SUM($O$661)</f>
        <v>0</v>
      </c>
      <c r="P856" s="1136">
        <f>SUM($P$661)</f>
        <v>0</v>
      </c>
      <c r="R856" s="44"/>
      <c r="S856" s="46" t="e">
        <f t="shared" si="28"/>
        <v>#VALUE!</v>
      </c>
      <c r="T856" s="46" t="e">
        <f t="shared" si="27"/>
        <v>#VALUE!</v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 t="e">
        <f t="shared" si="28"/>
        <v>#VALUE!</v>
      </c>
      <c r="T857" s="46" t="e">
        <f t="shared" si="27"/>
        <v>#VALUE!</v>
      </c>
      <c r="U857" s="1066">
        <v>857</v>
      </c>
      <c r="V857" s="46"/>
    </row>
    <row r="858" spans="1:22" ht="15.75" customHeight="1">
      <c r="A858" s="827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1136">
        <f>SUM($C$455)</f>
        <v>0</v>
      </c>
      <c r="D859" s="1136">
        <f>SUM($D$455)</f>
        <v>0</v>
      </c>
      <c r="E859" s="1136">
        <f>SUM($E$455)</f>
        <v>0</v>
      </c>
      <c r="F859" s="1136">
        <f>SUM($F$455)</f>
        <v>0</v>
      </c>
      <c r="G859" s="954"/>
      <c r="H859" s="1136">
        <f>SUM($H$455)</f>
        <v>0</v>
      </c>
      <c r="I859" s="1136">
        <f>SUM($I$455)</f>
        <v>0</v>
      </c>
      <c r="J859" s="1136">
        <f>SUM($J$455)</f>
        <v>0</v>
      </c>
      <c r="K859" s="1136">
        <f>SUM($K$455)</f>
        <v>0</v>
      </c>
      <c r="L859" s="954"/>
      <c r="M859" s="1136">
        <f>SUM($M$455)</f>
        <v>0</v>
      </c>
      <c r="N859" s="1136">
        <f>SUM($N$455)</f>
        <v>0</v>
      </c>
      <c r="O859" s="1136">
        <f>SUM($O$455)</f>
        <v>0</v>
      </c>
      <c r="P859" s="1136">
        <f>SUM($P$455)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1136">
        <f>SUM($C$464)</f>
        <v>0</v>
      </c>
      <c r="D860" s="1136">
        <f>SUM($D$464)</f>
        <v>0</v>
      </c>
      <c r="E860" s="1136">
        <f>SUM($E$464)</f>
        <v>0</v>
      </c>
      <c r="F860" s="1136">
        <f>SUM($F$464)</f>
        <v>5.9197651663405092E-2</v>
      </c>
      <c r="G860" s="954"/>
      <c r="H860" s="1136">
        <f>SUM($H$464)</f>
        <v>0</v>
      </c>
      <c r="I860" s="1136">
        <f>SUM($I$464)</f>
        <v>0</v>
      </c>
      <c r="J860" s="1136">
        <f>SUM($J$464)</f>
        <v>0</v>
      </c>
      <c r="K860" s="1136">
        <f>SUM($K$464)</f>
        <v>0</v>
      </c>
      <c r="L860" s="954"/>
      <c r="M860" s="1136">
        <f>SUM($M$464)</f>
        <v>0</v>
      </c>
      <c r="N860" s="1136">
        <f>SUM($N$464)</f>
        <v>0</v>
      </c>
      <c r="O860" s="1136">
        <f>SUM($O$464)</f>
        <v>0</v>
      </c>
      <c r="P860" s="1136">
        <f>SUM($P$464)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1136">
        <f>SUM($C$473)</f>
        <v>0</v>
      </c>
      <c r="D861" s="1136">
        <f>SUM($D$473)</f>
        <v>9.2367906066536196E-3</v>
      </c>
      <c r="E861" s="1136">
        <f>SUM($E$473)</f>
        <v>3.1668996365669555E-2</v>
      </c>
      <c r="F861" s="1136">
        <f>SUM($F$473)</f>
        <v>0.10391389432485322</v>
      </c>
      <c r="G861" s="954"/>
      <c r="H861" s="1136">
        <f>SUM($H$473)</f>
        <v>0</v>
      </c>
      <c r="I861" s="1136">
        <f>SUM($I$473)</f>
        <v>0</v>
      </c>
      <c r="J861" s="1136">
        <f>SUM($J$473)</f>
        <v>0</v>
      </c>
      <c r="K861" s="1136">
        <f>SUM($K$473)</f>
        <v>0</v>
      </c>
      <c r="L861" s="954"/>
      <c r="M861" s="1136">
        <f>SUM($M$473)</f>
        <v>0</v>
      </c>
      <c r="N861" s="1136">
        <f>SUM($N$473)</f>
        <v>-9.2367906066536196E-3</v>
      </c>
      <c r="O861" s="1136">
        <f>SUM($O$473)</f>
        <v>-3.1668996365669555E-2</v>
      </c>
      <c r="P861" s="1136">
        <f>SUM($P$473)</f>
        <v>-0.10391389432485322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1136">
        <f>SUM($C$482)</f>
        <v>0</v>
      </c>
      <c r="D862" s="1136">
        <f>SUM($D$482)</f>
        <v>0</v>
      </c>
      <c r="E862" s="1136">
        <f>SUM($E$482)</f>
        <v>0</v>
      </c>
      <c r="F862" s="1136">
        <f>SUM($F$482)</f>
        <v>0</v>
      </c>
      <c r="G862" s="954"/>
      <c r="H862" s="1136">
        <f>SUM($H$482)</f>
        <v>0</v>
      </c>
      <c r="I862" s="1136">
        <f>SUM($I$482)</f>
        <v>0</v>
      </c>
      <c r="J862" s="1136">
        <f>SUM($J$482)</f>
        <v>0</v>
      </c>
      <c r="K862" s="1136">
        <f>SUM($K$482)</f>
        <v>0</v>
      </c>
      <c r="L862" s="954"/>
      <c r="M862" s="1136">
        <f>SUM($M$482)</f>
        <v>0</v>
      </c>
      <c r="N862" s="1136">
        <f>SUM($N$482)</f>
        <v>0</v>
      </c>
      <c r="O862" s="1136">
        <f>SUM($O$482)</f>
        <v>0</v>
      </c>
      <c r="P862" s="1136">
        <f>SUM($P$482)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1136">
        <f>SUM($C$491)</f>
        <v>0</v>
      </c>
      <c r="D863" s="1136">
        <f>SUM($D$491)</f>
        <v>0</v>
      </c>
      <c r="E863" s="1136">
        <f>SUM($E$491)</f>
        <v>0</v>
      </c>
      <c r="F863" s="1136">
        <f>SUM($F$491)</f>
        <v>0</v>
      </c>
      <c r="G863" s="954"/>
      <c r="H863" s="1136">
        <f>SUM($H$491)</f>
        <v>0</v>
      </c>
      <c r="I863" s="1136">
        <f>SUM($I$491)</f>
        <v>0</v>
      </c>
      <c r="J863" s="1136">
        <f>SUM($J$491)</f>
        <v>0</v>
      </c>
      <c r="K863" s="1136">
        <f>SUM($K$491)</f>
        <v>0</v>
      </c>
      <c r="L863" s="954"/>
      <c r="M863" s="1136">
        <f>SUM($M$491)</f>
        <v>0</v>
      </c>
      <c r="N863" s="1136">
        <f>SUM($N$491)</f>
        <v>0</v>
      </c>
      <c r="O863" s="1136">
        <f>SUM($O$491)</f>
        <v>0</v>
      </c>
      <c r="P863" s="1136">
        <f>SUM($P$491)</f>
        <v>0</v>
      </c>
      <c r="Q863" s="1039" t="str">
        <f>$Q$493</f>
        <v>fpl</v>
      </c>
      <c r="R863" s="44" t="str">
        <f t="shared" ref="R863:R887" si="29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1136">
        <f>SUM($C$500)</f>
        <v>0</v>
      </c>
      <c r="D864" s="1136">
        <f>SUM($D$500)</f>
        <v>0</v>
      </c>
      <c r="E864" s="1136">
        <f>SUM($E$500)</f>
        <v>1.1808778305842885E-2</v>
      </c>
      <c r="F864" s="1136">
        <f>SUM($F$500)</f>
        <v>2.0665362035225052E-2</v>
      </c>
      <c r="G864" s="954"/>
      <c r="H864" s="1136">
        <f>SUM($H$500)</f>
        <v>0</v>
      </c>
      <c r="I864" s="1136">
        <f>SUM($I$500)</f>
        <v>0</v>
      </c>
      <c r="J864" s="1136">
        <f>SUM($J$500)</f>
        <v>0</v>
      </c>
      <c r="K864" s="1136">
        <f>SUM($K$500)</f>
        <v>0</v>
      </c>
      <c r="L864" s="954"/>
      <c r="M864" s="1136">
        <f>SUM($M$500)</f>
        <v>0</v>
      </c>
      <c r="N864" s="1136">
        <f>SUM($N$500)</f>
        <v>0</v>
      </c>
      <c r="O864" s="1136">
        <f>SUM($O$500)</f>
        <v>-1.1808778305842885E-2</v>
      </c>
      <c r="P864" s="1136">
        <f>SUM($P$500)</f>
        <v>-2.0665362035225052E-2</v>
      </c>
      <c r="Q864" s="1039" t="str">
        <f>$Q$502</f>
        <v>fpl</v>
      </c>
      <c r="R864" s="44" t="str">
        <f t="shared" si="29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qty</v>
      </c>
      <c r="B865" s="1208"/>
      <c r="C865" s="1136">
        <f>SUM($C$506)</f>
        <v>0</v>
      </c>
      <c r="D865" s="1136">
        <f>SUM($D$506)</f>
        <v>0</v>
      </c>
      <c r="E865" s="1136">
        <f>SUM($E$506)</f>
        <v>0</v>
      </c>
      <c r="F865" s="1136">
        <f>SUM($F$506)</f>
        <v>0</v>
      </c>
      <c r="G865" s="954"/>
      <c r="H865" s="1136">
        <f>SUM($H$506)</f>
        <v>0</v>
      </c>
      <c r="I865" s="1136">
        <f>SUM($I$506)</f>
        <v>0</v>
      </c>
      <c r="J865" s="1136">
        <f>SUM($J$506)</f>
        <v>0</v>
      </c>
      <c r="K865" s="1136">
        <f>SUM($K$506)</f>
        <v>0</v>
      </c>
      <c r="L865" s="954"/>
      <c r="M865" s="1136">
        <f>SUM($M$506)</f>
        <v>0</v>
      </c>
      <c r="N865" s="1136">
        <f>SUM($N$506)</f>
        <v>0</v>
      </c>
      <c r="O865" s="1136">
        <f>SUM($O$506)</f>
        <v>0</v>
      </c>
      <c r="P865" s="1136">
        <f>SUM($P$506)</f>
        <v>0</v>
      </c>
      <c r="Q865" s="1039" t="str">
        <f>$Q$508</f>
        <v>fpl</v>
      </c>
      <c r="R865" s="44" t="str">
        <f t="shared" si="29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qty</v>
      </c>
      <c r="B866" s="1208"/>
      <c r="C866" s="1136">
        <f>SUM($C$512)</f>
        <v>1.5655577299412918E-2</v>
      </c>
      <c r="D866" s="1136">
        <f>SUM($D$512)</f>
        <v>4.0008697542944123E-2</v>
      </c>
      <c r="E866" s="1136">
        <f>SUM($E$512)</f>
        <v>5.3676265026558576E-2</v>
      </c>
      <c r="F866" s="1136">
        <f>SUM($F$512)</f>
        <v>1.9569471624266144E-2</v>
      </c>
      <c r="G866" s="954"/>
      <c r="H866" s="1136">
        <f>SUM($H$512)</f>
        <v>0</v>
      </c>
      <c r="I866" s="1136">
        <f>SUM($I$512)</f>
        <v>0</v>
      </c>
      <c r="J866" s="1136">
        <f>SUM($J$512)</f>
        <v>0</v>
      </c>
      <c r="K866" s="1136">
        <f>SUM($K$512)</f>
        <v>0</v>
      </c>
      <c r="L866" s="954"/>
      <c r="M866" s="1136">
        <f>SUM($M$512)</f>
        <v>-1.5655577299412918E-2</v>
      </c>
      <c r="N866" s="1136">
        <f>SUM($N$512)</f>
        <v>-4.0008697542944123E-2</v>
      </c>
      <c r="O866" s="1136">
        <f>SUM($O$512)</f>
        <v>-5.3676265026558576E-2</v>
      </c>
      <c r="P866" s="1136">
        <f>SUM($P$512)</f>
        <v>-1.9569471624266144E-2</v>
      </c>
      <c r="Q866" s="1220" t="str">
        <f>$Q$514</f>
        <v>fpl</v>
      </c>
      <c r="R866" s="44" t="str">
        <f t="shared" si="29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1136">
        <f>SUM($C$518)</f>
        <v>3.5225048923679059E-2</v>
      </c>
      <c r="D867" s="1136">
        <f>SUM($D$518)</f>
        <v>4.6966731898238745E-2</v>
      </c>
      <c r="E867" s="1136">
        <f>SUM($E$518)</f>
        <v>6.0385798154878385E-2</v>
      </c>
      <c r="F867" s="1136">
        <f>SUM($F$518)</f>
        <v>7.0450097847358117E-2</v>
      </c>
      <c r="G867" s="954"/>
      <c r="H867" s="1136">
        <f>SUM($H$518)</f>
        <v>0</v>
      </c>
      <c r="I867" s="1136">
        <f>SUM($I$518)</f>
        <v>0</v>
      </c>
      <c r="J867" s="1136">
        <f>SUM($J$518)</f>
        <v>0</v>
      </c>
      <c r="K867" s="1136">
        <f>SUM($K$518)</f>
        <v>0</v>
      </c>
      <c r="L867" s="954"/>
      <c r="M867" s="1136">
        <f>SUM($M$518)</f>
        <v>-3.5225048923679059E-2</v>
      </c>
      <c r="N867" s="1136">
        <f>SUM($N$518)</f>
        <v>-4.6966731898238745E-2</v>
      </c>
      <c r="O867" s="1136">
        <f>SUM($O$518)</f>
        <v>-6.0385798154878385E-2</v>
      </c>
      <c r="P867" s="1136">
        <f>SUM($P$518)</f>
        <v>-7.0450097847358117E-2</v>
      </c>
      <c r="Q867" s="1039" t="str">
        <f>$Q$520</f>
        <v>fpl</v>
      </c>
      <c r="R867" s="44" t="str">
        <f t="shared" si="29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1136">
        <f>SUM($C$524)</f>
        <v>0</v>
      </c>
      <c r="D868" s="1136">
        <f>SUM($D$524)</f>
        <v>0</v>
      </c>
      <c r="E868" s="1136">
        <f>SUM($E$524)</f>
        <v>0</v>
      </c>
      <c r="F868" s="1136">
        <f>SUM($F$524)</f>
        <v>9.3933463796477487E-4</v>
      </c>
      <c r="G868" s="954"/>
      <c r="H868" s="1136">
        <f>SUM($H$524)</f>
        <v>0</v>
      </c>
      <c r="I868" s="1136">
        <f>SUM($I$524)</f>
        <v>0</v>
      </c>
      <c r="J868" s="1136">
        <f>SUM($J$524)</f>
        <v>0</v>
      </c>
      <c r="K868" s="1136">
        <f>SUM($K$524)</f>
        <v>0</v>
      </c>
      <c r="L868" s="954"/>
      <c r="M868" s="1136">
        <f>SUM($M$524)</f>
        <v>0</v>
      </c>
      <c r="N868" s="1136">
        <f>SUM($N$524)</f>
        <v>0</v>
      </c>
      <c r="O868" s="1136">
        <f>SUM($O$524)</f>
        <v>0</v>
      </c>
      <c r="P868" s="1136">
        <f>SUM($P$524)</f>
        <v>-9.3933463796477487E-4</v>
      </c>
      <c r="Q868" s="1039" t="str">
        <f>$Q$526</f>
        <v>fpl</v>
      </c>
      <c r="R868" s="44" t="str">
        <f t="shared" si="29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>SUM($C$530)</f>
        <v>1.5459882583170254E-3</v>
      </c>
      <c r="D869" s="1136">
        <f t="shared" ref="D869:P869" si="30">SUM($C$530)</f>
        <v>1.5459882583170254E-3</v>
      </c>
      <c r="E869" s="1136">
        <f t="shared" si="30"/>
        <v>1.5459882583170254E-3</v>
      </c>
      <c r="F869" s="1136">
        <f t="shared" si="30"/>
        <v>1.5459882583170254E-3</v>
      </c>
      <c r="G869" s="954"/>
      <c r="H869" s="1136">
        <f t="shared" si="30"/>
        <v>1.5459882583170254E-3</v>
      </c>
      <c r="I869" s="1136">
        <f t="shared" si="30"/>
        <v>1.5459882583170254E-3</v>
      </c>
      <c r="J869" s="1136">
        <f t="shared" si="30"/>
        <v>1.5459882583170254E-3</v>
      </c>
      <c r="K869" s="1136">
        <f t="shared" si="30"/>
        <v>1.5459882583170254E-3</v>
      </c>
      <c r="L869" s="954"/>
      <c r="M869" s="1136">
        <f t="shared" si="30"/>
        <v>1.5459882583170254E-3</v>
      </c>
      <c r="N869" s="1136">
        <f t="shared" si="30"/>
        <v>1.5459882583170254E-3</v>
      </c>
      <c r="O869" s="1136">
        <f t="shared" si="30"/>
        <v>1.5459882583170254E-3</v>
      </c>
      <c r="P869" s="1136">
        <f t="shared" si="30"/>
        <v>1.5459882583170254E-3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>SUM($C$536)</f>
        <v>0</v>
      </c>
      <c r="D870" s="1136">
        <f t="shared" ref="D870:P870" si="31">SUM($C$536)</f>
        <v>0</v>
      </c>
      <c r="E870" s="1136">
        <f t="shared" si="31"/>
        <v>0</v>
      </c>
      <c r="F870" s="1136">
        <f t="shared" si="31"/>
        <v>0</v>
      </c>
      <c r="G870" s="954"/>
      <c r="H870" s="1136">
        <f t="shared" si="31"/>
        <v>0</v>
      </c>
      <c r="I870" s="1136">
        <f t="shared" si="31"/>
        <v>0</v>
      </c>
      <c r="J870" s="1136">
        <f t="shared" si="31"/>
        <v>0</v>
      </c>
      <c r="K870" s="1136">
        <f t="shared" si="31"/>
        <v>0</v>
      </c>
      <c r="L870" s="954"/>
      <c r="M870" s="1136">
        <f t="shared" si="31"/>
        <v>0</v>
      </c>
      <c r="N870" s="1136">
        <f t="shared" si="31"/>
        <v>0</v>
      </c>
      <c r="O870" s="1136">
        <f t="shared" si="31"/>
        <v>0</v>
      </c>
      <c r="P870" s="1136">
        <f t="shared" si="31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>SUM($C$542)</f>
        <v>4.5988258317025445E-3</v>
      </c>
      <c r="D871" s="1136">
        <f t="shared" ref="D871:P871" si="32">SUM($C$542)</f>
        <v>4.5988258317025445E-3</v>
      </c>
      <c r="E871" s="1136">
        <f t="shared" si="32"/>
        <v>4.5988258317025445E-3</v>
      </c>
      <c r="F871" s="1136">
        <f t="shared" si="32"/>
        <v>4.5988258317025445E-3</v>
      </c>
      <c r="G871" s="954"/>
      <c r="H871" s="1136">
        <f t="shared" si="32"/>
        <v>4.5988258317025445E-3</v>
      </c>
      <c r="I871" s="1136">
        <f t="shared" si="32"/>
        <v>4.5988258317025445E-3</v>
      </c>
      <c r="J871" s="1136">
        <f t="shared" si="32"/>
        <v>4.5988258317025445E-3</v>
      </c>
      <c r="K871" s="1136">
        <f t="shared" si="32"/>
        <v>4.5988258317025445E-3</v>
      </c>
      <c r="L871" s="954"/>
      <c r="M871" s="1136">
        <f t="shared" si="32"/>
        <v>4.5988258317025445E-3</v>
      </c>
      <c r="N871" s="1136">
        <f t="shared" si="32"/>
        <v>4.5988258317025445E-3</v>
      </c>
      <c r="O871" s="1136">
        <f t="shared" si="32"/>
        <v>4.5988258317025445E-3</v>
      </c>
      <c r="P871" s="1136">
        <f t="shared" si="32"/>
        <v>4.5988258317025445E-3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>SUM($C$548)</f>
        <v>4.7292889758643181E-3</v>
      </c>
      <c r="D872" s="1136">
        <f t="shared" ref="D872:P872" si="33">SUM($C$548)</f>
        <v>4.7292889758643181E-3</v>
      </c>
      <c r="E872" s="1136">
        <f t="shared" si="33"/>
        <v>4.7292889758643181E-3</v>
      </c>
      <c r="F872" s="1136">
        <f t="shared" si="33"/>
        <v>4.7292889758643181E-3</v>
      </c>
      <c r="G872" s="954"/>
      <c r="H872" s="1136">
        <f t="shared" si="33"/>
        <v>4.7292889758643181E-3</v>
      </c>
      <c r="I872" s="1136">
        <f t="shared" si="33"/>
        <v>4.7292889758643181E-3</v>
      </c>
      <c r="J872" s="1136">
        <f t="shared" si="33"/>
        <v>4.7292889758643181E-3</v>
      </c>
      <c r="K872" s="1136">
        <f t="shared" si="33"/>
        <v>4.7292889758643181E-3</v>
      </c>
      <c r="L872" s="954"/>
      <c r="M872" s="1136">
        <f t="shared" si="33"/>
        <v>4.7292889758643181E-3</v>
      </c>
      <c r="N872" s="1136">
        <f t="shared" si="33"/>
        <v>4.7292889758643181E-3</v>
      </c>
      <c r="O872" s="1136">
        <f t="shared" si="33"/>
        <v>4.7292889758643181E-3</v>
      </c>
      <c r="P872" s="1136">
        <f t="shared" si="33"/>
        <v>4.7292889758643181E-3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>SUM($C$554)</f>
        <v>0</v>
      </c>
      <c r="D873" s="1136">
        <f t="shared" ref="D873:P873" si="34">SUM($C$554)</f>
        <v>0</v>
      </c>
      <c r="E873" s="1136">
        <f t="shared" si="34"/>
        <v>0</v>
      </c>
      <c r="F873" s="1136">
        <f t="shared" si="34"/>
        <v>0</v>
      </c>
      <c r="G873" s="954"/>
      <c r="H873" s="1136">
        <f t="shared" si="34"/>
        <v>0</v>
      </c>
      <c r="I873" s="1136">
        <f t="shared" si="34"/>
        <v>0</v>
      </c>
      <c r="J873" s="1136">
        <f t="shared" si="34"/>
        <v>0</v>
      </c>
      <c r="K873" s="1136">
        <f t="shared" si="34"/>
        <v>0</v>
      </c>
      <c r="L873" s="954"/>
      <c r="M873" s="1136">
        <f t="shared" si="34"/>
        <v>0</v>
      </c>
      <c r="N873" s="1136">
        <f t="shared" si="34"/>
        <v>0</v>
      </c>
      <c r="O873" s="1136">
        <f t="shared" si="34"/>
        <v>0</v>
      </c>
      <c r="P873" s="1136">
        <f t="shared" si="34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>SUM($C$560)</f>
        <v>5.2185257664709717E-3</v>
      </c>
      <c r="D874" s="1136">
        <f t="shared" ref="D874:P874" si="35">SUM($C$560)</f>
        <v>5.2185257664709717E-3</v>
      </c>
      <c r="E874" s="1136">
        <f t="shared" si="35"/>
        <v>5.2185257664709717E-3</v>
      </c>
      <c r="F874" s="1136">
        <f t="shared" si="35"/>
        <v>5.2185257664709717E-3</v>
      </c>
      <c r="G874" s="954"/>
      <c r="H874" s="1136">
        <f t="shared" si="35"/>
        <v>5.2185257664709717E-3</v>
      </c>
      <c r="I874" s="1136">
        <f t="shared" si="35"/>
        <v>5.2185257664709717E-3</v>
      </c>
      <c r="J874" s="1136">
        <f t="shared" si="35"/>
        <v>5.2185257664709717E-3</v>
      </c>
      <c r="K874" s="1136">
        <f t="shared" si="35"/>
        <v>5.2185257664709717E-3</v>
      </c>
      <c r="L874" s="954"/>
      <c r="M874" s="1136">
        <f t="shared" si="35"/>
        <v>5.2185257664709717E-3</v>
      </c>
      <c r="N874" s="1136">
        <f t="shared" si="35"/>
        <v>5.2185257664709717E-3</v>
      </c>
      <c r="O874" s="1136">
        <f t="shared" si="35"/>
        <v>5.2185257664709717E-3</v>
      </c>
      <c r="P874" s="1136">
        <f t="shared" si="35"/>
        <v>5.2185257664709717E-3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>SUM($C$566)</f>
        <v>3.7573385518590995E-3</v>
      </c>
      <c r="D875" s="1136">
        <f t="shared" ref="D875:P875" si="36">SUM($C$566)</f>
        <v>3.7573385518590995E-3</v>
      </c>
      <c r="E875" s="1136">
        <f t="shared" si="36"/>
        <v>3.7573385518590995E-3</v>
      </c>
      <c r="F875" s="1136">
        <f t="shared" si="36"/>
        <v>3.7573385518590995E-3</v>
      </c>
      <c r="G875" s="954"/>
      <c r="H875" s="1136">
        <f t="shared" si="36"/>
        <v>3.7573385518590995E-3</v>
      </c>
      <c r="I875" s="1136">
        <f t="shared" si="36"/>
        <v>3.7573385518590995E-3</v>
      </c>
      <c r="J875" s="1136">
        <f t="shared" si="36"/>
        <v>3.7573385518590995E-3</v>
      </c>
      <c r="K875" s="1136">
        <f t="shared" si="36"/>
        <v>3.7573385518590995E-3</v>
      </c>
      <c r="L875" s="954"/>
      <c r="M875" s="1136">
        <f t="shared" si="36"/>
        <v>3.7573385518590995E-3</v>
      </c>
      <c r="N875" s="1136">
        <f t="shared" si="36"/>
        <v>3.7573385518590995E-3</v>
      </c>
      <c r="O875" s="1136">
        <f t="shared" si="36"/>
        <v>3.7573385518590995E-3</v>
      </c>
      <c r="P875" s="1136">
        <f t="shared" si="36"/>
        <v>3.7573385518590995E-3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>SUM($C$572)</f>
        <v>0</v>
      </c>
      <c r="D876" s="1136">
        <f t="shared" ref="D876:P876" si="37">SUM($C$572)</f>
        <v>0</v>
      </c>
      <c r="E876" s="1136">
        <f t="shared" si="37"/>
        <v>0</v>
      </c>
      <c r="F876" s="1136">
        <f t="shared" si="37"/>
        <v>0</v>
      </c>
      <c r="G876" s="954"/>
      <c r="H876" s="1136">
        <f t="shared" si="37"/>
        <v>0</v>
      </c>
      <c r="I876" s="1136">
        <f t="shared" si="37"/>
        <v>0</v>
      </c>
      <c r="J876" s="1136">
        <f t="shared" si="37"/>
        <v>0</v>
      </c>
      <c r="K876" s="1136">
        <f t="shared" si="37"/>
        <v>0</v>
      </c>
      <c r="L876" s="954"/>
      <c r="M876" s="1136">
        <f t="shared" si="37"/>
        <v>0</v>
      </c>
      <c r="N876" s="1136">
        <f t="shared" si="37"/>
        <v>0</v>
      </c>
      <c r="O876" s="1136">
        <f t="shared" si="37"/>
        <v>0</v>
      </c>
      <c r="P876" s="1136">
        <f t="shared" si="37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>SUM($C$578)</f>
        <v>0</v>
      </c>
      <c r="D877" s="1136">
        <f t="shared" ref="D877:P877" si="38">SUM($C$578)</f>
        <v>0</v>
      </c>
      <c r="E877" s="1136">
        <f t="shared" si="38"/>
        <v>0</v>
      </c>
      <c r="F877" s="1136">
        <f t="shared" si="38"/>
        <v>0</v>
      </c>
      <c r="G877" s="954"/>
      <c r="H877" s="1136">
        <f t="shared" si="38"/>
        <v>0</v>
      </c>
      <c r="I877" s="1136">
        <f t="shared" si="38"/>
        <v>0</v>
      </c>
      <c r="J877" s="1136">
        <f t="shared" si="38"/>
        <v>0</v>
      </c>
      <c r="K877" s="1136">
        <f t="shared" si="38"/>
        <v>0</v>
      </c>
      <c r="L877" s="954"/>
      <c r="M877" s="1136">
        <f t="shared" si="38"/>
        <v>0</v>
      </c>
      <c r="N877" s="1136">
        <f t="shared" si="38"/>
        <v>0</v>
      </c>
      <c r="O877" s="1136">
        <f t="shared" si="38"/>
        <v>0</v>
      </c>
      <c r="P877" s="1136">
        <f t="shared" si="38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>SUM($C$584)</f>
        <v>0</v>
      </c>
      <c r="D878" s="1136">
        <f t="shared" ref="D878:P878" si="39">SUM($C$584)</f>
        <v>0</v>
      </c>
      <c r="E878" s="1136">
        <f t="shared" si="39"/>
        <v>0</v>
      </c>
      <c r="F878" s="1136">
        <f t="shared" si="39"/>
        <v>0</v>
      </c>
      <c r="G878" s="954"/>
      <c r="H878" s="1136">
        <f t="shared" si="39"/>
        <v>0</v>
      </c>
      <c r="I878" s="1136">
        <f t="shared" si="39"/>
        <v>0</v>
      </c>
      <c r="J878" s="1136">
        <f t="shared" si="39"/>
        <v>0</v>
      </c>
      <c r="K878" s="1136">
        <f t="shared" si="39"/>
        <v>0</v>
      </c>
      <c r="L878" s="954"/>
      <c r="M878" s="1136">
        <f t="shared" si="39"/>
        <v>0</v>
      </c>
      <c r="N878" s="1136">
        <f t="shared" si="39"/>
        <v>0</v>
      </c>
      <c r="O878" s="1136">
        <f t="shared" si="39"/>
        <v>0</v>
      </c>
      <c r="P878" s="1136">
        <f t="shared" si="39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>SUM($C$590)</f>
        <v>0</v>
      </c>
      <c r="D879" s="1136">
        <f t="shared" ref="D879:P879" si="40">SUM($C$590)</f>
        <v>0</v>
      </c>
      <c r="E879" s="1136">
        <f t="shared" si="40"/>
        <v>0</v>
      </c>
      <c r="F879" s="1136">
        <f t="shared" si="40"/>
        <v>0</v>
      </c>
      <c r="G879" s="954"/>
      <c r="H879" s="1136">
        <f t="shared" si="40"/>
        <v>0</v>
      </c>
      <c r="I879" s="1136">
        <f t="shared" si="40"/>
        <v>0</v>
      </c>
      <c r="J879" s="1136">
        <f t="shared" si="40"/>
        <v>0</v>
      </c>
      <c r="K879" s="1136">
        <f t="shared" si="40"/>
        <v>0</v>
      </c>
      <c r="L879" s="954"/>
      <c r="M879" s="1136">
        <f t="shared" si="40"/>
        <v>0</v>
      </c>
      <c r="N879" s="1136">
        <f t="shared" si="40"/>
        <v>0</v>
      </c>
      <c r="O879" s="1136">
        <f t="shared" si="40"/>
        <v>0</v>
      </c>
      <c r="P879" s="1136">
        <f t="shared" si="40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1136">
        <f>SUM($C$597)</f>
        <v>0</v>
      </c>
      <c r="D880" s="1136">
        <f>SUM($D$597)</f>
        <v>1.2915851272015657E-3</v>
      </c>
      <c r="E880" s="1136">
        <f>SUM($E$597)</f>
        <v>5.1663405088062629E-3</v>
      </c>
      <c r="F880" s="1136">
        <f>SUM($F$597)</f>
        <v>7.7495107632093926E-3</v>
      </c>
      <c r="G880" s="954"/>
      <c r="H880" s="1136">
        <f>SUM($H$597)</f>
        <v>0</v>
      </c>
      <c r="I880" s="1136">
        <f>SUM($I$597)</f>
        <v>0</v>
      </c>
      <c r="J880" s="1136">
        <f>SUM($J$597)</f>
        <v>0</v>
      </c>
      <c r="K880" s="1136">
        <f>SUM($K$597)</f>
        <v>0</v>
      </c>
      <c r="L880" s="954"/>
      <c r="M880" s="1136">
        <f>SUM($M$597)</f>
        <v>0</v>
      </c>
      <c r="N880" s="1136">
        <f>SUM($N$597)</f>
        <v>-1.2915851272015657E-3</v>
      </c>
      <c r="O880" s="1136">
        <f>SUM($O$597)</f>
        <v>-5.1663405088062629E-3</v>
      </c>
      <c r="P880" s="1136">
        <f>SUM($P$597)</f>
        <v>-7.7495107632093926E-3</v>
      </c>
      <c r="Q880" s="1039" t="str">
        <f>$Q$599</f>
        <v>des</v>
      </c>
      <c r="R880" s="44" t="str">
        <f t="shared" si="29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1136">
        <f>SUM($C$603)</f>
        <v>4.6477495107632091E-3</v>
      </c>
      <c r="D881" s="1136">
        <f>SUM($C$603)</f>
        <v>4.6477495107632091E-3</v>
      </c>
      <c r="E881" s="1136">
        <f>SUM($C$603)</f>
        <v>4.6477495107632091E-3</v>
      </c>
      <c r="F881" s="1136">
        <f>SUM($C$603)</f>
        <v>4.6477495107632091E-3</v>
      </c>
      <c r="G881" s="954"/>
      <c r="H881" s="1136">
        <f>SUM($H$603)</f>
        <v>0</v>
      </c>
      <c r="I881" s="1136">
        <f>SUM($I$603)</f>
        <v>0</v>
      </c>
      <c r="J881" s="1136">
        <f>SUM($J$603)</f>
        <v>0</v>
      </c>
      <c r="K881" s="1136">
        <f>SUM($K$603)</f>
        <v>0</v>
      </c>
      <c r="L881" s="954"/>
      <c r="M881" s="1136">
        <f>SUM($M$603)</f>
        <v>-4.6477495107632091E-3</v>
      </c>
      <c r="N881" s="1136">
        <f>SUM($N$603)</f>
        <v>-1.0741465535986084E-2</v>
      </c>
      <c r="O881" s="1136">
        <f>SUM($O$603)</f>
        <v>-9.206970459416642E-3</v>
      </c>
      <c r="P881" s="1136">
        <f>SUM($P$603)</f>
        <v>-1.2393998695368558E-2</v>
      </c>
      <c r="Q881" s="1039" t="str">
        <f>$Q$605</f>
        <v>fpl</v>
      </c>
      <c r="R881" s="44" t="str">
        <f t="shared" si="29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1136">
        <f>SUM($C$609)</f>
        <v>1.2093933463796476E-2</v>
      </c>
      <c r="D882" s="1136">
        <f>SUM($C$609)</f>
        <v>1.2093933463796476E-2</v>
      </c>
      <c r="E882" s="1136">
        <f>SUM($C$609)</f>
        <v>1.2093933463796476E-2</v>
      </c>
      <c r="F882" s="1136">
        <f>SUM($C$609)</f>
        <v>1.2093933463796476E-2</v>
      </c>
      <c r="G882" s="954"/>
      <c r="H882" s="1136">
        <f>SUM($H$609)</f>
        <v>0</v>
      </c>
      <c r="I882" s="1136">
        <f>SUM($I$609)</f>
        <v>0</v>
      </c>
      <c r="J882" s="1136">
        <f>SUM($J$609)</f>
        <v>0</v>
      </c>
      <c r="K882" s="1136">
        <f>SUM($K$609)</f>
        <v>0</v>
      </c>
      <c r="L882" s="954"/>
      <c r="M882" s="1136">
        <f>SUM($M$609)</f>
        <v>-1.2093933463796476E-2</v>
      </c>
      <c r="N882" s="1136">
        <f>SUM($N$609)</f>
        <v>-3.4938030006523159E-2</v>
      </c>
      <c r="O882" s="1136">
        <f>SUM($O$609)</f>
        <v>-2.8795079675705899E-2</v>
      </c>
      <c r="P882" s="1136">
        <f>SUM($P$609)</f>
        <v>-3.0234833659491193E-2</v>
      </c>
      <c r="Q882" s="1039" t="str">
        <f>$Q$611</f>
        <v>fpl</v>
      </c>
      <c r="R882" s="44" t="str">
        <f t="shared" si="29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1136">
        <f>SUM($C$615)</f>
        <v>0</v>
      </c>
      <c r="D883" s="1136">
        <f>SUM($C$615)</f>
        <v>0</v>
      </c>
      <c r="E883" s="1136">
        <f>SUM($C$615)</f>
        <v>0</v>
      </c>
      <c r="F883" s="1136">
        <f>SUM($C$615)</f>
        <v>0</v>
      </c>
      <c r="G883" s="954"/>
      <c r="H883" s="1136">
        <f>SUM($H$615)</f>
        <v>0</v>
      </c>
      <c r="I883" s="1136">
        <f>SUM($I$615)</f>
        <v>0</v>
      </c>
      <c r="J883" s="1136">
        <f>SUM($J$615)</f>
        <v>0</v>
      </c>
      <c r="K883" s="1136">
        <f>SUM($K$615)</f>
        <v>0</v>
      </c>
      <c r="L883" s="954"/>
      <c r="M883" s="1136">
        <f>SUM($M$615)</f>
        <v>0</v>
      </c>
      <c r="N883" s="1136">
        <f>SUM($N$615)</f>
        <v>0</v>
      </c>
      <c r="O883" s="1136">
        <f>SUM($O$615)</f>
        <v>0</v>
      </c>
      <c r="P883" s="1136">
        <f>SUM($P$615)</f>
        <v>0</v>
      </c>
      <c r="Q883" s="1039" t="str">
        <f>$Q$617</f>
        <v>des</v>
      </c>
      <c r="R883" s="44" t="str">
        <f t="shared" si="29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1136">
        <f>SUM($C$621)</f>
        <v>0</v>
      </c>
      <c r="D884" s="1136">
        <f>SUM($C$621)</f>
        <v>0</v>
      </c>
      <c r="E884" s="1136">
        <f>SUM($C$621)</f>
        <v>0</v>
      </c>
      <c r="F884" s="1136">
        <f>SUM($C$621)</f>
        <v>0</v>
      </c>
      <c r="G884" s="954"/>
      <c r="H884" s="1136">
        <f>SUM($H$621)</f>
        <v>0</v>
      </c>
      <c r="I884" s="1136">
        <f>SUM($I$621)</f>
        <v>0</v>
      </c>
      <c r="J884" s="1136">
        <f>SUM($J$621)</f>
        <v>0</v>
      </c>
      <c r="K884" s="1136">
        <f>SUM($K$621)</f>
        <v>0</v>
      </c>
      <c r="L884" s="954"/>
      <c r="M884" s="1136">
        <f>SUM($M$621)</f>
        <v>0</v>
      </c>
      <c r="N884" s="1136">
        <f>SUM($N$621)</f>
        <v>0</v>
      </c>
      <c r="O884" s="1136">
        <f>SUM($O$621)</f>
        <v>0</v>
      </c>
      <c r="P884" s="1136">
        <f>SUM($P$621)</f>
        <v>0</v>
      </c>
      <c r="Q884" s="1039" t="str">
        <f>$Q$623</f>
        <v>fpl</v>
      </c>
      <c r="R884" s="44" t="str">
        <f t="shared" si="29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1136">
        <f>SUM($C$627)</f>
        <v>1.1056751467710372E-2</v>
      </c>
      <c r="D885" s="1136">
        <f>SUM($C$627)</f>
        <v>1.1056751467710372E-2</v>
      </c>
      <c r="E885" s="1136">
        <f>SUM($C$627)</f>
        <v>1.1056751467710372E-2</v>
      </c>
      <c r="F885" s="1136">
        <f>SUM($C$627)</f>
        <v>1.1056751467710372E-2</v>
      </c>
      <c r="G885" s="954"/>
      <c r="H885" s="1136">
        <f>SUM($H$627)</f>
        <v>0</v>
      </c>
      <c r="I885" s="1136">
        <f>SUM($I$627)</f>
        <v>0</v>
      </c>
      <c r="J885" s="1136">
        <f>SUM($J$627)</f>
        <v>0</v>
      </c>
      <c r="K885" s="1136">
        <f>SUM($K$627)</f>
        <v>0</v>
      </c>
      <c r="L885" s="954"/>
      <c r="M885" s="1136">
        <f>SUM($M$627)</f>
        <v>-1.1056751467710372E-2</v>
      </c>
      <c r="N885" s="1136">
        <f>SUM($N$627)</f>
        <v>-1.7690802348336598E-2</v>
      </c>
      <c r="O885" s="1136">
        <f>SUM($O$627)</f>
        <v>-2.2745317305004193E-2</v>
      </c>
      <c r="P885" s="1136">
        <f>SUM($P$627)</f>
        <v>-2.7641878669275928E-2</v>
      </c>
      <c r="Q885" s="1039" t="str">
        <f>$Q$629</f>
        <v>des</v>
      </c>
      <c r="R885" s="44" t="str">
        <f t="shared" si="29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1136">
        <f>SUM($C$633)</f>
        <v>0</v>
      </c>
      <c r="D886" s="1136">
        <f>SUM($C$633)</f>
        <v>0</v>
      </c>
      <c r="E886" s="1136">
        <f>SUM($C$633)</f>
        <v>0</v>
      </c>
      <c r="F886" s="1136">
        <f>SUM($C$633)</f>
        <v>0</v>
      </c>
      <c r="G886" s="954"/>
      <c r="H886" s="1136">
        <f>SUM($H$633)</f>
        <v>0</v>
      </c>
      <c r="I886" s="1136">
        <f>SUM($I$633)</f>
        <v>0</v>
      </c>
      <c r="J886" s="1136">
        <f>SUM($J$633)</f>
        <v>0</v>
      </c>
      <c r="K886" s="1136">
        <f>SUM($K$633)</f>
        <v>0</v>
      </c>
      <c r="L886" s="954"/>
      <c r="M886" s="1136">
        <f>SUM($M$633)</f>
        <v>0</v>
      </c>
      <c r="N886" s="1136">
        <f>SUM($N$633)</f>
        <v>0</v>
      </c>
      <c r="O886" s="1136">
        <f>SUM($O$633)</f>
        <v>0</v>
      </c>
      <c r="P886" s="1136">
        <f>SUM($P$633)</f>
        <v>0</v>
      </c>
      <c r="Q886" s="1039" t="str">
        <f>$Q$635</f>
        <v>des</v>
      </c>
      <c r="R886" s="44" t="str">
        <f t="shared" si="29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1136">
        <f>SUM($C$640)</f>
        <v>0</v>
      </c>
      <c r="D887" s="1136">
        <f>SUM($D$640)</f>
        <v>0</v>
      </c>
      <c r="E887" s="1136">
        <f>SUM($E$640)</f>
        <v>0</v>
      </c>
      <c r="F887" s="1136">
        <f>SUM($F$640)</f>
        <v>0</v>
      </c>
      <c r="G887" s="954"/>
      <c r="H887" s="1136">
        <f>SUM($H$640)</f>
        <v>0</v>
      </c>
      <c r="I887" s="1136">
        <f>SUM($I$640)</f>
        <v>0</v>
      </c>
      <c r="J887" s="1136">
        <f>SUM($J$640)</f>
        <v>0</v>
      </c>
      <c r="K887" s="1136">
        <f>SUM($K$640)</f>
        <v>0</v>
      </c>
      <c r="L887" s="954"/>
      <c r="M887" s="1136">
        <f>SUM($M$640)</f>
        <v>0</v>
      </c>
      <c r="N887" s="1136">
        <f>SUM($N$640)</f>
        <v>0</v>
      </c>
      <c r="O887" s="1136">
        <f>SUM($O$640)</f>
        <v>0</v>
      </c>
      <c r="P887" s="1136">
        <f>SUM($P$640)</f>
        <v>0</v>
      </c>
      <c r="Q887" s="1039" t="str">
        <f>$Q$642</f>
        <v>dis</v>
      </c>
      <c r="R887" s="44" t="str">
        <f t="shared" si="29"/>
        <v/>
      </c>
      <c r="S887" s="46"/>
      <c r="T887" s="46"/>
      <c r="U887" s="1066">
        <v>887</v>
      </c>
      <c r="V887" s="46"/>
    </row>
    <row r="888" spans="1:22" ht="15.75" customHeight="1">
      <c r="A888" s="827" t="s">
        <v>522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386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 t="e">
        <f>SUM($C$820:$C$899)</f>
        <v>#VALUE!</v>
      </c>
      <c r="D900" s="1136">
        <f>SUM($D$820:$D$899)</f>
        <v>0.96436290497934329</v>
      </c>
      <c r="E900" s="1136">
        <f>SUM($E$820:$E$899)</f>
        <v>1.0368432578510858</v>
      </c>
      <c r="F900" s="1136">
        <f>SUM($F$820:$F$899)</f>
        <v>1.1690035877364642</v>
      </c>
      <c r="G900" s="954"/>
      <c r="H900" s="1136">
        <f>SUM($H$820:$H$899)</f>
        <v>1.3642155903457271</v>
      </c>
      <c r="I900" s="1136">
        <f>SUM($I$820:$I$899)</f>
        <v>1.4620031528593169</v>
      </c>
      <c r="J900" s="1136">
        <f>SUM($J$820:$J$899)</f>
        <v>2.3588584474885845</v>
      </c>
      <c r="K900" s="1136">
        <f>SUM($K$820:$K$899)</f>
        <v>3.4616858284409657</v>
      </c>
      <c r="L900" s="954"/>
      <c r="M900" s="1136">
        <f>SUM($M$820:$M$899)</f>
        <v>0.39760437051532954</v>
      </c>
      <c r="N900" s="1136">
        <f>SUM($N$820:$N$899)</f>
        <v>0.4819183518156121</v>
      </c>
      <c r="O900" s="1136">
        <f>SUM($O$820:$O$899)</f>
        <v>1.3122010996179292</v>
      </c>
      <c r="P900" s="1136">
        <f>SUM($P$820:$P$899)</f>
        <v>2.3330899380300072</v>
      </c>
      <c r="R900" s="44"/>
      <c r="S900" s="46"/>
      <c r="T900" s="46"/>
      <c r="U900" s="1066">
        <v>900</v>
      </c>
      <c r="V900" s="46"/>
    </row>
    <row r="901" spans="1:22" ht="15.75" customHeight="1">
      <c r="A901" s="865" t="s">
        <v>509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4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387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388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1">IF(S904&gt;S903,S904,"")</f>
        <v/>
      </c>
      <c r="U904" s="1066">
        <v>904</v>
      </c>
      <c r="V904" s="46"/>
    </row>
    <row r="905" spans="1:22" ht="15.75" customHeight="1">
      <c r="A905" s="44" t="s">
        <v>389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4">
        <v>2</v>
      </c>
      <c r="S905" s="46">
        <f t="shared" ref="S905:S968" si="42">IF(MAX(C905:F905,H905:K905)&gt;0,S904+1,S904)</f>
        <v>0</v>
      </c>
      <c r="T905" s="46" t="str">
        <f t="shared" si="41"/>
        <v/>
      </c>
      <c r="U905" s="1066">
        <v>905</v>
      </c>
      <c r="V905" s="46"/>
    </row>
    <row r="906" spans="1:22" ht="15.75" customHeight="1">
      <c r="A906" s="44" t="s">
        <v>390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4">
        <v>1</v>
      </c>
      <c r="S906" s="46">
        <f t="shared" si="42"/>
        <v>0</v>
      </c>
      <c r="T906" s="46" t="str">
        <f t="shared" si="41"/>
        <v/>
      </c>
      <c r="U906" s="1066">
        <v>906</v>
      </c>
      <c r="V906" s="46"/>
    </row>
    <row r="907" spans="1:22" ht="15.75" customHeight="1">
      <c r="A907" s="1402" t="s">
        <v>391</v>
      </c>
      <c r="B907" s="1208"/>
      <c r="C907" s="1123">
        <f>SUM($C$99)</f>
        <v>0</v>
      </c>
      <c r="D907" s="1123">
        <f>SUM($D$99)</f>
        <v>0</v>
      </c>
      <c r="E907" s="1123">
        <f>SUM($E$99)</f>
        <v>0</v>
      </c>
      <c r="F907" s="1123">
        <f>SUM($F$99)</f>
        <v>0</v>
      </c>
      <c r="G907" s="1208"/>
      <c r="H907" s="1123">
        <f>SUM($H$99)</f>
        <v>0</v>
      </c>
      <c r="I907" s="1123">
        <f>SUM($I$99)</f>
        <v>0</v>
      </c>
      <c r="J907" s="1123">
        <f>SUM($J$99)</f>
        <v>0</v>
      </c>
      <c r="K907" s="1123">
        <f>SUM($K$99)</f>
        <v>0</v>
      </c>
      <c r="L907" s="1208"/>
      <c r="M907" s="1123">
        <f>SUM($M$99)</f>
        <v>0</v>
      </c>
      <c r="N907" s="1123">
        <f>SUM($N$99)</f>
        <v>0</v>
      </c>
      <c r="O907" s="1123">
        <f>SUM($O$99)</f>
        <v>0</v>
      </c>
      <c r="P907" s="1123">
        <f>SUM($P$99)</f>
        <v>0</v>
      </c>
      <c r="R907" s="44">
        <v>3</v>
      </c>
      <c r="S907" s="46">
        <f t="shared" si="42"/>
        <v>0</v>
      </c>
      <c r="T907" s="46" t="str">
        <f t="shared" si="41"/>
        <v/>
      </c>
      <c r="U907" s="1066">
        <v>907</v>
      </c>
      <c r="V907" s="46"/>
    </row>
    <row r="908" spans="1:22" ht="15.75" customHeight="1">
      <c r="A908" s="44" t="s">
        <v>392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4">
        <v>4</v>
      </c>
      <c r="S908" s="46">
        <f t="shared" si="42"/>
        <v>0</v>
      </c>
      <c r="T908" s="46" t="str">
        <f t="shared" si="41"/>
        <v/>
      </c>
      <c r="U908" s="1066">
        <v>908</v>
      </c>
      <c r="V908" s="46"/>
    </row>
    <row r="909" spans="1:22" ht="15.75" customHeight="1">
      <c r="A909" s="44" t="s">
        <v>393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4">
        <v>3</v>
      </c>
      <c r="S909" s="46">
        <f t="shared" si="42"/>
        <v>0</v>
      </c>
      <c r="T909" s="46" t="str">
        <f t="shared" si="41"/>
        <v/>
      </c>
      <c r="U909" s="1066">
        <v>909</v>
      </c>
      <c r="V909" s="46"/>
    </row>
    <row r="910" spans="1:22" ht="15.75" customHeight="1">
      <c r="A910" s="1402" t="s">
        <v>394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4">
        <v>5</v>
      </c>
      <c r="S910" s="46">
        <f t="shared" si="42"/>
        <v>0</v>
      </c>
      <c r="T910" s="46" t="str">
        <f t="shared" si="41"/>
        <v/>
      </c>
      <c r="U910" s="1066">
        <v>910</v>
      </c>
      <c r="V910" s="46"/>
    </row>
    <row r="911" spans="1:22" ht="15.75" customHeight="1">
      <c r="A911" s="44" t="s">
        <v>395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4">
        <v>6</v>
      </c>
      <c r="S911" s="46">
        <f t="shared" si="42"/>
        <v>0</v>
      </c>
      <c r="T911" s="46" t="str">
        <f t="shared" si="41"/>
        <v/>
      </c>
      <c r="U911" s="1066">
        <v>911</v>
      </c>
      <c r="V911" s="46"/>
    </row>
    <row r="912" spans="1:22" ht="15.75" customHeight="1">
      <c r="A912" s="44" t="s">
        <v>396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4">
        <v>5</v>
      </c>
      <c r="S912" s="46">
        <f t="shared" si="42"/>
        <v>0</v>
      </c>
      <c r="T912" s="46" t="str">
        <f t="shared" si="41"/>
        <v/>
      </c>
      <c r="U912" s="1066">
        <v>912</v>
      </c>
      <c r="V912" s="46"/>
    </row>
    <row r="913" spans="1:22" ht="15.75" customHeight="1">
      <c r="A913" s="1402" t="s">
        <v>397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4">
        <v>7</v>
      </c>
      <c r="S913" s="46">
        <f t="shared" si="42"/>
        <v>0</v>
      </c>
      <c r="T913" s="46" t="str">
        <f t="shared" si="41"/>
        <v/>
      </c>
      <c r="U913" s="1066">
        <v>913</v>
      </c>
      <c r="V913" s="46"/>
    </row>
    <row r="914" spans="1:22" ht="15.75" customHeight="1">
      <c r="A914" s="44" t="s">
        <v>398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4">
        <v>8</v>
      </c>
      <c r="S914" s="46">
        <f t="shared" si="42"/>
        <v>0</v>
      </c>
      <c r="T914" s="46" t="str">
        <f t="shared" si="41"/>
        <v/>
      </c>
      <c r="U914" s="1066">
        <v>914</v>
      </c>
      <c r="V914" s="46"/>
    </row>
    <row r="915" spans="1:22" ht="15.75" customHeight="1">
      <c r="A915" s="44" t="s">
        <v>399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4">
        <v>7</v>
      </c>
      <c r="S915" s="46">
        <f t="shared" si="42"/>
        <v>0</v>
      </c>
      <c r="T915" s="46" t="str">
        <f t="shared" si="41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4"/>
      <c r="S916" s="46">
        <f t="shared" si="42"/>
        <v>0</v>
      </c>
      <c r="T916" s="46" t="str">
        <f t="shared" si="41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1123">
        <f>SUM($C$223)</f>
        <v>0</v>
      </c>
      <c r="D917" s="1123">
        <f>SUM($D$223)</f>
        <v>1200</v>
      </c>
      <c r="E917" s="1123">
        <f>SUM($E$223)</f>
        <v>1200</v>
      </c>
      <c r="F917" s="1123">
        <f>SUM($F$223)</f>
        <v>1800</v>
      </c>
      <c r="G917" s="1208"/>
      <c r="H917" s="1123">
        <f>SUM($H$223)</f>
        <v>0</v>
      </c>
      <c r="I917" s="1123">
        <f>SUM($I$223)</f>
        <v>0</v>
      </c>
      <c r="J917" s="1123">
        <f>SUM($J$223)</f>
        <v>0</v>
      </c>
      <c r="K917" s="1123">
        <f>SUM($K$223)</f>
        <v>0</v>
      </c>
      <c r="L917" s="1208"/>
      <c r="M917" s="1123">
        <f>SUM($M$223)</f>
        <v>0</v>
      </c>
      <c r="N917" s="1123">
        <f>SUM($N$223)</f>
        <v>0</v>
      </c>
      <c r="O917" s="1123">
        <f>SUM($O$223)</f>
        <v>0</v>
      </c>
      <c r="P917" s="1123">
        <f>SUM($P$223)</f>
        <v>0</v>
      </c>
      <c r="R917" s="44"/>
      <c r="S917" s="46">
        <f t="shared" si="42"/>
        <v>1</v>
      </c>
      <c r="T917" s="46">
        <f t="shared" si="41"/>
        <v>1</v>
      </c>
      <c r="U917" s="1066">
        <v>917</v>
      </c>
      <c r="V917" s="46"/>
    </row>
    <row r="918" spans="1:22" ht="15.75" customHeight="1">
      <c r="A918" s="44" t="str">
        <f>$A$224</f>
        <v>Other: quantity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4"/>
      <c r="S918" s="46">
        <f t="shared" si="42"/>
        <v>1</v>
      </c>
      <c r="T918" s="46" t="str">
        <f t="shared" si="41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42"/>
        <v>1</v>
      </c>
      <c r="T919" s="46" t="str">
        <f t="shared" si="41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42"/>
        <v>1</v>
      </c>
      <c r="T920" s="46" t="str">
        <f t="shared" si="41"/>
        <v/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42"/>
        <v>1</v>
      </c>
      <c r="T921" s="46" t="str">
        <f t="shared" si="41"/>
        <v/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42"/>
        <v>1</v>
      </c>
      <c r="T922" s="46" t="str">
        <f t="shared" si="41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42"/>
        <v>1</v>
      </c>
      <c r="T923" s="46" t="str">
        <f t="shared" si="41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>
        <f>SUM($D$200)</f>
        <v>0</v>
      </c>
      <c r="E924" s="1123">
        <f>SUM($E$200)</f>
        <v>2000</v>
      </c>
      <c r="F924" s="1123">
        <f>SUM($F$200)</f>
        <v>7000</v>
      </c>
      <c r="G924" s="1208"/>
      <c r="H924" s="1123">
        <f>SUM($H$200)</f>
        <v>0</v>
      </c>
      <c r="I924" s="1123">
        <f>SUM($I$200)</f>
        <v>0</v>
      </c>
      <c r="J924" s="1123">
        <f>SUM($J$200)</f>
        <v>2000</v>
      </c>
      <c r="K924" s="1123">
        <f>SUM($K$200)</f>
        <v>7000</v>
      </c>
      <c r="L924" s="1208"/>
      <c r="M924" s="1123">
        <f>SUM($M$200)</f>
        <v>0</v>
      </c>
      <c r="N924" s="1123">
        <f>SUM($N$200)</f>
        <v>0</v>
      </c>
      <c r="O924" s="1123">
        <f>SUM($O$200)</f>
        <v>0</v>
      </c>
      <c r="P924" s="1123">
        <f>SUM($P$200)</f>
        <v>0</v>
      </c>
      <c r="R924" s="44"/>
      <c r="S924" s="46">
        <f t="shared" si="42"/>
        <v>2</v>
      </c>
      <c r="T924" s="46">
        <f t="shared" si="41"/>
        <v>2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>
        <f t="shared" si="42"/>
        <v>2</v>
      </c>
      <c r="T925" s="46" t="str">
        <f t="shared" si="41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250</v>
      </c>
      <c r="D926" s="1123">
        <f>SUM($D$207)</f>
        <v>250</v>
      </c>
      <c r="E926" s="1123">
        <f>SUM($E$207)</f>
        <v>250</v>
      </c>
      <c r="F926" s="1123">
        <f>SUM($F$207)</f>
        <v>1250</v>
      </c>
      <c r="G926" s="1208"/>
      <c r="H926" s="1123">
        <f>SUM($H$207)</f>
        <v>125</v>
      </c>
      <c r="I926" s="1123">
        <f>SUM($I$207)</f>
        <v>250</v>
      </c>
      <c r="J926" s="1123">
        <f>SUM($J$207)</f>
        <v>125</v>
      </c>
      <c r="K926" s="1123">
        <f>SUM($K$207)</f>
        <v>500</v>
      </c>
      <c r="L926" s="1208"/>
      <c r="M926" s="1123">
        <f>SUM($M$207)</f>
        <v>-125</v>
      </c>
      <c r="N926" s="1123">
        <f>SUM($N$207)</f>
        <v>0</v>
      </c>
      <c r="O926" s="1123">
        <f>SUM($O$207)</f>
        <v>-125</v>
      </c>
      <c r="P926" s="1123">
        <f>SUM($P$207)</f>
        <v>-750</v>
      </c>
      <c r="R926" s="44"/>
      <c r="S926" s="46">
        <f t="shared" si="42"/>
        <v>3</v>
      </c>
      <c r="T926" s="46">
        <f t="shared" si="41"/>
        <v>3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>
        <f t="shared" si="42"/>
        <v>3</v>
      </c>
      <c r="T927" s="46" t="str">
        <f t="shared" si="41"/>
        <v/>
      </c>
      <c r="U927" s="1066">
        <v>927</v>
      </c>
      <c r="V927" s="46"/>
    </row>
    <row r="928" spans="1:22" ht="15.75" customHeight="1">
      <c r="A928" s="44" t="str">
        <f>$A$211</f>
        <v>Sheep sales - local: no.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>
        <f t="shared" si="42"/>
        <v>3</v>
      </c>
      <c r="T928" s="46" t="str">
        <f t="shared" si="41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90</v>
      </c>
      <c r="D929" s="1123">
        <f>SUM($D$217)</f>
        <v>175</v>
      </c>
      <c r="E929" s="1123">
        <f>SUM($E$217)</f>
        <v>540</v>
      </c>
      <c r="F929" s="1123">
        <f>SUM($F$217)</f>
        <v>231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>
        <f t="shared" si="42"/>
        <v>4</v>
      </c>
      <c r="T929" s="46">
        <f t="shared" si="41"/>
        <v>4</v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>
        <f t="shared" si="42"/>
        <v>4</v>
      </c>
      <c r="T930" s="46" t="str">
        <f t="shared" si="41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>
        <f t="shared" si="42"/>
        <v>4</v>
      </c>
      <c r="T931" s="46" t="str">
        <f t="shared" si="41"/>
        <v/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168</v>
      </c>
      <c r="D932" s="1123">
        <f>SUM($D$241)</f>
        <v>280</v>
      </c>
      <c r="E932" s="1123">
        <f>SUM($E$241)</f>
        <v>1400</v>
      </c>
      <c r="F932" s="1123">
        <f>SUM($F$241)</f>
        <v>3709.9999999999995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-168</v>
      </c>
      <c r="N932" s="1123">
        <f>SUM($N$241)</f>
        <v>-280</v>
      </c>
      <c r="O932" s="1123">
        <f>SUM($O$241)</f>
        <v>-1400</v>
      </c>
      <c r="P932" s="1123">
        <f>SUM($P$241)</f>
        <v>-3709.9999999999995</v>
      </c>
      <c r="R932" s="44">
        <v>9</v>
      </c>
      <c r="S932" s="46">
        <f t="shared" si="42"/>
        <v>5</v>
      </c>
      <c r="T932" s="46">
        <f t="shared" si="41"/>
        <v>5</v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>
        <f t="shared" si="42"/>
        <v>5</v>
      </c>
      <c r="T933" s="46" t="str">
        <f t="shared" si="41"/>
        <v/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0</v>
      </c>
      <c r="F934" s="1123">
        <f>SUM($F$255)</f>
        <v>0</v>
      </c>
      <c r="G934" s="1208"/>
      <c r="H934" s="1123">
        <f>SUM($H$255)</f>
        <v>0</v>
      </c>
      <c r="I934" s="1123">
        <f>SUM($I$255)</f>
        <v>0</v>
      </c>
      <c r="J934" s="1123">
        <f>SUM($J$255)</f>
        <v>0</v>
      </c>
      <c r="K934" s="1123">
        <f>SUM($K$255)</f>
        <v>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0</v>
      </c>
      <c r="R934" s="44">
        <v>11</v>
      </c>
      <c r="S934" s="46">
        <f t="shared" si="42"/>
        <v>5</v>
      </c>
      <c r="T934" s="46" t="str">
        <f t="shared" si="41"/>
        <v/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>
        <f t="shared" si="42"/>
        <v>5</v>
      </c>
      <c r="T935" s="46" t="str">
        <f t="shared" si="41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40</v>
      </c>
      <c r="D936" s="1123">
        <f>SUM($D$269)</f>
        <v>60</v>
      </c>
      <c r="E936" s="1123">
        <f>SUM($E$269)</f>
        <v>200</v>
      </c>
      <c r="F936" s="1123">
        <f>SUM($F$269)</f>
        <v>210</v>
      </c>
      <c r="G936" s="1208"/>
      <c r="H936" s="1123">
        <f>SUM($H$269)</f>
        <v>40</v>
      </c>
      <c r="I936" s="1123">
        <f>SUM($I$269)</f>
        <v>60</v>
      </c>
      <c r="J936" s="1123">
        <f>SUM($J$269)</f>
        <v>200</v>
      </c>
      <c r="K936" s="1123">
        <f>SUM($K$269)</f>
        <v>210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>
        <f t="shared" si="42"/>
        <v>6</v>
      </c>
      <c r="T936" s="46">
        <f t="shared" si="41"/>
        <v>6</v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>
        <f t="shared" si="42"/>
        <v>6</v>
      </c>
      <c r="T937" s="46" t="str">
        <f t="shared" si="41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>
        <f t="shared" si="42"/>
        <v>6</v>
      </c>
      <c r="T938" s="46" t="str">
        <f t="shared" si="41"/>
        <v/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>
        <f t="shared" si="42"/>
        <v>6</v>
      </c>
      <c r="T939" s="46" t="str">
        <f t="shared" si="41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>
        <f t="shared" si="42"/>
        <v>6</v>
      </c>
      <c r="T940" s="46" t="str">
        <f t="shared" si="41"/>
        <v/>
      </c>
      <c r="U940" s="1066">
        <v>940</v>
      </c>
      <c r="V940" s="46"/>
    </row>
    <row r="941" spans="1:22" ht="15.75" customHeight="1">
      <c r="A941" s="1218" t="str">
        <f>$A$300</f>
        <v>Cassava: no. local meas.</v>
      </c>
      <c r="B941" s="1208"/>
      <c r="C941" s="1123">
        <f>SUM($C$307)</f>
        <v>225</v>
      </c>
      <c r="D941" s="1123">
        <f>SUM($D$307)</f>
        <v>600</v>
      </c>
      <c r="E941" s="1123">
        <f>SUM($E$307)</f>
        <v>480</v>
      </c>
      <c r="F941" s="1123">
        <f>SUM($F$307)</f>
        <v>2050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-225</v>
      </c>
      <c r="N941" s="1123">
        <f>SUM($N$307)</f>
        <v>-600</v>
      </c>
      <c r="O941" s="1123">
        <f>SUM($O$307)</f>
        <v>-480</v>
      </c>
      <c r="P941" s="1123">
        <f>SUM($P$307)</f>
        <v>-2050</v>
      </c>
      <c r="R941" s="44">
        <v>18</v>
      </c>
      <c r="S941" s="46">
        <f t="shared" si="42"/>
        <v>7</v>
      </c>
      <c r="T941" s="46">
        <f t="shared" si="41"/>
        <v>7</v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>
        <f t="shared" si="42"/>
        <v>7</v>
      </c>
      <c r="T942" s="46" t="str">
        <f t="shared" si="41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>
        <f t="shared" si="42"/>
        <v>7</v>
      </c>
      <c r="T943" s="46" t="str">
        <f t="shared" si="41"/>
        <v/>
      </c>
      <c r="U943" s="1066">
        <v>943</v>
      </c>
      <c r="V943" s="46"/>
    </row>
    <row r="944" spans="1:22" ht="15.75" customHeight="1">
      <c r="A944" s="44" t="str">
        <f>$A$330</f>
        <v>Sweet Potatoes no. local measure</v>
      </c>
      <c r="B944" s="1208"/>
      <c r="C944" s="1123">
        <f>SUM($C$337)</f>
        <v>0</v>
      </c>
      <c r="D944" s="1123">
        <f>SUM($D$337)</f>
        <v>90</v>
      </c>
      <c r="E944" s="1123">
        <f>SUM($E$337)</f>
        <v>0</v>
      </c>
      <c r="F944" s="1123">
        <f>SUM($F$337)</f>
        <v>500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-90</v>
      </c>
      <c r="O944" s="1123">
        <f>SUM($O$337)</f>
        <v>0</v>
      </c>
      <c r="P944" s="1123">
        <f>SUM($P$337)</f>
        <v>-500</v>
      </c>
      <c r="R944" s="44">
        <v>21</v>
      </c>
      <c r="S944" s="46">
        <f t="shared" si="42"/>
        <v>8</v>
      </c>
      <c r="T944" s="46">
        <f t="shared" si="41"/>
        <v>8</v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120</v>
      </c>
      <c r="D945" s="1123">
        <f>SUM($D$347)</f>
        <v>200</v>
      </c>
      <c r="E945" s="1123">
        <f>SUM($E$347)</f>
        <v>2400</v>
      </c>
      <c r="F945" s="1123">
        <f>SUM($F$347)</f>
        <v>800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-120</v>
      </c>
      <c r="N945" s="1123">
        <f>SUM($N$347)</f>
        <v>-200</v>
      </c>
      <c r="O945" s="1123">
        <f>SUM($O$347)</f>
        <v>-2400</v>
      </c>
      <c r="P945" s="1123">
        <f>SUM($P$347)</f>
        <v>-800</v>
      </c>
      <c r="R945" s="44">
        <v>22</v>
      </c>
      <c r="S945" s="46">
        <f t="shared" si="42"/>
        <v>9</v>
      </c>
      <c r="T945" s="46">
        <f t="shared" si="41"/>
        <v>9</v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>
        <f t="shared" si="42"/>
        <v>9</v>
      </c>
      <c r="T946" s="46" t="str">
        <f t="shared" si="41"/>
        <v/>
      </c>
      <c r="U946" s="1066">
        <v>946</v>
      </c>
      <c r="V946" s="46"/>
    </row>
    <row r="947" spans="1:22" ht="15.75" customHeight="1">
      <c r="A947" s="44" t="str">
        <f>$A$360</f>
        <v xml:space="preserve">Other crop: cassava leaves </v>
      </c>
      <c r="B947" s="1208"/>
      <c r="C947" s="1123">
        <f>SUM($C$368)</f>
        <v>0</v>
      </c>
      <c r="D947" s="1123">
        <f>SUM($D$368)</f>
        <v>0</v>
      </c>
      <c r="E947" s="1123">
        <f>SUM($E$368)</f>
        <v>0</v>
      </c>
      <c r="F947" s="1123">
        <f>SUM($F$368)</f>
        <v>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0</v>
      </c>
      <c r="O947" s="1123">
        <f>SUM($O$368)</f>
        <v>0</v>
      </c>
      <c r="P947" s="1123">
        <f>SUM($P$368)</f>
        <v>0</v>
      </c>
      <c r="R947" s="44">
        <v>24</v>
      </c>
      <c r="S947" s="46">
        <f t="shared" si="42"/>
        <v>9</v>
      </c>
      <c r="T947" s="46" t="str">
        <f t="shared" si="41"/>
        <v/>
      </c>
      <c r="U947" s="1066">
        <v>947</v>
      </c>
      <c r="V947" s="46"/>
    </row>
    <row r="948" spans="1:22" ht="15.75" customHeight="1">
      <c r="A948" s="44" t="str">
        <f>$A$371</f>
        <v>Pumpkin</v>
      </c>
      <c r="B948" s="1208"/>
      <c r="C948" s="1123">
        <f>SUM($C$379)</f>
        <v>225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-225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>
        <f t="shared" si="42"/>
        <v>10</v>
      </c>
      <c r="T948" s="46">
        <f t="shared" si="41"/>
        <v>10</v>
      </c>
      <c r="U948" s="1066">
        <v>948</v>
      </c>
      <c r="V948" s="46"/>
    </row>
    <row r="949" spans="1:22" ht="15.75" customHeight="1">
      <c r="A949" s="44" t="str">
        <f>$A$382</f>
        <v>Rape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>
        <f t="shared" si="42"/>
        <v>10</v>
      </c>
      <c r="T949" s="46" t="str">
        <f t="shared" si="41"/>
        <v/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>
        <f t="shared" si="42"/>
        <v>10</v>
      </c>
      <c r="T950" s="46" t="str">
        <f t="shared" si="41"/>
        <v/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>
        <f t="shared" si="42"/>
        <v>10</v>
      </c>
      <c r="T951" s="46" t="str">
        <f t="shared" si="41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>
        <f t="shared" si="42"/>
        <v>10</v>
      </c>
      <c r="T952" s="46" t="str">
        <f t="shared" si="41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>
        <f t="shared" si="42"/>
        <v>10</v>
      </c>
      <c r="T953" s="46" t="str">
        <f t="shared" si="41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>
        <f t="shared" si="42"/>
        <v>10</v>
      </c>
      <c r="T954" s="46" t="str">
        <f t="shared" si="41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>
        <f t="shared" si="42"/>
        <v>10</v>
      </c>
      <c r="T955" s="46" t="str">
        <f t="shared" si="41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>
        <f t="shared" si="42"/>
        <v>10</v>
      </c>
      <c r="T956" s="46" t="str">
        <f t="shared" si="41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>
        <f t="shared" si="42"/>
        <v>10</v>
      </c>
      <c r="T957" s="46" t="str">
        <f t="shared" si="41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>
        <f t="shared" si="42"/>
        <v>10</v>
      </c>
      <c r="T958" s="46" t="str">
        <f t="shared" si="41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>
        <f t="shared" si="42"/>
        <v>10</v>
      </c>
      <c r="T959" s="46" t="str">
        <f t="shared" si="41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>
        <f t="shared" si="42"/>
        <v>10</v>
      </c>
      <c r="T960" s="46" t="str">
        <f t="shared" si="41"/>
        <v/>
      </c>
      <c r="U960" s="1066">
        <v>960</v>
      </c>
      <c r="V960" s="46"/>
    </row>
    <row r="961" spans="1:22" ht="15.75" customHeight="1">
      <c r="A961" s="1403" t="s">
        <v>680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>
        <f t="shared" si="42"/>
        <v>10</v>
      </c>
      <c r="T961" s="46" t="str">
        <f t="shared" si="41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225</v>
      </c>
      <c r="D962" s="1406">
        <f>D435</f>
        <v>0</v>
      </c>
      <c r="E962" s="1406">
        <f>E435</f>
        <v>150</v>
      </c>
      <c r="F962" s="1406">
        <f>F435</f>
        <v>0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-225</v>
      </c>
      <c r="N962" s="1406">
        <f>N435</f>
        <v>0</v>
      </c>
      <c r="O962" s="1406">
        <f>O435</f>
        <v>-150</v>
      </c>
      <c r="P962" s="1406">
        <f>P435</f>
        <v>0</v>
      </c>
      <c r="R962" s="44">
        <v>27</v>
      </c>
      <c r="S962" s="46">
        <f t="shared" si="42"/>
        <v>11</v>
      </c>
      <c r="T962" s="46">
        <f t="shared" si="41"/>
        <v>11</v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785</v>
      </c>
      <c r="D963" s="1407">
        <f>D445</f>
        <v>820</v>
      </c>
      <c r="E963" s="1407">
        <f>E445</f>
        <v>1590</v>
      </c>
      <c r="F963" s="1407">
        <f>F445</f>
        <v>2740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-785</v>
      </c>
      <c r="N963" s="1407">
        <f>N445</f>
        <v>-820</v>
      </c>
      <c r="O963" s="1407">
        <f>O445</f>
        <v>-1590</v>
      </c>
      <c r="P963" s="1407">
        <f>P445</f>
        <v>-2740</v>
      </c>
      <c r="R963" s="44">
        <v>28</v>
      </c>
      <c r="S963" s="46">
        <f t="shared" si="42"/>
        <v>12</v>
      </c>
      <c r="T963" s="46">
        <f t="shared" si="41"/>
        <v>12</v>
      </c>
      <c r="U963" s="1066">
        <v>963</v>
      </c>
      <c r="V963" s="46"/>
    </row>
    <row r="964" spans="1:22" ht="15.75" customHeight="1">
      <c r="A964" s="1224" t="s">
        <v>401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>
        <f t="shared" si="42"/>
        <v>12</v>
      </c>
      <c r="T964" s="46" t="str">
        <f t="shared" si="41"/>
        <v/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150</v>
      </c>
      <c r="D965" s="1123">
        <f>SUM($D$708)</f>
        <v>800</v>
      </c>
      <c r="E965" s="1123">
        <f>SUM($E$708)</f>
        <v>300</v>
      </c>
      <c r="F965" s="1123">
        <f>SUM($F$708)</f>
        <v>0</v>
      </c>
      <c r="G965" s="1208"/>
      <c r="H965" s="1123">
        <f>SUM($H$708)</f>
        <v>180</v>
      </c>
      <c r="I965" s="1123">
        <f>SUM($I$708)</f>
        <v>960</v>
      </c>
      <c r="J965" s="1123">
        <f>SUM($J$708)</f>
        <v>360</v>
      </c>
      <c r="K965" s="1123">
        <f>SUM($K$708)</f>
        <v>0</v>
      </c>
      <c r="L965" s="1208"/>
      <c r="M965" s="1123">
        <f>SUM($M$708)</f>
        <v>30</v>
      </c>
      <c r="N965" s="1123">
        <f>SUM($N$708)</f>
        <v>160</v>
      </c>
      <c r="O965" s="1123">
        <f>SUM($O$708)</f>
        <v>60</v>
      </c>
      <c r="P965" s="1123">
        <f>SUM($P$708)</f>
        <v>0</v>
      </c>
      <c r="R965" s="44"/>
      <c r="S965" s="46">
        <f t="shared" si="42"/>
        <v>13</v>
      </c>
      <c r="T965" s="46">
        <f t="shared" si="41"/>
        <v>13</v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400</v>
      </c>
      <c r="D966" s="1123">
        <f>SUM($D$714)</f>
        <v>750</v>
      </c>
      <c r="E966" s="1123">
        <f>SUM($E$714)</f>
        <v>0</v>
      </c>
      <c r="F966" s="1123">
        <f>SUM($F$714)</f>
        <v>0</v>
      </c>
      <c r="G966" s="1208"/>
      <c r="H966" s="1123">
        <f>SUM($H$714)</f>
        <v>480</v>
      </c>
      <c r="I966" s="1123">
        <f>SUM($I$714)</f>
        <v>900</v>
      </c>
      <c r="J966" s="1123">
        <f>SUM($J$714)</f>
        <v>0</v>
      </c>
      <c r="K966" s="1123">
        <f>SUM($K$714)</f>
        <v>0</v>
      </c>
      <c r="L966" s="1208"/>
      <c r="M966" s="1123">
        <f>SUM($M$714)</f>
        <v>80</v>
      </c>
      <c r="N966" s="1123">
        <f>SUM($N$714)</f>
        <v>150</v>
      </c>
      <c r="O966" s="1123">
        <f>SUM($O$714)</f>
        <v>0</v>
      </c>
      <c r="P966" s="1123">
        <f>SUM($P$714)</f>
        <v>0</v>
      </c>
      <c r="R966" s="44"/>
      <c r="S966" s="46">
        <f t="shared" si="42"/>
        <v>14</v>
      </c>
      <c r="T966" s="46">
        <f t="shared" si="41"/>
        <v>14</v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>
        <f t="shared" si="42"/>
        <v>14</v>
      </c>
      <c r="T967" s="46" t="str">
        <f t="shared" si="41"/>
        <v/>
      </c>
      <c r="U967" s="1066">
        <v>967</v>
      </c>
      <c r="V967" s="46"/>
    </row>
    <row r="968" spans="1:22" ht="15.75" customHeight="1">
      <c r="A968" s="827" t="s">
        <v>679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>
        <f t="shared" si="42"/>
        <v>14</v>
      </c>
      <c r="T968" s="46" t="str">
        <f t="shared" ref="T968:T983" si="43">IF(S968&gt;S967,S968,"")</f>
        <v/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>
        <f t="shared" ref="S969:S983" si="44">IF(MAX(C969:F969,H969:K969)&gt;0,S968+1,S968)</f>
        <v>14</v>
      </c>
      <c r="T969" s="46" t="str">
        <f t="shared" si="43"/>
        <v/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>
        <f t="shared" si="44"/>
        <v>14</v>
      </c>
      <c r="T970" s="46" t="str">
        <f t="shared" si="43"/>
        <v/>
      </c>
      <c r="U970" s="1066">
        <v>970</v>
      </c>
      <c r="V970" s="46"/>
    </row>
    <row r="971" spans="1:22" ht="15.75" customHeight="1">
      <c r="A971" s="1224" t="s">
        <v>403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>
        <f t="shared" si="44"/>
        <v>14</v>
      </c>
      <c r="T971" s="46" t="str">
        <f t="shared" si="43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>
        <f t="shared" si="44"/>
        <v>14</v>
      </c>
      <c r="T972" s="46" t="str">
        <f t="shared" si="43"/>
        <v/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172</v>
      </c>
      <c r="D973" s="1123">
        <f>SUM($D$755)</f>
        <v>807</v>
      </c>
      <c r="E973" s="1123">
        <f>SUM($E$755)</f>
        <v>2890</v>
      </c>
      <c r="F973" s="1123">
        <f>SUM($F$755)</f>
        <v>1650</v>
      </c>
      <c r="G973" s="1208"/>
      <c r="H973" s="1123">
        <f>SUM($H$755)</f>
        <v>206.4</v>
      </c>
      <c r="I973" s="1123">
        <f>SUM($I$755)</f>
        <v>968.4</v>
      </c>
      <c r="J973" s="1123">
        <f>SUM($J$755)</f>
        <v>3468</v>
      </c>
      <c r="K973" s="1123">
        <f>SUM($K$755)</f>
        <v>1980</v>
      </c>
      <c r="L973" s="1208"/>
      <c r="M973" s="1123">
        <f>SUM($M$755)</f>
        <v>34.400000000000006</v>
      </c>
      <c r="N973" s="1123">
        <f>SUM($N$755)</f>
        <v>161.39999999999998</v>
      </c>
      <c r="O973" s="1123">
        <f>SUM($O$755)</f>
        <v>578</v>
      </c>
      <c r="P973" s="1123">
        <f>SUM($P$755)</f>
        <v>330</v>
      </c>
      <c r="R973" s="44"/>
      <c r="S973" s="46">
        <f t="shared" si="44"/>
        <v>15</v>
      </c>
      <c r="T973" s="46">
        <f t="shared" si="43"/>
        <v>15</v>
      </c>
      <c r="U973" s="1066">
        <v>973</v>
      </c>
      <c r="V973" s="46"/>
    </row>
    <row r="974" spans="1:22" ht="15.75" customHeight="1">
      <c r="A974" s="1224" t="s">
        <v>404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>
        <f t="shared" si="44"/>
        <v>15</v>
      </c>
      <c r="T974" s="46" t="str">
        <f t="shared" si="43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3000</v>
      </c>
      <c r="F975" s="1123">
        <f>SUM($F$760)</f>
        <v>3604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>
        <f t="shared" si="44"/>
        <v>16</v>
      </c>
      <c r="T975" s="46">
        <f t="shared" si="43"/>
        <v>16</v>
      </c>
      <c r="U975" s="1066">
        <v>975</v>
      </c>
      <c r="V975" s="46"/>
    </row>
    <row r="976" spans="1:22" ht="15.75" customHeight="1">
      <c r="A976" s="1403" t="s">
        <v>681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>
        <f t="shared" si="44"/>
        <v>16</v>
      </c>
      <c r="T976" s="46" t="str">
        <f t="shared" si="43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>
        <f t="shared" si="44"/>
        <v>16</v>
      </c>
      <c r="T977" s="46" t="str">
        <f t="shared" si="43"/>
        <v/>
      </c>
      <c r="U977" s="1066">
        <v>977</v>
      </c>
      <c r="V977" s="46"/>
    </row>
    <row r="978" spans="1:22" ht="15.75" customHeight="1">
      <c r="A978" s="827" t="s">
        <v>405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>
        <f t="shared" si="44"/>
        <v>16</v>
      </c>
      <c r="T978" s="46" t="str">
        <f t="shared" si="43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>
        <f t="shared" si="44"/>
        <v>16</v>
      </c>
      <c r="T979" s="46" t="str">
        <f t="shared" si="43"/>
        <v/>
      </c>
      <c r="U979" s="1066">
        <v>979</v>
      </c>
      <c r="V979" s="46"/>
    </row>
    <row r="980" spans="1:22" ht="15.75" customHeight="1">
      <c r="A980" s="1224" t="s">
        <v>510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>
        <f t="shared" si="44"/>
        <v>16</v>
      </c>
      <c r="T980" s="46" t="str">
        <f t="shared" si="43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>
        <f t="shared" si="44"/>
        <v>16</v>
      </c>
      <c r="T981" s="46" t="str">
        <f t="shared" si="43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>
        <f t="shared" si="44"/>
        <v>16</v>
      </c>
      <c r="T982" s="46" t="str">
        <f t="shared" si="43"/>
        <v/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300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600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300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>
        <f t="shared" si="44"/>
        <v>17</v>
      </c>
      <c r="T983" s="46">
        <f t="shared" si="43"/>
        <v>17</v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3150</v>
      </c>
      <c r="D985" s="1123">
        <f>SUM($D$904:$D$984)</f>
        <v>6032</v>
      </c>
      <c r="E985" s="1123">
        <f>SUM($E$904:$E$984)</f>
        <v>16400</v>
      </c>
      <c r="F985" s="1123">
        <f>SUM($F$904:$F$984)</f>
        <v>25545</v>
      </c>
      <c r="G985" s="1208"/>
      <c r="H985" s="1123">
        <f>SUM($H$904:$H$984)</f>
        <v>1631.4</v>
      </c>
      <c r="I985" s="1123">
        <f>SUM($I$904:$I$984)</f>
        <v>3138.4</v>
      </c>
      <c r="J985" s="1123">
        <f>SUM($J$904:$J$984)</f>
        <v>6153</v>
      </c>
      <c r="K985" s="1123">
        <f>SUM($K$904:$K$984)</f>
        <v>9690</v>
      </c>
      <c r="L985" s="1208"/>
      <c r="M985" s="1123">
        <f>SUM($M$904:$M$984)</f>
        <v>-1428.6</v>
      </c>
      <c r="N985" s="1123">
        <f>SUM($N$904:$N$984)</f>
        <v>-1518.6</v>
      </c>
      <c r="O985" s="1123">
        <f>SUM($O$904:$O$984)</f>
        <v>-5507</v>
      </c>
      <c r="P985" s="1123">
        <f>SUM($P$904:$P$984)</f>
        <v>-10220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408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144</v>
      </c>
      <c r="B988" s="1208"/>
      <c r="C988" s="1123">
        <f>SUM(C457,C466)</f>
        <v>0</v>
      </c>
      <c r="D988" s="1123">
        <f>SUM(D457,D466)</f>
        <v>0</v>
      </c>
      <c r="E988" s="1123">
        <f>SUM(E457,E466)</f>
        <v>0</v>
      </c>
      <c r="F988" s="1123">
        <f>SUM(F457,F466)</f>
        <v>200</v>
      </c>
      <c r="G988" s="1208"/>
      <c r="H988" s="1212">
        <f>C1065*(365*C1038*C1039*C1040)</f>
        <v>0</v>
      </c>
      <c r="I988" s="1212">
        <f>E1065*(365*E1038*E1039*E1040)</f>
        <v>0</v>
      </c>
      <c r="J988" s="1212">
        <f>H1065*(365*H1038*H1039*H1040)</f>
        <v>0</v>
      </c>
      <c r="K988" s="1212">
        <f>J1065*(365*J1038*J1039*J1040)</f>
        <v>0</v>
      </c>
      <c r="L988" s="1208"/>
      <c r="M988" s="1212">
        <f>H988-C988</f>
        <v>0</v>
      </c>
      <c r="N988" s="1212">
        <f>I988-D988</f>
        <v>0</v>
      </c>
      <c r="O988" s="1212">
        <f>J988-E988</f>
        <v>0</v>
      </c>
      <c r="P988" s="1212">
        <f>K988-F988</f>
        <v>-200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710</v>
      </c>
      <c r="B989" s="1208"/>
      <c r="C989" s="1123">
        <f>SUM(C475,C484,C493,C502,C508,C514,C520,C526,C532,C538,C544,C550,C556,C562,C568,C574,C580,C586,C592,C605,C611,C623)</f>
        <v>872</v>
      </c>
      <c r="D989" s="1123">
        <f>SUM(D475,D484,D493,D502,D508,D514,D520,D526,D532,D538,D544,D550,D556,D562,D568,D574,D580,D586,D592,D605,D611,D623)</f>
        <v>2307</v>
      </c>
      <c r="E989" s="1123">
        <f>SUM(E475,E484,E493,E502,E508,E514,E520,E526,E532,E538,E544,E550,E556,E562,E568,E574,E580,E586,E592,E605,E611,E623)</f>
        <v>7496</v>
      </c>
      <c r="F989" s="1123">
        <f>SUM(F475,F484,F493,F502,F508,F514,F520,F526,F532,F538,F544,F550,F556,F562,F568,F574,F580,F586,F592,F605,F611,F623)</f>
        <v>7044</v>
      </c>
      <c r="G989" s="1208"/>
      <c r="H989" s="1123">
        <f>SUM(H475,H484,H493,H502,H508,H514,H520,H526,H532,H538,H544,H550,H556,H562,H568,H574,H580,H586,H592,H605,H611,H623)</f>
        <v>0</v>
      </c>
      <c r="I989" s="1123">
        <f>SUM(I475,I484,I493,I502,I508,I514,I520,I526,I532,I538,I544,I550,I556,I562,I568,I574,I580,I586,I592,I605,I611,I623)</f>
        <v>0</v>
      </c>
      <c r="J989" s="1123">
        <f>SUM(J475,J484,J493,J502,J508,J514,J520,J526,J532,J538,J544,J550,J556,J562,J568,J574,J580,J586,J592,J605,J611,J623)</f>
        <v>0</v>
      </c>
      <c r="K989" s="1123">
        <f>SUM(K475,K484,K493,K502,K508,K514,K520,K526,K532,K538,K544,K550,K556,K562,K568,K574,K580,K586,K592,K605,K611,K623)</f>
        <v>0</v>
      </c>
      <c r="L989" s="1208"/>
      <c r="M989" s="1123">
        <f>SUM(M475,M484,M493,M502,M508,M514,M520,M526,M532,M538,M544,M550,M556,M562,M568,M574,M580,M586,M592,M605,M611,M623)</f>
        <v>-872</v>
      </c>
      <c r="N989" s="1123">
        <f>SUM(N475,N484,N493,N502,N508,N514,N520,N526,N532,N538,N544,N550,N556,N562,N568,N574,N580,N586,N592,N605,N611,N623)</f>
        <v>-2307</v>
      </c>
      <c r="O989" s="1123">
        <f>SUM(O475,O484,O493,O502,O508,O514,O520,O526,O532,O538,O544,O550,O556,O562,O568,O574,O580,O586,O592,O605,O611,O623)</f>
        <v>-7496</v>
      </c>
      <c r="P989" s="1123">
        <f>SUM(P475,P484,P493,P502,P508,P514,P520,P526,P532,P538,P544,P550,P556,P562,P568,P574,P580,P586,P592,P605,P611,P623)</f>
        <v>-7044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711</v>
      </c>
      <c r="B990" s="1208"/>
      <c r="C990" s="1123">
        <f>SUM(C599,C617,C629,C635)</f>
        <v>20</v>
      </c>
      <c r="D990" s="1123">
        <f>SUM(D599,D617,D629,D635)</f>
        <v>138</v>
      </c>
      <c r="E990" s="1123">
        <f>SUM(E599,E617,E629,E635)</f>
        <v>336</v>
      </c>
      <c r="F990" s="1123">
        <f>SUM(F599,F617,F629,F635)</f>
        <v>644</v>
      </c>
      <c r="G990" s="1208"/>
      <c r="H990" s="1123">
        <f>SUM(H599,H617,H629,H635)</f>
        <v>0</v>
      </c>
      <c r="I990" s="1123">
        <f>SUM(I599,I617,I629,I635)</f>
        <v>0</v>
      </c>
      <c r="J990" s="1123">
        <f>SUM(J599,J617,J629,J635)</f>
        <v>0</v>
      </c>
      <c r="K990" s="1123">
        <f>SUM(K599,K617,K629,K635)</f>
        <v>0</v>
      </c>
      <c r="L990" s="1208"/>
      <c r="M990" s="1123">
        <f>SUM(M599,M617,M629,M635)</f>
        <v>-20</v>
      </c>
      <c r="N990" s="1123">
        <f>SUM(N599,N617,N629,N635)</f>
        <v>-138</v>
      </c>
      <c r="O990" s="1123">
        <f>SUM(O599,O617,O629,O635)</f>
        <v>-336</v>
      </c>
      <c r="P990" s="1123">
        <f>SUM(P599,P617,P629,P635)</f>
        <v>-644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712</v>
      </c>
      <c r="B991" s="1208"/>
      <c r="C991" s="1123">
        <f>SUM(C642)</f>
        <v>0</v>
      </c>
      <c r="D991" s="1123">
        <f>SUM(D642)</f>
        <v>0</v>
      </c>
      <c r="E991" s="1123">
        <f>SUM(E642)</f>
        <v>0</v>
      </c>
      <c r="F991" s="1123">
        <f>SUM(F642)</f>
        <v>0</v>
      </c>
      <c r="G991" s="1208"/>
      <c r="H991" s="1123">
        <f>SUM(H642)</f>
        <v>0</v>
      </c>
      <c r="I991" s="1123">
        <f>SUM(I642)</f>
        <v>0</v>
      </c>
      <c r="J991" s="1123">
        <f>SUM(J642)</f>
        <v>0</v>
      </c>
      <c r="K991" s="1123">
        <f>SUM(K642)</f>
        <v>0</v>
      </c>
      <c r="L991" s="1208"/>
      <c r="M991" s="1123">
        <f>SUM(M642)</f>
        <v>0</v>
      </c>
      <c r="N991" s="1123">
        <f>SUM(N642)</f>
        <v>0</v>
      </c>
      <c r="O991" s="1123">
        <f>SUM(O642)</f>
        <v>0</v>
      </c>
      <c r="P991" s="1123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146</v>
      </c>
      <c r="B992" s="1208"/>
      <c r="C992" s="1123">
        <f>SUM(C772,C773,C774,C775,C776,C782:C783,C806)</f>
        <v>410</v>
      </c>
      <c r="D992" s="1123">
        <f>SUM(D772,D773,D774,D775,D776,D782:D783,D806)</f>
        <v>559</v>
      </c>
      <c r="E992" s="1123">
        <f>SUM(E772,E773,E774,E775,E776,E782:E783,E806)</f>
        <v>750</v>
      </c>
      <c r="F992" s="1123">
        <f>SUM(F772,F773,F774,F775,F776,F782:F783,F806)</f>
        <v>650</v>
      </c>
      <c r="G992" s="1204"/>
      <c r="H992" s="1123">
        <f>SUM(H772,H773,H774,H775,H776,H782:H783,H806)</f>
        <v>280</v>
      </c>
      <c r="I992" s="1123">
        <f>SUM(I772,I773,I774,I775,I776,I782:I783,I806)</f>
        <v>350</v>
      </c>
      <c r="J992" s="1123">
        <f>SUM(J772,J773,J774,J775,J776,J782:J783,J806)</f>
        <v>500</v>
      </c>
      <c r="K992" s="1123">
        <f>SUM(K772,K773,K774,K775,K776,K782:K783,K806)</f>
        <v>0</v>
      </c>
      <c r="L992" s="1204"/>
      <c r="M992" s="1123">
        <f>SUM(M772,M773,M774,M775,M776,M782:M783,M806)</f>
        <v>-130</v>
      </c>
      <c r="N992" s="1123">
        <f>SUM(N772,N773,N774,N775,N776,N782:N783,N806)</f>
        <v>-209</v>
      </c>
      <c r="O992" s="1123">
        <f>SUM(O772,O773,O774,O775,O776,O782:O783,O806)</f>
        <v>-250</v>
      </c>
      <c r="P992" s="1123">
        <f>SUM(P772,P773,P774,P775,P776,P782:P783,P806)</f>
        <v>-650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123">
        <f>SUM(C781,C790)</f>
        <v>0</v>
      </c>
      <c r="D993" s="1123">
        <f>SUM(D781,D790)</f>
        <v>0</v>
      </c>
      <c r="E993" s="1123">
        <f>SUM(E781,E790)</f>
        <v>0</v>
      </c>
      <c r="F993" s="1123">
        <f>SUM(F781,F790)</f>
        <v>0</v>
      </c>
      <c r="G993" s="1204"/>
      <c r="H993" s="1212">
        <f>SUM(H781,H790)</f>
        <v>0</v>
      </c>
      <c r="I993" s="1212">
        <f>SUM(I781,I790)</f>
        <v>0</v>
      </c>
      <c r="J993" s="1212">
        <f>SUM(J781,J790)</f>
        <v>0</v>
      </c>
      <c r="K993" s="1212">
        <f>SUM(K781,K790)</f>
        <v>0</v>
      </c>
      <c r="L993" s="1204"/>
      <c r="M993" s="1212">
        <f>SUM(M781,M790)</f>
        <v>0</v>
      </c>
      <c r="N993" s="1212">
        <f>SUM(N781,N790)</f>
        <v>0</v>
      </c>
      <c r="O993" s="1212">
        <f>SUM(O781,O790)</f>
        <v>0</v>
      </c>
      <c r="P993" s="1212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147</v>
      </c>
      <c r="B994" s="1208"/>
      <c r="C994" s="1123">
        <f>SUM(C784:C785,C791:C798)</f>
        <v>50</v>
      </c>
      <c r="D994" s="1123">
        <f>SUM(D784:D785,D791:D798)</f>
        <v>550</v>
      </c>
      <c r="E994" s="1123">
        <f>SUM(E784:E785,E791:E798)</f>
        <v>3640</v>
      </c>
      <c r="F994" s="1123">
        <f>SUM(F784:F785,F791:F798)</f>
        <v>8450</v>
      </c>
      <c r="G994" s="1204"/>
      <c r="H994" s="1212">
        <f>SUM(H784:H785,H791:H798)</f>
        <v>50</v>
      </c>
      <c r="I994" s="1212">
        <f>SUM(I784:I785,I791:I798)</f>
        <v>550</v>
      </c>
      <c r="J994" s="1212">
        <f>SUM(J784:J785,J791:J798)</f>
        <v>3240</v>
      </c>
      <c r="K994" s="1212">
        <f>SUM(K784:K785,K791:K798)</f>
        <v>6850</v>
      </c>
      <c r="L994" s="1204"/>
      <c r="M994" s="1212">
        <f>SUM(M784:M785,M791:M798)</f>
        <v>0</v>
      </c>
      <c r="N994" s="1212">
        <f>SUM(N784:N785,N791:N798)</f>
        <v>0</v>
      </c>
      <c r="O994" s="1212">
        <f>SUM(O784:O785,O791:O798)</f>
        <v>-400</v>
      </c>
      <c r="P994" s="1212">
        <f>SUM(P784:P785,P791:P798)</f>
        <v>-1600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148</v>
      </c>
      <c r="B995" s="1208"/>
      <c r="C995" s="1123">
        <f>SUM(C799,C800)</f>
        <v>500</v>
      </c>
      <c r="D995" s="1123">
        <f>SUM(D799,D800)</f>
        <v>760</v>
      </c>
      <c r="E995" s="1123">
        <f>SUM(E799,E800)</f>
        <v>1350</v>
      </c>
      <c r="F995" s="1123">
        <f>SUM(F799,F800)</f>
        <v>3440</v>
      </c>
      <c r="G995" s="1204"/>
      <c r="H995" s="1212">
        <f>SUM(H799,H800)</f>
        <v>0</v>
      </c>
      <c r="I995" s="1212">
        <f>SUM(I799,I800)</f>
        <v>0</v>
      </c>
      <c r="J995" s="1212">
        <f>SUM(J799,J800)</f>
        <v>0</v>
      </c>
      <c r="K995" s="1212">
        <f>SUM(K799,K800)</f>
        <v>0</v>
      </c>
      <c r="L995" s="1204"/>
      <c r="M995" s="1212">
        <f>SUM(M799,M800)</f>
        <v>-500</v>
      </c>
      <c r="N995" s="1212">
        <f>SUM(N799,N800)</f>
        <v>-760</v>
      </c>
      <c r="O995" s="1212">
        <f>SUM(O799,O800)</f>
        <v>-1350</v>
      </c>
      <c r="P995" s="1212">
        <f>SUM(P799,P800)</f>
        <v>-3440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149</v>
      </c>
      <c r="B996" s="1208"/>
      <c r="C996" s="1123">
        <f>SUM(C801)</f>
        <v>240</v>
      </c>
      <c r="D996" s="1123">
        <f>SUM(D801)</f>
        <v>300</v>
      </c>
      <c r="E996" s="1123">
        <f>SUM(E801)</f>
        <v>500</v>
      </c>
      <c r="F996" s="1123">
        <f>SUM(F801)</f>
        <v>1000</v>
      </c>
      <c r="G996" s="1208"/>
      <c r="H996" s="1212">
        <f>SUM(H801)</f>
        <v>0</v>
      </c>
      <c r="I996" s="1212">
        <f>SUM(I801)</f>
        <v>0</v>
      </c>
      <c r="J996" s="1212">
        <f>SUM(J801)</f>
        <v>0</v>
      </c>
      <c r="K996" s="1212">
        <f>SUM(K801)</f>
        <v>0</v>
      </c>
      <c r="L996" s="1208"/>
      <c r="M996" s="1212">
        <f>SUM(M801)</f>
        <v>-240</v>
      </c>
      <c r="N996" s="1212">
        <f>SUM(N801)</f>
        <v>-300</v>
      </c>
      <c r="O996" s="1212">
        <f>SUM(O801)</f>
        <v>-500</v>
      </c>
      <c r="P996" s="1212">
        <f>SUM(P801)</f>
        <v>-1000</v>
      </c>
      <c r="R996" s="44"/>
      <c r="S996" s="46"/>
      <c r="T996" s="46"/>
      <c r="U996" s="1066">
        <v>996</v>
      </c>
      <c r="V996" s="46"/>
    </row>
    <row r="997" spans="1:22" ht="15.75" customHeight="1">
      <c r="A997" s="488" t="s">
        <v>409</v>
      </c>
      <c r="B997" s="1208"/>
      <c r="C997" s="805">
        <f>SUM(C802,C804)</f>
        <v>140</v>
      </c>
      <c r="D997" s="805">
        <f>SUM(D802,D804)</f>
        <v>50</v>
      </c>
      <c r="E997" s="805">
        <f>SUM(E802,E804)</f>
        <v>650</v>
      </c>
      <c r="F997" s="805">
        <f>SUM(F802,F804)</f>
        <v>1100</v>
      </c>
      <c r="G997" s="1208"/>
      <c r="H997" s="805">
        <f>SUM(H802,H804)</f>
        <v>0</v>
      </c>
      <c r="I997" s="805">
        <f>SUM(I802,I804)</f>
        <v>0</v>
      </c>
      <c r="J997" s="805">
        <f>SUM(J802,J804)</f>
        <v>0</v>
      </c>
      <c r="K997" s="805">
        <f>SUM(K802,K804)</f>
        <v>0</v>
      </c>
      <c r="L997" s="1208"/>
      <c r="M997" s="805">
        <f>SUM(M802,M804)</f>
        <v>-140</v>
      </c>
      <c r="N997" s="805">
        <f>SUM(N802,N804)</f>
        <v>-50</v>
      </c>
      <c r="O997" s="805">
        <f>SUM(O802,O804)</f>
        <v>-650</v>
      </c>
      <c r="P997" s="805">
        <f>SUM(P802,P804)</f>
        <v>-1100</v>
      </c>
      <c r="R997" s="44"/>
      <c r="S997" s="46"/>
      <c r="T997" s="46"/>
      <c r="U997" s="1066">
        <v>997</v>
      </c>
      <c r="V997" s="46"/>
    </row>
    <row r="998" spans="1:22" ht="15.75" customHeight="1">
      <c r="A998" s="488" t="s">
        <v>151</v>
      </c>
      <c r="B998" s="1208"/>
      <c r="C998" s="805">
        <f>C803</f>
        <v>50</v>
      </c>
      <c r="D998" s="805">
        <f>D803</f>
        <v>200</v>
      </c>
      <c r="E998" s="805">
        <f>E803</f>
        <v>450</v>
      </c>
      <c r="F998" s="805">
        <f>F803</f>
        <v>1271</v>
      </c>
      <c r="G998" s="1208"/>
      <c r="H998" s="805">
        <f>H803</f>
        <v>0</v>
      </c>
      <c r="I998" s="805">
        <f>I803</f>
        <v>0</v>
      </c>
      <c r="J998" s="805">
        <f>J803</f>
        <v>0</v>
      </c>
      <c r="K998" s="805">
        <f>K803</f>
        <v>0</v>
      </c>
      <c r="L998" s="1208"/>
      <c r="M998" s="805">
        <f>M803</f>
        <v>-50</v>
      </c>
      <c r="N998" s="805">
        <f>N803</f>
        <v>-200</v>
      </c>
      <c r="O998" s="805">
        <f>O803</f>
        <v>-450</v>
      </c>
      <c r="P998" s="805">
        <f>P803</f>
        <v>-1271</v>
      </c>
      <c r="R998" s="44"/>
      <c r="S998" s="46"/>
      <c r="T998" s="46"/>
      <c r="U998" s="1066">
        <v>998</v>
      </c>
      <c r="V998" s="46"/>
    </row>
    <row r="999" spans="1:22" ht="15.75" customHeight="1">
      <c r="A999" s="488" t="s">
        <v>410</v>
      </c>
      <c r="B999" s="1208"/>
      <c r="C999" s="805">
        <f>SUM(C805,C807:C810)</f>
        <v>700</v>
      </c>
      <c r="D999" s="805">
        <f>SUM(D805,D807:D810)</f>
        <v>300</v>
      </c>
      <c r="E999" s="805">
        <f>SUM(E805,E807:E810)</f>
        <v>250</v>
      </c>
      <c r="F999" s="805">
        <f>SUM(F805,F807:F810)</f>
        <v>350</v>
      </c>
      <c r="G999" s="1208"/>
      <c r="H999" s="805">
        <f>SUM(H805,H807:H810)</f>
        <v>0</v>
      </c>
      <c r="I999" s="805">
        <f>SUM(I805,I807:I810)</f>
        <v>0</v>
      </c>
      <c r="J999" s="805">
        <f>SUM(J805,J807:J810)</f>
        <v>0</v>
      </c>
      <c r="K999" s="805">
        <f>SUM(K805,K807:K810)</f>
        <v>0</v>
      </c>
      <c r="L999" s="1208"/>
      <c r="M999" s="805">
        <f>SUM(M805,M807:M810)</f>
        <v>-700</v>
      </c>
      <c r="N999" s="805">
        <f>SUM(N805,N807:N810)</f>
        <v>-300</v>
      </c>
      <c r="O999" s="805">
        <f>SUM(O805,O807:O810)</f>
        <v>-250</v>
      </c>
      <c r="P999" s="805">
        <f>SUM(P805,P807:P810)</f>
        <v>-350</v>
      </c>
      <c r="R999" s="44"/>
      <c r="S999" s="46"/>
      <c r="T999" s="46"/>
      <c r="U999" s="1066">
        <v>999</v>
      </c>
      <c r="V999" s="46"/>
    </row>
    <row r="1000" spans="1:22" ht="15.75" customHeight="1">
      <c r="A1000" s="488" t="s">
        <v>713</v>
      </c>
      <c r="B1000" s="1208"/>
      <c r="C1000" s="805">
        <f t="shared" ref="C1000:F1001" si="45">SUM(C807)</f>
        <v>0</v>
      </c>
      <c r="D1000" s="805">
        <f t="shared" si="45"/>
        <v>0</v>
      </c>
      <c r="E1000" s="805">
        <f t="shared" si="45"/>
        <v>0</v>
      </c>
      <c r="F1000" s="805">
        <f t="shared" si="45"/>
        <v>0</v>
      </c>
      <c r="G1000" s="1208"/>
      <c r="H1000" s="805">
        <f t="shared" ref="H1000:K1001" si="46">SUM(H807)</f>
        <v>0</v>
      </c>
      <c r="I1000" s="805">
        <f t="shared" si="46"/>
        <v>0</v>
      </c>
      <c r="J1000" s="805">
        <f t="shared" si="46"/>
        <v>0</v>
      </c>
      <c r="K1000" s="805">
        <f t="shared" si="46"/>
        <v>0</v>
      </c>
      <c r="L1000" s="1208"/>
      <c r="M1000" s="805">
        <f t="shared" ref="M1000:P1001" si="47">SUM(M807)</f>
        <v>0</v>
      </c>
      <c r="N1000" s="805">
        <f t="shared" si="47"/>
        <v>0</v>
      </c>
      <c r="O1000" s="805">
        <f t="shared" si="47"/>
        <v>0</v>
      </c>
      <c r="P1000" s="805">
        <f t="shared" si="47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8" t="s">
        <v>714</v>
      </c>
      <c r="B1001" s="1208"/>
      <c r="C1001" s="805">
        <f t="shared" si="45"/>
        <v>0</v>
      </c>
      <c r="D1001" s="805">
        <f t="shared" si="45"/>
        <v>0</v>
      </c>
      <c r="E1001" s="805">
        <f t="shared" si="45"/>
        <v>0</v>
      </c>
      <c r="F1001" s="805">
        <f t="shared" si="45"/>
        <v>0</v>
      </c>
      <c r="G1001" s="1208"/>
      <c r="H1001" s="805">
        <f t="shared" si="46"/>
        <v>0</v>
      </c>
      <c r="I1001" s="805">
        <f t="shared" si="46"/>
        <v>0</v>
      </c>
      <c r="J1001" s="805">
        <f t="shared" si="46"/>
        <v>0</v>
      </c>
      <c r="K1001" s="805">
        <f t="shared" si="46"/>
        <v>0</v>
      </c>
      <c r="L1001" s="1208"/>
      <c r="M1001" s="805">
        <f t="shared" si="47"/>
        <v>0</v>
      </c>
      <c r="N1001" s="805">
        <f t="shared" si="47"/>
        <v>0</v>
      </c>
      <c r="O1001" s="805">
        <f t="shared" si="47"/>
        <v>0</v>
      </c>
      <c r="P1001" s="805">
        <f t="shared" si="47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411</v>
      </c>
      <c r="B1002" s="1208"/>
      <c r="C1002" s="805">
        <f>C985-SUM(C988:C999)</f>
        <v>168</v>
      </c>
      <c r="D1002" s="805">
        <f>D985-SUM(D988:D999)</f>
        <v>868</v>
      </c>
      <c r="E1002" s="805">
        <f>E985-SUM(E988:E999)</f>
        <v>978</v>
      </c>
      <c r="F1002" s="805">
        <f>F985-SUM(F988:F999)</f>
        <v>1396</v>
      </c>
      <c r="G1002" s="1208"/>
      <c r="H1002" s="805">
        <f>H985-SUM(H988:H999)</f>
        <v>1301.4000000000001</v>
      </c>
      <c r="I1002" s="805">
        <f>I985-SUM(I988:I999)</f>
        <v>2238.4</v>
      </c>
      <c r="J1002" s="805">
        <f>J985-SUM(J988:J999)</f>
        <v>2413</v>
      </c>
      <c r="K1002" s="805">
        <f>K985-SUM(K988:K999)</f>
        <v>2840</v>
      </c>
      <c r="L1002" s="1208"/>
      <c r="M1002" s="805">
        <f>M985-SUM(M988:M999)</f>
        <v>1223.4000000000001</v>
      </c>
      <c r="N1002" s="805">
        <f>N985-SUM(N988:N999)</f>
        <v>2745.4</v>
      </c>
      <c r="O1002" s="805">
        <f>O985-SUM(O988:O999)</f>
        <v>6175</v>
      </c>
      <c r="P1002" s="805">
        <f>P985-SUM(P988:P999)</f>
        <v>7079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3150</v>
      </c>
      <c r="D1004" s="1123">
        <f>SUM(D988:D1002)</f>
        <v>6032</v>
      </c>
      <c r="E1004" s="1123">
        <f>SUM(E988:E1003)</f>
        <v>16400</v>
      </c>
      <c r="F1004" s="1123">
        <f>SUM(F988:F1003)</f>
        <v>25545</v>
      </c>
      <c r="G1004" s="1208"/>
      <c r="H1004" s="1212">
        <f>SUM(H988:H1003)</f>
        <v>1631.4</v>
      </c>
      <c r="I1004" s="1212">
        <f>SUM(I988:I1003)</f>
        <v>3138.4</v>
      </c>
      <c r="J1004" s="1212">
        <f>SUM(J988:J1003)</f>
        <v>6153</v>
      </c>
      <c r="K1004" s="1212">
        <f>SUM(K988:K1003)</f>
        <v>9690</v>
      </c>
      <c r="L1004" s="1208"/>
      <c r="M1004" s="1123">
        <f>SUM(M988:M1003)</f>
        <v>-1428.6</v>
      </c>
      <c r="N1004" s="1123">
        <f>SUM(N988:N1003)</f>
        <v>-1518.6</v>
      </c>
      <c r="O1004" s="1123">
        <f>SUM(O988:O1003)</f>
        <v>-5507</v>
      </c>
      <c r="P1004" s="1123">
        <f>SUM(P988:P1003)</f>
        <v>-10220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412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413</v>
      </c>
      <c r="B1010" s="1225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414</v>
      </c>
      <c r="B1011" s="1225"/>
      <c r="C1011" s="892">
        <f>SUM(C45)</f>
        <v>0.1</v>
      </c>
      <c r="D1011" s="892">
        <f>SUM(D45)</f>
        <v>0.5</v>
      </c>
      <c r="E1011" s="892">
        <f>SUM(E45)</f>
        <v>0.3</v>
      </c>
      <c r="F1011" s="892">
        <f>SUM(F45)</f>
        <v>0.1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415</v>
      </c>
      <c r="B1012" s="1225"/>
      <c r="C1012" s="1128">
        <f>SUM(C965:C967)</f>
        <v>550</v>
      </c>
      <c r="D1012" s="1128">
        <f>SUM(D965:D967)</f>
        <v>1550</v>
      </c>
      <c r="E1012" s="1128">
        <f>SUM(E965:E967)</f>
        <v>300</v>
      </c>
      <c r="F1012" s="1128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416</v>
      </c>
      <c r="B1013" s="1225"/>
      <c r="C1013" s="1128">
        <f>C1011*C1012*100</f>
        <v>5500</v>
      </c>
      <c r="D1013" s="1128">
        <f>D1011*D1012*100</f>
        <v>77500</v>
      </c>
      <c r="E1013" s="1128">
        <f>E1011*E1012*100</f>
        <v>9000</v>
      </c>
      <c r="F1013" s="1128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417</v>
      </c>
      <c r="B1014" s="1225"/>
      <c r="C1014" s="1128">
        <f>SUM(C1013:F1013)</f>
        <v>92000</v>
      </c>
      <c r="D1014" s="1226"/>
      <c r="E1014" s="1226"/>
      <c r="F1014" s="1226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418</v>
      </c>
      <c r="B1015" s="1225"/>
      <c r="C1015" s="1128">
        <f>SUM(C795)</f>
        <v>0</v>
      </c>
      <c r="D1015" s="1128">
        <f>SUM(D795)</f>
        <v>0</v>
      </c>
      <c r="E1015" s="1128">
        <f>SUM(E795)</f>
        <v>2000</v>
      </c>
      <c r="F1015" s="1128">
        <f>SUM(F795)</f>
        <v>3200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419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60000</v>
      </c>
      <c r="F1016" s="1128">
        <f>F1011*F1015*100</f>
        <v>32000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420</v>
      </c>
      <c r="B1017" s="1225"/>
      <c r="C1017" s="1128">
        <f>SUM(C1016:F1016)</f>
        <v>92000</v>
      </c>
      <c r="D1017" s="1226"/>
      <c r="E1017" s="1226"/>
      <c r="F1017" s="1226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5"/>
      <c r="B1018" s="1225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421</v>
      </c>
      <c r="B1019" s="1225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0.41883561643835615</v>
      </c>
      <c r="D1020" s="1227">
        <f>D11</f>
        <v>0.41888454011741683</v>
      </c>
      <c r="E1020" s="1227">
        <f>E11</f>
        <v>0.4580374615599665</v>
      </c>
      <c r="F1020" s="1227">
        <f>F11</f>
        <v>0.53559197651663404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422</v>
      </c>
      <c r="B1021" s="1225"/>
      <c r="C1021" s="1228">
        <f>C21</f>
        <v>778</v>
      </c>
      <c r="D1021" s="1228">
        <f>D21</f>
        <v>1230</v>
      </c>
      <c r="E1021" s="1228">
        <f>E21</f>
        <v>4480</v>
      </c>
      <c r="F1021" s="1228">
        <f>F21</f>
        <v>7270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0</v>
      </c>
      <c r="D1022" s="1128">
        <f>IF(OR(D454=0,D454="",D450=0,D450=""),0,365*$P$1*D456*D46/D454/D450)</f>
        <v>0</v>
      </c>
      <c r="E1022" s="1128">
        <f>IF(E46="",0,$D1022*E46/$D46)</f>
        <v>0</v>
      </c>
      <c r="F1022" s="1128">
        <f>IF(F46="",0,$D1022*F46/$D46)</f>
        <v>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 t="e">
        <f>C1021/C1022</f>
        <v>#DIV/0!</v>
      </c>
      <c r="D1023" s="1231" t="e">
        <f>D1021/D1022</f>
        <v>#DIV/0!</v>
      </c>
      <c r="E1023" s="1231" t="e">
        <f>E1021/E1022</f>
        <v>#DIV/0!</v>
      </c>
      <c r="F1023" s="1231" t="e">
        <f>F1021/F1022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 t="e">
        <f>C1020+C1023</f>
        <v>#DIV/0!</v>
      </c>
      <c r="D1024" s="1231" t="e">
        <f>D1020+D1023</f>
        <v>#DIV/0!</v>
      </c>
      <c r="E1024" s="1231" t="e">
        <f>E1020+E1023</f>
        <v>#DIV/0!</v>
      </c>
      <c r="F1024" s="1231" t="e">
        <f>F1020+F1023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 t="e">
        <f>C1024*C46/6</f>
        <v>#DIV/0!</v>
      </c>
      <c r="D1025" s="1231" t="e">
        <f>D1024*D46/6</f>
        <v>#DIV/0!</v>
      </c>
      <c r="E1025" s="1231" t="e">
        <f>E1024*E46/6</f>
        <v>#DIV/0!</v>
      </c>
      <c r="F1025" s="1231" t="e">
        <f>F1024*F46/6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 t="e">
        <f>C1025/SUM(C48)</f>
        <v>#DIV/0!</v>
      </c>
      <c r="D1026" s="1231" t="e">
        <f>D1025/SUM(D48)</f>
        <v>#DIV/0!</v>
      </c>
      <c r="E1026" s="1231" t="e">
        <f>E1025/SUM(E48)</f>
        <v>#DIV/0!</v>
      </c>
      <c r="F1026" s="1231" t="e">
        <f>F1025/SUM(F48)</f>
        <v>#DIV/0!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5"/>
      <c r="B1027" s="1225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511</v>
      </c>
      <c r="B1029" s="1225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1"/>
      <c r="R1029" s="451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8"/>
      <c r="E1030" s="1233" t="str">
        <f>D1102</f>
        <v>P</v>
      </c>
      <c r="F1030" s="848"/>
      <c r="G1030" s="848"/>
      <c r="H1030" s="1234" t="str">
        <f>E1102</f>
        <v>M</v>
      </c>
      <c r="I1030" s="847"/>
      <c r="J1030" s="1234" t="str">
        <f>F1102</f>
        <v>BO</v>
      </c>
      <c r="K1030" s="847"/>
      <c r="L1030" s="848"/>
      <c r="M1030" s="847"/>
      <c r="N1030" s="847"/>
      <c r="O1030" s="847"/>
      <c r="P1030" s="847"/>
      <c r="Q1030" s="451"/>
      <c r="R1030" s="451"/>
      <c r="S1030" s="46"/>
      <c r="T1030" s="46"/>
      <c r="U1030" s="1066">
        <v>1030</v>
      </c>
      <c r="V1030" s="46"/>
    </row>
    <row r="1031" spans="1:22" ht="15.75" customHeight="1">
      <c r="A1031" s="1162" t="s">
        <v>706</v>
      </c>
      <c r="B1031" s="1225"/>
      <c r="C1031" s="1128">
        <f>SUM(C989)+SUM(M989)</f>
        <v>0</v>
      </c>
      <c r="D1031" s="848"/>
      <c r="E1031" s="1128">
        <f>SUM(D989)+SUM(N989)</f>
        <v>0</v>
      </c>
      <c r="F1031" s="848"/>
      <c r="G1031" s="848"/>
      <c r="H1031" s="1128">
        <f>SUM(E989)+SUM(O989)</f>
        <v>0</v>
      </c>
      <c r="I1031" s="847"/>
      <c r="J1031" s="1128">
        <f>SUM(F989)+SUM(P989)</f>
        <v>0</v>
      </c>
      <c r="K1031" s="847"/>
      <c r="L1031" s="848"/>
      <c r="M1031" s="847"/>
      <c r="N1031" s="847"/>
      <c r="O1031" s="847"/>
      <c r="P1031" s="847"/>
      <c r="Q1031" s="451"/>
      <c r="R1031" s="451"/>
      <c r="S1031" s="46"/>
      <c r="T1031" s="46"/>
      <c r="U1031" s="1066">
        <v>1031</v>
      </c>
      <c r="V1031" s="46"/>
    </row>
    <row r="1032" spans="1:22" ht="15.75" customHeight="1">
      <c r="A1032" s="1162" t="s">
        <v>707</v>
      </c>
      <c r="B1032" s="1225"/>
      <c r="C1032" s="1128">
        <f>SUMIF($Q$772:$Q$776,"lbpl",H$772:H$776)+SUMIF($Q$781:$Q$785,"lbpl",H$781:H$785)+SUMIF($Q$790:$Q$810,"lbpl",H$790:H$810)</f>
        <v>0</v>
      </c>
      <c r="D1032" s="848"/>
      <c r="E1032" s="1128">
        <f>SUMIF($Q$772:$Q$776,"lbpl",I$772:I$776)+SUMIF($Q$781:$Q$785,"lbpl",I$781:I$785)+SUMIF($Q$790:$Q$810,"lbpl",I$790:I$810)</f>
        <v>0</v>
      </c>
      <c r="F1032" s="848"/>
      <c r="G1032" s="848"/>
      <c r="H1032" s="1128">
        <f>SUMIF($Q$772:$Q$776,"lbpl",J$772:J$776)+SUMIF($Q$781:$Q$785,"lbpl",J$781:J$785)+SUMIF($Q$790:$Q$810,"lbpl",J$790:J$810)</f>
        <v>0</v>
      </c>
      <c r="I1032" s="847"/>
      <c r="J1032" s="1128">
        <f>SUMIF($Q$772:$Q$776,"lbpl",K$772:K$776)+SUMIF($Q$781:$Q$785,"lbpl",K$781:K$785)+SUMIF($Q$790:$Q$810,"lbpl",K$790:K$810)</f>
        <v>0</v>
      </c>
      <c r="K1032" s="847"/>
      <c r="L1032" s="848"/>
      <c r="M1032" s="847"/>
      <c r="N1032" s="847"/>
      <c r="O1032" s="847"/>
      <c r="P1032" s="847"/>
      <c r="Q1032" s="451"/>
      <c r="R1032" s="451"/>
      <c r="S1032" s="46"/>
      <c r="T1032" s="46"/>
      <c r="U1032" s="1066">
        <v>1032</v>
      </c>
      <c r="V1032" s="46"/>
    </row>
    <row r="1033" spans="1:22" ht="15.75" customHeight="1">
      <c r="A1033" s="1236" t="s">
        <v>708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7"/>
      <c r="L1033" s="848"/>
      <c r="M1033" s="847"/>
      <c r="N1033" s="847"/>
      <c r="O1033" s="847"/>
      <c r="P1033" s="847"/>
      <c r="Q1033" s="451"/>
      <c r="R1033" s="451"/>
      <c r="S1033" s="46"/>
      <c r="T1033" s="46"/>
      <c r="U1033" s="1066">
        <v>1033</v>
      </c>
      <c r="V1033" s="46"/>
    </row>
    <row r="1034" spans="1:22" ht="15.75" customHeight="1">
      <c r="A1034" s="1236" t="s">
        <v>709</v>
      </c>
      <c r="B1034" s="1225"/>
      <c r="C1034" s="1128">
        <f>SUMIF($Q$772:$Q$776,"des",H$772:H$776)+SUMIF($Q$781:$Q$785,"des",H$781:H$785)+SUMIF($Q$790:$Q$810,"des",H$790:H$810)</f>
        <v>330</v>
      </c>
      <c r="D1034" s="1225"/>
      <c r="E1034" s="1128">
        <f>SUMIF($Q$772:$Q$776,"des",I$772:I$776)+SUMIF($Q$781:$Q$785,"des",I$781:I$785)+SUMIF($Q$790:$Q$810,"des",I$790:I$810)</f>
        <v>900</v>
      </c>
      <c r="F1034" s="1225"/>
      <c r="G1034" s="1225"/>
      <c r="H1034" s="1128">
        <f>SUMIF($Q$772:$Q$776,"des",J$772:J$776)+SUMIF($Q$781:$Q$785,"des",J$781:J$785)+SUMIF($Q$790:$Q$810,"des",J$790:J$810)</f>
        <v>3740</v>
      </c>
      <c r="I1034" s="43"/>
      <c r="J1034" s="1128">
        <f>SUMIF($Q$772:$Q$776,"des",K$772:K$776)+SUMIF($Q$781:$Q$785,"des",K$781:K$785)+SUMIF($Q$790:$Q$810,"des",K$790:K$810)</f>
        <v>6850</v>
      </c>
      <c r="K1034" s="847"/>
      <c r="L1034" s="848"/>
      <c r="M1034" s="848"/>
      <c r="N1034" s="848"/>
      <c r="O1034" s="848"/>
      <c r="P1034" s="848"/>
      <c r="Q1034" s="451"/>
      <c r="R1034" s="451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3"/>
      <c r="R1035" s="913"/>
      <c r="S1035" s="477"/>
      <c r="T1035" s="477"/>
      <c r="U1035" s="1066">
        <v>1035</v>
      </c>
      <c r="V1035" s="477"/>
    </row>
    <row r="1036" spans="1:22" ht="15.75" customHeight="1">
      <c r="A1036" s="1232" t="s">
        <v>512</v>
      </c>
      <c r="B1036" s="1225"/>
      <c r="C1036" s="1233" t="str">
        <f>C1030</f>
        <v>VP</v>
      </c>
      <c r="D1036" s="848"/>
      <c r="E1036" s="1233" t="str">
        <f>E1030</f>
        <v>P</v>
      </c>
      <c r="F1036" s="848"/>
      <c r="G1036" s="848"/>
      <c r="H1036" s="1234" t="str">
        <f>H1030</f>
        <v>M</v>
      </c>
      <c r="I1036" s="847"/>
      <c r="J1036" s="1234" t="str">
        <f>J1030</f>
        <v>BO</v>
      </c>
      <c r="K1036" s="847"/>
      <c r="L1036" s="848"/>
      <c r="M1036" s="847"/>
      <c r="N1036" s="847"/>
      <c r="O1036" s="847"/>
      <c r="P1036" s="847"/>
      <c r="Q1036" s="451"/>
      <c r="R1036" s="451"/>
      <c r="S1036" s="46"/>
      <c r="T1036" s="46"/>
      <c r="U1036" s="1066">
        <v>1036</v>
      </c>
      <c r="V1036" s="46"/>
    </row>
    <row r="1037" spans="1:22" ht="15.75" customHeight="1">
      <c r="A1037" s="1162" t="s">
        <v>513</v>
      </c>
      <c r="B1037" s="1225"/>
      <c r="C1037" s="1010" t="str">
        <f>E1037</f>
        <v>maize</v>
      </c>
      <c r="D1037" s="848"/>
      <c r="E1037" s="299" t="s">
        <v>514</v>
      </c>
      <c r="F1037" s="848"/>
      <c r="G1037" s="848"/>
      <c r="H1037" s="1239" t="str">
        <f>E1037</f>
        <v>maize</v>
      </c>
      <c r="I1037" s="847"/>
      <c r="J1037" s="1240" t="str">
        <f>E1037</f>
        <v>maize</v>
      </c>
      <c r="K1037" s="847"/>
      <c r="L1037" s="848"/>
      <c r="M1037" s="847"/>
      <c r="N1037" s="847"/>
      <c r="O1037" s="847"/>
      <c r="P1037" s="847"/>
      <c r="Q1037" s="451"/>
      <c r="R1037" s="451"/>
      <c r="S1037" s="46"/>
      <c r="T1037" s="46"/>
      <c r="U1037" s="1066">
        <v>1037</v>
      </c>
      <c r="V1037" s="46"/>
    </row>
    <row r="1038" spans="1:22" ht="15.75" customHeight="1">
      <c r="A1038" s="1162" t="s">
        <v>515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7"/>
      <c r="L1038" s="848"/>
      <c r="M1038" s="847"/>
      <c r="N1038" s="847"/>
      <c r="O1038" s="847"/>
      <c r="P1038" s="847"/>
      <c r="Q1038" s="451"/>
      <c r="R1038" s="451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4</v>
      </c>
      <c r="D1039" s="848"/>
      <c r="E1039" s="1010">
        <f>SUM(D46)</f>
        <v>6</v>
      </c>
      <c r="F1039" s="848"/>
      <c r="G1039" s="848"/>
      <c r="H1039" s="1239">
        <f>SUM(E46)</f>
        <v>7</v>
      </c>
      <c r="I1039" s="847"/>
      <c r="J1039" s="1239">
        <f>SUM(F46)</f>
        <v>8</v>
      </c>
      <c r="K1039" s="847"/>
      <c r="L1039" s="848"/>
      <c r="M1039" s="847"/>
      <c r="N1039" s="847"/>
      <c r="O1039" s="847"/>
      <c r="P1039" s="847"/>
      <c r="Q1039" s="451"/>
      <c r="R1039" s="451"/>
      <c r="S1039" s="46"/>
      <c r="T1039" s="46"/>
      <c r="U1039" s="1066">
        <v>1039</v>
      </c>
      <c r="V1039" s="46"/>
    </row>
    <row r="1040" spans="1:22" ht="15.75" customHeight="1">
      <c r="A1040" s="1162" t="s">
        <v>516</v>
      </c>
      <c r="B1040" s="1225"/>
      <c r="C1040" s="1205">
        <f>E1040</f>
        <v>0</v>
      </c>
      <c r="D1040" s="848"/>
      <c r="E1040" s="1205">
        <f>IF(OR(D450=0,D450=""),0,IF(OR('Exp factors'!D41="yes",SUM(D455,D464,D473,D482)=0),SUM(D456)/SUM(D450),(SUM(D457,D466,D475,D484)/(SUM(D455,D464,D473,D482))/(D457/D455)*(SUM(D456)/SUM(D450)))))</f>
        <v>0</v>
      </c>
      <c r="F1040" s="848"/>
      <c r="G1040" s="848"/>
      <c r="H1040" s="1240">
        <f>E1040</f>
        <v>0</v>
      </c>
      <c r="I1040" s="847"/>
      <c r="J1040" s="1240">
        <f>E1040</f>
        <v>0</v>
      </c>
      <c r="K1040" s="847"/>
      <c r="L1040" s="848"/>
      <c r="M1040" s="847"/>
      <c r="N1040" s="847"/>
      <c r="O1040" s="847"/>
      <c r="P1040" s="847"/>
      <c r="Q1040" s="451"/>
      <c r="R1040" s="451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1"/>
      <c r="R1041" s="451"/>
      <c r="S1041" s="46"/>
      <c r="T1041" s="46"/>
      <c r="U1041" s="1066">
        <v>1041</v>
      </c>
      <c r="V1041" s="46"/>
    </row>
    <row r="1042" spans="1:22" ht="15.75" customHeight="1">
      <c r="A1042" s="1243" t="s">
        <v>517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8"/>
      <c r="H1042" s="1246" t="str">
        <f>WB!BB3</f>
        <v>Middle</v>
      </c>
      <c r="I1042" s="1247"/>
      <c r="J1042" s="1246" t="str">
        <f>WB!BS3</f>
        <v>B Off</v>
      </c>
      <c r="K1042" s="1247"/>
      <c r="L1042" s="848"/>
      <c r="M1042" s="1248"/>
      <c r="N1042" s="848"/>
      <c r="O1042" s="848"/>
      <c r="P1042" s="848"/>
      <c r="Q1042" s="451"/>
      <c r="R1042" s="451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518</v>
      </c>
      <c r="D1043" s="1249" t="s">
        <v>519</v>
      </c>
      <c r="E1043" s="1249" t="s">
        <v>518</v>
      </c>
      <c r="F1043" s="1249" t="s">
        <v>519</v>
      </c>
      <c r="G1043" s="848"/>
      <c r="H1043" s="1250" t="s">
        <v>518</v>
      </c>
      <c r="I1043" s="1250" t="s">
        <v>519</v>
      </c>
      <c r="J1043" s="1250" t="s">
        <v>518</v>
      </c>
      <c r="K1043" s="1250" t="s">
        <v>519</v>
      </c>
      <c r="L1043" s="848"/>
      <c r="M1043" s="1234" t="s">
        <v>520</v>
      </c>
      <c r="N1043" s="848"/>
      <c r="O1043" s="848"/>
      <c r="P1043" s="848"/>
      <c r="Q1043" s="451"/>
      <c r="R1043" s="44" t="s">
        <v>521</v>
      </c>
      <c r="S1043" s="46"/>
      <c r="T1043" s="46"/>
      <c r="U1043" s="1066">
        <v>1043</v>
      </c>
      <c r="V1043" s="46"/>
    </row>
    <row r="1044" spans="1:22" ht="15" customHeight="1">
      <c r="A1044" s="1251" t="str">
        <f>LOOKUP(B1044,$T$820:$T$898,A$820:A$898)</f>
        <v>Own meat</v>
      </c>
      <c r="B1044" s="1225">
        <v>1</v>
      </c>
      <c r="C1044" s="892">
        <f>LOOKUP($B1044,$T$820:$T$898,C$820:C$898)</f>
        <v>0</v>
      </c>
      <c r="D1044" s="892">
        <f>LOOKUP($B1044,$T$820:$T$898,M$820:M$898)</f>
        <v>0</v>
      </c>
      <c r="E1044" s="892">
        <f>LOOKUP($B1044,$T$820:$T$898,D$820:D$898)</f>
        <v>0</v>
      </c>
      <c r="F1044" s="892">
        <f>LOOKUP($B1044,$T$820:$T$898,N$820:N$898)</f>
        <v>0</v>
      </c>
      <c r="G1044" s="848"/>
      <c r="H1044" s="1252">
        <f>LOOKUP($B1044,$T$820:$T$898,E$820:E$898)</f>
        <v>3.2848755940732455E-3</v>
      </c>
      <c r="I1044" s="1252">
        <f>LOOKUP($B1044,$T$820:$T$898,O$820:O$898)</f>
        <v>0</v>
      </c>
      <c r="J1044" s="1252">
        <f>LOOKUP($B1044,$T$820:$T$898,F$820:F$898)</f>
        <v>3.8323548597521198E-3</v>
      </c>
      <c r="K1044" s="1252">
        <f>LOOKUP($B1044,$T$820:$T$898,P$820:P$898)</f>
        <v>0</v>
      </c>
      <c r="L1044" s="848"/>
      <c r="M1044" s="1235" t="str">
        <f t="shared" ref="M1044:M1055" si="48">IF(LOOKUP(R1044,R$1068:R$1091,R$1068:R$1091)=R1044,R1044,"")</f>
        <v/>
      </c>
      <c r="N1044" s="848"/>
      <c r="O1044" s="848"/>
      <c r="P1044" s="848"/>
      <c r="Q1044" s="451"/>
      <c r="R1044" s="848" t="str">
        <f t="shared" ref="R1044:R1055" si="49">IF($A1044="","",IF(LOOKUP($B1044,$T$820:$T$898,R$820:R$898)=0,"",LOOKUP($B1044,$T$820:$T$898,R$820:R$898)))</f>
        <v/>
      </c>
      <c r="S1044" s="848"/>
      <c r="T1044" s="46"/>
      <c r="U1044" s="1066">
        <v>1044</v>
      </c>
      <c r="V1044" s="46"/>
    </row>
    <row r="1045" spans="1:22" ht="15.75" customHeight="1">
      <c r="A1045" s="1251" t="str">
        <f t="shared" ref="A1045:A1054" si="50">IF(OR(A1044="",LOOKUP(B1045,$T$820:$T$898,A$820:A$898)=A1044),"",LOOKUP(B1045,$T$820:$T$898,A$820:A$898))</f>
        <v>Maize: kg produced</v>
      </c>
      <c r="B1045" s="1225">
        <v>2</v>
      </c>
      <c r="C1045" s="892">
        <f t="shared" ref="C1045:C1060" si="51">IF($A1045="","",LOOKUP($B1045,$T$820:$T$898,C$820:C$898))</f>
        <v>0.33150684931506846</v>
      </c>
      <c r="D1045" s="892">
        <f t="shared" ref="D1045:D1055" si="52">IF($A1045="","",LOOKUP($B1045,$T$820:$T$898,M$820:M$898))</f>
        <v>0.14207436399217227</v>
      </c>
      <c r="E1045" s="892">
        <f t="shared" ref="E1045:E1055" si="53">IF($A1045="","",LOOKUP($B1045,$T$820:$T$898,D$820:D$898))</f>
        <v>0.23679060665362037</v>
      </c>
      <c r="F1045" s="892">
        <f t="shared" ref="F1045:F1055" si="54">IF($A1045="","",LOOKUP($B1045,$T$820:$T$898,N$820:N$898))</f>
        <v>0.15786040443574686</v>
      </c>
      <c r="G1045" s="848"/>
      <c r="H1045" s="1252">
        <f t="shared" ref="H1045:H1055" si="55">IF($A1045="","",LOOKUP($B1045,$T$820:$T$898,E$820:E$898))</f>
        <v>0.33827229521945767</v>
      </c>
      <c r="I1045" s="1252">
        <f t="shared" ref="I1045:I1055" si="56">IF($A1045="","",LOOKUP($B1045,$T$820:$T$898,O$820:O$898))</f>
        <v>0.67654459043891535</v>
      </c>
      <c r="J1045" s="1252">
        <f t="shared" ref="J1045:J1055" si="57">IF($A1045="","",LOOKUP($B1045,$T$820:$T$898,F$820:F$898))</f>
        <v>0.35518590998043054</v>
      </c>
      <c r="K1045" s="1252">
        <f t="shared" ref="K1045:K1055" si="58">IF($A1045="","",LOOKUP($B1045,$T$820:$T$898,P$820:P$898))</f>
        <v>1.5687377690802351</v>
      </c>
      <c r="L1045" s="848"/>
      <c r="M1045" s="1235">
        <f t="shared" si="48"/>
        <v>9</v>
      </c>
      <c r="N1045" s="848"/>
      <c r="O1045" s="848"/>
      <c r="P1045" s="848"/>
      <c r="Q1045" s="451"/>
      <c r="R1045" s="848">
        <f t="shared" si="49"/>
        <v>9</v>
      </c>
      <c r="S1045" s="46"/>
      <c r="T1045" s="46"/>
      <c r="U1045" s="1066">
        <v>1045</v>
      </c>
      <c r="V1045" s="46"/>
    </row>
    <row r="1046" spans="1:22" ht="15.75" customHeight="1">
      <c r="A1046" s="1251" t="str">
        <f t="shared" si="50"/>
        <v>Cowpeas: kg produced</v>
      </c>
      <c r="B1046" s="1225">
        <v>3</v>
      </c>
      <c r="C1046" s="892">
        <f t="shared" si="51"/>
        <v>2.217873450750163E-2</v>
      </c>
      <c r="D1046" s="892">
        <f t="shared" si="52"/>
        <v>0</v>
      </c>
      <c r="E1046" s="892">
        <f t="shared" si="53"/>
        <v>2.9571646010002176E-2</v>
      </c>
      <c r="F1046" s="892">
        <f t="shared" si="54"/>
        <v>0</v>
      </c>
      <c r="G1046" s="848"/>
      <c r="H1046" s="1252">
        <f t="shared" si="55"/>
        <v>3.1683906439288041E-2</v>
      </c>
      <c r="I1046" s="1252">
        <f t="shared" si="56"/>
        <v>0</v>
      </c>
      <c r="J1046" s="1252">
        <f t="shared" si="57"/>
        <v>4.9902152641878673E-2</v>
      </c>
      <c r="K1046" s="1252">
        <f t="shared" si="58"/>
        <v>0</v>
      </c>
      <c r="L1046" s="848"/>
      <c r="M1046" s="1235">
        <f t="shared" si="48"/>
        <v>13</v>
      </c>
      <c r="N1046" s="848"/>
      <c r="O1046" s="848"/>
      <c r="P1046" s="848"/>
      <c r="Q1046" s="451"/>
      <c r="R1046" s="848">
        <f t="shared" si="49"/>
        <v>13</v>
      </c>
      <c r="S1046" s="46"/>
      <c r="T1046" s="46"/>
      <c r="U1046" s="1066">
        <v>1046</v>
      </c>
      <c r="V1046" s="46"/>
    </row>
    <row r="1047" spans="1:22" ht="15.75" customHeight="1">
      <c r="A1047" s="1251" t="str">
        <f t="shared" si="50"/>
        <v>Cassava: no. local meas.</v>
      </c>
      <c r="B1047" s="1225">
        <v>4</v>
      </c>
      <c r="C1047" s="892">
        <f t="shared" si="51"/>
        <v>8.7328767123287673E-2</v>
      </c>
      <c r="D1047" s="892">
        <f t="shared" si="52"/>
        <v>0.1684197651663405</v>
      </c>
      <c r="E1047" s="892">
        <f t="shared" si="53"/>
        <v>0.17465753424657535</v>
      </c>
      <c r="F1047" s="892">
        <f t="shared" si="54"/>
        <v>0.29317514677103718</v>
      </c>
      <c r="G1047" s="848"/>
      <c r="H1047" s="1252">
        <f t="shared" si="55"/>
        <v>0.11976516634050881</v>
      </c>
      <c r="I1047" s="1252">
        <f t="shared" si="56"/>
        <v>0.2010343863572826</v>
      </c>
      <c r="J1047" s="1252">
        <f t="shared" si="57"/>
        <v>0.10604207436399217</v>
      </c>
      <c r="K1047" s="1252">
        <f t="shared" si="58"/>
        <v>0.66588184931506855</v>
      </c>
      <c r="L1047" s="848"/>
      <c r="M1047" s="1235">
        <f t="shared" si="48"/>
        <v>18</v>
      </c>
      <c r="N1047" s="848"/>
      <c r="O1047" s="848"/>
      <c r="P1047" s="848"/>
      <c r="Q1047" s="451"/>
      <c r="R1047" s="848">
        <f t="shared" si="49"/>
        <v>18</v>
      </c>
      <c r="S1047" s="46"/>
      <c r="T1047" s="46"/>
      <c r="U1047" s="1066">
        <v>1047</v>
      </c>
      <c r="V1047" s="46"/>
    </row>
    <row r="1048" spans="1:22" ht="15.75" customHeight="1">
      <c r="A1048" s="1251" t="str">
        <f t="shared" si="50"/>
        <v>Sweet Potatoes no. local measure</v>
      </c>
      <c r="B1048" s="1225">
        <v>5</v>
      </c>
      <c r="C1048" s="892">
        <f t="shared" si="51"/>
        <v>0</v>
      </c>
      <c r="D1048" s="892">
        <f t="shared" si="52"/>
        <v>0</v>
      </c>
      <c r="E1048" s="892">
        <f t="shared" si="53"/>
        <v>7.436399217221135E-3</v>
      </c>
      <c r="F1048" s="892">
        <f t="shared" si="54"/>
        <v>2.2309197651663407E-2</v>
      </c>
      <c r="G1048" s="848"/>
      <c r="H1048" s="1252">
        <f t="shared" si="55"/>
        <v>0</v>
      </c>
      <c r="I1048" s="1252">
        <f t="shared" si="56"/>
        <v>0</v>
      </c>
      <c r="J1048" s="1252">
        <f t="shared" si="57"/>
        <v>7.4363992172211346E-2</v>
      </c>
      <c r="K1048" s="1252">
        <f t="shared" si="58"/>
        <v>9.295499021526421E-2</v>
      </c>
      <c r="L1048" s="848"/>
      <c r="M1048" s="1235">
        <f t="shared" si="48"/>
        <v>21</v>
      </c>
      <c r="N1048" s="848"/>
      <c r="O1048" s="848"/>
      <c r="P1048" s="848"/>
      <c r="Q1048" s="451"/>
      <c r="R1048" s="848">
        <f t="shared" si="49"/>
        <v>21</v>
      </c>
      <c r="S1048" s="46"/>
      <c r="T1048" s="46"/>
      <c r="U1048" s="1066">
        <v>1048</v>
      </c>
      <c r="V1048" s="46"/>
    </row>
    <row r="1049" spans="1:22" ht="15.75" customHeight="1">
      <c r="A1049" s="1251" t="str">
        <f t="shared" si="50"/>
        <v>Groundnuts (dry): no. local meas</v>
      </c>
      <c r="B1049" s="1225">
        <v>6</v>
      </c>
      <c r="C1049" s="892">
        <f t="shared" si="51"/>
        <v>0</v>
      </c>
      <c r="D1049" s="892">
        <f t="shared" si="52"/>
        <v>0.11330724070450097</v>
      </c>
      <c r="E1049" s="892">
        <f t="shared" si="53"/>
        <v>6.2948467058056096E-2</v>
      </c>
      <c r="F1049" s="892">
        <f t="shared" si="54"/>
        <v>0.12589693411611219</v>
      </c>
      <c r="G1049" s="848"/>
      <c r="H1049" s="1252">
        <f t="shared" si="55"/>
        <v>0.16186748672071569</v>
      </c>
      <c r="I1049" s="1252">
        <f t="shared" si="56"/>
        <v>0.64746994688286275</v>
      </c>
      <c r="J1049" s="1252">
        <f t="shared" si="57"/>
        <v>0.15107632093933465</v>
      </c>
      <c r="K1049" s="1252">
        <f t="shared" si="58"/>
        <v>0.37769080234833652</v>
      </c>
      <c r="L1049" s="848"/>
      <c r="M1049" s="1235">
        <f t="shared" si="48"/>
        <v>22</v>
      </c>
      <c r="N1049" s="848"/>
      <c r="O1049" s="848"/>
      <c r="P1049" s="848"/>
      <c r="Q1049" s="451"/>
      <c r="R1049" s="848">
        <f t="shared" si="49"/>
        <v>22</v>
      </c>
      <c r="S1049" s="46"/>
      <c r="T1049" s="46"/>
      <c r="U1049" s="1066">
        <v>1049</v>
      </c>
      <c r="V1049" s="46"/>
    </row>
    <row r="1050" spans="1:22" ht="15.75" customHeight="1">
      <c r="A1050" s="1251" t="str">
        <f t="shared" si="50"/>
        <v/>
      </c>
      <c r="B1050" s="1225">
        <v>7</v>
      </c>
      <c r="C1050" s="892" t="str">
        <f t="shared" si="51"/>
        <v/>
      </c>
      <c r="D1050" s="892" t="str">
        <f t="shared" si="52"/>
        <v/>
      </c>
      <c r="E1050" s="892" t="str">
        <f t="shared" si="53"/>
        <v/>
      </c>
      <c r="F1050" s="892" t="str">
        <f t="shared" si="54"/>
        <v/>
      </c>
      <c r="G1050" s="848"/>
      <c r="H1050" s="1252" t="str">
        <f t="shared" si="55"/>
        <v/>
      </c>
      <c r="I1050" s="1252" t="str">
        <f t="shared" si="56"/>
        <v/>
      </c>
      <c r="J1050" s="1252" t="str">
        <f t="shared" si="57"/>
        <v/>
      </c>
      <c r="K1050" s="1252" t="str">
        <f t="shared" si="58"/>
        <v/>
      </c>
      <c r="L1050" s="848"/>
      <c r="M1050" s="1235" t="str">
        <f t="shared" si="48"/>
        <v/>
      </c>
      <c r="N1050" s="848"/>
      <c r="O1050" s="848"/>
      <c r="P1050" s="848"/>
      <c r="Q1050" s="451"/>
      <c r="R1050" s="848" t="str">
        <f t="shared" si="49"/>
        <v/>
      </c>
      <c r="S1050" s="46"/>
      <c r="T1050" s="46"/>
      <c r="U1050" s="1066">
        <v>1050</v>
      </c>
      <c r="V1050" s="46"/>
    </row>
    <row r="1051" spans="1:22" ht="15.75" customHeight="1">
      <c r="A1051" s="1251" t="str">
        <f t="shared" si="50"/>
        <v/>
      </c>
      <c r="B1051" s="1225">
        <v>8</v>
      </c>
      <c r="C1051" s="892" t="str">
        <f t="shared" si="51"/>
        <v/>
      </c>
      <c r="D1051" s="892" t="str">
        <f t="shared" si="52"/>
        <v/>
      </c>
      <c r="E1051" s="892" t="str">
        <f t="shared" si="53"/>
        <v/>
      </c>
      <c r="F1051" s="892" t="str">
        <f t="shared" si="54"/>
        <v/>
      </c>
      <c r="G1051" s="848"/>
      <c r="H1051" s="1252" t="str">
        <f t="shared" si="55"/>
        <v/>
      </c>
      <c r="I1051" s="1252" t="str">
        <f t="shared" si="56"/>
        <v/>
      </c>
      <c r="J1051" s="1252" t="str">
        <f t="shared" si="57"/>
        <v/>
      </c>
      <c r="K1051" s="1252" t="str">
        <f t="shared" si="58"/>
        <v/>
      </c>
      <c r="L1051" s="848"/>
      <c r="M1051" s="1235" t="str">
        <f t="shared" si="48"/>
        <v/>
      </c>
      <c r="N1051" s="848"/>
      <c r="O1051" s="848"/>
      <c r="P1051" s="848"/>
      <c r="Q1051" s="451"/>
      <c r="R1051" s="848" t="str">
        <f t="shared" si="49"/>
        <v/>
      </c>
      <c r="S1051" s="46"/>
      <c r="T1051" s="46"/>
      <c r="U1051" s="1066">
        <v>1051</v>
      </c>
      <c r="V1051" s="46"/>
    </row>
    <row r="1052" spans="1:22" ht="15.75" customHeight="1">
      <c r="A1052" s="1251" t="str">
        <f t="shared" si="50"/>
        <v/>
      </c>
      <c r="B1052" s="1225">
        <v>9</v>
      </c>
      <c r="C1052" s="892" t="str">
        <f t="shared" si="51"/>
        <v/>
      </c>
      <c r="D1052" s="892" t="str">
        <f t="shared" si="52"/>
        <v/>
      </c>
      <c r="E1052" s="892" t="str">
        <f t="shared" si="53"/>
        <v/>
      </c>
      <c r="F1052" s="892" t="str">
        <f t="shared" si="54"/>
        <v/>
      </c>
      <c r="G1052" s="1225"/>
      <c r="H1052" s="1252" t="str">
        <f t="shared" si="55"/>
        <v/>
      </c>
      <c r="I1052" s="1252" t="str">
        <f t="shared" si="56"/>
        <v/>
      </c>
      <c r="J1052" s="1252" t="str">
        <f t="shared" si="57"/>
        <v/>
      </c>
      <c r="K1052" s="1252" t="str">
        <f t="shared" si="58"/>
        <v/>
      </c>
      <c r="L1052" s="848"/>
      <c r="M1052" s="1235" t="str">
        <f t="shared" si="48"/>
        <v/>
      </c>
      <c r="N1052" s="848"/>
      <c r="O1052" s="848"/>
      <c r="P1052" s="848"/>
      <c r="Q1052" s="451"/>
      <c r="R1052" s="848" t="str">
        <f t="shared" si="49"/>
        <v/>
      </c>
      <c r="S1052" s="46"/>
      <c r="T1052" s="46"/>
      <c r="U1052" s="1066">
        <v>1052</v>
      </c>
      <c r="V1052" s="46"/>
    </row>
    <row r="1053" spans="1:22" ht="15.75" customHeight="1">
      <c r="A1053" s="1251" t="str">
        <f t="shared" si="50"/>
        <v/>
      </c>
      <c r="B1053" s="1225">
        <v>10</v>
      </c>
      <c r="C1053" s="892" t="str">
        <f t="shared" si="51"/>
        <v/>
      </c>
      <c r="D1053" s="892" t="str">
        <f t="shared" si="52"/>
        <v/>
      </c>
      <c r="E1053" s="892" t="str">
        <f t="shared" si="53"/>
        <v/>
      </c>
      <c r="F1053" s="892" t="str">
        <f t="shared" si="54"/>
        <v/>
      </c>
      <c r="G1053" s="848"/>
      <c r="H1053" s="1252" t="str">
        <f t="shared" si="55"/>
        <v/>
      </c>
      <c r="I1053" s="1252" t="str">
        <f t="shared" si="56"/>
        <v/>
      </c>
      <c r="J1053" s="1252" t="str">
        <f t="shared" si="57"/>
        <v/>
      </c>
      <c r="K1053" s="1252" t="str">
        <f t="shared" si="58"/>
        <v/>
      </c>
      <c r="L1053" s="848"/>
      <c r="M1053" s="1235" t="str">
        <f t="shared" si="48"/>
        <v/>
      </c>
      <c r="N1053" s="848"/>
      <c r="O1053" s="848"/>
      <c r="P1053" s="848"/>
      <c r="Q1053" s="451"/>
      <c r="R1053" s="848" t="str">
        <f t="shared" si="49"/>
        <v/>
      </c>
      <c r="S1053" s="46"/>
      <c r="T1053" s="46"/>
      <c r="U1053" s="1066">
        <v>1053</v>
      </c>
      <c r="V1053" s="46"/>
    </row>
    <row r="1054" spans="1:22" ht="15.75" customHeight="1">
      <c r="A1054" s="1251" t="str">
        <f t="shared" si="50"/>
        <v/>
      </c>
      <c r="B1054" s="1225">
        <v>11</v>
      </c>
      <c r="C1054" s="892" t="str">
        <f t="shared" si="51"/>
        <v/>
      </c>
      <c r="D1054" s="892" t="str">
        <f t="shared" si="52"/>
        <v/>
      </c>
      <c r="E1054" s="892" t="str">
        <f t="shared" si="53"/>
        <v/>
      </c>
      <c r="F1054" s="892" t="str">
        <f t="shared" si="54"/>
        <v/>
      </c>
      <c r="G1054" s="848"/>
      <c r="H1054" s="1252" t="str">
        <f t="shared" si="55"/>
        <v/>
      </c>
      <c r="I1054" s="1252" t="str">
        <f t="shared" si="56"/>
        <v/>
      </c>
      <c r="J1054" s="1252" t="str">
        <f t="shared" si="57"/>
        <v/>
      </c>
      <c r="K1054" s="1252" t="str">
        <f t="shared" si="58"/>
        <v/>
      </c>
      <c r="L1054" s="848"/>
      <c r="M1054" s="1235" t="str">
        <f t="shared" si="48"/>
        <v/>
      </c>
      <c r="N1054" s="848"/>
      <c r="O1054" s="848"/>
      <c r="P1054" s="848"/>
      <c r="Q1054" s="451"/>
      <c r="R1054" s="848" t="str">
        <f t="shared" si="49"/>
        <v/>
      </c>
      <c r="S1054" s="46"/>
      <c r="T1054" s="46"/>
      <c r="U1054" s="1066">
        <v>1054</v>
      </c>
      <c r="V1054" s="46"/>
    </row>
    <row r="1055" spans="1:22" ht="15.75" customHeight="1">
      <c r="A1055" s="1251" t="str">
        <f t="shared" ref="A1055:A1060" si="59">IF(OR(A1054="",LOOKUP(B1055,$T$820:$T$898,A$820:A$898)=A1054),"",LOOKUP(B1055,$T$820:$T$898,A$820:A$898))</f>
        <v/>
      </c>
      <c r="B1055" s="1225">
        <v>12</v>
      </c>
      <c r="C1055" s="892" t="str">
        <f t="shared" si="51"/>
        <v/>
      </c>
      <c r="D1055" s="892" t="str">
        <f t="shared" si="52"/>
        <v/>
      </c>
      <c r="E1055" s="892" t="str">
        <f t="shared" si="53"/>
        <v/>
      </c>
      <c r="F1055" s="892" t="str">
        <f t="shared" si="54"/>
        <v/>
      </c>
      <c r="G1055" s="848"/>
      <c r="H1055" s="1252" t="str">
        <f t="shared" si="55"/>
        <v/>
      </c>
      <c r="I1055" s="1252" t="str">
        <f t="shared" si="56"/>
        <v/>
      </c>
      <c r="J1055" s="1252" t="str">
        <f t="shared" si="57"/>
        <v/>
      </c>
      <c r="K1055" s="1252" t="str">
        <f t="shared" si="58"/>
        <v/>
      </c>
      <c r="L1055" s="848"/>
      <c r="M1055" s="1235" t="str">
        <f t="shared" si="48"/>
        <v/>
      </c>
      <c r="N1055" s="848"/>
      <c r="O1055" s="848"/>
      <c r="P1055" s="848"/>
      <c r="Q1055" s="451"/>
      <c r="R1055" s="848" t="str">
        <f t="shared" si="49"/>
        <v/>
      </c>
      <c r="S1055" s="46"/>
      <c r="T1055" s="46"/>
      <c r="U1055" s="1066">
        <v>1055</v>
      </c>
      <c r="V1055" s="46"/>
    </row>
    <row r="1056" spans="1:22" ht="15.75" customHeight="1">
      <c r="A1056" s="1251" t="str">
        <f t="shared" si="59"/>
        <v/>
      </c>
      <c r="B1056" s="1225">
        <v>13</v>
      </c>
      <c r="C1056" s="892" t="str">
        <f t="shared" si="51"/>
        <v/>
      </c>
      <c r="D1056" s="892" t="str">
        <f>IF($A1056="","",LOOKUP($B1056,$T$820:$T$898,M$820:M$898))</f>
        <v/>
      </c>
      <c r="E1056" s="892" t="str">
        <f>IF($A1056="","",LOOKUP($B1056,$T$820:$T$898,D$820:D$898))</f>
        <v/>
      </c>
      <c r="F1056" s="892" t="str">
        <f>IF($A1056="","",LOOKUP($B1056,$T$820:$T$898,N$820:N$898))</f>
        <v/>
      </c>
      <c r="G1056" s="848"/>
      <c r="H1056" s="1252" t="str">
        <f>IF($A1056="","",LOOKUP($B1056,$T$820:$T$898,E$820:E$898))</f>
        <v/>
      </c>
      <c r="I1056" s="1252" t="str">
        <f>IF($A1056="","",LOOKUP($B1056,$T$820:$T$898,O$820:O$898))</f>
        <v/>
      </c>
      <c r="J1056" s="1252" t="str">
        <f>IF($A1056="","",LOOKUP($B1056,$T$820:$T$898,F$820:F$898))</f>
        <v/>
      </c>
      <c r="K1056" s="1252" t="str">
        <f>IF($A1056="","",LOOKUP($B1056,$T$820:$T$898,P$820:P$898))</f>
        <v/>
      </c>
      <c r="L1056" s="848"/>
      <c r="M1056" s="1235"/>
      <c r="N1056" s="848"/>
      <c r="O1056" s="848"/>
      <c r="P1056" s="848"/>
      <c r="Q1056" s="451"/>
      <c r="R1056" s="848"/>
      <c r="S1056" s="46"/>
      <c r="T1056" s="46"/>
      <c r="U1056" s="1066">
        <v>1056</v>
      </c>
      <c r="V1056" s="46"/>
    </row>
    <row r="1057" spans="1:22" ht="15.75" customHeight="1">
      <c r="A1057" s="1251" t="str">
        <f t="shared" si="59"/>
        <v/>
      </c>
      <c r="B1057" s="1225">
        <v>14</v>
      </c>
      <c r="C1057" s="892" t="str">
        <f t="shared" si="51"/>
        <v/>
      </c>
      <c r="D1057" s="892" t="str">
        <f>IF($A1057="","",LOOKUP($B1057,$T$820:$T$898,M$820:M$898))</f>
        <v/>
      </c>
      <c r="E1057" s="892" t="str">
        <f>IF($A1057="","",LOOKUP($B1057,$T$820:$T$898,D$820:D$898))</f>
        <v/>
      </c>
      <c r="F1057" s="892" t="str">
        <f>IF($A1057="","",LOOKUP($B1057,$T$820:$T$898,N$820:N$898))</f>
        <v/>
      </c>
      <c r="G1057" s="848"/>
      <c r="H1057" s="1252" t="str">
        <f>IF($A1057="","",LOOKUP($B1057,$T$820:$T$898,E$820:E$898))</f>
        <v/>
      </c>
      <c r="I1057" s="1252" t="str">
        <f>IF($A1057="","",LOOKUP($B1057,$T$820:$T$898,O$820:O$898))</f>
        <v/>
      </c>
      <c r="J1057" s="1252" t="str">
        <f>IF($A1057="","",LOOKUP($B1057,$T$820:$T$898,F$820:F$898))</f>
        <v/>
      </c>
      <c r="K1057" s="1252" t="str">
        <f>IF($A1057="","",LOOKUP($B1057,$T$820:$T$898,P$820:P$898))</f>
        <v/>
      </c>
      <c r="L1057" s="848"/>
      <c r="M1057" s="1235"/>
      <c r="N1057" s="848"/>
      <c r="O1057" s="848"/>
      <c r="P1057" s="848"/>
      <c r="Q1057" s="451"/>
      <c r="R1057" s="848"/>
      <c r="S1057" s="46"/>
      <c r="T1057" s="46"/>
      <c r="U1057" s="1066">
        <v>1057</v>
      </c>
      <c r="V1057" s="46"/>
    </row>
    <row r="1058" spans="1:22" ht="15.75" customHeight="1">
      <c r="A1058" s="1251" t="str">
        <f t="shared" si="59"/>
        <v/>
      </c>
      <c r="B1058" s="1225">
        <v>15</v>
      </c>
      <c r="C1058" s="892" t="str">
        <f t="shared" si="51"/>
        <v/>
      </c>
      <c r="D1058" s="892" t="str">
        <f>IF($A1058="","",LOOKUP($B1058,$T$820:$T$898,M$820:M$898))</f>
        <v/>
      </c>
      <c r="E1058" s="892" t="str">
        <f>IF($A1058="","",LOOKUP($B1058,$T$820:$T$898,D$820:D$898))</f>
        <v/>
      </c>
      <c r="F1058" s="892" t="str">
        <f>IF($A1058="","",LOOKUP($B1058,$T$820:$T$898,N$820:N$898))</f>
        <v/>
      </c>
      <c r="G1058" s="848"/>
      <c r="H1058" s="1252" t="str">
        <f>IF($A1058="","",LOOKUP($B1058,$T$820:$T$898,E$820:E$898))</f>
        <v/>
      </c>
      <c r="I1058" s="1252" t="str">
        <f>IF($A1058="","",LOOKUP($B1058,$T$820:$T$898,O$820:O$898))</f>
        <v/>
      </c>
      <c r="J1058" s="1252" t="str">
        <f>IF($A1058="","",LOOKUP($B1058,$T$820:$T$898,F$820:F$898))</f>
        <v/>
      </c>
      <c r="K1058" s="1252" t="str">
        <f>IF($A1058="","",LOOKUP($B1058,$T$820:$T$898,P$820:P$898))</f>
        <v/>
      </c>
      <c r="L1058" s="848"/>
      <c r="M1058" s="1235"/>
      <c r="N1058" s="848"/>
      <c r="O1058" s="848"/>
      <c r="P1058" s="848"/>
      <c r="Q1058" s="451"/>
      <c r="R1058" s="848"/>
      <c r="S1058" s="46"/>
      <c r="T1058" s="46"/>
      <c r="U1058" s="1066">
        <v>1058</v>
      </c>
      <c r="V1058" s="46"/>
    </row>
    <row r="1059" spans="1:22" ht="15.75" customHeight="1">
      <c r="A1059" s="1251" t="str">
        <f t="shared" si="59"/>
        <v/>
      </c>
      <c r="B1059" s="1225">
        <v>16</v>
      </c>
      <c r="C1059" s="892" t="str">
        <f t="shared" si="51"/>
        <v/>
      </c>
      <c r="D1059" s="892" t="str">
        <f>IF($A1059="","",LOOKUP($B1059,$T$820:$T$898,M$820:M$898))</f>
        <v/>
      </c>
      <c r="E1059" s="892" t="str">
        <f>IF($A1059="","",LOOKUP($B1059,$T$820:$T$898,D$820:D$898))</f>
        <v/>
      </c>
      <c r="F1059" s="892" t="str">
        <f>IF($A1059="","",LOOKUP($B1059,$T$820:$T$898,N$820:N$898))</f>
        <v/>
      </c>
      <c r="G1059" s="848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8"/>
      <c r="M1059" s="1235"/>
      <c r="N1059" s="848"/>
      <c r="O1059" s="848"/>
      <c r="P1059" s="848"/>
      <c r="Q1059" s="451"/>
      <c r="R1059" s="848"/>
      <c r="S1059" s="46"/>
      <c r="T1059" s="46"/>
      <c r="U1059" s="1066">
        <v>1059</v>
      </c>
      <c r="V1059" s="46"/>
    </row>
    <row r="1060" spans="1:22" ht="15.75" customHeight="1">
      <c r="A1060" s="1251" t="str">
        <f t="shared" si="59"/>
        <v/>
      </c>
      <c r="B1060" s="1225">
        <v>16</v>
      </c>
      <c r="C1060" s="892" t="str">
        <f t="shared" si="51"/>
        <v/>
      </c>
      <c r="D1060" s="892" t="str">
        <f>IF($A1060="","",LOOKUP($B1060,$T$820:$T$898,M$820:M$898))</f>
        <v/>
      </c>
      <c r="E1060" s="892" t="str">
        <f>IF($A1060="","",LOOKUP($B1060,$T$820:$T$898,D$820:D$898))</f>
        <v/>
      </c>
      <c r="F1060" s="892" t="str">
        <f>IF($A1060="","",LOOKUP($B1060,$T$820:$T$898,N$820:N$898))</f>
        <v/>
      </c>
      <c r="G1060" s="848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8"/>
      <c r="M1060" s="1235"/>
      <c r="N1060" s="848"/>
      <c r="O1060" s="848"/>
      <c r="P1060" s="848"/>
      <c r="Q1060" s="451"/>
      <c r="R1060" s="848"/>
      <c r="S1060" s="46"/>
      <c r="T1060" s="46"/>
      <c r="U1060" s="1066">
        <v>1060</v>
      </c>
      <c r="V1060" s="46"/>
    </row>
    <row r="1061" spans="1:22" ht="15.75" customHeight="1">
      <c r="A1061" s="1251" t="s">
        <v>522</v>
      </c>
      <c r="B1061" s="1225"/>
      <c r="C1061" s="892">
        <f>SUM(C889:C895)</f>
        <v>0</v>
      </c>
      <c r="D1061" s="892">
        <f>SUM(M889:M895)</f>
        <v>0</v>
      </c>
      <c r="E1061" s="892">
        <f>SUM(D889:D895)</f>
        <v>0</v>
      </c>
      <c r="F1061" s="892">
        <f>SUM(N889:N895)</f>
        <v>0</v>
      </c>
      <c r="G1061" s="848"/>
      <c r="H1061" s="892">
        <f>SUM(E889:E895)</f>
        <v>0</v>
      </c>
      <c r="I1061" s="892">
        <f>SUM(O889:O895)</f>
        <v>0</v>
      </c>
      <c r="J1061" s="892">
        <f>SUM(F889:F895)</f>
        <v>0</v>
      </c>
      <c r="K1061" s="892">
        <f>SUM(P889:P895)</f>
        <v>0</v>
      </c>
      <c r="L1061" s="848"/>
      <c r="M1061" s="1235">
        <f>IF(LOOKUP(R1061,R$1068:R$1091,R$1068:R$1091)=R1061,R1061,"")</f>
        <v>0</v>
      </c>
      <c r="N1061" s="848"/>
      <c r="O1061" s="848"/>
      <c r="P1061" s="848"/>
      <c r="Q1061" s="451"/>
      <c r="R1061" s="848"/>
      <c r="S1061" s="848"/>
      <c r="T1061" s="46"/>
      <c r="U1061" s="1066">
        <v>1061</v>
      </c>
      <c r="V1061" s="46"/>
    </row>
    <row r="1062" spans="1:22" ht="15.75" customHeight="1">
      <c r="A1062" s="1251" t="s">
        <v>717</v>
      </c>
      <c r="B1062" s="1225"/>
      <c r="C1062" s="892">
        <f>SUM(C887)</f>
        <v>0</v>
      </c>
      <c r="D1062" s="892">
        <f>SUM(M887)</f>
        <v>0</v>
      </c>
      <c r="E1062" s="892">
        <f>SUM(D887)</f>
        <v>0</v>
      </c>
      <c r="F1062" s="892">
        <f>SUM(N887)</f>
        <v>0</v>
      </c>
      <c r="G1062" s="848"/>
      <c r="H1062" s="892">
        <f>SUM(E887)</f>
        <v>0</v>
      </c>
      <c r="I1062" s="892">
        <f>SUM(O887)</f>
        <v>0</v>
      </c>
      <c r="J1062" s="892">
        <f>SUM(F887)</f>
        <v>0</v>
      </c>
      <c r="K1062" s="892">
        <f>SUM(P887)</f>
        <v>0</v>
      </c>
      <c r="L1062" s="848"/>
      <c r="M1062" s="1235">
        <f>IF(LOOKUP(R1062,R$1068:R$1091,R$1068:R$1091)=R1062,R1062,"")</f>
        <v>0</v>
      </c>
      <c r="N1062" s="848"/>
      <c r="O1062" s="848"/>
      <c r="P1062" s="848"/>
      <c r="Q1062" s="451"/>
      <c r="R1062" s="848"/>
      <c r="S1062" s="848"/>
      <c r="T1062" s="46"/>
      <c r="U1062" s="1066">
        <v>1062</v>
      </c>
      <c r="V1062" s="46"/>
    </row>
    <row r="1063" spans="1:22" ht="15.75" customHeight="1">
      <c r="A1063" s="1251" t="s">
        <v>718</v>
      </c>
      <c r="B1063" s="1225"/>
      <c r="C1063" s="892">
        <f>SUM(C880,C883,C885:C886)</f>
        <v>1.1056751467710372E-2</v>
      </c>
      <c r="D1063" s="892">
        <f>SUM(M880,M883,M885:M886)</f>
        <v>-1.1056751467710372E-2</v>
      </c>
      <c r="E1063" s="892">
        <f>SUM(D880,D883,D885:D886)</f>
        <v>1.2348336594911937E-2</v>
      </c>
      <c r="F1063" s="892">
        <f>SUM(N880,N883,N885:N886)</f>
        <v>-1.8982387475538164E-2</v>
      </c>
      <c r="G1063" s="848"/>
      <c r="H1063" s="892">
        <f>SUM(E880,E883,E885:E886)</f>
        <v>1.6223091976516633E-2</v>
      </c>
      <c r="I1063" s="892">
        <f>SUM(O880,O883,O885:O886)</f>
        <v>-2.7911657813810456E-2</v>
      </c>
      <c r="J1063" s="892">
        <f>SUM(F880,F883,F885:F886)</f>
        <v>1.8806262230919767E-2</v>
      </c>
      <c r="K1063" s="892">
        <f>SUM(P880,P883,P885:P886)</f>
        <v>-3.5391389432485321E-2</v>
      </c>
      <c r="L1063" s="848"/>
      <c r="M1063" s="848"/>
      <c r="N1063" s="848"/>
      <c r="O1063" s="848"/>
      <c r="P1063" s="848"/>
      <c r="Q1063" s="451"/>
      <c r="R1063" s="848"/>
      <c r="S1063" s="848"/>
      <c r="T1063" s="46"/>
      <c r="U1063" s="1066">
        <v>1063</v>
      </c>
      <c r="V1063" s="46"/>
    </row>
    <row r="1064" spans="1:22" ht="15.75" customHeight="1">
      <c r="A1064" s="1251" t="s">
        <v>719</v>
      </c>
      <c r="B1064" s="1225"/>
      <c r="C1064" s="892">
        <f>SUM(C861:C879,C881:C882,C884)</f>
        <v>8.7472276581865627E-2</v>
      </c>
      <c r="D1064" s="892">
        <f>SUM(M861:M879,M881:M882,M884)</f>
        <v>-4.7772341813437695E-2</v>
      </c>
      <c r="E1064" s="892">
        <f>SUM(D861:D879,D881:D882,D884)</f>
        <v>0.13280387040661012</v>
      </c>
      <c r="F1064" s="892">
        <f>SUM(N861:N879,N881:N882,N884)</f>
        <v>-0.12204174820613178</v>
      </c>
      <c r="G1064" s="848"/>
      <c r="H1064" s="892">
        <f>SUM(E861:E879,E881:E882,E884)</f>
        <v>0.19413148821172305</v>
      </c>
      <c r="I1064" s="892">
        <f>SUM(O861:O879,O881:O882,O884)</f>
        <v>-0.17569192060385799</v>
      </c>
      <c r="J1064" s="892">
        <f>SUM(F861:F879,F881:F882,F884)</f>
        <v>0.25212981082844099</v>
      </c>
      <c r="K1064" s="892">
        <f>SUM(P861:P879,P881:P882,P884)</f>
        <v>-0.23831702544031308</v>
      </c>
      <c r="L1064" s="848"/>
      <c r="M1064" s="848"/>
      <c r="N1064" s="848"/>
      <c r="O1064" s="848"/>
      <c r="P1064" s="848"/>
      <c r="Q1064" s="451"/>
      <c r="R1064" s="848"/>
      <c r="S1064" s="46"/>
      <c r="T1064" s="46"/>
      <c r="U1064" s="1066">
        <v>1064</v>
      </c>
      <c r="V1064" s="46"/>
    </row>
    <row r="1065" spans="1:22" ht="15.75" customHeight="1">
      <c r="A1065" s="1253" t="s">
        <v>523</v>
      </c>
      <c r="B1065" s="1225"/>
      <c r="C1065" s="892">
        <f>SUM(C859:C860)</f>
        <v>0</v>
      </c>
      <c r="D1065" s="1254">
        <f>SUM(M859:M860)</f>
        <v>0</v>
      </c>
      <c r="E1065" s="892">
        <f>SUM(D859:D860)</f>
        <v>0</v>
      </c>
      <c r="F1065" s="1254">
        <f>SUM(N859:N860)</f>
        <v>0</v>
      </c>
      <c r="G1065" s="848"/>
      <c r="H1065" s="892">
        <f>SUM(E859:E860)</f>
        <v>0</v>
      </c>
      <c r="I1065" s="1254">
        <f>SUM(O859:O860)</f>
        <v>0</v>
      </c>
      <c r="J1065" s="892">
        <f>SUM(F859:F860)</f>
        <v>5.9197651663405092E-2</v>
      </c>
      <c r="K1065" s="1254">
        <f>SUM(P859:P860)</f>
        <v>0</v>
      </c>
      <c r="L1065" s="848"/>
      <c r="M1065" s="848"/>
      <c r="N1065" s="848"/>
      <c r="O1065" s="848"/>
      <c r="P1065" s="848"/>
      <c r="Q1065" s="451"/>
      <c r="R1065" s="848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2">
        <f>SUM(C1044:C1065)</f>
        <v>0.53954337899543381</v>
      </c>
      <c r="D1066" s="892">
        <f>SUM(D1044:D1065)</f>
        <v>0.36497227658186571</v>
      </c>
      <c r="E1066" s="892">
        <f>SUM(E1044:E1065)</f>
        <v>0.65655686018699722</v>
      </c>
      <c r="F1066" s="892">
        <f>SUM(F1044:F1065)</f>
        <v>0.45821754729288977</v>
      </c>
      <c r="G1066" s="1256"/>
      <c r="H1066" s="1252">
        <f>SUM(H1044:H1065)</f>
        <v>0.8652283105022831</v>
      </c>
      <c r="I1066" s="1252">
        <f>SUM(I1044:I1065)</f>
        <v>1.3214453452613921</v>
      </c>
      <c r="J1066" s="1252">
        <f>SUM(J1044:J1065)</f>
        <v>1.0705365296803655</v>
      </c>
      <c r="K1066" s="1252">
        <f>SUM(K1044:K1065)</f>
        <v>2.4315569960861056</v>
      </c>
      <c r="L1066" s="848"/>
      <c r="M1066" s="848"/>
      <c r="N1066" s="848"/>
      <c r="O1066" s="848"/>
      <c r="P1066" s="848"/>
      <c r="Q1066" s="451"/>
      <c r="R1066" s="848"/>
      <c r="S1066" s="46"/>
      <c r="T1066" s="46"/>
      <c r="U1066" s="1066">
        <v>1066</v>
      </c>
      <c r="V1066" s="46"/>
    </row>
    <row r="1067" spans="1:22" ht="15.75" customHeight="1">
      <c r="A1067" s="479"/>
      <c r="B1067" s="1225"/>
      <c r="C1067" s="1257"/>
      <c r="D1067" s="1257"/>
      <c r="E1067" s="1257"/>
      <c r="F1067" s="1257"/>
      <c r="G1067" s="848"/>
      <c r="H1067" s="1258"/>
      <c r="I1067" s="1258"/>
      <c r="J1067" s="1258"/>
      <c r="K1067" s="1258"/>
      <c r="L1067" s="848"/>
      <c r="M1067" s="848"/>
      <c r="N1067" s="848"/>
      <c r="O1067" s="848"/>
      <c r="P1067" s="848"/>
      <c r="Q1067" s="451"/>
      <c r="R1067" s="848" t="s">
        <v>520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8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8"/>
      <c r="M1068" s="1234" t="s">
        <v>520</v>
      </c>
      <c r="N1068" s="848"/>
      <c r="O1068" s="848"/>
      <c r="P1068" s="848"/>
      <c r="Q1068" s="451"/>
      <c r="R1068" s="848">
        <v>0</v>
      </c>
      <c r="S1068" s="46"/>
      <c r="T1068" s="46"/>
      <c r="U1068" s="1066">
        <v>1068</v>
      </c>
      <c r="V1068" s="46"/>
    </row>
    <row r="1069" spans="1:22" ht="15.75" customHeight="1">
      <c r="A1069" s="1251" t="str">
        <f t="shared" ref="A1069:A1091" si="60">IF(OR(A1068="",LOOKUP(B1069,$T$904:$T$983,A$904:A$983)=A1068),"",LOOKUP(B1069,$T$904:$T$983,A$904:A$983))</f>
        <v>Pig sales: no sold</v>
      </c>
      <c r="B1069" s="1225">
        <v>1</v>
      </c>
      <c r="C1069" s="1128">
        <f>LOOKUP($B1069,$T$904:$T$983,C$904:C$983)</f>
        <v>0</v>
      </c>
      <c r="D1069" s="1128">
        <f>LOOKUP($B1069,$T$904:$T$983,M$904:M$983)</f>
        <v>0</v>
      </c>
      <c r="E1069" s="1128">
        <f>LOOKUP($B1069,$T$904:$T$983,D$904:D$983)</f>
        <v>1200</v>
      </c>
      <c r="F1069" s="1128">
        <f>LOOKUP($B1069,$T$904:$T$983,N$904:N$983)</f>
        <v>0</v>
      </c>
      <c r="G1069" s="848"/>
      <c r="H1069" s="1235">
        <f>LOOKUP($B1069,$T$904:$T$983,E$904:E$983)</f>
        <v>1200</v>
      </c>
      <c r="I1069" s="1235">
        <f>LOOKUP($B1069,$T$904:$T$983,O$904:O$983)</f>
        <v>0</v>
      </c>
      <c r="J1069" s="1235">
        <f>LOOKUP($B1069,$T$904:$T$983,F$904:F$983)</f>
        <v>1800</v>
      </c>
      <c r="K1069" s="1235">
        <f>LOOKUP($B1069,$T$904:$T$983,P$904:P$983)</f>
        <v>0</v>
      </c>
      <c r="L1069" s="848"/>
      <c r="M1069" s="1010" t="str">
        <f t="shared" ref="M1069:M1091" si="61">IF(LOOKUP(R1069,R$1044:R$1062,R$1044:R$1062)=R1069,R1069,"")</f>
        <v/>
      </c>
      <c r="N1069" s="848"/>
      <c r="O1069" s="848"/>
      <c r="P1069" s="848"/>
      <c r="Q1069" s="451"/>
      <c r="R1069" s="848" t="str">
        <f>IF($A1069="","",IF(LOOKUP($B1069,$T$904:$T$983,R$904:R$983)=0,"",LOOKUP($B1069,$T$904:$T$983,R$904:R$983)))</f>
        <v/>
      </c>
      <c r="S1069" s="46"/>
      <c r="T1069" s="46"/>
      <c r="U1069" s="1066">
        <v>1069</v>
      </c>
      <c r="V1069" s="46"/>
    </row>
    <row r="1070" spans="1:22" ht="15.75" customHeight="1">
      <c r="A1070" s="1251" t="str">
        <f t="shared" si="60"/>
        <v>Cattle sales - local: no. sold</v>
      </c>
      <c r="B1070" s="1225">
        <v>2</v>
      </c>
      <c r="C1070" s="1128">
        <f t="shared" ref="C1070:C1091" si="62">IF($A1070="","",LOOKUP($B1070,$T$904:$T$983,C$904:C$983))</f>
        <v>0</v>
      </c>
      <c r="D1070" s="1128">
        <f t="shared" ref="D1070:D1091" si="63">IF($A1070="","",LOOKUP($B1070,$T$904:$T$983,M$904:M$983))</f>
        <v>0</v>
      </c>
      <c r="E1070" s="1128">
        <f t="shared" ref="E1070:E1091" si="64">IF($A1070="","",LOOKUP($B1070,$T$904:$T$983,D$904:D$983))</f>
        <v>0</v>
      </c>
      <c r="F1070" s="1128">
        <f t="shared" ref="F1070:F1091" si="65">IF($A1070="","",LOOKUP($B1070,$T$904:$T$983,N$904:N$983))</f>
        <v>0</v>
      </c>
      <c r="G1070" s="848"/>
      <c r="H1070" s="1235">
        <f t="shared" ref="H1070:H1091" si="66">IF($A1070="","",LOOKUP($B1070,$T$904:$T$983,E$904:E$983))</f>
        <v>2000</v>
      </c>
      <c r="I1070" s="1235">
        <f t="shared" ref="I1070:I1091" si="67">IF($A1070="","",LOOKUP($B1070,$T$904:$T$983,O$904:O$983))</f>
        <v>0</v>
      </c>
      <c r="J1070" s="1235">
        <f t="shared" ref="J1070:J1091" si="68">IF($A1070="","",LOOKUP($B1070,$T$904:$T$983,F$904:F$983))</f>
        <v>7000</v>
      </c>
      <c r="K1070" s="1235">
        <f t="shared" ref="K1070:K1091" si="69">IF($A1070="","",LOOKUP($B1070,$T$904:$T$983,P$904:P$983))</f>
        <v>0</v>
      </c>
      <c r="L1070" s="848"/>
      <c r="M1070" s="1010" t="str">
        <f t="shared" si="61"/>
        <v/>
      </c>
      <c r="N1070" s="848"/>
      <c r="O1070" s="848"/>
      <c r="P1070" s="848"/>
      <c r="Q1070" s="451"/>
      <c r="R1070" s="848" t="str">
        <f>IF($A1070="","",IF(LOOKUP($B1070,$T$904:$T$983,R$904:R$983)=0,"",LOOKUP($B1070,$T$904:$T$983,R$904:R$983)))</f>
        <v/>
      </c>
      <c r="S1070" s="46"/>
      <c r="T1070" s="46"/>
      <c r="U1070" s="1066">
        <v>1070</v>
      </c>
      <c r="V1070" s="46"/>
    </row>
    <row r="1071" spans="1:22" ht="15.75" customHeight="1">
      <c r="A1071" s="1251" t="str">
        <f t="shared" si="60"/>
        <v>Goat sales - local: no. sold</v>
      </c>
      <c r="B1071" s="1225">
        <v>3</v>
      </c>
      <c r="C1071" s="1128">
        <f t="shared" si="62"/>
        <v>250</v>
      </c>
      <c r="D1071" s="1128">
        <f t="shared" si="63"/>
        <v>-125</v>
      </c>
      <c r="E1071" s="1128">
        <f t="shared" si="64"/>
        <v>250</v>
      </c>
      <c r="F1071" s="1128">
        <f t="shared" si="65"/>
        <v>0</v>
      </c>
      <c r="G1071" s="848"/>
      <c r="H1071" s="1235">
        <f t="shared" si="66"/>
        <v>250</v>
      </c>
      <c r="I1071" s="1235">
        <f t="shared" si="67"/>
        <v>-125</v>
      </c>
      <c r="J1071" s="1235">
        <f t="shared" si="68"/>
        <v>1250</v>
      </c>
      <c r="K1071" s="1235">
        <f t="shared" si="69"/>
        <v>-750</v>
      </c>
      <c r="L1071" s="848"/>
      <c r="M1071" s="1010" t="str">
        <f t="shared" si="61"/>
        <v/>
      </c>
      <c r="N1071" s="848"/>
      <c r="O1071" s="848"/>
      <c r="P1071" s="848"/>
      <c r="Q1071" s="451"/>
      <c r="R1071" s="848" t="str">
        <f t="shared" ref="R1071:R1091" si="70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51" t="str">
        <f t="shared" si="60"/>
        <v>Chicken sales: no. sold</v>
      </c>
      <c r="B1072" s="1225">
        <v>4</v>
      </c>
      <c r="C1072" s="1128">
        <f t="shared" si="62"/>
        <v>90</v>
      </c>
      <c r="D1072" s="1128">
        <f t="shared" si="63"/>
        <v>0</v>
      </c>
      <c r="E1072" s="1128">
        <f t="shared" si="64"/>
        <v>175</v>
      </c>
      <c r="F1072" s="1128">
        <f t="shared" si="65"/>
        <v>0</v>
      </c>
      <c r="G1072" s="848"/>
      <c r="H1072" s="1235">
        <f t="shared" si="66"/>
        <v>540</v>
      </c>
      <c r="I1072" s="1235">
        <f t="shared" si="67"/>
        <v>0</v>
      </c>
      <c r="J1072" s="1235">
        <f t="shared" si="68"/>
        <v>231</v>
      </c>
      <c r="K1072" s="1235">
        <f t="shared" si="69"/>
        <v>0</v>
      </c>
      <c r="L1072" s="848"/>
      <c r="M1072" s="1010" t="str">
        <f t="shared" si="61"/>
        <v/>
      </c>
      <c r="N1072" s="848"/>
      <c r="O1072" s="848"/>
      <c r="P1072" s="848"/>
      <c r="Q1072" s="451"/>
      <c r="R1072" s="848" t="str">
        <f t="shared" si="70"/>
        <v/>
      </c>
      <c r="S1072" s="46"/>
      <c r="T1072" s="46"/>
      <c r="U1072" s="1066">
        <v>1072</v>
      </c>
      <c r="V1072" s="46"/>
    </row>
    <row r="1073" spans="1:22" ht="15.75" customHeight="1">
      <c r="A1073" s="1251" t="str">
        <f t="shared" si="60"/>
        <v>Maize: kg produced</v>
      </c>
      <c r="B1073" s="1225">
        <v>5</v>
      </c>
      <c r="C1073" s="1128">
        <f t="shared" si="62"/>
        <v>168</v>
      </c>
      <c r="D1073" s="1128">
        <f t="shared" si="63"/>
        <v>-168</v>
      </c>
      <c r="E1073" s="1128">
        <f t="shared" si="64"/>
        <v>280</v>
      </c>
      <c r="F1073" s="1128">
        <f t="shared" si="65"/>
        <v>-280</v>
      </c>
      <c r="G1073" s="848"/>
      <c r="H1073" s="1235">
        <f t="shared" si="66"/>
        <v>1400</v>
      </c>
      <c r="I1073" s="1235">
        <f t="shared" si="67"/>
        <v>-1400</v>
      </c>
      <c r="J1073" s="1235">
        <f t="shared" si="68"/>
        <v>3709.9999999999995</v>
      </c>
      <c r="K1073" s="1235">
        <f t="shared" si="69"/>
        <v>-3709.9999999999995</v>
      </c>
      <c r="L1073" s="848"/>
      <c r="M1073" s="1010">
        <f t="shared" si="61"/>
        <v>9</v>
      </c>
      <c r="N1073" s="848"/>
      <c r="O1073" s="848"/>
      <c r="P1073" s="848"/>
      <c r="Q1073" s="451"/>
      <c r="R1073" s="848">
        <f t="shared" si="70"/>
        <v>9</v>
      </c>
      <c r="S1073" s="46"/>
      <c r="T1073" s="46"/>
      <c r="U1073" s="1066">
        <v>1073</v>
      </c>
      <c r="V1073" s="46"/>
    </row>
    <row r="1074" spans="1:22" ht="15.75" customHeight="1">
      <c r="A1074" s="1251" t="str">
        <f t="shared" si="60"/>
        <v>Cowpeas: kg produced</v>
      </c>
      <c r="B1074" s="1225">
        <v>6</v>
      </c>
      <c r="C1074" s="1128">
        <f t="shared" si="62"/>
        <v>40</v>
      </c>
      <c r="D1074" s="1128">
        <f t="shared" si="63"/>
        <v>0</v>
      </c>
      <c r="E1074" s="1128">
        <f t="shared" si="64"/>
        <v>60</v>
      </c>
      <c r="F1074" s="1128">
        <f t="shared" si="65"/>
        <v>0</v>
      </c>
      <c r="G1074" s="848"/>
      <c r="H1074" s="1235">
        <f t="shared" si="66"/>
        <v>200</v>
      </c>
      <c r="I1074" s="1235">
        <f t="shared" si="67"/>
        <v>0</v>
      </c>
      <c r="J1074" s="1235">
        <f t="shared" si="68"/>
        <v>210</v>
      </c>
      <c r="K1074" s="1235">
        <f t="shared" si="69"/>
        <v>0</v>
      </c>
      <c r="L1074" s="848"/>
      <c r="M1074" s="1010">
        <f t="shared" si="61"/>
        <v>13</v>
      </c>
      <c r="N1074" s="848"/>
      <c r="O1074" s="848"/>
      <c r="P1074" s="848"/>
      <c r="Q1074" s="451"/>
      <c r="R1074" s="848">
        <f t="shared" si="70"/>
        <v>13</v>
      </c>
      <c r="S1074" s="46"/>
      <c r="T1074" s="46"/>
      <c r="U1074" s="1066">
        <v>1074</v>
      </c>
      <c r="V1074" s="46"/>
    </row>
    <row r="1075" spans="1:22" ht="15.75" customHeight="1">
      <c r="A1075" s="1251" t="str">
        <f t="shared" si="60"/>
        <v>Cassava: no. local meas.</v>
      </c>
      <c r="B1075" s="1225">
        <v>7</v>
      </c>
      <c r="C1075" s="1128">
        <f t="shared" si="62"/>
        <v>225</v>
      </c>
      <c r="D1075" s="1128">
        <f t="shared" si="63"/>
        <v>-225</v>
      </c>
      <c r="E1075" s="1128">
        <f t="shared" si="64"/>
        <v>600</v>
      </c>
      <c r="F1075" s="1128">
        <f t="shared" si="65"/>
        <v>-600</v>
      </c>
      <c r="G1075" s="848"/>
      <c r="H1075" s="1235">
        <f t="shared" si="66"/>
        <v>480</v>
      </c>
      <c r="I1075" s="1235">
        <f t="shared" si="67"/>
        <v>-480</v>
      </c>
      <c r="J1075" s="1235">
        <f t="shared" si="68"/>
        <v>2050</v>
      </c>
      <c r="K1075" s="1235">
        <f t="shared" si="69"/>
        <v>-2050</v>
      </c>
      <c r="L1075" s="848"/>
      <c r="M1075" s="1010">
        <f t="shared" si="61"/>
        <v>18</v>
      </c>
      <c r="N1075" s="848"/>
      <c r="O1075" s="848"/>
      <c r="P1075" s="848"/>
      <c r="Q1075" s="451"/>
      <c r="R1075" s="848">
        <f t="shared" si="70"/>
        <v>18</v>
      </c>
      <c r="S1075" s="46"/>
      <c r="T1075" s="46"/>
      <c r="U1075" s="1066">
        <v>1075</v>
      </c>
      <c r="V1075" s="46"/>
    </row>
    <row r="1076" spans="1:22" ht="15.75" customHeight="1">
      <c r="A1076" s="1251" t="str">
        <f t="shared" si="60"/>
        <v>Sweet Potatoes no. local measure</v>
      </c>
      <c r="B1076" s="1225">
        <v>8</v>
      </c>
      <c r="C1076" s="1128">
        <f t="shared" si="62"/>
        <v>0</v>
      </c>
      <c r="D1076" s="1128">
        <f t="shared" si="63"/>
        <v>0</v>
      </c>
      <c r="E1076" s="1128">
        <f t="shared" si="64"/>
        <v>90</v>
      </c>
      <c r="F1076" s="1128">
        <f t="shared" si="65"/>
        <v>-90</v>
      </c>
      <c r="G1076" s="848"/>
      <c r="H1076" s="1235">
        <f t="shared" si="66"/>
        <v>0</v>
      </c>
      <c r="I1076" s="1235">
        <f t="shared" si="67"/>
        <v>0</v>
      </c>
      <c r="J1076" s="1235">
        <f t="shared" si="68"/>
        <v>500</v>
      </c>
      <c r="K1076" s="1235">
        <f t="shared" si="69"/>
        <v>-500</v>
      </c>
      <c r="L1076" s="848"/>
      <c r="M1076" s="1010">
        <f t="shared" si="61"/>
        <v>21</v>
      </c>
      <c r="N1076" s="848"/>
      <c r="O1076" s="848"/>
      <c r="P1076" s="848"/>
      <c r="Q1076" s="451"/>
      <c r="R1076" s="848">
        <f t="shared" si="70"/>
        <v>21</v>
      </c>
      <c r="S1076" s="46"/>
      <c r="T1076" s="46"/>
      <c r="U1076" s="1066">
        <v>1076</v>
      </c>
      <c r="V1076" s="46"/>
    </row>
    <row r="1077" spans="1:22" ht="15.75" customHeight="1">
      <c r="A1077" s="1251" t="str">
        <f t="shared" si="60"/>
        <v>Groundnuts (dry): no. local meas</v>
      </c>
      <c r="B1077" s="1225">
        <v>9</v>
      </c>
      <c r="C1077" s="1128">
        <f t="shared" si="62"/>
        <v>120</v>
      </c>
      <c r="D1077" s="1128">
        <f t="shared" si="63"/>
        <v>-120</v>
      </c>
      <c r="E1077" s="1128">
        <f t="shared" si="64"/>
        <v>200</v>
      </c>
      <c r="F1077" s="1128">
        <f t="shared" si="65"/>
        <v>-200</v>
      </c>
      <c r="G1077" s="848"/>
      <c r="H1077" s="1235">
        <f t="shared" si="66"/>
        <v>2400</v>
      </c>
      <c r="I1077" s="1235">
        <f t="shared" si="67"/>
        <v>-2400</v>
      </c>
      <c r="J1077" s="1235">
        <f t="shared" si="68"/>
        <v>800</v>
      </c>
      <c r="K1077" s="1235">
        <f t="shared" si="69"/>
        <v>-800</v>
      </c>
      <c r="L1077" s="848"/>
      <c r="M1077" s="1010">
        <f t="shared" si="61"/>
        <v>22</v>
      </c>
      <c r="N1077" s="848"/>
      <c r="O1077" s="848"/>
      <c r="P1077" s="848"/>
      <c r="Q1077" s="451"/>
      <c r="R1077" s="848">
        <f t="shared" si="70"/>
        <v>22</v>
      </c>
      <c r="S1077" s="46"/>
      <c r="T1077" s="46"/>
      <c r="U1077" s="1066">
        <v>1077</v>
      </c>
      <c r="V1077" s="46"/>
    </row>
    <row r="1078" spans="1:22" ht="15.75" customHeight="1">
      <c r="A1078" s="1251" t="str">
        <f t="shared" si="60"/>
        <v>Pumpkin</v>
      </c>
      <c r="B1078" s="1225">
        <v>10</v>
      </c>
      <c r="C1078" s="1128">
        <f t="shared" si="62"/>
        <v>225</v>
      </c>
      <c r="D1078" s="1128">
        <f t="shared" si="63"/>
        <v>-225</v>
      </c>
      <c r="E1078" s="1128">
        <f t="shared" si="64"/>
        <v>0</v>
      </c>
      <c r="F1078" s="1128">
        <f t="shared" si="65"/>
        <v>0</v>
      </c>
      <c r="G1078" s="848"/>
      <c r="H1078" s="1235">
        <f t="shared" si="66"/>
        <v>0</v>
      </c>
      <c r="I1078" s="1235">
        <f t="shared" si="67"/>
        <v>0</v>
      </c>
      <c r="J1078" s="1235">
        <f t="shared" si="68"/>
        <v>0</v>
      </c>
      <c r="K1078" s="1235">
        <f t="shared" si="69"/>
        <v>0</v>
      </c>
      <c r="L1078" s="848"/>
      <c r="M1078" s="1010" t="str">
        <f t="shared" si="61"/>
        <v/>
      </c>
      <c r="N1078" s="848"/>
      <c r="O1078" s="848"/>
      <c r="P1078" s="848"/>
      <c r="Q1078" s="451"/>
      <c r="R1078" s="848">
        <f t="shared" si="70"/>
        <v>25</v>
      </c>
      <c r="S1078" s="46"/>
      <c r="T1078" s="46"/>
      <c r="U1078" s="1066">
        <v>1078</v>
      </c>
      <c r="V1078" s="46"/>
    </row>
    <row r="1079" spans="1:22" ht="15.75" customHeight="1">
      <c r="A1079" s="1251" t="str">
        <f t="shared" si="60"/>
        <v>FISHING -- see worksheet Data 3</v>
      </c>
      <c r="B1079" s="1225">
        <v>11</v>
      </c>
      <c r="C1079" s="1128">
        <f t="shared" si="62"/>
        <v>225</v>
      </c>
      <c r="D1079" s="1128">
        <f t="shared" si="63"/>
        <v>-225</v>
      </c>
      <c r="E1079" s="1128">
        <f t="shared" si="64"/>
        <v>0</v>
      </c>
      <c r="F1079" s="1128">
        <f t="shared" si="65"/>
        <v>0</v>
      </c>
      <c r="G1079" s="848"/>
      <c r="H1079" s="1235">
        <f t="shared" si="66"/>
        <v>150</v>
      </c>
      <c r="I1079" s="1235">
        <f t="shared" si="67"/>
        <v>-150</v>
      </c>
      <c r="J1079" s="1235">
        <f t="shared" si="68"/>
        <v>0</v>
      </c>
      <c r="K1079" s="1235">
        <f t="shared" si="69"/>
        <v>0</v>
      </c>
      <c r="L1079" s="848"/>
      <c r="M1079" s="1010" t="str">
        <f t="shared" si="61"/>
        <v/>
      </c>
      <c r="N1079" s="848"/>
      <c r="O1079" s="848"/>
      <c r="P1079" s="848"/>
      <c r="Q1079" s="451"/>
      <c r="R1079" s="848">
        <f t="shared" si="70"/>
        <v>27</v>
      </c>
      <c r="S1079" s="46"/>
      <c r="T1079" s="46"/>
      <c r="U1079" s="1066">
        <v>1079</v>
      </c>
      <c r="V1079" s="46"/>
    </row>
    <row r="1080" spans="1:22" ht="15.75" customHeight="1">
      <c r="A1080" s="1251" t="str">
        <f t="shared" si="60"/>
        <v>WILD FOODS -- see worksheet Data 3</v>
      </c>
      <c r="B1080" s="1225">
        <v>12</v>
      </c>
      <c r="C1080" s="1128">
        <f t="shared" si="62"/>
        <v>785</v>
      </c>
      <c r="D1080" s="1128">
        <f t="shared" si="63"/>
        <v>-785</v>
      </c>
      <c r="E1080" s="1128">
        <f t="shared" si="64"/>
        <v>820</v>
      </c>
      <c r="F1080" s="1128">
        <f t="shared" si="65"/>
        <v>-820</v>
      </c>
      <c r="G1080" s="848"/>
      <c r="H1080" s="1235">
        <f t="shared" si="66"/>
        <v>1590</v>
      </c>
      <c r="I1080" s="1235">
        <f t="shared" si="67"/>
        <v>-1590</v>
      </c>
      <c r="J1080" s="1235">
        <f t="shared" si="68"/>
        <v>2740</v>
      </c>
      <c r="K1080" s="1235">
        <f t="shared" si="69"/>
        <v>-2740</v>
      </c>
      <c r="L1080" s="848"/>
      <c r="M1080" s="1010" t="str">
        <f t="shared" si="61"/>
        <v/>
      </c>
      <c r="N1080" s="848"/>
      <c r="O1080" s="848"/>
      <c r="P1080" s="848"/>
      <c r="Q1080" s="451"/>
      <c r="R1080" s="848">
        <f t="shared" si="70"/>
        <v>28</v>
      </c>
      <c r="S1080" s="46"/>
      <c r="T1080" s="46"/>
      <c r="U1080" s="1066">
        <v>1080</v>
      </c>
      <c r="V1080" s="46"/>
    </row>
    <row r="1081" spans="1:22" ht="15.75" customHeight="1">
      <c r="A1081" s="1251" t="str">
        <f t="shared" si="60"/>
        <v>Agricultural cash income -- see Data2</v>
      </c>
      <c r="B1081" s="1225">
        <v>13</v>
      </c>
      <c r="C1081" s="1128">
        <f t="shared" si="62"/>
        <v>150</v>
      </c>
      <c r="D1081" s="1128">
        <f t="shared" si="63"/>
        <v>30</v>
      </c>
      <c r="E1081" s="1128">
        <f t="shared" si="64"/>
        <v>800</v>
      </c>
      <c r="F1081" s="1128">
        <f t="shared" si="65"/>
        <v>160</v>
      </c>
      <c r="G1081" s="848"/>
      <c r="H1081" s="1235">
        <f t="shared" si="66"/>
        <v>300</v>
      </c>
      <c r="I1081" s="1235">
        <f t="shared" si="67"/>
        <v>60</v>
      </c>
      <c r="J1081" s="1235">
        <f t="shared" si="68"/>
        <v>0</v>
      </c>
      <c r="K1081" s="1235">
        <f t="shared" si="69"/>
        <v>0</v>
      </c>
      <c r="L1081" s="848"/>
      <c r="M1081" s="1010" t="str">
        <f t="shared" si="61"/>
        <v/>
      </c>
      <c r="N1081" s="848"/>
      <c r="O1081" s="848"/>
      <c r="P1081" s="848"/>
      <c r="Q1081" s="451"/>
      <c r="R1081" s="848" t="str">
        <f t="shared" si="70"/>
        <v/>
      </c>
      <c r="S1081" s="46"/>
      <c r="T1081" s="46"/>
      <c r="U1081" s="1066">
        <v>1081</v>
      </c>
      <c r="V1081" s="46"/>
    </row>
    <row r="1082" spans="1:22" ht="15.75" customHeight="1">
      <c r="A1082" s="1251" t="str">
        <f t="shared" si="60"/>
        <v>Construction cash income -- see Data2</v>
      </c>
      <c r="B1082" s="1225">
        <v>14</v>
      </c>
      <c r="C1082" s="1128">
        <f t="shared" si="62"/>
        <v>400</v>
      </c>
      <c r="D1082" s="1128">
        <f t="shared" si="63"/>
        <v>80</v>
      </c>
      <c r="E1082" s="1128">
        <f t="shared" si="64"/>
        <v>750</v>
      </c>
      <c r="F1082" s="1128">
        <f t="shared" si="65"/>
        <v>150</v>
      </c>
      <c r="G1082" s="848"/>
      <c r="H1082" s="1235">
        <f t="shared" si="66"/>
        <v>0</v>
      </c>
      <c r="I1082" s="1235">
        <f t="shared" si="67"/>
        <v>0</v>
      </c>
      <c r="J1082" s="1235">
        <f t="shared" si="68"/>
        <v>0</v>
      </c>
      <c r="K1082" s="1235">
        <f t="shared" si="69"/>
        <v>0</v>
      </c>
      <c r="L1082" s="848"/>
      <c r="M1082" s="1010" t="str">
        <f t="shared" si="61"/>
        <v/>
      </c>
      <c r="N1082" s="848"/>
      <c r="O1082" s="848"/>
      <c r="P1082" s="848"/>
      <c r="Q1082" s="451"/>
      <c r="R1082" s="848" t="str">
        <f t="shared" si="70"/>
        <v/>
      </c>
      <c r="S1082" s="46"/>
      <c r="T1082" s="46"/>
      <c r="U1082" s="1066">
        <v>1082</v>
      </c>
      <c r="V1082" s="46"/>
    </row>
    <row r="1083" spans="1:22" ht="15.75" customHeight="1">
      <c r="A1083" s="1251" t="str">
        <f t="shared" si="60"/>
        <v>Self-employment -- see Data2</v>
      </c>
      <c r="B1083" s="1225">
        <v>15</v>
      </c>
      <c r="C1083" s="1128">
        <f t="shared" si="62"/>
        <v>172</v>
      </c>
      <c r="D1083" s="1128">
        <f t="shared" si="63"/>
        <v>34.400000000000006</v>
      </c>
      <c r="E1083" s="1128">
        <f t="shared" si="64"/>
        <v>807</v>
      </c>
      <c r="F1083" s="1128">
        <f t="shared" si="65"/>
        <v>161.39999999999998</v>
      </c>
      <c r="G1083" s="848"/>
      <c r="H1083" s="1235">
        <f t="shared" si="66"/>
        <v>2890</v>
      </c>
      <c r="I1083" s="1235">
        <f t="shared" si="67"/>
        <v>578</v>
      </c>
      <c r="J1083" s="1235">
        <f t="shared" si="68"/>
        <v>1650</v>
      </c>
      <c r="K1083" s="1235">
        <f t="shared" si="69"/>
        <v>330</v>
      </c>
      <c r="L1083" s="848"/>
      <c r="M1083" s="1010" t="str">
        <f t="shared" si="61"/>
        <v/>
      </c>
      <c r="N1083" s="848"/>
      <c r="O1083" s="848"/>
      <c r="P1083" s="848"/>
      <c r="Q1083" s="451"/>
      <c r="R1083" s="848" t="str">
        <f t="shared" si="70"/>
        <v/>
      </c>
      <c r="S1083" s="46"/>
      <c r="T1083" s="46"/>
      <c r="U1083" s="1066">
        <v>1083</v>
      </c>
      <c r="V1083" s="46"/>
    </row>
    <row r="1084" spans="1:22" ht="15.75" customHeight="1">
      <c r="A1084" s="1251" t="str">
        <f t="shared" si="60"/>
        <v>Small business -- see Data2</v>
      </c>
      <c r="B1084" s="1225">
        <v>16</v>
      </c>
      <c r="C1084" s="1128">
        <f t="shared" si="62"/>
        <v>0</v>
      </c>
      <c r="D1084" s="1128">
        <f t="shared" si="63"/>
        <v>0</v>
      </c>
      <c r="E1084" s="1128">
        <f t="shared" si="64"/>
        <v>0</v>
      </c>
      <c r="F1084" s="1128">
        <f t="shared" si="65"/>
        <v>0</v>
      </c>
      <c r="G1084" s="848"/>
      <c r="H1084" s="1235">
        <f t="shared" si="66"/>
        <v>3000</v>
      </c>
      <c r="I1084" s="1235">
        <f t="shared" si="67"/>
        <v>0</v>
      </c>
      <c r="J1084" s="1235">
        <f t="shared" si="68"/>
        <v>3604</v>
      </c>
      <c r="K1084" s="1235">
        <f t="shared" si="69"/>
        <v>0</v>
      </c>
      <c r="L1084" s="848"/>
      <c r="M1084" s="1010" t="str">
        <f t="shared" si="61"/>
        <v/>
      </c>
      <c r="N1084" s="848"/>
      <c r="O1084" s="848"/>
      <c r="P1084" s="848"/>
      <c r="Q1084" s="451"/>
      <c r="R1084" s="848" t="str">
        <f t="shared" si="70"/>
        <v/>
      </c>
      <c r="S1084" s="46"/>
      <c r="T1084" s="46"/>
      <c r="U1084" s="1066">
        <v>1084</v>
      </c>
      <c r="V1084" s="46"/>
    </row>
    <row r="1085" spans="1:22" ht="15.75" customHeight="1">
      <c r="A1085" s="1251" t="str">
        <f t="shared" si="60"/>
        <v>Remittances: no. times per year</v>
      </c>
      <c r="B1085" s="1225">
        <v>17</v>
      </c>
      <c r="C1085" s="1128">
        <f t="shared" si="62"/>
        <v>300</v>
      </c>
      <c r="D1085" s="1128">
        <f t="shared" si="63"/>
        <v>300</v>
      </c>
      <c r="E1085" s="1128">
        <f t="shared" si="64"/>
        <v>0</v>
      </c>
      <c r="F1085" s="1128">
        <f t="shared" si="65"/>
        <v>0</v>
      </c>
      <c r="G1085" s="848"/>
      <c r="H1085" s="1235">
        <f t="shared" si="66"/>
        <v>0</v>
      </c>
      <c r="I1085" s="1235">
        <f t="shared" si="67"/>
        <v>0</v>
      </c>
      <c r="J1085" s="1235">
        <f t="shared" si="68"/>
        <v>0</v>
      </c>
      <c r="K1085" s="1235">
        <f t="shared" si="69"/>
        <v>0</v>
      </c>
      <c r="L1085" s="848"/>
      <c r="M1085" s="1010" t="str">
        <f t="shared" si="61"/>
        <v/>
      </c>
      <c r="N1085" s="848"/>
      <c r="O1085" s="848"/>
      <c r="P1085" s="848"/>
      <c r="Q1085" s="451"/>
      <c r="R1085" s="848" t="str">
        <f t="shared" si="70"/>
        <v/>
      </c>
      <c r="S1085" s="46"/>
      <c r="T1085" s="46"/>
      <c r="U1085" s="1066">
        <v>1085</v>
      </c>
      <c r="V1085" s="46"/>
    </row>
    <row r="1086" spans="1:22" ht="15.75" customHeight="1">
      <c r="A1086" s="1251" t="str">
        <f t="shared" si="60"/>
        <v/>
      </c>
      <c r="B1086" s="1225">
        <v>18</v>
      </c>
      <c r="C1086" s="1128" t="str">
        <f t="shared" si="62"/>
        <v/>
      </c>
      <c r="D1086" s="1128" t="str">
        <f t="shared" si="63"/>
        <v/>
      </c>
      <c r="E1086" s="1128" t="str">
        <f t="shared" si="64"/>
        <v/>
      </c>
      <c r="F1086" s="1128" t="str">
        <f t="shared" si="65"/>
        <v/>
      </c>
      <c r="G1086" s="848"/>
      <c r="H1086" s="1235" t="str">
        <f t="shared" si="66"/>
        <v/>
      </c>
      <c r="I1086" s="1235" t="str">
        <f t="shared" si="67"/>
        <v/>
      </c>
      <c r="J1086" s="1235" t="str">
        <f t="shared" si="68"/>
        <v/>
      </c>
      <c r="K1086" s="1235" t="str">
        <f t="shared" si="69"/>
        <v/>
      </c>
      <c r="L1086" s="848"/>
      <c r="M1086" s="1010" t="str">
        <f t="shared" si="61"/>
        <v/>
      </c>
      <c r="N1086" s="848"/>
      <c r="O1086" s="848"/>
      <c r="P1086" s="848"/>
      <c r="Q1086" s="451"/>
      <c r="R1086" s="848" t="str">
        <f t="shared" si="70"/>
        <v/>
      </c>
      <c r="S1086" s="46"/>
      <c r="T1086" s="46"/>
      <c r="U1086" s="1066">
        <v>1086</v>
      </c>
      <c r="V1086" s="46"/>
    </row>
    <row r="1087" spans="1:22" ht="15.75" customHeight="1">
      <c r="A1087" s="1251" t="str">
        <f t="shared" si="60"/>
        <v/>
      </c>
      <c r="B1087" s="1225">
        <v>19</v>
      </c>
      <c r="C1087" s="1128" t="str">
        <f t="shared" si="62"/>
        <v/>
      </c>
      <c r="D1087" s="1128" t="str">
        <f t="shared" si="63"/>
        <v/>
      </c>
      <c r="E1087" s="1128" t="str">
        <f t="shared" si="64"/>
        <v/>
      </c>
      <c r="F1087" s="1128" t="str">
        <f t="shared" si="65"/>
        <v/>
      </c>
      <c r="G1087" s="848"/>
      <c r="H1087" s="1235" t="str">
        <f t="shared" si="66"/>
        <v/>
      </c>
      <c r="I1087" s="1235" t="str">
        <f t="shared" si="67"/>
        <v/>
      </c>
      <c r="J1087" s="1235" t="str">
        <f t="shared" si="68"/>
        <v/>
      </c>
      <c r="K1087" s="1235" t="str">
        <f t="shared" si="69"/>
        <v/>
      </c>
      <c r="L1087" s="848"/>
      <c r="M1087" s="1010" t="str">
        <f t="shared" si="61"/>
        <v/>
      </c>
      <c r="N1087" s="848"/>
      <c r="O1087" s="848"/>
      <c r="P1087" s="848"/>
      <c r="Q1087" s="451"/>
      <c r="R1087" s="848" t="str">
        <f t="shared" si="70"/>
        <v/>
      </c>
      <c r="S1087" s="46"/>
      <c r="T1087" s="46"/>
      <c r="U1087" s="1066">
        <v>1087</v>
      </c>
      <c r="V1087" s="46"/>
    </row>
    <row r="1088" spans="1:22" ht="15.75" customHeight="1">
      <c r="A1088" s="1251" t="str">
        <f t="shared" si="60"/>
        <v/>
      </c>
      <c r="B1088" s="1225">
        <v>20</v>
      </c>
      <c r="C1088" s="1128" t="str">
        <f t="shared" si="62"/>
        <v/>
      </c>
      <c r="D1088" s="1128" t="str">
        <f t="shared" si="63"/>
        <v/>
      </c>
      <c r="E1088" s="1128" t="str">
        <f t="shared" si="64"/>
        <v/>
      </c>
      <c r="F1088" s="1128" t="str">
        <f t="shared" si="65"/>
        <v/>
      </c>
      <c r="G1088" s="848"/>
      <c r="H1088" s="1235" t="str">
        <f t="shared" si="66"/>
        <v/>
      </c>
      <c r="I1088" s="1235" t="str">
        <f t="shared" si="67"/>
        <v/>
      </c>
      <c r="J1088" s="1235" t="str">
        <f t="shared" si="68"/>
        <v/>
      </c>
      <c r="K1088" s="1235" t="str">
        <f t="shared" si="69"/>
        <v/>
      </c>
      <c r="L1088" s="848"/>
      <c r="M1088" s="1010" t="str">
        <f t="shared" si="61"/>
        <v/>
      </c>
      <c r="N1088" s="848"/>
      <c r="O1088" s="848"/>
      <c r="P1088" s="848"/>
      <c r="Q1088" s="451"/>
      <c r="R1088" s="848" t="str">
        <f t="shared" si="70"/>
        <v/>
      </c>
      <c r="S1088" s="46"/>
      <c r="T1088" s="46"/>
      <c r="U1088" s="1066">
        <v>1088</v>
      </c>
      <c r="V1088" s="46"/>
    </row>
    <row r="1089" spans="1:22" ht="15.75" customHeight="1">
      <c r="A1089" s="1251" t="str">
        <f t="shared" si="60"/>
        <v/>
      </c>
      <c r="B1089" s="1225">
        <v>21</v>
      </c>
      <c r="C1089" s="1128" t="str">
        <f t="shared" si="62"/>
        <v/>
      </c>
      <c r="D1089" s="1128" t="str">
        <f t="shared" si="63"/>
        <v/>
      </c>
      <c r="E1089" s="1128" t="str">
        <f t="shared" si="64"/>
        <v/>
      </c>
      <c r="F1089" s="1128" t="str">
        <f t="shared" si="65"/>
        <v/>
      </c>
      <c r="G1089" s="848"/>
      <c r="H1089" s="1235" t="str">
        <f t="shared" si="66"/>
        <v/>
      </c>
      <c r="I1089" s="1235" t="str">
        <f t="shared" si="67"/>
        <v/>
      </c>
      <c r="J1089" s="1235" t="str">
        <f t="shared" si="68"/>
        <v/>
      </c>
      <c r="K1089" s="1235" t="str">
        <f t="shared" si="69"/>
        <v/>
      </c>
      <c r="L1089" s="848"/>
      <c r="M1089" s="1010" t="str">
        <f t="shared" si="61"/>
        <v/>
      </c>
      <c r="N1089" s="848"/>
      <c r="O1089" s="848"/>
      <c r="P1089" s="848"/>
      <c r="Q1089" s="451"/>
      <c r="R1089" s="848" t="str">
        <f t="shared" si="70"/>
        <v/>
      </c>
      <c r="S1089" s="46"/>
      <c r="T1089" s="46"/>
      <c r="U1089" s="1066">
        <v>1089</v>
      </c>
      <c r="V1089" s="46"/>
    </row>
    <row r="1090" spans="1:22" ht="15.75" customHeight="1">
      <c r="A1090" s="1251" t="str">
        <f t="shared" si="60"/>
        <v/>
      </c>
      <c r="B1090" s="1225">
        <v>22</v>
      </c>
      <c r="C1090" s="1128" t="str">
        <f t="shared" si="62"/>
        <v/>
      </c>
      <c r="D1090" s="1128" t="str">
        <f t="shared" si="63"/>
        <v/>
      </c>
      <c r="E1090" s="1128" t="str">
        <f t="shared" si="64"/>
        <v/>
      </c>
      <c r="F1090" s="1128" t="str">
        <f t="shared" si="65"/>
        <v/>
      </c>
      <c r="G1090" s="848"/>
      <c r="H1090" s="1235" t="str">
        <f t="shared" si="66"/>
        <v/>
      </c>
      <c r="I1090" s="1235" t="str">
        <f t="shared" si="67"/>
        <v/>
      </c>
      <c r="J1090" s="1235" t="str">
        <f t="shared" si="68"/>
        <v/>
      </c>
      <c r="K1090" s="1235" t="str">
        <f t="shared" si="69"/>
        <v/>
      </c>
      <c r="L1090" s="848"/>
      <c r="M1090" s="1010" t="str">
        <f t="shared" si="61"/>
        <v/>
      </c>
      <c r="N1090" s="848"/>
      <c r="O1090" s="848"/>
      <c r="P1090" s="848"/>
      <c r="Q1090" s="451"/>
      <c r="R1090" s="848" t="str">
        <f t="shared" si="70"/>
        <v/>
      </c>
      <c r="S1090" s="46"/>
      <c r="T1090" s="46"/>
      <c r="U1090" s="1066">
        <v>1090</v>
      </c>
      <c r="V1090" s="46"/>
    </row>
    <row r="1091" spans="1:22" ht="15.75" customHeight="1">
      <c r="A1091" s="1251" t="str">
        <f t="shared" si="60"/>
        <v/>
      </c>
      <c r="B1091" s="1225">
        <v>23</v>
      </c>
      <c r="C1091" s="1128" t="str">
        <f t="shared" si="62"/>
        <v/>
      </c>
      <c r="D1091" s="1128" t="str">
        <f t="shared" si="63"/>
        <v/>
      </c>
      <c r="E1091" s="1128" t="str">
        <f t="shared" si="64"/>
        <v/>
      </c>
      <c r="F1091" s="1128" t="str">
        <f t="shared" si="65"/>
        <v/>
      </c>
      <c r="G1091" s="848"/>
      <c r="H1091" s="1235" t="str">
        <f t="shared" si="66"/>
        <v/>
      </c>
      <c r="I1091" s="1235" t="str">
        <f t="shared" si="67"/>
        <v/>
      </c>
      <c r="J1091" s="1235" t="str">
        <f t="shared" si="68"/>
        <v/>
      </c>
      <c r="K1091" s="1235" t="str">
        <f t="shared" si="69"/>
        <v/>
      </c>
      <c r="L1091" s="848"/>
      <c r="M1091" s="1010" t="str">
        <f t="shared" si="61"/>
        <v/>
      </c>
      <c r="N1091" s="848"/>
      <c r="O1091" s="848"/>
      <c r="P1091" s="848"/>
      <c r="Q1091" s="451"/>
      <c r="R1091" s="848" t="str">
        <f t="shared" si="70"/>
        <v/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>
        <f>SUM(C1069:C1091)</f>
        <v>3150</v>
      </c>
      <c r="D1092" s="1128">
        <f>SUM(D1069:D1091)</f>
        <v>-1428.6</v>
      </c>
      <c r="E1092" s="1128">
        <f>SUM(E1069:E1091)</f>
        <v>6032</v>
      </c>
      <c r="F1092" s="1128">
        <f>SUM(F1069:F1091)</f>
        <v>-1518.6</v>
      </c>
      <c r="G1092" s="848"/>
      <c r="H1092" s="1235">
        <f>SUM(H1069:H1091)</f>
        <v>16400</v>
      </c>
      <c r="I1092" s="1235">
        <f>SUM(I1069:I1091)</f>
        <v>-5507</v>
      </c>
      <c r="J1092" s="1235">
        <f>SUM(J1069:J1091)</f>
        <v>25545</v>
      </c>
      <c r="K1092" s="1235">
        <f>SUM(K1069:K1091)</f>
        <v>-10220</v>
      </c>
      <c r="L1092" s="848"/>
      <c r="M1092" s="848"/>
      <c r="N1092" s="848"/>
      <c r="O1092" s="848"/>
      <c r="P1092" s="848"/>
      <c r="Q1092" s="451"/>
      <c r="R1092" s="451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7"/>
      <c r="N1093" s="847"/>
      <c r="O1093" s="847"/>
      <c r="P1093" s="847"/>
      <c r="Q1093" s="15"/>
      <c r="R1093" s="451"/>
      <c r="S1093" s="46"/>
      <c r="T1093" s="46"/>
      <c r="U1093" s="1066">
        <v>1093</v>
      </c>
      <c r="V1093" s="46"/>
    </row>
    <row r="1094" spans="1:22" ht="15.75" customHeight="1">
      <c r="A1094" s="1161" t="s">
        <v>412</v>
      </c>
      <c r="B1094" s="1225"/>
      <c r="C1094" s="848"/>
      <c r="D1094" s="848"/>
      <c r="E1094" s="848"/>
      <c r="F1094" s="848"/>
      <c r="G1094" s="848"/>
      <c r="H1094" s="847"/>
      <c r="I1094" s="847"/>
      <c r="J1094" s="847"/>
      <c r="K1094" s="847"/>
      <c r="L1094" s="848"/>
      <c r="M1094" s="848"/>
      <c r="N1094" s="848"/>
      <c r="O1094" s="848"/>
      <c r="P1094" s="848"/>
      <c r="Q1094" s="15"/>
      <c r="R1094" s="451"/>
      <c r="S1094" s="46"/>
      <c r="T1094" s="46"/>
      <c r="U1094" s="1066">
        <v>1094</v>
      </c>
      <c r="V1094" s="46"/>
    </row>
    <row r="1095" spans="1:22" ht="15.75" customHeight="1">
      <c r="A1095" s="44" t="s">
        <v>524</v>
      </c>
      <c r="B1095" s="1225"/>
      <c r="C1095" s="1259" t="e">
        <f>C900</f>
        <v>#VALUE!</v>
      </c>
      <c r="D1095" s="1259">
        <f>M900</f>
        <v>0.39760437051532954</v>
      </c>
      <c r="E1095" s="1259">
        <f>D900</f>
        <v>0.96436290497934329</v>
      </c>
      <c r="F1095" s="1259">
        <f>N900</f>
        <v>0.4819183518156121</v>
      </c>
      <c r="G1095" s="848"/>
      <c r="H1095" s="1260">
        <f>E900</f>
        <v>1.0368432578510858</v>
      </c>
      <c r="I1095" s="1260">
        <f>O900</f>
        <v>1.3122010996179292</v>
      </c>
      <c r="J1095" s="1260">
        <f>F900</f>
        <v>1.1690035877364642</v>
      </c>
      <c r="K1095" s="1260">
        <f>P900</f>
        <v>2.3330899380300072</v>
      </c>
      <c r="L1095" s="848"/>
      <c r="M1095" s="848"/>
      <c r="N1095" s="848"/>
      <c r="O1095" s="848"/>
      <c r="P1095" s="848"/>
      <c r="Q1095" s="15"/>
      <c r="R1095" s="451"/>
      <c r="S1095" s="46"/>
      <c r="T1095" s="46"/>
      <c r="U1095" s="1066">
        <v>1095</v>
      </c>
      <c r="V1095" s="46"/>
    </row>
    <row r="1096" spans="1:22" ht="15.75" customHeight="1">
      <c r="A1096" s="44" t="s">
        <v>525</v>
      </c>
      <c r="B1096" s="1225"/>
      <c r="C1096" s="1257" t="e">
        <f>IF(SUM(C1043:C1065)=C1095,"OK",SUM(C1043:C1065))</f>
        <v>#VALUE!</v>
      </c>
      <c r="D1096" s="1257">
        <f>IF(SUM(D1043:D1065)=D1095,"OK",SUM(D1043:D1065))</f>
        <v>0.36497227658186571</v>
      </c>
      <c r="E1096" s="1257">
        <f>IF(SUM(E1043:E1065)=E1095,"OK",SUM(E1043:E1065))</f>
        <v>0.65655686018699722</v>
      </c>
      <c r="F1096" s="1257">
        <f>IF(SUM(F1043:F1065)=F1095,"OK",SUM(F1043:F1065))</f>
        <v>0.45821754729288977</v>
      </c>
      <c r="G1096" s="848"/>
      <c r="H1096" s="1257">
        <f>IF(SUM(H1043:H1065)=H1095,"OK",SUM(H1043:H1065))</f>
        <v>0.8652283105022831</v>
      </c>
      <c r="I1096" s="1257">
        <f>IF(SUM(I1043:I1065)=I1095,"OK",SUM(I1043:I1065))</f>
        <v>1.3214453452613921</v>
      </c>
      <c r="J1096" s="1257">
        <f>IF(SUM(J1043:J1065)=J1095,"OK",SUM(J1043:J1065))</f>
        <v>1.0705365296803655</v>
      </c>
      <c r="K1096" s="1257">
        <f>IF(SUM(K1043:K1065)=K1095,"OK",SUM(K1043:K1065))</f>
        <v>2.4315569960861056</v>
      </c>
      <c r="L1096" s="848"/>
      <c r="M1096" s="848"/>
      <c r="N1096" s="848"/>
      <c r="O1096" s="848"/>
      <c r="P1096" s="848"/>
      <c r="Q1096" s="15"/>
      <c r="R1096" s="451"/>
      <c r="S1096" s="46"/>
      <c r="T1096" s="46"/>
      <c r="U1096" s="1066">
        <v>1096</v>
      </c>
      <c r="V1096" s="46"/>
    </row>
    <row r="1097" spans="1:22" ht="15.75" customHeight="1">
      <c r="A1097" s="44" t="s">
        <v>526</v>
      </c>
      <c r="B1097" s="1225"/>
      <c r="C1097" s="1226">
        <f>C985</f>
        <v>3150</v>
      </c>
      <c r="D1097" s="1226">
        <f>M985</f>
        <v>-1428.6</v>
      </c>
      <c r="E1097" s="1226">
        <f>D985</f>
        <v>6032</v>
      </c>
      <c r="F1097" s="1226">
        <f>N985</f>
        <v>-1518.6</v>
      </c>
      <c r="G1097" s="848"/>
      <c r="H1097" s="1261">
        <f>E985</f>
        <v>16400</v>
      </c>
      <c r="I1097" s="1261">
        <f>O985</f>
        <v>-5507</v>
      </c>
      <c r="J1097" s="1261">
        <f>F985</f>
        <v>25545</v>
      </c>
      <c r="K1097" s="1261">
        <f>P985</f>
        <v>-10220</v>
      </c>
      <c r="L1097" s="848"/>
      <c r="M1097" s="848"/>
      <c r="N1097" s="848"/>
      <c r="O1097" s="848"/>
      <c r="P1097" s="848"/>
      <c r="Q1097" s="15"/>
      <c r="R1097" s="451"/>
      <c r="S1097" s="46"/>
      <c r="T1097" s="46"/>
      <c r="U1097" s="1066">
        <v>1097</v>
      </c>
      <c r="V1097" s="46"/>
    </row>
    <row r="1098" spans="1:22" ht="15.75" customHeight="1">
      <c r="A1098" s="44" t="s">
        <v>525</v>
      </c>
      <c r="B1098" s="1225"/>
      <c r="C1098" s="1226" t="str">
        <f>IF(SUM(C1068:C1091)=C1097,"OK",SUM(C1068:C1091))</f>
        <v>OK</v>
      </c>
      <c r="D1098" s="1226" t="str">
        <f>IF(SUM(D1068:D1091)=D1097,"OK",SUM(D1068:D1091))</f>
        <v>OK</v>
      </c>
      <c r="E1098" s="1226" t="str">
        <f>IF(SUM(E1068:E1091)=E1097,"OK",SUM(E1068:E1091))</f>
        <v>OK</v>
      </c>
      <c r="F1098" s="1226" t="str">
        <f>IF(SUM(F1068:F1091)=F1097,"OK",SUM(F1068:F1091))</f>
        <v>OK</v>
      </c>
      <c r="G1098" s="848"/>
      <c r="H1098" s="1226" t="str">
        <f>IF(SUM(H1068:H1091)=H1097,"OK",SUM(H1068:H1091))</f>
        <v>OK</v>
      </c>
      <c r="I1098" s="1226" t="str">
        <f>IF(SUM(I1068:I1091)=I1097,"OK",SUM(I1068:I1091))</f>
        <v>OK</v>
      </c>
      <c r="J1098" s="1226" t="str">
        <f>IF(SUM(J1068:J1091)=J1097,"OK",SUM(J1068:J1091))</f>
        <v>OK</v>
      </c>
      <c r="K1098" s="1226" t="str">
        <f>IF(SUM(K1068:K1091)=K1097,"OK",SUM(K1068:K1091))</f>
        <v>OK</v>
      </c>
      <c r="L1098" s="848"/>
      <c r="M1098" s="848"/>
      <c r="N1098" s="848"/>
      <c r="O1098" s="848"/>
      <c r="P1098" s="848"/>
      <c r="Q1098" s="15"/>
      <c r="R1098" s="451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1"/>
      <c r="S1099" s="46"/>
      <c r="T1099" s="46"/>
      <c r="U1099" s="1066">
        <v>1099</v>
      </c>
      <c r="V1099" s="46"/>
    </row>
    <row r="1100" spans="1:22" ht="15.75" customHeight="1">
      <c r="A1100" s="1161" t="s">
        <v>527</v>
      </c>
      <c r="B1100" s="1225"/>
      <c r="C1100" s="848"/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1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4">
        <v>0.05</v>
      </c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1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8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8"/>
      <c r="M1102" s="848"/>
      <c r="N1102" s="848"/>
      <c r="O1102" s="848"/>
      <c r="P1102" s="848"/>
      <c r="Q1102" s="15"/>
      <c r="R1102" s="451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0</v>
      </c>
      <c r="D1103" s="1226">
        <f>E1038*365*E1039*E1040</f>
        <v>0</v>
      </c>
      <c r="E1103" s="1226">
        <f>H1038*365*H1039*H1040</f>
        <v>0</v>
      </c>
      <c r="F1103" s="1226">
        <f>J1038*365*J1039*J1040</f>
        <v>0</v>
      </c>
      <c r="G1103" s="848"/>
      <c r="H1103" s="46"/>
      <c r="I1103" s="46"/>
      <c r="J1103" s="46"/>
      <c r="K1103" s="847"/>
      <c r="L1103" s="848"/>
      <c r="M1103" s="848"/>
      <c r="N1103" s="848"/>
      <c r="O1103" s="848"/>
      <c r="P1103" s="848"/>
      <c r="Q1103" s="15"/>
      <c r="R1103" s="451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8"/>
      <c r="H1104" s="46"/>
      <c r="I1104" s="46"/>
      <c r="J1104" s="46"/>
      <c r="K1104" s="847"/>
      <c r="L1104" s="848"/>
      <c r="M1104" s="1262" t="s">
        <v>528</v>
      </c>
      <c r="N1104" s="848"/>
      <c r="O1104" s="848"/>
      <c r="P1104" s="848"/>
      <c r="Q1104" s="15"/>
      <c r="R1104" s="451"/>
      <c r="S1104" s="46"/>
      <c r="T1104" s="46"/>
      <c r="U1104" s="1066">
        <v>1104</v>
      </c>
      <c r="V1104" s="46"/>
    </row>
    <row r="1105" spans="1:22" ht="15.75" customHeight="1">
      <c r="A1105" s="1161" t="s">
        <v>529</v>
      </c>
      <c r="B1105" s="1225"/>
      <c r="C1105" s="848"/>
      <c r="D1105" s="1226"/>
      <c r="E1105" s="1226"/>
      <c r="F1105" s="1226"/>
      <c r="G1105" s="848"/>
      <c r="H1105" s="847"/>
      <c r="I1105" s="46"/>
      <c r="J1105" s="46"/>
      <c r="K1105" s="847"/>
      <c r="L1105" s="848"/>
      <c r="M1105" s="1263" t="s">
        <v>530</v>
      </c>
      <c r="N1105" s="1264" t="s">
        <v>351</v>
      </c>
      <c r="O1105" s="848"/>
      <c r="P1105" s="848"/>
      <c r="Q1105" s="15"/>
      <c r="R1105" s="451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71">A830</f>
        <v>Green cons - Season 1: no of months</v>
      </c>
      <c r="B1106" s="848"/>
      <c r="C1106" s="1257">
        <f t="shared" ref="C1106:F1107" si="72">MAX(SUM(C830,M830),SUM(C830))</f>
        <v>0</v>
      </c>
      <c r="D1106" s="1257">
        <f t="shared" si="72"/>
        <v>0</v>
      </c>
      <c r="E1106" s="1257">
        <f t="shared" si="72"/>
        <v>0</v>
      </c>
      <c r="F1106" s="1257">
        <f t="shared" si="72"/>
        <v>0</v>
      </c>
      <c r="G1106" s="848"/>
      <c r="H1106" s="46"/>
      <c r="I1106" s="46"/>
      <c r="J1106" s="46"/>
      <c r="K1106" s="46"/>
      <c r="L1106" s="44"/>
      <c r="M1106" s="1248" t="str">
        <f t="shared" ref="M1106:M1139" si="73">IF(OR(SUM((C1106&gt;C$1101),(D1106&gt;C$1101),(E1106&gt;C$1101),(F1106&gt;C$1101))&gt;1,C1106&gt;C$1101*2,D1106&gt;C$1101*2,E1106&gt;C$1101*2,F1106&gt;C$1101*2),"yes","")</f>
        <v/>
      </c>
      <c r="N1106" s="1265"/>
      <c r="O1106" s="848"/>
      <c r="P1106" s="848"/>
      <c r="Q1106" s="15"/>
      <c r="R1106" s="451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71"/>
        <v xml:space="preserve">Green beans </v>
      </c>
      <c r="B1107" s="848"/>
      <c r="C1107" s="1257">
        <f t="shared" si="72"/>
        <v>0</v>
      </c>
      <c r="D1107" s="1257">
        <f t="shared" si="72"/>
        <v>0</v>
      </c>
      <c r="E1107" s="1257">
        <f t="shared" si="72"/>
        <v>0</v>
      </c>
      <c r="F1107" s="1257">
        <f t="shared" si="72"/>
        <v>0</v>
      </c>
      <c r="G1107" s="848"/>
      <c r="H1107" s="46"/>
      <c r="I1107" s="46"/>
      <c r="J1107" s="46"/>
      <c r="K1107" s="46"/>
      <c r="L1107" s="44"/>
      <c r="M1107" s="1248" t="str">
        <f t="shared" si="73"/>
        <v/>
      </c>
      <c r="N1107" s="1265"/>
      <c r="O1107" s="848"/>
      <c r="P1107" s="848"/>
      <c r="Q1107" s="15"/>
      <c r="R1107" s="451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71"/>
        <v>Maize: kg produced</v>
      </c>
      <c r="B1108" s="848"/>
      <c r="C1108" s="1257">
        <f t="shared" ref="C1108:C1125" si="74">IF(C$1103=0,0,MAX((SUM(C832,M832)+SUM(C932,M932)/C$1103),(SUM(C832)+SUM(C932)/C$1103)))</f>
        <v>0</v>
      </c>
      <c r="D1108" s="1257">
        <f t="shared" ref="D1108:D1125" si="75">IF(D$1103=0,0,MAX((SUM(D832,N832)+SUM(D932,N932)/D$1103),(SUM(D832)+SUM(D932)/D$1103)))</f>
        <v>0</v>
      </c>
      <c r="E1108" s="1257">
        <f t="shared" ref="E1108:E1125" si="76">IF(E$1103=0,0,MAX((SUM(E832,O832)+SUM(E932,O932)/E$1103),(SUM(E832)+SUM(E932)/E$1103)))</f>
        <v>0</v>
      </c>
      <c r="F1108" s="1257">
        <f t="shared" ref="F1108:F1125" si="77">IF(F$1103=0,0,MAX((SUM(F832,P832)+SUM(F932,P932)/F$1103),(SUM(F832)+SUM(F932)/F$1103)))</f>
        <v>0</v>
      </c>
      <c r="G1108" s="848"/>
      <c r="H1108" s="1258">
        <f t="shared" ref="H1108:H1125" si="78">IF(C$1103=0,0,MAX(SUM(C932,M932)/C$1103,SUM(C932)/C$1103))</f>
        <v>0</v>
      </c>
      <c r="I1108" s="1258">
        <f t="shared" ref="I1108:I1125" si="79">IF(D$1103=0,0,MAX(SUM(D932,N932)/D$1103,SUM(D932)/D$1103))</f>
        <v>0</v>
      </c>
      <c r="J1108" s="1258">
        <f t="shared" ref="J1108:J1125" si="80">IF(E$1103=0,0,MAX(SUM(E932,O932)/E$1103,SUM(E932)/E$1103))</f>
        <v>0</v>
      </c>
      <c r="K1108" s="1258">
        <f t="shared" ref="K1108:K1125" si="81">IF(F$1103=0,0,MAX(SUM(F932,P932)/F$1103,SUM(F932)/F$1103))</f>
        <v>0</v>
      </c>
      <c r="L1108" s="44"/>
      <c r="M1108" s="1248" t="str">
        <f t="shared" si="73"/>
        <v/>
      </c>
      <c r="N1108" s="1262" t="str">
        <f t="shared" ref="N1108:N1127" si="82">IF(OR(SUM((H1108&gt;C$1101),(I1108&gt;C$1101),(J1108&gt;C$1101),(K1108&gt;C$1101))&gt;1,H1108&gt;C$1101*2,I1108&gt;C$1101*2,J1108&gt;C$1101*2,K1108&gt;C$1101*2),"yes","")</f>
        <v/>
      </c>
      <c r="O1108" s="848"/>
      <c r="P1108" s="848"/>
      <c r="Q1108" s="15"/>
      <c r="R1108" s="451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71"/>
        <v>Sorghum: kg produced</v>
      </c>
      <c r="B1109" s="848"/>
      <c r="C1109" s="1257">
        <f t="shared" si="74"/>
        <v>0</v>
      </c>
      <c r="D1109" s="1257">
        <f t="shared" si="75"/>
        <v>0</v>
      </c>
      <c r="E1109" s="1257">
        <f t="shared" si="76"/>
        <v>0</v>
      </c>
      <c r="F1109" s="1257">
        <f t="shared" si="77"/>
        <v>0</v>
      </c>
      <c r="G1109" s="848"/>
      <c r="H1109" s="1258">
        <f t="shared" si="78"/>
        <v>0</v>
      </c>
      <c r="I1109" s="1258">
        <f t="shared" si="79"/>
        <v>0</v>
      </c>
      <c r="J1109" s="1258">
        <f t="shared" si="80"/>
        <v>0</v>
      </c>
      <c r="K1109" s="1258">
        <f t="shared" si="81"/>
        <v>0</v>
      </c>
      <c r="L1109" s="44"/>
      <c r="M1109" s="1248" t="str">
        <f t="shared" si="73"/>
        <v/>
      </c>
      <c r="N1109" s="1262" t="str">
        <f t="shared" si="82"/>
        <v/>
      </c>
      <c r="O1109" s="848"/>
      <c r="P1109" s="848"/>
      <c r="Q1109" s="15"/>
      <c r="R1109" s="451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71"/>
        <v>High value cereal: kg produced</v>
      </c>
      <c r="B1110" s="848"/>
      <c r="C1110" s="1257">
        <f t="shared" si="74"/>
        <v>0</v>
      </c>
      <c r="D1110" s="1257">
        <f t="shared" si="75"/>
        <v>0</v>
      </c>
      <c r="E1110" s="1257">
        <f t="shared" si="76"/>
        <v>0</v>
      </c>
      <c r="F1110" s="1257">
        <f t="shared" si="77"/>
        <v>0</v>
      </c>
      <c r="G1110" s="848"/>
      <c r="H1110" s="1258">
        <f t="shared" si="78"/>
        <v>0</v>
      </c>
      <c r="I1110" s="1258">
        <f t="shared" si="79"/>
        <v>0</v>
      </c>
      <c r="J1110" s="1258">
        <f t="shared" si="80"/>
        <v>0</v>
      </c>
      <c r="K1110" s="1258">
        <f t="shared" si="81"/>
        <v>0</v>
      </c>
      <c r="L1110" s="44"/>
      <c r="M1110" s="1248" t="str">
        <f t="shared" si="73"/>
        <v/>
      </c>
      <c r="N1110" s="1262" t="str">
        <f t="shared" si="82"/>
        <v/>
      </c>
      <c r="O1110" s="848"/>
      <c r="P1110" s="848"/>
      <c r="Q1110" s="15"/>
      <c r="R1110" s="451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71"/>
        <v>High value cereal: kg produced</v>
      </c>
      <c r="B1111" s="848"/>
      <c r="C1111" s="1257">
        <f t="shared" si="74"/>
        <v>0</v>
      </c>
      <c r="D1111" s="1257">
        <f t="shared" si="75"/>
        <v>0</v>
      </c>
      <c r="E1111" s="1257">
        <f t="shared" si="76"/>
        <v>0</v>
      </c>
      <c r="F1111" s="1257">
        <f t="shared" si="77"/>
        <v>0</v>
      </c>
      <c r="G1111" s="848"/>
      <c r="H1111" s="1258">
        <f t="shared" si="78"/>
        <v>0</v>
      </c>
      <c r="I1111" s="1258">
        <f t="shared" si="79"/>
        <v>0</v>
      </c>
      <c r="J1111" s="1258">
        <f t="shared" si="80"/>
        <v>0</v>
      </c>
      <c r="K1111" s="1258">
        <f t="shared" si="81"/>
        <v>0</v>
      </c>
      <c r="L1111" s="44"/>
      <c r="M1111" s="1248" t="str">
        <f t="shared" si="73"/>
        <v/>
      </c>
      <c r="N1111" s="1262" t="str">
        <f t="shared" si="82"/>
        <v/>
      </c>
      <c r="O1111" s="848"/>
      <c r="P1111" s="848"/>
      <c r="Q1111" s="15"/>
      <c r="R1111" s="451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71"/>
        <v>Cowpeas: kg produced</v>
      </c>
      <c r="B1112" s="848"/>
      <c r="C1112" s="1257">
        <f t="shared" si="74"/>
        <v>0</v>
      </c>
      <c r="D1112" s="1257">
        <f t="shared" si="75"/>
        <v>0</v>
      </c>
      <c r="E1112" s="1257">
        <f t="shared" si="76"/>
        <v>0</v>
      </c>
      <c r="F1112" s="1257">
        <f t="shared" si="77"/>
        <v>0</v>
      </c>
      <c r="G1112" s="848"/>
      <c r="H1112" s="1258">
        <f t="shared" si="78"/>
        <v>0</v>
      </c>
      <c r="I1112" s="1258">
        <f t="shared" si="79"/>
        <v>0</v>
      </c>
      <c r="J1112" s="1258">
        <f t="shared" si="80"/>
        <v>0</v>
      </c>
      <c r="K1112" s="1258">
        <f t="shared" si="81"/>
        <v>0</v>
      </c>
      <c r="L1112" s="44"/>
      <c r="M1112" s="1248" t="str">
        <f t="shared" si="73"/>
        <v/>
      </c>
      <c r="N1112" s="1262" t="str">
        <f t="shared" si="82"/>
        <v/>
      </c>
      <c r="O1112" s="848"/>
      <c r="P1112" s="848"/>
      <c r="Q1112" s="15"/>
      <c r="R1112" s="451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71"/>
        <v>Beans: kg produced</v>
      </c>
      <c r="B1113" s="848"/>
      <c r="C1113" s="1257">
        <f t="shared" si="74"/>
        <v>0</v>
      </c>
      <c r="D1113" s="1257">
        <f t="shared" si="75"/>
        <v>0</v>
      </c>
      <c r="E1113" s="1257">
        <f t="shared" si="76"/>
        <v>0</v>
      </c>
      <c r="F1113" s="1257">
        <f t="shared" si="77"/>
        <v>0</v>
      </c>
      <c r="G1113" s="848"/>
      <c r="H1113" s="1258">
        <f t="shared" si="78"/>
        <v>0</v>
      </c>
      <c r="I1113" s="1258">
        <f t="shared" si="79"/>
        <v>0</v>
      </c>
      <c r="J1113" s="1258">
        <f t="shared" si="80"/>
        <v>0</v>
      </c>
      <c r="K1113" s="1258">
        <f t="shared" si="81"/>
        <v>0</v>
      </c>
      <c r="L1113" s="44"/>
      <c r="M1113" s="1248" t="str">
        <f t="shared" si="73"/>
        <v/>
      </c>
      <c r="N1113" s="1262" t="str">
        <f t="shared" si="82"/>
        <v/>
      </c>
      <c r="O1113" s="848"/>
      <c r="P1113" s="848"/>
      <c r="Q1113" s="15"/>
      <c r="R1113" s="451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71"/>
        <v>Millet: kg produced</v>
      </c>
      <c r="B1114" s="848"/>
      <c r="C1114" s="1257">
        <f t="shared" si="74"/>
        <v>0</v>
      </c>
      <c r="D1114" s="1257">
        <f t="shared" si="75"/>
        <v>0</v>
      </c>
      <c r="E1114" s="1257">
        <f t="shared" si="76"/>
        <v>0</v>
      </c>
      <c r="F1114" s="1257">
        <f t="shared" si="77"/>
        <v>0</v>
      </c>
      <c r="G1114" s="848"/>
      <c r="H1114" s="1258">
        <f t="shared" si="78"/>
        <v>0</v>
      </c>
      <c r="I1114" s="1258">
        <f t="shared" si="79"/>
        <v>0</v>
      </c>
      <c r="J1114" s="1258">
        <f t="shared" si="80"/>
        <v>0</v>
      </c>
      <c r="K1114" s="1258">
        <f t="shared" si="81"/>
        <v>0</v>
      </c>
      <c r="L1114" s="44"/>
      <c r="M1114" s="1248" t="str">
        <f t="shared" si="73"/>
        <v/>
      </c>
      <c r="N1114" s="1262" t="str">
        <f t="shared" si="82"/>
        <v/>
      </c>
      <c r="O1114" s="848"/>
      <c r="P1114" s="848"/>
      <c r="Q1114" s="15"/>
      <c r="R1114" s="451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71"/>
        <v>Finger millet: kg produced</v>
      </c>
      <c r="B1115" s="848"/>
      <c r="C1115" s="1257">
        <f t="shared" si="74"/>
        <v>0</v>
      </c>
      <c r="D1115" s="1257">
        <f t="shared" si="75"/>
        <v>0</v>
      </c>
      <c r="E1115" s="1257">
        <f t="shared" si="76"/>
        <v>0</v>
      </c>
      <c r="F1115" s="1257">
        <f t="shared" si="77"/>
        <v>0</v>
      </c>
      <c r="G1115" s="848"/>
      <c r="H1115" s="1258">
        <f t="shared" si="78"/>
        <v>0</v>
      </c>
      <c r="I1115" s="1258">
        <f t="shared" si="79"/>
        <v>0</v>
      </c>
      <c r="J1115" s="1258">
        <f t="shared" si="80"/>
        <v>0</v>
      </c>
      <c r="K1115" s="1258">
        <f t="shared" si="81"/>
        <v>0</v>
      </c>
      <c r="L1115" s="44"/>
      <c r="M1115" s="1248" t="str">
        <f t="shared" si="73"/>
        <v/>
      </c>
      <c r="N1115" s="1262" t="str">
        <f t="shared" si="82"/>
        <v/>
      </c>
      <c r="O1115" s="848"/>
      <c r="P1115" s="848"/>
      <c r="Q1115" s="15"/>
      <c r="R1115" s="451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71"/>
        <v>Wheat: kg produced</v>
      </c>
      <c r="B1116" s="848"/>
      <c r="C1116" s="1257">
        <f t="shared" si="74"/>
        <v>0</v>
      </c>
      <c r="D1116" s="1257">
        <f t="shared" si="75"/>
        <v>0</v>
      </c>
      <c r="E1116" s="1257">
        <f t="shared" si="76"/>
        <v>0</v>
      </c>
      <c r="F1116" s="1257">
        <f t="shared" si="77"/>
        <v>0</v>
      </c>
      <c r="G1116" s="848"/>
      <c r="H1116" s="1258">
        <f t="shared" si="78"/>
        <v>0</v>
      </c>
      <c r="I1116" s="1258">
        <f t="shared" si="79"/>
        <v>0</v>
      </c>
      <c r="J1116" s="1258">
        <f t="shared" si="80"/>
        <v>0</v>
      </c>
      <c r="K1116" s="1258">
        <f t="shared" si="81"/>
        <v>0</v>
      </c>
      <c r="L1116" s="44"/>
      <c r="M1116" s="1248" t="str">
        <f t="shared" si="73"/>
        <v/>
      </c>
      <c r="N1116" s="1262" t="str">
        <f t="shared" si="82"/>
        <v/>
      </c>
      <c r="O1116" s="848"/>
      <c r="P1116" s="848"/>
      <c r="Q1116" s="15"/>
      <c r="R1116" s="451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71"/>
        <v>Cassava: no. local meas.</v>
      </c>
      <c r="B1117" s="848"/>
      <c r="C1117" s="1257">
        <f t="shared" si="74"/>
        <v>0</v>
      </c>
      <c r="D1117" s="1257">
        <f t="shared" si="75"/>
        <v>0</v>
      </c>
      <c r="E1117" s="1257">
        <f t="shared" si="76"/>
        <v>0</v>
      </c>
      <c r="F1117" s="1257">
        <f t="shared" si="77"/>
        <v>0</v>
      </c>
      <c r="G1117" s="848"/>
      <c r="H1117" s="1258">
        <f t="shared" si="78"/>
        <v>0</v>
      </c>
      <c r="I1117" s="1258">
        <f t="shared" si="79"/>
        <v>0</v>
      </c>
      <c r="J1117" s="1258">
        <f t="shared" si="80"/>
        <v>0</v>
      </c>
      <c r="K1117" s="1258">
        <f t="shared" si="81"/>
        <v>0</v>
      </c>
      <c r="L1117" s="44"/>
      <c r="M1117" s="1248" t="str">
        <f t="shared" si="73"/>
        <v/>
      </c>
      <c r="N1117" s="1262" t="str">
        <f t="shared" si="82"/>
        <v/>
      </c>
      <c r="O1117" s="848"/>
      <c r="P1117" s="848"/>
      <c r="Q1117" s="15"/>
      <c r="R1117" s="451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71"/>
        <v>Water melon: no. local meas</v>
      </c>
      <c r="B1118" s="848"/>
      <c r="C1118" s="1257">
        <f t="shared" si="74"/>
        <v>0</v>
      </c>
      <c r="D1118" s="1257">
        <f t="shared" si="75"/>
        <v>0</v>
      </c>
      <c r="E1118" s="1257">
        <f t="shared" si="76"/>
        <v>0</v>
      </c>
      <c r="F1118" s="1257">
        <f t="shared" si="77"/>
        <v>0</v>
      </c>
      <c r="G1118" s="848"/>
      <c r="H1118" s="1258">
        <f t="shared" si="78"/>
        <v>0</v>
      </c>
      <c r="I1118" s="1258">
        <f t="shared" si="79"/>
        <v>0</v>
      </c>
      <c r="J1118" s="1258">
        <f t="shared" si="80"/>
        <v>0</v>
      </c>
      <c r="K1118" s="1258">
        <f t="shared" si="81"/>
        <v>0</v>
      </c>
      <c r="L1118" s="44"/>
      <c r="M1118" s="1248" t="str">
        <f t="shared" si="73"/>
        <v/>
      </c>
      <c r="N1118" s="1262" t="str">
        <f t="shared" si="82"/>
        <v/>
      </c>
      <c r="O1118" s="848"/>
      <c r="P1118" s="848"/>
      <c r="Q1118" s="15"/>
      <c r="R1118" s="451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71"/>
        <v>Other melons: no. local meas</v>
      </c>
      <c r="B1119" s="848"/>
      <c r="C1119" s="1257">
        <f t="shared" si="74"/>
        <v>0</v>
      </c>
      <c r="D1119" s="1257">
        <f t="shared" si="75"/>
        <v>0</v>
      </c>
      <c r="E1119" s="1257">
        <f t="shared" si="76"/>
        <v>0</v>
      </c>
      <c r="F1119" s="1257">
        <f t="shared" si="77"/>
        <v>0</v>
      </c>
      <c r="G1119" s="848"/>
      <c r="H1119" s="1258">
        <f t="shared" si="78"/>
        <v>0</v>
      </c>
      <c r="I1119" s="1258">
        <f t="shared" si="79"/>
        <v>0</v>
      </c>
      <c r="J1119" s="1258">
        <f t="shared" si="80"/>
        <v>0</v>
      </c>
      <c r="K1119" s="1258">
        <f t="shared" si="81"/>
        <v>0</v>
      </c>
      <c r="L1119" s="44"/>
      <c r="M1119" s="1248" t="str">
        <f t="shared" si="73"/>
        <v/>
      </c>
      <c r="N1119" s="1262" t="str">
        <f t="shared" si="82"/>
        <v/>
      </c>
      <c r="O1119" s="848"/>
      <c r="P1119" s="848"/>
      <c r="Q1119" s="15"/>
      <c r="R1119" s="451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71"/>
        <v>Sweet Potatoes no. local measure</v>
      </c>
      <c r="B1120" s="848"/>
      <c r="C1120" s="1257">
        <f t="shared" si="74"/>
        <v>0</v>
      </c>
      <c r="D1120" s="1257">
        <f t="shared" si="75"/>
        <v>0</v>
      </c>
      <c r="E1120" s="1257">
        <f t="shared" si="76"/>
        <v>0</v>
      </c>
      <c r="F1120" s="1257">
        <f t="shared" si="77"/>
        <v>0</v>
      </c>
      <c r="G1120" s="848"/>
      <c r="H1120" s="1258">
        <f t="shared" si="78"/>
        <v>0</v>
      </c>
      <c r="I1120" s="1258">
        <f t="shared" si="79"/>
        <v>0</v>
      </c>
      <c r="J1120" s="1258">
        <f t="shared" si="80"/>
        <v>0</v>
      </c>
      <c r="K1120" s="1258">
        <f t="shared" si="81"/>
        <v>0</v>
      </c>
      <c r="L1120" s="44"/>
      <c r="M1120" s="1248" t="str">
        <f t="shared" si="73"/>
        <v/>
      </c>
      <c r="N1120" s="1262" t="str">
        <f t="shared" si="82"/>
        <v/>
      </c>
      <c r="O1120" s="848"/>
      <c r="P1120" s="848"/>
      <c r="Q1120" s="15"/>
      <c r="R1120" s="451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71"/>
        <v>Groundnuts (dry): no. local meas</v>
      </c>
      <c r="B1121" s="848"/>
      <c r="C1121" s="1257">
        <f t="shared" si="74"/>
        <v>0</v>
      </c>
      <c r="D1121" s="1257">
        <f t="shared" si="75"/>
        <v>0</v>
      </c>
      <c r="E1121" s="1257">
        <f t="shared" si="76"/>
        <v>0</v>
      </c>
      <c r="F1121" s="1257">
        <f t="shared" si="77"/>
        <v>0</v>
      </c>
      <c r="G1121" s="848"/>
      <c r="H1121" s="1258">
        <f t="shared" si="78"/>
        <v>0</v>
      </c>
      <c r="I1121" s="1258">
        <f t="shared" si="79"/>
        <v>0</v>
      </c>
      <c r="J1121" s="1258">
        <f t="shared" si="80"/>
        <v>0</v>
      </c>
      <c r="K1121" s="1258">
        <f t="shared" si="81"/>
        <v>0</v>
      </c>
      <c r="L1121" s="44"/>
      <c r="M1121" s="1248" t="str">
        <f t="shared" si="73"/>
        <v/>
      </c>
      <c r="N1121" s="1262" t="str">
        <f t="shared" si="82"/>
        <v/>
      </c>
      <c r="O1121" s="848"/>
      <c r="P1121" s="848"/>
      <c r="Q1121" s="15"/>
      <c r="R1121" s="451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71"/>
        <v>Roundnuts (bambara): no. local meas</v>
      </c>
      <c r="B1122" s="848"/>
      <c r="C1122" s="1257">
        <f t="shared" si="74"/>
        <v>0</v>
      </c>
      <c r="D1122" s="1257">
        <f t="shared" si="75"/>
        <v>0</v>
      </c>
      <c r="E1122" s="1257">
        <f t="shared" si="76"/>
        <v>0</v>
      </c>
      <c r="F1122" s="1257">
        <f t="shared" si="77"/>
        <v>0</v>
      </c>
      <c r="G1122" s="848"/>
      <c r="H1122" s="1258">
        <f t="shared" si="78"/>
        <v>0</v>
      </c>
      <c r="I1122" s="1258">
        <f t="shared" si="79"/>
        <v>0</v>
      </c>
      <c r="J1122" s="1258">
        <f t="shared" si="80"/>
        <v>0</v>
      </c>
      <c r="K1122" s="1258">
        <f t="shared" si="81"/>
        <v>0</v>
      </c>
      <c r="L1122" s="44"/>
      <c r="M1122" s="1248" t="str">
        <f t="shared" si="73"/>
        <v/>
      </c>
      <c r="N1122" s="1262" t="str">
        <f t="shared" si="82"/>
        <v/>
      </c>
      <c r="O1122" s="848"/>
      <c r="P1122" s="848"/>
      <c r="Q1122" s="15"/>
      <c r="R1122" s="451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71"/>
        <v xml:space="preserve">Other crop: cassava leaves </v>
      </c>
      <c r="B1123" s="848"/>
      <c r="C1123" s="1257">
        <f t="shared" si="74"/>
        <v>0</v>
      </c>
      <c r="D1123" s="1257">
        <f t="shared" si="75"/>
        <v>0</v>
      </c>
      <c r="E1123" s="1257">
        <f t="shared" si="76"/>
        <v>0</v>
      </c>
      <c r="F1123" s="1257">
        <f t="shared" si="77"/>
        <v>0</v>
      </c>
      <c r="G1123" s="848"/>
      <c r="H1123" s="1258">
        <f t="shared" si="78"/>
        <v>0</v>
      </c>
      <c r="I1123" s="1258">
        <f t="shared" si="79"/>
        <v>0</v>
      </c>
      <c r="J1123" s="1258">
        <f t="shared" si="80"/>
        <v>0</v>
      </c>
      <c r="K1123" s="1258">
        <f t="shared" si="81"/>
        <v>0</v>
      </c>
      <c r="L1123" s="44"/>
      <c r="M1123" s="1248" t="str">
        <f t="shared" si="73"/>
        <v/>
      </c>
      <c r="N1123" s="1262" t="str">
        <f t="shared" si="82"/>
        <v/>
      </c>
      <c r="O1123" s="848"/>
      <c r="P1123" s="848"/>
      <c r="Q1123" s="15"/>
      <c r="R1123" s="451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71"/>
        <v>Pumpkin</v>
      </c>
      <c r="B1124" s="848"/>
      <c r="C1124" s="1257">
        <f t="shared" si="74"/>
        <v>0</v>
      </c>
      <c r="D1124" s="1257">
        <f t="shared" si="75"/>
        <v>0</v>
      </c>
      <c r="E1124" s="1257">
        <f t="shared" si="76"/>
        <v>0</v>
      </c>
      <c r="F1124" s="1257">
        <f t="shared" si="77"/>
        <v>0</v>
      </c>
      <c r="G1124" s="848"/>
      <c r="H1124" s="1258">
        <f t="shared" si="78"/>
        <v>0</v>
      </c>
      <c r="I1124" s="1258">
        <f t="shared" si="79"/>
        <v>0</v>
      </c>
      <c r="J1124" s="1258">
        <f t="shared" si="80"/>
        <v>0</v>
      </c>
      <c r="K1124" s="1258">
        <f t="shared" si="81"/>
        <v>0</v>
      </c>
      <c r="L1124" s="44"/>
      <c r="M1124" s="1248" t="str">
        <f t="shared" si="73"/>
        <v/>
      </c>
      <c r="N1124" s="1262" t="str">
        <f t="shared" si="82"/>
        <v/>
      </c>
      <c r="O1124" s="848"/>
      <c r="P1124" s="848"/>
      <c r="Q1124" s="15"/>
      <c r="R1124" s="451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71"/>
        <v>Rape</v>
      </c>
      <c r="B1125" s="848"/>
      <c r="C1125" s="1257">
        <f t="shared" si="74"/>
        <v>0</v>
      </c>
      <c r="D1125" s="1257">
        <f t="shared" si="75"/>
        <v>0</v>
      </c>
      <c r="E1125" s="1257">
        <f t="shared" si="76"/>
        <v>0</v>
      </c>
      <c r="F1125" s="1257">
        <f t="shared" si="77"/>
        <v>0</v>
      </c>
      <c r="G1125" s="848"/>
      <c r="H1125" s="1258">
        <f t="shared" si="78"/>
        <v>0</v>
      </c>
      <c r="I1125" s="1258">
        <f t="shared" si="79"/>
        <v>0</v>
      </c>
      <c r="J1125" s="1258">
        <f t="shared" si="80"/>
        <v>0</v>
      </c>
      <c r="K1125" s="1258">
        <f t="shared" si="81"/>
        <v>0</v>
      </c>
      <c r="L1125" s="44"/>
      <c r="M1125" s="1248" t="str">
        <f t="shared" si="73"/>
        <v/>
      </c>
      <c r="N1125" s="1262" t="str">
        <f t="shared" si="82"/>
        <v/>
      </c>
      <c r="O1125" s="848"/>
      <c r="P1125" s="848"/>
      <c r="Q1125" s="15"/>
      <c r="R1125" s="451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8"/>
      <c r="C1126" s="1257">
        <f t="shared" ref="C1126:F1127" si="83">IF(C$1103=0,0,MAX((SUM(C851,M851)+SUM(C962,M962)/C$1103),(SUM(C851)+SUM(C962)/C$1103)))</f>
        <v>0</v>
      </c>
      <c r="D1126" s="1257">
        <f t="shared" si="83"/>
        <v>0</v>
      </c>
      <c r="E1126" s="1257">
        <f t="shared" si="83"/>
        <v>0</v>
      </c>
      <c r="F1126" s="1257">
        <f t="shared" si="83"/>
        <v>0</v>
      </c>
      <c r="G1126" s="848"/>
      <c r="H1126" s="1258">
        <f t="shared" ref="H1126:K1127" si="84">IF(C$1103=0,0,MAX(SUM(C962,M962)/C$1103,SUM(C962)/C$1103))</f>
        <v>0</v>
      </c>
      <c r="I1126" s="1258">
        <f t="shared" si="84"/>
        <v>0</v>
      </c>
      <c r="J1126" s="1258">
        <f t="shared" si="84"/>
        <v>0</v>
      </c>
      <c r="K1126" s="1258">
        <f t="shared" si="84"/>
        <v>0</v>
      </c>
      <c r="L1126" s="44"/>
      <c r="M1126" s="1248" t="str">
        <f t="shared" si="73"/>
        <v/>
      </c>
      <c r="N1126" s="1262" t="str">
        <f t="shared" si="82"/>
        <v/>
      </c>
      <c r="O1126" s="848"/>
      <c r="P1126" s="848"/>
      <c r="Q1126" s="15"/>
      <c r="R1126" s="451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8"/>
      <c r="C1127" s="1257">
        <f t="shared" si="83"/>
        <v>0</v>
      </c>
      <c r="D1127" s="1257">
        <f t="shared" si="83"/>
        <v>0</v>
      </c>
      <c r="E1127" s="1257">
        <f t="shared" si="83"/>
        <v>0</v>
      </c>
      <c r="F1127" s="1257">
        <f t="shared" si="83"/>
        <v>0</v>
      </c>
      <c r="G1127" s="848"/>
      <c r="H1127" s="1258">
        <f t="shared" si="84"/>
        <v>0</v>
      </c>
      <c r="I1127" s="1258">
        <f t="shared" si="84"/>
        <v>0</v>
      </c>
      <c r="J1127" s="1258">
        <f t="shared" si="84"/>
        <v>0</v>
      </c>
      <c r="K1127" s="1258">
        <f t="shared" si="84"/>
        <v>0</v>
      </c>
      <c r="L1127" s="44"/>
      <c r="M1127" s="1248" t="str">
        <f t="shared" si="73"/>
        <v/>
      </c>
      <c r="N1127" s="1262" t="str">
        <f t="shared" si="82"/>
        <v/>
      </c>
      <c r="O1127" s="848"/>
      <c r="P1127" s="848"/>
      <c r="Q1127" s="15"/>
      <c r="R1127" s="451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8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8"/>
      <c r="H1128" s="46"/>
      <c r="I1128" s="46"/>
      <c r="J1128" s="46"/>
      <c r="K1128" s="847"/>
      <c r="L1128" s="848"/>
      <c r="M1128" s="1248" t="str">
        <f t="shared" si="73"/>
        <v/>
      </c>
      <c r="N1128" s="1248" t="str">
        <f t="shared" ref="N1128:N1139" si="85">M1128</f>
        <v/>
      </c>
      <c r="O1128" s="848"/>
      <c r="P1128" s="848"/>
      <c r="Q1128" s="15"/>
      <c r="R1128" s="451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86">A950</f>
        <v>Main cashcrop kg sold</v>
      </c>
      <c r="B1129" s="848"/>
      <c r="C1129" s="1257">
        <f t="shared" ref="C1129:C1139" si="87">IF(C$1103=0,0,MAX(SUM(C950,M950)/C$1103,SUM(C950)/C$1103))</f>
        <v>0</v>
      </c>
      <c r="D1129" s="1257">
        <f t="shared" ref="D1129:D1139" si="88">IF(D$1103=0,0,MAX(SUM(D950,N950)/D$1103,SUM(D950)/D$1103))</f>
        <v>0</v>
      </c>
      <c r="E1129" s="1257">
        <f t="shared" ref="E1129:E1139" si="89">IF(E$1103=0,0,MAX(SUM(E950,O950)/E$1103,SUM(E950)/E$1103))</f>
        <v>0</v>
      </c>
      <c r="F1129" s="1257">
        <f t="shared" ref="F1129:F1139" si="90">IF(F$1103=0,0,MAX(SUM(F950,P950)/F$1103,SUM(F950)/F$1103))</f>
        <v>0</v>
      </c>
      <c r="G1129" s="848"/>
      <c r="H1129" s="46"/>
      <c r="I1129" s="46"/>
      <c r="J1129" s="46"/>
      <c r="K1129" s="847"/>
      <c r="L1129" s="848"/>
      <c r="M1129" s="1248" t="str">
        <f t="shared" si="73"/>
        <v/>
      </c>
      <c r="N1129" s="1248" t="str">
        <f t="shared" si="85"/>
        <v/>
      </c>
      <c r="O1129" s="848"/>
      <c r="P1129" s="848"/>
      <c r="Q1129" s="15"/>
      <c r="R1129" s="451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86"/>
        <v>Other cashcrop: kg produced</v>
      </c>
      <c r="B1130" s="848"/>
      <c r="C1130" s="1257">
        <f t="shared" si="87"/>
        <v>0</v>
      </c>
      <c r="D1130" s="1257">
        <f t="shared" si="88"/>
        <v>0</v>
      </c>
      <c r="E1130" s="1257">
        <f t="shared" si="89"/>
        <v>0</v>
      </c>
      <c r="F1130" s="1257">
        <f t="shared" si="90"/>
        <v>0</v>
      </c>
      <c r="G1130" s="848"/>
      <c r="H1130" s="46"/>
      <c r="I1130" s="46"/>
      <c r="J1130" s="46"/>
      <c r="K1130" s="847"/>
      <c r="L1130" s="848"/>
      <c r="M1130" s="1248" t="str">
        <f t="shared" si="73"/>
        <v/>
      </c>
      <c r="N1130" s="1248" t="str">
        <f t="shared" si="85"/>
        <v/>
      </c>
      <c r="O1130" s="848"/>
      <c r="P1130" s="848"/>
      <c r="Q1130" s="15"/>
      <c r="R1130" s="451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86"/>
        <v>Other cashcrop: kg produced</v>
      </c>
      <c r="B1131" s="848"/>
      <c r="C1131" s="1257">
        <f t="shared" si="87"/>
        <v>0</v>
      </c>
      <c r="D1131" s="1257">
        <f t="shared" si="88"/>
        <v>0</v>
      </c>
      <c r="E1131" s="1257">
        <f t="shared" si="89"/>
        <v>0</v>
      </c>
      <c r="F1131" s="1257">
        <f t="shared" si="90"/>
        <v>0</v>
      </c>
      <c r="G1131" s="848"/>
      <c r="H1131" s="46"/>
      <c r="I1131" s="46"/>
      <c r="J1131" s="46"/>
      <c r="K1131" s="847"/>
      <c r="L1131" s="848"/>
      <c r="M1131" s="1248" t="str">
        <f t="shared" si="73"/>
        <v/>
      </c>
      <c r="N1131" s="1248" t="str">
        <f t="shared" si="85"/>
        <v/>
      </c>
      <c r="O1131" s="848"/>
      <c r="P1131" s="848"/>
      <c r="Q1131" s="15"/>
      <c r="R1131" s="451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86"/>
        <v>Other cashcrop: kg produced</v>
      </c>
      <c r="B1132" s="848"/>
      <c r="C1132" s="1257">
        <f t="shared" si="87"/>
        <v>0</v>
      </c>
      <c r="D1132" s="1257">
        <f t="shared" si="88"/>
        <v>0</v>
      </c>
      <c r="E1132" s="1257">
        <f t="shared" si="89"/>
        <v>0</v>
      </c>
      <c r="F1132" s="1257">
        <f t="shared" si="90"/>
        <v>0</v>
      </c>
      <c r="G1132" s="848"/>
      <c r="H1132" s="46"/>
      <c r="I1132" s="46"/>
      <c r="J1132" s="46"/>
      <c r="K1132" s="847"/>
      <c r="L1132" s="848"/>
      <c r="M1132" s="1248" t="str">
        <f t="shared" si="73"/>
        <v/>
      </c>
      <c r="N1132" s="1248" t="str">
        <f t="shared" si="85"/>
        <v/>
      </c>
      <c r="O1132" s="848"/>
      <c r="P1132" s="848"/>
      <c r="Q1132" s="15"/>
      <c r="R1132" s="451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86"/>
        <v>Other cashcrop: kg produced</v>
      </c>
      <c r="B1133" s="848"/>
      <c r="C1133" s="1257">
        <f t="shared" si="87"/>
        <v>0</v>
      </c>
      <c r="D1133" s="1257">
        <f t="shared" si="88"/>
        <v>0</v>
      </c>
      <c r="E1133" s="1257">
        <f t="shared" si="89"/>
        <v>0</v>
      </c>
      <c r="F1133" s="1257">
        <f t="shared" si="90"/>
        <v>0</v>
      </c>
      <c r="G1133" s="848"/>
      <c r="H1133" s="46"/>
      <c r="I1133" s="46"/>
      <c r="J1133" s="46"/>
      <c r="K1133" s="847"/>
      <c r="L1133" s="848"/>
      <c r="M1133" s="1248" t="str">
        <f t="shared" si="73"/>
        <v/>
      </c>
      <c r="N1133" s="1248" t="str">
        <f t="shared" si="85"/>
        <v/>
      </c>
      <c r="O1133" s="848"/>
      <c r="P1133" s="848"/>
      <c r="Q1133" s="15"/>
      <c r="R1133" s="451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86"/>
        <v>Other cashcrop: kg produced</v>
      </c>
      <c r="B1134" s="848"/>
      <c r="C1134" s="1257">
        <f t="shared" si="87"/>
        <v>0</v>
      </c>
      <c r="D1134" s="1257">
        <f t="shared" si="88"/>
        <v>0</v>
      </c>
      <c r="E1134" s="1257">
        <f t="shared" si="89"/>
        <v>0</v>
      </c>
      <c r="F1134" s="1257">
        <f t="shared" si="90"/>
        <v>0</v>
      </c>
      <c r="G1134" s="848"/>
      <c r="H1134" s="46"/>
      <c r="I1134" s="46"/>
      <c r="J1134" s="46"/>
      <c r="K1134" s="847"/>
      <c r="L1134" s="848"/>
      <c r="M1134" s="1248" t="str">
        <f t="shared" si="73"/>
        <v/>
      </c>
      <c r="N1134" s="1248" t="str">
        <f t="shared" si="85"/>
        <v/>
      </c>
      <c r="O1134" s="848"/>
      <c r="P1134" s="848"/>
      <c r="Q1134" s="15"/>
      <c r="R1134" s="451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86"/>
        <v>Other cashcrop: kg produced</v>
      </c>
      <c r="B1135" s="848"/>
      <c r="C1135" s="1257">
        <f t="shared" si="87"/>
        <v>0</v>
      </c>
      <c r="D1135" s="1257">
        <f t="shared" si="88"/>
        <v>0</v>
      </c>
      <c r="E1135" s="1257">
        <f t="shared" si="89"/>
        <v>0</v>
      </c>
      <c r="F1135" s="1257">
        <f t="shared" si="90"/>
        <v>0</v>
      </c>
      <c r="G1135" s="848"/>
      <c r="H1135" s="46"/>
      <c r="I1135" s="46"/>
      <c r="J1135" s="46"/>
      <c r="K1135" s="847"/>
      <c r="L1135" s="848"/>
      <c r="M1135" s="1248" t="str">
        <f t="shared" si="73"/>
        <v/>
      </c>
      <c r="N1135" s="1248" t="str">
        <f t="shared" si="85"/>
        <v/>
      </c>
      <c r="O1135" s="848"/>
      <c r="P1135" s="848"/>
      <c r="Q1135" s="15"/>
      <c r="R1135" s="451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86"/>
        <v>Straw: quantity sold</v>
      </c>
      <c r="B1136" s="848"/>
      <c r="C1136" s="1257">
        <f t="shared" si="87"/>
        <v>0</v>
      </c>
      <c r="D1136" s="1257">
        <f t="shared" si="88"/>
        <v>0</v>
      </c>
      <c r="E1136" s="1257">
        <f t="shared" si="89"/>
        <v>0</v>
      </c>
      <c r="F1136" s="1257">
        <f t="shared" si="90"/>
        <v>0</v>
      </c>
      <c r="G1136" s="848"/>
      <c r="H1136" s="46"/>
      <c r="I1136" s="46"/>
      <c r="J1136" s="46"/>
      <c r="K1136" s="847"/>
      <c r="L1136" s="848"/>
      <c r="M1136" s="1248" t="str">
        <f t="shared" si="73"/>
        <v/>
      </c>
      <c r="N1136" s="1248" t="str">
        <f t="shared" si="85"/>
        <v/>
      </c>
      <c r="O1136" s="848"/>
      <c r="P1136" s="848"/>
      <c r="Q1136" s="15"/>
      <c r="R1136" s="451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86"/>
        <v>Trees: quantity sold</v>
      </c>
      <c r="B1137" s="848"/>
      <c r="C1137" s="1257">
        <f t="shared" si="87"/>
        <v>0</v>
      </c>
      <c r="D1137" s="1257">
        <f t="shared" si="88"/>
        <v>0</v>
      </c>
      <c r="E1137" s="1257">
        <f t="shared" si="89"/>
        <v>0</v>
      </c>
      <c r="F1137" s="1257">
        <f t="shared" si="90"/>
        <v>0</v>
      </c>
      <c r="G1137" s="848"/>
      <c r="H1137" s="46"/>
      <c r="I1137" s="46"/>
      <c r="J1137" s="46"/>
      <c r="K1137" s="847"/>
      <c r="L1137" s="848"/>
      <c r="M1137" s="1248" t="str">
        <f t="shared" si="73"/>
        <v/>
      </c>
      <c r="N1137" s="1248" t="str">
        <f t="shared" si="85"/>
        <v/>
      </c>
      <c r="O1137" s="848"/>
      <c r="P1137" s="848"/>
      <c r="Q1137" s="15"/>
      <c r="R1137" s="451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86"/>
        <v>Other cash crop: type</v>
      </c>
      <c r="B1138" s="848"/>
      <c r="C1138" s="1257">
        <f t="shared" si="87"/>
        <v>0</v>
      </c>
      <c r="D1138" s="1257">
        <f t="shared" si="88"/>
        <v>0</v>
      </c>
      <c r="E1138" s="1257">
        <f t="shared" si="89"/>
        <v>0</v>
      </c>
      <c r="F1138" s="1257">
        <f t="shared" si="90"/>
        <v>0</v>
      </c>
      <c r="G1138" s="848"/>
      <c r="H1138" s="46"/>
      <c r="I1138" s="46"/>
      <c r="J1138" s="46"/>
      <c r="K1138" s="847"/>
      <c r="L1138" s="848"/>
      <c r="M1138" s="1248" t="str">
        <f t="shared" si="73"/>
        <v/>
      </c>
      <c r="N1138" s="1248" t="str">
        <f t="shared" si="85"/>
        <v/>
      </c>
      <c r="O1138" s="848"/>
      <c r="P1138" s="848"/>
      <c r="Q1138" s="15"/>
      <c r="R1138" s="451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86"/>
        <v>Other cash crop: type</v>
      </c>
      <c r="B1139" s="848"/>
      <c r="C1139" s="1257">
        <f t="shared" si="87"/>
        <v>0</v>
      </c>
      <c r="D1139" s="1257">
        <f t="shared" si="88"/>
        <v>0</v>
      </c>
      <c r="E1139" s="1257">
        <f t="shared" si="89"/>
        <v>0</v>
      </c>
      <c r="F1139" s="1257">
        <f t="shared" si="90"/>
        <v>0</v>
      </c>
      <c r="G1139" s="848"/>
      <c r="H1139" s="46"/>
      <c r="I1139" s="46"/>
      <c r="J1139" s="46"/>
      <c r="K1139" s="847"/>
      <c r="L1139" s="848"/>
      <c r="M1139" s="1248" t="str">
        <f t="shared" si="73"/>
        <v/>
      </c>
      <c r="N1139" s="1248" t="str">
        <f t="shared" si="85"/>
        <v/>
      </c>
      <c r="O1139" s="848"/>
      <c r="P1139" s="848"/>
      <c r="Q1139" s="15"/>
      <c r="R1139" s="451"/>
      <c r="S1139" s="46"/>
      <c r="T1139" s="46"/>
      <c r="U1139" s="1066">
        <v>1139</v>
      </c>
      <c r="V1139" s="46"/>
    </row>
    <row r="1140" spans="1:22" ht="15.75" customHeight="1">
      <c r="A1140" s="1161" t="s">
        <v>531</v>
      </c>
      <c r="B1140" s="1225"/>
      <c r="C1140" s="1257"/>
      <c r="D1140" s="1257"/>
      <c r="E1140" s="1257"/>
      <c r="F1140" s="1257"/>
      <c r="G1140" s="848"/>
      <c r="H1140" s="847"/>
      <c r="I1140" s="46"/>
      <c r="J1140" s="46"/>
      <c r="K1140" s="847"/>
      <c r="L1140" s="848"/>
      <c r="M1140" s="1267" t="s">
        <v>532</v>
      </c>
      <c r="N1140" s="1264" t="s">
        <v>351</v>
      </c>
      <c r="O1140" s="848"/>
      <c r="P1140" s="848"/>
      <c r="Q1140" s="15"/>
      <c r="R1140" s="451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8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8"/>
      <c r="P1141" s="848"/>
      <c r="Q1141" s="15"/>
      <c r="R1141" s="451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8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8"/>
      <c r="P1142" s="848"/>
      <c r="Q1142" s="15"/>
      <c r="R1142" s="451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8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8"/>
      <c r="P1143" s="848"/>
      <c r="Q1143" s="15"/>
      <c r="R1143" s="451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8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8"/>
      <c r="P1144" s="848"/>
      <c r="Q1144" s="15"/>
      <c r="R1144" s="451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8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8"/>
      <c r="P1145" s="848"/>
      <c r="Q1145" s="15"/>
      <c r="R1145" s="451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</v>
      </c>
      <c r="F1146" s="1257">
        <f>IF(F$1103=0,0,MAX((SUM(F822,P822)+SUM(F907,P907,F909,P909)/F$1103),(SUM(F822)+SUM(F907,F909)/F$1103)))</f>
        <v>0</v>
      </c>
      <c r="G1146" s="848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/>
      </c>
      <c r="N1146" s="1262"/>
      <c r="O1146" s="848"/>
      <c r="P1146" s="848"/>
      <c r="Q1146" s="15"/>
      <c r="R1146" s="451"/>
      <c r="S1146" s="46"/>
      <c r="T1146" s="46"/>
      <c r="U1146" s="1066">
        <v>1146</v>
      </c>
      <c r="V1146" s="46"/>
    </row>
    <row r="1147" spans="1:22" ht="15.75" customHeight="1">
      <c r="A1147" s="848" t="str">
        <f>A907</f>
        <v>Cows' milk sales - season 1</v>
      </c>
      <c r="B1147" s="1225"/>
      <c r="C1147" s="1257"/>
      <c r="D1147" s="1257"/>
      <c r="E1147" s="1257"/>
      <c r="F1147" s="1257"/>
      <c r="G1147" s="848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</v>
      </c>
      <c r="K1147" s="1258">
        <f>IF(F$1103=0,0,MAX(SUM(F907,P907)/F$1103,SUM(F907)/F$1103))</f>
        <v>0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/>
      </c>
      <c r="O1147" s="848"/>
      <c r="P1147" s="848"/>
      <c r="Q1147" s="15"/>
      <c r="R1147" s="451"/>
      <c r="S1147" s="46"/>
      <c r="T1147" s="46"/>
      <c r="U1147" s="1066">
        <v>1147</v>
      </c>
      <c r="V1147" s="46"/>
    </row>
    <row r="1148" spans="1:22" ht="15.75" customHeight="1">
      <c r="A1148" s="848" t="str">
        <f>A909</f>
        <v>Cows' ghee/butter sales</v>
      </c>
      <c r="B1148" s="1225"/>
      <c r="C1148" s="1257"/>
      <c r="D1148" s="1257"/>
      <c r="E1148" s="1257"/>
      <c r="F1148" s="1257"/>
      <c r="G1148" s="848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8"/>
      <c r="P1148" s="848"/>
      <c r="Q1148" s="15"/>
      <c r="R1148" s="451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8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8"/>
      <c r="P1149" s="848"/>
      <c r="Q1149" s="15"/>
      <c r="R1149" s="451"/>
      <c r="S1149" s="46"/>
      <c r="T1149" s="46"/>
      <c r="U1149" s="1066">
        <v>1149</v>
      </c>
      <c r="V1149" s="46"/>
    </row>
    <row r="1150" spans="1:22" ht="15.75" customHeight="1">
      <c r="A1150" s="848" t="str">
        <f>A908</f>
        <v>Cows' milk sales - season 2</v>
      </c>
      <c r="B1150" s="1225"/>
      <c r="C1150" s="1257"/>
      <c r="D1150" s="1257"/>
      <c r="E1150" s="1257"/>
      <c r="F1150" s="1257"/>
      <c r="G1150" s="848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8"/>
      <c r="P1150" s="848"/>
      <c r="Q1150" s="15"/>
      <c r="R1150" s="451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8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8"/>
      <c r="P1151" s="848"/>
      <c r="Q1151" s="15"/>
      <c r="R1151" s="451"/>
      <c r="S1151" s="46"/>
      <c r="T1151" s="46"/>
      <c r="U1151" s="1066">
        <v>1151</v>
      </c>
      <c r="V1151" s="46"/>
    </row>
    <row r="1152" spans="1:22" ht="15.75" customHeight="1">
      <c r="A1152" s="848" t="str">
        <f>A910</f>
        <v>Sheep's milk sales - season 1</v>
      </c>
      <c r="B1152" s="1225"/>
      <c r="C1152" s="1257"/>
      <c r="D1152" s="1257"/>
      <c r="E1152" s="1257"/>
      <c r="F1152" s="1257"/>
      <c r="G1152" s="848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8"/>
      <c r="P1152" s="848"/>
      <c r="Q1152" s="15"/>
      <c r="R1152" s="451"/>
      <c r="S1152" s="46"/>
      <c r="T1152" s="46"/>
      <c r="U1152" s="1066">
        <v>1152</v>
      </c>
      <c r="V1152" s="46"/>
    </row>
    <row r="1153" spans="1:22" ht="15.75" customHeight="1">
      <c r="A1153" s="848" t="str">
        <f>A912</f>
        <v>Sheep's ghee/butter sales</v>
      </c>
      <c r="B1153" s="1225"/>
      <c r="C1153" s="1257"/>
      <c r="D1153" s="1257"/>
      <c r="E1153" s="1257"/>
      <c r="F1153" s="1257"/>
      <c r="G1153" s="848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8"/>
      <c r="P1153" s="848"/>
      <c r="Q1153" s="15"/>
      <c r="R1153" s="451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8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8"/>
      <c r="P1154" s="848"/>
      <c r="Q1154" s="15"/>
      <c r="R1154" s="451"/>
      <c r="S1154" s="46"/>
      <c r="T1154" s="46"/>
      <c r="U1154" s="1066">
        <v>1154</v>
      </c>
      <c r="V1154" s="46"/>
    </row>
    <row r="1155" spans="1:22" ht="15.75" customHeight="1">
      <c r="A1155" s="848" t="str">
        <f>A911</f>
        <v>Sheep's milk sales - season 2</v>
      </c>
      <c r="B1155" s="1225"/>
      <c r="C1155" s="1257"/>
      <c r="D1155" s="1257"/>
      <c r="E1155" s="1257"/>
      <c r="F1155" s="1257"/>
      <c r="G1155" s="848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8"/>
      <c r="P1155" s="848"/>
      <c r="Q1155" s="15"/>
      <c r="R1155" s="451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8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8"/>
      <c r="P1156" s="848"/>
      <c r="Q1156" s="15"/>
      <c r="R1156" s="451"/>
      <c r="S1156" s="46"/>
      <c r="T1156" s="46"/>
      <c r="U1156" s="1066">
        <v>1156</v>
      </c>
      <c r="V1156" s="46"/>
    </row>
    <row r="1157" spans="1:22" ht="15.75" customHeight="1">
      <c r="A1157" s="848" t="str">
        <f>A913</f>
        <v>Goats' milk sales - season 1</v>
      </c>
      <c r="B1157" s="1225"/>
      <c r="C1157" s="1257"/>
      <c r="D1157" s="1257"/>
      <c r="E1157" s="1257"/>
      <c r="F1157" s="1257"/>
      <c r="G1157" s="848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8"/>
      <c r="P1157" s="848"/>
      <c r="Q1157" s="15"/>
      <c r="R1157" s="451"/>
      <c r="S1157" s="46"/>
      <c r="T1157" s="46"/>
      <c r="U1157" s="1066">
        <v>1157</v>
      </c>
      <c r="V1157" s="46"/>
    </row>
    <row r="1158" spans="1:22" ht="15.75" customHeight="1">
      <c r="A1158" s="848" t="str">
        <f>A915</f>
        <v>Goats' ghee/butter sales</v>
      </c>
      <c r="B1158" s="1225"/>
      <c r="C1158" s="1257"/>
      <c r="D1158" s="1257"/>
      <c r="E1158" s="1257"/>
      <c r="F1158" s="1257"/>
      <c r="G1158" s="848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8"/>
      <c r="P1158" s="848"/>
      <c r="Q1158" s="15"/>
      <c r="R1158" s="451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8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8"/>
      <c r="P1159" s="848"/>
      <c r="Q1159" s="15"/>
      <c r="R1159" s="451"/>
      <c r="S1159" s="46"/>
      <c r="T1159" s="46"/>
      <c r="U1159" s="1066">
        <v>1159</v>
      </c>
      <c r="V1159" s="46"/>
    </row>
    <row r="1160" spans="1:22" ht="15.75" customHeight="1">
      <c r="A1160" s="848" t="str">
        <f>A914</f>
        <v>Goats' milk sales - season 2</v>
      </c>
      <c r="B1160" s="1225"/>
      <c r="C1160" s="1257"/>
      <c r="D1160" s="1257"/>
      <c r="E1160" s="1257"/>
      <c r="F1160" s="1257"/>
      <c r="G1160" s="848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8"/>
      <c r="P1160" s="848"/>
      <c r="Q1160" s="15"/>
      <c r="R1160" s="451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8"/>
      <c r="C1161" s="1257">
        <f>MAX(SUM(C828,M828),SUM(C828))</f>
        <v>0</v>
      </c>
      <c r="D1161" s="1257">
        <f>MAX(SUM(D828,N828),SUM(D828))</f>
        <v>0</v>
      </c>
      <c r="E1161" s="1257">
        <f>MAX(SUM(E828,O828),SUM(E828))</f>
        <v>3.2848755940732455E-3</v>
      </c>
      <c r="F1161" s="1257">
        <f>MAX(SUM(F828,P828),SUM(F828))</f>
        <v>3.8323548597521198E-3</v>
      </c>
      <c r="G1161" s="848"/>
      <c r="H1161" s="46"/>
      <c r="I1161" s="46"/>
      <c r="J1161" s="46"/>
      <c r="K1161" s="46"/>
      <c r="L1161" s="44"/>
      <c r="M1161" s="1248" t="str">
        <f t="shared" ref="M1161:M1167" si="91">IF(OR(SUM((C1161&gt;C$1101),(D1161&gt;C$1101),(E1161&gt;C$1101),(F1161&gt;C$1101))&gt;1,C1161&gt;C$1101*2,D1161&gt;C$1101*2,E1161&gt;C$1101*2,F1161&gt;C$1101*2),"yes","")</f>
        <v/>
      </c>
      <c r="N1161" s="1265"/>
      <c r="O1161" s="848"/>
      <c r="P1161" s="848"/>
      <c r="Q1161" s="15"/>
      <c r="R1161" s="451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8"/>
      <c r="C1162" s="1257">
        <f t="shared" ref="C1162:F1164" si="92">MAX(SUM(C854,M854),SUM(C854))</f>
        <v>0.14207436399217221</v>
      </c>
      <c r="D1162" s="1257">
        <f t="shared" si="92"/>
        <v>0.14207436399217219</v>
      </c>
      <c r="E1162" s="1257">
        <f t="shared" si="92"/>
        <v>8.1185350852669827E-2</v>
      </c>
      <c r="F1162" s="1257">
        <f t="shared" si="92"/>
        <v>0</v>
      </c>
      <c r="G1162" s="848"/>
      <c r="H1162" s="46"/>
      <c r="I1162" s="46"/>
      <c r="J1162" s="46"/>
      <c r="K1162" s="46"/>
      <c r="L1162" s="44"/>
      <c r="M1162" s="1248" t="str">
        <f t="shared" si="91"/>
        <v>yes</v>
      </c>
      <c r="N1162" s="1265"/>
      <c r="O1162" s="848"/>
      <c r="P1162" s="848"/>
      <c r="Q1162" s="15"/>
      <c r="R1162" s="451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8"/>
      <c r="C1163" s="1257">
        <f t="shared" si="92"/>
        <v>0.14207436399217221</v>
      </c>
      <c r="D1163" s="1257">
        <f t="shared" si="92"/>
        <v>9.4716242661448138E-2</v>
      </c>
      <c r="E1163" s="1257">
        <f t="shared" si="92"/>
        <v>8.1185350852669827E-2</v>
      </c>
      <c r="F1163" s="1257">
        <f t="shared" si="92"/>
        <v>0</v>
      </c>
      <c r="G1163" s="848"/>
      <c r="H1163" s="46"/>
      <c r="I1163" s="46"/>
      <c r="J1163" s="46"/>
      <c r="K1163" s="46"/>
      <c r="L1163" s="44"/>
      <c r="M1163" s="1248" t="str">
        <f t="shared" si="91"/>
        <v>yes</v>
      </c>
      <c r="N1163" s="1265"/>
      <c r="O1163" s="848"/>
      <c r="P1163" s="848"/>
      <c r="Q1163" s="15"/>
      <c r="R1163" s="451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8"/>
      <c r="C1164" s="1257">
        <f t="shared" si="92"/>
        <v>0.14207436399217221</v>
      </c>
      <c r="D1164" s="1257">
        <f t="shared" si="92"/>
        <v>9.4716242661448138E-2</v>
      </c>
      <c r="E1164" s="1257">
        <f t="shared" si="92"/>
        <v>0</v>
      </c>
      <c r="F1164" s="1257">
        <f t="shared" si="92"/>
        <v>0</v>
      </c>
      <c r="G1164" s="848"/>
      <c r="H1164" s="46"/>
      <c r="I1164" s="46"/>
      <c r="J1164" s="46"/>
      <c r="K1164" s="46"/>
      <c r="L1164" s="44"/>
      <c r="M1164" s="1248" t="str">
        <f t="shared" si="91"/>
        <v>yes</v>
      </c>
      <c r="N1164" s="1265"/>
      <c r="O1164" s="848"/>
      <c r="P1164" s="848"/>
      <c r="Q1164" s="15"/>
      <c r="R1164" s="451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8"/>
      <c r="C1165" s="1257">
        <f t="shared" ref="C1165:F1167" si="93">MAX(SUM(C896,M896),SUM(C896))</f>
        <v>0</v>
      </c>
      <c r="D1165" s="1257">
        <f t="shared" si="93"/>
        <v>0</v>
      </c>
      <c r="E1165" s="1257">
        <f t="shared" si="93"/>
        <v>0</v>
      </c>
      <c r="F1165" s="1257">
        <f t="shared" si="93"/>
        <v>0</v>
      </c>
      <c r="G1165" s="848"/>
      <c r="H1165" s="46"/>
      <c r="I1165" s="46"/>
      <c r="J1165" s="46"/>
      <c r="K1165" s="46"/>
      <c r="L1165" s="44"/>
      <c r="M1165" s="1248" t="str">
        <f t="shared" si="91"/>
        <v/>
      </c>
      <c r="N1165" s="1265"/>
      <c r="O1165" s="848"/>
      <c r="P1165" s="848"/>
      <c r="Q1165" s="15"/>
      <c r="R1165" s="451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8"/>
      <c r="C1166" s="1257">
        <f t="shared" si="93"/>
        <v>0</v>
      </c>
      <c r="D1166" s="1257">
        <f t="shared" si="93"/>
        <v>0</v>
      </c>
      <c r="E1166" s="1257">
        <f t="shared" si="93"/>
        <v>0</v>
      </c>
      <c r="F1166" s="1257">
        <f t="shared" si="93"/>
        <v>0</v>
      </c>
      <c r="G1166" s="848"/>
      <c r="H1166" s="46"/>
      <c r="I1166" s="46"/>
      <c r="J1166" s="46"/>
      <c r="K1166" s="46"/>
      <c r="L1166" s="44"/>
      <c r="M1166" s="1248" t="str">
        <f t="shared" si="91"/>
        <v/>
      </c>
      <c r="N1166" s="1265"/>
      <c r="O1166" s="848"/>
      <c r="P1166" s="848"/>
      <c r="Q1166" s="15"/>
      <c r="R1166" s="451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8"/>
      <c r="C1167" s="1257">
        <f t="shared" si="93"/>
        <v>0</v>
      </c>
      <c r="D1167" s="1257">
        <f t="shared" si="93"/>
        <v>0</v>
      </c>
      <c r="E1167" s="1257">
        <f t="shared" si="93"/>
        <v>0</v>
      </c>
      <c r="F1167" s="1257">
        <f t="shared" si="93"/>
        <v>0</v>
      </c>
      <c r="G1167" s="848"/>
      <c r="H1167" s="46"/>
      <c r="I1167" s="46"/>
      <c r="J1167" s="46"/>
      <c r="K1167" s="46"/>
      <c r="L1167" s="44"/>
      <c r="M1167" s="1248" t="str">
        <f t="shared" si="91"/>
        <v/>
      </c>
      <c r="N1167" s="1265"/>
      <c r="O1167" s="848"/>
      <c r="P1167" s="848"/>
      <c r="Q1167" s="15"/>
      <c r="R1167" s="451"/>
      <c r="S1167" s="46"/>
      <c r="T1167" s="46"/>
      <c r="U1167" s="1066">
        <v>1167</v>
      </c>
      <c r="V1167" s="46"/>
    </row>
    <row r="1168" spans="1:22" ht="15.75" customHeight="1">
      <c r="A1168" s="1161" t="s">
        <v>311</v>
      </c>
      <c r="B1168" s="848"/>
      <c r="C1168" s="1257"/>
      <c r="D1168" s="1257"/>
      <c r="E1168" s="1257"/>
      <c r="F1168" s="1257"/>
      <c r="G1168" s="848"/>
      <c r="H1168" s="847"/>
      <c r="I1168" s="46"/>
      <c r="J1168" s="46"/>
      <c r="K1168" s="847"/>
      <c r="L1168" s="848"/>
      <c r="M1168" s="1267" t="s">
        <v>532</v>
      </c>
      <c r="N1168" s="1264" t="s">
        <v>351</v>
      </c>
      <c r="O1168" s="848"/>
      <c r="P1168" s="848"/>
      <c r="Q1168" s="15"/>
      <c r="R1168" s="451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8"/>
      <c r="C1169" s="1257">
        <f t="shared" ref="C1169:F1171" si="94">IF(C$1103=0,0,MAX(SUM(C916,M916)/C$1103,SUM(C916)/C$1103))</f>
        <v>0</v>
      </c>
      <c r="D1169" s="1257">
        <f t="shared" si="94"/>
        <v>0</v>
      </c>
      <c r="E1169" s="1257">
        <f t="shared" si="94"/>
        <v>0</v>
      </c>
      <c r="F1169" s="1257">
        <f t="shared" si="94"/>
        <v>0</v>
      </c>
      <c r="G1169" s="848"/>
      <c r="H1169" s="46"/>
      <c r="I1169" s="46"/>
      <c r="J1169" s="46"/>
      <c r="K1169" s="847"/>
      <c r="L1169" s="848"/>
      <c r="M1169" s="1248" t="str">
        <f t="shared" ref="M1169:M1193" si="95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96">M1169</f>
        <v/>
      </c>
      <c r="O1169" s="848"/>
      <c r="P1169" s="848"/>
      <c r="Q1169" s="15"/>
      <c r="R1169" s="451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8"/>
      <c r="C1170" s="1257">
        <f t="shared" si="94"/>
        <v>0</v>
      </c>
      <c r="D1170" s="1257">
        <f t="shared" si="94"/>
        <v>0</v>
      </c>
      <c r="E1170" s="1257">
        <f t="shared" si="94"/>
        <v>0</v>
      </c>
      <c r="F1170" s="1257">
        <f t="shared" si="94"/>
        <v>0</v>
      </c>
      <c r="G1170" s="848"/>
      <c r="H1170" s="46"/>
      <c r="I1170" s="46"/>
      <c r="J1170" s="46"/>
      <c r="K1170" s="847"/>
      <c r="L1170" s="848"/>
      <c r="M1170" s="1248" t="str">
        <f t="shared" si="95"/>
        <v/>
      </c>
      <c r="N1170" s="1248" t="str">
        <f t="shared" si="96"/>
        <v/>
      </c>
      <c r="O1170" s="848"/>
      <c r="P1170" s="848"/>
      <c r="Q1170" s="15"/>
      <c r="R1170" s="451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Other: quantity</v>
      </c>
      <c r="B1171" s="848"/>
      <c r="C1171" s="1257">
        <f t="shared" si="94"/>
        <v>0</v>
      </c>
      <c r="D1171" s="1257">
        <f t="shared" si="94"/>
        <v>0</v>
      </c>
      <c r="E1171" s="1257">
        <f t="shared" si="94"/>
        <v>0</v>
      </c>
      <c r="F1171" s="1257">
        <f t="shared" si="94"/>
        <v>0</v>
      </c>
      <c r="G1171" s="848"/>
      <c r="H1171" s="46"/>
      <c r="I1171" s="46"/>
      <c r="J1171" s="46"/>
      <c r="K1171" s="847"/>
      <c r="L1171" s="848"/>
      <c r="M1171" s="1248" t="str">
        <f t="shared" si="95"/>
        <v/>
      </c>
      <c r="N1171" s="1248" t="str">
        <f t="shared" si="96"/>
        <v/>
      </c>
      <c r="O1171" s="848"/>
      <c r="P1171" s="848"/>
      <c r="Q1171" s="15"/>
      <c r="R1171" s="451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97">A920</f>
        <v>Camel sales - export: no. sold</v>
      </c>
      <c r="B1172" s="848"/>
      <c r="C1172" s="1257">
        <f t="shared" ref="C1172:C1181" si="98">IF(C$1103=0,0,MAX(SUM(C920,M920)/C$1103,SUM(C920)/C$1103))</f>
        <v>0</v>
      </c>
      <c r="D1172" s="1257">
        <f t="shared" ref="D1172:D1181" si="99">IF(D$1103=0,0,MAX(SUM(D920,N920)/D$1103,SUM(D920)/D$1103))</f>
        <v>0</v>
      </c>
      <c r="E1172" s="1257">
        <f t="shared" ref="E1172:E1181" si="100">IF(E$1103=0,0,MAX(SUM(E920,O920)/E$1103,SUM(E920)/E$1103))</f>
        <v>0</v>
      </c>
      <c r="F1172" s="1257">
        <f t="shared" ref="F1172:F1181" si="101">IF(F$1103=0,0,MAX(SUM(F920,P920)/F$1103,SUM(F920)/F$1103))</f>
        <v>0</v>
      </c>
      <c r="G1172" s="848"/>
      <c r="H1172" s="46"/>
      <c r="I1172" s="46"/>
      <c r="J1172" s="46"/>
      <c r="K1172" s="847"/>
      <c r="L1172" s="848"/>
      <c r="M1172" s="1248" t="str">
        <f t="shared" si="95"/>
        <v/>
      </c>
      <c r="N1172" s="1248" t="str">
        <f t="shared" si="96"/>
        <v/>
      </c>
      <c r="O1172" s="848"/>
      <c r="P1172" s="848"/>
      <c r="Q1172" s="15"/>
      <c r="R1172" s="451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97"/>
        <v>Camel sales - local: no. sold</v>
      </c>
      <c r="B1173" s="848"/>
      <c r="C1173" s="1257">
        <f t="shared" si="98"/>
        <v>0</v>
      </c>
      <c r="D1173" s="1257">
        <f t="shared" si="99"/>
        <v>0</v>
      </c>
      <c r="E1173" s="1257">
        <f t="shared" si="100"/>
        <v>0</v>
      </c>
      <c r="F1173" s="1257">
        <f t="shared" si="101"/>
        <v>0</v>
      </c>
      <c r="G1173" s="848"/>
      <c r="H1173" s="46"/>
      <c r="I1173" s="46"/>
      <c r="J1173" s="46"/>
      <c r="K1173" s="847"/>
      <c r="L1173" s="848"/>
      <c r="M1173" s="1248" t="str">
        <f t="shared" si="95"/>
        <v/>
      </c>
      <c r="N1173" s="1248" t="str">
        <f t="shared" si="96"/>
        <v/>
      </c>
      <c r="O1173" s="848"/>
      <c r="P1173" s="848"/>
      <c r="Q1173" s="15"/>
      <c r="R1173" s="451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97"/>
        <v>Fattened Ox sales: no. sold</v>
      </c>
      <c r="B1174" s="848"/>
      <c r="C1174" s="1257">
        <f t="shared" si="98"/>
        <v>0</v>
      </c>
      <c r="D1174" s="1257">
        <f t="shared" si="99"/>
        <v>0</v>
      </c>
      <c r="E1174" s="1257">
        <f t="shared" si="100"/>
        <v>0</v>
      </c>
      <c r="F1174" s="1257">
        <f t="shared" si="101"/>
        <v>0</v>
      </c>
      <c r="G1174" s="848"/>
      <c r="H1174" s="46"/>
      <c r="I1174" s="46"/>
      <c r="J1174" s="46"/>
      <c r="K1174" s="847"/>
      <c r="L1174" s="848"/>
      <c r="M1174" s="1248" t="str">
        <f t="shared" si="95"/>
        <v/>
      </c>
      <c r="N1174" s="1248" t="str">
        <f t="shared" si="96"/>
        <v/>
      </c>
      <c r="O1174" s="848"/>
      <c r="P1174" s="848"/>
      <c r="Q1174" s="15"/>
      <c r="R1174" s="451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97"/>
        <v>Cattle sales - export: no. sold</v>
      </c>
      <c r="B1175" s="848"/>
      <c r="C1175" s="1257">
        <f t="shared" si="98"/>
        <v>0</v>
      </c>
      <c r="D1175" s="1257">
        <f t="shared" si="99"/>
        <v>0</v>
      </c>
      <c r="E1175" s="1257">
        <f t="shared" si="100"/>
        <v>0</v>
      </c>
      <c r="F1175" s="1257">
        <f t="shared" si="101"/>
        <v>0</v>
      </c>
      <c r="G1175" s="848"/>
      <c r="H1175" s="46"/>
      <c r="I1175" s="46"/>
      <c r="J1175" s="46"/>
      <c r="K1175" s="847"/>
      <c r="L1175" s="848"/>
      <c r="M1175" s="1248" t="str">
        <f t="shared" si="95"/>
        <v/>
      </c>
      <c r="N1175" s="1248" t="str">
        <f t="shared" si="96"/>
        <v/>
      </c>
      <c r="O1175" s="848"/>
      <c r="P1175" s="848"/>
      <c r="Q1175" s="15"/>
      <c r="R1175" s="451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97"/>
        <v>Cattle sales - local: no. sold</v>
      </c>
      <c r="B1176" s="848"/>
      <c r="C1176" s="1257">
        <f t="shared" si="98"/>
        <v>0</v>
      </c>
      <c r="D1176" s="1257">
        <f t="shared" si="99"/>
        <v>0</v>
      </c>
      <c r="E1176" s="1257">
        <f t="shared" si="100"/>
        <v>0</v>
      </c>
      <c r="F1176" s="1257">
        <f t="shared" si="101"/>
        <v>0</v>
      </c>
      <c r="G1176" s="848"/>
      <c r="H1176" s="46"/>
      <c r="I1176" s="46"/>
      <c r="J1176" s="46"/>
      <c r="K1176" s="847"/>
      <c r="L1176" s="848"/>
      <c r="M1176" s="1248" t="str">
        <f t="shared" si="95"/>
        <v/>
      </c>
      <c r="N1176" s="1248" t="str">
        <f t="shared" si="96"/>
        <v/>
      </c>
      <c r="O1176" s="848"/>
      <c r="P1176" s="848"/>
      <c r="Q1176" s="15"/>
      <c r="R1176" s="451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97"/>
        <v>Goat sales - export: no. sold</v>
      </c>
      <c r="B1177" s="848"/>
      <c r="C1177" s="1257">
        <f t="shared" si="98"/>
        <v>0</v>
      </c>
      <c r="D1177" s="1257">
        <f t="shared" si="99"/>
        <v>0</v>
      </c>
      <c r="E1177" s="1257">
        <f t="shared" si="100"/>
        <v>0</v>
      </c>
      <c r="F1177" s="1257">
        <f t="shared" si="101"/>
        <v>0</v>
      </c>
      <c r="G1177" s="848"/>
      <c r="H1177" s="46"/>
      <c r="I1177" s="46"/>
      <c r="J1177" s="46"/>
      <c r="K1177" s="847"/>
      <c r="L1177" s="848"/>
      <c r="M1177" s="1248" t="str">
        <f t="shared" si="95"/>
        <v/>
      </c>
      <c r="N1177" s="1248" t="str">
        <f t="shared" si="96"/>
        <v/>
      </c>
      <c r="O1177" s="848"/>
      <c r="P1177" s="848"/>
      <c r="Q1177" s="15"/>
      <c r="R1177" s="451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97"/>
        <v>Goat sales - local: no. sold</v>
      </c>
      <c r="B1178" s="848"/>
      <c r="C1178" s="1257">
        <f t="shared" si="98"/>
        <v>0</v>
      </c>
      <c r="D1178" s="1257">
        <f t="shared" si="99"/>
        <v>0</v>
      </c>
      <c r="E1178" s="1257">
        <f t="shared" si="100"/>
        <v>0</v>
      </c>
      <c r="F1178" s="1257">
        <f t="shared" si="101"/>
        <v>0</v>
      </c>
      <c r="G1178" s="848"/>
      <c r="H1178" s="46"/>
      <c r="I1178" s="46"/>
      <c r="J1178" s="46"/>
      <c r="K1178" s="847"/>
      <c r="L1178" s="848"/>
      <c r="M1178" s="1248" t="str">
        <f t="shared" si="95"/>
        <v/>
      </c>
      <c r="N1178" s="1248" t="str">
        <f t="shared" si="96"/>
        <v/>
      </c>
      <c r="O1178" s="848"/>
      <c r="P1178" s="848"/>
      <c r="Q1178" s="15"/>
      <c r="R1178" s="451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97"/>
        <v>Sheep sales - export: no. sold</v>
      </c>
      <c r="B1179" s="848"/>
      <c r="C1179" s="1257">
        <f t="shared" si="98"/>
        <v>0</v>
      </c>
      <c r="D1179" s="1257">
        <f t="shared" si="99"/>
        <v>0</v>
      </c>
      <c r="E1179" s="1257">
        <f t="shared" si="100"/>
        <v>0</v>
      </c>
      <c r="F1179" s="1257">
        <f t="shared" si="101"/>
        <v>0</v>
      </c>
      <c r="G1179" s="848"/>
      <c r="H1179" s="46"/>
      <c r="I1179" s="46"/>
      <c r="J1179" s="46"/>
      <c r="K1179" s="847"/>
      <c r="L1179" s="848"/>
      <c r="M1179" s="1248" t="str">
        <f t="shared" si="95"/>
        <v/>
      </c>
      <c r="N1179" s="1248" t="str">
        <f t="shared" si="96"/>
        <v/>
      </c>
      <c r="O1179" s="848"/>
      <c r="P1179" s="848"/>
      <c r="Q1179" s="15"/>
      <c r="R1179" s="451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97"/>
        <v>Sheep sales - local: no. sold</v>
      </c>
      <c r="B1180" s="848"/>
      <c r="C1180" s="1257">
        <f t="shared" si="98"/>
        <v>0</v>
      </c>
      <c r="D1180" s="1257">
        <f t="shared" si="99"/>
        <v>0</v>
      </c>
      <c r="E1180" s="1257">
        <f t="shared" si="100"/>
        <v>0</v>
      </c>
      <c r="F1180" s="1257">
        <f t="shared" si="101"/>
        <v>0</v>
      </c>
      <c r="G1180" s="848"/>
      <c r="H1180" s="46"/>
      <c r="I1180" s="46"/>
      <c r="J1180" s="46"/>
      <c r="K1180" s="847"/>
      <c r="L1180" s="848"/>
      <c r="M1180" s="1248" t="str">
        <f t="shared" si="95"/>
        <v/>
      </c>
      <c r="N1180" s="1248" t="str">
        <f t="shared" si="96"/>
        <v/>
      </c>
      <c r="O1180" s="848"/>
      <c r="P1180" s="848"/>
      <c r="Q1180" s="15"/>
      <c r="R1180" s="451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97"/>
        <v>Chicken sales: no. sold</v>
      </c>
      <c r="B1181" s="848"/>
      <c r="C1181" s="1257">
        <f t="shared" si="98"/>
        <v>0</v>
      </c>
      <c r="D1181" s="1257">
        <f t="shared" si="99"/>
        <v>0</v>
      </c>
      <c r="E1181" s="1257">
        <f t="shared" si="100"/>
        <v>0</v>
      </c>
      <c r="F1181" s="1257">
        <f t="shared" si="101"/>
        <v>0</v>
      </c>
      <c r="G1181" s="848"/>
      <c r="H1181" s="46"/>
      <c r="I1181" s="46"/>
      <c r="J1181" s="46"/>
      <c r="K1181" s="847"/>
      <c r="L1181" s="848"/>
      <c r="M1181" s="1248" t="str">
        <f t="shared" si="95"/>
        <v/>
      </c>
      <c r="N1181" s="1248" t="str">
        <f t="shared" si="96"/>
        <v/>
      </c>
      <c r="O1181" s="848"/>
      <c r="P1181" s="848"/>
      <c r="Q1181" s="15"/>
      <c r="R1181" s="451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8"/>
      <c r="C1182" s="1257">
        <f t="shared" ref="C1182:F1184" si="102">IF(C$1103=0,0,MAX(SUM(C965,M965)/C$1103,SUM(C965)/C$1103))</f>
        <v>0</v>
      </c>
      <c r="D1182" s="1257">
        <f t="shared" si="102"/>
        <v>0</v>
      </c>
      <c r="E1182" s="1257">
        <f t="shared" si="102"/>
        <v>0</v>
      </c>
      <c r="F1182" s="1257">
        <f t="shared" si="102"/>
        <v>0</v>
      </c>
      <c r="G1182" s="848"/>
      <c r="H1182" s="46"/>
      <c r="I1182" s="46"/>
      <c r="J1182" s="46"/>
      <c r="K1182" s="847"/>
      <c r="L1182" s="848"/>
      <c r="M1182" s="1248" t="str">
        <f t="shared" si="95"/>
        <v/>
      </c>
      <c r="N1182" s="1248" t="str">
        <f t="shared" si="96"/>
        <v/>
      </c>
      <c r="O1182" s="848"/>
      <c r="P1182" s="848"/>
      <c r="Q1182" s="1269"/>
      <c r="R1182" s="451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8"/>
      <c r="C1183" s="1257">
        <f t="shared" si="102"/>
        <v>0</v>
      </c>
      <c r="D1183" s="1257">
        <f t="shared" si="102"/>
        <v>0</v>
      </c>
      <c r="E1183" s="1257">
        <f t="shared" si="102"/>
        <v>0</v>
      </c>
      <c r="F1183" s="1257">
        <f t="shared" si="102"/>
        <v>0</v>
      </c>
      <c r="G1183" s="848"/>
      <c r="H1183" s="46"/>
      <c r="I1183" s="46"/>
      <c r="J1183" s="46"/>
      <c r="K1183" s="847"/>
      <c r="L1183" s="848"/>
      <c r="M1183" s="1248" t="str">
        <f t="shared" si="95"/>
        <v/>
      </c>
      <c r="N1183" s="1248" t="str">
        <f t="shared" si="96"/>
        <v/>
      </c>
      <c r="O1183" s="848"/>
      <c r="P1183" s="848"/>
      <c r="Q1183" s="1269"/>
      <c r="R1183" s="451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8"/>
      <c r="C1184" s="1257">
        <f t="shared" si="102"/>
        <v>0</v>
      </c>
      <c r="D1184" s="1257">
        <f t="shared" si="102"/>
        <v>0</v>
      </c>
      <c r="E1184" s="1257">
        <f t="shared" si="102"/>
        <v>0</v>
      </c>
      <c r="F1184" s="1257">
        <f t="shared" si="102"/>
        <v>0</v>
      </c>
      <c r="G1184" s="848"/>
      <c r="H1184" s="46"/>
      <c r="I1184" s="46"/>
      <c r="J1184" s="46"/>
      <c r="K1184" s="847"/>
      <c r="L1184" s="848"/>
      <c r="M1184" s="1248" t="str">
        <f t="shared" si="95"/>
        <v/>
      </c>
      <c r="N1184" s="1248" t="str">
        <f t="shared" si="96"/>
        <v/>
      </c>
      <c r="O1184" s="848"/>
      <c r="P1184" s="848"/>
      <c r="Q1184" s="1269"/>
      <c r="R1184" s="451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8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8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95"/>
        <v/>
      </c>
      <c r="N1185" s="1248" t="str">
        <f t="shared" si="96"/>
        <v/>
      </c>
      <c r="O1185" s="848"/>
      <c r="P1185" s="848"/>
      <c r="Q1185" s="15"/>
      <c r="R1185" s="451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8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8"/>
      <c r="H1186" s="46"/>
      <c r="I1186" s="46"/>
      <c r="J1186" s="46"/>
      <c r="K1186" s="847"/>
      <c r="L1186" s="848"/>
      <c r="M1186" s="1248" t="str">
        <f t="shared" si="95"/>
        <v/>
      </c>
      <c r="N1186" s="1248" t="str">
        <f t="shared" si="96"/>
        <v/>
      </c>
      <c r="O1186" s="848"/>
      <c r="P1186" s="848"/>
      <c r="Q1186" s="15"/>
      <c r="R1186" s="451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8"/>
      <c r="C1187" s="1257">
        <f t="shared" ref="C1187:F1188" si="103">IF(C$1103=0,0,MAX(SUM(C972,M972)/C$1103,SUM(C972)/C$1103))</f>
        <v>0</v>
      </c>
      <c r="D1187" s="1257">
        <f t="shared" si="103"/>
        <v>0</v>
      </c>
      <c r="E1187" s="1257">
        <f t="shared" si="103"/>
        <v>0</v>
      </c>
      <c r="F1187" s="1257">
        <f t="shared" si="103"/>
        <v>0</v>
      </c>
      <c r="G1187" s="848"/>
      <c r="H1187" s="46"/>
      <c r="I1187" s="46"/>
      <c r="J1187" s="46"/>
      <c r="K1187" s="847"/>
      <c r="L1187" s="848"/>
      <c r="M1187" s="1248" t="str">
        <f t="shared" si="95"/>
        <v/>
      </c>
      <c r="N1187" s="1248" t="str">
        <f t="shared" si="96"/>
        <v/>
      </c>
      <c r="O1187" s="848"/>
      <c r="P1187" s="848"/>
      <c r="Q1187" s="15"/>
      <c r="R1187" s="451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8"/>
      <c r="C1188" s="1257">
        <f t="shared" si="103"/>
        <v>0</v>
      </c>
      <c r="D1188" s="1257">
        <f t="shared" si="103"/>
        <v>0</v>
      </c>
      <c r="E1188" s="1257">
        <f t="shared" si="103"/>
        <v>0</v>
      </c>
      <c r="F1188" s="1257">
        <f t="shared" si="103"/>
        <v>0</v>
      </c>
      <c r="G1188" s="848"/>
      <c r="H1188" s="46"/>
      <c r="I1188" s="46"/>
      <c r="J1188" s="46"/>
      <c r="K1188" s="847"/>
      <c r="L1188" s="848"/>
      <c r="M1188" s="1248" t="str">
        <f t="shared" si="95"/>
        <v/>
      </c>
      <c r="N1188" s="1248" t="str">
        <f t="shared" si="96"/>
        <v/>
      </c>
      <c r="O1188" s="848"/>
      <c r="P1188" s="848"/>
      <c r="Q1188" s="15"/>
      <c r="R1188" s="451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8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8"/>
      <c r="H1189" s="46"/>
      <c r="I1189" s="46"/>
      <c r="J1189" s="46"/>
      <c r="K1189" s="847"/>
      <c r="L1189" s="848"/>
      <c r="M1189" s="1248" t="str">
        <f t="shared" si="95"/>
        <v/>
      </c>
      <c r="N1189" s="1248" t="str">
        <f t="shared" si="96"/>
        <v/>
      </c>
      <c r="O1189" s="848"/>
      <c r="P1189" s="848"/>
      <c r="Q1189" s="15"/>
      <c r="R1189" s="451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8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8"/>
      <c r="H1190" s="46"/>
      <c r="I1190" s="46"/>
      <c r="J1190" s="46"/>
      <c r="K1190" s="847"/>
      <c r="L1190" s="848"/>
      <c r="M1190" s="1248" t="str">
        <f t="shared" si="95"/>
        <v/>
      </c>
      <c r="N1190" s="1248" t="str">
        <f t="shared" si="96"/>
        <v/>
      </c>
      <c r="O1190" s="848"/>
      <c r="P1190" s="848"/>
      <c r="Q1190" s="15"/>
      <c r="R1190" s="451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8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8"/>
      <c r="H1191" s="46"/>
      <c r="I1191" s="46"/>
      <c r="J1191" s="46"/>
      <c r="K1191" s="847"/>
      <c r="L1191" s="848"/>
      <c r="M1191" s="1248" t="str">
        <f t="shared" si="95"/>
        <v/>
      </c>
      <c r="N1191" s="1248" t="str">
        <f t="shared" si="96"/>
        <v/>
      </c>
      <c r="O1191" s="848"/>
      <c r="P1191" s="848"/>
      <c r="Q1191" s="15"/>
      <c r="R1191" s="451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8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8"/>
      <c r="H1192" s="46"/>
      <c r="I1192" s="46"/>
      <c r="J1192" s="46"/>
      <c r="K1192" s="847"/>
      <c r="L1192" s="848"/>
      <c r="M1192" s="1248" t="str">
        <f t="shared" si="95"/>
        <v/>
      </c>
      <c r="N1192" s="1248" t="str">
        <f t="shared" si="96"/>
        <v/>
      </c>
      <c r="O1192" s="848"/>
      <c r="P1192" s="848"/>
      <c r="Q1192" s="15"/>
      <c r="R1192" s="451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8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8"/>
      <c r="H1193" s="46"/>
      <c r="I1193" s="46"/>
      <c r="J1193" s="46"/>
      <c r="K1193" s="847"/>
      <c r="L1193" s="848"/>
      <c r="M1193" s="1248" t="str">
        <f t="shared" si="95"/>
        <v/>
      </c>
      <c r="N1193" s="1248" t="str">
        <f t="shared" si="96"/>
        <v/>
      </c>
      <c r="O1193" s="848"/>
      <c r="P1193" s="848"/>
      <c r="Q1193" s="15"/>
      <c r="R1193" s="451"/>
      <c r="S1193" s="46"/>
      <c r="T1193" s="46"/>
      <c r="U1193" s="1066">
        <v>1193</v>
      </c>
      <c r="V1193" s="46"/>
    </row>
    <row r="1194" spans="1:22" ht="12.75" customHeight="1">
      <c r="A1194" s="44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5"/>
      <c r="D1" s="865"/>
      <c r="E1" s="865"/>
      <c r="F1" s="865"/>
      <c r="G1" s="1274"/>
      <c r="H1" s="1274"/>
      <c r="I1" s="451"/>
      <c r="J1" s="451"/>
      <c r="K1" s="451"/>
      <c r="L1" s="451"/>
      <c r="M1" s="451"/>
    </row>
    <row r="2" spans="1:13" ht="14" customHeight="1" thickBot="1">
      <c r="A2" s="1275" t="s">
        <v>533</v>
      </c>
      <c r="B2" s="1276"/>
      <c r="C2" s="1277"/>
      <c r="D2" s="1277"/>
      <c r="E2" s="1277"/>
      <c r="F2" s="1277"/>
      <c r="G2" s="1274"/>
      <c r="H2" s="1274"/>
      <c r="I2" s="451"/>
      <c r="J2" s="451"/>
      <c r="K2" s="451"/>
      <c r="L2" s="451"/>
      <c r="M2" s="451"/>
    </row>
    <row r="3" spans="1:13" ht="14" customHeight="1" thickBot="1">
      <c r="A3" s="1278"/>
      <c r="B3" s="1045"/>
      <c r="C3" s="1045" t="s">
        <v>477</v>
      </c>
      <c r="D3" s="1046"/>
      <c r="E3" s="1046"/>
      <c r="F3" s="1046"/>
      <c r="G3" s="1274"/>
      <c r="H3" s="1274"/>
      <c r="I3" s="451"/>
      <c r="J3" s="451"/>
      <c r="K3" s="451"/>
      <c r="L3" s="451"/>
      <c r="M3" s="451"/>
    </row>
    <row r="4" spans="1:13" ht="12.75" customHeight="1">
      <c r="A4" s="1279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4"/>
      <c r="H4" s="1274"/>
      <c r="I4" s="451"/>
      <c r="J4" s="451"/>
      <c r="K4" s="451"/>
      <c r="L4" s="451"/>
      <c r="M4" s="451"/>
    </row>
    <row r="5" spans="1:13" ht="12.75" customHeight="1">
      <c r="A5" s="1280" t="s">
        <v>534</v>
      </c>
      <c r="B5" s="1281"/>
      <c r="C5" s="1162"/>
      <c r="D5" s="1162"/>
      <c r="E5" s="1162"/>
      <c r="F5" s="1162"/>
      <c r="G5" s="1274"/>
      <c r="H5" s="1274"/>
      <c r="I5" s="451"/>
      <c r="J5" s="451"/>
      <c r="K5" s="451"/>
      <c r="L5" s="451"/>
      <c r="M5" s="451"/>
    </row>
    <row r="6" spans="1:13" ht="12.75" customHeight="1">
      <c r="A6" s="1282" t="s">
        <v>535</v>
      </c>
      <c r="B6" s="1276"/>
      <c r="C6" s="1277"/>
      <c r="D6" s="1277"/>
      <c r="E6" s="1277"/>
      <c r="F6" s="1277"/>
      <c r="G6" s="1274"/>
      <c r="H6" s="1274"/>
      <c r="I6" s="451"/>
      <c r="J6" s="451"/>
      <c r="K6" s="451"/>
      <c r="L6" s="451"/>
      <c r="M6" s="451"/>
    </row>
    <row r="7" spans="1:13" ht="12.75" customHeight="1">
      <c r="A7" s="1283" t="s">
        <v>536</v>
      </c>
      <c r="B7" s="1284"/>
      <c r="C7" s="1253"/>
      <c r="D7" s="1253"/>
      <c r="E7" s="1253"/>
      <c r="F7" s="1253"/>
      <c r="G7" s="1274"/>
      <c r="H7" s="1274"/>
      <c r="I7" s="451"/>
      <c r="J7" s="451"/>
      <c r="K7" s="451"/>
      <c r="L7" s="451"/>
      <c r="M7" s="451"/>
    </row>
    <row r="8" spans="1:13" ht="12.75" customHeight="1">
      <c r="A8" s="1280" t="s">
        <v>537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1"/>
      <c r="J8" s="451"/>
      <c r="K8" s="451"/>
      <c r="L8" s="451"/>
      <c r="M8" s="451"/>
    </row>
    <row r="9" spans="1:13" ht="12.75" customHeight="1">
      <c r="A9" s="1282" t="s">
        <v>538</v>
      </c>
      <c r="B9" s="1276"/>
      <c r="C9" s="1277"/>
      <c r="D9" s="1277"/>
      <c r="E9" s="1277"/>
      <c r="F9" s="1277"/>
      <c r="G9" s="1274"/>
      <c r="H9" s="1274"/>
      <c r="I9" s="451"/>
      <c r="J9" s="451"/>
      <c r="K9" s="451"/>
      <c r="L9" s="451"/>
      <c r="M9" s="451"/>
    </row>
    <row r="10" spans="1:13" ht="12.75" customHeight="1">
      <c r="A10" s="1283" t="s">
        <v>539</v>
      </c>
      <c r="B10" s="1284"/>
      <c r="C10" s="1253"/>
      <c r="D10" s="1253"/>
      <c r="E10" s="1253"/>
      <c r="F10" s="1253"/>
      <c r="G10" s="1274"/>
      <c r="H10" s="1274"/>
      <c r="I10" s="451"/>
      <c r="J10" s="451"/>
      <c r="K10" s="451"/>
      <c r="L10" s="451"/>
      <c r="M10" s="451"/>
    </row>
    <row r="11" spans="1:13" ht="12.75" customHeight="1">
      <c r="A11" s="1280" t="s">
        <v>540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1"/>
      <c r="J11" s="451"/>
      <c r="K11" s="451"/>
      <c r="L11" s="451"/>
      <c r="M11" s="451"/>
    </row>
    <row r="12" spans="1:13" ht="12.75" customHeight="1">
      <c r="A12" s="1280" t="s">
        <v>537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1"/>
      <c r="J12" s="451"/>
      <c r="K12" s="451"/>
      <c r="L12" s="451"/>
      <c r="M12" s="451"/>
    </row>
    <row r="13" spans="1:13" ht="12.75" customHeight="1">
      <c r="A13" s="1283" t="s">
        <v>541</v>
      </c>
      <c r="B13" s="1284"/>
      <c r="C13" s="1253"/>
      <c r="D13" s="1253"/>
      <c r="E13" s="1253"/>
      <c r="F13" s="1253"/>
      <c r="G13" s="1274"/>
      <c r="H13" s="1274"/>
      <c r="I13" s="451"/>
      <c r="J13" s="451"/>
      <c r="K13" s="451"/>
      <c r="L13" s="451"/>
      <c r="M13" s="451"/>
    </row>
    <row r="14" spans="1:13" ht="12.75" customHeight="1">
      <c r="A14" s="1280" t="s">
        <v>540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1"/>
      <c r="J14" s="451"/>
      <c r="K14" s="451"/>
      <c r="L14" s="451"/>
      <c r="M14" s="451"/>
    </row>
    <row r="15" spans="1:13" ht="12.75" customHeight="1">
      <c r="A15" s="1280" t="s">
        <v>537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1"/>
      <c r="J15" s="451"/>
      <c r="K15" s="451"/>
      <c r="L15" s="451"/>
      <c r="M15" s="451"/>
    </row>
    <row r="16" spans="1:13" ht="12.75" customHeight="1">
      <c r="A16" s="1283" t="s">
        <v>542</v>
      </c>
      <c r="B16" s="1284"/>
      <c r="C16" s="1253"/>
      <c r="D16" s="1253"/>
      <c r="E16" s="1253"/>
      <c r="F16" s="1253"/>
      <c r="G16" s="1274"/>
      <c r="H16" s="1274"/>
      <c r="I16" s="451"/>
      <c r="J16" s="451"/>
      <c r="K16" s="451"/>
      <c r="L16" s="451"/>
      <c r="M16" s="451"/>
    </row>
    <row r="17" spans="1:13" ht="12.75" customHeight="1">
      <c r="A17" s="1280" t="s">
        <v>540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1"/>
      <c r="J17" s="451"/>
      <c r="K17" s="451"/>
      <c r="L17" s="451"/>
      <c r="M17" s="451"/>
    </row>
    <row r="18" spans="1:13" ht="12.75" customHeight="1">
      <c r="A18" s="1280" t="s">
        <v>537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1"/>
      <c r="J18" s="451"/>
      <c r="K18" s="451"/>
      <c r="L18" s="451"/>
      <c r="M18" s="451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1"/>
      <c r="J19" s="451"/>
      <c r="K19" s="451"/>
      <c r="L19" s="451"/>
      <c r="M19" s="451"/>
    </row>
    <row r="20" spans="1:13" ht="12.75" customHeight="1">
      <c r="A20" s="1283" t="s">
        <v>543</v>
      </c>
      <c r="B20" s="1286"/>
      <c r="C20" s="1251"/>
      <c r="D20" s="1251"/>
      <c r="E20" s="1251"/>
      <c r="F20" s="1251"/>
      <c r="G20" s="1274"/>
      <c r="H20" s="1274"/>
      <c r="I20" s="451"/>
      <c r="J20" s="451"/>
      <c r="K20" s="451"/>
      <c r="L20" s="451"/>
      <c r="M20" s="451"/>
    </row>
    <row r="21" spans="1:13" ht="12.75" customHeight="1">
      <c r="A21" s="1280" t="s">
        <v>544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1"/>
      <c r="J21" s="451"/>
      <c r="K21" s="451"/>
      <c r="L21" s="451"/>
      <c r="M21" s="451"/>
    </row>
    <row r="22" spans="1:13" ht="12.75" customHeight="1">
      <c r="A22" s="1283" t="s">
        <v>545</v>
      </c>
      <c r="B22" s="1286"/>
      <c r="C22" s="1251"/>
      <c r="D22" s="1251"/>
      <c r="E22" s="1251"/>
      <c r="F22" s="1251"/>
      <c r="G22" s="1274"/>
      <c r="H22" s="1274"/>
      <c r="I22" s="451"/>
      <c r="J22" s="451"/>
      <c r="K22" s="451"/>
      <c r="L22" s="451"/>
      <c r="M22" s="451"/>
    </row>
    <row r="23" spans="1:13" ht="12.75" customHeight="1">
      <c r="A23" s="1280" t="s">
        <v>546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1"/>
      <c r="J23" s="451"/>
      <c r="K23" s="451"/>
      <c r="L23" s="451"/>
      <c r="M23" s="451"/>
    </row>
    <row r="24" spans="1:13" ht="12.75" customHeight="1">
      <c r="A24" s="1280" t="s">
        <v>547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1"/>
      <c r="J24" s="451"/>
      <c r="K24" s="451"/>
      <c r="L24" s="451"/>
      <c r="M24" s="451"/>
    </row>
    <row r="25" spans="1:13" ht="12.75" customHeight="1">
      <c r="A25" s="1280" t="s">
        <v>548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1"/>
      <c r="J25" s="451"/>
      <c r="K25" s="451"/>
      <c r="L25" s="451"/>
      <c r="M25" s="451"/>
    </row>
    <row r="26" spans="1:13" ht="12.75" customHeight="1">
      <c r="A26" s="1282" t="s">
        <v>549</v>
      </c>
      <c r="B26" s="1287"/>
      <c r="C26" s="1288"/>
      <c r="D26" s="1288"/>
      <c r="E26" s="1288"/>
      <c r="F26" s="1288"/>
      <c r="G26" s="1274"/>
      <c r="H26" s="1274"/>
      <c r="I26" s="451"/>
      <c r="J26" s="451"/>
      <c r="K26" s="451"/>
      <c r="L26" s="451"/>
      <c r="M26" s="451"/>
    </row>
    <row r="27" spans="1:13" ht="12.75" customHeight="1">
      <c r="A27" s="1283" t="s">
        <v>550</v>
      </c>
      <c r="B27" s="1286"/>
      <c r="C27" s="1251"/>
      <c r="D27" s="1251"/>
      <c r="E27" s="1251"/>
      <c r="F27" s="1251"/>
      <c r="G27" s="1274"/>
      <c r="H27" s="1274"/>
      <c r="I27" s="451"/>
      <c r="J27" s="451"/>
      <c r="K27" s="451"/>
      <c r="L27" s="451"/>
      <c r="M27" s="451"/>
    </row>
    <row r="28" spans="1:13" ht="12.75" customHeight="1">
      <c r="A28" s="1280" t="s">
        <v>551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1"/>
      <c r="J28" s="451"/>
      <c r="K28" s="451"/>
      <c r="L28" s="451"/>
      <c r="M28" s="451"/>
    </row>
    <row r="29" spans="1:13" ht="12.75" customHeight="1">
      <c r="A29" s="1283" t="s">
        <v>552</v>
      </c>
      <c r="B29" s="1284"/>
      <c r="C29" s="1253"/>
      <c r="D29" s="1253"/>
      <c r="E29" s="1253"/>
      <c r="F29" s="1253"/>
      <c r="G29" s="1274"/>
      <c r="H29" s="1274"/>
      <c r="I29" s="451"/>
      <c r="J29" s="451"/>
      <c r="K29" s="451"/>
      <c r="L29" s="451"/>
      <c r="M29" s="451"/>
    </row>
    <row r="30" spans="1:13" ht="12.75" customHeight="1">
      <c r="A30" s="1280" t="s">
        <v>551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1"/>
      <c r="J30" s="451"/>
      <c r="K30" s="451"/>
      <c r="L30" s="451"/>
      <c r="M30" s="451"/>
    </row>
    <row r="31" spans="1:13" ht="12.75" customHeight="1">
      <c r="A31" s="1283" t="s">
        <v>553</v>
      </c>
      <c r="B31" s="1284"/>
      <c r="C31" s="1253"/>
      <c r="D31" s="1253"/>
      <c r="E31" s="1253"/>
      <c r="F31" s="1253"/>
      <c r="G31" s="1274"/>
      <c r="H31" s="1274"/>
      <c r="I31" s="451"/>
      <c r="J31" s="451"/>
      <c r="K31" s="451"/>
      <c r="L31" s="451"/>
      <c r="M31" s="451"/>
    </row>
    <row r="32" spans="1:13" ht="12.75" customHeight="1">
      <c r="A32" s="1280" t="s">
        <v>551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1"/>
      <c r="J32" s="451"/>
      <c r="K32" s="451"/>
      <c r="L32" s="451"/>
      <c r="M32" s="451"/>
    </row>
    <row r="33" spans="1:13" ht="12.75" customHeight="1">
      <c r="A33" s="1283" t="s">
        <v>554</v>
      </c>
      <c r="B33" s="1286"/>
      <c r="C33" s="1251"/>
      <c r="D33" s="1251"/>
      <c r="E33" s="1251"/>
      <c r="F33" s="1251"/>
      <c r="G33" s="1274"/>
      <c r="H33" s="1274"/>
      <c r="I33" s="451"/>
      <c r="J33" s="451"/>
      <c r="K33" s="451"/>
      <c r="L33" s="451"/>
      <c r="M33" s="451"/>
    </row>
    <row r="34" spans="1:13" ht="12.75" customHeight="1">
      <c r="A34" s="1280" t="s">
        <v>551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1"/>
      <c r="J34" s="451"/>
      <c r="K34" s="451"/>
      <c r="L34" s="451"/>
      <c r="M34" s="451"/>
    </row>
    <row r="35" spans="1:13" ht="12.75" customHeight="1">
      <c r="A35" s="1283" t="s">
        <v>555</v>
      </c>
      <c r="B35" s="1286"/>
      <c r="C35" s="1251"/>
      <c r="D35" s="1251"/>
      <c r="E35" s="1251"/>
      <c r="F35" s="1251"/>
      <c r="G35" s="1274"/>
      <c r="H35" s="1274"/>
      <c r="I35" s="451"/>
      <c r="J35" s="451"/>
      <c r="K35" s="451"/>
      <c r="L35" s="451"/>
      <c r="M35" s="451"/>
    </row>
    <row r="36" spans="1:13" ht="12.75" customHeight="1">
      <c r="A36" s="1289" t="s">
        <v>551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1"/>
      <c r="J36" s="451"/>
      <c r="K36" s="451"/>
      <c r="L36" s="451"/>
      <c r="M36" s="451"/>
    </row>
    <row r="37" spans="1:13" ht="12.75" customHeight="1">
      <c r="A37" s="1283" t="s">
        <v>556</v>
      </c>
      <c r="B37" s="1284"/>
      <c r="C37" s="1253"/>
      <c r="D37" s="1253"/>
      <c r="E37" s="1253"/>
      <c r="F37" s="1253"/>
      <c r="G37" s="1274"/>
      <c r="H37" s="1274"/>
      <c r="I37" s="451"/>
      <c r="J37" s="451"/>
      <c r="K37" s="451"/>
      <c r="L37" s="451"/>
      <c r="M37" s="451"/>
    </row>
    <row r="38" spans="1:13" ht="12.75" customHeight="1">
      <c r="A38" s="1280" t="s">
        <v>551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1"/>
      <c r="J38" s="451"/>
      <c r="K38" s="451"/>
      <c r="L38" s="451"/>
      <c r="M38" s="451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1"/>
      <c r="J39" s="451"/>
      <c r="K39" s="451"/>
      <c r="L39" s="451"/>
      <c r="M39" s="451"/>
    </row>
    <row r="40" spans="1:13" ht="12.75" customHeight="1">
      <c r="A40" s="1293" t="s">
        <v>557</v>
      </c>
      <c r="B40" s="1294"/>
      <c r="C40" s="1295"/>
      <c r="D40" s="1295"/>
      <c r="E40" s="1295"/>
      <c r="F40" s="1295"/>
      <c r="G40" s="1274"/>
      <c r="H40" s="1274"/>
      <c r="I40" s="451"/>
      <c r="J40" s="451"/>
      <c r="K40" s="451"/>
      <c r="L40" s="451"/>
      <c r="M40" s="451"/>
    </row>
    <row r="41" spans="1:13" ht="12.75" customHeight="1">
      <c r="A41" s="1280" t="s">
        <v>558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1"/>
      <c r="J41" s="451"/>
      <c r="K41" s="451"/>
      <c r="L41" s="451"/>
      <c r="M41" s="451"/>
    </row>
    <row r="42" spans="1:13" ht="12.75" customHeight="1">
      <c r="A42" s="1293" t="s">
        <v>559</v>
      </c>
      <c r="B42" s="1294"/>
      <c r="C42" s="1567" t="s">
        <v>560</v>
      </c>
      <c r="D42" s="1567"/>
      <c r="E42" s="1567"/>
      <c r="F42" s="1567"/>
      <c r="G42" s="1426" t="s">
        <v>561</v>
      </c>
      <c r="H42" s="1427" t="str">
        <f>[1]ExpFactors!$H$42</f>
        <v>Additional Price (per kg)</v>
      </c>
      <c r="I42" s="865" t="s">
        <v>562</v>
      </c>
      <c r="J42" s="451"/>
      <c r="K42" s="451"/>
      <c r="L42" s="451"/>
      <c r="M42" s="451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5" t="str">
        <f>[1]ExpFactors!$I43</f>
        <v>fpl</v>
      </c>
      <c r="J43" s="451"/>
      <c r="K43" s="451"/>
      <c r="L43" s="451"/>
      <c r="M43" s="451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5" t="str">
        <f>[1]ExpFactors!$I44</f>
        <v>fpl</v>
      </c>
      <c r="J44" s="451"/>
      <c r="K44" s="451"/>
      <c r="L44" s="451"/>
      <c r="M44" s="451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5" t="str">
        <f>[1]ExpFactors!$I45</f>
        <v>fpl</v>
      </c>
      <c r="J45" s="451"/>
      <c r="K45" s="451"/>
      <c r="L45" s="451"/>
      <c r="M45" s="451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5" t="str">
        <f>[1]ExpFactors!$I46</f>
        <v>fpl</v>
      </c>
      <c r="J46" s="451"/>
      <c r="K46" s="451"/>
      <c r="L46" s="451"/>
      <c r="M46" s="451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5" t="str">
        <f>[1]ExpFactors!$I47</f>
        <v>fpl</v>
      </c>
      <c r="J47" s="451"/>
      <c r="K47" s="451"/>
      <c r="L47" s="451"/>
      <c r="M47" s="451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5" t="str">
        <f>[1]ExpFactors!$I48</f>
        <v>fpl</v>
      </c>
      <c r="J48" s="451"/>
      <c r="K48" s="451"/>
      <c r="L48" s="451"/>
      <c r="M48" s="451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5" t="str">
        <f>[1]ExpFactors!$I49</f>
        <v>fpl</v>
      </c>
      <c r="J49" s="451"/>
      <c r="K49" s="451"/>
      <c r="L49" s="451"/>
      <c r="M49" s="451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5" t="str">
        <f>[1]ExpFactors!$I50</f>
        <v>fpl</v>
      </c>
      <c r="J50" s="451"/>
      <c r="K50" s="451"/>
      <c r="L50" s="451"/>
      <c r="M50" s="451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5" t="str">
        <f>[1]ExpFactors!$I51</f>
        <v>fpl</v>
      </c>
      <c r="J51" s="451"/>
      <c r="K51" s="451"/>
      <c r="L51" s="451"/>
      <c r="M51" s="451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5" t="str">
        <f>[1]ExpFactors!$I52</f>
        <v>fpl</v>
      </c>
      <c r="J52" s="451"/>
      <c r="K52" s="451"/>
      <c r="L52" s="451"/>
      <c r="M52" s="451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5" t="str">
        <f>[1]ExpFactors!$I53</f>
        <v>fpl</v>
      </c>
      <c r="J53" s="451"/>
      <c r="K53" s="451"/>
      <c r="L53" s="451"/>
      <c r="M53" s="451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5" t="str">
        <f>[1]ExpFactors!$I54</f>
        <v>fpl</v>
      </c>
      <c r="J54" s="451"/>
      <c r="K54" s="451"/>
      <c r="L54" s="451"/>
      <c r="M54" s="451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5" t="str">
        <f>[1]ExpFactors!$I55</f>
        <v>fpl</v>
      </c>
      <c r="J55" s="451"/>
      <c r="K55" s="451"/>
      <c r="L55" s="451"/>
      <c r="M55" s="451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5" t="str">
        <f>[1]ExpFactors!$I56</f>
        <v>fpl</v>
      </c>
      <c r="J56" s="451"/>
      <c r="K56" s="451"/>
      <c r="L56" s="451"/>
      <c r="M56" s="451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5" t="str">
        <f>[1]ExpFactors!$I57</f>
        <v>fpl</v>
      </c>
      <c r="J57" s="451"/>
      <c r="K57" s="451"/>
      <c r="L57" s="451"/>
      <c r="M57" s="451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5" t="str">
        <f>[1]ExpFactors!$I58</f>
        <v>fpl</v>
      </c>
      <c r="J58" s="451"/>
      <c r="K58" s="451"/>
      <c r="L58" s="451"/>
      <c r="M58" s="451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5" t="str">
        <f>[1]ExpFactors!$I59</f>
        <v>fpl</v>
      </c>
      <c r="J59" s="451"/>
      <c r="K59" s="451"/>
      <c r="L59" s="451"/>
      <c r="M59" s="451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5" t="str">
        <f>[1]ExpFactors!$I60</f>
        <v>fpl</v>
      </c>
      <c r="J60" s="451"/>
      <c r="K60" s="451"/>
      <c r="L60" s="451"/>
      <c r="M60" s="451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5" t="str">
        <f>[1]ExpFactors!$I61</f>
        <v>fpl</v>
      </c>
      <c r="J61" s="451"/>
      <c r="K61" s="451"/>
      <c r="L61" s="451"/>
      <c r="M61" s="451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5" t="str">
        <f>[1]ExpFactors!$I62</f>
        <v>fpl</v>
      </c>
      <c r="J62" s="451"/>
      <c r="K62" s="451"/>
      <c r="L62" s="451"/>
      <c r="M62" s="451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5" t="str">
        <f>[1]ExpFactors!$I63</f>
        <v>fpl</v>
      </c>
      <c r="J63" s="451"/>
      <c r="K63" s="451"/>
      <c r="L63" s="451"/>
      <c r="M63" s="451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5" t="str">
        <f>[1]ExpFactors!$I64</f>
        <v>fpl</v>
      </c>
      <c r="J64" s="451"/>
      <c r="K64" s="451"/>
      <c r="L64" s="451"/>
      <c r="M64" s="451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5" t="str">
        <f>[1]ExpFactors!$I65</f>
        <v>des</v>
      </c>
      <c r="J65" s="451"/>
      <c r="K65" s="451"/>
      <c r="L65" s="451"/>
      <c r="M65" s="451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5" t="str">
        <f>[1]ExpFactors!$I66</f>
        <v>des</v>
      </c>
      <c r="J66" s="451"/>
      <c r="K66" s="451"/>
      <c r="L66" s="451"/>
      <c r="M66" s="451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5" t="str">
        <f>[1]ExpFactors!$I67</f>
        <v>des</v>
      </c>
      <c r="J67" s="451"/>
      <c r="K67" s="451"/>
      <c r="L67" s="451"/>
      <c r="M67" s="451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5" t="str">
        <f>[1]ExpFactors!$I68</f>
        <v>des</v>
      </c>
      <c r="J68" s="451"/>
      <c r="K68" s="451"/>
      <c r="L68" s="451"/>
      <c r="M68" s="451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5" t="str">
        <f>[1]ExpFactors!$I69</f>
        <v>dis</v>
      </c>
      <c r="J69" s="451"/>
      <c r="K69" s="451"/>
      <c r="L69" s="451"/>
      <c r="M69" s="451"/>
    </row>
    <row r="70" spans="1:13" ht="12.75" customHeight="1">
      <c r="A70" s="1300" t="s">
        <v>371</v>
      </c>
      <c r="B70" s="1301"/>
      <c r="C70" s="1567" t="s">
        <v>560</v>
      </c>
      <c r="D70" s="1567"/>
      <c r="E70" s="1567"/>
      <c r="F70" s="1567"/>
      <c r="G70" s="1426" t="s">
        <v>561</v>
      </c>
      <c r="H70" s="1427" t="str">
        <f>[1]ExpFactors!$H$70</f>
        <v>Additional Price (per kg)</v>
      </c>
      <c r="I70" s="865"/>
      <c r="J70" s="451"/>
      <c r="K70" s="451"/>
      <c r="L70" s="451"/>
      <c r="M70" s="451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5" t="str">
        <f>[1]ExpFactors!$I71</f>
        <v>lbpl</v>
      </c>
      <c r="J71" s="451"/>
      <c r="K71" s="451"/>
      <c r="L71" s="451"/>
      <c r="M71" s="451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5" t="str">
        <f>[1]ExpFactors!$I72</f>
        <v>lbpl</v>
      </c>
      <c r="J72" s="451"/>
      <c r="K72" s="451"/>
      <c r="L72" s="451"/>
      <c r="M72" s="451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5" t="str">
        <f>[1]ExpFactors!$I73</f>
        <v>lbpl</v>
      </c>
      <c r="J73" s="451"/>
      <c r="K73" s="451"/>
      <c r="L73" s="451"/>
      <c r="M73" s="451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5" t="str">
        <f>[1]ExpFactors!$I74</f>
        <v>lbpl</v>
      </c>
      <c r="J74" s="451"/>
      <c r="K74" s="451"/>
      <c r="L74" s="451"/>
      <c r="M74" s="451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5" t="str">
        <f>[1]ExpFactors!$I75</f>
        <v>des</v>
      </c>
      <c r="J75" s="451"/>
      <c r="K75" s="451"/>
      <c r="L75" s="451"/>
      <c r="M75" s="451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5" t="str">
        <f>[1]ExpFactors!$I76</f>
        <v>lbpl</v>
      </c>
      <c r="J76" s="451"/>
      <c r="K76" s="451"/>
      <c r="L76" s="451"/>
      <c r="M76" s="451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5" t="str">
        <f>[1]ExpFactors!$I77</f>
        <v>des</v>
      </c>
      <c r="J77" s="451"/>
      <c r="K77" s="451"/>
      <c r="L77" s="451"/>
      <c r="M77" s="451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5" t="str">
        <f>[1]ExpFactors!$I78</f>
        <v>lbpl</v>
      </c>
      <c r="J78" s="451"/>
      <c r="K78" s="451"/>
      <c r="L78" s="451"/>
      <c r="M78" s="451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5" t="str">
        <f>[1]ExpFactors!$I79</f>
        <v>lbpl</v>
      </c>
      <c r="J79" s="451"/>
      <c r="K79" s="451"/>
      <c r="L79" s="451"/>
      <c r="M79" s="451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5" t="str">
        <f>[1]ExpFactors!$I80</f>
        <v>lbpl</v>
      </c>
      <c r="J80" s="451"/>
      <c r="K80" s="451"/>
      <c r="L80" s="451"/>
      <c r="M80" s="451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5" t="str">
        <f>[1]ExpFactors!$I81</f>
        <v>des</v>
      </c>
      <c r="J81" s="451"/>
      <c r="K81" s="451"/>
      <c r="L81" s="451"/>
      <c r="M81" s="451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5" t="str">
        <f>[1]ExpFactors!$I82</f>
        <v>lbpl</v>
      </c>
      <c r="J82" s="451"/>
      <c r="K82" s="451"/>
      <c r="L82" s="451"/>
      <c r="M82" s="451"/>
    </row>
    <row r="83" spans="1:13" ht="12.75" customHeight="1">
      <c r="A83" s="1300" t="s">
        <v>715</v>
      </c>
      <c r="B83" s="1301"/>
      <c r="C83" s="1567" t="s">
        <v>560</v>
      </c>
      <c r="D83" s="1567"/>
      <c r="E83" s="1567"/>
      <c r="F83" s="1567"/>
      <c r="G83" s="1426" t="str">
        <f>[1]ExpFactors!$G$83</f>
        <v>Addition</v>
      </c>
      <c r="H83" s="1427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5" t="str">
        <f>[1]ExpFactors!$I84</f>
        <v>lbpl</v>
      </c>
      <c r="J84" s="451"/>
      <c r="K84" s="451"/>
      <c r="L84" s="451"/>
      <c r="M84" s="451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5" t="str">
        <f>[1]ExpFactors!$I85</f>
        <v>ubpl</v>
      </c>
      <c r="J85" s="451"/>
      <c r="K85" s="451"/>
      <c r="L85" s="451"/>
      <c r="M85" s="451"/>
    </row>
    <row r="86" spans="1:13" ht="12.75" customHeight="1">
      <c r="A86" s="1300" t="s">
        <v>716</v>
      </c>
      <c r="B86" s="1301"/>
      <c r="C86" s="1567" t="s">
        <v>560</v>
      </c>
      <c r="D86" s="1567"/>
      <c r="E86" s="1567"/>
      <c r="F86" s="1567"/>
      <c r="G86" s="1426" t="str">
        <f>[1]ExpFactors!$G$83</f>
        <v>Addition</v>
      </c>
      <c r="H86" s="1427" t="str">
        <f>[1]ExpFactors!$H$83</f>
        <v>Additional Price (per kg)</v>
      </c>
      <c r="I86" s="865"/>
      <c r="J86" s="451"/>
      <c r="K86" s="451"/>
      <c r="L86" s="451"/>
      <c r="M86" s="451"/>
    </row>
    <row r="87" spans="1:13" ht="12.75" customHeight="1">
      <c r="A87" s="1280" t="s">
        <v>564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5" t="str">
        <f>[1]ExpFactors!$I87</f>
        <v>des</v>
      </c>
      <c r="J87" s="451"/>
      <c r="K87" s="451"/>
      <c r="L87" s="451"/>
      <c r="M87" s="451"/>
    </row>
    <row r="88" spans="1:13" ht="12.75" customHeight="1">
      <c r="A88" s="1280" t="s">
        <v>563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5" t="str">
        <f>[1]ExpFactors!$I88</f>
        <v>dis</v>
      </c>
      <c r="J88" s="451"/>
      <c r="K88" s="451"/>
      <c r="L88" s="451"/>
      <c r="M88" s="451"/>
    </row>
    <row r="89" spans="1:13" ht="12" customHeight="1">
      <c r="A89" s="1300" t="s">
        <v>55</v>
      </c>
      <c r="B89" s="1301"/>
      <c r="C89" s="1567" t="s">
        <v>560</v>
      </c>
      <c r="D89" s="1567"/>
      <c r="E89" s="1567"/>
      <c r="F89" s="1567"/>
      <c r="G89" s="1426" t="s">
        <v>561</v>
      </c>
      <c r="H89" s="1427" t="str">
        <f>[1]ExpFactors!$H$89</f>
        <v>Additional Price (per kg)</v>
      </c>
      <c r="I89" s="865"/>
      <c r="J89" s="451"/>
      <c r="K89" s="451"/>
      <c r="L89" s="451"/>
      <c r="M89" s="451"/>
    </row>
    <row r="90" spans="1:13" ht="12" customHeight="1">
      <c r="A90" s="1280" t="s">
        <v>565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5" t="str">
        <f>[1]ExpFactors!$I90</f>
        <v>lbpl</v>
      </c>
      <c r="J90" s="451"/>
      <c r="K90" s="451"/>
      <c r="L90" s="451"/>
      <c r="M90" s="451"/>
    </row>
    <row r="91" spans="1:13" ht="12" customHeight="1">
      <c r="A91" s="1289" t="s">
        <v>566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5" t="str">
        <f>[1]ExpFactors!$I91</f>
        <v>des</v>
      </c>
      <c r="J91" s="451"/>
      <c r="K91" s="451"/>
      <c r="L91" s="451"/>
      <c r="M91" s="451"/>
    </row>
    <row r="92" spans="1:13" ht="12" customHeight="1">
      <c r="A92" s="1300" t="s">
        <v>567</v>
      </c>
      <c r="B92" s="1301"/>
      <c r="C92" s="1567" t="s">
        <v>560</v>
      </c>
      <c r="D92" s="1567"/>
      <c r="E92" s="1567"/>
      <c r="F92" s="1567"/>
      <c r="G92" s="1426" t="s">
        <v>561</v>
      </c>
      <c r="H92" s="1427" t="str">
        <f>[1]ExpFactors!$H$92</f>
        <v>Additional Price (per kg)</v>
      </c>
      <c r="I92" s="865"/>
      <c r="J92" s="451"/>
      <c r="K92" s="451"/>
      <c r="L92" s="451"/>
      <c r="M92" s="451"/>
    </row>
    <row r="93" spans="1:13" ht="12" customHeight="1">
      <c r="A93" s="1302" t="s">
        <v>568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5" t="str">
        <f>[1]ExpFactors!$I93</f>
        <v>lbpl</v>
      </c>
      <c r="J93" s="451"/>
      <c r="K93" s="451"/>
      <c r="L93" s="451"/>
      <c r="M93" s="451"/>
    </row>
    <row r="94" spans="1:13" ht="12" customHeight="1">
      <c r="A94" s="1302" t="s">
        <v>569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5" t="str">
        <f>[1]ExpFactors!$I94</f>
        <v>lbpl</v>
      </c>
      <c r="J94" s="451"/>
      <c r="K94" s="451"/>
      <c r="L94" s="451"/>
      <c r="M94" s="451"/>
    </row>
    <row r="95" spans="1:13" ht="12" customHeight="1">
      <c r="A95" s="1300" t="s">
        <v>570</v>
      </c>
      <c r="B95" s="1301"/>
      <c r="C95" s="1567" t="s">
        <v>560</v>
      </c>
      <c r="D95" s="1567"/>
      <c r="E95" s="1567"/>
      <c r="F95" s="1567"/>
      <c r="G95" s="1426" t="s">
        <v>561</v>
      </c>
      <c r="H95" s="1427" t="str">
        <f>[1]ExpFactors!$H$95</f>
        <v>Additional Price (per kg)</v>
      </c>
      <c r="I95" s="865"/>
      <c r="J95" s="451"/>
      <c r="K95" s="451"/>
      <c r="L95" s="451"/>
      <c r="M95" s="451"/>
    </row>
    <row r="96" spans="1:13" ht="12" customHeight="1">
      <c r="A96" s="1302" t="s">
        <v>571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5" t="str">
        <f>[1]ExpFactors!$I96</f>
        <v>des</v>
      </c>
      <c r="J96" s="451"/>
      <c r="K96" s="451"/>
      <c r="L96" s="451"/>
      <c r="M96" s="451"/>
    </row>
    <row r="97" spans="1:13" ht="12" customHeight="1">
      <c r="A97" s="1280" t="s">
        <v>572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5" t="str">
        <f>[1]ExpFactors!$I97</f>
        <v>des</v>
      </c>
      <c r="J97" s="451"/>
      <c r="K97" s="451"/>
      <c r="L97" s="451"/>
      <c r="M97" s="451"/>
    </row>
    <row r="98" spans="1:13" ht="12" customHeight="1">
      <c r="A98" s="1302" t="s">
        <v>573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5" t="str">
        <f>[1]ExpFactors!$I98</f>
        <v>des</v>
      </c>
      <c r="J98" s="451"/>
      <c r="K98" s="451"/>
      <c r="L98" s="451"/>
      <c r="M98" s="451"/>
    </row>
    <row r="99" spans="1:13" ht="12" customHeight="1">
      <c r="A99" s="1302" t="s">
        <v>574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5" t="str">
        <f>[1]ExpFactors!$I99</f>
        <v>des</v>
      </c>
      <c r="J99" s="451"/>
      <c r="K99" s="451"/>
    </row>
    <row r="100" spans="1:13" ht="12" customHeight="1">
      <c r="A100" s="1302" t="s">
        <v>575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5" t="str">
        <f>[1]ExpFactors!$I100</f>
        <v>des</v>
      </c>
      <c r="J100" s="451"/>
      <c r="K100" s="451"/>
    </row>
    <row r="101" spans="1:13" ht="12" customHeight="1">
      <c r="A101" s="1302" t="s">
        <v>576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5" t="str">
        <f>[1]ExpFactors!$I101</f>
        <v>des</v>
      </c>
      <c r="J101" s="451"/>
      <c r="K101" s="451"/>
    </row>
    <row r="102" spans="1:13" ht="12" customHeight="1">
      <c r="A102" s="1302" t="s">
        <v>577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5" t="str">
        <f>[1]ExpFactors!$I102</f>
        <v>des</v>
      </c>
      <c r="J102" s="451"/>
      <c r="K102" s="451"/>
    </row>
    <row r="103" spans="1:13" ht="12" customHeight="1">
      <c r="A103" s="1302" t="s">
        <v>578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5" t="str">
        <f>[1]ExpFactors!$I103</f>
        <v>des</v>
      </c>
      <c r="J103" s="451"/>
      <c r="K103" s="451"/>
    </row>
    <row r="104" spans="1:13" ht="12" customHeight="1">
      <c r="A104" s="1280" t="s">
        <v>579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5" t="str">
        <f>[1]ExpFactors!$I104</f>
        <v>des</v>
      </c>
      <c r="J104" s="451"/>
      <c r="K104" s="451"/>
    </row>
    <row r="105" spans="1:13" ht="12" customHeight="1">
      <c r="A105" s="1280" t="s">
        <v>580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5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74"/>
      <c r="H106" s="1274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74"/>
      <c r="H107" s="1274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74"/>
      <c r="H108" s="1274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74"/>
      <c r="H109" s="1274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74"/>
      <c r="H110" s="1274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74"/>
      <c r="H111" s="1274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74"/>
      <c r="H112" s="1274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581</v>
      </c>
      <c r="C2" s="1305" t="s">
        <v>590</v>
      </c>
    </row>
    <row r="3" spans="2:3" ht="15" customHeight="1">
      <c r="B3" s="1304" t="s">
        <v>582</v>
      </c>
      <c r="C3" s="1305" t="s">
        <v>589</v>
      </c>
    </row>
    <row r="4" spans="2:3" ht="15" customHeight="1">
      <c r="B4" s="1304" t="s">
        <v>583</v>
      </c>
      <c r="C4" s="1305" t="s">
        <v>588</v>
      </c>
    </row>
    <row r="5" spans="2:3" ht="36" customHeight="1">
      <c r="B5" s="1304" t="s">
        <v>584</v>
      </c>
      <c r="C5" s="1305"/>
    </row>
    <row r="6" spans="2:3" ht="15" customHeight="1">
      <c r="B6" s="1304" t="s">
        <v>585</v>
      </c>
      <c r="C6" s="1305" t="s">
        <v>591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P13" zoomScale="180" zoomScaleNormal="180" zoomScalePageLayoutView="180" workbookViewId="0"/>
  </sheetViews>
  <sheetFormatPr baseColWidth="10" defaultColWidth="8.83203125" defaultRowHeight="12" customHeight="1" x14ac:dyDescent="0"/>
  <sheetData/>
  <sheetProtection sheet="1"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77"/>
  </cols>
  <sheetData>
    <row r="1" spans="1:11" ht="15">
      <c r="A1" s="1475" t="s">
        <v>763</v>
      </c>
      <c r="B1" s="1476" t="s">
        <v>764</v>
      </c>
    </row>
    <row r="2" spans="1:11" ht="13" thickBot="1">
      <c r="B2" s="1478"/>
      <c r="C2" s="1478"/>
      <c r="D2" s="1478"/>
      <c r="E2" s="1478"/>
      <c r="F2" s="1478"/>
      <c r="G2" s="1478"/>
      <c r="H2" s="1478"/>
    </row>
    <row r="3" spans="1:11" ht="13" thickBot="1">
      <c r="A3" s="1479" t="s">
        <v>791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>
      <c r="A4" s="1481" t="s">
        <v>765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</row>
    <row r="5" spans="1:11">
      <c r="A5" s="1482" t="s">
        <v>766</v>
      </c>
      <c r="B5" s="1483" t="s">
        <v>885</v>
      </c>
      <c r="C5" s="1483" t="s">
        <v>886</v>
      </c>
      <c r="D5" s="1483" t="s">
        <v>887</v>
      </c>
      <c r="E5" s="1483" t="s">
        <v>888</v>
      </c>
      <c r="F5" s="1483" t="s">
        <v>889</v>
      </c>
      <c r="G5" s="1483" t="s">
        <v>890</v>
      </c>
      <c r="H5" s="1483" t="s">
        <v>889</v>
      </c>
      <c r="I5" s="1483" t="s">
        <v>889</v>
      </c>
      <c r="J5" s="1483"/>
      <c r="K5" s="1483"/>
    </row>
    <row r="6" spans="1:11">
      <c r="A6" s="1482" t="s">
        <v>767</v>
      </c>
      <c r="B6" s="1483" t="s">
        <v>891</v>
      </c>
      <c r="C6" s="1483" t="s">
        <v>892</v>
      </c>
      <c r="D6" s="1483" t="s">
        <v>891</v>
      </c>
      <c r="E6" s="1483" t="s">
        <v>893</v>
      </c>
      <c r="F6" s="1483" t="s">
        <v>894</v>
      </c>
      <c r="G6" s="1483" t="s">
        <v>895</v>
      </c>
      <c r="H6" s="1483" t="s">
        <v>896</v>
      </c>
      <c r="I6" s="1483" t="s">
        <v>897</v>
      </c>
      <c r="J6" s="1483"/>
      <c r="K6" s="1483"/>
    </row>
    <row r="7" spans="1:11">
      <c r="A7" s="1482" t="s">
        <v>768</v>
      </c>
      <c r="B7" s="1484">
        <v>10</v>
      </c>
      <c r="C7" s="1484">
        <v>5</v>
      </c>
      <c r="D7" s="1484">
        <v>15</v>
      </c>
      <c r="E7" s="1484">
        <v>2.5</v>
      </c>
      <c r="F7" s="1484">
        <v>65</v>
      </c>
      <c r="G7" s="1484">
        <v>3</v>
      </c>
      <c r="H7" s="1484">
        <v>40</v>
      </c>
      <c r="I7" s="1484">
        <v>30</v>
      </c>
      <c r="J7" s="1484"/>
      <c r="K7" s="1484"/>
    </row>
    <row r="8" spans="1:11">
      <c r="A8" s="1482" t="s">
        <v>769</v>
      </c>
      <c r="B8" s="1483" t="s">
        <v>898</v>
      </c>
      <c r="C8" s="1483" t="s">
        <v>898</v>
      </c>
      <c r="D8" s="1483" t="s">
        <v>899</v>
      </c>
      <c r="E8" s="1483" t="s">
        <v>899</v>
      </c>
      <c r="F8" s="1483" t="s">
        <v>898</v>
      </c>
      <c r="G8" s="1483" t="s">
        <v>898</v>
      </c>
      <c r="H8" s="1483" t="s">
        <v>898</v>
      </c>
      <c r="I8" s="1483" t="s">
        <v>898</v>
      </c>
      <c r="J8" s="1483"/>
      <c r="K8" s="1483"/>
    </row>
    <row r="9" spans="1:11">
      <c r="A9" s="1482" t="s">
        <v>770</v>
      </c>
      <c r="B9" s="1484">
        <v>12.5</v>
      </c>
      <c r="C9" s="1484">
        <v>10</v>
      </c>
      <c r="D9" s="1484">
        <v>20</v>
      </c>
      <c r="E9" s="1484">
        <v>3</v>
      </c>
      <c r="F9" s="1484">
        <v>80</v>
      </c>
      <c r="G9" s="1484">
        <v>5</v>
      </c>
      <c r="H9" s="1484">
        <v>65</v>
      </c>
      <c r="I9" s="1484">
        <v>50</v>
      </c>
      <c r="J9" s="1484"/>
      <c r="K9" s="1484"/>
    </row>
    <row r="10" spans="1:11" ht="13" thickBot="1">
      <c r="A10" s="1485" t="s">
        <v>771</v>
      </c>
      <c r="B10" s="1486" t="s">
        <v>900</v>
      </c>
      <c r="C10" s="1486" t="s">
        <v>900</v>
      </c>
      <c r="D10" s="1486" t="s">
        <v>901</v>
      </c>
      <c r="E10" s="1486" t="s">
        <v>902</v>
      </c>
      <c r="F10" s="1486" t="s">
        <v>901</v>
      </c>
      <c r="G10" s="1486" t="s">
        <v>902</v>
      </c>
      <c r="H10" s="1486" t="s">
        <v>900</v>
      </c>
      <c r="I10" s="1486" t="s">
        <v>902</v>
      </c>
      <c r="J10" s="1486"/>
      <c r="K10" s="1486"/>
    </row>
    <row r="11" spans="1:11">
      <c r="A11" s="1481" t="s">
        <v>772</v>
      </c>
      <c r="B11" s="1490"/>
      <c r="C11" s="1490"/>
      <c r="D11" s="1490"/>
      <c r="E11" s="1490"/>
      <c r="F11" s="1490"/>
      <c r="G11" s="1490"/>
      <c r="H11" s="1490"/>
      <c r="I11" s="1490"/>
      <c r="J11" s="1490"/>
      <c r="K11" s="1490"/>
    </row>
    <row r="12" spans="1:11">
      <c r="A12" s="1482" t="s">
        <v>766</v>
      </c>
      <c r="B12" s="1483"/>
      <c r="C12" s="1483"/>
      <c r="D12" s="1483"/>
      <c r="E12" s="1483" t="s">
        <v>903</v>
      </c>
      <c r="F12" s="1483"/>
      <c r="G12" s="1483"/>
      <c r="H12" s="1483"/>
      <c r="I12" s="1483">
        <v>3</v>
      </c>
      <c r="J12" s="1483"/>
      <c r="K12" s="1483"/>
    </row>
    <row r="13" spans="1:11">
      <c r="A13" s="1482" t="s">
        <v>767</v>
      </c>
      <c r="B13" s="1483"/>
      <c r="C13" s="1483"/>
      <c r="D13" s="1483"/>
      <c r="E13" s="1483" t="s">
        <v>893</v>
      </c>
      <c r="F13" s="1483"/>
      <c r="G13" s="1483"/>
      <c r="H13" s="1483"/>
      <c r="I13" s="1483" t="s">
        <v>893</v>
      </c>
      <c r="J13" s="1483"/>
      <c r="K13" s="1483"/>
    </row>
    <row r="14" spans="1:11">
      <c r="A14" s="1482" t="s">
        <v>768</v>
      </c>
      <c r="B14" s="1484"/>
      <c r="C14" s="1484"/>
      <c r="D14" s="1484"/>
      <c r="E14" s="1484">
        <v>2</v>
      </c>
      <c r="F14" s="1484"/>
      <c r="G14" s="1484"/>
      <c r="H14" s="1484"/>
      <c r="I14" s="1484">
        <v>5</v>
      </c>
      <c r="J14" s="1484"/>
      <c r="K14" s="1484"/>
    </row>
    <row r="15" spans="1:11">
      <c r="A15" s="1482" t="s">
        <v>769</v>
      </c>
      <c r="B15" s="1483"/>
      <c r="C15" s="1483"/>
      <c r="D15" s="1483"/>
      <c r="E15" s="1483" t="s">
        <v>904</v>
      </c>
      <c r="F15" s="1483"/>
      <c r="G15" s="1483"/>
      <c r="H15" s="1483"/>
      <c r="I15" s="1483" t="s">
        <v>905</v>
      </c>
      <c r="J15" s="1483"/>
      <c r="K15" s="1483"/>
    </row>
    <row r="16" spans="1:11">
      <c r="A16" s="1482" t="s">
        <v>770</v>
      </c>
      <c r="B16" s="1484"/>
      <c r="C16" s="1484"/>
      <c r="D16" s="1484"/>
      <c r="E16" s="1484">
        <v>2</v>
      </c>
      <c r="F16" s="1484"/>
      <c r="G16" s="1484"/>
      <c r="H16" s="1484"/>
      <c r="I16" s="1484">
        <v>9</v>
      </c>
      <c r="J16" s="1484"/>
      <c r="K16" s="1484"/>
    </row>
    <row r="17" spans="1:11" ht="13" thickBot="1">
      <c r="A17" s="1485" t="s">
        <v>771</v>
      </c>
      <c r="B17" s="1486"/>
      <c r="C17" s="1486"/>
      <c r="D17" s="1486"/>
      <c r="E17" s="1486" t="s">
        <v>902</v>
      </c>
      <c r="F17" s="1486"/>
      <c r="G17" s="1486"/>
      <c r="H17" s="1486"/>
      <c r="I17" s="1486" t="s">
        <v>900</v>
      </c>
      <c r="J17" s="1486"/>
      <c r="K17" s="1486"/>
    </row>
    <row r="18" spans="1:11">
      <c r="A18" s="1481" t="s">
        <v>773</v>
      </c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>
      <c r="A19" s="1482" t="s">
        <v>766</v>
      </c>
      <c r="B19" s="1483"/>
      <c r="C19" s="1483"/>
      <c r="D19" s="1483"/>
      <c r="E19" s="1483" t="s">
        <v>906</v>
      </c>
      <c r="F19" s="1483" t="s">
        <v>890</v>
      </c>
      <c r="G19" s="1483" t="s">
        <v>890</v>
      </c>
      <c r="H19" s="1483" t="s">
        <v>890</v>
      </c>
      <c r="I19" s="1483" t="s">
        <v>906</v>
      </c>
      <c r="J19" s="1483"/>
      <c r="K19" s="1483"/>
    </row>
    <row r="20" spans="1:11">
      <c r="A20" s="1482" t="s">
        <v>767</v>
      </c>
      <c r="B20" s="1483"/>
      <c r="C20" s="1483"/>
      <c r="D20" s="1483"/>
      <c r="E20" s="1483" t="s">
        <v>893</v>
      </c>
      <c r="F20" s="1483" t="str">
        <f>E20</f>
        <v>LOCAL</v>
      </c>
      <c r="G20" s="1483" t="s">
        <v>907</v>
      </c>
      <c r="H20" s="1483" t="s">
        <v>893</v>
      </c>
      <c r="I20" s="1483" t="s">
        <v>908</v>
      </c>
      <c r="J20" s="1483"/>
      <c r="K20" s="1483"/>
    </row>
    <row r="21" spans="1:11">
      <c r="A21" s="1482" t="s">
        <v>768</v>
      </c>
      <c r="B21" s="1484"/>
      <c r="C21" s="1484"/>
      <c r="D21" s="1484"/>
      <c r="E21" s="1484">
        <v>10</v>
      </c>
      <c r="F21" s="1483">
        <v>12</v>
      </c>
      <c r="G21" s="1484">
        <v>15</v>
      </c>
      <c r="H21" s="1484">
        <v>10</v>
      </c>
      <c r="I21" s="1484">
        <v>12</v>
      </c>
      <c r="J21" s="1484"/>
      <c r="K21" s="1484"/>
    </row>
    <row r="22" spans="1:11">
      <c r="A22" s="1482" t="s">
        <v>769</v>
      </c>
      <c r="B22" s="1483"/>
      <c r="C22" s="1483"/>
      <c r="D22" s="1483"/>
      <c r="E22" s="1483" t="s">
        <v>899</v>
      </c>
      <c r="F22" s="1483" t="s">
        <v>901</v>
      </c>
      <c r="G22" s="1483" t="s">
        <v>899</v>
      </c>
      <c r="H22" s="1483" t="s">
        <v>905</v>
      </c>
      <c r="I22" s="1483" t="s">
        <v>905</v>
      </c>
      <c r="J22" s="1483"/>
      <c r="K22" s="1483"/>
    </row>
    <row r="23" spans="1:11">
      <c r="A23" s="1482" t="s">
        <v>770</v>
      </c>
      <c r="B23" s="1484"/>
      <c r="C23" s="1484"/>
      <c r="D23" s="1484"/>
      <c r="E23" s="1484">
        <v>10</v>
      </c>
      <c r="F23" s="1484">
        <v>15</v>
      </c>
      <c r="G23" s="1484">
        <v>20</v>
      </c>
      <c r="H23" s="1484">
        <v>18</v>
      </c>
      <c r="I23" s="1484">
        <v>15</v>
      </c>
      <c r="J23" s="1484"/>
      <c r="K23" s="1484"/>
    </row>
    <row r="24" spans="1:11" ht="13" thickBot="1">
      <c r="A24" s="1485" t="s">
        <v>771</v>
      </c>
      <c r="B24" s="1486"/>
      <c r="C24" s="1486"/>
      <c r="D24" s="1486"/>
      <c r="E24" s="1486" t="s">
        <v>902</v>
      </c>
      <c r="F24" s="1486" t="s">
        <v>898</v>
      </c>
      <c r="G24" s="1486" t="s">
        <v>901</v>
      </c>
      <c r="H24" s="1486" t="s">
        <v>900</v>
      </c>
      <c r="I24" s="1486" t="s">
        <v>900</v>
      </c>
      <c r="J24" s="1486"/>
      <c r="K24" s="1486"/>
    </row>
    <row r="25" spans="1:11">
      <c r="A25" s="1481" t="s">
        <v>774</v>
      </c>
      <c r="B25" s="1491"/>
      <c r="C25" s="1491"/>
      <c r="D25" s="1491"/>
      <c r="E25" s="1491"/>
      <c r="F25" s="1491"/>
      <c r="G25" s="1491"/>
      <c r="H25" s="1491"/>
      <c r="I25" s="1491"/>
      <c r="J25" s="1491"/>
      <c r="K25" s="1491"/>
    </row>
    <row r="26" spans="1:11">
      <c r="A26" s="1482" t="s">
        <v>766</v>
      </c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>
      <c r="A27" s="1482" t="s">
        <v>767</v>
      </c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>
      <c r="A28" s="1482" t="s">
        <v>768</v>
      </c>
      <c r="B28" s="1484"/>
      <c r="C28" s="1484"/>
      <c r="D28" s="1484"/>
      <c r="E28" s="1484"/>
      <c r="F28" s="1484"/>
      <c r="G28" s="1484"/>
      <c r="H28" s="1484"/>
      <c r="I28" s="1484"/>
      <c r="J28" s="1484"/>
      <c r="K28" s="1484"/>
    </row>
    <row r="29" spans="1:11">
      <c r="A29" s="1482" t="s">
        <v>769</v>
      </c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2" t="s">
        <v>770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 ht="13" thickBot="1">
      <c r="A31" s="1485" t="s">
        <v>771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1" t="s">
        <v>775</v>
      </c>
      <c r="B32" s="1490"/>
      <c r="C32" s="1490"/>
      <c r="D32" s="1490"/>
      <c r="E32" s="1490"/>
      <c r="F32" s="1490"/>
      <c r="G32" s="1490"/>
      <c r="H32" s="1490"/>
      <c r="I32" s="1490"/>
      <c r="J32" s="1490"/>
      <c r="K32" s="1490"/>
    </row>
    <row r="33" spans="1:11">
      <c r="A33" s="1482" t="s">
        <v>766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</row>
    <row r="34" spans="1:11">
      <c r="A34" s="1482" t="s">
        <v>767</v>
      </c>
      <c r="B34" s="1483"/>
      <c r="C34" s="1483"/>
      <c r="D34" s="1483"/>
      <c r="E34" s="1483"/>
      <c r="F34" s="1483"/>
      <c r="G34" s="1483"/>
      <c r="H34" s="1483"/>
      <c r="I34" s="1483"/>
      <c r="J34" s="1483"/>
      <c r="K34" s="1483"/>
    </row>
    <row r="35" spans="1:11">
      <c r="A35" s="1482" t="s">
        <v>768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2" t="s">
        <v>769</v>
      </c>
      <c r="B36" s="1483"/>
      <c r="C36" s="1483"/>
      <c r="D36" s="1483"/>
      <c r="E36" s="1483"/>
      <c r="F36" s="1483"/>
      <c r="G36" s="1483"/>
      <c r="H36" s="1483"/>
      <c r="I36" s="1483"/>
      <c r="J36" s="1483"/>
      <c r="K36" s="1483"/>
    </row>
    <row r="37" spans="1:11">
      <c r="A37" s="1482" t="s">
        <v>770</v>
      </c>
      <c r="B37" s="1484"/>
      <c r="C37" s="1484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5" t="s">
        <v>771</v>
      </c>
      <c r="B38" s="1486"/>
      <c r="C38" s="1486"/>
      <c r="D38" s="1486"/>
      <c r="E38" s="1486"/>
      <c r="F38" s="1486"/>
      <c r="G38" s="1486"/>
      <c r="H38" s="1486"/>
      <c r="I38" s="1486"/>
      <c r="J38" s="1486"/>
      <c r="K38" s="1486"/>
    </row>
    <row r="39" spans="1:11">
      <c r="A39" s="1481" t="s">
        <v>776</v>
      </c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</row>
    <row r="40" spans="1:11">
      <c r="A40" s="1482" t="s">
        <v>766</v>
      </c>
      <c r="B40" s="1483"/>
      <c r="C40" s="1483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 t="s">
        <v>767</v>
      </c>
      <c r="B41" s="1483"/>
      <c r="C41" s="1483"/>
      <c r="D41" s="1483"/>
      <c r="E41" s="1483"/>
      <c r="F41" s="1483"/>
      <c r="G41" s="1483"/>
      <c r="H41" s="1483"/>
      <c r="I41" s="1483"/>
      <c r="J41" s="1483"/>
      <c r="K41" s="1483"/>
    </row>
    <row r="42" spans="1:11">
      <c r="A42" s="1482" t="s">
        <v>768</v>
      </c>
      <c r="B42" s="1484"/>
      <c r="C42" s="1484"/>
      <c r="D42" s="1484"/>
      <c r="E42" s="1484"/>
      <c r="F42" s="1484"/>
      <c r="G42" s="1484"/>
      <c r="H42" s="1484"/>
      <c r="I42" s="1484"/>
      <c r="J42" s="1484"/>
      <c r="K42" s="1484"/>
    </row>
    <row r="43" spans="1:11">
      <c r="A43" s="1482" t="s">
        <v>769</v>
      </c>
      <c r="B43" s="1483"/>
      <c r="C43" s="1483"/>
      <c r="D43" s="1483"/>
      <c r="E43" s="1483"/>
      <c r="F43" s="1483"/>
      <c r="G43" s="1483"/>
      <c r="H43" s="1483"/>
      <c r="I43" s="1483"/>
      <c r="J43" s="1483"/>
      <c r="K43" s="1483"/>
    </row>
    <row r="44" spans="1:11">
      <c r="A44" s="1482" t="s">
        <v>770</v>
      </c>
      <c r="B44" s="1484"/>
      <c r="C44" s="1484"/>
      <c r="D44" s="1484"/>
      <c r="E44" s="1484"/>
      <c r="F44" s="1484"/>
      <c r="G44" s="1484"/>
      <c r="H44" s="1484"/>
      <c r="I44" s="1484"/>
      <c r="J44" s="1484"/>
      <c r="K44" s="1484"/>
    </row>
    <row r="45" spans="1:11" ht="13" thickBot="1">
      <c r="A45" s="1485" t="s">
        <v>771</v>
      </c>
      <c r="B45" s="1486"/>
      <c r="C45" s="1486"/>
      <c r="D45" s="1486"/>
      <c r="E45" s="1486"/>
      <c r="F45" s="1486"/>
      <c r="G45" s="1486"/>
      <c r="H45" s="1486"/>
      <c r="I45" s="1486"/>
      <c r="J45" s="1486"/>
      <c r="K45" s="1486"/>
    </row>
    <row r="46" spans="1:11">
      <c r="A46" s="1481" t="s">
        <v>777</v>
      </c>
      <c r="B46" s="1490"/>
      <c r="C46" s="1490"/>
      <c r="D46" s="1490"/>
      <c r="E46" s="1490"/>
      <c r="F46" s="1490"/>
      <c r="G46" s="1490"/>
      <c r="H46" s="1490"/>
      <c r="I46" s="1490"/>
      <c r="J46" s="1490"/>
      <c r="K46" s="1490"/>
    </row>
    <row r="47" spans="1:11">
      <c r="A47" s="1482" t="s">
        <v>766</v>
      </c>
      <c r="B47" s="1483"/>
      <c r="C47" s="1483"/>
      <c r="D47" s="1483"/>
      <c r="E47" s="1483" t="s">
        <v>909</v>
      </c>
      <c r="F47" s="1483"/>
      <c r="G47" s="1483"/>
      <c r="H47" s="1483"/>
      <c r="I47" s="1483"/>
      <c r="J47" s="1483"/>
      <c r="K47" s="1483"/>
    </row>
    <row r="48" spans="1:11">
      <c r="A48" s="1482" t="s">
        <v>767</v>
      </c>
      <c r="B48" s="1483"/>
      <c r="C48" s="1483"/>
      <c r="D48" s="1483"/>
      <c r="E48" s="1483" t="s">
        <v>893</v>
      </c>
      <c r="F48" s="1483"/>
      <c r="G48" s="1483"/>
      <c r="H48" s="1483"/>
      <c r="I48" s="1483"/>
      <c r="J48" s="1483"/>
      <c r="K48" s="1483"/>
    </row>
    <row r="49" spans="1:11">
      <c r="A49" s="1482" t="s">
        <v>768</v>
      </c>
      <c r="B49" s="1484"/>
      <c r="C49" s="1484"/>
      <c r="D49" s="1484"/>
      <c r="E49" s="1484">
        <v>1</v>
      </c>
      <c r="F49" s="1484"/>
      <c r="G49" s="1484"/>
      <c r="H49" s="1484"/>
      <c r="I49" s="1484"/>
      <c r="J49" s="1484"/>
      <c r="K49" s="1484"/>
    </row>
    <row r="50" spans="1:11">
      <c r="A50" s="1482" t="s">
        <v>769</v>
      </c>
      <c r="B50" s="1484"/>
      <c r="C50" s="1484"/>
      <c r="D50" s="1484"/>
      <c r="E50" s="1484" t="s">
        <v>910</v>
      </c>
      <c r="F50" s="1484"/>
      <c r="G50" s="1484"/>
      <c r="H50" s="1484"/>
      <c r="I50" s="1484"/>
      <c r="J50" s="1484"/>
      <c r="K50" s="1484"/>
    </row>
    <row r="51" spans="1:11">
      <c r="A51" s="1482" t="s">
        <v>770</v>
      </c>
      <c r="B51" s="1484"/>
      <c r="C51" s="1484"/>
      <c r="D51" s="1484"/>
      <c r="E51" s="1484">
        <v>1</v>
      </c>
      <c r="F51" s="1484"/>
      <c r="G51" s="1484"/>
      <c r="H51" s="1484"/>
      <c r="I51" s="1484"/>
      <c r="J51" s="1484"/>
      <c r="K51" s="1484"/>
    </row>
    <row r="52" spans="1:11" ht="13" thickBot="1">
      <c r="A52" s="1485" t="s">
        <v>771</v>
      </c>
      <c r="B52" s="1487"/>
      <c r="C52" s="1487"/>
      <c r="D52" s="1487"/>
      <c r="E52" s="1487" t="s">
        <v>911</v>
      </c>
      <c r="F52" s="1487"/>
      <c r="G52" s="1487"/>
      <c r="H52" s="1487"/>
      <c r="I52" s="1487"/>
      <c r="J52" s="1487"/>
      <c r="K52" s="1487"/>
    </row>
    <row r="53" spans="1:11">
      <c r="A53" s="1481" t="s">
        <v>778</v>
      </c>
      <c r="B53" s="1490"/>
      <c r="C53" s="1490"/>
      <c r="D53" s="1490"/>
      <c r="E53" s="1490"/>
      <c r="F53" s="1490"/>
      <c r="G53" s="1490"/>
      <c r="H53" s="1490"/>
      <c r="I53" s="1490"/>
      <c r="J53" s="1490"/>
      <c r="K53" s="1490"/>
    </row>
    <row r="54" spans="1:11">
      <c r="A54" s="1482" t="s">
        <v>766</v>
      </c>
      <c r="B54" s="1483" t="s">
        <v>912</v>
      </c>
      <c r="C54" s="1483">
        <v>120</v>
      </c>
      <c r="D54" s="1483">
        <v>120</v>
      </c>
      <c r="E54" s="1483" t="s">
        <v>886</v>
      </c>
      <c r="F54" s="1483" t="s">
        <v>913</v>
      </c>
      <c r="G54" s="1483" t="s">
        <v>914</v>
      </c>
      <c r="H54" s="1483"/>
      <c r="I54" s="1483"/>
      <c r="J54" s="1483"/>
      <c r="K54" s="1483"/>
    </row>
    <row r="55" spans="1:11">
      <c r="A55" s="1482" t="s">
        <v>767</v>
      </c>
      <c r="B55" s="1483" t="s">
        <v>893</v>
      </c>
      <c r="C55" s="1483" t="s">
        <v>915</v>
      </c>
      <c r="D55" s="1483" t="s">
        <v>916</v>
      </c>
      <c r="E55" s="1483" t="s">
        <v>893</v>
      </c>
      <c r="F55" s="1483" t="s">
        <v>891</v>
      </c>
      <c r="G55" s="1483" t="s">
        <v>917</v>
      </c>
      <c r="H55" s="1483"/>
      <c r="I55" s="1483"/>
      <c r="J55" s="1483"/>
      <c r="K55" s="1483"/>
    </row>
    <row r="56" spans="1:11">
      <c r="A56" s="1482" t="s">
        <v>768</v>
      </c>
      <c r="B56" s="1484">
        <v>1200</v>
      </c>
      <c r="C56" s="1484">
        <v>700</v>
      </c>
      <c r="D56" s="1484">
        <v>800</v>
      </c>
      <c r="E56" s="1484">
        <v>15</v>
      </c>
      <c r="F56" s="1484">
        <v>1500</v>
      </c>
      <c r="G56" s="1484">
        <v>1500</v>
      </c>
      <c r="H56" s="1484"/>
      <c r="I56" s="1484"/>
      <c r="J56" s="1484"/>
      <c r="K56" s="1484"/>
    </row>
    <row r="57" spans="1:11">
      <c r="A57" s="1482" t="s">
        <v>769</v>
      </c>
      <c r="B57" s="1483" t="s">
        <v>899</v>
      </c>
      <c r="C57" s="1483" t="s">
        <v>899</v>
      </c>
      <c r="D57" s="1483" t="s">
        <v>905</v>
      </c>
      <c r="E57" s="1483" t="s">
        <v>918</v>
      </c>
      <c r="F57" s="1483" t="s">
        <v>905</v>
      </c>
      <c r="G57" s="1483" t="s">
        <v>919</v>
      </c>
      <c r="H57" s="1483"/>
      <c r="I57" s="1483"/>
      <c r="J57" s="1483"/>
      <c r="K57" s="1483"/>
    </row>
    <row r="58" spans="1:11">
      <c r="A58" s="1482" t="s">
        <v>770</v>
      </c>
      <c r="B58" s="1484">
        <v>1500</v>
      </c>
      <c r="C58" s="1484">
        <v>1500</v>
      </c>
      <c r="D58" s="1484">
        <v>1500</v>
      </c>
      <c r="E58" s="1484">
        <v>15</v>
      </c>
      <c r="F58" s="1484">
        <v>2500</v>
      </c>
      <c r="G58" s="1484">
        <v>1800</v>
      </c>
      <c r="H58" s="1484"/>
      <c r="I58" s="1484"/>
      <c r="J58" s="1484"/>
      <c r="K58" s="1484"/>
    </row>
    <row r="59" spans="1:11" ht="13" thickBot="1">
      <c r="A59" s="1485" t="s">
        <v>771</v>
      </c>
      <c r="B59" s="1486" t="s">
        <v>900</v>
      </c>
      <c r="C59" s="1486" t="s">
        <v>900</v>
      </c>
      <c r="D59" s="1486" t="s">
        <v>900</v>
      </c>
      <c r="E59" s="1486" t="s">
        <v>902</v>
      </c>
      <c r="F59" s="1486" t="s">
        <v>902</v>
      </c>
      <c r="G59" s="1486" t="s">
        <v>900</v>
      </c>
      <c r="H59" s="1486"/>
      <c r="I59" s="1486"/>
      <c r="J59" s="1486"/>
      <c r="K59" s="1486"/>
    </row>
    <row r="60" spans="1:11">
      <c r="A60" s="1481" t="s">
        <v>779</v>
      </c>
      <c r="B60" s="1490"/>
      <c r="C60" s="1490"/>
      <c r="D60" s="1490"/>
      <c r="E60" s="1490"/>
      <c r="F60" s="1490"/>
      <c r="G60" s="1490"/>
      <c r="H60" s="1490"/>
      <c r="I60" s="1490"/>
      <c r="J60" s="1490"/>
      <c r="K60" s="1490"/>
    </row>
    <row r="61" spans="1:11">
      <c r="A61" s="1482" t="s">
        <v>766</v>
      </c>
      <c r="B61" s="1483"/>
      <c r="C61" s="1483"/>
      <c r="D61" s="1483"/>
      <c r="E61" s="1483"/>
      <c r="F61" s="1483"/>
      <c r="G61" s="1483"/>
      <c r="H61" s="1483"/>
      <c r="I61" s="1483"/>
      <c r="J61" s="1483"/>
      <c r="K61" s="1483"/>
    </row>
    <row r="62" spans="1:11">
      <c r="A62" s="1482" t="s">
        <v>767</v>
      </c>
      <c r="B62" s="1483"/>
      <c r="C62" s="1483"/>
      <c r="D62" s="1483"/>
      <c r="E62" s="1483"/>
      <c r="F62" s="1483"/>
      <c r="G62" s="1483"/>
      <c r="H62" s="1483"/>
      <c r="I62" s="1483"/>
      <c r="J62" s="1483"/>
      <c r="K62" s="1483"/>
    </row>
    <row r="63" spans="1:11">
      <c r="A63" s="1482" t="s">
        <v>768</v>
      </c>
      <c r="B63" s="1484"/>
      <c r="C63" s="1484"/>
      <c r="D63" s="1484"/>
      <c r="E63" s="1484"/>
      <c r="F63" s="1484"/>
      <c r="G63" s="1484"/>
      <c r="H63" s="1484"/>
      <c r="I63" s="1484"/>
      <c r="J63" s="1484"/>
      <c r="K63" s="1484"/>
    </row>
    <row r="64" spans="1:11">
      <c r="A64" s="1482" t="s">
        <v>769</v>
      </c>
      <c r="B64" s="1483"/>
      <c r="C64" s="1483"/>
      <c r="D64" s="1483"/>
      <c r="E64" s="1483"/>
      <c r="F64" s="1483"/>
      <c r="G64" s="1483"/>
      <c r="H64" s="1483"/>
      <c r="I64" s="1483"/>
      <c r="J64" s="1483"/>
      <c r="K64" s="1483"/>
    </row>
    <row r="65" spans="1:11">
      <c r="A65" s="1482" t="s">
        <v>770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</row>
    <row r="66" spans="1:11" ht="13" thickBot="1">
      <c r="A66" s="1485" t="s">
        <v>771</v>
      </c>
      <c r="B66" s="1486"/>
      <c r="C66" s="1486"/>
      <c r="D66" s="1486"/>
      <c r="E66" s="1486"/>
      <c r="F66" s="1486"/>
      <c r="G66" s="1486"/>
      <c r="H66" s="1486"/>
      <c r="I66" s="1486"/>
      <c r="J66" s="1486"/>
      <c r="K66" s="1486"/>
    </row>
    <row r="67" spans="1:11">
      <c r="A67" s="1481" t="s">
        <v>780</v>
      </c>
      <c r="B67" s="1490"/>
      <c r="C67" s="1490"/>
      <c r="D67" s="1490"/>
      <c r="E67" s="1490"/>
      <c r="F67" s="1490"/>
      <c r="G67" s="1490"/>
      <c r="H67" s="1490"/>
      <c r="I67" s="1490"/>
      <c r="J67" s="1490"/>
      <c r="K67" s="1490"/>
    </row>
    <row r="68" spans="1:11">
      <c r="A68" s="1482" t="s">
        <v>766</v>
      </c>
      <c r="B68" s="1483"/>
      <c r="C68" s="1483"/>
      <c r="D68" s="1483"/>
      <c r="E68" s="1483"/>
      <c r="F68" s="1483"/>
      <c r="G68" s="1483"/>
      <c r="H68" s="1483"/>
      <c r="I68" s="1483"/>
      <c r="J68" s="1483"/>
      <c r="K68" s="1483"/>
    </row>
    <row r="69" spans="1:11">
      <c r="A69" s="1482" t="s">
        <v>767</v>
      </c>
      <c r="B69" s="1483"/>
      <c r="C69" s="1483"/>
      <c r="D69" s="1483"/>
      <c r="E69" s="1483"/>
      <c r="F69" s="1483"/>
      <c r="G69" s="1483"/>
      <c r="H69" s="1483"/>
      <c r="I69" s="1483"/>
      <c r="J69" s="1483"/>
      <c r="K69" s="1483"/>
    </row>
    <row r="70" spans="1:11">
      <c r="A70" s="1482" t="s">
        <v>768</v>
      </c>
      <c r="B70" s="1484"/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2" t="s">
        <v>769</v>
      </c>
      <c r="B71" s="1483"/>
      <c r="C71" s="1483"/>
      <c r="D71" s="1483"/>
      <c r="E71" s="1483"/>
      <c r="F71" s="1483"/>
      <c r="G71" s="1483"/>
      <c r="H71" s="1483"/>
      <c r="I71" s="1483"/>
      <c r="J71" s="1483"/>
      <c r="K71" s="1483"/>
    </row>
    <row r="72" spans="1:11">
      <c r="A72" s="1482" t="s">
        <v>770</v>
      </c>
      <c r="B72" s="1484"/>
      <c r="C72" s="1484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5" t="s">
        <v>771</v>
      </c>
      <c r="B73" s="1483"/>
      <c r="C73" s="1483"/>
      <c r="D73" s="1483"/>
      <c r="E73" s="1483"/>
      <c r="F73" s="1483"/>
      <c r="G73" s="1483"/>
      <c r="H73" s="1483"/>
      <c r="I73" s="1483"/>
      <c r="J73" s="1483"/>
      <c r="K73" s="1483"/>
    </row>
    <row r="74" spans="1:11">
      <c r="A74" s="1481" t="s">
        <v>781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>
      <c r="A75" s="1482" t="s">
        <v>766</v>
      </c>
      <c r="B75" s="1484"/>
      <c r="C75" s="1483"/>
      <c r="D75" s="1483"/>
      <c r="E75" s="1483" t="s">
        <v>913</v>
      </c>
      <c r="F75" s="1483" t="s">
        <v>920</v>
      </c>
      <c r="G75" s="1483" t="s">
        <v>914</v>
      </c>
      <c r="H75" s="1483" t="s">
        <v>914</v>
      </c>
      <c r="I75" s="1483" t="s">
        <v>914</v>
      </c>
      <c r="J75" s="1483"/>
      <c r="K75" s="1483"/>
    </row>
    <row r="76" spans="1:11">
      <c r="A76" s="1482" t="s">
        <v>767</v>
      </c>
      <c r="B76" s="1484"/>
      <c r="C76" s="1483"/>
      <c r="D76" s="1483"/>
      <c r="E76" s="1483" t="s">
        <v>899</v>
      </c>
      <c r="F76" s="1483" t="s">
        <v>893</v>
      </c>
      <c r="G76" s="1483" t="s">
        <v>921</v>
      </c>
      <c r="H76" s="1483" t="s">
        <v>922</v>
      </c>
      <c r="I76" s="1483" t="s">
        <v>923</v>
      </c>
      <c r="J76" s="1483"/>
      <c r="K76" s="1483"/>
    </row>
    <row r="77" spans="1:11">
      <c r="A77" s="1482" t="s">
        <v>768</v>
      </c>
      <c r="B77" s="1484"/>
      <c r="C77" s="1484"/>
      <c r="D77" s="1484"/>
      <c r="E77" s="1484">
        <v>150</v>
      </c>
      <c r="F77" s="1484">
        <v>150</v>
      </c>
      <c r="G77" s="1484">
        <v>150</v>
      </c>
      <c r="H77" s="1484">
        <v>150</v>
      </c>
      <c r="I77" s="1484">
        <v>150</v>
      </c>
      <c r="J77" s="1484"/>
      <c r="K77" s="1484"/>
    </row>
    <row r="78" spans="1:11">
      <c r="A78" s="1482" t="s">
        <v>769</v>
      </c>
      <c r="B78" s="1484"/>
      <c r="C78" s="1484"/>
      <c r="D78" s="1484"/>
      <c r="E78" s="1484" t="s">
        <v>899</v>
      </c>
      <c r="F78" s="1483" t="s">
        <v>905</v>
      </c>
      <c r="G78" s="1483" t="s">
        <v>911</v>
      </c>
      <c r="H78" s="1483" t="s">
        <v>901</v>
      </c>
      <c r="I78" s="1483" t="s">
        <v>901</v>
      </c>
      <c r="J78" s="1484"/>
      <c r="K78" s="1484"/>
    </row>
    <row r="79" spans="1:11">
      <c r="A79" s="1482" t="s">
        <v>770</v>
      </c>
      <c r="B79" s="1484"/>
      <c r="C79" s="1484"/>
      <c r="D79" s="1484"/>
      <c r="E79" s="1484">
        <v>350</v>
      </c>
      <c r="F79" s="1483">
        <v>350</v>
      </c>
      <c r="G79" s="1484">
        <v>350</v>
      </c>
      <c r="H79" s="1484">
        <v>250</v>
      </c>
      <c r="I79" s="1484">
        <v>350</v>
      </c>
      <c r="J79" s="1484"/>
      <c r="K79" s="1484"/>
    </row>
    <row r="80" spans="1:11" ht="13" thickBot="1">
      <c r="A80" s="1485" t="s">
        <v>771</v>
      </c>
      <c r="B80" s="1487"/>
      <c r="C80" s="1487"/>
      <c r="D80" s="1487"/>
      <c r="E80" s="1487" t="s">
        <v>902</v>
      </c>
      <c r="F80" s="1486" t="s">
        <v>902</v>
      </c>
      <c r="G80" s="1486" t="s">
        <v>901</v>
      </c>
      <c r="H80" s="1486" t="s">
        <v>902</v>
      </c>
      <c r="I80" s="1486" t="s">
        <v>902</v>
      </c>
      <c r="J80" s="1487"/>
      <c r="K80" s="1487"/>
    </row>
    <row r="81" spans="1:11">
      <c r="A81" s="1481" t="s">
        <v>782</v>
      </c>
      <c r="B81" s="1490"/>
      <c r="C81" s="1490"/>
      <c r="D81" s="1490"/>
      <c r="E81" s="1490"/>
      <c r="F81" s="1490"/>
      <c r="G81" s="1490"/>
      <c r="H81" s="1490"/>
      <c r="I81" s="1490"/>
      <c r="J81" s="1490"/>
      <c r="K81" s="1490"/>
    </row>
    <row r="82" spans="1:11">
      <c r="A82" s="1482" t="s">
        <v>766</v>
      </c>
      <c r="B82" s="1484"/>
      <c r="C82" s="1484"/>
      <c r="D82" s="1484"/>
      <c r="E82" s="1484"/>
      <c r="F82" s="1484"/>
      <c r="G82" s="1484"/>
      <c r="H82" s="1483" t="s">
        <v>914</v>
      </c>
      <c r="I82" s="1484"/>
      <c r="J82" s="1484"/>
      <c r="K82" s="1484"/>
    </row>
    <row r="83" spans="1:11">
      <c r="A83" s="1482" t="s">
        <v>767</v>
      </c>
      <c r="B83" s="1484"/>
      <c r="C83" s="1484"/>
      <c r="D83" s="1484"/>
      <c r="E83" s="1484"/>
      <c r="F83" s="1484"/>
      <c r="G83" s="1484"/>
      <c r="H83" s="1483" t="s">
        <v>893</v>
      </c>
      <c r="I83" s="1484"/>
      <c r="J83" s="1484"/>
      <c r="K83" s="1484"/>
    </row>
    <row r="84" spans="1:11">
      <c r="A84" s="1482" t="s">
        <v>768</v>
      </c>
      <c r="B84" s="1484"/>
      <c r="C84" s="1484"/>
      <c r="D84" s="1484"/>
      <c r="E84" s="1484"/>
      <c r="F84" s="1484"/>
      <c r="G84" s="1484"/>
      <c r="H84" s="1484">
        <v>300</v>
      </c>
      <c r="I84" s="1484"/>
      <c r="J84" s="1484"/>
      <c r="K84" s="1484"/>
    </row>
    <row r="85" spans="1:11">
      <c r="A85" s="1482" t="s">
        <v>769</v>
      </c>
      <c r="B85" s="1484"/>
      <c r="C85" s="1484"/>
      <c r="D85" s="1484"/>
      <c r="E85" s="1484"/>
      <c r="F85" s="1484"/>
      <c r="G85" s="1484"/>
      <c r="H85" s="1483" t="s">
        <v>919</v>
      </c>
      <c r="I85" s="1484"/>
      <c r="J85" s="1484"/>
      <c r="K85" s="1484"/>
    </row>
    <row r="86" spans="1:11">
      <c r="A86" s="1482" t="s">
        <v>770</v>
      </c>
      <c r="B86" s="1484"/>
      <c r="C86" s="1484"/>
      <c r="D86" s="1484"/>
      <c r="E86" s="1484"/>
      <c r="F86" s="1484"/>
      <c r="G86" s="1484"/>
      <c r="H86" s="1484">
        <v>350</v>
      </c>
      <c r="I86" s="1484"/>
      <c r="J86" s="1484"/>
      <c r="K86" s="1484"/>
    </row>
    <row r="87" spans="1:11" ht="13" thickBot="1">
      <c r="A87" s="1485" t="s">
        <v>771</v>
      </c>
      <c r="B87" s="1487"/>
      <c r="C87" s="1487"/>
      <c r="D87" s="1487"/>
      <c r="E87" s="1487"/>
      <c r="F87" s="1487"/>
      <c r="G87" s="1487"/>
      <c r="H87" s="1486" t="s">
        <v>902</v>
      </c>
      <c r="I87" s="1487"/>
      <c r="J87" s="1487"/>
      <c r="K87" s="1487"/>
    </row>
    <row r="88" spans="1:11">
      <c r="A88" s="1481" t="s">
        <v>333</v>
      </c>
      <c r="B88" s="1490"/>
      <c r="C88" s="1490"/>
      <c r="D88" s="1490"/>
      <c r="E88" s="1490"/>
      <c r="F88" s="1490"/>
      <c r="G88" s="1490"/>
      <c r="H88" s="1490"/>
      <c r="I88" s="1490"/>
      <c r="J88" s="1490"/>
      <c r="K88" s="1490"/>
    </row>
    <row r="89" spans="1:11">
      <c r="A89" s="1482" t="s">
        <v>766</v>
      </c>
      <c r="B89" s="1484"/>
      <c r="C89" s="1483" t="s">
        <v>924</v>
      </c>
      <c r="D89" s="1484"/>
      <c r="E89" s="1484"/>
      <c r="F89" s="1484"/>
      <c r="G89" s="1484"/>
      <c r="H89" s="1484"/>
      <c r="I89" s="1484"/>
      <c r="J89" s="1484"/>
      <c r="K89" s="1484"/>
    </row>
    <row r="90" spans="1:11">
      <c r="A90" s="1482" t="s">
        <v>767</v>
      </c>
      <c r="B90" s="1483"/>
      <c r="C90" s="1483" t="s">
        <v>916</v>
      </c>
      <c r="D90" s="1483"/>
      <c r="E90" s="1483"/>
      <c r="F90" s="1483"/>
      <c r="G90" s="1483"/>
      <c r="H90" s="1483"/>
      <c r="I90" s="1483"/>
      <c r="J90" s="1483"/>
      <c r="K90" s="1483"/>
    </row>
    <row r="91" spans="1:11">
      <c r="A91" s="1482" t="s">
        <v>768</v>
      </c>
      <c r="B91" s="1484"/>
      <c r="C91" s="1484">
        <v>2.5</v>
      </c>
      <c r="D91" s="1484"/>
      <c r="E91" s="1484"/>
      <c r="F91" s="1484"/>
      <c r="G91" s="1484"/>
      <c r="H91" s="1484"/>
      <c r="I91" s="1484"/>
      <c r="J91" s="1484"/>
      <c r="K91" s="1484"/>
    </row>
    <row r="92" spans="1:11">
      <c r="A92" s="1482" t="s">
        <v>769</v>
      </c>
      <c r="B92" s="1484"/>
      <c r="C92" s="1483" t="s">
        <v>925</v>
      </c>
      <c r="D92" s="1484"/>
      <c r="E92" s="1484"/>
      <c r="F92" s="1484"/>
      <c r="G92" s="1484"/>
      <c r="H92" s="1484"/>
      <c r="I92" s="1484"/>
      <c r="J92" s="1484"/>
      <c r="K92" s="1484"/>
    </row>
    <row r="93" spans="1:11">
      <c r="A93" s="1482" t="s">
        <v>770</v>
      </c>
      <c r="B93" s="1484"/>
      <c r="C93" s="1484">
        <v>6</v>
      </c>
      <c r="D93" s="1484"/>
      <c r="E93" s="1484"/>
      <c r="F93" s="1484"/>
      <c r="G93" s="1484"/>
      <c r="H93" s="1484"/>
      <c r="I93" s="1484"/>
      <c r="J93" s="1484"/>
      <c r="K93" s="1484"/>
    </row>
    <row r="94" spans="1:11" ht="13" thickBot="1">
      <c r="A94" s="1485" t="s">
        <v>771</v>
      </c>
      <c r="B94" s="1487"/>
      <c r="C94" s="1486" t="s">
        <v>926</v>
      </c>
      <c r="D94" s="1487"/>
      <c r="E94" s="1487"/>
      <c r="F94" s="1487"/>
      <c r="G94" s="1487"/>
      <c r="H94" s="1487"/>
      <c r="I94" s="1487"/>
      <c r="J94" s="1487"/>
      <c r="K94" s="1487"/>
    </row>
    <row r="95" spans="1:11">
      <c r="A95" s="1481" t="s">
        <v>783</v>
      </c>
      <c r="B95" s="1490"/>
      <c r="C95" s="1490"/>
      <c r="D95" s="1490"/>
      <c r="E95" s="1490"/>
      <c r="F95" s="1490"/>
      <c r="G95" s="1490"/>
      <c r="H95" s="1490"/>
      <c r="I95" s="1490"/>
      <c r="J95" s="1490"/>
      <c r="K95" s="1490"/>
    </row>
    <row r="96" spans="1:11">
      <c r="A96" s="1482" t="s">
        <v>766</v>
      </c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</row>
    <row r="97" spans="1:11">
      <c r="A97" s="1482" t="s">
        <v>767</v>
      </c>
      <c r="B97" s="1483"/>
      <c r="C97" s="1483"/>
      <c r="D97" s="1483"/>
      <c r="E97" s="1483"/>
      <c r="F97" s="1483"/>
      <c r="G97" s="1483"/>
      <c r="H97" s="1483"/>
      <c r="I97" s="1483"/>
      <c r="J97" s="1483"/>
      <c r="K97" s="1483"/>
    </row>
    <row r="98" spans="1:11">
      <c r="A98" s="1482" t="s">
        <v>768</v>
      </c>
      <c r="B98" s="1484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82" t="s">
        <v>769</v>
      </c>
      <c r="B99" s="1483"/>
      <c r="C99" s="1483"/>
      <c r="D99" s="1483"/>
      <c r="E99" s="1483"/>
      <c r="F99" s="1483"/>
      <c r="G99" s="1483"/>
      <c r="H99" s="1483"/>
      <c r="I99" s="1483"/>
      <c r="J99" s="1483"/>
      <c r="K99" s="1483"/>
    </row>
    <row r="100" spans="1:11">
      <c r="A100" s="1482" t="s">
        <v>770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</row>
    <row r="101" spans="1:11" ht="13" thickBot="1">
      <c r="A101" s="1485" t="s">
        <v>771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81" t="s">
        <v>369</v>
      </c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</row>
    <row r="103" spans="1:11">
      <c r="A103" s="1482" t="s">
        <v>766</v>
      </c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</row>
    <row r="104" spans="1:11">
      <c r="A104" s="1482" t="s">
        <v>767</v>
      </c>
      <c r="B104" s="1483"/>
      <c r="C104" s="1483"/>
      <c r="D104" s="1483"/>
      <c r="E104" s="1483"/>
      <c r="F104" s="1483"/>
      <c r="G104" s="1483"/>
      <c r="H104" s="1483"/>
      <c r="I104" s="1483"/>
      <c r="J104" s="1483"/>
      <c r="K104" s="1483"/>
    </row>
    <row r="105" spans="1:11">
      <c r="A105" s="1482" t="s">
        <v>768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82" t="s">
        <v>769</v>
      </c>
      <c r="B106" s="1483"/>
      <c r="C106" s="1483"/>
      <c r="D106" s="1483"/>
      <c r="E106" s="1483"/>
      <c r="F106" s="1483"/>
      <c r="G106" s="1483"/>
      <c r="H106" s="1483"/>
      <c r="I106" s="1483"/>
      <c r="J106" s="1483"/>
      <c r="K106" s="1483"/>
    </row>
    <row r="107" spans="1:11">
      <c r="A107" s="1482" t="s">
        <v>770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 ht="13" thickBot="1">
      <c r="A108" s="1485" t="s">
        <v>771</v>
      </c>
      <c r="B108" s="1486"/>
      <c r="C108" s="1486"/>
      <c r="D108" s="1486"/>
      <c r="E108" s="1486"/>
      <c r="F108" s="1486"/>
      <c r="G108" s="1486"/>
      <c r="H108" s="1486"/>
      <c r="I108" s="1486"/>
      <c r="J108" s="1486"/>
      <c r="K108" s="1486"/>
    </row>
    <row r="109" spans="1:11">
      <c r="A109" s="1481" t="s">
        <v>784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>
      <c r="A110" s="1482" t="s">
        <v>766</v>
      </c>
      <c r="B110" s="1483" t="s">
        <v>927</v>
      </c>
      <c r="C110" s="1483" t="s">
        <v>927</v>
      </c>
      <c r="D110" s="1483" t="s">
        <v>928</v>
      </c>
      <c r="E110" s="1483"/>
      <c r="F110" s="1483"/>
      <c r="G110" s="1483"/>
      <c r="H110" s="1483" t="s">
        <v>927</v>
      </c>
      <c r="I110" s="1483"/>
      <c r="J110" s="1483"/>
      <c r="K110" s="1483"/>
    </row>
    <row r="111" spans="1:11">
      <c r="A111" s="1482" t="s">
        <v>767</v>
      </c>
      <c r="B111" s="1483" t="s">
        <v>893</v>
      </c>
      <c r="C111" s="1483" t="s">
        <v>893</v>
      </c>
      <c r="D111" s="1483" t="s">
        <v>893</v>
      </c>
      <c r="E111" s="1483"/>
      <c r="F111" s="1483"/>
      <c r="G111" s="1483"/>
      <c r="H111" s="1483" t="s">
        <v>891</v>
      </c>
      <c r="I111" s="1483"/>
      <c r="J111" s="1483"/>
      <c r="K111" s="1483"/>
    </row>
    <row r="112" spans="1:11">
      <c r="A112" s="1482" t="s">
        <v>768</v>
      </c>
      <c r="B112" s="1484" t="s">
        <v>929</v>
      </c>
      <c r="C112" s="1484">
        <v>15</v>
      </c>
      <c r="D112" s="1484">
        <v>12.5</v>
      </c>
      <c r="E112" s="1484"/>
      <c r="F112" s="1484"/>
      <c r="G112" s="1484"/>
      <c r="H112" s="1484">
        <v>12</v>
      </c>
      <c r="I112" s="1484"/>
      <c r="J112" s="1484"/>
      <c r="K112" s="1484"/>
    </row>
    <row r="113" spans="1:11">
      <c r="A113" s="1482" t="s">
        <v>769</v>
      </c>
      <c r="B113" s="1483" t="s">
        <v>930</v>
      </c>
      <c r="C113" s="1484" t="s">
        <v>918</v>
      </c>
      <c r="D113" s="1484" t="s">
        <v>910</v>
      </c>
      <c r="E113" s="1484"/>
      <c r="F113" s="1484"/>
      <c r="G113" s="1484"/>
      <c r="H113" s="1483" t="s">
        <v>905</v>
      </c>
      <c r="I113" s="1484"/>
      <c r="J113" s="1484"/>
      <c r="K113" s="1484"/>
    </row>
    <row r="114" spans="1:11">
      <c r="A114" s="1482" t="s">
        <v>770</v>
      </c>
      <c r="B114" s="1483" t="s">
        <v>930</v>
      </c>
      <c r="C114" s="1484">
        <v>18</v>
      </c>
      <c r="D114" s="1484">
        <v>25</v>
      </c>
      <c r="E114" s="1484"/>
      <c r="F114" s="1484"/>
      <c r="G114" s="1484"/>
      <c r="H114" s="1484">
        <v>15</v>
      </c>
      <c r="I114" s="1484"/>
      <c r="J114" s="1484"/>
      <c r="K114" s="1484"/>
    </row>
    <row r="115" spans="1:11" ht="13" thickBot="1">
      <c r="A115" s="1485" t="s">
        <v>771</v>
      </c>
      <c r="B115" s="1487" t="str">
        <f>B114</f>
        <v>CONSTANT</v>
      </c>
      <c r="C115" s="1487" t="s">
        <v>902</v>
      </c>
      <c r="D115" s="1487" t="s">
        <v>901</v>
      </c>
      <c r="E115" s="1487"/>
      <c r="F115" s="1487"/>
      <c r="G115" s="1487"/>
      <c r="H115" s="1486" t="s">
        <v>901</v>
      </c>
      <c r="I115" s="1487"/>
      <c r="J115" s="1487"/>
      <c r="K115" s="1487"/>
    </row>
    <row r="116" spans="1:11">
      <c r="A116" s="1481" t="s">
        <v>332</v>
      </c>
      <c r="B116" s="1490"/>
      <c r="C116" s="1490"/>
      <c r="D116" s="1490"/>
      <c r="E116" s="1490"/>
      <c r="F116" s="1490"/>
      <c r="G116" s="1490"/>
      <c r="H116" s="1490"/>
      <c r="I116" s="1490"/>
      <c r="J116" s="1490"/>
      <c r="K116" s="1490"/>
    </row>
    <row r="117" spans="1:11">
      <c r="A117" s="1482" t="s">
        <v>766</v>
      </c>
      <c r="B117" s="1483"/>
      <c r="C117" s="1483" t="s">
        <v>931</v>
      </c>
      <c r="D117" s="1483" t="s">
        <v>932</v>
      </c>
      <c r="E117" s="1483"/>
      <c r="F117" s="1483"/>
      <c r="G117" s="1483"/>
      <c r="H117" s="1483" t="s">
        <v>931</v>
      </c>
      <c r="I117" s="1483"/>
      <c r="J117" s="1483"/>
      <c r="K117" s="1483"/>
    </row>
    <row r="118" spans="1:11">
      <c r="A118" s="1482" t="s">
        <v>767</v>
      </c>
      <c r="B118" s="1483"/>
      <c r="C118" s="1483" t="s">
        <v>893</v>
      </c>
      <c r="D118" s="1483" t="s">
        <v>893</v>
      </c>
      <c r="E118" s="1483"/>
      <c r="F118" s="1483"/>
      <c r="G118" s="1483"/>
      <c r="H118" s="1483" t="s">
        <v>893</v>
      </c>
      <c r="I118" s="1483"/>
      <c r="J118" s="1483"/>
      <c r="K118" s="1483"/>
    </row>
    <row r="119" spans="1:11">
      <c r="A119" s="1482" t="s">
        <v>768</v>
      </c>
      <c r="B119" s="1484"/>
      <c r="C119" s="1484">
        <v>3</v>
      </c>
      <c r="D119" s="1484">
        <v>3</v>
      </c>
      <c r="E119" s="1484"/>
      <c r="F119" s="1484"/>
      <c r="G119" s="1484"/>
      <c r="H119" s="1484">
        <v>1</v>
      </c>
      <c r="I119" s="1484"/>
      <c r="J119" s="1484"/>
      <c r="K119" s="1484"/>
    </row>
    <row r="120" spans="1:11">
      <c r="A120" s="1482" t="s">
        <v>769</v>
      </c>
      <c r="B120" s="1484"/>
      <c r="C120" s="1484" t="s">
        <v>918</v>
      </c>
      <c r="D120" s="1484" t="s">
        <v>910</v>
      </c>
      <c r="E120" s="1484"/>
      <c r="F120" s="1484"/>
      <c r="G120" s="1484"/>
      <c r="H120" s="1483" t="s">
        <v>918</v>
      </c>
      <c r="I120" s="1484"/>
      <c r="J120" s="1484"/>
      <c r="K120" s="1484"/>
    </row>
    <row r="121" spans="1:11">
      <c r="A121" s="1482" t="s">
        <v>770</v>
      </c>
      <c r="B121" s="1484"/>
      <c r="C121" s="1484">
        <v>5</v>
      </c>
      <c r="D121" s="1484">
        <v>5</v>
      </c>
      <c r="E121" s="1484"/>
      <c r="F121" s="1484"/>
      <c r="G121" s="1484"/>
      <c r="H121" s="1484">
        <v>1</v>
      </c>
      <c r="I121" s="1484"/>
      <c r="J121" s="1484"/>
      <c r="K121" s="1484"/>
    </row>
    <row r="122" spans="1:11" ht="13" thickBot="1">
      <c r="A122" s="1485" t="s">
        <v>771</v>
      </c>
      <c r="B122" s="1487"/>
      <c r="C122" s="1487" t="s">
        <v>902</v>
      </c>
      <c r="D122" s="1487" t="s">
        <v>901</v>
      </c>
      <c r="E122" s="1487"/>
      <c r="F122" s="1487"/>
      <c r="G122" s="1487"/>
      <c r="H122" s="1486" t="s">
        <v>902</v>
      </c>
      <c r="I122" s="1487"/>
      <c r="J122" s="1487"/>
      <c r="K122" s="1487"/>
    </row>
    <row r="123" spans="1:11">
      <c r="A123" s="1481" t="s">
        <v>785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90"/>
    </row>
    <row r="124" spans="1:11">
      <c r="A124" s="1482" t="s">
        <v>766</v>
      </c>
      <c r="B124" s="1483" t="s">
        <v>933</v>
      </c>
      <c r="C124" s="1483" t="s">
        <v>933</v>
      </c>
      <c r="D124" s="1483" t="s">
        <v>933</v>
      </c>
      <c r="E124" s="1483" t="s">
        <v>933</v>
      </c>
      <c r="F124" s="1483" t="s">
        <v>934</v>
      </c>
      <c r="G124" s="1483" t="s">
        <v>914</v>
      </c>
      <c r="H124" s="1483"/>
      <c r="I124" s="1483" t="s">
        <v>914</v>
      </c>
      <c r="J124" s="1483"/>
      <c r="K124" s="1483"/>
    </row>
    <row r="125" spans="1:11">
      <c r="A125" s="1482" t="s">
        <v>767</v>
      </c>
      <c r="B125" s="1483" t="s">
        <v>893</v>
      </c>
      <c r="C125" s="1483" t="s">
        <v>893</v>
      </c>
      <c r="D125" s="1483" t="s">
        <v>893</v>
      </c>
      <c r="E125" s="1483" t="s">
        <v>893</v>
      </c>
      <c r="F125" s="1483" t="s">
        <v>893</v>
      </c>
      <c r="G125" s="1483" t="s">
        <v>923</v>
      </c>
      <c r="H125" s="1483"/>
      <c r="I125" s="1483" t="s">
        <v>893</v>
      </c>
      <c r="J125" s="1483"/>
      <c r="K125" s="1483"/>
    </row>
    <row r="126" spans="1:11">
      <c r="A126" s="1482" t="s">
        <v>768</v>
      </c>
      <c r="B126" s="1484">
        <v>25</v>
      </c>
      <c r="C126" s="1484">
        <v>20</v>
      </c>
      <c r="D126" s="1484" t="s">
        <v>929</v>
      </c>
      <c r="E126" s="1484">
        <v>30</v>
      </c>
      <c r="F126" s="1484">
        <v>25</v>
      </c>
      <c r="G126" s="1484">
        <v>25</v>
      </c>
      <c r="H126" s="1484"/>
      <c r="I126" s="1484">
        <v>25</v>
      </c>
      <c r="J126" s="1484"/>
      <c r="K126" s="1484"/>
    </row>
    <row r="127" spans="1:11">
      <c r="A127" s="1482" t="s">
        <v>769</v>
      </c>
      <c r="B127" s="1483" t="s">
        <v>935</v>
      </c>
      <c r="C127" s="1483" t="s">
        <v>901</v>
      </c>
      <c r="D127" s="1483" t="s">
        <v>899</v>
      </c>
      <c r="E127" s="1484" t="s">
        <v>918</v>
      </c>
      <c r="F127" s="1483" t="s">
        <v>905</v>
      </c>
      <c r="G127" s="1483" t="s">
        <v>919</v>
      </c>
      <c r="H127" s="1483"/>
      <c r="I127" s="1483" t="s">
        <v>911</v>
      </c>
      <c r="J127" s="1483"/>
      <c r="K127" s="1483"/>
    </row>
    <row r="128" spans="1:11">
      <c r="A128" s="1482" t="s">
        <v>770</v>
      </c>
      <c r="B128" s="1484">
        <v>45</v>
      </c>
      <c r="C128" s="1484">
        <v>35</v>
      </c>
      <c r="D128" s="1484">
        <v>25</v>
      </c>
      <c r="E128" s="1484">
        <v>40</v>
      </c>
      <c r="F128" s="1484">
        <v>40</v>
      </c>
      <c r="G128" s="1484">
        <v>40</v>
      </c>
      <c r="H128" s="1484"/>
      <c r="I128" s="1484">
        <v>40</v>
      </c>
      <c r="J128" s="1484"/>
      <c r="K128" s="1484"/>
    </row>
    <row r="129" spans="1:11" ht="13" thickBot="1">
      <c r="A129" s="1485" t="s">
        <v>771</v>
      </c>
      <c r="B129" s="1486" t="s">
        <v>936</v>
      </c>
      <c r="C129" s="1486" t="s">
        <v>910</v>
      </c>
      <c r="D129" s="1486" t="s">
        <v>919</v>
      </c>
      <c r="E129" s="1487" t="s">
        <v>919</v>
      </c>
      <c r="F129" s="1486" t="s">
        <v>902</v>
      </c>
      <c r="G129" s="1486" t="s">
        <v>918</v>
      </c>
      <c r="H129" s="1486"/>
      <c r="I129" s="1486" t="s">
        <v>902</v>
      </c>
      <c r="J129" s="1486"/>
      <c r="K129" s="1486"/>
    </row>
    <row r="130" spans="1:11">
      <c r="A130" s="1481" t="s">
        <v>786</v>
      </c>
      <c r="B130" s="1490"/>
      <c r="C130" s="1490"/>
      <c r="D130" s="1490"/>
      <c r="E130" s="1490"/>
      <c r="F130" s="1490"/>
      <c r="G130" s="1490"/>
      <c r="H130" s="1490"/>
      <c r="I130" s="1490"/>
      <c r="J130" s="1490"/>
      <c r="K130" s="1490"/>
    </row>
    <row r="131" spans="1:11">
      <c r="A131" s="1482" t="s">
        <v>766</v>
      </c>
      <c r="B131" s="1483"/>
      <c r="C131" s="1483"/>
      <c r="D131" s="1483"/>
      <c r="E131" s="1483"/>
      <c r="F131" s="1483"/>
      <c r="G131" s="1483"/>
      <c r="H131" s="1484"/>
      <c r="I131" s="1484"/>
      <c r="J131" s="1484"/>
      <c r="K131" s="1484"/>
    </row>
    <row r="132" spans="1:11">
      <c r="A132" s="1482" t="s">
        <v>767</v>
      </c>
      <c r="B132" s="1483"/>
      <c r="C132" s="1483"/>
      <c r="D132" s="1483"/>
      <c r="E132" s="1483"/>
      <c r="F132" s="1483"/>
      <c r="G132" s="1483"/>
      <c r="H132" s="1484"/>
      <c r="I132" s="1484"/>
      <c r="J132" s="1484"/>
      <c r="K132" s="1484"/>
    </row>
    <row r="133" spans="1:11">
      <c r="A133" s="1482" t="s">
        <v>768</v>
      </c>
      <c r="B133" s="1484"/>
      <c r="C133" s="1484"/>
      <c r="D133" s="1484"/>
      <c r="E133" s="1484"/>
      <c r="F133" s="1484"/>
      <c r="G133" s="1488"/>
      <c r="H133" s="1484"/>
      <c r="I133" s="1484"/>
      <c r="J133" s="1484"/>
      <c r="K133" s="1484"/>
    </row>
    <row r="134" spans="1:11">
      <c r="A134" s="1482" t="s">
        <v>769</v>
      </c>
      <c r="B134" s="1483"/>
      <c r="C134" s="1483"/>
      <c r="D134" s="1483"/>
      <c r="E134" s="1483"/>
      <c r="F134" s="1483"/>
      <c r="G134" s="1483"/>
      <c r="H134" s="1484"/>
      <c r="I134" s="1484"/>
      <c r="J134" s="1484"/>
      <c r="K134" s="1484"/>
    </row>
    <row r="135" spans="1:11">
      <c r="A135" s="1482" t="s">
        <v>770</v>
      </c>
      <c r="B135" s="1484"/>
      <c r="C135" s="1484"/>
      <c r="D135" s="1484"/>
      <c r="E135" s="1484"/>
      <c r="F135" s="1484"/>
      <c r="G135" s="1488"/>
      <c r="H135" s="1484"/>
      <c r="I135" s="1484"/>
      <c r="J135" s="1484"/>
      <c r="K135" s="1484"/>
    </row>
    <row r="136" spans="1:11" ht="13" thickBot="1">
      <c r="A136" s="1485" t="s">
        <v>771</v>
      </c>
      <c r="B136" s="1486"/>
      <c r="C136" s="1486"/>
      <c r="D136" s="1486"/>
      <c r="E136" s="1486"/>
      <c r="F136" s="1486"/>
      <c r="G136" s="1486"/>
      <c r="H136" s="1487"/>
      <c r="I136" s="1487"/>
      <c r="J136" s="1487"/>
      <c r="K136" s="1487"/>
    </row>
    <row r="137" spans="1:11">
      <c r="A137" s="1481" t="s">
        <v>787</v>
      </c>
      <c r="B137" s="1490"/>
      <c r="C137" s="1490"/>
      <c r="D137" s="1490"/>
      <c r="E137" s="1490"/>
      <c r="F137" s="1490"/>
      <c r="G137" s="1490"/>
      <c r="H137" s="1490"/>
      <c r="I137" s="1490"/>
      <c r="J137" s="1490"/>
      <c r="K137" s="1490"/>
    </row>
    <row r="138" spans="1:11">
      <c r="A138" s="1482" t="s">
        <v>766</v>
      </c>
      <c r="B138" s="1483"/>
      <c r="C138" s="1484"/>
      <c r="D138" s="1484"/>
      <c r="E138" s="1484"/>
      <c r="F138" s="1483"/>
      <c r="G138" s="1483"/>
      <c r="H138" s="1483"/>
      <c r="I138" s="1483"/>
      <c r="J138" s="1483"/>
      <c r="K138" s="1483"/>
    </row>
    <row r="139" spans="1:11">
      <c r="A139" s="1482" t="s">
        <v>767</v>
      </c>
      <c r="B139" s="1483"/>
      <c r="C139" s="1484"/>
      <c r="D139" s="1484"/>
      <c r="E139" s="1484"/>
      <c r="F139" s="1483"/>
      <c r="G139" s="1483"/>
      <c r="H139" s="1483"/>
      <c r="I139" s="1483"/>
      <c r="J139" s="1483"/>
      <c r="K139" s="1483"/>
    </row>
    <row r="140" spans="1:11">
      <c r="A140" s="1482" t="s">
        <v>768</v>
      </c>
      <c r="B140" s="1484"/>
      <c r="C140" s="1484"/>
      <c r="D140" s="1484"/>
      <c r="E140" s="1484"/>
      <c r="F140" s="1484"/>
      <c r="G140" s="1488"/>
      <c r="H140" s="1484"/>
      <c r="I140" s="1484"/>
      <c r="J140" s="1484"/>
      <c r="K140" s="1484"/>
    </row>
    <row r="141" spans="1:11">
      <c r="A141" s="1482" t="s">
        <v>769</v>
      </c>
      <c r="B141" s="1483"/>
      <c r="C141" s="1484"/>
      <c r="D141" s="1484"/>
      <c r="E141" s="1484"/>
      <c r="F141" s="1483"/>
      <c r="G141" s="1483"/>
      <c r="H141" s="1484"/>
      <c r="I141" s="1484"/>
      <c r="J141" s="1484"/>
      <c r="K141" s="1484"/>
    </row>
    <row r="142" spans="1:11">
      <c r="A142" s="1482" t="s">
        <v>770</v>
      </c>
      <c r="B142" s="1484"/>
      <c r="C142" s="1484"/>
      <c r="D142" s="1484"/>
      <c r="E142" s="1484"/>
      <c r="F142" s="1484"/>
      <c r="G142" s="1484"/>
      <c r="H142" s="1484"/>
      <c r="I142" s="1484"/>
      <c r="J142" s="1484"/>
      <c r="K142" s="1484"/>
    </row>
    <row r="143" spans="1:11" ht="13" thickBot="1">
      <c r="A143" s="1485" t="s">
        <v>771</v>
      </c>
      <c r="B143" s="1486"/>
      <c r="C143" s="1487"/>
      <c r="D143" s="1486"/>
      <c r="E143" s="1486"/>
      <c r="F143" s="1486"/>
      <c r="G143" s="1486"/>
      <c r="H143" s="1486"/>
      <c r="I143" s="1486"/>
      <c r="J143" s="1486"/>
      <c r="K143" s="1486"/>
    </row>
    <row r="144" spans="1:11">
      <c r="A144" s="1481" t="s">
        <v>788</v>
      </c>
      <c r="B144" s="1490"/>
      <c r="C144" s="1490"/>
      <c r="D144" s="1490"/>
      <c r="E144" s="1490"/>
      <c r="F144" s="1490"/>
      <c r="G144" s="1490"/>
      <c r="H144" s="1490"/>
      <c r="I144" s="1490"/>
      <c r="J144" s="1490"/>
      <c r="K144" s="1490"/>
    </row>
    <row r="145" spans="1:11">
      <c r="A145" s="1482" t="s">
        <v>766</v>
      </c>
      <c r="B145" s="1483"/>
      <c r="C145" s="1484"/>
      <c r="D145" s="1483"/>
      <c r="E145" s="1483"/>
      <c r="F145" s="1483"/>
      <c r="G145" s="1483"/>
      <c r="H145" s="1483"/>
      <c r="I145" s="1483"/>
      <c r="J145" s="1483"/>
      <c r="K145" s="1483"/>
    </row>
    <row r="146" spans="1:11">
      <c r="A146" s="1482" t="s">
        <v>767</v>
      </c>
      <c r="B146" s="1483"/>
      <c r="C146" s="1484"/>
      <c r="D146" s="1483"/>
      <c r="E146" s="1483"/>
      <c r="F146" s="1483"/>
      <c r="G146" s="1483"/>
      <c r="H146" s="1483"/>
      <c r="I146" s="1483"/>
      <c r="J146" s="1483"/>
      <c r="K146" s="1483"/>
    </row>
    <row r="147" spans="1:11">
      <c r="A147" s="1482" t="s">
        <v>768</v>
      </c>
      <c r="B147" s="1484"/>
      <c r="C147" s="1484"/>
      <c r="D147" s="1484"/>
      <c r="E147" s="1484"/>
      <c r="F147" s="1484"/>
      <c r="G147" s="1484"/>
      <c r="H147" s="1484"/>
      <c r="I147" s="1484"/>
      <c r="J147" s="1484"/>
      <c r="K147" s="1484"/>
    </row>
    <row r="148" spans="1:11">
      <c r="A148" s="1482" t="s">
        <v>769</v>
      </c>
      <c r="B148" s="1483"/>
      <c r="C148" s="1484"/>
      <c r="D148" s="1483"/>
      <c r="E148" s="1483"/>
      <c r="F148" s="1483"/>
      <c r="G148" s="1483"/>
      <c r="H148" s="1484"/>
      <c r="I148" s="1484"/>
      <c r="J148" s="1484"/>
      <c r="K148" s="1484"/>
    </row>
    <row r="149" spans="1:11">
      <c r="A149" s="1482" t="s">
        <v>770</v>
      </c>
      <c r="B149" s="1484"/>
      <c r="C149" s="1484"/>
      <c r="D149" s="1484"/>
      <c r="E149" s="1484"/>
      <c r="F149" s="1484"/>
      <c r="G149" s="1484"/>
      <c r="H149" s="1484"/>
      <c r="I149" s="1484"/>
      <c r="J149" s="1484"/>
      <c r="K149" s="1484"/>
    </row>
    <row r="150" spans="1:11" ht="13" thickBot="1">
      <c r="A150" s="1485" t="s">
        <v>771</v>
      </c>
      <c r="B150" s="1486"/>
      <c r="C150" s="1487"/>
      <c r="D150" s="1486"/>
      <c r="E150" s="1486"/>
      <c r="F150" s="1486"/>
      <c r="G150" s="1486"/>
      <c r="H150" s="1486"/>
      <c r="I150" s="1486"/>
      <c r="J150" s="1486"/>
      <c r="K150" s="1486"/>
    </row>
    <row r="151" spans="1:11">
      <c r="A151" s="1481" t="s">
        <v>789</v>
      </c>
      <c r="B151" s="1490"/>
      <c r="C151" s="1490"/>
      <c r="D151" s="1490"/>
      <c r="E151" s="1490"/>
      <c r="F151" s="1490"/>
      <c r="G151" s="1490"/>
      <c r="H151" s="1490"/>
      <c r="I151" s="1490"/>
      <c r="J151" s="1490"/>
      <c r="K151" s="1490"/>
    </row>
    <row r="152" spans="1:11">
      <c r="A152" s="1482" t="s">
        <v>766</v>
      </c>
      <c r="B152" s="1483"/>
      <c r="C152" s="1483"/>
      <c r="D152" s="1483"/>
      <c r="E152" s="1483"/>
      <c r="F152" s="1483"/>
      <c r="G152" s="1483"/>
      <c r="H152" s="1483"/>
      <c r="I152" s="1483"/>
      <c r="J152" s="1483"/>
      <c r="K152" s="1483"/>
    </row>
    <row r="153" spans="1:11">
      <c r="A153" s="1482" t="s">
        <v>767</v>
      </c>
      <c r="B153" s="1483"/>
      <c r="C153" s="1484"/>
      <c r="D153" s="1483"/>
      <c r="E153" s="1483"/>
      <c r="F153" s="1483"/>
      <c r="G153" s="1483"/>
      <c r="H153" s="1483"/>
      <c r="I153" s="1483"/>
      <c r="J153" s="1483"/>
      <c r="K153" s="1483"/>
    </row>
    <row r="154" spans="1:11">
      <c r="A154" s="1482" t="s">
        <v>768</v>
      </c>
      <c r="B154" s="1484"/>
      <c r="C154" s="1484"/>
      <c r="D154" s="1484"/>
      <c r="E154" s="1484"/>
      <c r="F154" s="1484"/>
      <c r="G154" s="1484"/>
      <c r="H154" s="1484"/>
      <c r="I154" s="1484"/>
      <c r="J154" s="1484"/>
      <c r="K154" s="1484"/>
    </row>
    <row r="155" spans="1:11">
      <c r="A155" s="1482" t="s">
        <v>769</v>
      </c>
      <c r="B155" s="1484"/>
      <c r="C155" s="1484"/>
      <c r="D155" s="1483"/>
      <c r="E155" s="1483"/>
      <c r="F155" s="1483"/>
      <c r="G155" s="1483"/>
      <c r="H155" s="1483"/>
      <c r="I155" s="1483"/>
      <c r="J155" s="1483"/>
      <c r="K155" s="1483"/>
    </row>
    <row r="156" spans="1:11">
      <c r="A156" s="1482" t="s">
        <v>770</v>
      </c>
      <c r="B156" s="1484"/>
      <c r="C156" s="1484"/>
      <c r="D156" s="1484"/>
      <c r="E156" s="1484"/>
      <c r="F156" s="1484"/>
      <c r="G156" s="1483"/>
      <c r="H156" s="1484"/>
      <c r="I156" s="1484"/>
      <c r="J156" s="1484"/>
      <c r="K156" s="1484"/>
    </row>
    <row r="157" spans="1:11" ht="13" thickBot="1">
      <c r="A157" s="1485" t="s">
        <v>771</v>
      </c>
      <c r="B157" s="1487"/>
      <c r="C157" s="1487"/>
      <c r="D157" s="1486"/>
      <c r="E157" s="1486"/>
      <c r="F157" s="1486"/>
      <c r="G157" s="1486"/>
      <c r="H157" s="1486"/>
      <c r="I157" s="1486"/>
      <c r="J157" s="1486"/>
      <c r="K157" s="1486"/>
    </row>
    <row r="158" spans="1:11">
      <c r="A158" s="1481" t="s">
        <v>790</v>
      </c>
      <c r="B158" s="1490"/>
      <c r="C158" s="1490"/>
      <c r="D158" s="1490"/>
      <c r="E158" s="1490"/>
      <c r="F158" s="1490"/>
      <c r="G158" s="1490"/>
      <c r="H158" s="1490"/>
      <c r="I158" s="1490"/>
      <c r="J158" s="1490"/>
      <c r="K158" s="1490"/>
    </row>
    <row r="159" spans="1:11">
      <c r="A159" s="1482" t="s">
        <v>766</v>
      </c>
      <c r="B159" s="1483" t="s">
        <v>885</v>
      </c>
      <c r="C159" s="1483" t="s">
        <v>887</v>
      </c>
      <c r="D159" s="1483" t="s">
        <v>887</v>
      </c>
      <c r="E159" s="1483" t="s">
        <v>909</v>
      </c>
      <c r="F159" s="1483"/>
      <c r="G159" s="1483"/>
      <c r="H159" s="1483" t="s">
        <v>890</v>
      </c>
      <c r="I159" s="1483"/>
      <c r="J159" s="1483"/>
      <c r="K159" s="1483"/>
    </row>
    <row r="160" spans="1:11">
      <c r="A160" s="1482" t="s">
        <v>767</v>
      </c>
      <c r="B160" s="1483" t="s">
        <v>891</v>
      </c>
      <c r="C160" s="1484" t="s">
        <v>916</v>
      </c>
      <c r="D160" s="1483" t="s">
        <v>891</v>
      </c>
      <c r="E160" s="1483" t="s">
        <v>893</v>
      </c>
      <c r="F160" s="1483"/>
      <c r="G160" s="1483"/>
      <c r="H160" s="1483" t="s">
        <v>893</v>
      </c>
      <c r="I160" s="1483"/>
      <c r="J160" s="1483"/>
      <c r="K160" s="1483"/>
    </row>
    <row r="161" spans="1:11">
      <c r="A161" s="1482" t="s">
        <v>768</v>
      </c>
      <c r="B161" s="1484">
        <v>8</v>
      </c>
      <c r="C161" s="1484">
        <v>5</v>
      </c>
      <c r="D161" s="1484">
        <v>12</v>
      </c>
      <c r="E161" s="1484">
        <v>2.5</v>
      </c>
      <c r="F161" s="1484"/>
      <c r="G161" s="1484"/>
      <c r="H161" s="1483">
        <v>4</v>
      </c>
      <c r="I161" s="1484"/>
      <c r="J161" s="1484"/>
      <c r="K161" s="1484"/>
    </row>
    <row r="162" spans="1:11">
      <c r="A162" s="1482" t="s">
        <v>769</v>
      </c>
      <c r="B162" s="1483" t="s">
        <v>899</v>
      </c>
      <c r="C162" s="1484" t="s">
        <v>899</v>
      </c>
      <c r="D162" s="1483" t="s">
        <v>899</v>
      </c>
      <c r="E162" s="1483" t="s">
        <v>899</v>
      </c>
      <c r="F162" s="1483"/>
      <c r="G162" s="1484"/>
      <c r="H162" s="1483" t="s">
        <v>919</v>
      </c>
      <c r="I162" s="1483"/>
      <c r="J162" s="1483"/>
      <c r="K162" s="1483"/>
    </row>
    <row r="163" spans="1:11">
      <c r="A163" s="1482" t="s">
        <v>770</v>
      </c>
      <c r="B163" s="1484">
        <v>10</v>
      </c>
      <c r="C163" s="1484">
        <v>10</v>
      </c>
      <c r="D163" s="1484">
        <v>19</v>
      </c>
      <c r="E163" s="1484">
        <v>3</v>
      </c>
      <c r="F163" s="1484"/>
      <c r="G163" s="1484"/>
      <c r="H163" s="1484">
        <v>7</v>
      </c>
      <c r="I163" s="1484"/>
      <c r="J163" s="1484"/>
      <c r="K163" s="1484"/>
    </row>
    <row r="164" spans="1:11" ht="13" thickBot="1">
      <c r="A164" s="1485" t="s">
        <v>771</v>
      </c>
      <c r="B164" s="1486" t="s">
        <v>900</v>
      </c>
      <c r="C164" s="1487" t="s">
        <v>901</v>
      </c>
      <c r="D164" s="1486" t="s">
        <v>937</v>
      </c>
      <c r="E164" s="1486" t="s">
        <v>902</v>
      </c>
      <c r="F164" s="1486"/>
      <c r="G164" s="1487"/>
      <c r="H164" s="1486" t="s">
        <v>936</v>
      </c>
      <c r="I164" s="1486"/>
      <c r="J164" s="1486"/>
      <c r="K164" s="1486"/>
    </row>
    <row r="165" spans="1:11">
      <c r="A165" s="1481" t="s">
        <v>952</v>
      </c>
      <c r="B165" s="1490"/>
      <c r="C165" s="1490"/>
      <c r="D165" s="1490"/>
      <c r="E165" s="1490"/>
      <c r="F165" s="1490"/>
      <c r="G165" s="1490"/>
      <c r="H165" s="1490"/>
      <c r="I165" s="1490"/>
      <c r="J165" s="1490"/>
      <c r="K165" s="1490"/>
    </row>
    <row r="166" spans="1:11">
      <c r="A166" s="1482" t="s">
        <v>766</v>
      </c>
      <c r="B166" s="1483" t="s">
        <v>933</v>
      </c>
      <c r="C166" s="1484" t="s">
        <v>887</v>
      </c>
      <c r="D166" s="1483" t="s">
        <v>887</v>
      </c>
      <c r="E166" s="1484"/>
      <c r="F166" s="1483"/>
      <c r="G166" s="1483"/>
      <c r="H166" s="1483"/>
      <c r="I166" s="1483"/>
      <c r="J166" s="1483"/>
      <c r="K166" s="1483"/>
    </row>
    <row r="167" spans="1:11">
      <c r="A167" s="1482" t="s">
        <v>767</v>
      </c>
      <c r="B167" s="1483" t="s">
        <v>893</v>
      </c>
      <c r="C167" s="1484" t="s">
        <v>916</v>
      </c>
      <c r="D167" s="1483" t="s">
        <v>922</v>
      </c>
      <c r="E167" s="1484"/>
      <c r="F167" s="1483"/>
      <c r="G167" s="1483"/>
      <c r="H167" s="1483"/>
      <c r="I167" s="1483"/>
      <c r="J167" s="1483"/>
      <c r="K167" s="1483"/>
    </row>
    <row r="168" spans="1:11">
      <c r="A168" s="1482" t="s">
        <v>768</v>
      </c>
      <c r="B168" s="1484">
        <v>5</v>
      </c>
      <c r="C168" s="1484">
        <v>15</v>
      </c>
      <c r="D168" s="1484">
        <v>15</v>
      </c>
      <c r="E168" s="1484"/>
      <c r="F168" s="1484"/>
      <c r="G168" s="1484"/>
      <c r="H168" s="1484"/>
      <c r="I168" s="1484"/>
      <c r="J168" s="1484"/>
      <c r="K168" s="1484"/>
    </row>
    <row r="169" spans="1:11">
      <c r="A169" s="1482" t="s">
        <v>769</v>
      </c>
      <c r="B169" s="1483" t="s">
        <v>930</v>
      </c>
      <c r="C169" s="1484" t="s">
        <v>899</v>
      </c>
      <c r="D169" s="1483" t="s">
        <v>899</v>
      </c>
      <c r="E169" s="1484"/>
      <c r="F169" s="1483"/>
      <c r="G169" s="1483"/>
      <c r="H169" s="1483"/>
      <c r="I169" s="1483"/>
      <c r="J169" s="1483"/>
      <c r="K169" s="1483"/>
    </row>
    <row r="170" spans="1:11">
      <c r="A170" s="1482" t="s">
        <v>770</v>
      </c>
      <c r="B170" s="1483" t="s">
        <v>930</v>
      </c>
      <c r="C170" s="1484">
        <v>30</v>
      </c>
      <c r="D170" s="1484">
        <v>20</v>
      </c>
      <c r="E170" s="1484"/>
      <c r="F170" s="1484"/>
      <c r="G170" s="1484"/>
      <c r="H170" s="1484"/>
      <c r="I170" s="1484"/>
      <c r="J170" s="1484"/>
      <c r="K170" s="1484"/>
    </row>
    <row r="171" spans="1:11" ht="13" thickBot="1">
      <c r="A171" s="1485" t="s">
        <v>771</v>
      </c>
      <c r="B171" s="1486" t="s">
        <v>930</v>
      </c>
      <c r="C171" s="1487" t="s">
        <v>901</v>
      </c>
      <c r="D171" s="1486" t="s">
        <v>937</v>
      </c>
      <c r="E171" s="1487"/>
      <c r="F171" s="1486"/>
      <c r="G171" s="1486"/>
      <c r="H171" s="1486"/>
      <c r="I171" s="1486"/>
      <c r="J171" s="1486"/>
      <c r="K171" s="1486"/>
    </row>
    <row r="172" spans="1:11">
      <c r="A172" s="1481" t="s">
        <v>953</v>
      </c>
      <c r="B172" s="1490"/>
      <c r="C172" s="1490"/>
      <c r="D172" s="1490"/>
      <c r="E172" s="1490"/>
      <c r="F172" s="1490"/>
      <c r="G172" s="1490"/>
      <c r="H172" s="1490"/>
      <c r="I172" s="1490"/>
      <c r="J172" s="1490"/>
      <c r="K172" s="1490"/>
    </row>
    <row r="173" spans="1:11">
      <c r="A173" s="1482" t="s">
        <v>766</v>
      </c>
      <c r="B173" s="1484" t="s">
        <v>938</v>
      </c>
      <c r="D173" s="1483" t="s">
        <v>889</v>
      </c>
      <c r="E173" s="1483"/>
      <c r="F173" s="1484"/>
      <c r="G173" s="1483"/>
      <c r="H173" s="1484"/>
      <c r="I173" s="1484"/>
      <c r="J173" s="1484"/>
      <c r="K173" s="1484"/>
    </row>
    <row r="174" spans="1:11">
      <c r="A174" s="1482" t="s">
        <v>767</v>
      </c>
      <c r="B174" s="1483" t="s">
        <v>893</v>
      </c>
      <c r="D174" s="1483" t="s">
        <v>891</v>
      </c>
      <c r="E174" s="1484"/>
      <c r="F174" s="1484"/>
      <c r="G174" s="1483"/>
      <c r="H174" s="1484"/>
      <c r="I174" s="1484"/>
      <c r="J174" s="1484"/>
      <c r="K174" s="1484"/>
    </row>
    <row r="175" spans="1:11">
      <c r="A175" s="1482" t="s">
        <v>768</v>
      </c>
      <c r="B175" s="1484">
        <v>10</v>
      </c>
      <c r="D175" s="1484">
        <v>100</v>
      </c>
      <c r="E175" s="1484"/>
      <c r="F175" s="1484"/>
      <c r="G175" s="1484"/>
      <c r="H175" s="1484"/>
      <c r="I175" s="1484"/>
      <c r="J175" s="1484"/>
      <c r="K175" s="1484"/>
    </row>
    <row r="176" spans="1:11">
      <c r="A176" s="1482" t="s">
        <v>769</v>
      </c>
      <c r="B176" s="1483" t="s">
        <v>936</v>
      </c>
      <c r="D176" s="1483" t="s">
        <v>910</v>
      </c>
      <c r="E176" s="1484"/>
      <c r="F176" s="1484"/>
      <c r="G176" s="1483"/>
      <c r="H176" s="1484"/>
      <c r="I176" s="1484"/>
      <c r="J176" s="1484"/>
      <c r="K176" s="1484"/>
    </row>
    <row r="177" spans="1:11">
      <c r="A177" s="1482" t="s">
        <v>770</v>
      </c>
      <c r="B177" s="1484">
        <v>25</v>
      </c>
      <c r="D177" s="1484">
        <v>200</v>
      </c>
      <c r="E177" s="1484"/>
      <c r="F177" s="1484"/>
      <c r="G177" s="1484"/>
      <c r="H177" s="1484"/>
      <c r="I177" s="1484"/>
      <c r="J177" s="1484"/>
      <c r="K177" s="1484"/>
    </row>
    <row r="178" spans="1:11" ht="13" thickBot="1">
      <c r="A178" s="1485" t="s">
        <v>771</v>
      </c>
      <c r="B178" s="1486" t="s">
        <v>935</v>
      </c>
      <c r="D178" s="1486" t="s">
        <v>901</v>
      </c>
      <c r="E178" s="1486"/>
      <c r="F178" s="1487"/>
      <c r="G178" s="1486"/>
      <c r="H178" s="1487"/>
      <c r="I178" s="1487"/>
      <c r="J178" s="1487"/>
      <c r="K178" s="1487"/>
    </row>
    <row r="179" spans="1:11">
      <c r="A179" s="1481" t="s">
        <v>954</v>
      </c>
      <c r="B179" s="1490"/>
      <c r="C179" s="1490"/>
      <c r="D179" s="1490"/>
      <c r="E179" s="1490"/>
      <c r="F179" s="1490"/>
      <c r="G179" s="1490"/>
      <c r="H179" s="1490"/>
      <c r="I179" s="1490"/>
      <c r="J179" s="1490"/>
      <c r="K179" s="1490"/>
    </row>
    <row r="180" spans="1:11">
      <c r="A180" s="1482" t="s">
        <v>766</v>
      </c>
      <c r="B180" s="1483"/>
      <c r="C180" s="1484" t="s">
        <v>939</v>
      </c>
      <c r="D180" s="1483" t="s">
        <v>939</v>
      </c>
      <c r="E180" s="1483"/>
      <c r="F180" s="1483"/>
      <c r="G180" s="1483"/>
      <c r="H180" s="1483"/>
      <c r="I180" s="1483"/>
      <c r="J180" s="1483"/>
      <c r="K180" s="1483"/>
    </row>
    <row r="181" spans="1:11">
      <c r="A181" s="1482" t="s">
        <v>767</v>
      </c>
      <c r="B181" s="1483"/>
      <c r="C181" s="1484" t="s">
        <v>916</v>
      </c>
      <c r="D181" s="1483" t="s">
        <v>893</v>
      </c>
      <c r="E181" s="1483"/>
      <c r="F181" s="1483"/>
      <c r="G181" s="1483"/>
      <c r="H181" s="1483"/>
      <c r="I181" s="1483"/>
      <c r="J181" s="1483"/>
      <c r="K181" s="1483"/>
    </row>
    <row r="182" spans="1:11">
      <c r="A182" s="1482" t="s">
        <v>768</v>
      </c>
      <c r="B182" s="1484"/>
      <c r="C182" s="1484">
        <v>5</v>
      </c>
      <c r="D182" s="1484">
        <v>5</v>
      </c>
      <c r="E182" s="1484"/>
      <c r="F182" s="1484"/>
      <c r="G182" s="1484"/>
      <c r="H182" s="1484"/>
      <c r="I182" s="1484"/>
      <c r="J182" s="1484"/>
      <c r="K182" s="1484"/>
    </row>
    <row r="183" spans="1:11">
      <c r="A183" s="1482" t="s">
        <v>769</v>
      </c>
      <c r="B183" s="1483"/>
      <c r="C183" s="1484" t="s">
        <v>910</v>
      </c>
      <c r="D183" s="1483" t="s">
        <v>910</v>
      </c>
      <c r="E183" s="1483"/>
      <c r="F183" s="1483"/>
      <c r="G183" s="1483"/>
      <c r="H183" s="1484"/>
      <c r="I183" s="1484"/>
      <c r="J183" s="1484"/>
      <c r="K183" s="1484"/>
    </row>
    <row r="184" spans="1:11">
      <c r="A184" s="1482" t="s">
        <v>770</v>
      </c>
      <c r="B184" s="1484"/>
      <c r="C184" s="1484">
        <v>20</v>
      </c>
      <c r="D184" s="1484">
        <v>7</v>
      </c>
      <c r="E184" s="1484"/>
      <c r="F184" s="1484"/>
      <c r="G184" s="1484"/>
      <c r="H184" s="1484"/>
      <c r="I184" s="1484"/>
      <c r="J184" s="1484"/>
      <c r="K184" s="1484"/>
    </row>
    <row r="185" spans="1:11" ht="13" thickBot="1">
      <c r="A185" s="1485" t="s">
        <v>771</v>
      </c>
      <c r="B185" s="1486"/>
      <c r="C185" s="1487" t="s">
        <v>901</v>
      </c>
      <c r="D185" s="1486" t="s">
        <v>901</v>
      </c>
      <c r="E185" s="1486"/>
      <c r="F185" s="1486"/>
      <c r="G185" s="1487"/>
      <c r="H185" s="1487"/>
      <c r="I185" s="1487"/>
      <c r="J185" s="1487"/>
      <c r="K185" s="1487"/>
    </row>
    <row r="186" spans="1:11">
      <c r="A186" s="1481" t="s">
        <v>955</v>
      </c>
      <c r="B186" s="1490"/>
      <c r="C186" s="1490"/>
      <c r="D186" s="1490"/>
      <c r="E186" s="1490"/>
      <c r="F186" s="1490"/>
      <c r="G186" s="1490"/>
      <c r="H186" s="1490"/>
      <c r="I186" s="1490"/>
      <c r="J186" s="1490"/>
      <c r="K186" s="1490"/>
    </row>
    <row r="187" spans="1:11">
      <c r="A187" s="1482" t="s">
        <v>766</v>
      </c>
      <c r="B187" s="1483"/>
      <c r="C187" s="1483"/>
      <c r="D187" s="1483" t="s">
        <v>940</v>
      </c>
      <c r="E187" s="1483"/>
      <c r="F187" s="1483"/>
      <c r="G187" s="1483"/>
      <c r="H187" s="1484"/>
      <c r="I187" s="1484"/>
      <c r="J187" s="1484"/>
      <c r="K187" s="1484"/>
    </row>
    <row r="188" spans="1:11">
      <c r="A188" s="1482" t="s">
        <v>767</v>
      </c>
      <c r="B188" s="1483"/>
      <c r="C188" s="1483"/>
      <c r="D188" s="1483" t="s">
        <v>893</v>
      </c>
      <c r="E188" s="1483"/>
      <c r="F188" s="1483"/>
      <c r="G188" s="1483"/>
      <c r="H188" s="1484"/>
      <c r="I188" s="1484"/>
      <c r="J188" s="1484"/>
      <c r="K188" s="1484"/>
    </row>
    <row r="189" spans="1:11">
      <c r="A189" s="1482" t="s">
        <v>768</v>
      </c>
      <c r="B189" s="1484"/>
      <c r="C189" s="1484"/>
      <c r="D189" s="1484">
        <v>2</v>
      </c>
      <c r="E189" s="1484"/>
      <c r="F189" s="1484"/>
      <c r="G189" s="1484"/>
      <c r="H189" s="1484"/>
      <c r="I189" s="1484"/>
      <c r="J189" s="1484"/>
      <c r="K189" s="1484"/>
    </row>
    <row r="190" spans="1:11">
      <c r="A190" s="1482" t="s">
        <v>769</v>
      </c>
      <c r="B190" s="1484"/>
      <c r="C190" s="1484"/>
      <c r="D190" s="1483" t="s">
        <v>905</v>
      </c>
      <c r="E190" s="1484"/>
      <c r="F190" s="1484"/>
      <c r="G190" s="1483"/>
      <c r="H190" s="1484"/>
      <c r="I190" s="1484"/>
      <c r="J190" s="1484"/>
      <c r="K190" s="1484"/>
    </row>
    <row r="191" spans="1:11">
      <c r="A191" s="1482" t="s">
        <v>770</v>
      </c>
      <c r="B191" s="1484"/>
      <c r="C191" s="1484"/>
      <c r="D191" s="1484">
        <v>7</v>
      </c>
      <c r="E191" s="1484"/>
      <c r="F191" s="1484"/>
      <c r="G191" s="1484"/>
      <c r="H191" s="1484"/>
      <c r="I191" s="1484"/>
      <c r="J191" s="1484"/>
      <c r="K191" s="1484"/>
    </row>
    <row r="192" spans="1:11" ht="13" thickBot="1">
      <c r="A192" s="1485" t="s">
        <v>771</v>
      </c>
      <c r="B192" s="1487"/>
      <c r="C192" s="1487"/>
      <c r="D192" s="1486" t="s">
        <v>901</v>
      </c>
      <c r="E192" s="1487"/>
      <c r="F192" s="1487"/>
      <c r="G192" s="1486"/>
      <c r="H192" s="1487"/>
      <c r="I192" s="1487"/>
      <c r="J192" s="1487"/>
      <c r="K192" s="1487"/>
    </row>
    <row r="193" spans="1:11">
      <c r="A193" s="1481" t="s">
        <v>956</v>
      </c>
      <c r="B193" s="1490"/>
      <c r="C193" s="1490"/>
      <c r="D193" s="1490"/>
      <c r="E193" s="1490"/>
      <c r="F193" s="1490"/>
      <c r="G193" s="1490"/>
      <c r="H193" s="1490"/>
      <c r="I193" s="1490"/>
      <c r="J193" s="1490"/>
      <c r="K193" s="1490"/>
    </row>
    <row r="194" spans="1:11">
      <c r="A194" s="1482" t="s">
        <v>766</v>
      </c>
      <c r="B194" s="1483"/>
      <c r="C194" s="1483" t="s">
        <v>941</v>
      </c>
      <c r="D194" s="1483" t="s">
        <v>942</v>
      </c>
      <c r="E194" s="1483"/>
      <c r="F194" s="1483"/>
      <c r="G194" s="1483"/>
      <c r="H194" s="1484"/>
      <c r="I194" s="1484"/>
      <c r="J194" s="1484"/>
      <c r="K194" s="1484"/>
    </row>
    <row r="195" spans="1:11">
      <c r="A195" s="1482" t="s">
        <v>767</v>
      </c>
      <c r="B195" s="1483"/>
      <c r="C195" s="1483" t="s">
        <v>893</v>
      </c>
      <c r="D195" s="1483" t="s">
        <v>893</v>
      </c>
      <c r="E195" s="1483"/>
      <c r="F195" s="1483"/>
      <c r="G195" s="1483"/>
      <c r="H195" s="1484"/>
      <c r="I195" s="1484"/>
      <c r="J195" s="1484"/>
      <c r="K195" s="1484"/>
    </row>
    <row r="196" spans="1:11">
      <c r="A196" s="1482" t="s">
        <v>768</v>
      </c>
      <c r="B196" s="1484"/>
      <c r="C196" s="1484">
        <v>2.5</v>
      </c>
      <c r="D196" s="1484">
        <v>5</v>
      </c>
      <c r="E196" s="1484"/>
      <c r="F196" s="1484"/>
      <c r="G196" s="1484"/>
      <c r="H196" s="1484"/>
      <c r="I196" s="1484"/>
      <c r="J196" s="1484"/>
      <c r="K196" s="1484"/>
    </row>
    <row r="197" spans="1:11">
      <c r="A197" s="1482" t="s">
        <v>769</v>
      </c>
      <c r="B197" s="1483"/>
      <c r="C197" s="1483" t="s">
        <v>918</v>
      </c>
      <c r="D197" s="1483" t="s">
        <v>910</v>
      </c>
      <c r="E197" s="1483"/>
      <c r="F197" s="1483"/>
      <c r="G197" s="1483"/>
      <c r="H197" s="1484"/>
      <c r="I197" s="1484"/>
      <c r="J197" s="1484"/>
      <c r="K197" s="1484"/>
    </row>
    <row r="198" spans="1:11">
      <c r="A198" s="1482" t="s">
        <v>770</v>
      </c>
      <c r="B198" s="1484"/>
      <c r="C198" s="1484">
        <v>5</v>
      </c>
      <c r="D198" s="1484">
        <v>10</v>
      </c>
      <c r="E198" s="1484"/>
      <c r="F198" s="1484"/>
      <c r="G198" s="1484"/>
      <c r="H198" s="1484"/>
      <c r="I198" s="1484"/>
      <c r="J198" s="1484"/>
      <c r="K198" s="1484"/>
    </row>
    <row r="199" spans="1:11" ht="13" thickBot="1">
      <c r="A199" s="1485" t="s">
        <v>771</v>
      </c>
      <c r="B199" s="1486"/>
      <c r="C199" s="1486" t="s">
        <v>902</v>
      </c>
      <c r="D199" s="1486" t="s">
        <v>901</v>
      </c>
      <c r="E199" s="1486"/>
      <c r="F199" s="1486"/>
      <c r="G199" s="1486"/>
      <c r="H199" s="1487"/>
      <c r="I199" s="1487"/>
      <c r="J199" s="1487"/>
      <c r="K199" s="1487"/>
    </row>
    <row r="200" spans="1:11">
      <c r="A200" s="1481" t="s">
        <v>333</v>
      </c>
      <c r="B200" s="1490"/>
      <c r="C200" s="1490"/>
      <c r="D200" s="1490"/>
      <c r="E200" s="1490"/>
      <c r="F200" s="1490"/>
      <c r="G200" s="1490"/>
      <c r="H200" s="1490"/>
      <c r="I200" s="1490"/>
      <c r="J200" s="1490"/>
      <c r="K200" s="1490"/>
    </row>
    <row r="201" spans="1:11">
      <c r="A201" s="1482" t="s">
        <v>766</v>
      </c>
      <c r="B201" s="1484"/>
      <c r="C201" s="1484" t="s">
        <v>943</v>
      </c>
      <c r="D201" s="1483"/>
      <c r="E201" s="1484"/>
      <c r="F201" s="1483"/>
      <c r="G201" s="1483"/>
      <c r="H201" s="1484"/>
      <c r="I201" s="1484"/>
      <c r="J201" s="1484"/>
      <c r="K201" s="1484"/>
    </row>
    <row r="202" spans="1:11">
      <c r="A202" s="1482" t="s">
        <v>767</v>
      </c>
      <c r="B202" s="1484"/>
      <c r="C202" s="1484" t="s">
        <v>893</v>
      </c>
      <c r="D202" s="1483"/>
      <c r="E202" s="1484"/>
      <c r="F202" s="1483"/>
      <c r="G202" s="1483"/>
      <c r="H202" s="1484"/>
      <c r="I202" s="1484"/>
      <c r="J202" s="1484"/>
      <c r="K202" s="1484"/>
    </row>
    <row r="203" spans="1:11">
      <c r="A203" s="1482" t="s">
        <v>768</v>
      </c>
      <c r="B203" s="1484"/>
      <c r="C203" s="1484">
        <v>1.5</v>
      </c>
      <c r="D203" s="1484"/>
      <c r="E203" s="1484"/>
      <c r="F203" s="1484"/>
      <c r="G203" s="1484"/>
      <c r="H203" s="1484"/>
      <c r="I203" s="1484"/>
      <c r="J203" s="1484"/>
      <c r="K203" s="1484"/>
    </row>
    <row r="204" spans="1:11">
      <c r="A204" s="1482" t="s">
        <v>769</v>
      </c>
      <c r="B204" s="1484"/>
      <c r="C204" s="1484" t="s">
        <v>918</v>
      </c>
      <c r="D204" s="1483"/>
      <c r="E204" s="1484"/>
      <c r="F204" s="1483"/>
      <c r="G204" s="1483"/>
      <c r="H204" s="1484"/>
      <c r="I204" s="1484"/>
      <c r="J204" s="1484"/>
      <c r="K204" s="1484"/>
    </row>
    <row r="205" spans="1:11">
      <c r="A205" s="1482" t="s">
        <v>770</v>
      </c>
      <c r="B205" s="1484"/>
      <c r="C205" s="1484">
        <v>3</v>
      </c>
      <c r="D205" s="1484"/>
      <c r="E205" s="1484"/>
      <c r="F205" s="1484"/>
      <c r="G205" s="1484"/>
      <c r="H205" s="1484"/>
      <c r="I205" s="1484"/>
      <c r="J205" s="1484"/>
      <c r="K205" s="1484"/>
    </row>
    <row r="206" spans="1:11" ht="13" thickBot="1">
      <c r="A206" s="1485" t="s">
        <v>771</v>
      </c>
      <c r="B206" s="1487"/>
      <c r="C206" s="1487" t="s">
        <v>902</v>
      </c>
      <c r="D206" s="1486"/>
      <c r="E206" s="1487"/>
      <c r="F206" s="1486"/>
      <c r="G206" s="1486"/>
      <c r="H206" s="1487"/>
      <c r="I206" s="1487"/>
      <c r="J206" s="1487"/>
      <c r="K206" s="1487"/>
    </row>
    <row r="207" spans="1:11">
      <c r="A207" s="1481" t="s">
        <v>788</v>
      </c>
      <c r="B207" s="1490"/>
      <c r="C207" s="1490"/>
      <c r="D207" s="1490"/>
      <c r="E207" s="1490"/>
      <c r="F207" s="1490"/>
      <c r="G207" s="1491"/>
      <c r="H207" s="1490"/>
      <c r="I207" s="1490"/>
      <c r="J207" s="1490"/>
      <c r="K207" s="1490"/>
    </row>
    <row r="208" spans="1:11">
      <c r="A208" s="1482" t="s">
        <v>766</v>
      </c>
      <c r="B208" s="1484"/>
      <c r="C208" s="1484"/>
      <c r="D208" s="1483"/>
      <c r="E208" s="1484" t="s">
        <v>931</v>
      </c>
      <c r="F208" s="1483"/>
      <c r="G208" s="1483"/>
      <c r="H208" s="1483"/>
      <c r="I208" s="1483"/>
      <c r="J208" s="1483"/>
      <c r="K208" s="1483"/>
    </row>
    <row r="209" spans="1:11">
      <c r="A209" s="1482" t="s">
        <v>767</v>
      </c>
      <c r="B209" s="1484"/>
      <c r="C209" s="1484"/>
      <c r="D209" s="1483"/>
      <c r="E209" s="1484" t="s">
        <v>893</v>
      </c>
      <c r="F209" s="1483"/>
      <c r="G209" s="1483"/>
      <c r="H209" s="1483"/>
      <c r="I209" s="1483"/>
      <c r="J209" s="1483"/>
      <c r="K209" s="1483"/>
    </row>
    <row r="210" spans="1:11">
      <c r="A210" s="1482" t="s">
        <v>768</v>
      </c>
      <c r="B210" s="1484"/>
      <c r="C210" s="1484"/>
      <c r="D210" s="1484"/>
      <c r="E210" s="1484">
        <v>1</v>
      </c>
      <c r="F210" s="1484"/>
      <c r="G210" s="1484"/>
      <c r="H210" s="1484"/>
      <c r="I210" s="1484"/>
      <c r="J210" s="1484"/>
      <c r="K210" s="1484"/>
    </row>
    <row r="211" spans="1:11">
      <c r="A211" s="1482" t="s">
        <v>769</v>
      </c>
      <c r="B211" s="1484"/>
      <c r="C211" s="1484"/>
      <c r="D211" s="1483"/>
      <c r="E211" s="1484" t="s">
        <v>899</v>
      </c>
      <c r="F211" s="1483"/>
      <c r="G211" s="1483"/>
      <c r="H211" s="1483"/>
      <c r="I211" s="1483"/>
      <c r="J211" s="1483"/>
      <c r="K211" s="1483"/>
    </row>
    <row r="212" spans="1:11">
      <c r="A212" s="1482" t="s">
        <v>770</v>
      </c>
      <c r="B212" s="1484"/>
      <c r="C212" s="1484"/>
      <c r="D212" s="1484"/>
      <c r="E212" s="1484">
        <v>3</v>
      </c>
      <c r="F212" s="1484"/>
      <c r="G212" s="1484"/>
      <c r="H212" s="1484"/>
      <c r="I212" s="1484"/>
      <c r="J212" s="1484"/>
      <c r="K212" s="1484"/>
    </row>
    <row r="213" spans="1:11" ht="13" thickBot="1">
      <c r="A213" s="1485" t="s">
        <v>771</v>
      </c>
      <c r="B213" s="1487"/>
      <c r="C213" s="1487"/>
      <c r="D213" s="1486"/>
      <c r="E213" s="1487" t="s">
        <v>902</v>
      </c>
      <c r="F213" s="1486"/>
      <c r="G213" s="1486"/>
      <c r="H213" s="1486"/>
      <c r="I213" s="1486"/>
      <c r="J213" s="1486"/>
      <c r="K213" s="1486"/>
    </row>
    <row r="214" spans="1:11">
      <c r="A214" s="1481" t="s">
        <v>957</v>
      </c>
      <c r="B214" s="1490"/>
      <c r="C214" s="1490"/>
      <c r="D214" s="1490"/>
      <c r="E214" s="1490"/>
      <c r="F214" s="1490"/>
      <c r="G214" s="1490"/>
      <c r="H214" s="1490"/>
      <c r="I214" s="1490"/>
      <c r="J214" s="1490"/>
      <c r="K214" s="1490"/>
    </row>
    <row r="215" spans="1:11">
      <c r="A215" s="1482" t="s">
        <v>766</v>
      </c>
      <c r="B215" s="1484"/>
      <c r="C215" s="1484"/>
      <c r="D215" s="1483"/>
      <c r="E215" s="1484" t="s">
        <v>944</v>
      </c>
      <c r="F215" s="1484"/>
      <c r="G215" s="1484"/>
      <c r="H215" s="1483" t="s">
        <v>890</v>
      </c>
      <c r="I215" s="1483">
        <v>3</v>
      </c>
      <c r="J215" s="1483"/>
      <c r="K215" s="1483"/>
    </row>
    <row r="216" spans="1:11">
      <c r="A216" s="1482" t="s">
        <v>767</v>
      </c>
      <c r="B216" s="1484"/>
      <c r="C216" s="1484"/>
      <c r="D216" s="1483"/>
      <c r="E216" s="1484" t="s">
        <v>893</v>
      </c>
      <c r="F216" s="1484"/>
      <c r="G216" s="1484"/>
      <c r="H216" s="1483" t="s">
        <v>893</v>
      </c>
      <c r="I216" s="1483" t="s">
        <v>945</v>
      </c>
      <c r="J216" s="1483"/>
      <c r="K216" s="1483"/>
    </row>
    <row r="217" spans="1:11">
      <c r="A217" s="1482" t="s">
        <v>768</v>
      </c>
      <c r="B217" s="1484"/>
      <c r="C217" s="1484"/>
      <c r="D217" s="1484"/>
      <c r="E217" s="1484">
        <v>10</v>
      </c>
      <c r="F217" s="1484"/>
      <c r="G217" s="1484"/>
      <c r="H217" s="1484">
        <v>15</v>
      </c>
      <c r="I217" s="1483">
        <v>12</v>
      </c>
      <c r="J217" s="1484"/>
      <c r="K217" s="1484"/>
    </row>
    <row r="218" spans="1:11">
      <c r="A218" s="1482" t="s">
        <v>769</v>
      </c>
      <c r="B218" s="1484"/>
      <c r="C218" s="1484"/>
      <c r="D218" s="1483"/>
      <c r="E218" s="1484" t="s">
        <v>919</v>
      </c>
      <c r="F218" s="1484"/>
      <c r="G218" s="1484"/>
      <c r="H218" s="1483" t="s">
        <v>919</v>
      </c>
      <c r="I218" s="1483" t="s">
        <v>898</v>
      </c>
      <c r="J218" s="1483"/>
      <c r="K218" s="1483"/>
    </row>
    <row r="219" spans="1:11">
      <c r="A219" s="1482" t="s">
        <v>770</v>
      </c>
      <c r="B219" s="1484"/>
      <c r="C219" s="1484"/>
      <c r="D219" s="1484"/>
      <c r="E219" s="1484">
        <v>15</v>
      </c>
      <c r="F219" s="1484"/>
      <c r="G219" s="1484"/>
      <c r="H219" s="1484">
        <v>18</v>
      </c>
      <c r="I219">
        <v>15</v>
      </c>
      <c r="J219" s="1484"/>
      <c r="K219" s="1484"/>
    </row>
    <row r="220" spans="1:11" ht="13" thickBot="1">
      <c r="A220" s="1485" t="s">
        <v>771</v>
      </c>
      <c r="B220" s="1487"/>
      <c r="C220" s="1487"/>
      <c r="D220" s="1486"/>
      <c r="E220" s="1487" t="s">
        <v>902</v>
      </c>
      <c r="F220" s="1487"/>
      <c r="G220" s="1487"/>
      <c r="H220" s="1486" t="s">
        <v>901</v>
      </c>
      <c r="I220" s="1486" t="s">
        <v>902</v>
      </c>
      <c r="J220" s="1486"/>
      <c r="K220" s="1486"/>
    </row>
    <row r="221" spans="1:11">
      <c r="A221" s="1481" t="s">
        <v>958</v>
      </c>
      <c r="B221" s="1490"/>
      <c r="C221" s="1490"/>
      <c r="D221" s="1490"/>
      <c r="E221" s="1490"/>
      <c r="F221" s="1490"/>
      <c r="G221" s="1490"/>
      <c r="H221" s="1490"/>
      <c r="I221" s="1491"/>
      <c r="J221" s="1490"/>
      <c r="K221" s="1490"/>
    </row>
    <row r="222" spans="1:11">
      <c r="A222" s="1482" t="s">
        <v>766</v>
      </c>
      <c r="B222" s="1484"/>
      <c r="C222" s="1484"/>
      <c r="D222" s="1484"/>
      <c r="E222" s="1484"/>
      <c r="F222" s="1483" t="s">
        <v>946</v>
      </c>
      <c r="G222" s="1484"/>
      <c r="H222" s="1483" t="s">
        <v>946</v>
      </c>
      <c r="I222" s="1483"/>
      <c r="J222" s="1483"/>
      <c r="K222" s="1483"/>
    </row>
    <row r="223" spans="1:11">
      <c r="A223" s="1482" t="s">
        <v>767</v>
      </c>
      <c r="B223" s="1484"/>
      <c r="C223" s="1484"/>
      <c r="D223" s="1484"/>
      <c r="E223" s="1484"/>
      <c r="F223" s="1483" t="s">
        <v>893</v>
      </c>
      <c r="G223" s="1484"/>
      <c r="H223" s="1483" t="s">
        <v>893</v>
      </c>
      <c r="I223" s="1483"/>
      <c r="J223" s="1483"/>
      <c r="K223" s="1483"/>
    </row>
    <row r="224" spans="1:11">
      <c r="A224" s="1482" t="s">
        <v>768</v>
      </c>
      <c r="B224" s="1484"/>
      <c r="C224" s="1484"/>
      <c r="D224" s="1484"/>
      <c r="E224" s="1484"/>
      <c r="F224" s="1484">
        <v>10</v>
      </c>
      <c r="G224" s="1484"/>
      <c r="H224" s="1484">
        <v>15</v>
      </c>
      <c r="I224" s="1484"/>
      <c r="J224" s="1484"/>
      <c r="K224" s="1484"/>
    </row>
    <row r="225" spans="1:11">
      <c r="A225" s="1482" t="s">
        <v>769</v>
      </c>
      <c r="B225" s="1484"/>
      <c r="C225" s="1484"/>
      <c r="D225" s="1484"/>
      <c r="E225" s="1484"/>
      <c r="F225" s="1483" t="s">
        <v>911</v>
      </c>
      <c r="G225" s="1484"/>
      <c r="H225" s="1483" t="s">
        <v>925</v>
      </c>
      <c r="I225" s="1483"/>
      <c r="J225" s="1483"/>
      <c r="K225" s="1483"/>
    </row>
    <row r="226" spans="1:11">
      <c r="A226" s="1482" t="s">
        <v>770</v>
      </c>
      <c r="B226" s="1484"/>
      <c r="C226" s="1484"/>
      <c r="D226" s="1484"/>
      <c r="E226" s="1484"/>
      <c r="F226" s="1484">
        <v>12</v>
      </c>
      <c r="G226" s="1484"/>
      <c r="H226" s="1484">
        <v>15</v>
      </c>
      <c r="I226" s="1484"/>
      <c r="J226" s="1484"/>
      <c r="K226" s="1484"/>
    </row>
    <row r="227" spans="1:11" ht="13" thickBot="1">
      <c r="A227" s="1485" t="s">
        <v>771</v>
      </c>
      <c r="B227" s="1487"/>
      <c r="C227" s="1487"/>
      <c r="D227" s="1487"/>
      <c r="E227" s="1487"/>
      <c r="F227" s="1486" t="s">
        <v>902</v>
      </c>
      <c r="G227" s="1484"/>
      <c r="H227" s="1486" t="s">
        <v>902</v>
      </c>
      <c r="I227" s="1486"/>
      <c r="J227" s="1486"/>
      <c r="K227" s="1486"/>
    </row>
    <row r="228" spans="1:11">
      <c r="A228" s="1481" t="s">
        <v>959</v>
      </c>
      <c r="B228" s="1490"/>
      <c r="C228" s="1490"/>
      <c r="D228" s="1490"/>
      <c r="E228" s="1490"/>
      <c r="F228" s="1490"/>
      <c r="G228" s="1484"/>
      <c r="H228" s="1490"/>
      <c r="I228" s="1490"/>
      <c r="J228" s="1490"/>
      <c r="K228" s="1490"/>
    </row>
    <row r="229" spans="1:11">
      <c r="A229" s="1482" t="s">
        <v>766</v>
      </c>
      <c r="B229" s="1484"/>
      <c r="C229" s="1484"/>
      <c r="D229" s="1484"/>
      <c r="E229" s="1484"/>
      <c r="G229" s="1483" t="s">
        <v>914</v>
      </c>
      <c r="H229" s="1484"/>
      <c r="I229" s="1484"/>
      <c r="J229" s="1484"/>
      <c r="K229" s="1484"/>
    </row>
    <row r="230" spans="1:11">
      <c r="A230" s="1482" t="s">
        <v>767</v>
      </c>
      <c r="B230" s="1484"/>
      <c r="C230" s="1484"/>
      <c r="D230" s="1484"/>
      <c r="E230" s="1484"/>
      <c r="G230" s="1483" t="s">
        <v>923</v>
      </c>
      <c r="H230" s="1484"/>
      <c r="I230" s="1484"/>
      <c r="J230" s="1484"/>
      <c r="K230" s="1484"/>
    </row>
    <row r="231" spans="1:11">
      <c r="A231" s="1482" t="s">
        <v>768</v>
      </c>
      <c r="B231" s="1484"/>
      <c r="C231" s="1484"/>
      <c r="D231" s="1484"/>
      <c r="E231" s="1484"/>
      <c r="G231" s="1484">
        <v>400</v>
      </c>
      <c r="H231" s="1484"/>
      <c r="I231" s="1484"/>
      <c r="J231" s="1484"/>
      <c r="K231" s="1484"/>
    </row>
    <row r="232" spans="1:11">
      <c r="A232" s="1482" t="s">
        <v>769</v>
      </c>
      <c r="B232" s="1484"/>
      <c r="C232" s="1484"/>
      <c r="D232" s="1484"/>
      <c r="E232" s="1484"/>
      <c r="G232" s="1483" t="s">
        <v>919</v>
      </c>
      <c r="H232" s="1484"/>
      <c r="I232" s="1484"/>
      <c r="J232" s="1484"/>
      <c r="K232" s="1484"/>
    </row>
    <row r="233" spans="1:11">
      <c r="A233" s="1482" t="s">
        <v>770</v>
      </c>
      <c r="B233" s="1484"/>
      <c r="C233" s="1484"/>
      <c r="D233" s="1484"/>
      <c r="E233" s="1484"/>
      <c r="G233" s="1484">
        <v>750</v>
      </c>
      <c r="H233" s="1484"/>
      <c r="I233" s="1484"/>
      <c r="J233" s="1484"/>
      <c r="K233" s="1484"/>
    </row>
    <row r="234" spans="1:11" ht="13" thickBot="1">
      <c r="A234" s="1485" t="s">
        <v>771</v>
      </c>
      <c r="B234" s="1487"/>
      <c r="C234" s="1487"/>
      <c r="D234" s="1487"/>
      <c r="E234" s="1487"/>
      <c r="G234" s="1486" t="s">
        <v>902</v>
      </c>
      <c r="H234" s="1487"/>
      <c r="I234" s="1487"/>
      <c r="J234" s="1487"/>
      <c r="K234" s="1487"/>
    </row>
    <row r="235" spans="1:11">
      <c r="A235" s="1481" t="s">
        <v>960</v>
      </c>
      <c r="B235" s="1490"/>
      <c r="C235" s="1490"/>
      <c r="D235" s="1490"/>
      <c r="E235" s="1490"/>
      <c r="F235" s="1490"/>
      <c r="G235" s="1490"/>
      <c r="H235" s="1490"/>
      <c r="I235" s="1490"/>
      <c r="J235" s="1490"/>
      <c r="K235" s="1490"/>
    </row>
    <row r="236" spans="1:11">
      <c r="A236" s="1482" t="s">
        <v>766</v>
      </c>
      <c r="B236" s="1484"/>
      <c r="C236" s="1484"/>
      <c r="D236" s="1484"/>
      <c r="E236" s="1484"/>
      <c r="F236" s="1483"/>
      <c r="H236" s="1483" t="s">
        <v>890</v>
      </c>
      <c r="I236" s="1484"/>
      <c r="J236" s="1484"/>
      <c r="K236" s="1484"/>
    </row>
    <row r="237" spans="1:11">
      <c r="A237" s="1482" t="s">
        <v>767</v>
      </c>
      <c r="B237" s="1484"/>
      <c r="C237" s="1484"/>
      <c r="D237" s="1484"/>
      <c r="E237" s="1484"/>
      <c r="F237" s="1483"/>
      <c r="H237" s="1483" t="s">
        <v>893</v>
      </c>
      <c r="I237" s="1484"/>
      <c r="J237" s="1484"/>
      <c r="K237" s="1484"/>
    </row>
    <row r="238" spans="1:11">
      <c r="A238" s="1482" t="s">
        <v>768</v>
      </c>
      <c r="B238" s="1484"/>
      <c r="C238" s="1484"/>
      <c r="D238" s="1484"/>
      <c r="E238" s="1484"/>
      <c r="F238" s="1484"/>
      <c r="H238" s="1484">
        <v>10</v>
      </c>
      <c r="I238" s="1484"/>
      <c r="J238" s="1484"/>
      <c r="K238" s="1484"/>
    </row>
    <row r="239" spans="1:11">
      <c r="A239" s="1482" t="s">
        <v>769</v>
      </c>
      <c r="B239" s="1484"/>
      <c r="C239" s="1484"/>
      <c r="D239" s="1484"/>
      <c r="E239" s="1484"/>
      <c r="F239" s="1483"/>
      <c r="H239" s="1483" t="s">
        <v>910</v>
      </c>
      <c r="I239" s="1484"/>
      <c r="J239" s="1484"/>
      <c r="K239" s="1484"/>
    </row>
    <row r="240" spans="1:11">
      <c r="A240" s="1482" t="s">
        <v>770</v>
      </c>
      <c r="B240" s="1484"/>
      <c r="C240" s="1484"/>
      <c r="D240" s="1484"/>
      <c r="E240" s="1484"/>
      <c r="F240" s="1484"/>
      <c r="H240" s="1484">
        <v>15</v>
      </c>
      <c r="I240" s="1484"/>
      <c r="J240" s="1484"/>
      <c r="K240" s="1484"/>
    </row>
    <row r="241" spans="1:11" ht="13" thickBot="1">
      <c r="A241" s="1485" t="s">
        <v>771</v>
      </c>
      <c r="B241" s="1487"/>
      <c r="C241" s="1487"/>
      <c r="D241" s="1487"/>
      <c r="E241" s="1487"/>
      <c r="F241" s="1486"/>
      <c r="H241" s="1486" t="s">
        <v>902</v>
      </c>
      <c r="I241" s="1487"/>
      <c r="J241" s="1487"/>
      <c r="K241" s="1487"/>
    </row>
    <row r="242" spans="1:11">
      <c r="A242" s="1481" t="s">
        <v>961</v>
      </c>
      <c r="B242" s="1490"/>
      <c r="C242" s="1490"/>
      <c r="D242" s="1490"/>
      <c r="E242" s="1490"/>
      <c r="F242" s="1490"/>
      <c r="G242" s="1490"/>
      <c r="H242" s="1490"/>
      <c r="I242" s="1490"/>
      <c r="J242" s="1490"/>
      <c r="K242" s="1490"/>
    </row>
    <row r="243" spans="1:11">
      <c r="A243" s="1482" t="s">
        <v>766</v>
      </c>
      <c r="B243" s="1484"/>
      <c r="C243" s="1484"/>
      <c r="D243" s="1484"/>
      <c r="E243" s="1484"/>
      <c r="F243" s="1483"/>
      <c r="G243" s="1484"/>
      <c r="H243" s="1483" t="s">
        <v>947</v>
      </c>
      <c r="I243" s="1483"/>
      <c r="J243" s="1483"/>
      <c r="K243" s="1483"/>
    </row>
    <row r="244" spans="1:11">
      <c r="A244" s="1482" t="s">
        <v>767</v>
      </c>
      <c r="B244" s="1484"/>
      <c r="C244" s="1484"/>
      <c r="D244" s="1484"/>
      <c r="E244" s="1484"/>
      <c r="F244" s="1483"/>
      <c r="G244" s="1484"/>
      <c r="H244" s="1483" t="s">
        <v>893</v>
      </c>
      <c r="I244" s="1483"/>
      <c r="J244" s="1483"/>
      <c r="K244" s="1483"/>
    </row>
    <row r="245" spans="1:11">
      <c r="A245" s="1482" t="s">
        <v>768</v>
      </c>
      <c r="B245" s="1484"/>
      <c r="C245" s="1484"/>
      <c r="D245" s="1484"/>
      <c r="E245" s="1484"/>
      <c r="F245" s="1484"/>
      <c r="G245" s="1484"/>
      <c r="H245" s="1484">
        <v>1</v>
      </c>
      <c r="I245" s="1484"/>
      <c r="J245" s="1484"/>
      <c r="K245" s="1484"/>
    </row>
    <row r="246" spans="1:11">
      <c r="A246" s="1482" t="s">
        <v>769</v>
      </c>
      <c r="B246" s="1484"/>
      <c r="C246" s="1484"/>
      <c r="D246" s="1484"/>
      <c r="E246" s="1484"/>
      <c r="F246" s="1484"/>
      <c r="G246" s="1484"/>
      <c r="H246" s="1483" t="s">
        <v>904</v>
      </c>
      <c r="I246" s="1483"/>
      <c r="J246" s="1483"/>
      <c r="K246" s="1483"/>
    </row>
    <row r="247" spans="1:11">
      <c r="A247" s="1482" t="s">
        <v>770</v>
      </c>
      <c r="B247" s="1484"/>
      <c r="C247" s="1484"/>
      <c r="D247" s="1484"/>
      <c r="E247" s="1484"/>
      <c r="F247" s="1484"/>
      <c r="G247" s="1484"/>
      <c r="H247" s="1484">
        <v>5</v>
      </c>
      <c r="I247" s="1484"/>
      <c r="J247" s="1484"/>
      <c r="K247" s="1484"/>
    </row>
    <row r="248" spans="1:11" ht="13" thickBot="1">
      <c r="A248" s="1485" t="s">
        <v>771</v>
      </c>
      <c r="B248" s="1487"/>
      <c r="C248" s="1487"/>
      <c r="D248" s="1487"/>
      <c r="E248" s="1487"/>
      <c r="F248" s="1487"/>
      <c r="G248" s="1487"/>
      <c r="H248" s="1486" t="s">
        <v>936</v>
      </c>
      <c r="I248" s="1486"/>
      <c r="J248" s="1486"/>
      <c r="K248" s="1486"/>
    </row>
    <row r="249" spans="1:11">
      <c r="A249" s="1481" t="s">
        <v>962</v>
      </c>
      <c r="B249" s="1492"/>
      <c r="C249" s="1492"/>
      <c r="D249" s="1492"/>
      <c r="E249" s="1492"/>
      <c r="F249" s="1492"/>
      <c r="G249" s="1492"/>
      <c r="H249" s="1492"/>
      <c r="I249" s="1492"/>
      <c r="J249" s="1492"/>
      <c r="K249" s="1492"/>
    </row>
    <row r="250" spans="1:11">
      <c r="A250" s="1482" t="s">
        <v>766</v>
      </c>
      <c r="B250" s="1483" t="s">
        <v>948</v>
      </c>
      <c r="C250" s="1483" t="s">
        <v>948</v>
      </c>
      <c r="D250" s="1483" t="s">
        <v>948</v>
      </c>
      <c r="E250" s="1483" t="s">
        <v>948</v>
      </c>
      <c r="F250" s="1483"/>
      <c r="G250" s="1483" t="s">
        <v>948</v>
      </c>
      <c r="H250" s="1483" t="s">
        <v>949</v>
      </c>
      <c r="I250" s="1483"/>
      <c r="J250" s="1483"/>
      <c r="K250" s="1483"/>
    </row>
    <row r="251" spans="1:11">
      <c r="A251" s="1482" t="s">
        <v>767</v>
      </c>
      <c r="B251" s="1483"/>
      <c r="C251" s="1484"/>
      <c r="D251" s="1483"/>
      <c r="E251" s="1484"/>
      <c r="F251" s="1483"/>
      <c r="G251" s="1483" t="s">
        <v>950</v>
      </c>
      <c r="H251" s="1483" t="s">
        <v>951</v>
      </c>
      <c r="I251" s="1483"/>
      <c r="J251" s="1483"/>
      <c r="K251" s="1483"/>
    </row>
    <row r="252" spans="1:11">
      <c r="A252" s="1482" t="s">
        <v>768</v>
      </c>
      <c r="B252" s="1484"/>
      <c r="C252" s="1484"/>
      <c r="D252" s="1483"/>
      <c r="E252" s="1484"/>
      <c r="F252" s="1483"/>
      <c r="G252" s="1483"/>
      <c r="H252" s="1483" t="s">
        <v>891</v>
      </c>
      <c r="I252" s="1483"/>
      <c r="J252" s="1483"/>
      <c r="K252" s="1483"/>
    </row>
    <row r="253" spans="1:11" ht="13" thickBot="1">
      <c r="A253" s="1482" t="s">
        <v>769</v>
      </c>
      <c r="B253" s="1487"/>
      <c r="C253" s="1487"/>
      <c r="D253" s="1486"/>
      <c r="E253" s="1487"/>
      <c r="F253" s="1486"/>
      <c r="G253" s="1486"/>
      <c r="H253" s="1487"/>
      <c r="I253" s="1487"/>
      <c r="J253" s="1487"/>
      <c r="K253" s="1487"/>
    </row>
    <row r="254" spans="1:11">
      <c r="A254" s="1482" t="s">
        <v>770</v>
      </c>
      <c r="B254" s="1535"/>
      <c r="C254" s="1536"/>
      <c r="D254" s="1536"/>
      <c r="E254" s="1536"/>
      <c r="F254" s="1536"/>
      <c r="G254" s="1536"/>
      <c r="H254" s="1536"/>
      <c r="I254" s="1536"/>
      <c r="J254" s="1537"/>
      <c r="K254" s="1541"/>
    </row>
    <row r="255" spans="1:11" ht="13" thickBot="1">
      <c r="A255" s="1485" t="s">
        <v>771</v>
      </c>
      <c r="B255" s="1538"/>
      <c r="C255" s="1539"/>
      <c r="D255" s="1539"/>
      <c r="E255" s="1539"/>
      <c r="F255" s="1539"/>
      <c r="G255" s="1539"/>
      <c r="H255" s="1539"/>
      <c r="I255" s="1539"/>
      <c r="J255" s="1540"/>
      <c r="K255" s="1542"/>
    </row>
    <row r="256" spans="1:11">
      <c r="A256" s="1477"/>
      <c r="H256"/>
      <c r="I256"/>
    </row>
    <row r="257" spans="1:9">
      <c r="A257" s="1477"/>
      <c r="H257"/>
      <c r="I257"/>
    </row>
    <row r="258" spans="1:9">
      <c r="A258" s="1477"/>
      <c r="H258"/>
      <c r="I258"/>
    </row>
    <row r="259" spans="1:9">
      <c r="A259" s="1477"/>
      <c r="H259"/>
      <c r="I259"/>
    </row>
    <row r="260" spans="1:9">
      <c r="A260" s="1477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77" bestFit="1" customWidth="1"/>
    <col min="2" max="2" width="25.5" style="1477" customWidth="1"/>
    <col min="3" max="3" width="31.33203125" style="1477" customWidth="1"/>
    <col min="4" max="4" width="26.5" style="1477" customWidth="1"/>
    <col min="5" max="5" width="25" style="1477" customWidth="1"/>
    <col min="6" max="6" width="27" style="1477" customWidth="1"/>
    <col min="7" max="7" width="25" style="1477" customWidth="1"/>
    <col min="8" max="8" width="22.33203125" style="1477" customWidth="1"/>
    <col min="9" max="9" width="21.33203125" style="1477" customWidth="1"/>
    <col min="10" max="10" width="29.5" customWidth="1"/>
  </cols>
  <sheetData>
    <row r="1" spans="1:11" ht="15">
      <c r="A1" s="1493" t="s">
        <v>792</v>
      </c>
    </row>
    <row r="2" spans="1:11" ht="15">
      <c r="A2" s="1493"/>
    </row>
    <row r="3" spans="1:11" ht="13" thickBot="1">
      <c r="A3" s="1494"/>
      <c r="B3" s="1476" t="s">
        <v>794</v>
      </c>
      <c r="C3" s="1476"/>
      <c r="D3" s="1476"/>
      <c r="E3" s="1476"/>
      <c r="F3" s="1476"/>
      <c r="G3" s="1476"/>
    </row>
    <row r="4" spans="1:11" ht="13" thickBot="1">
      <c r="A4" s="1495" t="s">
        <v>795</v>
      </c>
      <c r="B4" s="1534" t="s">
        <v>876</v>
      </c>
      <c r="C4" s="1534" t="s">
        <v>877</v>
      </c>
      <c r="D4" s="1534" t="s">
        <v>878</v>
      </c>
      <c r="E4" s="1534" t="s">
        <v>879</v>
      </c>
      <c r="F4" s="1534" t="s">
        <v>880</v>
      </c>
      <c r="G4" s="1534" t="s">
        <v>881</v>
      </c>
      <c r="H4" s="1534" t="s">
        <v>882</v>
      </c>
      <c r="I4" s="1534" t="s">
        <v>883</v>
      </c>
      <c r="J4" s="1534" t="s">
        <v>884</v>
      </c>
      <c r="K4" s="1480"/>
    </row>
    <row r="5" spans="1:11">
      <c r="A5" s="1497" t="s">
        <v>796</v>
      </c>
      <c r="B5" s="1498">
        <v>2</v>
      </c>
      <c r="C5" s="1498">
        <v>2</v>
      </c>
      <c r="D5" s="1498">
        <v>2</v>
      </c>
      <c r="E5" s="1498">
        <v>3</v>
      </c>
      <c r="F5" s="1498">
        <v>2</v>
      </c>
      <c r="G5" s="1498">
        <v>3</v>
      </c>
      <c r="H5" s="1498">
        <v>4</v>
      </c>
      <c r="I5" s="1498">
        <v>2</v>
      </c>
      <c r="J5" s="1498">
        <v>2</v>
      </c>
      <c r="K5" s="1498"/>
    </row>
    <row r="6" spans="1:11">
      <c r="A6" s="1511" t="s">
        <v>797</v>
      </c>
      <c r="B6" s="1499">
        <v>3</v>
      </c>
      <c r="C6" s="1499">
        <v>3</v>
      </c>
      <c r="D6" s="1499">
        <v>3</v>
      </c>
      <c r="E6" s="1499">
        <v>3</v>
      </c>
      <c r="F6" s="1499">
        <v>5</v>
      </c>
      <c r="G6" s="1499">
        <v>4</v>
      </c>
      <c r="H6" s="1499">
        <v>4</v>
      </c>
      <c r="I6" s="1499">
        <v>3</v>
      </c>
      <c r="J6" s="1499">
        <v>5</v>
      </c>
      <c r="K6" s="1499"/>
    </row>
    <row r="7" spans="1:11">
      <c r="A7" s="1511" t="s">
        <v>798</v>
      </c>
      <c r="B7" s="1499">
        <v>2</v>
      </c>
      <c r="C7" s="1499">
        <v>2</v>
      </c>
      <c r="D7" s="1499">
        <v>2</v>
      </c>
      <c r="E7" s="1499">
        <v>3</v>
      </c>
      <c r="F7" s="1499">
        <v>3</v>
      </c>
      <c r="G7" s="1499">
        <v>3</v>
      </c>
      <c r="H7" s="1499">
        <v>4</v>
      </c>
      <c r="I7" s="1499">
        <v>3</v>
      </c>
      <c r="J7" s="1499">
        <v>3</v>
      </c>
      <c r="K7" s="1499"/>
    </row>
    <row r="8" spans="1:11">
      <c r="A8" s="1511" t="s">
        <v>799</v>
      </c>
      <c r="B8" s="1499">
        <v>3</v>
      </c>
      <c r="C8" s="1499">
        <v>2</v>
      </c>
      <c r="D8" s="1499">
        <v>2</v>
      </c>
      <c r="E8" s="1499">
        <v>3</v>
      </c>
      <c r="F8" s="1499">
        <v>2</v>
      </c>
      <c r="G8" s="1499">
        <v>2</v>
      </c>
      <c r="H8" s="1499">
        <v>3</v>
      </c>
      <c r="I8" s="1499">
        <v>4</v>
      </c>
      <c r="J8" s="1499">
        <v>2</v>
      </c>
      <c r="K8" s="1499"/>
    </row>
    <row r="9" spans="1:11">
      <c r="A9" s="1512" t="s">
        <v>800</v>
      </c>
      <c r="B9" s="1500">
        <v>2</v>
      </c>
      <c r="C9" s="1500">
        <v>1</v>
      </c>
      <c r="D9" s="1500">
        <v>2</v>
      </c>
      <c r="E9" s="1500">
        <v>2</v>
      </c>
      <c r="F9" s="1500">
        <v>2</v>
      </c>
      <c r="G9" s="1500">
        <v>3</v>
      </c>
      <c r="H9" s="1500">
        <v>4</v>
      </c>
      <c r="I9" s="1500">
        <v>4</v>
      </c>
      <c r="J9" s="1500">
        <v>2</v>
      </c>
      <c r="K9" s="1500"/>
    </row>
    <row r="10" spans="1:11" ht="13" thickBot="1">
      <c r="A10" s="1513" t="s">
        <v>801</v>
      </c>
      <c r="B10" s="1501">
        <v>3</v>
      </c>
      <c r="C10" s="1501">
        <v>3</v>
      </c>
      <c r="D10" s="1501">
        <v>4</v>
      </c>
      <c r="E10" s="1501">
        <v>3</v>
      </c>
      <c r="F10" s="1501">
        <v>3</v>
      </c>
      <c r="G10" s="1501">
        <v>3</v>
      </c>
      <c r="H10" s="1501">
        <v>2</v>
      </c>
      <c r="I10" s="1501">
        <v>2</v>
      </c>
      <c r="J10" s="1501">
        <v>3</v>
      </c>
      <c r="K10" s="1501"/>
    </row>
    <row r="11" spans="1:11">
      <c r="B11" s="1502"/>
      <c r="C11" s="1502"/>
      <c r="D11" s="1502"/>
      <c r="E11" s="1502"/>
      <c r="F11" s="1502"/>
      <c r="G11" s="1502"/>
      <c r="H11" s="1502"/>
      <c r="I11" s="1502"/>
      <c r="J11" s="1502"/>
      <c r="K11" s="1502"/>
    </row>
    <row r="12" spans="1:11" ht="13" thickBot="1">
      <c r="J12" s="1477"/>
      <c r="K12" s="1477"/>
    </row>
    <row r="13" spans="1:11" ht="13" thickBot="1">
      <c r="A13" s="1503" t="s">
        <v>793</v>
      </c>
      <c r="B13" s="1534" t="s">
        <v>876</v>
      </c>
      <c r="C13" s="1534" t="s">
        <v>877</v>
      </c>
      <c r="D13" s="1534" t="s">
        <v>878</v>
      </c>
      <c r="E13" s="1534" t="s">
        <v>879</v>
      </c>
      <c r="F13" s="1534" t="s">
        <v>880</v>
      </c>
      <c r="G13" s="1534" t="s">
        <v>881</v>
      </c>
      <c r="H13" s="1534" t="s">
        <v>882</v>
      </c>
      <c r="I13" s="1534" t="s">
        <v>883</v>
      </c>
      <c r="J13" s="1534" t="s">
        <v>884</v>
      </c>
      <c r="K13" s="1504"/>
    </row>
    <row r="14" spans="1:11">
      <c r="A14" s="1505">
        <v>1</v>
      </c>
      <c r="B14" s="1547" t="s">
        <v>998</v>
      </c>
      <c r="C14" s="1547" t="str">
        <f>B14</f>
        <v>Epidemic livestock Diseases</v>
      </c>
      <c r="D14" s="1547" t="str">
        <f>C14</f>
        <v>Epidemic livestock Diseases</v>
      </c>
      <c r="E14" s="1547" t="str">
        <f>D14</f>
        <v>Epidemic livestock Diseases</v>
      </c>
      <c r="F14" s="1547" t="str">
        <f>D14</f>
        <v>Epidemic livestock Diseases</v>
      </c>
      <c r="G14" s="1547" t="str">
        <f>F14</f>
        <v>Epidemic livestock Diseases</v>
      </c>
      <c r="H14" s="1547" t="s">
        <v>999</v>
      </c>
      <c r="I14" s="1547" t="str">
        <f>H14</f>
        <v>Dry Spell</v>
      </c>
      <c r="J14" s="1547" t="s">
        <v>998</v>
      </c>
      <c r="K14" s="1548"/>
    </row>
    <row r="15" spans="1:11" ht="13" thickBot="1">
      <c r="A15" s="1507">
        <v>2</v>
      </c>
      <c r="B15" s="1549" t="s">
        <v>1000</v>
      </c>
      <c r="C15" s="1550" t="str">
        <f>B15</f>
        <v>Drought/dry spell</v>
      </c>
      <c r="D15" s="1550" t="s">
        <v>1001</v>
      </c>
      <c r="E15" s="1549" t="s">
        <v>1002</v>
      </c>
      <c r="F15" s="1550" t="s">
        <v>1003</v>
      </c>
      <c r="G15" s="1549" t="s">
        <v>1004</v>
      </c>
      <c r="H15" s="1549" t="s">
        <v>1005</v>
      </c>
      <c r="I15" s="1549" t="str">
        <f>G15</f>
        <v>epidemic crop diseases</v>
      </c>
      <c r="J15" s="1549" t="s">
        <v>1000</v>
      </c>
      <c r="K15" s="1547"/>
    </row>
    <row r="16" spans="1:11" ht="13" thickBot="1">
      <c r="A16" s="1509">
        <v>3</v>
      </c>
      <c r="B16" s="1549"/>
      <c r="C16" s="1550"/>
      <c r="D16" s="1550"/>
      <c r="E16" s="1549"/>
      <c r="F16" s="1550"/>
      <c r="G16" s="1549"/>
      <c r="H16" s="1550"/>
      <c r="I16" s="1549"/>
      <c r="J16" s="1550"/>
      <c r="K16" s="1549"/>
    </row>
    <row r="18" spans="1:9">
      <c r="A18" s="1476"/>
      <c r="B18" s="1502"/>
      <c r="C18" s="1510"/>
      <c r="D18" s="1502"/>
      <c r="E18" s="1502"/>
      <c r="F18" s="1502"/>
      <c r="G18" s="1502"/>
      <c r="I18" s="1502"/>
    </row>
    <row r="19" spans="1:9">
      <c r="A19" s="1552" t="s">
        <v>1006</v>
      </c>
      <c r="C19" s="1552"/>
    </row>
    <row r="20" spans="1:9">
      <c r="A20" s="1552" t="s">
        <v>1007</v>
      </c>
      <c r="C20" s="1552"/>
    </row>
    <row r="21" spans="1:9">
      <c r="A21" s="1552" t="s">
        <v>1008</v>
      </c>
      <c r="C21" s="1552"/>
    </row>
    <row r="22" spans="1:9">
      <c r="A22" s="1552" t="s">
        <v>1009</v>
      </c>
      <c r="C22" s="1552"/>
    </row>
    <row r="23" spans="1:9">
      <c r="A23" s="1552" t="s">
        <v>1010</v>
      </c>
      <c r="C23" s="1552"/>
    </row>
    <row r="24" spans="1:9">
      <c r="A24" s="1552" t="s">
        <v>1011</v>
      </c>
      <c r="C24" s="1552"/>
    </row>
    <row r="26" spans="1:9">
      <c r="H26" s="1551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514" t="s">
        <v>802</v>
      </c>
      <c r="D1" s="1514" t="s">
        <v>807</v>
      </c>
    </row>
    <row r="2" spans="1:11" ht="13" thickBot="1"/>
    <row r="3" spans="1:11" ht="13" thickBot="1">
      <c r="A3" s="1479" t="s">
        <v>806</v>
      </c>
      <c r="B3" s="1534" t="s">
        <v>876</v>
      </c>
      <c r="C3" s="1534" t="s">
        <v>877</v>
      </c>
      <c r="D3" s="1534" t="s">
        <v>878</v>
      </c>
      <c r="E3" s="1534" t="s">
        <v>879</v>
      </c>
      <c r="F3" s="1534" t="s">
        <v>880</v>
      </c>
      <c r="G3" s="1534" t="s">
        <v>881</v>
      </c>
      <c r="H3" s="1534" t="s">
        <v>882</v>
      </c>
      <c r="I3" s="1534" t="s">
        <v>883</v>
      </c>
      <c r="J3" s="1534" t="s">
        <v>884</v>
      </c>
      <c r="K3" s="1480"/>
    </row>
    <row r="4" spans="1:11" ht="13" thickBot="1">
      <c r="A4" s="1515" t="s">
        <v>803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81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521"/>
      <c r="B6" s="1506"/>
      <c r="C6" s="1506"/>
      <c r="D6" s="1506"/>
      <c r="E6" s="1506"/>
      <c r="F6" s="1506"/>
      <c r="G6" s="1506"/>
      <c r="H6" s="1506"/>
      <c r="I6" s="1506"/>
      <c r="J6" s="1506"/>
      <c r="K6" s="1506"/>
    </row>
    <row r="7" spans="1:11">
      <c r="A7" s="1482"/>
      <c r="B7" s="1483"/>
      <c r="C7" s="1483"/>
      <c r="D7" s="1483"/>
      <c r="E7" s="1483"/>
      <c r="F7" s="1484"/>
      <c r="G7" s="1506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0"/>
      <c r="G8" s="1483"/>
      <c r="H8" s="1520"/>
      <c r="I8" s="1519"/>
      <c r="J8" s="1520"/>
      <c r="K8" s="1519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19"/>
      <c r="J9" s="1483"/>
      <c r="K9" s="1519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15" t="s">
        <v>804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 ht="13" thickBot="1">
      <c r="A13" s="1481"/>
      <c r="B13" s="1517"/>
      <c r="C13" s="1517"/>
      <c r="D13" s="1517"/>
      <c r="E13" s="1517"/>
      <c r="F13" s="1517"/>
      <c r="G13" s="1517"/>
      <c r="H13" s="1517"/>
      <c r="I13" s="1517"/>
      <c r="J13" s="1517"/>
      <c r="K13" s="1517"/>
    </row>
    <row r="14" spans="1:11">
      <c r="A14" s="1521"/>
      <c r="B14" s="1506" t="s">
        <v>854</v>
      </c>
      <c r="C14" s="1506" t="s">
        <v>855</v>
      </c>
      <c r="D14" s="1506" t="s">
        <v>856</v>
      </c>
      <c r="E14" s="1506" t="s">
        <v>857</v>
      </c>
      <c r="F14" s="1506" t="s">
        <v>857</v>
      </c>
      <c r="G14" s="1517" t="str">
        <f>E14</f>
        <v>Road construction to access the market</v>
      </c>
      <c r="H14" s="1506" t="s">
        <v>858</v>
      </c>
      <c r="I14" s="1506" t="s">
        <v>859</v>
      </c>
      <c r="J14" s="1506" t="str">
        <f>F21</f>
        <v>improve communication services</v>
      </c>
      <c r="K14" s="1506"/>
    </row>
    <row r="15" spans="1:11">
      <c r="A15" s="1482"/>
      <c r="B15" s="1483" t="s">
        <v>860</v>
      </c>
      <c r="C15" s="1483" t="s">
        <v>861</v>
      </c>
      <c r="D15" s="1483" t="s">
        <v>862</v>
      </c>
      <c r="E15" s="1483" t="s">
        <v>863</v>
      </c>
      <c r="F15" s="1483" t="s">
        <v>863</v>
      </c>
      <c r="G15" s="1506" t="str">
        <f>E16</f>
        <v>Construction of schools</v>
      </c>
      <c r="H15" s="1506" t="s">
        <v>864</v>
      </c>
      <c r="I15" s="1483" t="str">
        <f>G16</f>
        <v>Access to health care</v>
      </c>
      <c r="J15" s="1483" t="str">
        <f>I15</f>
        <v>Access to health care</v>
      </c>
      <c r="K15" s="1483"/>
    </row>
    <row r="16" spans="1:11">
      <c r="A16" s="1482"/>
      <c r="B16" s="1483" t="s">
        <v>861</v>
      </c>
      <c r="C16" s="1483" t="s">
        <v>865</v>
      </c>
      <c r="D16" s="1483" t="s">
        <v>866</v>
      </c>
      <c r="E16" s="1483" t="str">
        <f>C14</f>
        <v>Construction of schools</v>
      </c>
      <c r="F16" s="1483" t="str">
        <f>D14</f>
        <v>Build Medical facilities</v>
      </c>
      <c r="G16" s="1506" t="str">
        <f>E17</f>
        <v>Access to health care</v>
      </c>
      <c r="H16" s="1506" t="s">
        <v>867</v>
      </c>
      <c r="I16" s="1483" t="str">
        <f>F14</f>
        <v>Road construction to access the market</v>
      </c>
      <c r="J16" s="1483" t="str">
        <f>F14</f>
        <v>Road construction to access the market</v>
      </c>
      <c r="K16" s="1483"/>
    </row>
    <row r="17" spans="1:11">
      <c r="A17" s="1482"/>
      <c r="B17" s="1484"/>
      <c r="C17" s="1484"/>
      <c r="D17" s="1484"/>
      <c r="E17" s="1483" t="str">
        <f>B23</f>
        <v>Access to health care</v>
      </c>
      <c r="F17" s="1483" t="str">
        <f>E17</f>
        <v>Access to health care</v>
      </c>
      <c r="G17" s="1484"/>
      <c r="H17" s="1483" t="s">
        <v>868</v>
      </c>
      <c r="I17" s="1484" t="str">
        <f>E21</f>
        <v>improve communication services</v>
      </c>
      <c r="J17" s="1483" t="str">
        <f>H30</f>
        <v>control of livestock diseases</v>
      </c>
      <c r="K17" s="1484"/>
    </row>
    <row r="18" spans="1:11">
      <c r="A18" s="1482"/>
      <c r="B18" s="1484"/>
      <c r="C18" s="1484"/>
      <c r="D18" s="1484"/>
      <c r="E18" s="1484"/>
      <c r="G18" s="1484"/>
      <c r="H18" s="1484"/>
      <c r="I18" s="1484"/>
      <c r="J18" s="1484"/>
      <c r="K18" s="1484"/>
    </row>
    <row r="19" spans="1:11" ht="13" thickBot="1">
      <c r="A19" s="1485"/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517"/>
      <c r="B21" s="1506" t="s">
        <v>854</v>
      </c>
      <c r="C21" s="1517" t="str">
        <f>C14</f>
        <v>Construction of schools</v>
      </c>
      <c r="D21" s="1517" t="str">
        <f>D14</f>
        <v>Build Medical facilities</v>
      </c>
      <c r="E21" s="1517" t="str">
        <f>E15</f>
        <v>improve communication services</v>
      </c>
      <c r="F21" s="1517" t="str">
        <f>F15</f>
        <v>improve communication services</v>
      </c>
      <c r="G21" s="1517" t="str">
        <f>F21</f>
        <v>improve communication services</v>
      </c>
      <c r="H21" s="1506" t="s">
        <v>864</v>
      </c>
      <c r="I21" s="1517" t="str">
        <f>I14</f>
        <v>establish a police post to enforce law and order</v>
      </c>
      <c r="J21" s="1517" t="str">
        <f>I21</f>
        <v>establish a police post to enforce law and order</v>
      </c>
      <c r="K21" s="1517"/>
    </row>
    <row r="22" spans="1:11">
      <c r="A22" s="1506"/>
      <c r="B22" s="1483" t="s">
        <v>860</v>
      </c>
      <c r="C22" s="1506" t="str">
        <f>C15</f>
        <v>Access to health care</v>
      </c>
      <c r="D22" s="1506" t="str">
        <f>D15</f>
        <v>Construct Roads</v>
      </c>
      <c r="E22" s="1506" t="str">
        <f>E14</f>
        <v>Road construction to access the market</v>
      </c>
      <c r="F22" s="1506" t="str">
        <f>F14</f>
        <v>Road construction to access the market</v>
      </c>
      <c r="G22" s="1506" t="str">
        <f>E22</f>
        <v>Road construction to access the market</v>
      </c>
      <c r="H22" s="1506" t="s">
        <v>867</v>
      </c>
      <c r="I22" s="1506" t="str">
        <f>I15</f>
        <v>Access to health care</v>
      </c>
      <c r="J22" s="1506" t="str">
        <f>I22</f>
        <v>Access to health care</v>
      </c>
      <c r="K22" s="1506"/>
    </row>
    <row r="23" spans="1:11">
      <c r="A23" s="1506"/>
      <c r="B23" s="1483" t="s">
        <v>861</v>
      </c>
      <c r="C23" s="1506"/>
      <c r="D23" s="1506" t="str">
        <f>D16</f>
        <v>ICT facilities</v>
      </c>
      <c r="E23" s="1506" t="str">
        <f>E17</f>
        <v>Access to health care</v>
      </c>
      <c r="F23" s="1506" t="str">
        <f>F17</f>
        <v>Access to health care</v>
      </c>
      <c r="G23" s="1506"/>
      <c r="H23" s="1483" t="s">
        <v>868</v>
      </c>
      <c r="I23" s="1506" t="str">
        <f>F21</f>
        <v>improve communication services</v>
      </c>
      <c r="J23" s="1506" t="str">
        <f>I23</f>
        <v>improve communication services</v>
      </c>
      <c r="K23" s="1506"/>
    </row>
    <row r="24" spans="1:11">
      <c r="A24" s="1483"/>
      <c r="B24" s="1483"/>
      <c r="C24" s="1483"/>
      <c r="D24" s="1483"/>
      <c r="E24" s="1483"/>
      <c r="G24" s="1483"/>
      <c r="H24" s="1506" t="s">
        <v>864</v>
      </c>
      <c r="I24" s="1483" t="str">
        <f>I16</f>
        <v>Road construction to access the market</v>
      </c>
      <c r="J24" s="1483"/>
      <c r="K24" s="1483"/>
    </row>
    <row r="25" spans="1:11">
      <c r="A25" s="1522"/>
      <c r="B25" s="1508"/>
      <c r="C25" s="1508"/>
      <c r="D25" s="1508"/>
      <c r="E25" s="1508"/>
      <c r="G25" s="1483"/>
      <c r="H25" s="1506" t="s">
        <v>867</v>
      </c>
      <c r="I25" s="1508"/>
      <c r="J25" s="1508"/>
      <c r="K25" s="1508"/>
    </row>
    <row r="26" spans="1:11">
      <c r="A26" s="1482"/>
      <c r="B26" s="1489"/>
      <c r="C26" s="1489"/>
      <c r="D26" s="1484"/>
      <c r="E26" s="1483"/>
      <c r="G26" s="1484"/>
      <c r="H26" s="1483" t="s">
        <v>868</v>
      </c>
      <c r="I26" s="1483"/>
      <c r="J26" s="1483"/>
      <c r="K26" s="1483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15" t="s">
        <v>36</v>
      </c>
      <c r="B28" s="1516"/>
      <c r="C28" s="1516"/>
      <c r="D28" s="1516"/>
      <c r="E28" s="1516"/>
      <c r="F28" s="1516"/>
      <c r="G28" s="1516"/>
      <c r="H28" s="1516"/>
      <c r="I28" s="1516"/>
      <c r="J28" s="1516"/>
      <c r="K28" s="1516"/>
    </row>
    <row r="29" spans="1:11">
      <c r="A29" s="1481"/>
      <c r="B29" s="1506" t="s">
        <v>854</v>
      </c>
      <c r="C29" s="1517" t="str">
        <f>C14</f>
        <v>Construction of schools</v>
      </c>
      <c r="D29" s="1517" t="str">
        <f>D21</f>
        <v>Build Medical facilities</v>
      </c>
      <c r="E29" s="1517" t="str">
        <f>E22</f>
        <v>Road construction to access the market</v>
      </c>
      <c r="F29" s="1517" t="str">
        <f>F22</f>
        <v>Road construction to access the market</v>
      </c>
      <c r="G29" s="1517" t="str">
        <f>E31</f>
        <v>Access to health care</v>
      </c>
      <c r="H29" s="1517" t="s">
        <v>869</v>
      </c>
      <c r="I29" s="1517"/>
      <c r="J29" s="1517" t="str">
        <f>F29</f>
        <v>Road construction to access the market</v>
      </c>
      <c r="K29" s="1517"/>
    </row>
    <row r="30" spans="1:11">
      <c r="A30" s="1521"/>
      <c r="B30" s="1483" t="s">
        <v>860</v>
      </c>
      <c r="C30" s="1506" t="s">
        <v>870</v>
      </c>
      <c r="D30" s="1506" t="str">
        <f>D22</f>
        <v>Construct Roads</v>
      </c>
      <c r="E30" s="1506" t="str">
        <f>E21</f>
        <v>improve communication services</v>
      </c>
      <c r="F30" s="1506" t="str">
        <f>F21</f>
        <v>improve communication services</v>
      </c>
      <c r="G30" s="1506" t="str">
        <f>E29</f>
        <v>Road construction to access the market</v>
      </c>
      <c r="H30" s="1506" t="s">
        <v>864</v>
      </c>
      <c r="I30" s="1506" t="str">
        <f>I22</f>
        <v>Access to health care</v>
      </c>
      <c r="J30" s="1506" t="str">
        <f>F31</f>
        <v>Access to health care</v>
      </c>
      <c r="K30" s="1506"/>
    </row>
    <row r="31" spans="1:11">
      <c r="A31" s="1521"/>
      <c r="B31" s="1483" t="s">
        <v>861</v>
      </c>
      <c r="C31" s="1506" t="s">
        <v>871</v>
      </c>
      <c r="D31" s="1506" t="str">
        <f>D23</f>
        <v>ICT facilities</v>
      </c>
      <c r="E31" s="1506" t="str">
        <f>E23</f>
        <v>Access to health care</v>
      </c>
      <c r="F31" s="1506" t="str">
        <f>F23</f>
        <v>Access to health care</v>
      </c>
      <c r="G31" s="1506" t="str">
        <f>E33</f>
        <v>easy access to faming inputs in good time</v>
      </c>
      <c r="H31" s="1506" t="s">
        <v>867</v>
      </c>
      <c r="I31" s="1506" t="str">
        <f>I23</f>
        <v>improve communication services</v>
      </c>
      <c r="J31" s="1506" t="str">
        <f>F34</f>
        <v>Construction of schools</v>
      </c>
      <c r="K31" s="1506"/>
    </row>
    <row r="32" spans="1:11">
      <c r="A32" s="1521"/>
      <c r="B32" s="1506"/>
      <c r="C32" s="1506" t="s">
        <v>872</v>
      </c>
      <c r="D32" s="1483"/>
      <c r="E32" s="1506" t="str">
        <f>C33</f>
        <v>Access to Animal drugs</v>
      </c>
      <c r="F32" s="1506" t="str">
        <f>E32</f>
        <v>Access to Animal drugs</v>
      </c>
      <c r="G32" s="1506"/>
      <c r="H32" s="1483" t="s">
        <v>868</v>
      </c>
      <c r="I32" s="1506" t="str">
        <f>I24</f>
        <v>Road construction to access the market</v>
      </c>
      <c r="J32" s="1506" t="str">
        <f>I39</f>
        <v>improve communication services</v>
      </c>
      <c r="K32" s="1506"/>
    </row>
    <row r="33" spans="1:11">
      <c r="A33" s="1482"/>
      <c r="B33" s="1484"/>
      <c r="C33" s="1483" t="s">
        <v>873</v>
      </c>
      <c r="D33" s="1483"/>
      <c r="E33" s="1484" t="str">
        <f>C30</f>
        <v>easy access to faming inputs in good time</v>
      </c>
      <c r="F33" s="1484" t="str">
        <f>D30</f>
        <v>Construct Roads</v>
      </c>
      <c r="G33" s="1483"/>
      <c r="H33" s="1483"/>
      <c r="I33" s="1483"/>
      <c r="J33" s="1483" t="str">
        <f>H31</f>
        <v>permanent fra satelites</v>
      </c>
      <c r="K33" s="1483"/>
    </row>
    <row r="34" spans="1:11">
      <c r="A34" s="1482"/>
      <c r="B34" s="1484"/>
      <c r="C34" s="1483"/>
      <c r="D34" s="1483"/>
      <c r="E34" s="1484" t="str">
        <f>C32</f>
        <v>working Capital</v>
      </c>
      <c r="F34" s="1484" t="str">
        <f>E35</f>
        <v>Construction of schools</v>
      </c>
      <c r="G34" s="1484"/>
      <c r="H34" s="1483"/>
      <c r="I34" s="1483"/>
      <c r="J34" s="1483" t="str">
        <f>G31</f>
        <v>easy access to faming inputs in good time</v>
      </c>
      <c r="K34" s="1483"/>
    </row>
    <row r="35" spans="1:11" ht="13" thickBot="1">
      <c r="A35" s="1485"/>
      <c r="B35" s="1487"/>
      <c r="C35" s="1486"/>
      <c r="D35" s="1487"/>
      <c r="E35" s="1487" t="str">
        <f>C29</f>
        <v>Construction of schools</v>
      </c>
      <c r="F35" s="1487" t="str">
        <f>D29</f>
        <v>Build Medical facilities</v>
      </c>
      <c r="G35" s="1487"/>
      <c r="H35" s="1487"/>
      <c r="I35" s="1487"/>
      <c r="J35" s="1487"/>
      <c r="K35" s="1487"/>
    </row>
    <row r="36" spans="1:11" ht="13" thickBot="1">
      <c r="A36" s="1515" t="s">
        <v>805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 ht="13" thickBot="1">
      <c r="A37" s="1481"/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</row>
    <row r="38" spans="1:11">
      <c r="A38" s="1521"/>
      <c r="B38" s="1506" t="s">
        <v>854</v>
      </c>
      <c r="C38" s="1506" t="str">
        <f>B38</f>
        <v>Rehabilitation and construction of new schools</v>
      </c>
      <c r="D38" s="1517" t="str">
        <f>D30</f>
        <v>Construct Roads</v>
      </c>
      <c r="E38" s="1506" t="str">
        <f>E29</f>
        <v>Road construction to access the market</v>
      </c>
      <c r="F38" s="1506" t="str">
        <f>F29</f>
        <v>Road construction to access the market</v>
      </c>
      <c r="G38" s="1506" t="str">
        <f>F40</f>
        <v>Construct Roads</v>
      </c>
      <c r="H38" s="1506" t="s">
        <v>864</v>
      </c>
      <c r="I38" s="1506" t="str">
        <f>I24</f>
        <v>Road construction to access the market</v>
      </c>
      <c r="J38" s="1506" t="str">
        <f>F42</f>
        <v>Access to Animal drugs</v>
      </c>
      <c r="K38" s="1506"/>
    </row>
    <row r="39" spans="1:11">
      <c r="A39" s="1521"/>
      <c r="B39" s="1483" t="s">
        <v>860</v>
      </c>
      <c r="C39" s="1506" t="str">
        <f>B40</f>
        <v>Access to health care</v>
      </c>
      <c r="D39" s="1506" t="str">
        <f>D31</f>
        <v>ICT facilities</v>
      </c>
      <c r="E39" s="1506" t="str">
        <f>E35</f>
        <v>Construction of schools</v>
      </c>
      <c r="F39" s="1506" t="str">
        <f>F35</f>
        <v>Build Medical facilities</v>
      </c>
      <c r="G39" s="1506" t="str">
        <f>F41</f>
        <v>Access to health care</v>
      </c>
      <c r="H39" s="1506" t="s">
        <v>867</v>
      </c>
      <c r="I39" s="1506" t="str">
        <f>I31</f>
        <v>improve communication services</v>
      </c>
      <c r="J39" s="1506" t="str">
        <f>F29</f>
        <v>Road construction to access the market</v>
      </c>
      <c r="K39" s="1506"/>
    </row>
    <row r="40" spans="1:11">
      <c r="A40" s="1482"/>
      <c r="B40" s="1483" t="s">
        <v>861</v>
      </c>
      <c r="C40" s="1483" t="s">
        <v>874</v>
      </c>
      <c r="D40" s="1506" t="str">
        <f>D30</f>
        <v>Construct Roads</v>
      </c>
      <c r="E40" s="1483" t="str">
        <f>E33</f>
        <v>easy access to faming inputs in good time</v>
      </c>
      <c r="F40" s="1483" t="str">
        <f>F33</f>
        <v>Construct Roads</v>
      </c>
      <c r="G40" s="1506"/>
      <c r="H40" s="1483" t="s">
        <v>868</v>
      </c>
      <c r="I40" s="1483" t="str">
        <f>H29</f>
        <v>improve road network</v>
      </c>
      <c r="J40" s="1484" t="str">
        <f>G38</f>
        <v>Construct Roads</v>
      </c>
      <c r="K40" s="1483"/>
    </row>
    <row r="41" spans="1:11">
      <c r="A41" s="1518"/>
      <c r="B41" s="1520"/>
      <c r="C41" s="1519" t="s">
        <v>875</v>
      </c>
      <c r="D41" s="1483"/>
      <c r="E41" s="1519" t="str">
        <f>E31</f>
        <v>Access to health care</v>
      </c>
      <c r="F41" s="1519" t="str">
        <f>F31</f>
        <v>Access to health care</v>
      </c>
      <c r="G41" s="1483"/>
      <c r="H41" s="1520"/>
      <c r="I41" s="1519"/>
      <c r="J41" s="1520" t="str">
        <f>H40</f>
        <v>ambulance for emergencies</v>
      </c>
      <c r="K41" s="1519"/>
    </row>
    <row r="42" spans="1:11">
      <c r="A42" s="1518"/>
      <c r="B42" s="1520"/>
      <c r="C42" s="1519" t="str">
        <f>C30</f>
        <v>easy access to faming inputs in good time</v>
      </c>
      <c r="D42" s="1520"/>
      <c r="E42" s="1519" t="str">
        <f>E32</f>
        <v>Access to Animal drugs</v>
      </c>
      <c r="F42" s="1519" t="str">
        <f>F32</f>
        <v>Access to Animal drugs</v>
      </c>
      <c r="G42" s="1484"/>
      <c r="H42" s="1520"/>
      <c r="I42" s="1519"/>
      <c r="J42" s="1520" t="str">
        <f>E43</f>
        <v>Growing a wide variety of crops</v>
      </c>
      <c r="K42" s="1519"/>
    </row>
    <row r="43" spans="1:11" ht="13" thickBot="1">
      <c r="A43" s="1485"/>
      <c r="B43" s="1487"/>
      <c r="C43" s="1486" t="str">
        <f>C33</f>
        <v>Access to Animal drugs</v>
      </c>
      <c r="D43" s="1487"/>
      <c r="E43" s="1486" t="str">
        <f>C41</f>
        <v>Growing a wide variety of crops</v>
      </c>
      <c r="F43" s="1486"/>
      <c r="G43" s="1487"/>
      <c r="H43" s="1487"/>
      <c r="I43" s="1487"/>
      <c r="J43" s="1487" t="str">
        <f>H25</f>
        <v>permanent fra satelites</v>
      </c>
      <c r="K43" s="14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68" t="s">
        <v>802</v>
      </c>
      <c r="B1" s="1568"/>
    </row>
    <row r="2" spans="1:11" ht="13" thickBot="1"/>
    <row r="3" spans="1:11" ht="13" thickBot="1">
      <c r="A3" s="1479" t="s">
        <v>806</v>
      </c>
      <c r="B3" s="1534" t="s">
        <v>876</v>
      </c>
      <c r="C3" s="1534" t="s">
        <v>877</v>
      </c>
      <c r="D3" s="1534" t="s">
        <v>878</v>
      </c>
      <c r="E3" s="1534" t="s">
        <v>879</v>
      </c>
      <c r="F3" s="1534" t="s">
        <v>880</v>
      </c>
      <c r="G3" s="1534" t="s">
        <v>881</v>
      </c>
      <c r="H3" s="1534" t="s">
        <v>882</v>
      </c>
      <c r="I3" s="1534" t="s">
        <v>883</v>
      </c>
      <c r="J3" s="1534" t="s">
        <v>884</v>
      </c>
      <c r="K3" s="1480"/>
    </row>
    <row r="4" spans="1:11" ht="13" thickBot="1">
      <c r="A4" s="1515" t="s">
        <v>803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81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521"/>
      <c r="B6" s="1506"/>
      <c r="C6" s="1506"/>
      <c r="D6" s="1506"/>
      <c r="E6" s="1506"/>
      <c r="F6" s="1506"/>
      <c r="G6" s="1506"/>
      <c r="H6" s="1506"/>
      <c r="I6" s="1506"/>
      <c r="J6" s="1506"/>
      <c r="K6" s="1506"/>
    </row>
    <row r="7" spans="1:11">
      <c r="A7" s="1482"/>
      <c r="B7" s="1483"/>
      <c r="C7" s="1483"/>
      <c r="D7" s="1483"/>
      <c r="E7" s="1483"/>
      <c r="F7" s="1484"/>
      <c r="G7" s="1506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0"/>
      <c r="G8" s="1483"/>
      <c r="H8" s="1520"/>
      <c r="I8" s="1519"/>
      <c r="J8" s="1520"/>
      <c r="K8" s="1519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19"/>
      <c r="J9" s="1483"/>
      <c r="K9" s="1519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15" t="s">
        <v>804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>
      <c r="A13" s="1481"/>
      <c r="B13" s="1483" t="s">
        <v>965</v>
      </c>
      <c r="C13" s="1483" t="str">
        <f>B15</f>
        <v>increase the collection of the wild foods</v>
      </c>
      <c r="D13" s="1483" t="s">
        <v>966</v>
      </c>
      <c r="E13" s="1483" t="s">
        <v>967</v>
      </c>
      <c r="F13" s="1483" t="s">
        <v>968</v>
      </c>
      <c r="G13" s="1483" t="s">
        <v>969</v>
      </c>
      <c r="H13" s="1517" t="s">
        <v>970</v>
      </c>
      <c r="I13" s="1483" t="str">
        <f>G13</f>
        <v>Increase casual labour</v>
      </c>
      <c r="J13" s="1483"/>
      <c r="K13" s="1483"/>
    </row>
    <row r="14" spans="1:11">
      <c r="A14" s="1521"/>
      <c r="B14" s="1506" t="s">
        <v>971</v>
      </c>
      <c r="C14" s="1506" t="str">
        <f>B13</f>
        <v>increase on casual labour</v>
      </c>
      <c r="D14" s="1506"/>
      <c r="F14" s="1506" t="s">
        <v>972</v>
      </c>
      <c r="G14" s="1506" t="s">
        <v>973</v>
      </c>
      <c r="H14" s="1483" t="s">
        <v>974</v>
      </c>
      <c r="I14" s="1484" t="str">
        <f>G14</f>
        <v>collecting more wild fruits</v>
      </c>
      <c r="J14" s="1506"/>
      <c r="K14" s="1484"/>
    </row>
    <row r="15" spans="1:11">
      <c r="A15" s="1482"/>
      <c r="B15" s="1483" t="s">
        <v>975</v>
      </c>
      <c r="C15" s="1483" t="s">
        <v>976</v>
      </c>
      <c r="D15" s="1483"/>
      <c r="F15" s="1483"/>
      <c r="G15" s="1483" t="str">
        <f>C15</f>
        <v>Reduction on food intake</v>
      </c>
      <c r="H15" s="1483"/>
      <c r="I15" s="1483" t="str">
        <f>G15</f>
        <v>Reduction on food intake</v>
      </c>
      <c r="J15" s="1483"/>
      <c r="K15" s="1483"/>
    </row>
    <row r="16" spans="1:11">
      <c r="A16" s="1482"/>
      <c r="B16" s="1484"/>
      <c r="C16" s="1483"/>
      <c r="D16" s="1483"/>
      <c r="E16" s="1483"/>
      <c r="F16" s="1483"/>
      <c r="G16" s="1483" t="s">
        <v>977</v>
      </c>
      <c r="H16" s="1484"/>
      <c r="I16" s="1483"/>
      <c r="J16" s="1484"/>
      <c r="K16" s="1483"/>
    </row>
    <row r="17" spans="1:11">
      <c r="A17" s="1482"/>
      <c r="B17" s="1484"/>
      <c r="C17" s="1484"/>
      <c r="D17" s="1483"/>
      <c r="E17" s="1483"/>
      <c r="F17" s="1483"/>
      <c r="G17" s="1483"/>
      <c r="H17" s="1484"/>
      <c r="I17" s="1483"/>
      <c r="J17" s="1484"/>
      <c r="K17" s="1483"/>
    </row>
    <row r="18" spans="1:11">
      <c r="A18" s="1482"/>
      <c r="B18" s="1484"/>
      <c r="C18" s="1484"/>
      <c r="D18" s="1483"/>
      <c r="E18" s="1483"/>
      <c r="F18" s="1483"/>
      <c r="G18" s="1484"/>
      <c r="H18" s="1484"/>
      <c r="I18" s="1483"/>
      <c r="J18" s="1484"/>
      <c r="K18" s="1483"/>
    </row>
    <row r="19" spans="1:11" ht="13" thickBot="1">
      <c r="A19" s="1485"/>
      <c r="B19" s="1487"/>
      <c r="C19" s="1487"/>
      <c r="D19" s="1487"/>
      <c r="E19" s="1487"/>
      <c r="F19" s="1486"/>
      <c r="G19" s="1487"/>
      <c r="H19" s="1487"/>
      <c r="I19" s="1487"/>
      <c r="J19" s="1487"/>
      <c r="K19" s="1487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517"/>
      <c r="B21" s="1483" t="s">
        <v>965</v>
      </c>
      <c r="C21" s="1516" t="str">
        <f>C13</f>
        <v>increase the collection of the wild foods</v>
      </c>
      <c r="D21" s="1517" t="s">
        <v>978</v>
      </c>
      <c r="E21" s="1516" t="str">
        <f>E13</f>
        <v>more casual work</v>
      </c>
      <c r="F21" s="1517" t="str">
        <f>F13</f>
        <v>More wild food collection</v>
      </c>
      <c r="G21" s="1517" t="str">
        <f>G13</f>
        <v>Increase casual labour</v>
      </c>
      <c r="H21" s="1483" t="s">
        <v>979</v>
      </c>
      <c r="I21" s="1517" t="str">
        <f>I13</f>
        <v>Increase casual labour</v>
      </c>
      <c r="J21" s="1517"/>
      <c r="K21" s="1517"/>
    </row>
    <row r="22" spans="1:11">
      <c r="A22" s="1506"/>
      <c r="B22" s="1506" t="s">
        <v>971</v>
      </c>
      <c r="C22" s="1506" t="str">
        <f>C15</f>
        <v>Reduction on food intake</v>
      </c>
      <c r="D22" s="1483" t="s">
        <v>980</v>
      </c>
      <c r="E22" s="1483" t="s">
        <v>981</v>
      </c>
      <c r="F22" s="1483" t="str">
        <f>F14</f>
        <v>more casual labour</v>
      </c>
      <c r="G22" s="1483" t="str">
        <f>G14</f>
        <v>collecting more wild fruits</v>
      </c>
      <c r="I22" s="1483" t="str">
        <f>I14</f>
        <v>collecting more wild fruits</v>
      </c>
      <c r="J22" s="1483"/>
      <c r="K22" s="1483"/>
    </row>
    <row r="23" spans="1:11">
      <c r="A23" s="1506"/>
      <c r="B23" s="1483" t="s">
        <v>975</v>
      </c>
      <c r="C23" s="1489" t="str">
        <f>C14</f>
        <v>increase on casual labour</v>
      </c>
      <c r="D23" s="1483"/>
      <c r="F23" s="1483"/>
      <c r="G23" s="1483" t="str">
        <f>G15</f>
        <v>Reduction on food intake</v>
      </c>
      <c r="H23" s="1483"/>
      <c r="I23" s="1483"/>
      <c r="J23" s="1483"/>
      <c r="K23" s="1483"/>
    </row>
    <row r="24" spans="1:11">
      <c r="A24" s="1483"/>
      <c r="B24" s="1484"/>
      <c r="C24" s="1483"/>
      <c r="D24" s="1484"/>
      <c r="E24" s="1483"/>
      <c r="F24" s="1483"/>
      <c r="G24" s="1483" t="str">
        <f>G16</f>
        <v>Brew more</v>
      </c>
      <c r="H24" s="1483"/>
      <c r="I24" s="1484"/>
      <c r="J24" s="1483"/>
      <c r="K24" s="1484"/>
    </row>
    <row r="25" spans="1:11">
      <c r="A25" s="1522"/>
      <c r="B25" s="1484"/>
      <c r="C25" s="1484"/>
      <c r="D25" s="1484"/>
      <c r="E25" s="1483"/>
      <c r="F25" s="1483"/>
      <c r="G25" s="1483" t="s">
        <v>982</v>
      </c>
      <c r="H25" s="1483"/>
      <c r="I25" s="1483"/>
      <c r="J25" s="1483"/>
      <c r="K25" s="1483"/>
    </row>
    <row r="26" spans="1:11">
      <c r="A26" s="1482"/>
      <c r="B26" s="1484"/>
      <c r="C26" s="1484"/>
      <c r="D26" s="1484"/>
      <c r="E26" s="1484"/>
      <c r="F26" s="1484"/>
      <c r="G26" s="1484"/>
      <c r="H26" s="1484"/>
      <c r="I26" s="1484"/>
      <c r="J26" s="1484"/>
      <c r="K26" s="1484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15" t="s">
        <v>36</v>
      </c>
      <c r="B28" s="1516"/>
      <c r="C28" s="1516"/>
      <c r="D28" s="1543"/>
      <c r="E28" s="1516"/>
      <c r="F28" s="1516"/>
      <c r="G28" s="1516"/>
      <c r="H28" s="1516"/>
      <c r="I28" s="1516"/>
      <c r="J28" s="1516"/>
      <c r="K28" s="1516"/>
    </row>
    <row r="29" spans="1:11">
      <c r="A29" s="1481"/>
      <c r="B29" s="1517"/>
      <c r="C29" s="1516" t="s">
        <v>983</v>
      </c>
      <c r="D29" s="1508" t="s">
        <v>984</v>
      </c>
      <c r="E29" s="1517" t="s">
        <v>985</v>
      </c>
      <c r="F29" s="1517"/>
      <c r="G29" s="1517" t="str">
        <f>C29</f>
        <v>Increase livestock sales</v>
      </c>
      <c r="I29" s="1517"/>
      <c r="J29" s="1517"/>
      <c r="K29" s="1517"/>
    </row>
    <row r="30" spans="1:11" ht="13.5" customHeight="1" thickBot="1">
      <c r="A30" s="1521"/>
      <c r="B30" s="1483" t="s">
        <v>986</v>
      </c>
      <c r="C30" s="1483" t="s">
        <v>987</v>
      </c>
      <c r="D30" s="1544" t="s">
        <v>997</v>
      </c>
      <c r="E30" s="1483" t="s">
        <v>988</v>
      </c>
      <c r="F30" s="1483" t="str">
        <f>D29</f>
        <v>More Livestock sales</v>
      </c>
      <c r="G30" s="1483" t="str">
        <f>C30</f>
        <v>Reduce on none food expenses</v>
      </c>
      <c r="I30" s="1483"/>
      <c r="J30" s="1483"/>
      <c r="K30" s="1483"/>
    </row>
    <row r="31" spans="1:11">
      <c r="A31" s="1521"/>
      <c r="B31" s="1489"/>
      <c r="C31" s="1483" t="s">
        <v>989</v>
      </c>
      <c r="D31" s="1545"/>
      <c r="E31" s="1483"/>
      <c r="F31" s="1483"/>
      <c r="G31" s="1483" t="str">
        <f>C32</f>
        <v>Reduce on food crop sales</v>
      </c>
      <c r="H31" s="1517" t="s">
        <v>990</v>
      </c>
      <c r="I31" s="1483"/>
      <c r="J31" s="1483"/>
      <c r="K31" s="1483"/>
    </row>
    <row r="32" spans="1:11">
      <c r="A32" s="1521"/>
      <c r="B32" s="1483"/>
      <c r="C32" s="1483" t="s">
        <v>991</v>
      </c>
      <c r="D32" s="1483"/>
      <c r="E32" s="1483"/>
      <c r="F32" s="1483"/>
      <c r="G32" s="1484"/>
      <c r="I32" s="1483"/>
      <c r="J32" s="1483"/>
      <c r="K32" s="1483"/>
    </row>
    <row r="33" spans="1:11">
      <c r="A33" s="1482"/>
      <c r="B33" s="1483"/>
      <c r="C33" s="1483"/>
      <c r="D33" s="1484"/>
      <c r="E33" s="1483"/>
      <c r="F33" s="1483"/>
      <c r="G33" s="1484"/>
      <c r="H33" s="1483"/>
      <c r="I33" s="1483"/>
      <c r="J33" s="1483"/>
      <c r="K33" s="1483"/>
    </row>
    <row r="34" spans="1:11">
      <c r="A34" s="1482"/>
      <c r="B34" s="1484"/>
      <c r="C34" s="1483"/>
      <c r="D34" s="1484"/>
      <c r="E34" s="1483"/>
      <c r="F34" s="1484"/>
      <c r="G34" s="1484"/>
      <c r="H34" s="1484"/>
      <c r="I34" s="1483"/>
      <c r="J34" s="1484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15" t="s">
        <v>805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>
      <c r="A37" s="1481"/>
      <c r="B37" s="1517"/>
      <c r="C37" s="1517"/>
      <c r="D37" s="1517" t="s">
        <v>984</v>
      </c>
      <c r="E37" s="1517" t="str">
        <f>E29</f>
        <v>Diversify</v>
      </c>
      <c r="F37" s="1517"/>
      <c r="G37" s="1517" t="str">
        <f>G29</f>
        <v>Increase livestock sales</v>
      </c>
      <c r="H37" s="1483" t="s">
        <v>992</v>
      </c>
      <c r="I37" s="1517" t="s">
        <v>993</v>
      </c>
      <c r="J37" s="1517"/>
      <c r="K37" s="1517"/>
    </row>
    <row r="38" spans="1:11">
      <c r="A38" s="1521"/>
      <c r="B38" s="1483" t="s">
        <v>986</v>
      </c>
      <c r="C38" s="1489" t="str">
        <f>C29</f>
        <v>Increase livestock sales</v>
      </c>
      <c r="D38" s="1546" t="s">
        <v>997</v>
      </c>
      <c r="E38" s="1483" t="s">
        <v>994</v>
      </c>
      <c r="F38" s="1483" t="str">
        <f>E38</f>
        <v>More livestock sales</v>
      </c>
      <c r="G38" s="1483" t="str">
        <f>C41</f>
        <v>Increase the price for hummer mill services</v>
      </c>
      <c r="H38" s="1483"/>
      <c r="I38" s="1483" t="str">
        <f>F38</f>
        <v>More livestock sales</v>
      </c>
      <c r="J38" s="1483"/>
      <c r="K38" s="1483"/>
    </row>
    <row r="39" spans="1:11">
      <c r="A39" s="1521"/>
      <c r="B39" s="1484"/>
      <c r="C39" s="1489" t="str">
        <f>C30</f>
        <v>Reduce on none food expenses</v>
      </c>
      <c r="D39" s="1546"/>
      <c r="E39" s="1483"/>
      <c r="F39" s="1483"/>
      <c r="G39" s="1483"/>
      <c r="H39" s="1483"/>
      <c r="I39" s="1483" t="str">
        <f>C39</f>
        <v>Reduce on none food expenses</v>
      </c>
      <c r="J39" s="1483"/>
      <c r="K39" s="1483"/>
    </row>
    <row r="40" spans="1:11">
      <c r="A40" s="1482"/>
      <c r="B40" s="1484"/>
      <c r="C40" s="1489" t="str">
        <f>C31</f>
        <v>Reduce on casual labour purchase</v>
      </c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518"/>
      <c r="B41" s="1484"/>
      <c r="C41" s="1483" t="s">
        <v>995</v>
      </c>
      <c r="D41" s="1484"/>
      <c r="E41" s="1483"/>
      <c r="F41" s="1484"/>
      <c r="G41" s="1484"/>
      <c r="H41" s="1483"/>
      <c r="I41" s="1483"/>
      <c r="J41" s="1483"/>
      <c r="K41" s="1483"/>
    </row>
    <row r="42" spans="1:11">
      <c r="A42" s="1518"/>
      <c r="B42" s="1520"/>
      <c r="C42" s="1519" t="s">
        <v>996</v>
      </c>
      <c r="D42" s="1520"/>
      <c r="E42" s="1519"/>
      <c r="F42" s="1520"/>
      <c r="G42" s="1520"/>
      <c r="H42" s="1519"/>
      <c r="I42" s="1519"/>
      <c r="J42" s="1519"/>
      <c r="K42" s="1519"/>
    </row>
    <row r="43" spans="1:11" ht="13" thickBot="1">
      <c r="A43" s="1485"/>
      <c r="B43" s="1487"/>
      <c r="C43" s="1486" t="str">
        <f>C32</f>
        <v>Reduce on food crop sales</v>
      </c>
      <c r="D43" s="1487"/>
      <c r="E43" s="1486"/>
      <c r="F43" s="1487"/>
      <c r="G43" s="1487"/>
      <c r="H43" s="1486"/>
      <c r="I43" s="1486"/>
      <c r="J43" s="1486"/>
      <c r="K43" s="1486"/>
    </row>
    <row r="46" spans="1:11">
      <c r="A46" s="874"/>
      <c r="B46" s="1496"/>
    </row>
    <row r="47" spans="1:11">
      <c r="B47" s="1496"/>
    </row>
    <row r="48" spans="1:11">
      <c r="B48" s="1496"/>
    </row>
    <row r="49" spans="1:2">
      <c r="B49" s="1496"/>
    </row>
    <row r="50" spans="1:2">
      <c r="B50" s="1496"/>
    </row>
    <row r="51" spans="1:2">
      <c r="B51" s="1496"/>
    </row>
    <row r="52" spans="1:2">
      <c r="B52" s="1496"/>
    </row>
    <row r="55" spans="1:2">
      <c r="A55" s="874"/>
      <c r="B55" s="1496"/>
    </row>
    <row r="56" spans="1:2">
      <c r="B56" s="1496"/>
    </row>
    <row r="57" spans="1:2">
      <c r="B57" s="1496"/>
    </row>
    <row r="58" spans="1:2">
      <c r="B58" s="1496"/>
    </row>
    <row r="59" spans="1:2">
      <c r="B59" s="1496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 1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2016-03-26T09:38:17Z</dcterms:modified>
</cp:coreProperties>
</file>